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showInkAnnotation="0" backupFile="1" codeName="ThisWorkbook" autoCompressPictures="0"/>
  <mc:AlternateContent xmlns:mc="http://schemas.openxmlformats.org/markup-compatibility/2006">
    <mc:Choice Requires="x15">
      <x15ac:absPath xmlns:x15ac="http://schemas.microsoft.com/office/spreadsheetml/2010/11/ac" url="/Volumes/Data/workspace/GenSICS/src/main/resources/"/>
    </mc:Choice>
  </mc:AlternateContent>
  <bookViews>
    <workbookView xWindow="0" yWindow="460" windowWidth="25600" windowHeight="14760" tabRatio="940"/>
  </bookViews>
  <sheets>
    <sheet name="SOMMAIRE" sheetId="1" r:id="rId1"/>
    <sheet name="BALANCE-REF" sheetId="31" r:id="rId2"/>
    <sheet name="BALANCE_P-1" sheetId="40" r:id="rId3"/>
    <sheet name="BALANCE_P" sheetId="34" r:id="rId4"/>
    <sheet name="Bilan et Hors Bilan" sheetId="2" r:id="rId5"/>
    <sheet name="Compte Résultat et Soldes Inter" sheetId="3" r:id="rId6"/>
    <sheet name="Annexes 4" sheetId="30" r:id="rId7"/>
    <sheet name="Retraitement" sheetId="38" r:id="rId8"/>
    <sheet name="Ratio prudentiel" sheetId="39" r:id="rId9"/>
    <sheet name="Indicateurs Financiers" sheetId="19" r:id="rId10"/>
    <sheet name="Instruction 18" sheetId="22" r:id="rId11"/>
    <sheet name="ETAT DES 50 PLUS GROS CLIENTS" sheetId="24" r:id="rId12"/>
    <sheet name="Feuil1" sheetId="26"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s>
  <definedNames>
    <definedName name="_xlnm._FilterDatabase" localSheetId="3" hidden="1">BALANCE_P!$A$2:$C$1361</definedName>
    <definedName name="_xlnm._FilterDatabase" localSheetId="2" hidden="1">'BALANCE_P-1'!$A$2:$D$1361</definedName>
    <definedName name="_xlnm._FilterDatabase" localSheetId="1" hidden="1">'BALANCE-REF'!$A$4:$E$1424</definedName>
    <definedName name="aouttoul">[1]Menu!$B$15</definedName>
    <definedName name="avrilttoul">[2]Menu!$B$15</definedName>
    <definedName name="BBKKKKHHH">[3]Menu!$B$15</definedName>
    <definedName name="bhjhhkkk">[4]Menu!$B$14</definedName>
    <definedName name="DDFDDFDFD">[5]Menu!$B$15</definedName>
    <definedName name="dfgesrdsrthtufj">[6]Menu!$B$15</definedName>
    <definedName name="dfghggngjfghghj">[7]Menu!$B$14</definedName>
    <definedName name="DFGHJKHGFGHJKLM">[8]Menu!$B$15</definedName>
    <definedName name="DFHMKJMJJJMLJLL">[9]Menu!$B$15</definedName>
    <definedName name="dghgssfgddhfhj">[10]Menu!$B$15</definedName>
    <definedName name="dhgfjhghjghgkk">[4]Menu!$B$15</definedName>
    <definedName name="EEZZEZEEZEZEZEZEEZZ">[11]Menu!$B$15</definedName>
    <definedName name="ERRZERZERGGGFB">[12]Menu!$B$15</definedName>
    <definedName name="FDFDFDFFD">[13]Menu!$B$15</definedName>
    <definedName name="fguihklhjkfdsrstyuhi">[14]Menu!$B$15</definedName>
    <definedName name="FKKKHHCDGR">[15]Menu!$B$15</definedName>
    <definedName name="gdhfhfffd">[16]Menu!$B$15</definedName>
    <definedName name="GFHJDHKJKH">[17]Menu!$B$15</definedName>
    <definedName name="GGGJGJG">[18]Menu!$B$15</definedName>
    <definedName name="GJKGJKIYIOYI">[19]Menu!$B$15</definedName>
    <definedName name="HBBNBBB?NB">[3]Menu!$B$15</definedName>
    <definedName name="hgfdfghjkllkjhfgdfghjkl">[20]Menu!$B$15</definedName>
    <definedName name="HGHLKCDJJ">[21]Menu!$B$15</definedName>
    <definedName name="IKJHGHDHGHHHHH">[22]Menu!$B$15</definedName>
    <definedName name="iuoodijrsuurutru">[23]Menu!$B$15</definedName>
    <definedName name="IUYEDFUKGKGKGKG">[24]Menu!$B$15</definedName>
    <definedName name="jhdffgqsfdgfhgfh">[25]Menu!$B$15</definedName>
    <definedName name="jthkuhqsdfgzaqs">[26]Menu!$B$15</definedName>
    <definedName name="kfjhlfjhfjhfjfobfgfr">[27]Menu!$B$15</definedName>
    <definedName name="KGHFGHFGHGJKHKH">[28]Menu!$B$15</definedName>
    <definedName name="listeAgr">Feuil1!$A$2:$A$382</definedName>
    <definedName name="MJJJHHKKHKHK">[29]Menu!$B$15</definedName>
    <definedName name="MN">SOMMAIRE!$I$2</definedName>
    <definedName name="MNT">SOMMAIRE!$R$3:$R$18</definedName>
    <definedName name="MOISMAI">[30]Menu!$B$14</definedName>
    <definedName name="nds">[31]Menu!$B$14</definedName>
    <definedName name="ndsirakhhhh">[32]Menu!$B$14</definedName>
    <definedName name="ndsirakhhhhh">[32]Menu!$B$15</definedName>
    <definedName name="ngoundavril">[33]Menu!$B$15</definedName>
    <definedName name="nkslmlqkm">[34]Menu!$B$15</definedName>
    <definedName name="oootttooooo">[35]Menu!$B$20</definedName>
    <definedName name="periode">SOMMAIRE!$R$2:$S$2</definedName>
    <definedName name="periode1">SOMMAIRE!$R$2:$T$2</definedName>
    <definedName name="PERIODICITE">SOMMAIRE!$R$3:$R$10</definedName>
    <definedName name="poopkotjiyherofgipjfodjog">[36]Menu!$B$15</definedName>
    <definedName name="RFGDFGHKJLJLJHFDS">[37]Menu!$B$15</definedName>
    <definedName name="rsdghnfhgjkfdhrfhdh">[14]Menu!$B$14</definedName>
    <definedName name="sdffghlkjhhghj">[38]Menu!$B$15</definedName>
    <definedName name="SDFHGFHFHJFHJFGJ">[39]Menu!$B$15</definedName>
    <definedName name="SIGD_ENTITÉ_NOM">[40]Menu!$B$14</definedName>
    <definedName name="SIGD_ENTITÉ_NUMÉRO">[40]Menu!$B$13</definedName>
    <definedName name="SIGD_ENTITÉ_RÉGION">[40]Menu!$B$15</definedName>
    <definedName name="SIGD_PÉRIODE_DATE">[40]Menu!$B$20</definedName>
    <definedName name="sirakh">[31]Menu!$B$13</definedName>
    <definedName name="tasssseeette">[41]Menu!$B$15</definedName>
    <definedName name="theisavril">[42]Menu!$B$15</definedName>
    <definedName name="thieeeeeee">[43]Menu!$B$14</definedName>
    <definedName name="thieseavril">[44]Menu!$B$13</definedName>
    <definedName name="TIYTYOYODODDODU">[45]Menu!$B$15</definedName>
    <definedName name="toul">[46]Menu!$B$20</definedName>
    <definedName name="UGGLKFGDGG">[47]Menu!$B$15</definedName>
    <definedName name="uiyiuiioluiyuiikyyui">[48]Menu!$B$15</definedName>
    <definedName name="VVVVVVVV">[49]Menu!$B$15</definedName>
    <definedName name="yfoiiuoououytuedztryui">[50]Menu!$B$15</definedName>
    <definedName name="YGGHHJJHJJGG">[51]Menu!$B$15</definedName>
    <definedName name="YJGDGJJLKJH">[52]Menu!$B$15</definedName>
    <definedName name="YTUIOIOUYAZERT">[53]Menu!$B$15</definedName>
    <definedName name="zetrdyfggtyuyuty">[54]Menu!$B$15</definedName>
  </definedNames>
  <calcPr calcId="150001" concurrentCalc="0"/>
  <customWorkbookViews>
    <customWorkbookView name="ADMIN - Affichage personnalisé" guid="{2ECB5001-E624-4860-8EDC-E7BEEAA78E29}" mergeInterval="0" personalView="1" maximized="1" xWindow="1" yWindow="1" windowWidth="1362" windowHeight="574" activeSheetId="2" showFormulaBar="0"/>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D638" i="40" l="1"/>
  <c r="C638" i="40"/>
  <c r="D639" i="34"/>
  <c r="E639" i="34"/>
  <c r="F639" i="34"/>
  <c r="C639" i="34"/>
  <c r="Y3" i="34"/>
  <c r="Y4" i="34"/>
  <c r="Y5" i="34"/>
  <c r="Y6" i="34"/>
  <c r="Y7" i="34"/>
  <c r="Y8" i="34"/>
  <c r="Y9" i="34"/>
  <c r="Y10" i="34"/>
  <c r="Y11" i="34"/>
  <c r="Y12" i="34"/>
  <c r="Y13" i="34"/>
  <c r="Y14" i="34"/>
  <c r="Y15" i="34"/>
  <c r="Y16" i="34"/>
  <c r="Y17" i="34"/>
  <c r="Y18" i="34"/>
  <c r="Y19" i="34"/>
  <c r="Y20" i="34"/>
  <c r="Y21" i="34"/>
  <c r="Y22" i="34"/>
  <c r="Y23" i="34"/>
  <c r="Y24" i="34"/>
  <c r="Y25" i="34"/>
  <c r="Y26" i="34"/>
  <c r="Y27" i="34"/>
  <c r="Y28" i="34"/>
  <c r="Y29" i="34"/>
  <c r="Y30" i="34"/>
  <c r="Y31" i="34"/>
  <c r="Y32" i="34"/>
  <c r="Y33" i="34"/>
  <c r="Y34" i="34"/>
  <c r="Y35" i="34"/>
  <c r="Y36" i="34"/>
  <c r="Y37" i="34"/>
  <c r="Y38" i="34"/>
  <c r="Y39" i="34"/>
  <c r="Y40" i="34"/>
  <c r="Y41" i="34"/>
  <c r="Y42" i="34"/>
  <c r="Y43" i="34"/>
  <c r="Y44" i="34"/>
  <c r="Y45" i="34"/>
  <c r="Y46" i="34"/>
  <c r="Y47" i="34"/>
  <c r="Y48" i="34"/>
  <c r="Y49" i="34"/>
  <c r="Y50" i="34"/>
  <c r="Y51" i="34"/>
  <c r="Y52" i="34"/>
  <c r="Y53" i="34"/>
  <c r="Y54" i="34"/>
  <c r="Y55" i="34"/>
  <c r="Y56" i="34"/>
  <c r="Y57" i="34"/>
  <c r="Y58" i="34"/>
  <c r="Y59" i="34"/>
  <c r="Y60" i="34"/>
  <c r="Y61" i="34"/>
  <c r="Y62" i="34"/>
  <c r="Y63" i="34"/>
  <c r="Y64" i="34"/>
  <c r="Y65" i="34"/>
  <c r="Y66" i="34"/>
  <c r="Y67" i="34"/>
  <c r="Y68" i="34"/>
  <c r="Y69" i="34"/>
  <c r="Y70" i="34"/>
  <c r="Y71" i="34"/>
  <c r="Y72" i="34"/>
  <c r="Y73" i="34"/>
  <c r="Y74" i="34"/>
  <c r="Y75" i="34"/>
  <c r="Y76" i="34"/>
  <c r="Y77" i="34"/>
  <c r="Y78" i="34"/>
  <c r="Y79" i="34"/>
  <c r="Y80" i="34"/>
  <c r="Y81" i="34"/>
  <c r="Y82" i="34"/>
  <c r="Y83" i="34"/>
  <c r="Y84" i="34"/>
  <c r="Y85" i="34"/>
  <c r="Y86" i="34"/>
  <c r="Y87" i="34"/>
  <c r="Y88" i="34"/>
  <c r="Y89" i="34"/>
  <c r="Y90" i="34"/>
  <c r="Y91" i="34"/>
  <c r="Y92" i="34"/>
  <c r="Y93" i="34"/>
  <c r="Y94" i="34"/>
  <c r="Y95" i="34"/>
  <c r="Y96" i="34"/>
  <c r="Y97" i="34"/>
  <c r="Y98" i="34"/>
  <c r="Y99" i="34"/>
  <c r="Y100" i="34"/>
  <c r="Y101" i="34"/>
  <c r="Y102" i="34"/>
  <c r="Y103" i="34"/>
  <c r="Y104" i="34"/>
  <c r="Y105" i="34"/>
  <c r="Y106" i="34"/>
  <c r="Y107" i="34"/>
  <c r="Y108" i="34"/>
  <c r="Y109" i="34"/>
  <c r="Y110" i="34"/>
  <c r="Y111" i="34"/>
  <c r="Y112" i="34"/>
  <c r="Y113" i="34"/>
  <c r="Y114" i="34"/>
  <c r="Y115" i="34"/>
  <c r="Y116" i="34"/>
  <c r="Y117" i="34"/>
  <c r="Y118" i="34"/>
  <c r="Y119" i="34"/>
  <c r="Y120" i="34"/>
  <c r="Y121" i="34"/>
  <c r="Y122" i="34"/>
  <c r="Y123" i="34"/>
  <c r="Y124" i="34"/>
  <c r="Y125" i="34"/>
  <c r="Y126" i="34"/>
  <c r="Y127" i="34"/>
  <c r="Y128" i="34"/>
  <c r="Y129" i="34"/>
  <c r="Y130" i="34"/>
  <c r="Y131" i="34"/>
  <c r="Y132" i="34"/>
  <c r="Y133" i="34"/>
  <c r="Y134" i="34"/>
  <c r="Y135" i="34"/>
  <c r="Y136" i="34"/>
  <c r="Y137" i="34"/>
  <c r="Y138" i="34"/>
  <c r="Y139" i="34"/>
  <c r="Y140" i="34"/>
  <c r="Y141" i="34"/>
  <c r="Y142" i="34"/>
  <c r="Y143" i="34"/>
  <c r="Y144" i="34"/>
  <c r="Y145" i="34"/>
  <c r="Y146" i="34"/>
  <c r="Y147" i="34"/>
  <c r="Y148" i="34"/>
  <c r="Y149" i="34"/>
  <c r="Y150" i="34"/>
  <c r="Y151" i="34"/>
  <c r="Y152" i="34"/>
  <c r="Y153" i="34"/>
  <c r="Y154" i="34"/>
  <c r="Y155" i="34"/>
  <c r="Y156" i="34"/>
  <c r="Y157" i="34"/>
  <c r="Y158" i="34"/>
  <c r="Y159" i="34"/>
  <c r="Y160" i="34"/>
  <c r="Y161" i="34"/>
  <c r="Y162" i="34"/>
  <c r="Y163" i="34"/>
  <c r="Y164" i="34"/>
  <c r="Y165" i="34"/>
  <c r="Y166" i="34"/>
  <c r="Y167" i="34"/>
  <c r="Y168" i="34"/>
  <c r="Y169" i="34"/>
  <c r="Y170" i="34"/>
  <c r="Y171" i="34"/>
  <c r="Y172" i="34"/>
  <c r="Y173" i="34"/>
  <c r="Y174" i="34"/>
  <c r="Y175" i="34"/>
  <c r="Y176" i="34"/>
  <c r="Y177" i="34"/>
  <c r="Y178" i="34"/>
  <c r="Y179" i="34"/>
  <c r="Y180" i="34"/>
  <c r="Y181" i="34"/>
  <c r="Y182" i="34"/>
  <c r="Y183" i="34"/>
  <c r="Y184" i="34"/>
  <c r="Y185" i="34"/>
  <c r="Y186" i="34"/>
  <c r="Y187" i="34"/>
  <c r="Y188" i="34"/>
  <c r="Y189" i="34"/>
  <c r="Y190" i="34"/>
  <c r="Y191" i="34"/>
  <c r="Y192" i="34"/>
  <c r="Y193" i="34"/>
  <c r="Y194" i="34"/>
  <c r="Y195" i="34"/>
  <c r="Y196" i="34"/>
  <c r="Y197" i="34"/>
  <c r="Y198" i="34"/>
  <c r="Y199" i="34"/>
  <c r="Y200" i="34"/>
  <c r="Y201" i="34"/>
  <c r="Y202" i="34"/>
  <c r="Y203" i="34"/>
  <c r="Y204" i="34"/>
  <c r="Y205" i="34"/>
  <c r="Y206" i="34"/>
  <c r="Y207" i="34"/>
  <c r="Y208" i="34"/>
  <c r="Y209" i="34"/>
  <c r="Y210" i="34"/>
  <c r="Y211" i="34"/>
  <c r="Y212" i="34"/>
  <c r="Y213" i="34"/>
  <c r="Y214" i="34"/>
  <c r="Y215" i="34"/>
  <c r="Y216" i="34"/>
  <c r="Y217" i="34"/>
  <c r="Y218" i="34"/>
  <c r="Y219" i="34"/>
  <c r="Y220" i="34"/>
  <c r="Y221" i="34"/>
  <c r="Y222" i="34"/>
  <c r="Y223" i="34"/>
  <c r="Y224" i="34"/>
  <c r="Y225" i="34"/>
  <c r="Y226" i="34"/>
  <c r="Y227" i="34"/>
  <c r="Y228" i="34"/>
  <c r="Y229" i="34"/>
  <c r="Y230" i="34"/>
  <c r="Y231" i="34"/>
  <c r="Y232" i="34"/>
  <c r="Y233" i="34"/>
  <c r="Y234" i="34"/>
  <c r="Y235" i="34"/>
  <c r="Y236" i="34"/>
  <c r="Y237" i="34"/>
  <c r="Y238" i="34"/>
  <c r="Y239" i="34"/>
  <c r="Y240" i="34"/>
  <c r="Y241" i="34"/>
  <c r="Y242" i="34"/>
  <c r="Y243" i="34"/>
  <c r="Y244" i="34"/>
  <c r="Y245" i="34"/>
  <c r="Y246" i="34"/>
  <c r="Y247" i="34"/>
  <c r="Y248" i="34"/>
  <c r="Y249" i="34"/>
  <c r="Y250" i="34"/>
  <c r="Y251" i="34"/>
  <c r="Y252" i="34"/>
  <c r="Y253" i="34"/>
  <c r="Y254" i="34"/>
  <c r="Y255" i="34"/>
  <c r="Y256" i="34"/>
  <c r="Y257" i="34"/>
  <c r="Y258" i="34"/>
  <c r="Y259" i="34"/>
  <c r="Y260" i="34"/>
  <c r="Y261" i="34"/>
  <c r="Y262" i="34"/>
  <c r="Y263" i="34"/>
  <c r="Y264" i="34"/>
  <c r="Y265" i="34"/>
  <c r="Y266" i="34"/>
  <c r="Y267" i="34"/>
  <c r="Y268" i="34"/>
  <c r="Y269" i="34"/>
  <c r="Y270" i="34"/>
  <c r="Y271" i="34"/>
  <c r="Y272" i="34"/>
  <c r="Y273" i="34"/>
  <c r="Y274" i="34"/>
  <c r="Y275" i="34"/>
  <c r="Y276" i="34"/>
  <c r="Y277" i="34"/>
  <c r="Y278" i="34"/>
  <c r="Y279" i="34"/>
  <c r="Y280" i="34"/>
  <c r="Y281" i="34"/>
  <c r="Y282" i="34"/>
  <c r="Y283" i="34"/>
  <c r="Y284" i="34"/>
  <c r="Y285" i="34"/>
  <c r="Y286" i="34"/>
  <c r="Y287" i="34"/>
  <c r="Y288" i="34"/>
  <c r="Y289" i="34"/>
  <c r="Y290" i="34"/>
  <c r="Y291" i="34"/>
  <c r="Y292" i="34"/>
  <c r="Y293" i="34"/>
  <c r="Y294" i="34"/>
  <c r="Y295" i="34"/>
  <c r="Y296" i="34"/>
  <c r="Y297" i="34"/>
  <c r="Y298" i="34"/>
  <c r="Y299" i="34"/>
  <c r="Y300" i="34"/>
  <c r="Y301" i="34"/>
  <c r="Y302" i="34"/>
  <c r="Y303" i="34"/>
  <c r="Y304" i="34"/>
  <c r="Y305" i="34"/>
  <c r="Y306" i="34"/>
  <c r="Y307" i="34"/>
  <c r="Y308" i="34"/>
  <c r="Y309" i="34"/>
  <c r="Y310" i="34"/>
  <c r="Y311" i="34"/>
  <c r="Y312" i="34"/>
  <c r="Y313" i="34"/>
  <c r="Y314" i="34"/>
  <c r="Y315" i="34"/>
  <c r="Y316" i="34"/>
  <c r="Y317" i="34"/>
  <c r="Y318" i="34"/>
  <c r="Y319" i="34"/>
  <c r="Y320" i="34"/>
  <c r="Y321" i="34"/>
  <c r="Y322" i="34"/>
  <c r="Y323" i="34"/>
  <c r="Y324" i="34"/>
  <c r="Y325" i="34"/>
  <c r="Y326" i="34"/>
  <c r="Y327" i="34"/>
  <c r="Y328" i="34"/>
  <c r="Y329" i="34"/>
  <c r="Y330" i="34"/>
  <c r="Y331" i="34"/>
  <c r="Y332" i="34"/>
  <c r="Y333" i="34"/>
  <c r="Y334" i="34"/>
  <c r="Y335" i="34"/>
  <c r="Y336" i="34"/>
  <c r="Y337" i="34"/>
  <c r="Y338" i="34"/>
  <c r="Y339" i="34"/>
  <c r="Y340" i="34"/>
  <c r="Y341" i="34"/>
  <c r="Y342" i="34"/>
  <c r="Y343" i="34"/>
  <c r="Y344" i="34"/>
  <c r="Y345" i="34"/>
  <c r="Y346" i="34"/>
  <c r="Y347" i="34"/>
  <c r="Y348" i="34"/>
  <c r="Y349" i="34"/>
  <c r="Y350" i="34"/>
  <c r="Y351" i="34"/>
  <c r="Y352" i="34"/>
  <c r="Y353" i="34"/>
  <c r="Y354" i="34"/>
  <c r="Y355" i="34"/>
  <c r="Y356" i="34"/>
  <c r="Y357" i="34"/>
  <c r="Y358" i="34"/>
  <c r="Y359" i="34"/>
  <c r="Y360" i="34"/>
  <c r="Y361" i="34"/>
  <c r="Y362" i="34"/>
  <c r="Y363" i="34"/>
  <c r="Y364" i="34"/>
  <c r="Y365" i="34"/>
  <c r="Y366" i="34"/>
  <c r="Y367" i="34"/>
  <c r="Y368" i="34"/>
  <c r="Y369" i="34"/>
  <c r="Y370" i="34"/>
  <c r="Y371" i="34"/>
  <c r="Y372" i="34"/>
  <c r="Y373" i="34"/>
  <c r="Y374" i="34"/>
  <c r="Y375" i="34"/>
  <c r="Y376" i="34"/>
  <c r="Y377" i="34"/>
  <c r="Y378" i="34"/>
  <c r="Y379" i="34"/>
  <c r="Y380" i="34"/>
  <c r="Y381" i="34"/>
  <c r="Y382" i="34"/>
  <c r="Y383" i="34"/>
  <c r="Y384" i="34"/>
  <c r="Y385" i="34"/>
  <c r="Y386" i="34"/>
  <c r="Y387" i="34"/>
  <c r="Y388" i="34"/>
  <c r="Y389" i="34"/>
  <c r="Y390" i="34"/>
  <c r="Y391" i="34"/>
  <c r="Y392" i="34"/>
  <c r="Y393" i="34"/>
  <c r="Y394" i="34"/>
  <c r="Y395" i="34"/>
  <c r="Y396" i="34"/>
  <c r="Y397" i="34"/>
  <c r="Y398" i="34"/>
  <c r="Y399" i="34"/>
  <c r="Y400" i="34"/>
  <c r="Y401" i="34"/>
  <c r="Y402" i="34"/>
  <c r="Y403" i="34"/>
  <c r="Y404" i="34"/>
  <c r="Y405" i="34"/>
  <c r="Y406" i="34"/>
  <c r="Y407" i="34"/>
  <c r="Y408" i="34"/>
  <c r="Y409" i="34"/>
  <c r="Y410" i="34"/>
  <c r="Y411" i="34"/>
  <c r="Y412" i="34"/>
  <c r="Y413" i="34"/>
  <c r="Y414" i="34"/>
  <c r="Y415" i="34"/>
  <c r="Y416" i="34"/>
  <c r="Y417" i="34"/>
  <c r="Y418" i="34"/>
  <c r="Y419" i="34"/>
  <c r="Y420" i="34"/>
  <c r="Y421" i="34"/>
  <c r="Y422" i="34"/>
  <c r="Y423" i="34"/>
  <c r="Y424" i="34"/>
  <c r="Y425" i="34"/>
  <c r="Y426" i="34"/>
  <c r="Y427" i="34"/>
  <c r="Y428" i="34"/>
  <c r="Y429" i="34"/>
  <c r="Y430" i="34"/>
  <c r="Y431" i="34"/>
  <c r="Y432" i="34"/>
  <c r="Y433" i="34"/>
  <c r="Y434" i="34"/>
  <c r="Y435" i="34"/>
  <c r="Y436" i="34"/>
  <c r="Y437" i="34"/>
  <c r="Y438" i="34"/>
  <c r="Y439" i="34"/>
  <c r="Y440" i="34"/>
  <c r="Y441" i="34"/>
  <c r="Y442" i="34"/>
  <c r="Y443" i="34"/>
  <c r="Y444" i="34"/>
  <c r="Y445" i="34"/>
  <c r="Y446" i="34"/>
  <c r="Y447" i="34"/>
  <c r="Y448" i="34"/>
  <c r="Y449" i="34"/>
  <c r="Y450" i="34"/>
  <c r="Y451" i="34"/>
  <c r="Y452" i="34"/>
  <c r="Y453" i="34"/>
  <c r="Y454" i="34"/>
  <c r="Y455" i="34"/>
  <c r="Y456" i="34"/>
  <c r="Y457" i="34"/>
  <c r="Y458" i="34"/>
  <c r="Y459" i="34"/>
  <c r="Y460" i="34"/>
  <c r="Y461" i="34"/>
  <c r="Y462" i="34"/>
  <c r="Y463" i="34"/>
  <c r="Y464" i="34"/>
  <c r="Y465" i="34"/>
  <c r="Y466" i="34"/>
  <c r="Y467" i="34"/>
  <c r="Y468" i="34"/>
  <c r="Y469" i="34"/>
  <c r="Y470" i="34"/>
  <c r="Y471" i="34"/>
  <c r="Y472" i="34"/>
  <c r="Y473" i="34"/>
  <c r="Y474" i="34"/>
  <c r="Y475" i="34"/>
  <c r="Y476" i="34"/>
  <c r="Y477" i="34"/>
  <c r="Y478" i="34"/>
  <c r="Y479" i="34"/>
  <c r="Y480" i="34"/>
  <c r="Y481" i="34"/>
  <c r="Y482" i="34"/>
  <c r="Y483" i="34"/>
  <c r="Y484" i="34"/>
  <c r="Y485" i="34"/>
  <c r="Y486" i="34"/>
  <c r="Y487" i="34"/>
  <c r="Y488" i="34"/>
  <c r="Y489" i="34"/>
  <c r="Y490" i="34"/>
  <c r="Y491" i="34"/>
  <c r="Y492" i="34"/>
  <c r="Y493" i="34"/>
  <c r="Y494" i="34"/>
  <c r="Y495" i="34"/>
  <c r="Y496" i="34"/>
  <c r="Y497" i="34"/>
  <c r="Y498" i="34"/>
  <c r="Y499" i="34"/>
  <c r="Y500" i="34"/>
  <c r="Y501" i="34"/>
  <c r="Y502" i="34"/>
  <c r="Y503" i="34"/>
  <c r="Y504" i="34"/>
  <c r="Y505" i="34"/>
  <c r="Y506" i="34"/>
  <c r="Y507" i="34"/>
  <c r="Y508" i="34"/>
  <c r="Y509" i="34"/>
  <c r="Y510" i="34"/>
  <c r="Y511" i="34"/>
  <c r="Y512" i="34"/>
  <c r="Y513" i="34"/>
  <c r="Y514" i="34"/>
  <c r="Y515" i="34"/>
  <c r="Y516" i="34"/>
  <c r="Y517" i="34"/>
  <c r="Y518" i="34"/>
  <c r="Y519" i="34"/>
  <c r="Y520" i="34"/>
  <c r="Y521" i="34"/>
  <c r="Y522" i="34"/>
  <c r="Y523" i="34"/>
  <c r="Y524" i="34"/>
  <c r="Y525" i="34"/>
  <c r="Y526" i="34"/>
  <c r="Y527" i="34"/>
  <c r="Y528" i="34"/>
  <c r="Y529" i="34"/>
  <c r="Y530" i="34"/>
  <c r="Y531" i="34"/>
  <c r="Y532" i="34"/>
  <c r="Y533" i="34"/>
  <c r="Y534" i="34"/>
  <c r="Y535" i="34"/>
  <c r="Y536" i="34"/>
  <c r="Y537" i="34"/>
  <c r="Y538" i="34"/>
  <c r="Y539" i="34"/>
  <c r="Y540" i="34"/>
  <c r="Y541" i="34"/>
  <c r="Y542" i="34"/>
  <c r="Y543" i="34"/>
  <c r="Y544" i="34"/>
  <c r="Y545" i="34"/>
  <c r="Y546" i="34"/>
  <c r="Y547" i="34"/>
  <c r="Y548" i="34"/>
  <c r="Y549" i="34"/>
  <c r="Y550" i="34"/>
  <c r="Y551" i="34"/>
  <c r="Y552" i="34"/>
  <c r="Y553" i="34"/>
  <c r="Y554" i="34"/>
  <c r="Y555" i="34"/>
  <c r="Y556" i="34"/>
  <c r="Y557" i="34"/>
  <c r="Y558" i="34"/>
  <c r="Y559" i="34"/>
  <c r="Y560" i="34"/>
  <c r="Y561" i="34"/>
  <c r="Y562" i="34"/>
  <c r="Y563" i="34"/>
  <c r="Y564" i="34"/>
  <c r="Y565" i="34"/>
  <c r="Y566" i="34"/>
  <c r="Y567" i="34"/>
  <c r="Y568" i="34"/>
  <c r="Y569" i="34"/>
  <c r="Y570" i="34"/>
  <c r="Y571" i="34"/>
  <c r="Y572" i="34"/>
  <c r="Y573" i="34"/>
  <c r="Y574" i="34"/>
  <c r="Y575" i="34"/>
  <c r="Y576" i="34"/>
  <c r="Y577" i="34"/>
  <c r="Y578" i="34"/>
  <c r="Y579" i="34"/>
  <c r="Y580" i="34"/>
  <c r="Y581" i="34"/>
  <c r="Y582" i="34"/>
  <c r="Y583" i="34"/>
  <c r="Y584" i="34"/>
  <c r="Y585" i="34"/>
  <c r="Y586" i="34"/>
  <c r="Y587" i="34"/>
  <c r="Y588" i="34"/>
  <c r="Y589" i="34"/>
  <c r="Y590" i="34"/>
  <c r="Y591" i="34"/>
  <c r="Y592" i="34"/>
  <c r="Y593" i="34"/>
  <c r="Y594" i="34"/>
  <c r="Y595" i="34"/>
  <c r="Y596" i="34"/>
  <c r="Y597" i="34"/>
  <c r="Y598" i="34"/>
  <c r="Y599" i="34"/>
  <c r="Y600" i="34"/>
  <c r="Y601" i="34"/>
  <c r="Y602" i="34"/>
  <c r="Y603" i="34"/>
  <c r="Y604" i="34"/>
  <c r="Y605" i="34"/>
  <c r="Y606" i="34"/>
  <c r="Y607" i="34"/>
  <c r="Y608" i="34"/>
  <c r="Y609" i="34"/>
  <c r="Y610" i="34"/>
  <c r="Y611" i="34"/>
  <c r="Y612" i="34"/>
  <c r="Y613" i="34"/>
  <c r="Y614" i="34"/>
  <c r="Y615" i="34"/>
  <c r="Y616" i="34"/>
  <c r="Y617" i="34"/>
  <c r="Y618" i="34"/>
  <c r="Y619" i="34"/>
  <c r="Y620" i="34"/>
  <c r="Y621" i="34"/>
  <c r="Y622" i="34"/>
  <c r="Y623" i="34"/>
  <c r="Y624" i="34"/>
  <c r="Y625" i="34"/>
  <c r="Y626" i="34"/>
  <c r="Y627" i="34"/>
  <c r="Y628" i="34"/>
  <c r="Y629" i="34"/>
  <c r="Y630" i="34"/>
  <c r="Y631" i="34"/>
  <c r="Y632" i="34"/>
  <c r="Y633" i="34"/>
  <c r="Y634" i="34"/>
  <c r="Y635" i="34"/>
  <c r="Y636" i="34"/>
  <c r="Y637" i="34"/>
  <c r="Y638" i="34"/>
  <c r="Y639" i="34"/>
  <c r="Y640" i="34"/>
  <c r="Y641" i="34"/>
  <c r="Y642" i="34"/>
  <c r="Y643" i="34"/>
  <c r="Y644" i="34"/>
  <c r="Y645" i="34"/>
  <c r="Y646" i="34"/>
  <c r="Y647" i="34"/>
  <c r="Y648" i="34"/>
  <c r="Y649" i="34"/>
  <c r="Y650" i="34"/>
  <c r="Y651" i="34"/>
  <c r="Y652" i="34"/>
  <c r="Y653" i="34"/>
  <c r="Y654" i="34"/>
  <c r="Y655" i="34"/>
  <c r="Y656" i="34"/>
  <c r="Y657" i="34"/>
  <c r="Y658" i="34"/>
  <c r="Y659" i="34"/>
  <c r="Y660" i="34"/>
  <c r="Y661" i="34"/>
  <c r="Y662" i="34"/>
  <c r="Y663" i="34"/>
  <c r="Y664" i="34"/>
  <c r="Y665" i="34"/>
  <c r="Y666" i="34"/>
  <c r="Y667" i="34"/>
  <c r="Y668" i="34"/>
  <c r="Y669" i="34"/>
  <c r="Y670" i="34"/>
  <c r="Y671" i="34"/>
  <c r="Y672" i="34"/>
  <c r="Y673" i="34"/>
  <c r="Y674" i="34"/>
  <c r="Y675" i="34"/>
  <c r="Y676" i="34"/>
  <c r="Y677" i="34"/>
  <c r="Y678" i="34"/>
  <c r="Y679" i="34"/>
  <c r="Y680" i="34"/>
  <c r="Y681" i="34"/>
  <c r="Y682" i="34"/>
  <c r="Y683" i="34"/>
  <c r="Y684" i="34"/>
  <c r="Y685" i="34"/>
  <c r="Y686" i="34"/>
  <c r="Y687" i="34"/>
  <c r="Y688" i="34"/>
  <c r="Y689" i="34"/>
  <c r="Y690" i="34"/>
  <c r="Y691" i="34"/>
  <c r="Y692" i="34"/>
  <c r="Y693" i="34"/>
  <c r="Y694" i="34"/>
  <c r="Y695" i="34"/>
  <c r="Y696" i="34"/>
  <c r="Y697" i="34"/>
  <c r="Y698" i="34"/>
  <c r="Y699" i="34"/>
  <c r="Y700" i="34"/>
  <c r="Y701" i="34"/>
  <c r="Y702" i="34"/>
  <c r="Y703" i="34"/>
  <c r="Y704" i="34"/>
  <c r="Y705" i="34"/>
  <c r="Y706" i="34"/>
  <c r="Y707" i="34"/>
  <c r="Y708" i="34"/>
  <c r="Y709" i="34"/>
  <c r="Y710" i="34"/>
  <c r="Y711" i="34"/>
  <c r="Y712" i="34"/>
  <c r="Y713" i="34"/>
  <c r="Y714" i="34"/>
  <c r="Y715" i="34"/>
  <c r="Y716" i="34"/>
  <c r="Y717" i="34"/>
  <c r="Y718" i="34"/>
  <c r="Y719" i="34"/>
  <c r="Y720" i="34"/>
  <c r="Y721" i="34"/>
  <c r="Y722" i="34"/>
  <c r="Y723" i="34"/>
  <c r="Y724" i="34"/>
  <c r="Y725" i="34"/>
  <c r="Y726" i="34"/>
  <c r="Y727" i="34"/>
  <c r="Y728" i="34"/>
  <c r="Y729" i="34"/>
  <c r="Y730" i="34"/>
  <c r="Y731" i="34"/>
  <c r="Y732" i="34"/>
  <c r="Y733" i="34"/>
  <c r="Y734" i="34"/>
  <c r="Y735" i="34"/>
  <c r="Y736" i="34"/>
  <c r="Y737" i="34"/>
  <c r="Y738" i="34"/>
  <c r="Y739" i="34"/>
  <c r="Y740" i="34"/>
  <c r="Y741" i="34"/>
  <c r="Y742" i="34"/>
  <c r="Y743" i="34"/>
  <c r="Y744" i="34"/>
  <c r="Y745" i="34"/>
  <c r="Y746" i="34"/>
  <c r="Y747" i="34"/>
  <c r="Y748" i="34"/>
  <c r="Y749" i="34"/>
  <c r="Y750" i="34"/>
  <c r="Y751" i="34"/>
  <c r="Y752" i="34"/>
  <c r="Y753" i="34"/>
  <c r="Y754" i="34"/>
  <c r="Y755" i="34"/>
  <c r="Y756" i="34"/>
  <c r="Y757" i="34"/>
  <c r="Y758" i="34"/>
  <c r="Y759" i="34"/>
  <c r="Y760" i="34"/>
  <c r="Y761" i="34"/>
  <c r="Y762" i="34"/>
  <c r="Y763" i="34"/>
  <c r="Y764" i="34"/>
  <c r="Y765" i="34"/>
  <c r="Y766" i="34"/>
  <c r="Y767" i="34"/>
  <c r="Y768" i="34"/>
  <c r="Y769" i="34"/>
  <c r="Y770" i="34"/>
  <c r="Y771" i="34"/>
  <c r="Y772" i="34"/>
  <c r="Y773" i="34"/>
  <c r="Y774" i="34"/>
  <c r="Y775" i="34"/>
  <c r="Y776" i="34"/>
  <c r="Y777" i="34"/>
  <c r="Y778" i="34"/>
  <c r="Y779" i="34"/>
  <c r="Y780" i="34"/>
  <c r="Y781" i="34"/>
  <c r="Y782" i="34"/>
  <c r="Y783" i="34"/>
  <c r="Y784" i="34"/>
  <c r="Y785" i="34"/>
  <c r="Y786" i="34"/>
  <c r="Y787" i="34"/>
  <c r="Y788" i="34"/>
  <c r="Y789" i="34"/>
  <c r="Y790" i="34"/>
  <c r="Y791" i="34"/>
  <c r="Y792" i="34"/>
  <c r="Y793" i="34"/>
  <c r="Y794" i="34"/>
  <c r="Y795" i="34"/>
  <c r="Y796" i="34"/>
  <c r="Y797" i="34"/>
  <c r="Y798" i="34"/>
  <c r="Y799" i="34"/>
  <c r="Y800" i="34"/>
  <c r="Y801" i="34"/>
  <c r="Y802" i="34"/>
  <c r="Y803" i="34"/>
  <c r="Y804" i="34"/>
  <c r="Y805" i="34"/>
  <c r="Y806" i="34"/>
  <c r="Y807" i="34"/>
  <c r="Y808" i="34"/>
  <c r="Y809" i="34"/>
  <c r="Y810" i="34"/>
  <c r="Y811" i="34"/>
  <c r="Y812" i="34"/>
  <c r="Y813" i="34"/>
  <c r="Y814" i="34"/>
  <c r="Y815" i="34"/>
  <c r="Y816" i="34"/>
  <c r="Y817" i="34"/>
  <c r="Y818" i="34"/>
  <c r="Y819" i="34"/>
  <c r="Y820" i="34"/>
  <c r="Y821" i="34"/>
  <c r="Y822" i="34"/>
  <c r="Y823" i="34"/>
  <c r="Y824" i="34"/>
  <c r="Y825" i="34"/>
  <c r="Y826" i="34"/>
  <c r="Y827" i="34"/>
  <c r="Y828" i="34"/>
  <c r="Y829" i="34"/>
  <c r="Y830" i="34"/>
  <c r="Y831" i="34"/>
  <c r="Y832" i="34"/>
  <c r="Y833" i="34"/>
  <c r="Y834" i="34"/>
  <c r="Y835" i="34"/>
  <c r="Y836" i="34"/>
  <c r="Y837" i="34"/>
  <c r="Y838" i="34"/>
  <c r="Y839" i="34"/>
  <c r="Y840" i="34"/>
  <c r="Y841" i="34"/>
  <c r="Y842" i="34"/>
  <c r="Y843" i="34"/>
  <c r="Y844" i="34"/>
  <c r="Y845" i="34"/>
  <c r="Y846" i="34"/>
  <c r="Y847" i="34"/>
  <c r="Y848" i="34"/>
  <c r="Y849" i="34"/>
  <c r="Y850" i="34"/>
  <c r="Y851" i="34"/>
  <c r="Y852" i="34"/>
  <c r="Y853" i="34"/>
  <c r="Y854" i="34"/>
  <c r="Y855" i="34"/>
  <c r="Y856" i="34"/>
  <c r="Y857" i="34"/>
  <c r="Y858" i="34"/>
  <c r="Y859" i="34"/>
  <c r="Y860" i="34"/>
  <c r="Y861" i="34"/>
  <c r="Y862" i="34"/>
  <c r="Y863" i="34"/>
  <c r="Y864" i="34"/>
  <c r="Y865" i="34"/>
  <c r="Y866" i="34"/>
  <c r="Y867" i="34"/>
  <c r="Y868" i="34"/>
  <c r="Y869" i="34"/>
  <c r="Y870" i="34"/>
  <c r="Y871" i="34"/>
  <c r="Y872" i="34"/>
  <c r="Y873" i="34"/>
  <c r="Y874" i="34"/>
  <c r="Y875" i="34"/>
  <c r="Y876" i="34"/>
  <c r="Y877" i="34"/>
  <c r="Y878" i="34"/>
  <c r="Y879" i="34"/>
  <c r="Y880" i="34"/>
  <c r="Y881" i="34"/>
  <c r="Y882" i="34"/>
  <c r="Y883" i="34"/>
  <c r="Y884" i="34"/>
  <c r="Y885" i="34"/>
  <c r="Y886" i="34"/>
  <c r="Y887" i="34"/>
  <c r="Y888" i="34"/>
  <c r="Y889" i="34"/>
  <c r="Y890" i="34"/>
  <c r="Y891" i="34"/>
  <c r="Y892" i="34"/>
  <c r="Y893" i="34"/>
  <c r="Y894" i="34"/>
  <c r="Y895" i="34"/>
  <c r="Y896" i="34"/>
  <c r="Y897" i="34"/>
  <c r="Y898" i="34"/>
  <c r="Y899" i="34"/>
  <c r="Y900" i="34"/>
  <c r="Y901" i="34"/>
  <c r="Y902" i="34"/>
  <c r="Y903" i="34"/>
  <c r="Y904" i="34"/>
  <c r="Y905" i="34"/>
  <c r="Y906" i="34"/>
  <c r="Y907" i="34"/>
  <c r="Y908" i="34"/>
  <c r="Y909" i="34"/>
  <c r="Y910" i="34"/>
  <c r="Y911" i="34"/>
  <c r="Y912" i="34"/>
  <c r="Y913" i="34"/>
  <c r="Y914" i="34"/>
  <c r="Y915" i="34"/>
  <c r="Y916" i="34"/>
  <c r="Y917" i="34"/>
  <c r="Y918" i="34"/>
  <c r="Y919" i="34"/>
  <c r="Y920" i="34"/>
  <c r="Y921" i="34"/>
  <c r="Y922" i="34"/>
  <c r="Y923" i="34"/>
  <c r="Y924" i="34"/>
  <c r="Y925" i="34"/>
  <c r="Y926" i="34"/>
  <c r="Y927" i="34"/>
  <c r="Y928" i="34"/>
  <c r="Y929" i="34"/>
  <c r="Y930" i="34"/>
  <c r="Y931" i="34"/>
  <c r="Y932" i="34"/>
  <c r="Y933" i="34"/>
  <c r="Y934" i="34"/>
  <c r="Y935" i="34"/>
  <c r="Y936" i="34"/>
  <c r="Y937" i="34"/>
  <c r="Y938" i="34"/>
  <c r="Y939" i="34"/>
  <c r="Y940" i="34"/>
  <c r="Y941" i="34"/>
  <c r="Y942" i="34"/>
  <c r="Y943" i="34"/>
  <c r="Y944" i="34"/>
  <c r="Y945" i="34"/>
  <c r="Y946" i="34"/>
  <c r="Y947" i="34"/>
  <c r="Y948" i="34"/>
  <c r="Y949" i="34"/>
  <c r="Y950" i="34"/>
  <c r="Y951" i="34"/>
  <c r="Y952" i="34"/>
  <c r="Y953" i="34"/>
  <c r="Y954" i="34"/>
  <c r="Y955" i="34"/>
  <c r="Y956" i="34"/>
  <c r="Y957" i="34"/>
  <c r="Y958" i="34"/>
  <c r="Y959" i="34"/>
  <c r="Y960" i="34"/>
  <c r="Y961" i="34"/>
  <c r="Y962" i="34"/>
  <c r="Y963" i="34"/>
  <c r="Y964" i="34"/>
  <c r="Y965" i="34"/>
  <c r="Y966" i="34"/>
  <c r="Y967" i="34"/>
  <c r="Y968" i="34"/>
  <c r="Y969" i="34"/>
  <c r="Y970" i="34"/>
  <c r="Y971" i="34"/>
  <c r="Y972" i="34"/>
  <c r="Y973" i="34"/>
  <c r="Y974" i="34"/>
  <c r="Y975" i="34"/>
  <c r="Y976" i="34"/>
  <c r="Y977" i="34"/>
  <c r="Y978" i="34"/>
  <c r="Y979" i="34"/>
  <c r="Y980" i="34"/>
  <c r="Y981" i="34"/>
  <c r="Y982" i="34"/>
  <c r="Y983" i="34"/>
  <c r="Y984" i="34"/>
  <c r="Y985" i="34"/>
  <c r="Y986" i="34"/>
  <c r="Y987" i="34"/>
  <c r="Y988" i="34"/>
  <c r="Y989" i="34"/>
  <c r="Y990" i="34"/>
  <c r="Y991" i="34"/>
  <c r="Y992" i="34"/>
  <c r="Y993" i="34"/>
  <c r="Y994" i="34"/>
  <c r="Y995" i="34"/>
  <c r="Y996" i="34"/>
  <c r="Y997" i="34"/>
  <c r="Y998" i="34"/>
  <c r="Y999" i="34"/>
  <c r="Y1000" i="34"/>
  <c r="Y1001" i="34"/>
  <c r="Y1002" i="34"/>
  <c r="Y1003" i="34"/>
  <c r="Y1004" i="34"/>
  <c r="Y1005" i="34"/>
  <c r="Y1006" i="34"/>
  <c r="Y1007" i="34"/>
  <c r="Y1008" i="34"/>
  <c r="Y1009" i="34"/>
  <c r="Y1010" i="34"/>
  <c r="Y1011" i="34"/>
  <c r="Y1012" i="34"/>
  <c r="Y1013" i="34"/>
  <c r="Y1014" i="34"/>
  <c r="Y1015" i="34"/>
  <c r="Y1016" i="34"/>
  <c r="Y1017" i="34"/>
  <c r="Y1018" i="34"/>
  <c r="Y1019" i="34"/>
  <c r="Y1020" i="34"/>
  <c r="Y1021" i="34"/>
  <c r="Y1022" i="34"/>
  <c r="Y1023" i="34"/>
  <c r="Y1024" i="34"/>
  <c r="Y1025" i="34"/>
  <c r="Y1026" i="34"/>
  <c r="Y1027" i="34"/>
  <c r="Y1028" i="34"/>
  <c r="Y1029" i="34"/>
  <c r="Y1030" i="34"/>
  <c r="Y1031" i="34"/>
  <c r="Y1032" i="34"/>
  <c r="Y1033" i="34"/>
  <c r="Y1034" i="34"/>
  <c r="Y1035" i="34"/>
  <c r="Y1036" i="34"/>
  <c r="Y1037" i="34"/>
  <c r="Y1038" i="34"/>
  <c r="Y1039" i="34"/>
  <c r="Y1040" i="34"/>
  <c r="Y1041" i="34"/>
  <c r="Y1042" i="34"/>
  <c r="Y1043" i="34"/>
  <c r="Y1044" i="34"/>
  <c r="Y1045" i="34"/>
  <c r="Y1046" i="34"/>
  <c r="Y1047" i="34"/>
  <c r="Y1048" i="34"/>
  <c r="Y1049" i="34"/>
  <c r="Y1050" i="34"/>
  <c r="Y1051" i="34"/>
  <c r="Y1052" i="34"/>
  <c r="Y1053" i="34"/>
  <c r="Y1054" i="34"/>
  <c r="Y1055" i="34"/>
  <c r="Y1056" i="34"/>
  <c r="Y1057" i="34"/>
  <c r="Y1058" i="34"/>
  <c r="Y1059" i="34"/>
  <c r="Y1060" i="34"/>
  <c r="Y1061" i="34"/>
  <c r="Y1062" i="34"/>
  <c r="Y1063" i="34"/>
  <c r="Y1064" i="34"/>
  <c r="Y1065" i="34"/>
  <c r="Y1066" i="34"/>
  <c r="Y1067" i="34"/>
  <c r="Y1068" i="34"/>
  <c r="Y1069" i="34"/>
  <c r="Y1070" i="34"/>
  <c r="Y1071" i="34"/>
  <c r="Y1072" i="34"/>
  <c r="Y1073" i="34"/>
  <c r="Y1074" i="34"/>
  <c r="Y1075" i="34"/>
  <c r="Y1076" i="34"/>
  <c r="Y1077" i="34"/>
  <c r="Y1078" i="34"/>
  <c r="Y1079" i="34"/>
  <c r="Y1080" i="34"/>
  <c r="Y1081" i="34"/>
  <c r="Y1082" i="34"/>
  <c r="Y1083" i="34"/>
  <c r="Y1084" i="34"/>
  <c r="Y1085" i="34"/>
  <c r="Y1086" i="34"/>
  <c r="Y1087" i="34"/>
  <c r="Y1088" i="34"/>
  <c r="Y1089" i="34"/>
  <c r="Y1090" i="34"/>
  <c r="Y1091" i="34"/>
  <c r="Y1092" i="34"/>
  <c r="Y1093" i="34"/>
  <c r="Y1094" i="34"/>
  <c r="Y1095" i="34"/>
  <c r="Y1096" i="34"/>
  <c r="Y1097" i="34"/>
  <c r="Y1098" i="34"/>
  <c r="Y1099" i="34"/>
  <c r="Y1100" i="34"/>
  <c r="Y1101" i="34"/>
  <c r="Y1102" i="34"/>
  <c r="Y1103" i="34"/>
  <c r="Y1104" i="34"/>
  <c r="Y1105" i="34"/>
  <c r="Y1106" i="34"/>
  <c r="Y1107" i="34"/>
  <c r="Y1108" i="34"/>
  <c r="Y1109" i="34"/>
  <c r="Y1110" i="34"/>
  <c r="Y1111" i="34"/>
  <c r="Y1112" i="34"/>
  <c r="Y1113" i="34"/>
  <c r="Y1114" i="34"/>
  <c r="Y1115" i="34"/>
  <c r="Y1116" i="34"/>
  <c r="Y1117" i="34"/>
  <c r="Y1118" i="34"/>
  <c r="Y1119" i="34"/>
  <c r="Y1120" i="34"/>
  <c r="Y1121" i="34"/>
  <c r="Y1122" i="34"/>
  <c r="Y1123" i="34"/>
  <c r="Y1124" i="34"/>
  <c r="Y1125" i="34"/>
  <c r="Y1126" i="34"/>
  <c r="Y1127" i="34"/>
  <c r="Y1128" i="34"/>
  <c r="Y1129" i="34"/>
  <c r="Y1130" i="34"/>
  <c r="Y1131" i="34"/>
  <c r="Y1132" i="34"/>
  <c r="Y1133" i="34"/>
  <c r="Y1134" i="34"/>
  <c r="Y1135" i="34"/>
  <c r="Y1136" i="34"/>
  <c r="Y1137" i="34"/>
  <c r="Y1138" i="34"/>
  <c r="Y1139" i="34"/>
  <c r="Y1140" i="34"/>
  <c r="Y1141" i="34"/>
  <c r="Y1142" i="34"/>
  <c r="Y1143" i="34"/>
  <c r="Y1144" i="34"/>
  <c r="Y1145" i="34"/>
  <c r="Y1146" i="34"/>
  <c r="Y1147" i="34"/>
  <c r="Y1148" i="34"/>
  <c r="Y1149" i="34"/>
  <c r="Y1150" i="34"/>
  <c r="Y1151" i="34"/>
  <c r="Y1152" i="34"/>
  <c r="Y1153" i="34"/>
  <c r="Y1154" i="34"/>
  <c r="Y1155" i="34"/>
  <c r="Y1156" i="34"/>
  <c r="Y1157" i="34"/>
  <c r="Y1158" i="34"/>
  <c r="Y1159" i="34"/>
  <c r="Y1160" i="34"/>
  <c r="Y1161" i="34"/>
  <c r="Y1162" i="34"/>
  <c r="Y1163" i="34"/>
  <c r="Y1164" i="34"/>
  <c r="Y1165" i="34"/>
  <c r="Y1166" i="34"/>
  <c r="Y1167" i="34"/>
  <c r="Y1168" i="34"/>
  <c r="Y1169" i="34"/>
  <c r="Y1170" i="34"/>
  <c r="Y1171" i="34"/>
  <c r="Y1172" i="34"/>
  <c r="Y1173" i="34"/>
  <c r="Y1174" i="34"/>
  <c r="Y1175" i="34"/>
  <c r="Y1176" i="34"/>
  <c r="Y1177" i="34"/>
  <c r="Y1178" i="34"/>
  <c r="Y1179" i="34"/>
  <c r="Y1180" i="34"/>
  <c r="Y1181" i="34"/>
  <c r="Y1182" i="34"/>
  <c r="Y1183" i="34"/>
  <c r="Y1184" i="34"/>
  <c r="Y1185" i="34"/>
  <c r="Y1186" i="34"/>
  <c r="Y1187" i="34"/>
  <c r="Y1188" i="34"/>
  <c r="Y1189" i="34"/>
  <c r="Y1190" i="34"/>
  <c r="Y1191" i="34"/>
  <c r="Y1192" i="34"/>
  <c r="Y1193" i="34"/>
  <c r="Y1194" i="34"/>
  <c r="Y1195" i="34"/>
  <c r="Y1196" i="34"/>
  <c r="Y1197" i="34"/>
  <c r="Y1198" i="34"/>
  <c r="Y1199" i="34"/>
  <c r="Y1200" i="34"/>
  <c r="Y1201" i="34"/>
  <c r="Y1202" i="34"/>
  <c r="Y1203" i="34"/>
  <c r="Y1204" i="34"/>
  <c r="Y1205" i="34"/>
  <c r="Y1206" i="34"/>
  <c r="Y1207" i="34"/>
  <c r="Y1208" i="34"/>
  <c r="Y1209" i="34"/>
  <c r="Y1210" i="34"/>
  <c r="Y1211" i="34"/>
  <c r="Y1212" i="34"/>
  <c r="Y1213" i="34"/>
  <c r="Y1214" i="34"/>
  <c r="Y1215" i="34"/>
  <c r="Y1216" i="34"/>
  <c r="Y1217" i="34"/>
  <c r="Y1218" i="34"/>
  <c r="Y1219" i="34"/>
  <c r="Y1220" i="34"/>
  <c r="Y1221" i="34"/>
  <c r="Y1222" i="34"/>
  <c r="Y1223" i="34"/>
  <c r="Y1224" i="34"/>
  <c r="Y1225" i="34"/>
  <c r="Y1226" i="34"/>
  <c r="Y1227" i="34"/>
  <c r="Y1228" i="34"/>
  <c r="Y1229" i="34"/>
  <c r="Y1230" i="34"/>
  <c r="Y1231" i="34"/>
  <c r="Y1232" i="34"/>
  <c r="Y1233" i="34"/>
  <c r="Y1234" i="34"/>
  <c r="Y1235" i="34"/>
  <c r="Y1236" i="34"/>
  <c r="Y1237" i="34"/>
  <c r="Y1238" i="34"/>
  <c r="Y1239" i="34"/>
  <c r="Y1240" i="34"/>
  <c r="Y1241" i="34"/>
  <c r="Y1242" i="34"/>
  <c r="Y1243" i="34"/>
  <c r="Y1244" i="34"/>
  <c r="Y1245" i="34"/>
  <c r="Y1246" i="34"/>
  <c r="Y1247" i="34"/>
  <c r="Y1248" i="34"/>
  <c r="Y1249" i="34"/>
  <c r="Y1250" i="34"/>
  <c r="Y1251" i="34"/>
  <c r="Y1252" i="34"/>
  <c r="Y1253" i="34"/>
  <c r="Y1254" i="34"/>
  <c r="Y1255" i="34"/>
  <c r="Y1256" i="34"/>
  <c r="Y1257" i="34"/>
  <c r="Y1258" i="34"/>
  <c r="Y1259" i="34"/>
  <c r="Y1260" i="34"/>
  <c r="Y1261" i="34"/>
  <c r="Y1262" i="34"/>
  <c r="Y1263" i="34"/>
  <c r="Y1264" i="34"/>
  <c r="Y1265" i="34"/>
  <c r="Y1266" i="34"/>
  <c r="Y1267" i="34"/>
  <c r="Y1268" i="34"/>
  <c r="Y1269" i="34"/>
  <c r="Y1270" i="34"/>
  <c r="Y1271" i="34"/>
  <c r="Y1272" i="34"/>
  <c r="Y1273" i="34"/>
  <c r="Y1274" i="34"/>
  <c r="Y1275" i="34"/>
  <c r="Y1276" i="34"/>
  <c r="Y1277" i="34"/>
  <c r="Y1278" i="34"/>
  <c r="Y1279" i="34"/>
  <c r="Y1280" i="34"/>
  <c r="Y1281" i="34"/>
  <c r="Y1282" i="34"/>
  <c r="Y1283" i="34"/>
  <c r="Y1284" i="34"/>
  <c r="Y1285" i="34"/>
  <c r="Y1286" i="34"/>
  <c r="Y1287" i="34"/>
  <c r="Y1288" i="34"/>
  <c r="Y1289" i="34"/>
  <c r="Y1290" i="34"/>
  <c r="Y1291" i="34"/>
  <c r="Y1292" i="34"/>
  <c r="Y1293" i="34"/>
  <c r="Y1294" i="34"/>
  <c r="Y1295" i="34"/>
  <c r="Y1296" i="34"/>
  <c r="Y1297" i="34"/>
  <c r="Y1298" i="34"/>
  <c r="Y1299" i="34"/>
  <c r="Y1300" i="34"/>
  <c r="Y1301" i="34"/>
  <c r="Y1302" i="34"/>
  <c r="Y1303" i="34"/>
  <c r="Y1304" i="34"/>
  <c r="Y1305" i="34"/>
  <c r="Y1306" i="34"/>
  <c r="Y1307" i="34"/>
  <c r="Y1308" i="34"/>
  <c r="Y1309" i="34"/>
  <c r="Y1310" i="34"/>
  <c r="Y1311" i="34"/>
  <c r="Y1312" i="34"/>
  <c r="Y1313" i="34"/>
  <c r="Y1314" i="34"/>
  <c r="Y1315" i="34"/>
  <c r="Y1316" i="34"/>
  <c r="Y1317" i="34"/>
  <c r="Y1318" i="34"/>
  <c r="Y1319" i="34"/>
  <c r="Y1320" i="34"/>
  <c r="Y1321" i="34"/>
  <c r="Y1322" i="34"/>
  <c r="Y1323" i="34"/>
  <c r="Y1324" i="34"/>
  <c r="Y1325" i="34"/>
  <c r="Y1326" i="34"/>
  <c r="Y1327" i="34"/>
  <c r="Y1328" i="34"/>
  <c r="Y1329" i="34"/>
  <c r="Y1330" i="34"/>
  <c r="Y1331" i="34"/>
  <c r="Y1332" i="34"/>
  <c r="Y1333" i="34"/>
  <c r="Y1334" i="34"/>
  <c r="Y1335" i="34"/>
  <c r="Y1336" i="34"/>
  <c r="Y1337" i="34"/>
  <c r="Y1338" i="34"/>
  <c r="Y1339" i="34"/>
  <c r="Y1340" i="34"/>
  <c r="Y1341" i="34"/>
  <c r="Y1342" i="34"/>
  <c r="Y1343" i="34"/>
  <c r="Y1344" i="34"/>
  <c r="Y1345" i="34"/>
  <c r="Y1346" i="34"/>
  <c r="Y1347" i="34"/>
  <c r="Y1348" i="34"/>
  <c r="Y1349" i="34"/>
  <c r="Y1350" i="34"/>
  <c r="Y1351" i="34"/>
  <c r="Y1352" i="34"/>
  <c r="Y1353" i="34"/>
  <c r="Y1354" i="34"/>
  <c r="Y1355" i="34"/>
  <c r="Y1356" i="34"/>
  <c r="Y1357" i="34"/>
  <c r="Y1358" i="34"/>
  <c r="Y1359" i="34"/>
  <c r="Y1360" i="34"/>
  <c r="Y1361" i="34"/>
  <c r="Y1362" i="34"/>
  <c r="Y1363" i="34"/>
  <c r="Y1364" i="34"/>
  <c r="Y1365" i="34"/>
  <c r="Y1366" i="34"/>
  <c r="Y1367" i="34"/>
  <c r="Y1368" i="34"/>
  <c r="Y1369" i="34"/>
  <c r="Y1370" i="34"/>
  <c r="Y1371" i="34"/>
  <c r="Y1372" i="34"/>
  <c r="Y1373" i="34"/>
  <c r="Y1374" i="34"/>
  <c r="Y1375" i="34"/>
  <c r="Y1376" i="34"/>
  <c r="Y1377" i="34"/>
  <c r="Y1378" i="34"/>
  <c r="Y1379" i="34"/>
  <c r="Y1380" i="34"/>
  <c r="Y1381" i="34"/>
  <c r="Y1382" i="34"/>
  <c r="Y1383" i="34"/>
  <c r="Y1384" i="34"/>
  <c r="Y1385" i="34"/>
  <c r="Y1386" i="34"/>
  <c r="Y1387" i="34"/>
  <c r="Y1388" i="34"/>
  <c r="Y1389" i="34"/>
  <c r="Y1390" i="34"/>
  <c r="Y1391" i="34"/>
  <c r="Y1392" i="34"/>
  <c r="Y1393" i="34"/>
  <c r="Y1394" i="34"/>
  <c r="Y1395" i="34"/>
  <c r="Y1396" i="34"/>
  <c r="Y1397" i="34"/>
  <c r="Y1398" i="34"/>
  <c r="Y1399" i="34"/>
  <c r="Y1400" i="34"/>
  <c r="Y1401" i="34"/>
  <c r="Y1402" i="34"/>
  <c r="Y1403" i="34"/>
  <c r="Y1404" i="34"/>
  <c r="Y1405" i="34"/>
  <c r="Y1406" i="34"/>
  <c r="Y1407" i="34"/>
  <c r="Y1408" i="34"/>
  <c r="Y1409" i="34"/>
  <c r="Y1410" i="34"/>
  <c r="Y1411" i="34"/>
  <c r="Y1412" i="34"/>
  <c r="Y1413" i="34"/>
  <c r="Y1414" i="34"/>
  <c r="Y1415" i="34"/>
  <c r="Y1416" i="34"/>
  <c r="Y1417" i="34"/>
  <c r="Y1418" i="34"/>
  <c r="Y1419" i="34"/>
  <c r="Y1420" i="34"/>
  <c r="Y1421" i="34"/>
  <c r="Y1422" i="34"/>
  <c r="Y1423" i="34"/>
  <c r="Y1424" i="34"/>
  <c r="Y1425" i="34"/>
  <c r="Y1426" i="34"/>
  <c r="Y1427" i="34"/>
  <c r="Y1428" i="34"/>
  <c r="Y1429" i="34"/>
  <c r="Y1430" i="34"/>
  <c r="Y1431" i="34"/>
  <c r="Y1432" i="34"/>
  <c r="Y1433" i="34"/>
  <c r="Y1434" i="34"/>
  <c r="Y1435" i="34"/>
  <c r="Y1436" i="34"/>
  <c r="Y1437" i="34"/>
  <c r="Y1438" i="34"/>
  <c r="Y1439" i="34"/>
  <c r="Y1440" i="34"/>
  <c r="Y1441" i="34"/>
  <c r="Y1442" i="34"/>
  <c r="Y1443" i="34"/>
  <c r="Y1444" i="34"/>
  <c r="Y1445" i="34"/>
  <c r="Y1446" i="34"/>
  <c r="Y1447" i="34"/>
  <c r="Y1448" i="34"/>
  <c r="Y1449" i="34"/>
  <c r="Y1450" i="34"/>
  <c r="Y1451" i="34"/>
  <c r="Y1452" i="34"/>
  <c r="Y1453" i="34"/>
  <c r="Y1454" i="34"/>
  <c r="Y1455" i="34"/>
  <c r="Y1456" i="34"/>
  <c r="Y1457" i="34"/>
  <c r="Y1458" i="34"/>
  <c r="Y1459" i="34"/>
  <c r="Y1460" i="34"/>
  <c r="Y1461" i="34"/>
  <c r="Y1462" i="34"/>
  <c r="Y1463" i="34"/>
  <c r="Y1464" i="34"/>
  <c r="Y1465" i="34"/>
  <c r="Y1466" i="34"/>
  <c r="Y1467" i="34"/>
  <c r="Y1468" i="34"/>
  <c r="Y1469" i="34"/>
  <c r="Y1470" i="34"/>
  <c r="Y1471" i="34"/>
  <c r="Y1472" i="34"/>
  <c r="Y1473" i="34"/>
  <c r="Y1474" i="34"/>
  <c r="Y1475" i="34"/>
  <c r="Y1476" i="34"/>
  <c r="Y1477" i="34"/>
  <c r="Y1478" i="34"/>
  <c r="Y1479" i="34"/>
  <c r="Y1480" i="34"/>
  <c r="Y1481" i="34"/>
  <c r="Y1482" i="34"/>
  <c r="Y1483" i="34"/>
  <c r="Y1484" i="34"/>
  <c r="Y1485" i="34"/>
  <c r="Y1486" i="34"/>
  <c r="Y1487" i="34"/>
  <c r="Y1488" i="34"/>
  <c r="Y1489" i="34"/>
  <c r="Y1490" i="34"/>
  <c r="Y1491" i="34"/>
  <c r="Y1492" i="34"/>
  <c r="Y1493" i="34"/>
  <c r="Y1494" i="34"/>
  <c r="Y1495" i="34"/>
  <c r="Y1496" i="34"/>
  <c r="Y1497" i="34"/>
  <c r="Y1498" i="34"/>
  <c r="Y1499" i="34"/>
  <c r="Y1500" i="34"/>
  <c r="Y1501" i="34"/>
  <c r="Y1502" i="34"/>
  <c r="Y1503" i="34"/>
  <c r="Y1504" i="34"/>
  <c r="Y1505" i="34"/>
  <c r="Y1506" i="34"/>
  <c r="Y1507" i="34"/>
  <c r="Y1508" i="34"/>
  <c r="Y1509" i="34"/>
  <c r="Y1510" i="34"/>
  <c r="Y1511" i="34"/>
  <c r="Y1512" i="34"/>
  <c r="Y1513" i="34"/>
  <c r="Y1514" i="34"/>
  <c r="Y1515" i="34"/>
  <c r="Y1516" i="34"/>
  <c r="Y1517" i="34"/>
  <c r="Y1518" i="34"/>
  <c r="Y1519" i="34"/>
  <c r="Y1520" i="34"/>
  <c r="Y1521" i="34"/>
  <c r="Y1522" i="34"/>
  <c r="Y1523" i="34"/>
  <c r="Y1524" i="34"/>
  <c r="Y1525" i="34"/>
  <c r="Y1526" i="34"/>
  <c r="Y1527" i="34"/>
  <c r="Y1528" i="34"/>
  <c r="Y1529" i="34"/>
  <c r="Y1530" i="34"/>
  <c r="Y1531" i="34"/>
  <c r="Y1532" i="34"/>
  <c r="Y1533" i="34"/>
  <c r="Y1534" i="34"/>
  <c r="Y1535" i="34"/>
  <c r="Y1536" i="34"/>
  <c r="Y1537" i="34"/>
  <c r="Y1538" i="34"/>
  <c r="Y1539" i="34"/>
  <c r="Y1540" i="34"/>
  <c r="Y1541" i="34"/>
  <c r="Y1542" i="34"/>
  <c r="Y1543" i="34"/>
  <c r="Y1544" i="34"/>
  <c r="Y1545" i="34"/>
  <c r="Y1546" i="34"/>
  <c r="Y1547" i="34"/>
  <c r="Y1548" i="34"/>
  <c r="Y1549" i="34"/>
  <c r="Y1550" i="34"/>
  <c r="Y1551" i="34"/>
  <c r="Y1552" i="34"/>
  <c r="Y1553" i="34"/>
  <c r="Y1554" i="34"/>
  <c r="Y1555" i="34"/>
  <c r="Y1556" i="34"/>
  <c r="Y1557" i="34"/>
  <c r="Y1558" i="34"/>
  <c r="Y1559" i="34"/>
  <c r="Y1560" i="34"/>
  <c r="Y1561" i="34"/>
  <c r="Y1562" i="34"/>
  <c r="Y1563" i="34"/>
  <c r="Y1564" i="34"/>
  <c r="Y1565" i="34"/>
  <c r="Y1566" i="34"/>
  <c r="Y1567" i="34"/>
  <c r="Y1568" i="34"/>
  <c r="Y1569" i="34"/>
  <c r="Y1570" i="34"/>
  <c r="Y1571" i="34"/>
  <c r="Y1572" i="34"/>
  <c r="Y1573" i="34"/>
  <c r="Y1574" i="34"/>
  <c r="Y1575" i="34"/>
  <c r="Y1576" i="34"/>
  <c r="Y1577" i="34"/>
  <c r="Y1578" i="34"/>
  <c r="Y1579" i="34"/>
  <c r="Y1580" i="34"/>
  <c r="Y1581" i="34"/>
  <c r="Y1582" i="34"/>
  <c r="Y1583" i="34"/>
  <c r="Y1584" i="34"/>
  <c r="Y1585" i="34"/>
  <c r="Y1586" i="34"/>
  <c r="Y1587" i="34"/>
  <c r="Y1588" i="34"/>
  <c r="Y1589" i="34"/>
  <c r="Y1590" i="34"/>
  <c r="Y1591" i="34"/>
  <c r="Y1592" i="34"/>
  <c r="Y1593" i="34"/>
  <c r="Y1594" i="34"/>
  <c r="Y1595" i="34"/>
  <c r="Y1596" i="34"/>
  <c r="Y1597" i="34"/>
  <c r="Y1598" i="34"/>
  <c r="Y1599" i="34"/>
  <c r="Y1600" i="34"/>
  <c r="Y1601" i="34"/>
  <c r="Y1602" i="34"/>
  <c r="Y1603" i="34"/>
  <c r="Y1604" i="34"/>
  <c r="Y1605" i="34"/>
  <c r="Y1606" i="34"/>
  <c r="Y1607" i="34"/>
  <c r="Y1608" i="34"/>
  <c r="Y1609" i="34"/>
  <c r="Y1610" i="34"/>
  <c r="Y1611" i="34"/>
  <c r="Y1612" i="34"/>
  <c r="Y1613" i="34"/>
  <c r="Y1614" i="34"/>
  <c r="Y1615" i="34"/>
  <c r="Y1616" i="34"/>
  <c r="Y1617" i="34"/>
  <c r="Y1618" i="34"/>
  <c r="Y1619" i="34"/>
  <c r="Y1620" i="34"/>
  <c r="Y1621" i="34"/>
  <c r="Y1622" i="34"/>
  <c r="Y1623" i="34"/>
  <c r="Y1624" i="34"/>
  <c r="Y1625" i="34"/>
  <c r="Y1626" i="34"/>
  <c r="Y1627" i="34"/>
  <c r="Y1628" i="34"/>
  <c r="Y1629" i="34"/>
  <c r="Y1630" i="34"/>
  <c r="Y1631" i="34"/>
  <c r="Y1632" i="34"/>
  <c r="Y1633" i="34"/>
  <c r="Y1634" i="34"/>
  <c r="Y1635" i="34"/>
  <c r="Y1636" i="34"/>
  <c r="Y1637" i="34"/>
  <c r="Y1638" i="34"/>
  <c r="Y1639" i="34"/>
  <c r="Y1640" i="34"/>
  <c r="Y1641" i="34"/>
  <c r="Y1642" i="34"/>
  <c r="Y1643" i="34"/>
  <c r="Y1644" i="34"/>
  <c r="Y1645" i="34"/>
  <c r="Y1646" i="34"/>
  <c r="Y1647" i="34"/>
  <c r="Y1648" i="34"/>
  <c r="Y1649" i="34"/>
  <c r="Y1650" i="34"/>
  <c r="Y1651" i="34"/>
  <c r="Y1652" i="34"/>
  <c r="Y1653" i="34"/>
  <c r="Y1654" i="34"/>
  <c r="Y1655" i="34"/>
  <c r="Y1656" i="34"/>
  <c r="Y1657" i="34"/>
  <c r="Y1658" i="34"/>
  <c r="Y1659" i="34"/>
  <c r="Y1660" i="34"/>
  <c r="Y1661" i="34"/>
  <c r="Y1662" i="34"/>
  <c r="Y1663" i="34"/>
  <c r="Y1664" i="34"/>
  <c r="Y1665" i="34"/>
  <c r="Y1666" i="34"/>
  <c r="Y1667" i="34"/>
  <c r="Y1668" i="34"/>
  <c r="Y1669" i="34"/>
  <c r="Y1670" i="34"/>
  <c r="Y1671" i="34"/>
  <c r="Y1672" i="34"/>
  <c r="Y1673" i="34"/>
  <c r="Y1674" i="34"/>
  <c r="Y1675" i="34"/>
  <c r="Y1676" i="34"/>
  <c r="Y1677" i="34"/>
  <c r="Y1678" i="34"/>
  <c r="Y1679" i="34"/>
  <c r="Y1680" i="34"/>
  <c r="Y1681" i="34"/>
  <c r="Y1682" i="34"/>
  <c r="Y1683" i="34"/>
  <c r="Y1684" i="34"/>
  <c r="Y1685" i="34"/>
  <c r="Y1686" i="34"/>
  <c r="Y1687" i="34"/>
  <c r="Y1688" i="34"/>
  <c r="Y1689" i="34"/>
  <c r="Y1690" i="34"/>
  <c r="Y1691" i="34"/>
  <c r="Y1692" i="34"/>
  <c r="Y1693" i="34"/>
  <c r="Y1694" i="34"/>
  <c r="Y1695" i="34"/>
  <c r="Y1696" i="34"/>
  <c r="Y1697" i="34"/>
  <c r="Y1698" i="34"/>
  <c r="Y1699" i="34"/>
  <c r="Y1700" i="34"/>
  <c r="Y1701" i="34"/>
  <c r="Y1702" i="34"/>
  <c r="Y1703" i="34"/>
  <c r="Y1704" i="34"/>
  <c r="Y1705" i="34"/>
  <c r="Y1706" i="34"/>
  <c r="Y1707" i="34"/>
  <c r="Y1708" i="34"/>
  <c r="Y1709" i="34"/>
  <c r="Y1710" i="34"/>
  <c r="Y1711" i="34"/>
  <c r="Y1712" i="34"/>
  <c r="Y1713" i="34"/>
  <c r="Y1714" i="34"/>
  <c r="Y1715" i="34"/>
  <c r="Y1716" i="34"/>
  <c r="Y1717" i="34"/>
  <c r="Y1718" i="34"/>
  <c r="Y1719" i="34"/>
  <c r="Y1720" i="34"/>
  <c r="Y1721" i="34"/>
  <c r="Y1722" i="34"/>
  <c r="Y1723" i="34"/>
  <c r="Y1724" i="34"/>
  <c r="Y1725" i="34"/>
  <c r="Y1726" i="34"/>
  <c r="Y1727" i="34"/>
  <c r="Y1728" i="34"/>
  <c r="Y1729" i="34"/>
  <c r="Y1730" i="34"/>
  <c r="Y1731" i="34"/>
  <c r="Y1732" i="34"/>
  <c r="Y1733" i="34"/>
  <c r="Y1734" i="34"/>
  <c r="Y1735" i="34"/>
  <c r="Y1736" i="34"/>
  <c r="Y1737" i="34"/>
  <c r="Y1738" i="34"/>
  <c r="Y1739" i="34"/>
  <c r="Y1740" i="34"/>
  <c r="Y1741" i="34"/>
  <c r="Y1742" i="34"/>
  <c r="Y1743" i="34"/>
  <c r="Y1744" i="34"/>
  <c r="Y1745" i="34"/>
  <c r="Y1746" i="34"/>
  <c r="Y1747" i="34"/>
  <c r="Y1748" i="34"/>
  <c r="Y1749" i="34"/>
  <c r="Y1750" i="34"/>
  <c r="Y1751" i="34"/>
  <c r="Y1752" i="34"/>
  <c r="Y1753" i="34"/>
  <c r="Y1754" i="34"/>
  <c r="Y1755" i="34"/>
  <c r="Y1756" i="34"/>
  <c r="Y1757" i="34"/>
  <c r="Y1758" i="34"/>
  <c r="Y1759" i="34"/>
  <c r="Y1760" i="34"/>
  <c r="Y1761" i="34"/>
  <c r="Y1762" i="34"/>
  <c r="Y1763" i="34"/>
  <c r="Y1764" i="34"/>
  <c r="Y1765" i="34"/>
  <c r="Y1766" i="34"/>
  <c r="Y1767" i="34"/>
  <c r="Y1768" i="34"/>
  <c r="Y1769" i="34"/>
  <c r="Y1770" i="34"/>
  <c r="Y1771" i="34"/>
  <c r="Y1772" i="34"/>
  <c r="Y1773" i="34"/>
  <c r="Y1774" i="34"/>
  <c r="Y1775" i="34"/>
  <c r="Y1776" i="34"/>
  <c r="Y1777" i="34"/>
  <c r="Y1778" i="34"/>
  <c r="Y1779" i="34"/>
  <c r="Y1780" i="34"/>
  <c r="Y1781" i="34"/>
  <c r="Y1782" i="34"/>
  <c r="Y1783" i="34"/>
  <c r="Y1784" i="34"/>
  <c r="Y1785" i="34"/>
  <c r="Y1786" i="34"/>
  <c r="Y1787" i="34"/>
  <c r="Y1788" i="34"/>
  <c r="Y1789" i="34"/>
  <c r="Y1790" i="34"/>
  <c r="Y1791" i="34"/>
  <c r="Y1792" i="34"/>
  <c r="Y1793" i="34"/>
  <c r="Y1794" i="34"/>
  <c r="Y1795" i="34"/>
  <c r="Y1796" i="34"/>
  <c r="Y1797" i="34"/>
  <c r="Y1798" i="34"/>
  <c r="Y1799" i="34"/>
  <c r="Y1800" i="34"/>
  <c r="Y1801" i="34"/>
  <c r="Y1802" i="34"/>
  <c r="Y1803" i="34"/>
  <c r="Y1804" i="34"/>
  <c r="Y1805" i="34"/>
  <c r="Y1806" i="34"/>
  <c r="Y1807" i="34"/>
  <c r="Y1808" i="34"/>
  <c r="Y1809" i="34"/>
  <c r="Y1810" i="34"/>
  <c r="Y1811" i="34"/>
  <c r="Y1812" i="34"/>
  <c r="Y1813" i="34"/>
  <c r="Y1814" i="34"/>
  <c r="Y1815" i="34"/>
  <c r="Y1816" i="34"/>
  <c r="Y1817" i="34"/>
  <c r="Y1818" i="34"/>
  <c r="Y1819" i="34"/>
  <c r="Y1820" i="34"/>
  <c r="Y1821" i="34"/>
  <c r="Y1822" i="34"/>
  <c r="Y1823" i="34"/>
  <c r="Y1824" i="34"/>
  <c r="Y1825" i="34"/>
  <c r="Y1826" i="34"/>
  <c r="Y1827" i="34"/>
  <c r="Y1828" i="34"/>
  <c r="Y1829" i="34"/>
  <c r="Y1830" i="34"/>
  <c r="Y1831" i="34"/>
  <c r="Y1832" i="34"/>
  <c r="Y1833" i="34"/>
  <c r="Y1834" i="34"/>
  <c r="Y1835" i="34"/>
  <c r="Y1836" i="34"/>
  <c r="Y1837" i="34"/>
  <c r="Y1838" i="34"/>
  <c r="Y1839" i="34"/>
  <c r="Y1840" i="34"/>
  <c r="Y1841" i="34"/>
  <c r="Y1842" i="34"/>
  <c r="Y1843" i="34"/>
  <c r="Y1844" i="34"/>
  <c r="Y1845" i="34"/>
  <c r="Y1846" i="34"/>
  <c r="Y1847" i="34"/>
  <c r="Y1848" i="34"/>
  <c r="Y1849" i="34"/>
  <c r="Y1850" i="34"/>
  <c r="Y1851" i="34"/>
  <c r="Y1852" i="34"/>
  <c r="Y1853" i="34"/>
  <c r="Y1854" i="34"/>
  <c r="Y1855" i="34"/>
  <c r="Y1856" i="34"/>
  <c r="Y1857" i="34"/>
  <c r="Y1858" i="34"/>
  <c r="Y1859" i="34"/>
  <c r="Y1860" i="34"/>
  <c r="Y1861" i="34"/>
  <c r="Y1862" i="34"/>
  <c r="Y1863" i="34"/>
  <c r="Y1864" i="34"/>
  <c r="Y1865" i="34"/>
  <c r="Y1866" i="34"/>
  <c r="Y1867" i="34"/>
  <c r="Y1868" i="34"/>
  <c r="Y1869" i="34"/>
  <c r="Y1870" i="34"/>
  <c r="Y1871" i="34"/>
  <c r="Y1872" i="34"/>
  <c r="Y1873" i="34"/>
  <c r="Y1874" i="34"/>
  <c r="Y1875" i="34"/>
  <c r="Y1876" i="34"/>
  <c r="Y1877" i="34"/>
  <c r="Y1878" i="34"/>
  <c r="Y1879" i="34"/>
  <c r="Y1880" i="34"/>
  <c r="Y1881" i="34"/>
  <c r="Y1882" i="34"/>
  <c r="Y1883" i="34"/>
  <c r="Y1884" i="34"/>
  <c r="Y1885" i="34"/>
  <c r="Y1886" i="34"/>
  <c r="Y1887" i="34"/>
  <c r="Y1888" i="34"/>
  <c r="Y1889" i="34"/>
  <c r="Y1890" i="34"/>
  <c r="Y1891" i="34"/>
  <c r="Y1892" i="34"/>
  <c r="Y1893" i="34"/>
  <c r="Y1894" i="34"/>
  <c r="Y1895" i="34"/>
  <c r="Y1896" i="34"/>
  <c r="Y1897" i="34"/>
  <c r="Y1898" i="34"/>
  <c r="Y1899" i="34"/>
  <c r="Y1900" i="34"/>
  <c r="Y1901" i="34"/>
  <c r="Y1902" i="34"/>
  <c r="Y1903" i="34"/>
  <c r="Y1904" i="34"/>
  <c r="Y1905" i="34"/>
  <c r="Y1906" i="34"/>
  <c r="Y1907" i="34"/>
  <c r="Y1908" i="34"/>
  <c r="Y1909" i="34"/>
  <c r="Y1910" i="34"/>
  <c r="Y1911" i="34"/>
  <c r="Y1912" i="34"/>
  <c r="Y1913" i="34"/>
  <c r="Y1914" i="34"/>
  <c r="Y1915" i="34"/>
  <c r="Y1916" i="34"/>
  <c r="Y1917" i="34"/>
  <c r="Y1918" i="34"/>
  <c r="Y1919" i="34"/>
  <c r="Y1920" i="34"/>
  <c r="Y1921" i="34"/>
  <c r="Y1922" i="34"/>
  <c r="Y1923" i="34"/>
  <c r="Y1924" i="34"/>
  <c r="Y1925" i="34"/>
  <c r="Y1926" i="34"/>
  <c r="Y1927" i="34"/>
  <c r="Y1928" i="34"/>
  <c r="Y1929" i="34"/>
  <c r="Y1930" i="34"/>
  <c r="Y1931" i="34"/>
  <c r="Y1932" i="34"/>
  <c r="Y1933" i="34"/>
  <c r="Y1934" i="34"/>
  <c r="Y1935" i="34"/>
  <c r="Y1936" i="34"/>
  <c r="Y1937" i="34"/>
  <c r="Y1938" i="34"/>
  <c r="Y1939" i="34"/>
  <c r="Y1940" i="34"/>
  <c r="Y1941" i="34"/>
  <c r="Y1942" i="34"/>
  <c r="Y1943" i="34"/>
  <c r="Y1944" i="34"/>
  <c r="Y1945" i="34"/>
  <c r="Y1946" i="34"/>
  <c r="Y1947" i="34"/>
  <c r="Y1948" i="34"/>
  <c r="Y1949" i="34"/>
  <c r="Y1950" i="34"/>
  <c r="Y1951" i="34"/>
  <c r="Y1952" i="34"/>
  <c r="Y1953" i="34"/>
  <c r="Y1954" i="34"/>
  <c r="Y1955" i="34"/>
  <c r="Y1956" i="34"/>
  <c r="Y1957" i="34"/>
  <c r="Y1958" i="34"/>
  <c r="Y1959" i="34"/>
  <c r="Y1960" i="34"/>
  <c r="Y1961" i="34"/>
  <c r="Y1962" i="34"/>
  <c r="Y1963" i="34"/>
  <c r="Y1964" i="34"/>
  <c r="Y1965" i="34"/>
  <c r="Y1966" i="34"/>
  <c r="Y1967" i="34"/>
  <c r="Y1968" i="34"/>
  <c r="Y1969" i="34"/>
  <c r="Y1970" i="34"/>
  <c r="Y1971" i="34"/>
  <c r="Y1972" i="34"/>
  <c r="Y1973" i="34"/>
  <c r="Y1974" i="34"/>
  <c r="Y1975" i="34"/>
  <c r="Y1976" i="34"/>
  <c r="Y1977" i="34"/>
  <c r="Y1978" i="34"/>
  <c r="Y1979" i="34"/>
  <c r="Y1980" i="34"/>
  <c r="Y1981" i="34"/>
  <c r="Y1982" i="34"/>
  <c r="Y1983" i="34"/>
  <c r="Y1984" i="34"/>
  <c r="Y1985" i="34"/>
  <c r="Y1986" i="34"/>
  <c r="Y1987" i="34"/>
  <c r="Y1988" i="34"/>
  <c r="Y1989" i="34"/>
  <c r="Y1990" i="34"/>
  <c r="Y1991" i="34"/>
  <c r="Y1992" i="34"/>
  <c r="Y1993" i="34"/>
  <c r="Y1994" i="34"/>
  <c r="Y1995" i="34"/>
  <c r="Y1996" i="34"/>
  <c r="Y1997" i="34"/>
  <c r="Y1998" i="34"/>
  <c r="Y1999" i="34"/>
  <c r="Y2000" i="34"/>
  <c r="Y2001" i="34"/>
  <c r="Y2002" i="34"/>
  <c r="Y2003" i="34"/>
  <c r="Y2004" i="34"/>
  <c r="Y2005" i="34"/>
  <c r="Y2006" i="34"/>
  <c r="Y2007" i="34"/>
  <c r="Y2008" i="34"/>
  <c r="Y2009" i="34"/>
  <c r="Y2010" i="34"/>
  <c r="Y2011" i="34"/>
  <c r="Y2012" i="34"/>
  <c r="Y2013" i="34"/>
  <c r="Y2014" i="34"/>
  <c r="Y2015" i="34"/>
  <c r="Y2016" i="34"/>
  <c r="Y2017" i="34"/>
  <c r="Y2018" i="34"/>
  <c r="Y2019" i="34"/>
  <c r="Y2020" i="34"/>
  <c r="Y2021" i="34"/>
  <c r="Y2022" i="34"/>
  <c r="Y2023" i="34"/>
  <c r="Y2024" i="34"/>
  <c r="Y2025" i="34"/>
  <c r="Y2026" i="34"/>
  <c r="Y2027" i="34"/>
  <c r="Y2028" i="34"/>
  <c r="Y2029" i="34"/>
  <c r="Y2030" i="34"/>
  <c r="Y2031" i="34"/>
  <c r="Y2032" i="34"/>
  <c r="Y2033" i="34"/>
  <c r="Y2034" i="34"/>
  <c r="Y2035" i="34"/>
  <c r="Y2036" i="34"/>
  <c r="Y2037" i="34"/>
  <c r="Y2038" i="34"/>
  <c r="Y2039" i="34"/>
  <c r="Y2040" i="34"/>
  <c r="Y2041" i="34"/>
  <c r="Y2042" i="34"/>
  <c r="Y2043" i="34"/>
  <c r="Y2044" i="34"/>
  <c r="Y2045" i="34"/>
  <c r="Y2046" i="34"/>
  <c r="Y2047" i="34"/>
  <c r="Y2048" i="34"/>
  <c r="Y2049" i="34"/>
  <c r="Y2050" i="34"/>
  <c r="Y2051" i="34"/>
  <c r="Y2052" i="34"/>
  <c r="Y2053" i="34"/>
  <c r="Y2054" i="34"/>
  <c r="Y2055" i="34"/>
  <c r="Y2056" i="34"/>
  <c r="Y2057" i="34"/>
  <c r="Y2058" i="34"/>
  <c r="Y2059" i="34"/>
  <c r="Y2060" i="34"/>
  <c r="Y2061" i="34"/>
  <c r="Y2062" i="34"/>
  <c r="Y2063" i="34"/>
  <c r="Y2064" i="34"/>
  <c r="Y2065" i="34"/>
  <c r="Y2066" i="34"/>
  <c r="Y2067" i="34"/>
  <c r="Y2068" i="34"/>
  <c r="Y2069" i="34"/>
  <c r="Y2070" i="34"/>
  <c r="Y2071" i="34"/>
  <c r="Y2072" i="34"/>
  <c r="Y2073" i="34"/>
  <c r="Y2074" i="34"/>
  <c r="Y2075" i="34"/>
  <c r="Y2076" i="34"/>
  <c r="Y2077" i="34"/>
  <c r="Y2078" i="34"/>
  <c r="Y2079" i="34"/>
  <c r="Y2080" i="34"/>
  <c r="Y2081" i="34"/>
  <c r="Y2082" i="34"/>
  <c r="Y2083" i="34"/>
  <c r="Y2084" i="34"/>
  <c r="Y2085" i="34"/>
  <c r="Y2086" i="34"/>
  <c r="Y2087" i="34"/>
  <c r="Y2088" i="34"/>
  <c r="Y2089" i="34"/>
  <c r="Y2090" i="34"/>
  <c r="Y2091" i="34"/>
  <c r="Y2092" i="34"/>
  <c r="Y2093" i="34"/>
  <c r="Y2094" i="34"/>
  <c r="Y2095" i="34"/>
  <c r="Y2096" i="34"/>
  <c r="Y2097" i="34"/>
  <c r="Y2098" i="34"/>
  <c r="Y2099" i="34"/>
  <c r="Y2100" i="34"/>
  <c r="Y2101" i="34"/>
  <c r="Y2102" i="34"/>
  <c r="Y2103" i="34"/>
  <c r="Y2104" i="34"/>
  <c r="Y2105" i="34"/>
  <c r="Y2106" i="34"/>
  <c r="Y2107" i="34"/>
  <c r="Y2108" i="34"/>
  <c r="Y2109" i="34"/>
  <c r="Y2110" i="34"/>
  <c r="Y2111" i="34"/>
  <c r="Y2112" i="34"/>
  <c r="Y2113" i="34"/>
  <c r="Y2114" i="34"/>
  <c r="Y2115" i="34"/>
  <c r="Y2116" i="34"/>
  <c r="Y2117" i="34"/>
  <c r="Y2118" i="34"/>
  <c r="Y2119" i="34"/>
  <c r="Y2120" i="34"/>
  <c r="Y2121" i="34"/>
  <c r="Y2122" i="34"/>
  <c r="Y2123" i="34"/>
  <c r="Y2124" i="34"/>
  <c r="Y2125" i="34"/>
  <c r="Y2126" i="34"/>
  <c r="Y2127" i="34"/>
  <c r="Y2128" i="34"/>
  <c r="Y2129" i="34"/>
  <c r="Y2130" i="34"/>
  <c r="Y2131" i="34"/>
  <c r="Y2132" i="34"/>
  <c r="Y2133" i="34"/>
  <c r="Y2134" i="34"/>
  <c r="Y2135" i="34"/>
  <c r="Y2136" i="34"/>
  <c r="Y2137" i="34"/>
  <c r="Y2138" i="34"/>
  <c r="Y2139" i="34"/>
  <c r="Y2140" i="34"/>
  <c r="Y2141" i="34"/>
  <c r="Y2142" i="34"/>
  <c r="Y2143" i="34"/>
  <c r="Y2144" i="34"/>
  <c r="Y2145" i="34"/>
  <c r="Y2146" i="34"/>
  <c r="Y2147" i="34"/>
  <c r="Y2148" i="34"/>
  <c r="Y2149" i="34"/>
  <c r="Y2150" i="34"/>
  <c r="Y2151" i="34"/>
  <c r="Y2152" i="34"/>
  <c r="Y2153" i="34"/>
  <c r="Y2154" i="34"/>
  <c r="Y2155" i="34"/>
  <c r="Y2156" i="34"/>
  <c r="Y2157" i="34"/>
  <c r="Y2158" i="34"/>
  <c r="Y2159" i="34"/>
  <c r="Y2160" i="34"/>
  <c r="Y2161" i="34"/>
  <c r="Y2162" i="34"/>
  <c r="Y2163" i="34"/>
  <c r="Y2164" i="34"/>
  <c r="Y2165" i="34"/>
  <c r="Y2166" i="34"/>
  <c r="Y2167" i="34"/>
  <c r="Y2168" i="34"/>
  <c r="Y2169" i="34"/>
  <c r="Y2170" i="34"/>
  <c r="Y2171" i="34"/>
  <c r="Y2172" i="34"/>
  <c r="Y2173" i="34"/>
  <c r="Y2174" i="34"/>
  <c r="Y2175" i="34"/>
  <c r="Y2176" i="34"/>
  <c r="Y2177" i="34"/>
  <c r="Y2178" i="34"/>
  <c r="Y2179" i="34"/>
  <c r="Y2180" i="34"/>
  <c r="Y2181" i="34"/>
  <c r="Y2182" i="34"/>
  <c r="Y2183" i="34"/>
  <c r="Y2184" i="34"/>
  <c r="Y2185" i="34"/>
  <c r="Y2186" i="34"/>
  <c r="Y2187" i="34"/>
  <c r="Y2188" i="34"/>
  <c r="Y2189" i="34"/>
  <c r="Y2190" i="34"/>
  <c r="Y2191" i="34"/>
  <c r="Y2192" i="34"/>
  <c r="Y2193" i="34"/>
  <c r="Y2194" i="34"/>
  <c r="Y2195" i="34"/>
  <c r="Y2196" i="34"/>
  <c r="Y2197" i="34"/>
  <c r="Y2198" i="34"/>
  <c r="Y2199" i="34"/>
  <c r="Y2200" i="34"/>
  <c r="Y2201" i="34"/>
  <c r="Y2202" i="34"/>
  <c r="Y2203" i="34"/>
  <c r="Y2204" i="34"/>
  <c r="Y2205" i="34"/>
  <c r="Y2206" i="34"/>
  <c r="Y2207" i="34"/>
  <c r="Y2208" i="34"/>
  <c r="Y2209" i="34"/>
  <c r="Y2210" i="34"/>
  <c r="Y2211" i="34"/>
  <c r="Y2212" i="34"/>
  <c r="Y2213" i="34"/>
  <c r="Y2214" i="34"/>
  <c r="Y2215" i="34"/>
  <c r="Y2216" i="34"/>
  <c r="Y2217" i="34"/>
  <c r="Y2218" i="34"/>
  <c r="Y2219" i="34"/>
  <c r="Y2220" i="34"/>
  <c r="Y2221" i="34"/>
  <c r="Y2222" i="34"/>
  <c r="Y2223" i="34"/>
  <c r="Y2224" i="34"/>
  <c r="Y2225" i="34"/>
  <c r="Y2226" i="34"/>
  <c r="Y2227" i="34"/>
  <c r="Y2228" i="34"/>
  <c r="Y2229" i="34"/>
  <c r="Y2230" i="34"/>
  <c r="Y2231" i="34"/>
  <c r="Y2232" i="34"/>
  <c r="Y2233" i="34"/>
  <c r="Y2234" i="34"/>
  <c r="Y2235" i="34"/>
  <c r="Y2236" i="34"/>
  <c r="Y2237" i="34"/>
  <c r="Y2238" i="34"/>
  <c r="Y2239" i="34"/>
  <c r="Y2240" i="34"/>
  <c r="Y2241" i="34"/>
  <c r="Y2242" i="34"/>
  <c r="Y2243" i="34"/>
  <c r="Y2244" i="34"/>
  <c r="Y2245" i="34"/>
  <c r="Y2246" i="34"/>
  <c r="Y2247" i="34"/>
  <c r="Y2248" i="34"/>
  <c r="Y2249" i="34"/>
  <c r="Y2250" i="34"/>
  <c r="Y2251" i="34"/>
  <c r="Y2252" i="34"/>
  <c r="Y2253" i="34"/>
  <c r="Y2254" i="34"/>
  <c r="Y2255" i="34"/>
  <c r="Y2256" i="34"/>
  <c r="Y2257" i="34"/>
  <c r="Y2258" i="34"/>
  <c r="Y2259" i="34"/>
  <c r="Y2260" i="34"/>
  <c r="Y2261" i="34"/>
  <c r="Y2262" i="34"/>
  <c r="Y2263" i="34"/>
  <c r="Y2264" i="34"/>
  <c r="Y2265" i="34"/>
  <c r="Y2266" i="34"/>
  <c r="Y2267" i="34"/>
  <c r="Y2268" i="34"/>
  <c r="Y2269" i="34"/>
  <c r="Y2270" i="34"/>
  <c r="Y2271" i="34"/>
  <c r="Y2272" i="34"/>
  <c r="Y2273" i="34"/>
  <c r="Y2274" i="34"/>
  <c r="Y2275" i="34"/>
  <c r="Y2276" i="34"/>
  <c r="Y2277" i="34"/>
  <c r="Y2278" i="34"/>
  <c r="Y2279" i="34"/>
  <c r="Y2280" i="34"/>
  <c r="Y2281" i="34"/>
  <c r="Y2282" i="34"/>
  <c r="Y2283" i="34"/>
  <c r="Y2284" i="34"/>
  <c r="Y2285" i="34"/>
  <c r="Y2286" i="34"/>
  <c r="Y2287" i="34"/>
  <c r="Y2288" i="34"/>
  <c r="Y2289" i="34"/>
  <c r="Y2290" i="34"/>
  <c r="Y2291" i="34"/>
  <c r="Y2292" i="34"/>
  <c r="Y2293" i="34"/>
  <c r="Y2294" i="34"/>
  <c r="Y2295" i="34"/>
  <c r="Y2296" i="34"/>
  <c r="Y2297" i="34"/>
  <c r="Y2298" i="34"/>
  <c r="Y2299" i="34"/>
  <c r="Y2300" i="34"/>
  <c r="Y2301" i="34"/>
  <c r="Y2302" i="34"/>
  <c r="Y2303" i="34"/>
  <c r="Y2304" i="34"/>
  <c r="Y2305" i="34"/>
  <c r="Y2306" i="34"/>
  <c r="Y2307" i="34"/>
  <c r="Y2308" i="34"/>
  <c r="Y2309" i="34"/>
  <c r="Y2310" i="34"/>
  <c r="Y2311" i="34"/>
  <c r="Y2312" i="34"/>
  <c r="Y2313" i="34"/>
  <c r="Y2314" i="34"/>
  <c r="Y2315" i="34"/>
  <c r="Y2316" i="34"/>
  <c r="Y2317" i="34"/>
  <c r="Y2318" i="34"/>
  <c r="Y2319" i="34"/>
  <c r="Y2320" i="34"/>
  <c r="Y2321" i="34"/>
  <c r="Y2322" i="34"/>
  <c r="Y2323" i="34"/>
  <c r="Y2324" i="34"/>
  <c r="Y2325" i="34"/>
  <c r="Y2326" i="34"/>
  <c r="Y2327" i="34"/>
  <c r="Y2328" i="34"/>
  <c r="Y2329" i="34"/>
  <c r="Y2330" i="34"/>
  <c r="Y2331" i="34"/>
  <c r="Y2332" i="34"/>
  <c r="Y2333" i="34"/>
  <c r="Y2334" i="34"/>
  <c r="Y2335" i="34"/>
  <c r="Y2336" i="34"/>
  <c r="Y2337" i="34"/>
  <c r="Y2338" i="34"/>
  <c r="Y2339" i="34"/>
  <c r="Y2340" i="34"/>
  <c r="Y2341" i="34"/>
  <c r="Y2342" i="34"/>
  <c r="Y2343" i="34"/>
  <c r="Y2344" i="34"/>
  <c r="Y2345" i="34"/>
  <c r="Y2346" i="34"/>
  <c r="Y2347" i="34"/>
  <c r="Y2348" i="34"/>
  <c r="Y2349" i="34"/>
  <c r="Y2350" i="34"/>
  <c r="Y2351" i="34"/>
  <c r="Y2352" i="34"/>
  <c r="Y2353" i="34"/>
  <c r="Y2354" i="34"/>
  <c r="Y2355" i="34"/>
  <c r="Y2356" i="34"/>
  <c r="Y2357" i="34"/>
  <c r="Y2358" i="34"/>
  <c r="Y2359" i="34"/>
  <c r="Y2360" i="34"/>
  <c r="Y2361" i="34"/>
  <c r="Y2362" i="34"/>
  <c r="Y2363" i="34"/>
  <c r="Y2364" i="34"/>
  <c r="Y2365" i="34"/>
  <c r="Y2366" i="34"/>
  <c r="Y2367" i="34"/>
  <c r="Y2368" i="34"/>
  <c r="Y2369" i="34"/>
  <c r="Y2370" i="34"/>
  <c r="Y2371" i="34"/>
  <c r="Y2372" i="34"/>
  <c r="Y2373" i="34"/>
  <c r="Y2374" i="34"/>
  <c r="Y2375" i="34"/>
  <c r="Y2376" i="34"/>
  <c r="Y2377" i="34"/>
  <c r="Y2378" i="34"/>
  <c r="Y2379" i="34"/>
  <c r="Y2380" i="34"/>
  <c r="Y2381" i="34"/>
  <c r="Y2382" i="34"/>
  <c r="Y2383" i="34"/>
  <c r="Y2384" i="34"/>
  <c r="Y2385" i="34"/>
  <c r="Y2386" i="34"/>
  <c r="Y2387" i="34"/>
  <c r="Y2388" i="34"/>
  <c r="Y2389" i="34"/>
  <c r="Y2390" i="34"/>
  <c r="Y2391" i="34"/>
  <c r="Y2392" i="34"/>
  <c r="Y2393" i="34"/>
  <c r="Y2394" i="34"/>
  <c r="Y2395" i="34"/>
  <c r="Y2396" i="34"/>
  <c r="Y2397" i="34"/>
  <c r="Y2398" i="34"/>
  <c r="Y2399" i="34"/>
  <c r="Y2400" i="34"/>
  <c r="Y2401" i="34"/>
  <c r="Y2402" i="34"/>
  <c r="Y2403" i="34"/>
  <c r="Y2404" i="34"/>
  <c r="Y2405" i="34"/>
  <c r="Y2406" i="34"/>
  <c r="Y2407" i="34"/>
  <c r="Y2408" i="34"/>
  <c r="Y2409" i="34"/>
  <c r="Y2410" i="34"/>
  <c r="Y2411" i="34"/>
  <c r="Y2412" i="34"/>
  <c r="Y2413" i="34"/>
  <c r="Y2414" i="34"/>
  <c r="Y2415" i="34"/>
  <c r="Y2416" i="34"/>
  <c r="Y2417" i="34"/>
  <c r="Y2418" i="34"/>
  <c r="Y2419" i="34"/>
  <c r="Y2420" i="34"/>
  <c r="Y2421" i="34"/>
  <c r="Y2422" i="34"/>
  <c r="Y2423" i="34"/>
  <c r="Y2424" i="34"/>
  <c r="Y2425" i="34"/>
  <c r="Y2426" i="34"/>
  <c r="Y2427" i="34"/>
  <c r="Y2428" i="34"/>
  <c r="Y2429" i="34"/>
  <c r="Y2430" i="34"/>
  <c r="Y2431" i="34"/>
  <c r="Y2432" i="34"/>
  <c r="Y2433" i="34"/>
  <c r="Y2434" i="34"/>
  <c r="Y2435" i="34"/>
  <c r="Y2436" i="34"/>
  <c r="Y2437" i="34"/>
  <c r="Y2438" i="34"/>
  <c r="Y2439" i="34"/>
  <c r="Y2440" i="34"/>
  <c r="Y2441" i="34"/>
  <c r="Y2442" i="34"/>
  <c r="Y2443" i="34"/>
  <c r="Y2444" i="34"/>
  <c r="Y2445" i="34"/>
  <c r="Y2446" i="34"/>
  <c r="Y2447" i="34"/>
  <c r="Y2448" i="34"/>
  <c r="Y2449" i="34"/>
  <c r="Y2450" i="34"/>
  <c r="Y2451" i="34"/>
  <c r="Y2452" i="34"/>
  <c r="Y2453" i="34"/>
  <c r="Y2454" i="34"/>
  <c r="Y2455" i="34"/>
  <c r="Y2456" i="34"/>
  <c r="Y2457" i="34"/>
  <c r="Y2458" i="34"/>
  <c r="Y2459" i="34"/>
  <c r="Y2460" i="34"/>
  <c r="Y2461" i="34"/>
  <c r="Y2462" i="34"/>
  <c r="Y2463" i="34"/>
  <c r="Y2464" i="34"/>
  <c r="Y2465" i="34"/>
  <c r="Y2466" i="34"/>
  <c r="Y2467" i="34"/>
  <c r="Y2468" i="34"/>
  <c r="Y2469" i="34"/>
  <c r="Y2470" i="34"/>
  <c r="Y2471" i="34"/>
  <c r="Y2472" i="34"/>
  <c r="Y2473" i="34"/>
  <c r="Y2474" i="34"/>
  <c r="Y2475" i="34"/>
  <c r="Y2476" i="34"/>
  <c r="Y2477" i="34"/>
  <c r="Y2478" i="34"/>
  <c r="Y2479" i="34"/>
  <c r="Y2480" i="34"/>
  <c r="Y2481" i="34"/>
  <c r="Y2482" i="34"/>
  <c r="Y2483" i="34"/>
  <c r="Y2484" i="34"/>
  <c r="Y2485" i="34"/>
  <c r="Y2486" i="34"/>
  <c r="Y2487" i="34"/>
  <c r="Y2488" i="34"/>
  <c r="Y2489" i="34"/>
  <c r="Y2490" i="34"/>
  <c r="Y2491" i="34"/>
  <c r="Y2492" i="34"/>
  <c r="Y2493" i="34"/>
  <c r="Y2494" i="34"/>
  <c r="Y2495" i="34"/>
  <c r="Y2496" i="34"/>
  <c r="Y2497" i="34"/>
  <c r="Y2498" i="34"/>
  <c r="Y2499" i="34"/>
  <c r="Y2500" i="34"/>
  <c r="Y2501" i="34"/>
  <c r="Y2502" i="34"/>
  <c r="Y2503" i="34"/>
  <c r="Y2504" i="34"/>
  <c r="Y2505" i="34"/>
  <c r="Y2506" i="34"/>
  <c r="Y2507" i="34"/>
  <c r="Y2508" i="34"/>
  <c r="Y2509" i="34"/>
  <c r="Y2510" i="34"/>
  <c r="Y2511" i="34"/>
  <c r="Y2512" i="34"/>
  <c r="Y2513" i="34"/>
  <c r="Y2514" i="34"/>
  <c r="Y2515" i="34"/>
  <c r="Y2516" i="34"/>
  <c r="Y2517" i="34"/>
  <c r="Y2518" i="34"/>
  <c r="Y2519" i="34"/>
  <c r="Y2520" i="34"/>
  <c r="Y2521" i="34"/>
  <c r="Y2522" i="34"/>
  <c r="Y2523" i="34"/>
  <c r="Y2524" i="34"/>
  <c r="Y2525" i="34"/>
  <c r="Y2526" i="34"/>
  <c r="Y2527" i="34"/>
  <c r="Y2528" i="34"/>
  <c r="Y2529" i="34"/>
  <c r="Y2530" i="34"/>
  <c r="Y2531" i="34"/>
  <c r="Y2532" i="34"/>
  <c r="Y2533" i="34"/>
  <c r="Y2534" i="34"/>
  <c r="Y2535" i="34"/>
  <c r="Y2536" i="34"/>
  <c r="Y2537" i="34"/>
  <c r="Y2538" i="34"/>
  <c r="Y2539" i="34"/>
  <c r="Y2540" i="34"/>
  <c r="Y2541" i="34"/>
  <c r="Y2542" i="34"/>
  <c r="Y2543" i="34"/>
  <c r="Y2544" i="34"/>
  <c r="Y2545" i="34"/>
  <c r="Y2546" i="34"/>
  <c r="Y2547" i="34"/>
  <c r="Y2548" i="34"/>
  <c r="Y2549" i="34"/>
  <c r="Y2550" i="34"/>
  <c r="Y2551" i="34"/>
  <c r="Y2552" i="34"/>
  <c r="Y2553" i="34"/>
  <c r="Y2554" i="34"/>
  <c r="Y2555" i="34"/>
  <c r="Y2556" i="34"/>
  <c r="Y2557" i="34"/>
  <c r="Y2558" i="34"/>
  <c r="Y2559" i="34"/>
  <c r="Y2560" i="34"/>
  <c r="Y2561" i="34"/>
  <c r="Y2562" i="34"/>
  <c r="Y2563" i="34"/>
  <c r="Y2564" i="34"/>
  <c r="Y2565" i="34"/>
  <c r="Y2566" i="34"/>
  <c r="Y2567" i="34"/>
  <c r="Y2568" i="34"/>
  <c r="Y2569" i="34"/>
  <c r="Y2570" i="34"/>
  <c r="Y2571" i="34"/>
  <c r="Y2572" i="34"/>
  <c r="Y2573" i="34"/>
  <c r="Y2574" i="34"/>
  <c r="Y2575" i="34"/>
  <c r="Y2576" i="34"/>
  <c r="Y2577" i="34"/>
  <c r="Y2578" i="34"/>
  <c r="Y2579" i="34"/>
  <c r="Y2580" i="34"/>
  <c r="Y2581" i="34"/>
  <c r="Y2582" i="34"/>
  <c r="Y2583" i="34"/>
  <c r="Y2584" i="34"/>
  <c r="Y2585" i="34"/>
  <c r="Y2586" i="34"/>
  <c r="Y2587" i="34"/>
  <c r="Y2588" i="34"/>
  <c r="Y2589" i="34"/>
  <c r="Y2590" i="34"/>
  <c r="Y2591" i="34"/>
  <c r="Y2592" i="34"/>
  <c r="Y2593" i="34"/>
  <c r="Y2594" i="34"/>
  <c r="Y2595" i="34"/>
  <c r="Y2596" i="34"/>
  <c r="Y2597" i="34"/>
  <c r="Y2598" i="34"/>
  <c r="Y2599" i="34"/>
  <c r="Y2600" i="34"/>
  <c r="Y2601" i="34"/>
  <c r="Y2602" i="34"/>
  <c r="Y2603" i="34"/>
  <c r="Y2604" i="34"/>
  <c r="Y2605" i="34"/>
  <c r="Y2606" i="34"/>
  <c r="Y2607" i="34"/>
  <c r="Y2608" i="34"/>
  <c r="Y2609" i="34"/>
  <c r="Y2610" i="34"/>
  <c r="Y2611" i="34"/>
  <c r="Y2612" i="34"/>
  <c r="Y2613" i="34"/>
  <c r="Y2614" i="34"/>
  <c r="Y2615" i="34"/>
  <c r="Y2616" i="34"/>
  <c r="Y2617" i="34"/>
  <c r="Y2618" i="34"/>
  <c r="Y2619" i="34"/>
  <c r="Y2620" i="34"/>
  <c r="Y2621" i="34"/>
  <c r="Y2622" i="34"/>
  <c r="Y2623" i="34"/>
  <c r="Y2624" i="34"/>
  <c r="Y2625" i="34"/>
  <c r="Y2626" i="34"/>
  <c r="Y2627" i="34"/>
  <c r="Y2628" i="34"/>
  <c r="Y2629" i="34"/>
  <c r="Y2630" i="34"/>
  <c r="Y2631" i="34"/>
  <c r="Y2632" i="34"/>
  <c r="Y2633" i="34"/>
  <c r="Y2634" i="34"/>
  <c r="Y2635" i="34"/>
  <c r="Y2636" i="34"/>
  <c r="Y2637" i="34"/>
  <c r="Y2638" i="34"/>
  <c r="Y2639" i="34"/>
  <c r="Y2640" i="34"/>
  <c r="Y2641" i="34"/>
  <c r="Y2642" i="34"/>
  <c r="Y2643" i="34"/>
  <c r="Y2644" i="34"/>
  <c r="Y2645" i="34"/>
  <c r="Y2646" i="34"/>
  <c r="Y2647" i="34"/>
  <c r="Y2648" i="34"/>
  <c r="Y2649" i="34"/>
  <c r="Y2650" i="34"/>
  <c r="Y2651" i="34"/>
  <c r="Y2652" i="34"/>
  <c r="Y2653" i="34"/>
  <c r="Y2654" i="34"/>
  <c r="Y2655" i="34"/>
  <c r="Y2656" i="34"/>
  <c r="Y2657" i="34"/>
  <c r="Y2658" i="34"/>
  <c r="Y2659" i="34"/>
  <c r="Y2660" i="34"/>
  <c r="Y2661" i="34"/>
  <c r="Y2662" i="34"/>
  <c r="Y2663" i="34"/>
  <c r="Y2664" i="34"/>
  <c r="Y2665" i="34"/>
  <c r="Y2666" i="34"/>
  <c r="Y2667" i="34"/>
  <c r="Y2668" i="34"/>
  <c r="Y2669" i="34"/>
  <c r="Y2670" i="34"/>
  <c r="Y2671" i="34"/>
  <c r="Y2672" i="34"/>
  <c r="Y2673" i="34"/>
  <c r="Y2674" i="34"/>
  <c r="Y2675" i="34"/>
  <c r="Y2676" i="34"/>
  <c r="Y2677" i="34"/>
  <c r="Y2678" i="34"/>
  <c r="Y2679" i="34"/>
  <c r="Y2680" i="34"/>
  <c r="Y2681" i="34"/>
  <c r="Y2682" i="34"/>
  <c r="Y2683" i="34"/>
  <c r="Y2684" i="34"/>
  <c r="Y2685" i="34"/>
  <c r="Y2686" i="34"/>
  <c r="Y2687" i="34"/>
  <c r="Y2688" i="34"/>
  <c r="Y2689" i="34"/>
  <c r="Y2690" i="34"/>
  <c r="Y2691" i="34"/>
  <c r="Y2692" i="34"/>
  <c r="Y2693" i="34"/>
  <c r="Y2694" i="34"/>
  <c r="Y2695" i="34"/>
  <c r="Y2696" i="34"/>
  <c r="Y2697" i="34"/>
  <c r="Y2698" i="34"/>
  <c r="Y2699" i="34"/>
  <c r="Y2700" i="34"/>
  <c r="Y2701" i="34"/>
  <c r="Y2702" i="34"/>
  <c r="Y2703" i="34"/>
  <c r="Y2704" i="34"/>
  <c r="Y2705" i="34"/>
  <c r="Y2706" i="34"/>
  <c r="Y2707" i="34"/>
  <c r="Y2708" i="34"/>
  <c r="Y2709" i="34"/>
  <c r="Y2710" i="34"/>
  <c r="Y2711" i="34"/>
  <c r="Y2712" i="34"/>
  <c r="Y2713" i="34"/>
  <c r="Y2714" i="34"/>
  <c r="Y2715" i="34"/>
  <c r="Y2716" i="34"/>
  <c r="Y2717" i="34"/>
  <c r="Y2718" i="34"/>
  <c r="Y2719" i="34"/>
  <c r="Y2720" i="34"/>
  <c r="Y2721" i="34"/>
  <c r="Y2722" i="34"/>
  <c r="Y2723" i="34"/>
  <c r="Y2724" i="34"/>
  <c r="Y2725" i="34"/>
  <c r="Y2726" i="34"/>
  <c r="Y2727" i="34"/>
  <c r="Y2728" i="34"/>
  <c r="Y2729" i="34"/>
  <c r="Y2730" i="34"/>
  <c r="Y2731" i="34"/>
  <c r="Y2732" i="34"/>
  <c r="Y2733" i="34"/>
  <c r="Y2734" i="34"/>
  <c r="Y2735" i="34"/>
  <c r="Y2736" i="34"/>
  <c r="Y2737" i="34"/>
  <c r="Y2738" i="34"/>
  <c r="Y2739" i="34"/>
  <c r="Y2740" i="34"/>
  <c r="Y2741" i="34"/>
  <c r="Y2742" i="34"/>
  <c r="Y2743" i="34"/>
  <c r="Y2744" i="34"/>
  <c r="Y2745" i="34"/>
  <c r="Y2746" i="34"/>
  <c r="Y2747" i="34"/>
  <c r="Y2748" i="34"/>
  <c r="Y2749" i="34"/>
  <c r="Y2750" i="34"/>
  <c r="Y2751" i="34"/>
  <c r="Y2752" i="34"/>
  <c r="Y2753" i="34"/>
  <c r="Y2754" i="34"/>
  <c r="Y2755" i="34"/>
  <c r="Y2756" i="34"/>
  <c r="Y2757" i="34"/>
  <c r="Y2758" i="34"/>
  <c r="Y2759" i="34"/>
  <c r="Y2760" i="34"/>
  <c r="Y2761" i="34"/>
  <c r="Y2762" i="34"/>
  <c r="Y2763" i="34"/>
  <c r="Y2764" i="34"/>
  <c r="Y2765" i="34"/>
  <c r="Y2766" i="34"/>
  <c r="Y2767" i="34"/>
  <c r="Y2768" i="34"/>
  <c r="Y2769" i="34"/>
  <c r="Y2770" i="34"/>
  <c r="Y2771" i="34"/>
  <c r="Y2772" i="34"/>
  <c r="Y2773" i="34"/>
  <c r="Y2774" i="34"/>
  <c r="Y2775" i="34"/>
  <c r="Y2776" i="34"/>
  <c r="Y2777" i="34"/>
  <c r="Y2778" i="34"/>
  <c r="Y2779" i="34"/>
  <c r="Y2780" i="34"/>
  <c r="Y2781" i="34"/>
  <c r="Y2782" i="34"/>
  <c r="Y2783" i="34"/>
  <c r="Y2784" i="34"/>
  <c r="Y2785" i="34"/>
  <c r="Y2786" i="34"/>
  <c r="Y2787" i="34"/>
  <c r="Y2788" i="34"/>
  <c r="Y2789" i="34"/>
  <c r="Y2790" i="34"/>
  <c r="Y2791" i="34"/>
  <c r="Y2792" i="34"/>
  <c r="Y2793" i="34"/>
  <c r="Y2794" i="34"/>
  <c r="Y2795" i="34"/>
  <c r="Y2796" i="34"/>
  <c r="Y2797" i="34"/>
  <c r="Y2798" i="34"/>
  <c r="Y2799" i="34"/>
  <c r="Y2800" i="34"/>
  <c r="Y2801" i="34"/>
  <c r="Y2802" i="34"/>
  <c r="Y2803" i="34"/>
  <c r="Y2804" i="34"/>
  <c r="Y2805" i="34"/>
  <c r="Y2806" i="34"/>
  <c r="Y2807" i="34"/>
  <c r="Y2808" i="34"/>
  <c r="Y2809" i="34"/>
  <c r="Y2810" i="34"/>
  <c r="Y2811" i="34"/>
  <c r="Y2812" i="34"/>
  <c r="Y2813" i="34"/>
  <c r="Y2814" i="34"/>
  <c r="Y2815" i="34"/>
  <c r="Y2816" i="34"/>
  <c r="Y2817" i="34"/>
  <c r="Y2818" i="34"/>
  <c r="Y2819" i="34"/>
  <c r="Y2820" i="34"/>
  <c r="Y2821" i="34"/>
  <c r="Y2822" i="34"/>
  <c r="Y2823" i="34"/>
  <c r="Y2824" i="34"/>
  <c r="Y2825" i="34"/>
  <c r="Y2826" i="34"/>
  <c r="Y2827" i="34"/>
  <c r="Y2828" i="34"/>
  <c r="Y2829" i="34"/>
  <c r="Y2830" i="34"/>
  <c r="Y2831" i="34"/>
  <c r="Y2832" i="34"/>
  <c r="Y2833" i="34"/>
  <c r="Y2834" i="34"/>
  <c r="Y2835" i="34"/>
  <c r="Y2836" i="34"/>
  <c r="Y2837" i="34"/>
  <c r="Y2838" i="34"/>
  <c r="Y2839" i="34"/>
  <c r="Y2840" i="34"/>
  <c r="Y2841" i="34"/>
  <c r="Y2842" i="34"/>
  <c r="Y2843" i="34"/>
  <c r="Y2844" i="34"/>
  <c r="Y2845" i="34"/>
  <c r="Y2846" i="34"/>
  <c r="Y2847" i="34"/>
  <c r="Y2848" i="34"/>
  <c r="Y2849" i="34"/>
  <c r="Y2850" i="34"/>
  <c r="Y2851" i="34"/>
  <c r="Y2852" i="34"/>
  <c r="Y2853" i="34"/>
  <c r="Y2854" i="34"/>
  <c r="Y2855" i="34"/>
  <c r="Y2856" i="34"/>
  <c r="Y2857" i="34"/>
  <c r="Y2858" i="34"/>
  <c r="Y2859" i="34"/>
  <c r="Y2860" i="34"/>
  <c r="Y2861" i="34"/>
  <c r="Y2862" i="34"/>
  <c r="Y2863" i="34"/>
  <c r="Y2864" i="34"/>
  <c r="Y2865" i="34"/>
  <c r="Y2866" i="34"/>
  <c r="Y2867" i="34"/>
  <c r="Y2868" i="34"/>
  <c r="Y2869" i="34"/>
  <c r="Y2870" i="34"/>
  <c r="Y2871" i="34"/>
  <c r="Y2872" i="34"/>
  <c r="Y2873" i="34"/>
  <c r="Y2874" i="34"/>
  <c r="Y2875" i="34"/>
  <c r="Y2876" i="34"/>
  <c r="Y2877" i="34"/>
  <c r="Y2878" i="34"/>
  <c r="Y2879" i="34"/>
  <c r="Y2880" i="34"/>
  <c r="Y2881" i="34"/>
  <c r="Y2882" i="34"/>
  <c r="Y2883" i="34"/>
  <c r="Y2884" i="34"/>
  <c r="Y2885" i="34"/>
  <c r="Y2886" i="34"/>
  <c r="Y2887" i="34"/>
  <c r="Y2888" i="34"/>
  <c r="Y2889" i="34"/>
  <c r="Y2890" i="34"/>
  <c r="Y2891" i="34"/>
  <c r="Y2892" i="34"/>
  <c r="Y2893" i="34"/>
  <c r="Y2894" i="34"/>
  <c r="Y2895" i="34"/>
  <c r="Y2896" i="34"/>
  <c r="Y2897" i="34"/>
  <c r="Y2898" i="34"/>
  <c r="Y2899" i="34"/>
  <c r="Y2900" i="34"/>
  <c r="Y2901" i="34"/>
  <c r="Y2902" i="34"/>
  <c r="Y2903" i="34"/>
  <c r="Y2904" i="34"/>
  <c r="Y2905" i="34"/>
  <c r="Y2906" i="34"/>
  <c r="Y2907" i="34"/>
  <c r="Y2908" i="34"/>
  <c r="Y2909" i="34"/>
  <c r="Y2910" i="34"/>
  <c r="Y2911" i="34"/>
  <c r="Y2912" i="34"/>
  <c r="Y2913" i="34"/>
  <c r="Y2914" i="34"/>
  <c r="Y2915" i="34"/>
  <c r="Y2916" i="34"/>
  <c r="Y2917" i="34"/>
  <c r="Y2918" i="34"/>
  <c r="Y2919" i="34"/>
  <c r="Y2920" i="34"/>
  <c r="Y2921" i="34"/>
  <c r="Y2922" i="34"/>
  <c r="Y2923" i="34"/>
  <c r="Y2924" i="34"/>
  <c r="Y2925" i="34"/>
  <c r="Y2926" i="34"/>
  <c r="Y2927" i="34"/>
  <c r="Y2928" i="34"/>
  <c r="Y2929" i="34"/>
  <c r="Y2930" i="34"/>
  <c r="Y2931" i="34"/>
  <c r="Y2932" i="34"/>
  <c r="Y2933" i="34"/>
  <c r="Y2934" i="34"/>
  <c r="Y2935" i="34"/>
  <c r="Y2936" i="34"/>
  <c r="Y2937" i="34"/>
  <c r="Y2938" i="34"/>
  <c r="Y2939" i="34"/>
  <c r="Y2940" i="34"/>
  <c r="Y2941" i="34"/>
  <c r="Y2942" i="34"/>
  <c r="Y2943" i="34"/>
  <c r="Y2944" i="34"/>
  <c r="Y2945" i="34"/>
  <c r="Y2946" i="34"/>
  <c r="Y2947" i="34"/>
  <c r="Y2948" i="34"/>
  <c r="Y2949" i="34"/>
  <c r="Y2950" i="34"/>
  <c r="Y2951" i="34"/>
  <c r="Y2952" i="34"/>
  <c r="Y2953" i="34"/>
  <c r="Y2954" i="34"/>
  <c r="Y2955" i="34"/>
  <c r="Y2956" i="34"/>
  <c r="Y2957" i="34"/>
  <c r="Y2958" i="34"/>
  <c r="Y2959" i="34"/>
  <c r="Y2960" i="34"/>
  <c r="Y2961" i="34"/>
  <c r="Y2962" i="34"/>
  <c r="Y2963" i="34"/>
  <c r="Y2964" i="34"/>
  <c r="Y2965" i="34"/>
  <c r="Y2966" i="34"/>
  <c r="Y2967" i="34"/>
  <c r="Y2968" i="34"/>
  <c r="Y2969" i="34"/>
  <c r="Y2970" i="34"/>
  <c r="Y2971" i="34"/>
  <c r="Y2972" i="34"/>
  <c r="Y2973" i="34"/>
  <c r="Y2974" i="34"/>
  <c r="Y2975" i="34"/>
  <c r="Y2976" i="34"/>
  <c r="Y2977" i="34"/>
  <c r="Y2978" i="34"/>
  <c r="Y2979" i="34"/>
  <c r="Y2980" i="34"/>
  <c r="Y2981" i="34"/>
  <c r="Y2982" i="34"/>
  <c r="Y2983" i="34"/>
  <c r="Y2984" i="34"/>
  <c r="Y2985" i="34"/>
  <c r="Y2986" i="34"/>
  <c r="Y2987" i="34"/>
  <c r="Y2988" i="34"/>
  <c r="Y2989" i="34"/>
  <c r="Y2990" i="34"/>
  <c r="Y2991" i="34"/>
  <c r="Y2992" i="34"/>
  <c r="Y2993" i="34"/>
  <c r="Y2994" i="34"/>
  <c r="Y2995" i="34"/>
  <c r="Y2996" i="34"/>
  <c r="Y2997" i="34"/>
  <c r="Y2998" i="34"/>
  <c r="Y2999" i="34"/>
  <c r="I5" i="31"/>
  <c r="X3" i="34"/>
  <c r="X4" i="34"/>
  <c r="X5" i="34"/>
  <c r="X6" i="34"/>
  <c r="X7" i="34"/>
  <c r="X8" i="34"/>
  <c r="X9" i="34"/>
  <c r="X10" i="34"/>
  <c r="X11" i="34"/>
  <c r="X12" i="34"/>
  <c r="X13" i="34"/>
  <c r="X14" i="34"/>
  <c r="X15" i="34"/>
  <c r="X16" i="34"/>
  <c r="X17" i="34"/>
  <c r="X18" i="34"/>
  <c r="X19" i="34"/>
  <c r="X20" i="34"/>
  <c r="X21" i="34"/>
  <c r="X22" i="34"/>
  <c r="X23" i="34"/>
  <c r="X24" i="34"/>
  <c r="X25" i="34"/>
  <c r="X26" i="34"/>
  <c r="X27" i="34"/>
  <c r="X28" i="34"/>
  <c r="X29" i="34"/>
  <c r="X30" i="34"/>
  <c r="X31" i="34"/>
  <c r="X32" i="34"/>
  <c r="X33" i="34"/>
  <c r="X34" i="34"/>
  <c r="X35" i="34"/>
  <c r="X36" i="34"/>
  <c r="X37" i="34"/>
  <c r="X38" i="34"/>
  <c r="X39" i="34"/>
  <c r="X40" i="34"/>
  <c r="X41" i="34"/>
  <c r="X42" i="34"/>
  <c r="X43" i="34"/>
  <c r="X44" i="34"/>
  <c r="X45" i="34"/>
  <c r="X46" i="34"/>
  <c r="X47" i="34"/>
  <c r="X48" i="34"/>
  <c r="X49" i="34"/>
  <c r="X50" i="34"/>
  <c r="X51" i="34"/>
  <c r="X52" i="34"/>
  <c r="X53" i="34"/>
  <c r="X54" i="34"/>
  <c r="X55" i="34"/>
  <c r="X56" i="34"/>
  <c r="X57" i="34"/>
  <c r="X58" i="34"/>
  <c r="X59" i="34"/>
  <c r="X60" i="34"/>
  <c r="X61" i="34"/>
  <c r="X62" i="34"/>
  <c r="X63" i="34"/>
  <c r="X64" i="34"/>
  <c r="X65" i="34"/>
  <c r="X66" i="34"/>
  <c r="X67" i="34"/>
  <c r="X68" i="34"/>
  <c r="X69" i="34"/>
  <c r="X70" i="34"/>
  <c r="X71" i="34"/>
  <c r="X72" i="34"/>
  <c r="X73" i="34"/>
  <c r="X74" i="34"/>
  <c r="X75" i="34"/>
  <c r="X76" i="34"/>
  <c r="X77" i="34"/>
  <c r="X78" i="34"/>
  <c r="X79" i="34"/>
  <c r="X80" i="34"/>
  <c r="X81" i="34"/>
  <c r="X82" i="34"/>
  <c r="X83" i="34"/>
  <c r="X84" i="34"/>
  <c r="X85" i="34"/>
  <c r="X86" i="34"/>
  <c r="X87" i="34"/>
  <c r="X88" i="34"/>
  <c r="X89" i="34"/>
  <c r="X90" i="34"/>
  <c r="X91" i="34"/>
  <c r="X92" i="34"/>
  <c r="X93" i="34"/>
  <c r="X94" i="34"/>
  <c r="X95" i="34"/>
  <c r="X96" i="34"/>
  <c r="X97" i="34"/>
  <c r="X98" i="34"/>
  <c r="X99" i="34"/>
  <c r="X100" i="34"/>
  <c r="X101" i="34"/>
  <c r="X102" i="34"/>
  <c r="X103" i="34"/>
  <c r="X104" i="34"/>
  <c r="X105" i="34"/>
  <c r="X106" i="34"/>
  <c r="X107" i="34"/>
  <c r="X108" i="34"/>
  <c r="X109" i="34"/>
  <c r="X110" i="34"/>
  <c r="X111" i="34"/>
  <c r="X112" i="34"/>
  <c r="X113" i="34"/>
  <c r="X114" i="34"/>
  <c r="X115" i="34"/>
  <c r="X116" i="34"/>
  <c r="X117" i="34"/>
  <c r="X118" i="34"/>
  <c r="X119" i="34"/>
  <c r="X120" i="34"/>
  <c r="X121" i="34"/>
  <c r="X122" i="34"/>
  <c r="X123" i="34"/>
  <c r="X124" i="34"/>
  <c r="X125" i="34"/>
  <c r="X126" i="34"/>
  <c r="X127" i="34"/>
  <c r="X128" i="34"/>
  <c r="X129" i="34"/>
  <c r="X130" i="34"/>
  <c r="X131" i="34"/>
  <c r="X132" i="34"/>
  <c r="X133" i="34"/>
  <c r="X134" i="34"/>
  <c r="X135" i="34"/>
  <c r="X136" i="34"/>
  <c r="X137" i="34"/>
  <c r="X138" i="34"/>
  <c r="X139" i="34"/>
  <c r="X140" i="34"/>
  <c r="X141" i="34"/>
  <c r="X142" i="34"/>
  <c r="X143" i="34"/>
  <c r="X144" i="34"/>
  <c r="X145" i="34"/>
  <c r="X146" i="34"/>
  <c r="X147" i="34"/>
  <c r="X148" i="34"/>
  <c r="X149" i="34"/>
  <c r="X150" i="34"/>
  <c r="X151" i="34"/>
  <c r="X152" i="34"/>
  <c r="X153" i="34"/>
  <c r="X154" i="34"/>
  <c r="X155" i="34"/>
  <c r="X156" i="34"/>
  <c r="X157" i="34"/>
  <c r="X158" i="34"/>
  <c r="X159" i="34"/>
  <c r="X160" i="34"/>
  <c r="X161" i="34"/>
  <c r="X162" i="34"/>
  <c r="X163" i="34"/>
  <c r="X164" i="34"/>
  <c r="X165" i="34"/>
  <c r="X166" i="34"/>
  <c r="X167" i="34"/>
  <c r="X168" i="34"/>
  <c r="X169" i="34"/>
  <c r="X170" i="34"/>
  <c r="X171" i="34"/>
  <c r="X172" i="34"/>
  <c r="X173" i="34"/>
  <c r="X174" i="34"/>
  <c r="X175" i="34"/>
  <c r="X176" i="34"/>
  <c r="X177" i="34"/>
  <c r="X178" i="34"/>
  <c r="X179" i="34"/>
  <c r="X180" i="34"/>
  <c r="X181" i="34"/>
  <c r="X182" i="34"/>
  <c r="X183" i="34"/>
  <c r="X184" i="34"/>
  <c r="X185" i="34"/>
  <c r="X186" i="34"/>
  <c r="X187" i="34"/>
  <c r="X188" i="34"/>
  <c r="X189" i="34"/>
  <c r="X190" i="34"/>
  <c r="X191" i="34"/>
  <c r="X192" i="34"/>
  <c r="X193" i="34"/>
  <c r="X194" i="34"/>
  <c r="X195" i="34"/>
  <c r="X196" i="34"/>
  <c r="X197" i="34"/>
  <c r="X198" i="34"/>
  <c r="X199" i="34"/>
  <c r="X200" i="34"/>
  <c r="X201" i="34"/>
  <c r="X202" i="34"/>
  <c r="X203" i="34"/>
  <c r="X204" i="34"/>
  <c r="X205" i="34"/>
  <c r="X206" i="34"/>
  <c r="X207" i="34"/>
  <c r="X208" i="34"/>
  <c r="X209" i="34"/>
  <c r="X210" i="34"/>
  <c r="X211" i="34"/>
  <c r="X212" i="34"/>
  <c r="X213" i="34"/>
  <c r="X214" i="34"/>
  <c r="X215" i="34"/>
  <c r="X216" i="34"/>
  <c r="X217" i="34"/>
  <c r="X218" i="34"/>
  <c r="X219" i="34"/>
  <c r="X220" i="34"/>
  <c r="X221" i="34"/>
  <c r="X222" i="34"/>
  <c r="X223" i="34"/>
  <c r="X224" i="34"/>
  <c r="X225" i="34"/>
  <c r="X226" i="34"/>
  <c r="X227" i="34"/>
  <c r="X228" i="34"/>
  <c r="X229" i="34"/>
  <c r="X230" i="34"/>
  <c r="X231" i="34"/>
  <c r="X232" i="34"/>
  <c r="X233" i="34"/>
  <c r="X234" i="34"/>
  <c r="X235" i="34"/>
  <c r="X236" i="34"/>
  <c r="X237" i="34"/>
  <c r="X238" i="34"/>
  <c r="X239" i="34"/>
  <c r="X240" i="34"/>
  <c r="X241" i="34"/>
  <c r="X242" i="34"/>
  <c r="X243" i="34"/>
  <c r="X244" i="34"/>
  <c r="X245" i="34"/>
  <c r="X246" i="34"/>
  <c r="X247" i="34"/>
  <c r="X248" i="34"/>
  <c r="X249" i="34"/>
  <c r="X250" i="34"/>
  <c r="X251" i="34"/>
  <c r="X252" i="34"/>
  <c r="X253" i="34"/>
  <c r="X254" i="34"/>
  <c r="X255" i="34"/>
  <c r="X256" i="34"/>
  <c r="X257" i="34"/>
  <c r="X258" i="34"/>
  <c r="X259" i="34"/>
  <c r="X260" i="34"/>
  <c r="X261" i="34"/>
  <c r="X262" i="34"/>
  <c r="X263" i="34"/>
  <c r="X264" i="34"/>
  <c r="X265" i="34"/>
  <c r="X266" i="34"/>
  <c r="X267" i="34"/>
  <c r="X268" i="34"/>
  <c r="X269" i="34"/>
  <c r="X270" i="34"/>
  <c r="X271" i="34"/>
  <c r="X272" i="34"/>
  <c r="X273" i="34"/>
  <c r="X274" i="34"/>
  <c r="X275" i="34"/>
  <c r="X276" i="34"/>
  <c r="X277" i="34"/>
  <c r="X278" i="34"/>
  <c r="X279" i="34"/>
  <c r="X280" i="34"/>
  <c r="X281" i="34"/>
  <c r="X282" i="34"/>
  <c r="X283" i="34"/>
  <c r="X284" i="34"/>
  <c r="X285" i="34"/>
  <c r="X286" i="34"/>
  <c r="X287" i="34"/>
  <c r="X288" i="34"/>
  <c r="X289" i="34"/>
  <c r="X290" i="34"/>
  <c r="X291" i="34"/>
  <c r="X292" i="34"/>
  <c r="X293" i="34"/>
  <c r="X294" i="34"/>
  <c r="X295" i="34"/>
  <c r="X296" i="34"/>
  <c r="X297" i="34"/>
  <c r="X298" i="34"/>
  <c r="X299" i="34"/>
  <c r="X300" i="34"/>
  <c r="X301" i="34"/>
  <c r="X302" i="34"/>
  <c r="X303" i="34"/>
  <c r="X304" i="34"/>
  <c r="X305" i="34"/>
  <c r="X306" i="34"/>
  <c r="X307" i="34"/>
  <c r="X308" i="34"/>
  <c r="X309" i="34"/>
  <c r="X310" i="34"/>
  <c r="X311" i="34"/>
  <c r="X312" i="34"/>
  <c r="X313" i="34"/>
  <c r="X314" i="34"/>
  <c r="X315" i="34"/>
  <c r="X316" i="34"/>
  <c r="X317" i="34"/>
  <c r="X318" i="34"/>
  <c r="X319" i="34"/>
  <c r="X320" i="34"/>
  <c r="X321" i="34"/>
  <c r="X322" i="34"/>
  <c r="X323" i="34"/>
  <c r="X324" i="34"/>
  <c r="X325" i="34"/>
  <c r="X326" i="34"/>
  <c r="X327" i="34"/>
  <c r="X328" i="34"/>
  <c r="X329" i="34"/>
  <c r="X330" i="34"/>
  <c r="X331" i="34"/>
  <c r="X332" i="34"/>
  <c r="X333" i="34"/>
  <c r="X334" i="34"/>
  <c r="X335" i="34"/>
  <c r="X336" i="34"/>
  <c r="X337" i="34"/>
  <c r="X338" i="34"/>
  <c r="X339" i="34"/>
  <c r="X340" i="34"/>
  <c r="X341" i="34"/>
  <c r="X342" i="34"/>
  <c r="X343" i="34"/>
  <c r="X344" i="34"/>
  <c r="X345" i="34"/>
  <c r="X346" i="34"/>
  <c r="X347" i="34"/>
  <c r="X348" i="34"/>
  <c r="X349" i="34"/>
  <c r="X350" i="34"/>
  <c r="X351" i="34"/>
  <c r="X352" i="34"/>
  <c r="X353" i="34"/>
  <c r="X354" i="34"/>
  <c r="X355" i="34"/>
  <c r="X356" i="34"/>
  <c r="X357" i="34"/>
  <c r="X358" i="34"/>
  <c r="X359" i="34"/>
  <c r="X360" i="34"/>
  <c r="X361" i="34"/>
  <c r="X362" i="34"/>
  <c r="X363" i="34"/>
  <c r="X364" i="34"/>
  <c r="X365" i="34"/>
  <c r="X366" i="34"/>
  <c r="X367" i="34"/>
  <c r="X368" i="34"/>
  <c r="X369" i="34"/>
  <c r="X370" i="34"/>
  <c r="X371" i="34"/>
  <c r="X372" i="34"/>
  <c r="X373" i="34"/>
  <c r="X374" i="34"/>
  <c r="X375" i="34"/>
  <c r="X376" i="34"/>
  <c r="X377" i="34"/>
  <c r="X378" i="34"/>
  <c r="X379" i="34"/>
  <c r="X380" i="34"/>
  <c r="X381" i="34"/>
  <c r="X382" i="34"/>
  <c r="X383" i="34"/>
  <c r="X384" i="34"/>
  <c r="X385" i="34"/>
  <c r="X386" i="34"/>
  <c r="X387" i="34"/>
  <c r="X388" i="34"/>
  <c r="X389" i="34"/>
  <c r="X390" i="34"/>
  <c r="X391" i="34"/>
  <c r="X392" i="34"/>
  <c r="X393" i="34"/>
  <c r="X394" i="34"/>
  <c r="X395" i="34"/>
  <c r="X396" i="34"/>
  <c r="X397" i="34"/>
  <c r="X398" i="34"/>
  <c r="X399" i="34"/>
  <c r="X400" i="34"/>
  <c r="X401" i="34"/>
  <c r="X402" i="34"/>
  <c r="X403" i="34"/>
  <c r="X404" i="34"/>
  <c r="X405" i="34"/>
  <c r="X406" i="34"/>
  <c r="X407" i="34"/>
  <c r="X408" i="34"/>
  <c r="X409" i="34"/>
  <c r="X410" i="34"/>
  <c r="X411" i="34"/>
  <c r="X412" i="34"/>
  <c r="X413" i="34"/>
  <c r="X414" i="34"/>
  <c r="X415" i="34"/>
  <c r="X416" i="34"/>
  <c r="X417" i="34"/>
  <c r="X418" i="34"/>
  <c r="X419" i="34"/>
  <c r="X420" i="34"/>
  <c r="X421" i="34"/>
  <c r="X422" i="34"/>
  <c r="X423" i="34"/>
  <c r="X424" i="34"/>
  <c r="X425" i="34"/>
  <c r="X426" i="34"/>
  <c r="X427" i="34"/>
  <c r="X428" i="34"/>
  <c r="X429" i="34"/>
  <c r="X430" i="34"/>
  <c r="X431" i="34"/>
  <c r="X432" i="34"/>
  <c r="X433" i="34"/>
  <c r="X434" i="34"/>
  <c r="X435" i="34"/>
  <c r="X436" i="34"/>
  <c r="X437" i="34"/>
  <c r="X438" i="34"/>
  <c r="X439" i="34"/>
  <c r="X440" i="34"/>
  <c r="X441" i="34"/>
  <c r="X442" i="34"/>
  <c r="X443" i="34"/>
  <c r="X444" i="34"/>
  <c r="X445" i="34"/>
  <c r="X446" i="34"/>
  <c r="X447" i="34"/>
  <c r="X448" i="34"/>
  <c r="X449" i="34"/>
  <c r="X450" i="34"/>
  <c r="X451" i="34"/>
  <c r="X452" i="34"/>
  <c r="X453" i="34"/>
  <c r="X454" i="34"/>
  <c r="X455" i="34"/>
  <c r="X456" i="34"/>
  <c r="X457" i="34"/>
  <c r="X458" i="34"/>
  <c r="X459" i="34"/>
  <c r="X460" i="34"/>
  <c r="X461" i="34"/>
  <c r="X462" i="34"/>
  <c r="X463" i="34"/>
  <c r="X464" i="34"/>
  <c r="X465" i="34"/>
  <c r="X466" i="34"/>
  <c r="X467" i="34"/>
  <c r="X468" i="34"/>
  <c r="X469" i="34"/>
  <c r="X470" i="34"/>
  <c r="X471" i="34"/>
  <c r="X472" i="34"/>
  <c r="X473" i="34"/>
  <c r="X474" i="34"/>
  <c r="X475" i="34"/>
  <c r="X476" i="34"/>
  <c r="X477" i="34"/>
  <c r="X478" i="34"/>
  <c r="X479" i="34"/>
  <c r="X480" i="34"/>
  <c r="X481" i="34"/>
  <c r="X482" i="34"/>
  <c r="X483" i="34"/>
  <c r="X484" i="34"/>
  <c r="X485" i="34"/>
  <c r="X486" i="34"/>
  <c r="X487" i="34"/>
  <c r="X488" i="34"/>
  <c r="X489" i="34"/>
  <c r="X490" i="34"/>
  <c r="X491" i="34"/>
  <c r="X492" i="34"/>
  <c r="X493" i="34"/>
  <c r="X494" i="34"/>
  <c r="X495" i="34"/>
  <c r="X496" i="34"/>
  <c r="X497" i="34"/>
  <c r="X498" i="34"/>
  <c r="X499" i="34"/>
  <c r="X500" i="34"/>
  <c r="X501" i="34"/>
  <c r="X502" i="34"/>
  <c r="X503" i="34"/>
  <c r="X504" i="34"/>
  <c r="X505" i="34"/>
  <c r="X506" i="34"/>
  <c r="X507" i="34"/>
  <c r="X508" i="34"/>
  <c r="X509" i="34"/>
  <c r="X510" i="34"/>
  <c r="X511" i="34"/>
  <c r="X512" i="34"/>
  <c r="X513" i="34"/>
  <c r="X514" i="34"/>
  <c r="X515" i="34"/>
  <c r="X516" i="34"/>
  <c r="X517" i="34"/>
  <c r="X518" i="34"/>
  <c r="X519" i="34"/>
  <c r="X520" i="34"/>
  <c r="X521" i="34"/>
  <c r="X522" i="34"/>
  <c r="X523" i="34"/>
  <c r="X524" i="34"/>
  <c r="X525" i="34"/>
  <c r="X526" i="34"/>
  <c r="X527" i="34"/>
  <c r="X528" i="34"/>
  <c r="X529" i="34"/>
  <c r="X530" i="34"/>
  <c r="X531" i="34"/>
  <c r="X532" i="34"/>
  <c r="X533" i="34"/>
  <c r="X534" i="34"/>
  <c r="X535" i="34"/>
  <c r="X536" i="34"/>
  <c r="X537" i="34"/>
  <c r="X538" i="34"/>
  <c r="X539" i="34"/>
  <c r="X540" i="34"/>
  <c r="X541" i="34"/>
  <c r="X542" i="34"/>
  <c r="X543" i="34"/>
  <c r="X544" i="34"/>
  <c r="X545" i="34"/>
  <c r="X546" i="34"/>
  <c r="X547" i="34"/>
  <c r="X548" i="34"/>
  <c r="X549" i="34"/>
  <c r="X550" i="34"/>
  <c r="X551" i="34"/>
  <c r="X552" i="34"/>
  <c r="X553" i="34"/>
  <c r="X554" i="34"/>
  <c r="X555" i="34"/>
  <c r="X556" i="34"/>
  <c r="X557" i="34"/>
  <c r="X558" i="34"/>
  <c r="X559" i="34"/>
  <c r="X560" i="34"/>
  <c r="X561" i="34"/>
  <c r="X562" i="34"/>
  <c r="X563" i="34"/>
  <c r="X564" i="34"/>
  <c r="X565" i="34"/>
  <c r="X566" i="34"/>
  <c r="X567" i="34"/>
  <c r="X568" i="34"/>
  <c r="X569" i="34"/>
  <c r="X570" i="34"/>
  <c r="X571" i="34"/>
  <c r="X572" i="34"/>
  <c r="X573" i="34"/>
  <c r="X574" i="34"/>
  <c r="X575" i="34"/>
  <c r="X576" i="34"/>
  <c r="X577" i="34"/>
  <c r="X578" i="34"/>
  <c r="X579" i="34"/>
  <c r="X580" i="34"/>
  <c r="X581" i="34"/>
  <c r="X582" i="34"/>
  <c r="X583" i="34"/>
  <c r="X584" i="34"/>
  <c r="X585" i="34"/>
  <c r="X586" i="34"/>
  <c r="X587" i="34"/>
  <c r="X588" i="34"/>
  <c r="X589" i="34"/>
  <c r="X590" i="34"/>
  <c r="X591" i="34"/>
  <c r="X592" i="34"/>
  <c r="X593" i="34"/>
  <c r="X594" i="34"/>
  <c r="X595" i="34"/>
  <c r="X596" i="34"/>
  <c r="X597" i="34"/>
  <c r="X598" i="34"/>
  <c r="X599" i="34"/>
  <c r="X600" i="34"/>
  <c r="X601" i="34"/>
  <c r="X602" i="34"/>
  <c r="X603" i="34"/>
  <c r="X604" i="34"/>
  <c r="X605" i="34"/>
  <c r="X606" i="34"/>
  <c r="X607" i="34"/>
  <c r="X608" i="34"/>
  <c r="X609" i="34"/>
  <c r="X610" i="34"/>
  <c r="X611" i="34"/>
  <c r="X612" i="34"/>
  <c r="X613" i="34"/>
  <c r="X614" i="34"/>
  <c r="X615" i="34"/>
  <c r="X616" i="34"/>
  <c r="X617" i="34"/>
  <c r="X618" i="34"/>
  <c r="X619" i="34"/>
  <c r="X620" i="34"/>
  <c r="X621" i="34"/>
  <c r="X622" i="34"/>
  <c r="X623" i="34"/>
  <c r="X624" i="34"/>
  <c r="X625" i="34"/>
  <c r="X626" i="34"/>
  <c r="X627" i="34"/>
  <c r="X628" i="34"/>
  <c r="X629" i="34"/>
  <c r="X630" i="34"/>
  <c r="X631" i="34"/>
  <c r="X632" i="34"/>
  <c r="X633" i="34"/>
  <c r="X634" i="34"/>
  <c r="X635" i="34"/>
  <c r="X636" i="34"/>
  <c r="X637" i="34"/>
  <c r="X638" i="34"/>
  <c r="X639" i="34"/>
  <c r="X640" i="34"/>
  <c r="X641" i="34"/>
  <c r="X642" i="34"/>
  <c r="X643" i="34"/>
  <c r="X644" i="34"/>
  <c r="X645" i="34"/>
  <c r="X646" i="34"/>
  <c r="X647" i="34"/>
  <c r="X648" i="34"/>
  <c r="X649" i="34"/>
  <c r="X650" i="34"/>
  <c r="X651" i="34"/>
  <c r="X652" i="34"/>
  <c r="X653" i="34"/>
  <c r="X654" i="34"/>
  <c r="X655" i="34"/>
  <c r="X656" i="34"/>
  <c r="X657" i="34"/>
  <c r="X658" i="34"/>
  <c r="X659" i="34"/>
  <c r="X660" i="34"/>
  <c r="X661" i="34"/>
  <c r="X662" i="34"/>
  <c r="X663" i="34"/>
  <c r="X664" i="34"/>
  <c r="X665" i="34"/>
  <c r="X666" i="34"/>
  <c r="X667" i="34"/>
  <c r="X668" i="34"/>
  <c r="X669" i="34"/>
  <c r="X670" i="34"/>
  <c r="X671" i="34"/>
  <c r="X672" i="34"/>
  <c r="X673" i="34"/>
  <c r="X674" i="34"/>
  <c r="X675" i="34"/>
  <c r="X676" i="34"/>
  <c r="X677" i="34"/>
  <c r="X678" i="34"/>
  <c r="X679" i="34"/>
  <c r="X680" i="34"/>
  <c r="X681" i="34"/>
  <c r="X682" i="34"/>
  <c r="X683" i="34"/>
  <c r="X684" i="34"/>
  <c r="X685" i="34"/>
  <c r="X686" i="34"/>
  <c r="X687" i="34"/>
  <c r="X688" i="34"/>
  <c r="X689" i="34"/>
  <c r="X690" i="34"/>
  <c r="X691" i="34"/>
  <c r="X692" i="34"/>
  <c r="X693" i="34"/>
  <c r="X694" i="34"/>
  <c r="X695" i="34"/>
  <c r="X696" i="34"/>
  <c r="X697" i="34"/>
  <c r="X698" i="34"/>
  <c r="X699" i="34"/>
  <c r="X700" i="34"/>
  <c r="X701" i="34"/>
  <c r="X702" i="34"/>
  <c r="X703" i="34"/>
  <c r="X704" i="34"/>
  <c r="X705" i="34"/>
  <c r="X706" i="34"/>
  <c r="X707" i="34"/>
  <c r="X708" i="34"/>
  <c r="X709" i="34"/>
  <c r="X710" i="34"/>
  <c r="X711" i="34"/>
  <c r="X712" i="34"/>
  <c r="X713" i="34"/>
  <c r="X714" i="34"/>
  <c r="X715" i="34"/>
  <c r="X716" i="34"/>
  <c r="X717" i="34"/>
  <c r="X718" i="34"/>
  <c r="X719" i="34"/>
  <c r="X720" i="34"/>
  <c r="X721" i="34"/>
  <c r="X722" i="34"/>
  <c r="X723" i="34"/>
  <c r="X724" i="34"/>
  <c r="X725" i="34"/>
  <c r="X726" i="34"/>
  <c r="X727" i="34"/>
  <c r="X728" i="34"/>
  <c r="X729" i="34"/>
  <c r="X730" i="34"/>
  <c r="X731" i="34"/>
  <c r="X732" i="34"/>
  <c r="X733" i="34"/>
  <c r="X734" i="34"/>
  <c r="X735" i="34"/>
  <c r="X736" i="34"/>
  <c r="X737" i="34"/>
  <c r="X738" i="34"/>
  <c r="X739" i="34"/>
  <c r="X740" i="34"/>
  <c r="X741" i="34"/>
  <c r="X742" i="34"/>
  <c r="X743" i="34"/>
  <c r="X744" i="34"/>
  <c r="X745" i="34"/>
  <c r="X746" i="34"/>
  <c r="X747" i="34"/>
  <c r="X748" i="34"/>
  <c r="X749" i="34"/>
  <c r="X750" i="34"/>
  <c r="X751" i="34"/>
  <c r="X752" i="34"/>
  <c r="X753" i="34"/>
  <c r="X754" i="34"/>
  <c r="X755" i="34"/>
  <c r="X756" i="34"/>
  <c r="X757" i="34"/>
  <c r="X758" i="34"/>
  <c r="X759" i="34"/>
  <c r="X760" i="34"/>
  <c r="X761" i="34"/>
  <c r="X762" i="34"/>
  <c r="X763" i="34"/>
  <c r="X764" i="34"/>
  <c r="X765" i="34"/>
  <c r="X766" i="34"/>
  <c r="X767" i="34"/>
  <c r="X768" i="34"/>
  <c r="X769" i="34"/>
  <c r="X770" i="34"/>
  <c r="X771" i="34"/>
  <c r="X772" i="34"/>
  <c r="X773" i="34"/>
  <c r="X774" i="34"/>
  <c r="X775" i="34"/>
  <c r="X776" i="34"/>
  <c r="X777" i="34"/>
  <c r="X778" i="34"/>
  <c r="X779" i="34"/>
  <c r="X780" i="34"/>
  <c r="X781" i="34"/>
  <c r="X782" i="34"/>
  <c r="X783" i="34"/>
  <c r="X784" i="34"/>
  <c r="X785" i="34"/>
  <c r="X786" i="34"/>
  <c r="X787" i="34"/>
  <c r="X788" i="34"/>
  <c r="X789" i="34"/>
  <c r="X790" i="34"/>
  <c r="X791" i="34"/>
  <c r="X792" i="34"/>
  <c r="X793" i="34"/>
  <c r="X794" i="34"/>
  <c r="X795" i="34"/>
  <c r="X796" i="34"/>
  <c r="X797" i="34"/>
  <c r="X798" i="34"/>
  <c r="X799" i="34"/>
  <c r="X800" i="34"/>
  <c r="X801" i="34"/>
  <c r="X802" i="34"/>
  <c r="X803" i="34"/>
  <c r="X804" i="34"/>
  <c r="X805" i="34"/>
  <c r="X806" i="34"/>
  <c r="X807" i="34"/>
  <c r="X808" i="34"/>
  <c r="X809" i="34"/>
  <c r="X810" i="34"/>
  <c r="X811" i="34"/>
  <c r="X812" i="34"/>
  <c r="X813" i="34"/>
  <c r="X814" i="34"/>
  <c r="X815" i="34"/>
  <c r="X816" i="34"/>
  <c r="X817" i="34"/>
  <c r="X818" i="34"/>
  <c r="X819" i="34"/>
  <c r="X820" i="34"/>
  <c r="X821" i="34"/>
  <c r="X822" i="34"/>
  <c r="X823" i="34"/>
  <c r="X824" i="34"/>
  <c r="X825" i="34"/>
  <c r="X826" i="34"/>
  <c r="X827" i="34"/>
  <c r="X828" i="34"/>
  <c r="X829" i="34"/>
  <c r="X830" i="34"/>
  <c r="X831" i="34"/>
  <c r="X832" i="34"/>
  <c r="X833" i="34"/>
  <c r="X834" i="34"/>
  <c r="X835" i="34"/>
  <c r="X836" i="34"/>
  <c r="X837" i="34"/>
  <c r="X838" i="34"/>
  <c r="X839" i="34"/>
  <c r="X840" i="34"/>
  <c r="X841" i="34"/>
  <c r="X842" i="34"/>
  <c r="X843" i="34"/>
  <c r="X844" i="34"/>
  <c r="X845" i="34"/>
  <c r="X846" i="34"/>
  <c r="X847" i="34"/>
  <c r="X848" i="34"/>
  <c r="X849" i="34"/>
  <c r="X850" i="34"/>
  <c r="X851" i="34"/>
  <c r="X852" i="34"/>
  <c r="X853" i="34"/>
  <c r="X854" i="34"/>
  <c r="X855" i="34"/>
  <c r="X856" i="34"/>
  <c r="X857" i="34"/>
  <c r="X858" i="34"/>
  <c r="X859" i="34"/>
  <c r="X860" i="34"/>
  <c r="X861" i="34"/>
  <c r="X862" i="34"/>
  <c r="X863" i="34"/>
  <c r="X864" i="34"/>
  <c r="X865" i="34"/>
  <c r="X866" i="34"/>
  <c r="X867" i="34"/>
  <c r="X868" i="34"/>
  <c r="X869" i="34"/>
  <c r="X870" i="34"/>
  <c r="X871" i="34"/>
  <c r="X872" i="34"/>
  <c r="X873" i="34"/>
  <c r="X874" i="34"/>
  <c r="X875" i="34"/>
  <c r="X876" i="34"/>
  <c r="X877" i="34"/>
  <c r="X878" i="34"/>
  <c r="X879" i="34"/>
  <c r="X880" i="34"/>
  <c r="X881" i="34"/>
  <c r="X882" i="34"/>
  <c r="X883" i="34"/>
  <c r="X884" i="34"/>
  <c r="X885" i="34"/>
  <c r="X886" i="34"/>
  <c r="X887" i="34"/>
  <c r="X888" i="34"/>
  <c r="X889" i="34"/>
  <c r="X890" i="34"/>
  <c r="X891" i="34"/>
  <c r="X892" i="34"/>
  <c r="X893" i="34"/>
  <c r="X894" i="34"/>
  <c r="X895" i="34"/>
  <c r="X896" i="34"/>
  <c r="X897" i="34"/>
  <c r="X898" i="34"/>
  <c r="X899" i="34"/>
  <c r="X900" i="34"/>
  <c r="X901" i="34"/>
  <c r="X902" i="34"/>
  <c r="X903" i="34"/>
  <c r="X904" i="34"/>
  <c r="X905" i="34"/>
  <c r="X906" i="34"/>
  <c r="X907" i="34"/>
  <c r="X908" i="34"/>
  <c r="X909" i="34"/>
  <c r="X910" i="34"/>
  <c r="X911" i="34"/>
  <c r="X912" i="34"/>
  <c r="X913" i="34"/>
  <c r="X914" i="34"/>
  <c r="X915" i="34"/>
  <c r="X916" i="34"/>
  <c r="X917" i="34"/>
  <c r="X918" i="34"/>
  <c r="X919" i="34"/>
  <c r="X920" i="34"/>
  <c r="X921" i="34"/>
  <c r="X922" i="34"/>
  <c r="X923" i="34"/>
  <c r="X924" i="34"/>
  <c r="X925" i="34"/>
  <c r="X926" i="34"/>
  <c r="X927" i="34"/>
  <c r="X928" i="34"/>
  <c r="X929" i="34"/>
  <c r="X930" i="34"/>
  <c r="X931" i="34"/>
  <c r="X932" i="34"/>
  <c r="X933" i="34"/>
  <c r="X934" i="34"/>
  <c r="X935" i="34"/>
  <c r="X936" i="34"/>
  <c r="X937" i="34"/>
  <c r="X938" i="34"/>
  <c r="X939" i="34"/>
  <c r="X940" i="34"/>
  <c r="X941" i="34"/>
  <c r="X942" i="34"/>
  <c r="X943" i="34"/>
  <c r="X944" i="34"/>
  <c r="X945" i="34"/>
  <c r="X946" i="34"/>
  <c r="X947" i="34"/>
  <c r="X948" i="34"/>
  <c r="X949" i="34"/>
  <c r="X950" i="34"/>
  <c r="X951" i="34"/>
  <c r="X952" i="34"/>
  <c r="X953" i="34"/>
  <c r="X954" i="34"/>
  <c r="X955" i="34"/>
  <c r="X956" i="34"/>
  <c r="X957" i="34"/>
  <c r="X958" i="34"/>
  <c r="X959" i="34"/>
  <c r="X960" i="34"/>
  <c r="X961" i="34"/>
  <c r="X962" i="34"/>
  <c r="X963" i="34"/>
  <c r="X964" i="34"/>
  <c r="X965" i="34"/>
  <c r="X966" i="34"/>
  <c r="X967" i="34"/>
  <c r="X968" i="34"/>
  <c r="X969" i="34"/>
  <c r="X970" i="34"/>
  <c r="X971" i="34"/>
  <c r="X972" i="34"/>
  <c r="X973" i="34"/>
  <c r="X974" i="34"/>
  <c r="X975" i="34"/>
  <c r="X976" i="34"/>
  <c r="X977" i="34"/>
  <c r="X978" i="34"/>
  <c r="X979" i="34"/>
  <c r="X980" i="34"/>
  <c r="X981" i="34"/>
  <c r="X982" i="34"/>
  <c r="X983" i="34"/>
  <c r="X984" i="34"/>
  <c r="X985" i="34"/>
  <c r="X986" i="34"/>
  <c r="X987" i="34"/>
  <c r="X988" i="34"/>
  <c r="X989" i="34"/>
  <c r="X990" i="34"/>
  <c r="X991" i="34"/>
  <c r="X992" i="34"/>
  <c r="X993" i="34"/>
  <c r="X994" i="34"/>
  <c r="X995" i="34"/>
  <c r="X996" i="34"/>
  <c r="X997" i="34"/>
  <c r="X998" i="34"/>
  <c r="X999" i="34"/>
  <c r="X1000" i="34"/>
  <c r="X1001" i="34"/>
  <c r="X1002" i="34"/>
  <c r="X1003" i="34"/>
  <c r="X1004" i="34"/>
  <c r="X1005" i="34"/>
  <c r="X1006" i="34"/>
  <c r="X1007" i="34"/>
  <c r="X1008" i="34"/>
  <c r="X1009" i="34"/>
  <c r="X1010" i="34"/>
  <c r="X1011" i="34"/>
  <c r="X1012" i="34"/>
  <c r="X1013" i="34"/>
  <c r="X1014" i="34"/>
  <c r="X1015" i="34"/>
  <c r="X1016" i="34"/>
  <c r="X1017" i="34"/>
  <c r="X1018" i="34"/>
  <c r="X1019" i="34"/>
  <c r="X1020" i="34"/>
  <c r="X1021" i="34"/>
  <c r="X1022" i="34"/>
  <c r="X1023" i="34"/>
  <c r="X1024" i="34"/>
  <c r="X1025" i="34"/>
  <c r="X1026" i="34"/>
  <c r="X1027" i="34"/>
  <c r="X1028" i="34"/>
  <c r="X1029" i="34"/>
  <c r="X1030" i="34"/>
  <c r="X1031" i="34"/>
  <c r="X1032" i="34"/>
  <c r="X1033" i="34"/>
  <c r="X1034" i="34"/>
  <c r="X1035" i="34"/>
  <c r="X1036" i="34"/>
  <c r="X1037" i="34"/>
  <c r="X1038" i="34"/>
  <c r="X1039" i="34"/>
  <c r="X1040" i="34"/>
  <c r="X1041" i="34"/>
  <c r="X1042" i="34"/>
  <c r="X1043" i="34"/>
  <c r="X1044" i="34"/>
  <c r="X1045" i="34"/>
  <c r="X1046" i="34"/>
  <c r="X1047" i="34"/>
  <c r="X1048" i="34"/>
  <c r="X1049" i="34"/>
  <c r="X1050" i="34"/>
  <c r="X1051" i="34"/>
  <c r="X1052" i="34"/>
  <c r="X1053" i="34"/>
  <c r="X1054" i="34"/>
  <c r="X1055" i="34"/>
  <c r="X1056" i="34"/>
  <c r="X1057" i="34"/>
  <c r="X1058" i="34"/>
  <c r="X1059" i="34"/>
  <c r="X1060" i="34"/>
  <c r="X1061" i="34"/>
  <c r="X1062" i="34"/>
  <c r="X1063" i="34"/>
  <c r="X1064" i="34"/>
  <c r="X1065" i="34"/>
  <c r="X1066" i="34"/>
  <c r="X1067" i="34"/>
  <c r="X1068" i="34"/>
  <c r="X1069" i="34"/>
  <c r="X1070" i="34"/>
  <c r="X1071" i="34"/>
  <c r="X1072" i="34"/>
  <c r="X1073" i="34"/>
  <c r="X1074" i="34"/>
  <c r="X1075" i="34"/>
  <c r="X1076" i="34"/>
  <c r="X1077" i="34"/>
  <c r="X1078" i="34"/>
  <c r="X1079" i="34"/>
  <c r="X1080" i="34"/>
  <c r="X1081" i="34"/>
  <c r="X1082" i="34"/>
  <c r="X1083" i="34"/>
  <c r="X1084" i="34"/>
  <c r="X1085" i="34"/>
  <c r="X1086" i="34"/>
  <c r="X1087" i="34"/>
  <c r="X1088" i="34"/>
  <c r="X1089" i="34"/>
  <c r="X1090" i="34"/>
  <c r="X1091" i="34"/>
  <c r="X1092" i="34"/>
  <c r="X1093" i="34"/>
  <c r="X1094" i="34"/>
  <c r="X1095" i="34"/>
  <c r="X1096" i="34"/>
  <c r="X1097" i="34"/>
  <c r="X1098" i="34"/>
  <c r="X1099" i="34"/>
  <c r="X1100" i="34"/>
  <c r="X1101" i="34"/>
  <c r="X1102" i="34"/>
  <c r="X1103" i="34"/>
  <c r="X1104" i="34"/>
  <c r="X1105" i="34"/>
  <c r="X1106" i="34"/>
  <c r="X1107" i="34"/>
  <c r="X1108" i="34"/>
  <c r="X1109" i="34"/>
  <c r="X1110" i="34"/>
  <c r="X1111" i="34"/>
  <c r="X1112" i="34"/>
  <c r="X1113" i="34"/>
  <c r="X1114" i="34"/>
  <c r="X1115" i="34"/>
  <c r="X1116" i="34"/>
  <c r="X1117" i="34"/>
  <c r="X1118" i="34"/>
  <c r="X1119" i="34"/>
  <c r="X1120" i="34"/>
  <c r="X1121" i="34"/>
  <c r="X1122" i="34"/>
  <c r="X1123" i="34"/>
  <c r="X1124" i="34"/>
  <c r="X1125" i="34"/>
  <c r="X1126" i="34"/>
  <c r="X1127" i="34"/>
  <c r="X1128" i="34"/>
  <c r="X1129" i="34"/>
  <c r="X1130" i="34"/>
  <c r="X1131" i="34"/>
  <c r="X1132" i="34"/>
  <c r="X1133" i="34"/>
  <c r="X1134" i="34"/>
  <c r="X1135" i="34"/>
  <c r="X1136" i="34"/>
  <c r="X1137" i="34"/>
  <c r="X1138" i="34"/>
  <c r="X1139" i="34"/>
  <c r="X1140" i="34"/>
  <c r="X1141" i="34"/>
  <c r="X1142" i="34"/>
  <c r="X1143" i="34"/>
  <c r="X1144" i="34"/>
  <c r="X1145" i="34"/>
  <c r="X1146" i="34"/>
  <c r="X1147" i="34"/>
  <c r="X1148" i="34"/>
  <c r="X1149" i="34"/>
  <c r="X1150" i="34"/>
  <c r="X1151" i="34"/>
  <c r="X1152" i="34"/>
  <c r="X1153" i="34"/>
  <c r="X1154" i="34"/>
  <c r="X1155" i="34"/>
  <c r="X1156" i="34"/>
  <c r="X1157" i="34"/>
  <c r="X1158" i="34"/>
  <c r="X1159" i="34"/>
  <c r="X1160" i="34"/>
  <c r="X1161" i="34"/>
  <c r="X1162" i="34"/>
  <c r="X1163" i="34"/>
  <c r="X1164" i="34"/>
  <c r="X1165" i="34"/>
  <c r="X1166" i="34"/>
  <c r="X1167" i="34"/>
  <c r="X1168" i="34"/>
  <c r="X1169" i="34"/>
  <c r="X1170" i="34"/>
  <c r="X1171" i="34"/>
  <c r="X1172" i="34"/>
  <c r="X1173" i="34"/>
  <c r="X1174" i="34"/>
  <c r="X1175" i="34"/>
  <c r="X1176" i="34"/>
  <c r="X1177" i="34"/>
  <c r="X1178" i="34"/>
  <c r="X1179" i="34"/>
  <c r="X1180" i="34"/>
  <c r="X1181" i="34"/>
  <c r="X1182" i="34"/>
  <c r="X1183" i="34"/>
  <c r="X1184" i="34"/>
  <c r="X1185" i="34"/>
  <c r="X1186" i="34"/>
  <c r="X1187" i="34"/>
  <c r="X1188" i="34"/>
  <c r="X1189" i="34"/>
  <c r="X1190" i="34"/>
  <c r="X1191" i="34"/>
  <c r="X1192" i="34"/>
  <c r="X1193" i="34"/>
  <c r="X1194" i="34"/>
  <c r="X1195" i="34"/>
  <c r="X1196" i="34"/>
  <c r="X1197" i="34"/>
  <c r="X1198" i="34"/>
  <c r="X1199" i="34"/>
  <c r="X1200" i="34"/>
  <c r="X1201" i="34"/>
  <c r="X1202" i="34"/>
  <c r="X1203" i="34"/>
  <c r="X1204" i="34"/>
  <c r="X1205" i="34"/>
  <c r="X1206" i="34"/>
  <c r="X1207" i="34"/>
  <c r="X1208" i="34"/>
  <c r="X1209" i="34"/>
  <c r="X1210" i="34"/>
  <c r="X1211" i="34"/>
  <c r="X1212" i="34"/>
  <c r="X1213" i="34"/>
  <c r="X1214" i="34"/>
  <c r="X1215" i="34"/>
  <c r="X1216" i="34"/>
  <c r="X1217" i="34"/>
  <c r="X1218" i="34"/>
  <c r="X1219" i="34"/>
  <c r="X1220" i="34"/>
  <c r="X1221" i="34"/>
  <c r="X1222" i="34"/>
  <c r="X1223" i="34"/>
  <c r="X1224" i="34"/>
  <c r="X1225" i="34"/>
  <c r="X1226" i="34"/>
  <c r="X1227" i="34"/>
  <c r="X1228" i="34"/>
  <c r="X1229" i="34"/>
  <c r="X1230" i="34"/>
  <c r="X1231" i="34"/>
  <c r="X1232" i="34"/>
  <c r="X1233" i="34"/>
  <c r="X1234" i="34"/>
  <c r="X1235" i="34"/>
  <c r="X1236" i="34"/>
  <c r="X1237" i="34"/>
  <c r="X1238" i="34"/>
  <c r="X1239" i="34"/>
  <c r="X1240" i="34"/>
  <c r="X1241" i="34"/>
  <c r="X1242" i="34"/>
  <c r="X1243" i="34"/>
  <c r="X1244" i="34"/>
  <c r="X1245" i="34"/>
  <c r="X1246" i="34"/>
  <c r="X1247" i="34"/>
  <c r="X1248" i="34"/>
  <c r="X1249" i="34"/>
  <c r="X1250" i="34"/>
  <c r="X1251" i="34"/>
  <c r="X1252" i="34"/>
  <c r="X1253" i="34"/>
  <c r="X1254" i="34"/>
  <c r="X1255" i="34"/>
  <c r="X1256" i="34"/>
  <c r="X1257" i="34"/>
  <c r="X1258" i="34"/>
  <c r="X1259" i="34"/>
  <c r="X1260" i="34"/>
  <c r="X1261" i="34"/>
  <c r="X1262" i="34"/>
  <c r="X1263" i="34"/>
  <c r="X1264" i="34"/>
  <c r="X1265" i="34"/>
  <c r="X1266" i="34"/>
  <c r="X1267" i="34"/>
  <c r="X1268" i="34"/>
  <c r="X1269" i="34"/>
  <c r="X1270" i="34"/>
  <c r="X1271" i="34"/>
  <c r="X1272" i="34"/>
  <c r="X1273" i="34"/>
  <c r="X1274" i="34"/>
  <c r="X1275" i="34"/>
  <c r="X1276" i="34"/>
  <c r="X1277" i="34"/>
  <c r="X1278" i="34"/>
  <c r="X1279" i="34"/>
  <c r="X1280" i="34"/>
  <c r="X1281" i="34"/>
  <c r="X1282" i="34"/>
  <c r="X1283" i="34"/>
  <c r="X1284" i="34"/>
  <c r="X1285" i="34"/>
  <c r="X1286" i="34"/>
  <c r="X1287" i="34"/>
  <c r="X1288" i="34"/>
  <c r="X1289" i="34"/>
  <c r="X1290" i="34"/>
  <c r="X1291" i="34"/>
  <c r="X1292" i="34"/>
  <c r="X1293" i="34"/>
  <c r="X1294" i="34"/>
  <c r="X1295" i="34"/>
  <c r="X1296" i="34"/>
  <c r="X1297" i="34"/>
  <c r="X1298" i="34"/>
  <c r="X1299" i="34"/>
  <c r="X1300" i="34"/>
  <c r="X1301" i="34"/>
  <c r="X1302" i="34"/>
  <c r="X1303" i="34"/>
  <c r="X1304" i="34"/>
  <c r="X1305" i="34"/>
  <c r="X1306" i="34"/>
  <c r="X1307" i="34"/>
  <c r="X1308" i="34"/>
  <c r="X1309" i="34"/>
  <c r="X1310" i="34"/>
  <c r="X1311" i="34"/>
  <c r="X1312" i="34"/>
  <c r="X1313" i="34"/>
  <c r="X1314" i="34"/>
  <c r="X1315" i="34"/>
  <c r="X1316" i="34"/>
  <c r="X1317" i="34"/>
  <c r="X1318" i="34"/>
  <c r="X1319" i="34"/>
  <c r="X1320" i="34"/>
  <c r="X1321" i="34"/>
  <c r="X1322" i="34"/>
  <c r="X1323" i="34"/>
  <c r="X1324" i="34"/>
  <c r="X1325" i="34"/>
  <c r="X1326" i="34"/>
  <c r="X1327" i="34"/>
  <c r="X1328" i="34"/>
  <c r="X1329" i="34"/>
  <c r="X1330" i="34"/>
  <c r="X1331" i="34"/>
  <c r="X1332" i="34"/>
  <c r="X1333" i="34"/>
  <c r="X1334" i="34"/>
  <c r="X1335" i="34"/>
  <c r="X1336" i="34"/>
  <c r="X1337" i="34"/>
  <c r="X1338" i="34"/>
  <c r="X1339" i="34"/>
  <c r="X1340" i="34"/>
  <c r="X1341" i="34"/>
  <c r="X1342" i="34"/>
  <c r="X1343" i="34"/>
  <c r="X1344" i="34"/>
  <c r="X1345" i="34"/>
  <c r="X1346" i="34"/>
  <c r="X1347" i="34"/>
  <c r="X1348" i="34"/>
  <c r="X1349" i="34"/>
  <c r="X1350" i="34"/>
  <c r="X1351" i="34"/>
  <c r="X1352" i="34"/>
  <c r="X1353" i="34"/>
  <c r="X1354" i="34"/>
  <c r="X1355" i="34"/>
  <c r="X1356" i="34"/>
  <c r="X1357" i="34"/>
  <c r="X1358" i="34"/>
  <c r="X1359" i="34"/>
  <c r="X1360" i="34"/>
  <c r="X1361" i="34"/>
  <c r="X1362" i="34"/>
  <c r="X1363" i="34"/>
  <c r="X1364" i="34"/>
  <c r="X1365" i="34"/>
  <c r="X1366" i="34"/>
  <c r="X1367" i="34"/>
  <c r="X1368" i="34"/>
  <c r="X1369" i="34"/>
  <c r="X1370" i="34"/>
  <c r="X1371" i="34"/>
  <c r="X1372" i="34"/>
  <c r="X1373" i="34"/>
  <c r="X1374" i="34"/>
  <c r="X1375" i="34"/>
  <c r="X1376" i="34"/>
  <c r="X1377" i="34"/>
  <c r="X1378" i="34"/>
  <c r="X1379" i="34"/>
  <c r="X1380" i="34"/>
  <c r="X1381" i="34"/>
  <c r="X1382" i="34"/>
  <c r="X1383" i="34"/>
  <c r="X1384" i="34"/>
  <c r="X1385" i="34"/>
  <c r="X1386" i="34"/>
  <c r="X1387" i="34"/>
  <c r="X1388" i="34"/>
  <c r="X1389" i="34"/>
  <c r="X1390" i="34"/>
  <c r="X1391" i="34"/>
  <c r="X1392" i="34"/>
  <c r="X1393" i="34"/>
  <c r="X1394" i="34"/>
  <c r="X1395" i="34"/>
  <c r="X1396" i="34"/>
  <c r="X1397" i="34"/>
  <c r="X1398" i="34"/>
  <c r="X1399" i="34"/>
  <c r="X1400" i="34"/>
  <c r="X1401" i="34"/>
  <c r="X1402" i="34"/>
  <c r="X1403" i="34"/>
  <c r="X1404" i="34"/>
  <c r="X1405" i="34"/>
  <c r="X1406" i="34"/>
  <c r="X1407" i="34"/>
  <c r="X1408" i="34"/>
  <c r="X1409" i="34"/>
  <c r="X1410" i="34"/>
  <c r="X1411" i="34"/>
  <c r="X1412" i="34"/>
  <c r="X1413" i="34"/>
  <c r="X1414" i="34"/>
  <c r="X1415" i="34"/>
  <c r="X1416" i="34"/>
  <c r="X1417" i="34"/>
  <c r="X1418" i="34"/>
  <c r="X1419" i="34"/>
  <c r="X1420" i="34"/>
  <c r="X1421" i="34"/>
  <c r="X1422" i="34"/>
  <c r="X1423" i="34"/>
  <c r="X1424" i="34"/>
  <c r="X1425" i="34"/>
  <c r="X1426" i="34"/>
  <c r="X1427" i="34"/>
  <c r="X1428" i="34"/>
  <c r="X1429" i="34"/>
  <c r="X1430" i="34"/>
  <c r="X1431" i="34"/>
  <c r="X1432" i="34"/>
  <c r="X1433" i="34"/>
  <c r="X1434" i="34"/>
  <c r="X1435" i="34"/>
  <c r="X1436" i="34"/>
  <c r="X1437" i="34"/>
  <c r="X1438" i="34"/>
  <c r="X1439" i="34"/>
  <c r="X1440" i="34"/>
  <c r="X1441" i="34"/>
  <c r="X1442" i="34"/>
  <c r="X1443" i="34"/>
  <c r="X1444" i="34"/>
  <c r="X1445" i="34"/>
  <c r="X1446" i="34"/>
  <c r="X1447" i="34"/>
  <c r="X1448" i="34"/>
  <c r="X1449" i="34"/>
  <c r="X1450" i="34"/>
  <c r="X1451" i="34"/>
  <c r="X1452" i="34"/>
  <c r="X1453" i="34"/>
  <c r="X1454" i="34"/>
  <c r="X1455" i="34"/>
  <c r="X1456" i="34"/>
  <c r="X1457" i="34"/>
  <c r="X1458" i="34"/>
  <c r="X1459" i="34"/>
  <c r="X1460" i="34"/>
  <c r="X1461" i="34"/>
  <c r="X1462" i="34"/>
  <c r="X1463" i="34"/>
  <c r="X1464" i="34"/>
  <c r="X1465" i="34"/>
  <c r="X1466" i="34"/>
  <c r="X1467" i="34"/>
  <c r="X1468" i="34"/>
  <c r="X1469" i="34"/>
  <c r="X1470" i="34"/>
  <c r="X1471" i="34"/>
  <c r="X1472" i="34"/>
  <c r="X1473" i="34"/>
  <c r="X1474" i="34"/>
  <c r="X1475" i="34"/>
  <c r="X1476" i="34"/>
  <c r="X1477" i="34"/>
  <c r="X1478" i="34"/>
  <c r="X1479" i="34"/>
  <c r="X1480" i="34"/>
  <c r="X1481" i="34"/>
  <c r="X1482" i="34"/>
  <c r="X1483" i="34"/>
  <c r="X1484" i="34"/>
  <c r="X1485" i="34"/>
  <c r="X1486" i="34"/>
  <c r="X1487" i="34"/>
  <c r="X1488" i="34"/>
  <c r="X1489" i="34"/>
  <c r="X1490" i="34"/>
  <c r="X1491" i="34"/>
  <c r="X1492" i="34"/>
  <c r="X1493" i="34"/>
  <c r="X1494" i="34"/>
  <c r="X1495" i="34"/>
  <c r="X1496" i="34"/>
  <c r="X1497" i="34"/>
  <c r="X1498" i="34"/>
  <c r="X1499" i="34"/>
  <c r="X1500" i="34"/>
  <c r="X1501" i="34"/>
  <c r="X1502" i="34"/>
  <c r="X1503" i="34"/>
  <c r="X1504" i="34"/>
  <c r="X1505" i="34"/>
  <c r="X1506" i="34"/>
  <c r="X1507" i="34"/>
  <c r="X1508" i="34"/>
  <c r="X1509" i="34"/>
  <c r="X1510" i="34"/>
  <c r="X1511" i="34"/>
  <c r="X1512" i="34"/>
  <c r="X1513" i="34"/>
  <c r="X1514" i="34"/>
  <c r="X1515" i="34"/>
  <c r="X1516" i="34"/>
  <c r="X1517" i="34"/>
  <c r="X1518" i="34"/>
  <c r="X1519" i="34"/>
  <c r="X1520" i="34"/>
  <c r="X1521" i="34"/>
  <c r="X1522" i="34"/>
  <c r="X1523" i="34"/>
  <c r="X1524" i="34"/>
  <c r="X1525" i="34"/>
  <c r="X1526" i="34"/>
  <c r="X1527" i="34"/>
  <c r="X1528" i="34"/>
  <c r="X1529" i="34"/>
  <c r="X1530" i="34"/>
  <c r="X1531" i="34"/>
  <c r="X1532" i="34"/>
  <c r="X1533" i="34"/>
  <c r="X1534" i="34"/>
  <c r="X1535" i="34"/>
  <c r="X1536" i="34"/>
  <c r="X1537" i="34"/>
  <c r="X1538" i="34"/>
  <c r="X1539" i="34"/>
  <c r="X1540" i="34"/>
  <c r="X1541" i="34"/>
  <c r="X1542" i="34"/>
  <c r="X1543" i="34"/>
  <c r="X1544" i="34"/>
  <c r="X1545" i="34"/>
  <c r="X1546" i="34"/>
  <c r="X1547" i="34"/>
  <c r="X1548" i="34"/>
  <c r="X1549" i="34"/>
  <c r="X1550" i="34"/>
  <c r="X1551" i="34"/>
  <c r="X1552" i="34"/>
  <c r="X1553" i="34"/>
  <c r="X1554" i="34"/>
  <c r="X1555" i="34"/>
  <c r="X1556" i="34"/>
  <c r="X1557" i="34"/>
  <c r="X1558" i="34"/>
  <c r="X1559" i="34"/>
  <c r="X1560" i="34"/>
  <c r="X1561" i="34"/>
  <c r="X1562" i="34"/>
  <c r="X1563" i="34"/>
  <c r="X1564" i="34"/>
  <c r="X1565" i="34"/>
  <c r="X1566" i="34"/>
  <c r="X1567" i="34"/>
  <c r="X1568" i="34"/>
  <c r="X1569" i="34"/>
  <c r="X1570" i="34"/>
  <c r="X1571" i="34"/>
  <c r="X1572" i="34"/>
  <c r="X1573" i="34"/>
  <c r="X1574" i="34"/>
  <c r="X1575" i="34"/>
  <c r="X1576" i="34"/>
  <c r="X1577" i="34"/>
  <c r="X1578" i="34"/>
  <c r="X1579" i="34"/>
  <c r="X1580" i="34"/>
  <c r="X1581" i="34"/>
  <c r="X1582" i="34"/>
  <c r="X1583" i="34"/>
  <c r="X1584" i="34"/>
  <c r="X1585" i="34"/>
  <c r="X1586" i="34"/>
  <c r="X1587" i="34"/>
  <c r="X1588" i="34"/>
  <c r="X1589" i="34"/>
  <c r="X1590" i="34"/>
  <c r="X1591" i="34"/>
  <c r="X1592" i="34"/>
  <c r="X1593" i="34"/>
  <c r="X1594" i="34"/>
  <c r="X1595" i="34"/>
  <c r="X1596" i="34"/>
  <c r="X1597" i="34"/>
  <c r="X1598" i="34"/>
  <c r="X1599" i="34"/>
  <c r="X1600" i="34"/>
  <c r="X1601" i="34"/>
  <c r="X1602" i="34"/>
  <c r="X1603" i="34"/>
  <c r="X1604" i="34"/>
  <c r="X1605" i="34"/>
  <c r="X1606" i="34"/>
  <c r="X1607" i="34"/>
  <c r="X1608" i="34"/>
  <c r="X1609" i="34"/>
  <c r="X1610" i="34"/>
  <c r="X1611" i="34"/>
  <c r="X1612" i="34"/>
  <c r="X1613" i="34"/>
  <c r="X1614" i="34"/>
  <c r="X1615" i="34"/>
  <c r="X1616" i="34"/>
  <c r="X1617" i="34"/>
  <c r="X1618" i="34"/>
  <c r="X1619" i="34"/>
  <c r="X1620" i="34"/>
  <c r="X1621" i="34"/>
  <c r="X1622" i="34"/>
  <c r="X1623" i="34"/>
  <c r="X1624" i="34"/>
  <c r="X1625" i="34"/>
  <c r="X1626" i="34"/>
  <c r="X1627" i="34"/>
  <c r="X1628" i="34"/>
  <c r="X1629" i="34"/>
  <c r="X1630" i="34"/>
  <c r="X1631" i="34"/>
  <c r="X1632" i="34"/>
  <c r="X1633" i="34"/>
  <c r="X1634" i="34"/>
  <c r="X1635" i="34"/>
  <c r="X1636" i="34"/>
  <c r="X1637" i="34"/>
  <c r="X1638" i="34"/>
  <c r="X1639" i="34"/>
  <c r="X1640" i="34"/>
  <c r="X1641" i="34"/>
  <c r="X1642" i="34"/>
  <c r="X1643" i="34"/>
  <c r="X1644" i="34"/>
  <c r="X1645" i="34"/>
  <c r="X1646" i="34"/>
  <c r="X1647" i="34"/>
  <c r="X1648" i="34"/>
  <c r="X1649" i="34"/>
  <c r="X1650" i="34"/>
  <c r="X1651" i="34"/>
  <c r="X1652" i="34"/>
  <c r="X1653" i="34"/>
  <c r="X1654" i="34"/>
  <c r="X1655" i="34"/>
  <c r="X1656" i="34"/>
  <c r="X1657" i="34"/>
  <c r="X1658" i="34"/>
  <c r="X1659" i="34"/>
  <c r="X1660" i="34"/>
  <c r="X1661" i="34"/>
  <c r="X1662" i="34"/>
  <c r="X1663" i="34"/>
  <c r="X1664" i="34"/>
  <c r="X1665" i="34"/>
  <c r="X1666" i="34"/>
  <c r="X1667" i="34"/>
  <c r="X1668" i="34"/>
  <c r="X1669" i="34"/>
  <c r="X1670" i="34"/>
  <c r="X1671" i="34"/>
  <c r="X1672" i="34"/>
  <c r="X1673" i="34"/>
  <c r="X1674" i="34"/>
  <c r="X1675" i="34"/>
  <c r="X1676" i="34"/>
  <c r="X1677" i="34"/>
  <c r="X1678" i="34"/>
  <c r="X1679" i="34"/>
  <c r="X1680" i="34"/>
  <c r="X1681" i="34"/>
  <c r="X1682" i="34"/>
  <c r="X1683" i="34"/>
  <c r="X1684" i="34"/>
  <c r="X1685" i="34"/>
  <c r="X1686" i="34"/>
  <c r="X1687" i="34"/>
  <c r="X1688" i="34"/>
  <c r="X1689" i="34"/>
  <c r="X1690" i="34"/>
  <c r="X1691" i="34"/>
  <c r="X1692" i="34"/>
  <c r="X1693" i="34"/>
  <c r="X1694" i="34"/>
  <c r="X1695" i="34"/>
  <c r="X1696" i="34"/>
  <c r="X1697" i="34"/>
  <c r="X1698" i="34"/>
  <c r="X1699" i="34"/>
  <c r="X1700" i="34"/>
  <c r="X1701" i="34"/>
  <c r="X1702" i="34"/>
  <c r="X1703" i="34"/>
  <c r="X1704" i="34"/>
  <c r="X1705" i="34"/>
  <c r="X1706" i="34"/>
  <c r="X1707" i="34"/>
  <c r="X1708" i="34"/>
  <c r="X1709" i="34"/>
  <c r="X1710" i="34"/>
  <c r="X1711" i="34"/>
  <c r="X1712" i="34"/>
  <c r="X1713" i="34"/>
  <c r="X1714" i="34"/>
  <c r="X1715" i="34"/>
  <c r="X1716" i="34"/>
  <c r="X1717" i="34"/>
  <c r="X1718" i="34"/>
  <c r="X1719" i="34"/>
  <c r="X1720" i="34"/>
  <c r="X1721" i="34"/>
  <c r="X1722" i="34"/>
  <c r="X1723" i="34"/>
  <c r="X1724" i="34"/>
  <c r="X1725" i="34"/>
  <c r="X1726" i="34"/>
  <c r="X1727" i="34"/>
  <c r="X1728" i="34"/>
  <c r="X1729" i="34"/>
  <c r="X1730" i="34"/>
  <c r="X1731" i="34"/>
  <c r="X1732" i="34"/>
  <c r="X1733" i="34"/>
  <c r="X1734" i="34"/>
  <c r="X1735" i="34"/>
  <c r="X1736" i="34"/>
  <c r="X1737" i="34"/>
  <c r="X1738" i="34"/>
  <c r="X1739" i="34"/>
  <c r="X1740" i="34"/>
  <c r="X1741" i="34"/>
  <c r="X1742" i="34"/>
  <c r="X1743" i="34"/>
  <c r="X1744" i="34"/>
  <c r="X1745" i="34"/>
  <c r="X1746" i="34"/>
  <c r="X1747" i="34"/>
  <c r="X1748" i="34"/>
  <c r="X1749" i="34"/>
  <c r="X1750" i="34"/>
  <c r="X1751" i="34"/>
  <c r="X1752" i="34"/>
  <c r="X1753" i="34"/>
  <c r="X1754" i="34"/>
  <c r="X1755" i="34"/>
  <c r="X1756" i="34"/>
  <c r="X1757" i="34"/>
  <c r="X1758" i="34"/>
  <c r="X1759" i="34"/>
  <c r="X1760" i="34"/>
  <c r="X1761" i="34"/>
  <c r="X1762" i="34"/>
  <c r="X1763" i="34"/>
  <c r="X1764" i="34"/>
  <c r="X1765" i="34"/>
  <c r="X1766" i="34"/>
  <c r="X1767" i="34"/>
  <c r="X1768" i="34"/>
  <c r="X1769" i="34"/>
  <c r="X1770" i="34"/>
  <c r="X1771" i="34"/>
  <c r="X1772" i="34"/>
  <c r="X1773" i="34"/>
  <c r="X1774" i="34"/>
  <c r="X1775" i="34"/>
  <c r="X1776" i="34"/>
  <c r="X1777" i="34"/>
  <c r="X1778" i="34"/>
  <c r="X1779" i="34"/>
  <c r="X1780" i="34"/>
  <c r="X1781" i="34"/>
  <c r="X1782" i="34"/>
  <c r="X1783" i="34"/>
  <c r="X1784" i="34"/>
  <c r="X1785" i="34"/>
  <c r="X1786" i="34"/>
  <c r="X1787" i="34"/>
  <c r="X1788" i="34"/>
  <c r="X1789" i="34"/>
  <c r="X1790" i="34"/>
  <c r="X1791" i="34"/>
  <c r="X1792" i="34"/>
  <c r="X1793" i="34"/>
  <c r="X1794" i="34"/>
  <c r="X1795" i="34"/>
  <c r="X1796" i="34"/>
  <c r="X1797" i="34"/>
  <c r="X1798" i="34"/>
  <c r="X1799" i="34"/>
  <c r="X1800" i="34"/>
  <c r="X1801" i="34"/>
  <c r="X1802" i="34"/>
  <c r="X1803" i="34"/>
  <c r="X1804" i="34"/>
  <c r="X1805" i="34"/>
  <c r="X1806" i="34"/>
  <c r="X1807" i="34"/>
  <c r="X1808" i="34"/>
  <c r="X1809" i="34"/>
  <c r="X1810" i="34"/>
  <c r="X1811" i="34"/>
  <c r="X1812" i="34"/>
  <c r="X1813" i="34"/>
  <c r="X1814" i="34"/>
  <c r="X1815" i="34"/>
  <c r="X1816" i="34"/>
  <c r="X1817" i="34"/>
  <c r="X1818" i="34"/>
  <c r="X1819" i="34"/>
  <c r="X1820" i="34"/>
  <c r="X1821" i="34"/>
  <c r="X1822" i="34"/>
  <c r="X1823" i="34"/>
  <c r="X1824" i="34"/>
  <c r="X1825" i="34"/>
  <c r="X1826" i="34"/>
  <c r="X1827" i="34"/>
  <c r="X1828" i="34"/>
  <c r="X1829" i="34"/>
  <c r="X1830" i="34"/>
  <c r="X1831" i="34"/>
  <c r="X1832" i="34"/>
  <c r="X1833" i="34"/>
  <c r="X1834" i="34"/>
  <c r="X1835" i="34"/>
  <c r="X1836" i="34"/>
  <c r="X1837" i="34"/>
  <c r="X1838" i="34"/>
  <c r="X1839" i="34"/>
  <c r="X1840" i="34"/>
  <c r="X1841" i="34"/>
  <c r="X1842" i="34"/>
  <c r="X1843" i="34"/>
  <c r="X1844" i="34"/>
  <c r="X1845" i="34"/>
  <c r="X1846" i="34"/>
  <c r="X1847" i="34"/>
  <c r="X1848" i="34"/>
  <c r="X1849" i="34"/>
  <c r="X1850" i="34"/>
  <c r="X1851" i="34"/>
  <c r="X1852" i="34"/>
  <c r="X1853" i="34"/>
  <c r="X1854" i="34"/>
  <c r="X1855" i="34"/>
  <c r="X1856" i="34"/>
  <c r="X1857" i="34"/>
  <c r="X1858" i="34"/>
  <c r="X1859" i="34"/>
  <c r="X1860" i="34"/>
  <c r="X1861" i="34"/>
  <c r="X1862" i="34"/>
  <c r="X1863" i="34"/>
  <c r="X1864" i="34"/>
  <c r="X1865" i="34"/>
  <c r="X1866" i="34"/>
  <c r="X1867" i="34"/>
  <c r="X1868" i="34"/>
  <c r="X1869" i="34"/>
  <c r="X1870" i="34"/>
  <c r="X1871" i="34"/>
  <c r="X1872" i="34"/>
  <c r="X1873" i="34"/>
  <c r="X1874" i="34"/>
  <c r="X1875" i="34"/>
  <c r="X1876" i="34"/>
  <c r="X1877" i="34"/>
  <c r="X1878" i="34"/>
  <c r="X1879" i="34"/>
  <c r="X1880" i="34"/>
  <c r="X1881" i="34"/>
  <c r="X1882" i="34"/>
  <c r="X1883" i="34"/>
  <c r="X1884" i="34"/>
  <c r="X1885" i="34"/>
  <c r="X1886" i="34"/>
  <c r="X1887" i="34"/>
  <c r="X1888" i="34"/>
  <c r="X1889" i="34"/>
  <c r="X1890" i="34"/>
  <c r="X1891" i="34"/>
  <c r="X1892" i="34"/>
  <c r="X1893" i="34"/>
  <c r="X1894" i="34"/>
  <c r="X1895" i="34"/>
  <c r="X1896" i="34"/>
  <c r="X1897" i="34"/>
  <c r="X1898" i="34"/>
  <c r="X1899" i="34"/>
  <c r="X1900" i="34"/>
  <c r="X1901" i="34"/>
  <c r="X1902" i="34"/>
  <c r="X1903" i="34"/>
  <c r="X1904" i="34"/>
  <c r="X1905" i="34"/>
  <c r="X1906" i="34"/>
  <c r="X1907" i="34"/>
  <c r="X1908" i="34"/>
  <c r="X1909" i="34"/>
  <c r="X1910" i="34"/>
  <c r="X1911" i="34"/>
  <c r="X1912" i="34"/>
  <c r="X1913" i="34"/>
  <c r="X1914" i="34"/>
  <c r="X1915" i="34"/>
  <c r="X1916" i="34"/>
  <c r="X1917" i="34"/>
  <c r="X1918" i="34"/>
  <c r="X1919" i="34"/>
  <c r="X1920" i="34"/>
  <c r="X1921" i="34"/>
  <c r="X1922" i="34"/>
  <c r="X1923" i="34"/>
  <c r="X1924" i="34"/>
  <c r="X1925" i="34"/>
  <c r="X1926" i="34"/>
  <c r="X1927" i="34"/>
  <c r="X1928" i="34"/>
  <c r="X1929" i="34"/>
  <c r="X1930" i="34"/>
  <c r="X1931" i="34"/>
  <c r="X1932" i="34"/>
  <c r="X1933" i="34"/>
  <c r="X1934" i="34"/>
  <c r="X1935" i="34"/>
  <c r="X1936" i="34"/>
  <c r="X1937" i="34"/>
  <c r="X1938" i="34"/>
  <c r="X1939" i="34"/>
  <c r="X1940" i="34"/>
  <c r="X1941" i="34"/>
  <c r="X1942" i="34"/>
  <c r="X1943" i="34"/>
  <c r="X1944" i="34"/>
  <c r="X1945" i="34"/>
  <c r="X1946" i="34"/>
  <c r="X1947" i="34"/>
  <c r="X1948" i="34"/>
  <c r="X1949" i="34"/>
  <c r="X1950" i="34"/>
  <c r="X1951" i="34"/>
  <c r="X1952" i="34"/>
  <c r="X1953" i="34"/>
  <c r="X1954" i="34"/>
  <c r="X1955" i="34"/>
  <c r="X1956" i="34"/>
  <c r="X1957" i="34"/>
  <c r="X1958" i="34"/>
  <c r="X1959" i="34"/>
  <c r="X1960" i="34"/>
  <c r="X1961" i="34"/>
  <c r="X1962" i="34"/>
  <c r="X1963" i="34"/>
  <c r="X1964" i="34"/>
  <c r="X1965" i="34"/>
  <c r="X1966" i="34"/>
  <c r="X1967" i="34"/>
  <c r="X1968" i="34"/>
  <c r="X1969" i="34"/>
  <c r="X1970" i="34"/>
  <c r="X1971" i="34"/>
  <c r="X1972" i="34"/>
  <c r="X1973" i="34"/>
  <c r="X1974" i="34"/>
  <c r="X1975" i="34"/>
  <c r="X1976" i="34"/>
  <c r="X1977" i="34"/>
  <c r="X1978" i="34"/>
  <c r="X1979" i="34"/>
  <c r="X1980" i="34"/>
  <c r="X1981" i="34"/>
  <c r="X1982" i="34"/>
  <c r="X1983" i="34"/>
  <c r="X1984" i="34"/>
  <c r="X1985" i="34"/>
  <c r="X1986" i="34"/>
  <c r="X1987" i="34"/>
  <c r="X1988" i="34"/>
  <c r="X1989" i="34"/>
  <c r="X1990" i="34"/>
  <c r="X1991" i="34"/>
  <c r="X1992" i="34"/>
  <c r="X1993" i="34"/>
  <c r="X1994" i="34"/>
  <c r="X1995" i="34"/>
  <c r="X1996" i="34"/>
  <c r="X1997" i="34"/>
  <c r="X1998" i="34"/>
  <c r="X1999" i="34"/>
  <c r="X2000" i="34"/>
  <c r="X2001" i="34"/>
  <c r="X2002" i="34"/>
  <c r="X2003" i="34"/>
  <c r="X2004" i="34"/>
  <c r="X2005" i="34"/>
  <c r="X2006" i="34"/>
  <c r="X2007" i="34"/>
  <c r="X2008" i="34"/>
  <c r="X2009" i="34"/>
  <c r="X2010" i="34"/>
  <c r="X2011" i="34"/>
  <c r="X2012" i="34"/>
  <c r="X2013" i="34"/>
  <c r="X2014" i="34"/>
  <c r="X2015" i="34"/>
  <c r="X2016" i="34"/>
  <c r="X2017" i="34"/>
  <c r="X2018" i="34"/>
  <c r="X2019" i="34"/>
  <c r="X2020" i="34"/>
  <c r="X2021" i="34"/>
  <c r="X2022" i="34"/>
  <c r="X2023" i="34"/>
  <c r="X2024" i="34"/>
  <c r="X2025" i="34"/>
  <c r="X2026" i="34"/>
  <c r="X2027" i="34"/>
  <c r="X2028" i="34"/>
  <c r="X2029" i="34"/>
  <c r="X2030" i="34"/>
  <c r="X2031" i="34"/>
  <c r="X2032" i="34"/>
  <c r="X2033" i="34"/>
  <c r="X2034" i="34"/>
  <c r="X2035" i="34"/>
  <c r="X2036" i="34"/>
  <c r="X2037" i="34"/>
  <c r="X2038" i="34"/>
  <c r="X2039" i="34"/>
  <c r="X2040" i="34"/>
  <c r="X2041" i="34"/>
  <c r="X2042" i="34"/>
  <c r="X2043" i="34"/>
  <c r="X2044" i="34"/>
  <c r="X2045" i="34"/>
  <c r="X2046" i="34"/>
  <c r="X2047" i="34"/>
  <c r="X2048" i="34"/>
  <c r="X2049" i="34"/>
  <c r="X2050" i="34"/>
  <c r="X2051" i="34"/>
  <c r="X2052" i="34"/>
  <c r="X2053" i="34"/>
  <c r="X2054" i="34"/>
  <c r="X2055" i="34"/>
  <c r="X2056" i="34"/>
  <c r="X2057" i="34"/>
  <c r="X2058" i="34"/>
  <c r="X2059" i="34"/>
  <c r="X2060" i="34"/>
  <c r="X2061" i="34"/>
  <c r="X2062" i="34"/>
  <c r="X2063" i="34"/>
  <c r="X2064" i="34"/>
  <c r="X2065" i="34"/>
  <c r="X2066" i="34"/>
  <c r="X2067" i="34"/>
  <c r="X2068" i="34"/>
  <c r="X2069" i="34"/>
  <c r="X2070" i="34"/>
  <c r="X2071" i="34"/>
  <c r="X2072" i="34"/>
  <c r="X2073" i="34"/>
  <c r="X2074" i="34"/>
  <c r="X2075" i="34"/>
  <c r="X2076" i="34"/>
  <c r="X2077" i="34"/>
  <c r="X2078" i="34"/>
  <c r="X2079" i="34"/>
  <c r="X2080" i="34"/>
  <c r="X2081" i="34"/>
  <c r="X2082" i="34"/>
  <c r="X2083" i="34"/>
  <c r="X2084" i="34"/>
  <c r="X2085" i="34"/>
  <c r="X2086" i="34"/>
  <c r="X2087" i="34"/>
  <c r="X2088" i="34"/>
  <c r="X2089" i="34"/>
  <c r="X2090" i="34"/>
  <c r="X2091" i="34"/>
  <c r="X2092" i="34"/>
  <c r="X2093" i="34"/>
  <c r="X2094" i="34"/>
  <c r="X2095" i="34"/>
  <c r="X2096" i="34"/>
  <c r="X2097" i="34"/>
  <c r="X2098" i="34"/>
  <c r="X2099" i="34"/>
  <c r="X2100" i="34"/>
  <c r="X2101" i="34"/>
  <c r="X2102" i="34"/>
  <c r="X2103" i="34"/>
  <c r="X2104" i="34"/>
  <c r="X2105" i="34"/>
  <c r="X2106" i="34"/>
  <c r="X2107" i="34"/>
  <c r="X2108" i="34"/>
  <c r="X2109" i="34"/>
  <c r="X2110" i="34"/>
  <c r="X2111" i="34"/>
  <c r="X2112" i="34"/>
  <c r="X2113" i="34"/>
  <c r="X2114" i="34"/>
  <c r="X2115" i="34"/>
  <c r="X2116" i="34"/>
  <c r="X2117" i="34"/>
  <c r="X2118" i="34"/>
  <c r="X2119" i="34"/>
  <c r="X2120" i="34"/>
  <c r="X2121" i="34"/>
  <c r="X2122" i="34"/>
  <c r="X2123" i="34"/>
  <c r="X2124" i="34"/>
  <c r="X2125" i="34"/>
  <c r="X2126" i="34"/>
  <c r="X2127" i="34"/>
  <c r="X2128" i="34"/>
  <c r="X2129" i="34"/>
  <c r="X2130" i="34"/>
  <c r="X2131" i="34"/>
  <c r="X2132" i="34"/>
  <c r="X2133" i="34"/>
  <c r="X2134" i="34"/>
  <c r="X2135" i="34"/>
  <c r="X2136" i="34"/>
  <c r="X2137" i="34"/>
  <c r="X2138" i="34"/>
  <c r="X2139" i="34"/>
  <c r="X2140" i="34"/>
  <c r="X2141" i="34"/>
  <c r="X2142" i="34"/>
  <c r="X2143" i="34"/>
  <c r="X2144" i="34"/>
  <c r="X2145" i="34"/>
  <c r="X2146" i="34"/>
  <c r="X2147" i="34"/>
  <c r="X2148" i="34"/>
  <c r="X2149" i="34"/>
  <c r="X2150" i="34"/>
  <c r="X2151" i="34"/>
  <c r="X2152" i="34"/>
  <c r="X2153" i="34"/>
  <c r="X2154" i="34"/>
  <c r="X2155" i="34"/>
  <c r="X2156" i="34"/>
  <c r="X2157" i="34"/>
  <c r="X2158" i="34"/>
  <c r="X2159" i="34"/>
  <c r="X2160" i="34"/>
  <c r="X2161" i="34"/>
  <c r="X2162" i="34"/>
  <c r="X2163" i="34"/>
  <c r="X2164" i="34"/>
  <c r="X2165" i="34"/>
  <c r="X2166" i="34"/>
  <c r="X2167" i="34"/>
  <c r="X2168" i="34"/>
  <c r="X2169" i="34"/>
  <c r="X2170" i="34"/>
  <c r="X2171" i="34"/>
  <c r="X2172" i="34"/>
  <c r="X2173" i="34"/>
  <c r="X2174" i="34"/>
  <c r="X2175" i="34"/>
  <c r="X2176" i="34"/>
  <c r="X2177" i="34"/>
  <c r="X2178" i="34"/>
  <c r="X2179" i="34"/>
  <c r="X2180" i="34"/>
  <c r="X2181" i="34"/>
  <c r="X2182" i="34"/>
  <c r="X2183" i="34"/>
  <c r="X2184" i="34"/>
  <c r="X2185" i="34"/>
  <c r="X2186" i="34"/>
  <c r="X2187" i="34"/>
  <c r="X2188" i="34"/>
  <c r="X2189" i="34"/>
  <c r="X2190" i="34"/>
  <c r="X2191" i="34"/>
  <c r="X2192" i="34"/>
  <c r="X2193" i="34"/>
  <c r="X2194" i="34"/>
  <c r="X2195" i="34"/>
  <c r="X2196" i="34"/>
  <c r="X2197" i="34"/>
  <c r="X2198" i="34"/>
  <c r="X2199" i="34"/>
  <c r="X2200" i="34"/>
  <c r="X2201" i="34"/>
  <c r="X2202" i="34"/>
  <c r="X2203" i="34"/>
  <c r="X2204" i="34"/>
  <c r="X2205" i="34"/>
  <c r="X2206" i="34"/>
  <c r="X2207" i="34"/>
  <c r="X2208" i="34"/>
  <c r="X2209" i="34"/>
  <c r="X2210" i="34"/>
  <c r="X2211" i="34"/>
  <c r="X2212" i="34"/>
  <c r="X2213" i="34"/>
  <c r="X2214" i="34"/>
  <c r="X2215" i="34"/>
  <c r="X2216" i="34"/>
  <c r="X2217" i="34"/>
  <c r="X2218" i="34"/>
  <c r="X2219" i="34"/>
  <c r="X2220" i="34"/>
  <c r="X2221" i="34"/>
  <c r="X2222" i="34"/>
  <c r="X2223" i="34"/>
  <c r="X2224" i="34"/>
  <c r="X2225" i="34"/>
  <c r="X2226" i="34"/>
  <c r="X2227" i="34"/>
  <c r="X2228" i="34"/>
  <c r="X2229" i="34"/>
  <c r="X2230" i="34"/>
  <c r="X2231" i="34"/>
  <c r="X2232" i="34"/>
  <c r="X2233" i="34"/>
  <c r="X2234" i="34"/>
  <c r="X2235" i="34"/>
  <c r="X2236" i="34"/>
  <c r="X2237" i="34"/>
  <c r="X2238" i="34"/>
  <c r="X2239" i="34"/>
  <c r="X2240" i="34"/>
  <c r="X2241" i="34"/>
  <c r="X2242" i="34"/>
  <c r="X2243" i="34"/>
  <c r="X2244" i="34"/>
  <c r="X2245" i="34"/>
  <c r="X2246" i="34"/>
  <c r="X2247" i="34"/>
  <c r="X2248" i="34"/>
  <c r="X2249" i="34"/>
  <c r="X2250" i="34"/>
  <c r="X2251" i="34"/>
  <c r="X2252" i="34"/>
  <c r="X2253" i="34"/>
  <c r="X2254" i="34"/>
  <c r="X2255" i="34"/>
  <c r="X2256" i="34"/>
  <c r="X2257" i="34"/>
  <c r="X2258" i="34"/>
  <c r="X2259" i="34"/>
  <c r="X2260" i="34"/>
  <c r="X2261" i="34"/>
  <c r="X2262" i="34"/>
  <c r="X2263" i="34"/>
  <c r="X2264" i="34"/>
  <c r="X2265" i="34"/>
  <c r="X2266" i="34"/>
  <c r="X2267" i="34"/>
  <c r="X2268" i="34"/>
  <c r="X2269" i="34"/>
  <c r="X2270" i="34"/>
  <c r="X2271" i="34"/>
  <c r="X2272" i="34"/>
  <c r="X2273" i="34"/>
  <c r="X2274" i="34"/>
  <c r="X2275" i="34"/>
  <c r="X2276" i="34"/>
  <c r="X2277" i="34"/>
  <c r="X2278" i="34"/>
  <c r="X2279" i="34"/>
  <c r="X2280" i="34"/>
  <c r="X2281" i="34"/>
  <c r="X2282" i="34"/>
  <c r="X2283" i="34"/>
  <c r="X2284" i="34"/>
  <c r="X2285" i="34"/>
  <c r="X2286" i="34"/>
  <c r="X2287" i="34"/>
  <c r="X2288" i="34"/>
  <c r="X2289" i="34"/>
  <c r="X2290" i="34"/>
  <c r="X2291" i="34"/>
  <c r="X2292" i="34"/>
  <c r="X2293" i="34"/>
  <c r="X2294" i="34"/>
  <c r="X2295" i="34"/>
  <c r="X2296" i="34"/>
  <c r="X2297" i="34"/>
  <c r="X2298" i="34"/>
  <c r="X2299" i="34"/>
  <c r="X2300" i="34"/>
  <c r="X2301" i="34"/>
  <c r="X2302" i="34"/>
  <c r="X2303" i="34"/>
  <c r="X2304" i="34"/>
  <c r="X2305" i="34"/>
  <c r="X2306" i="34"/>
  <c r="X2307" i="34"/>
  <c r="X2308" i="34"/>
  <c r="X2309" i="34"/>
  <c r="X2310" i="34"/>
  <c r="X2311" i="34"/>
  <c r="X2312" i="34"/>
  <c r="X2313" i="34"/>
  <c r="X2314" i="34"/>
  <c r="X2315" i="34"/>
  <c r="X2316" i="34"/>
  <c r="X2317" i="34"/>
  <c r="X2318" i="34"/>
  <c r="X2319" i="34"/>
  <c r="X2320" i="34"/>
  <c r="X2321" i="34"/>
  <c r="X2322" i="34"/>
  <c r="X2323" i="34"/>
  <c r="X2324" i="34"/>
  <c r="X2325" i="34"/>
  <c r="X2326" i="34"/>
  <c r="X2327" i="34"/>
  <c r="X2328" i="34"/>
  <c r="X2329" i="34"/>
  <c r="X2330" i="34"/>
  <c r="X2331" i="34"/>
  <c r="X2332" i="34"/>
  <c r="X2333" i="34"/>
  <c r="X2334" i="34"/>
  <c r="X2335" i="34"/>
  <c r="X2336" i="34"/>
  <c r="X2337" i="34"/>
  <c r="X2338" i="34"/>
  <c r="X2339" i="34"/>
  <c r="X2340" i="34"/>
  <c r="X2341" i="34"/>
  <c r="X2342" i="34"/>
  <c r="X2343" i="34"/>
  <c r="X2344" i="34"/>
  <c r="X2345" i="34"/>
  <c r="X2346" i="34"/>
  <c r="X2347" i="34"/>
  <c r="X2348" i="34"/>
  <c r="X2349" i="34"/>
  <c r="X2350" i="34"/>
  <c r="X2351" i="34"/>
  <c r="X2352" i="34"/>
  <c r="X2353" i="34"/>
  <c r="X2354" i="34"/>
  <c r="X2355" i="34"/>
  <c r="X2356" i="34"/>
  <c r="X2357" i="34"/>
  <c r="X2358" i="34"/>
  <c r="X2359" i="34"/>
  <c r="X2360" i="34"/>
  <c r="X2361" i="34"/>
  <c r="X2362" i="34"/>
  <c r="X2363" i="34"/>
  <c r="X2364" i="34"/>
  <c r="X2365" i="34"/>
  <c r="X2366" i="34"/>
  <c r="X2367" i="34"/>
  <c r="X2368" i="34"/>
  <c r="X2369" i="34"/>
  <c r="X2370" i="34"/>
  <c r="X2371" i="34"/>
  <c r="X2372" i="34"/>
  <c r="X2373" i="34"/>
  <c r="X2374" i="34"/>
  <c r="X2375" i="34"/>
  <c r="X2376" i="34"/>
  <c r="X2377" i="34"/>
  <c r="X2378" i="34"/>
  <c r="X2379" i="34"/>
  <c r="X2380" i="34"/>
  <c r="X2381" i="34"/>
  <c r="X2382" i="34"/>
  <c r="X2383" i="34"/>
  <c r="X2384" i="34"/>
  <c r="X2385" i="34"/>
  <c r="X2386" i="34"/>
  <c r="X2387" i="34"/>
  <c r="X2388" i="34"/>
  <c r="X2389" i="34"/>
  <c r="X2390" i="34"/>
  <c r="X2391" i="34"/>
  <c r="X2392" i="34"/>
  <c r="X2393" i="34"/>
  <c r="X2394" i="34"/>
  <c r="X2395" i="34"/>
  <c r="X2396" i="34"/>
  <c r="X2397" i="34"/>
  <c r="X2398" i="34"/>
  <c r="X2399" i="34"/>
  <c r="X2400" i="34"/>
  <c r="X2401" i="34"/>
  <c r="X2402" i="34"/>
  <c r="X2403" i="34"/>
  <c r="X2404" i="34"/>
  <c r="X2405" i="34"/>
  <c r="X2406" i="34"/>
  <c r="X2407" i="34"/>
  <c r="X2408" i="34"/>
  <c r="X2409" i="34"/>
  <c r="X2410" i="34"/>
  <c r="X2411" i="34"/>
  <c r="X2412" i="34"/>
  <c r="X2413" i="34"/>
  <c r="X2414" i="34"/>
  <c r="X2415" i="34"/>
  <c r="X2416" i="34"/>
  <c r="X2417" i="34"/>
  <c r="X2418" i="34"/>
  <c r="X2419" i="34"/>
  <c r="X2420" i="34"/>
  <c r="X2421" i="34"/>
  <c r="X2422" i="34"/>
  <c r="X2423" i="34"/>
  <c r="X2424" i="34"/>
  <c r="X2425" i="34"/>
  <c r="X2426" i="34"/>
  <c r="X2427" i="34"/>
  <c r="X2428" i="34"/>
  <c r="X2429" i="34"/>
  <c r="X2430" i="34"/>
  <c r="X2431" i="34"/>
  <c r="X2432" i="34"/>
  <c r="X2433" i="34"/>
  <c r="X2434" i="34"/>
  <c r="X2435" i="34"/>
  <c r="X2436" i="34"/>
  <c r="X2437" i="34"/>
  <c r="X2438" i="34"/>
  <c r="X2439" i="34"/>
  <c r="X2440" i="34"/>
  <c r="X2441" i="34"/>
  <c r="X2442" i="34"/>
  <c r="X2443" i="34"/>
  <c r="X2444" i="34"/>
  <c r="X2445" i="34"/>
  <c r="X2446" i="34"/>
  <c r="X2447" i="34"/>
  <c r="X2448" i="34"/>
  <c r="X2449" i="34"/>
  <c r="X2450" i="34"/>
  <c r="X2451" i="34"/>
  <c r="X2452" i="34"/>
  <c r="X2453" i="34"/>
  <c r="X2454" i="34"/>
  <c r="X2455" i="34"/>
  <c r="X2456" i="34"/>
  <c r="X2457" i="34"/>
  <c r="X2458" i="34"/>
  <c r="X2459" i="34"/>
  <c r="X2460" i="34"/>
  <c r="X2461" i="34"/>
  <c r="X2462" i="34"/>
  <c r="X2463" i="34"/>
  <c r="X2464" i="34"/>
  <c r="X2465" i="34"/>
  <c r="X2466" i="34"/>
  <c r="X2467" i="34"/>
  <c r="X2468" i="34"/>
  <c r="X2469" i="34"/>
  <c r="X2470" i="34"/>
  <c r="X2471" i="34"/>
  <c r="X2472" i="34"/>
  <c r="X2473" i="34"/>
  <c r="X2474" i="34"/>
  <c r="X2475" i="34"/>
  <c r="X2476" i="34"/>
  <c r="X2477" i="34"/>
  <c r="X2478" i="34"/>
  <c r="X2479" i="34"/>
  <c r="X2480" i="34"/>
  <c r="X2481" i="34"/>
  <c r="X2482" i="34"/>
  <c r="X2483" i="34"/>
  <c r="X2484" i="34"/>
  <c r="X2485" i="34"/>
  <c r="X2486" i="34"/>
  <c r="X2487" i="34"/>
  <c r="X2488" i="34"/>
  <c r="X2489" i="34"/>
  <c r="X2490" i="34"/>
  <c r="X2491" i="34"/>
  <c r="X2492" i="34"/>
  <c r="X2493" i="34"/>
  <c r="X2494" i="34"/>
  <c r="X2495" i="34"/>
  <c r="X2496" i="34"/>
  <c r="X2497" i="34"/>
  <c r="X2498" i="34"/>
  <c r="X2499" i="34"/>
  <c r="X2500" i="34"/>
  <c r="X2501" i="34"/>
  <c r="X2502" i="34"/>
  <c r="X2503" i="34"/>
  <c r="X2504" i="34"/>
  <c r="X2505" i="34"/>
  <c r="X2506" i="34"/>
  <c r="X2507" i="34"/>
  <c r="X2508" i="34"/>
  <c r="X2509" i="34"/>
  <c r="X2510" i="34"/>
  <c r="X2511" i="34"/>
  <c r="X2512" i="34"/>
  <c r="X2513" i="34"/>
  <c r="X2514" i="34"/>
  <c r="X2515" i="34"/>
  <c r="X2516" i="34"/>
  <c r="X2517" i="34"/>
  <c r="X2518" i="34"/>
  <c r="X2519" i="34"/>
  <c r="X2520" i="34"/>
  <c r="X2521" i="34"/>
  <c r="X2522" i="34"/>
  <c r="X2523" i="34"/>
  <c r="X2524" i="34"/>
  <c r="X2525" i="34"/>
  <c r="X2526" i="34"/>
  <c r="X2527" i="34"/>
  <c r="X2528" i="34"/>
  <c r="X2529" i="34"/>
  <c r="X2530" i="34"/>
  <c r="X2531" i="34"/>
  <c r="X2532" i="34"/>
  <c r="X2533" i="34"/>
  <c r="X2534" i="34"/>
  <c r="X2535" i="34"/>
  <c r="X2536" i="34"/>
  <c r="X2537" i="34"/>
  <c r="X2538" i="34"/>
  <c r="X2539" i="34"/>
  <c r="X2540" i="34"/>
  <c r="X2541" i="34"/>
  <c r="X2542" i="34"/>
  <c r="X2543" i="34"/>
  <c r="X2544" i="34"/>
  <c r="X2545" i="34"/>
  <c r="X2546" i="34"/>
  <c r="X2547" i="34"/>
  <c r="X2548" i="34"/>
  <c r="X2549" i="34"/>
  <c r="X2550" i="34"/>
  <c r="X2551" i="34"/>
  <c r="X2552" i="34"/>
  <c r="X2553" i="34"/>
  <c r="X2554" i="34"/>
  <c r="X2555" i="34"/>
  <c r="X2556" i="34"/>
  <c r="X2557" i="34"/>
  <c r="X2558" i="34"/>
  <c r="X2559" i="34"/>
  <c r="X2560" i="34"/>
  <c r="X2561" i="34"/>
  <c r="X2562" i="34"/>
  <c r="X2563" i="34"/>
  <c r="X2564" i="34"/>
  <c r="X2565" i="34"/>
  <c r="X2566" i="34"/>
  <c r="X2567" i="34"/>
  <c r="X2568" i="34"/>
  <c r="X2569" i="34"/>
  <c r="X2570" i="34"/>
  <c r="X2571" i="34"/>
  <c r="X2572" i="34"/>
  <c r="X2573" i="34"/>
  <c r="X2574" i="34"/>
  <c r="X2575" i="34"/>
  <c r="X2576" i="34"/>
  <c r="X2577" i="34"/>
  <c r="X2578" i="34"/>
  <c r="X2579" i="34"/>
  <c r="X2580" i="34"/>
  <c r="X2581" i="34"/>
  <c r="X2582" i="34"/>
  <c r="X2583" i="34"/>
  <c r="X2584" i="34"/>
  <c r="X2585" i="34"/>
  <c r="X2586" i="34"/>
  <c r="X2587" i="34"/>
  <c r="X2588" i="34"/>
  <c r="X2589" i="34"/>
  <c r="X2590" i="34"/>
  <c r="X2591" i="34"/>
  <c r="X2592" i="34"/>
  <c r="X2593" i="34"/>
  <c r="X2594" i="34"/>
  <c r="X2595" i="34"/>
  <c r="X2596" i="34"/>
  <c r="X2597" i="34"/>
  <c r="X2598" i="34"/>
  <c r="X2599" i="34"/>
  <c r="X2600" i="34"/>
  <c r="X2601" i="34"/>
  <c r="X2602" i="34"/>
  <c r="X2603" i="34"/>
  <c r="X2604" i="34"/>
  <c r="X2605" i="34"/>
  <c r="X2606" i="34"/>
  <c r="X2607" i="34"/>
  <c r="X2608" i="34"/>
  <c r="X2609" i="34"/>
  <c r="X2610" i="34"/>
  <c r="X2611" i="34"/>
  <c r="X2612" i="34"/>
  <c r="X2613" i="34"/>
  <c r="X2614" i="34"/>
  <c r="X2615" i="34"/>
  <c r="X2616" i="34"/>
  <c r="X2617" i="34"/>
  <c r="X2618" i="34"/>
  <c r="X2619" i="34"/>
  <c r="X2620" i="34"/>
  <c r="X2621" i="34"/>
  <c r="X2622" i="34"/>
  <c r="X2623" i="34"/>
  <c r="X2624" i="34"/>
  <c r="X2625" i="34"/>
  <c r="X2626" i="34"/>
  <c r="X2627" i="34"/>
  <c r="X2628" i="34"/>
  <c r="X2629" i="34"/>
  <c r="X2630" i="34"/>
  <c r="X2631" i="34"/>
  <c r="X2632" i="34"/>
  <c r="X2633" i="34"/>
  <c r="X2634" i="34"/>
  <c r="X2635" i="34"/>
  <c r="X2636" i="34"/>
  <c r="X2637" i="34"/>
  <c r="X2638" i="34"/>
  <c r="X2639" i="34"/>
  <c r="X2640" i="34"/>
  <c r="X2641" i="34"/>
  <c r="X2642" i="34"/>
  <c r="X2643" i="34"/>
  <c r="X2644" i="34"/>
  <c r="X2645" i="34"/>
  <c r="X2646" i="34"/>
  <c r="X2647" i="34"/>
  <c r="X2648" i="34"/>
  <c r="X2649" i="34"/>
  <c r="X2650" i="34"/>
  <c r="X2651" i="34"/>
  <c r="X2652" i="34"/>
  <c r="X2653" i="34"/>
  <c r="X2654" i="34"/>
  <c r="X2655" i="34"/>
  <c r="X2656" i="34"/>
  <c r="X2657" i="34"/>
  <c r="X2658" i="34"/>
  <c r="X2659" i="34"/>
  <c r="X2660" i="34"/>
  <c r="X2661" i="34"/>
  <c r="X2662" i="34"/>
  <c r="X2663" i="34"/>
  <c r="X2664" i="34"/>
  <c r="X2665" i="34"/>
  <c r="X2666" i="34"/>
  <c r="X2667" i="34"/>
  <c r="X2668" i="34"/>
  <c r="X2669" i="34"/>
  <c r="X2670" i="34"/>
  <c r="X2671" i="34"/>
  <c r="X2672" i="34"/>
  <c r="X2673" i="34"/>
  <c r="X2674" i="34"/>
  <c r="X2675" i="34"/>
  <c r="X2676" i="34"/>
  <c r="X2677" i="34"/>
  <c r="X2678" i="34"/>
  <c r="X2679" i="34"/>
  <c r="X2680" i="34"/>
  <c r="X2681" i="34"/>
  <c r="X2682" i="34"/>
  <c r="X2683" i="34"/>
  <c r="X2684" i="34"/>
  <c r="X2685" i="34"/>
  <c r="X2686" i="34"/>
  <c r="X2687" i="34"/>
  <c r="X2688" i="34"/>
  <c r="X2689" i="34"/>
  <c r="X2690" i="34"/>
  <c r="X2691" i="34"/>
  <c r="X2692" i="34"/>
  <c r="X2693" i="34"/>
  <c r="X2694" i="34"/>
  <c r="X2695" i="34"/>
  <c r="X2696" i="34"/>
  <c r="X2697" i="34"/>
  <c r="X2698" i="34"/>
  <c r="X2699" i="34"/>
  <c r="X2700" i="34"/>
  <c r="X2701" i="34"/>
  <c r="X2702" i="34"/>
  <c r="X2703" i="34"/>
  <c r="X2704" i="34"/>
  <c r="X2705" i="34"/>
  <c r="X2706" i="34"/>
  <c r="X2707" i="34"/>
  <c r="X2708" i="34"/>
  <c r="X2709" i="34"/>
  <c r="X2710" i="34"/>
  <c r="X2711" i="34"/>
  <c r="X2712" i="34"/>
  <c r="X2713" i="34"/>
  <c r="X2714" i="34"/>
  <c r="X2715" i="34"/>
  <c r="X2716" i="34"/>
  <c r="X2717" i="34"/>
  <c r="X2718" i="34"/>
  <c r="X2719" i="34"/>
  <c r="X2720" i="34"/>
  <c r="X2721" i="34"/>
  <c r="X2722" i="34"/>
  <c r="X2723" i="34"/>
  <c r="X2724" i="34"/>
  <c r="X2725" i="34"/>
  <c r="X2726" i="34"/>
  <c r="X2727" i="34"/>
  <c r="X2728" i="34"/>
  <c r="X2729" i="34"/>
  <c r="X2730" i="34"/>
  <c r="X2731" i="34"/>
  <c r="X2732" i="34"/>
  <c r="X2733" i="34"/>
  <c r="X2734" i="34"/>
  <c r="X2735" i="34"/>
  <c r="X2736" i="34"/>
  <c r="X2737" i="34"/>
  <c r="X2738" i="34"/>
  <c r="X2739" i="34"/>
  <c r="X2740" i="34"/>
  <c r="X2741" i="34"/>
  <c r="X2742" i="34"/>
  <c r="X2743" i="34"/>
  <c r="X2744" i="34"/>
  <c r="X2745" i="34"/>
  <c r="X2746" i="34"/>
  <c r="X2747" i="34"/>
  <c r="X2748" i="34"/>
  <c r="X2749" i="34"/>
  <c r="X2750" i="34"/>
  <c r="X2751" i="34"/>
  <c r="X2752" i="34"/>
  <c r="X2753" i="34"/>
  <c r="X2754" i="34"/>
  <c r="X2755" i="34"/>
  <c r="X2756" i="34"/>
  <c r="X2757" i="34"/>
  <c r="X2758" i="34"/>
  <c r="X2759" i="34"/>
  <c r="X2760" i="34"/>
  <c r="X2761" i="34"/>
  <c r="X2762" i="34"/>
  <c r="X2763" i="34"/>
  <c r="X2764" i="34"/>
  <c r="X2765" i="34"/>
  <c r="X2766" i="34"/>
  <c r="X2767" i="34"/>
  <c r="X2768" i="34"/>
  <c r="X2769" i="34"/>
  <c r="X2770" i="34"/>
  <c r="X2771" i="34"/>
  <c r="X2772" i="34"/>
  <c r="X2773" i="34"/>
  <c r="X2774" i="34"/>
  <c r="X2775" i="34"/>
  <c r="X2776" i="34"/>
  <c r="X2777" i="34"/>
  <c r="X2778" i="34"/>
  <c r="X2779" i="34"/>
  <c r="X2780" i="34"/>
  <c r="X2781" i="34"/>
  <c r="X2782" i="34"/>
  <c r="X2783" i="34"/>
  <c r="X2784" i="34"/>
  <c r="X2785" i="34"/>
  <c r="X2786" i="34"/>
  <c r="X2787" i="34"/>
  <c r="X2788" i="34"/>
  <c r="X2789" i="34"/>
  <c r="X2790" i="34"/>
  <c r="X2791" i="34"/>
  <c r="X2792" i="34"/>
  <c r="X2793" i="34"/>
  <c r="X2794" i="34"/>
  <c r="X2795" i="34"/>
  <c r="X2796" i="34"/>
  <c r="X2797" i="34"/>
  <c r="X2798" i="34"/>
  <c r="X2799" i="34"/>
  <c r="X2800" i="34"/>
  <c r="X2801" i="34"/>
  <c r="X2802" i="34"/>
  <c r="X2803" i="34"/>
  <c r="X2804" i="34"/>
  <c r="X2805" i="34"/>
  <c r="X2806" i="34"/>
  <c r="X2807" i="34"/>
  <c r="X2808" i="34"/>
  <c r="X2809" i="34"/>
  <c r="X2810" i="34"/>
  <c r="X2811" i="34"/>
  <c r="X2812" i="34"/>
  <c r="X2813" i="34"/>
  <c r="X2814" i="34"/>
  <c r="X2815" i="34"/>
  <c r="X2816" i="34"/>
  <c r="X2817" i="34"/>
  <c r="X2818" i="34"/>
  <c r="X2819" i="34"/>
  <c r="X2820" i="34"/>
  <c r="X2821" i="34"/>
  <c r="X2822" i="34"/>
  <c r="X2823" i="34"/>
  <c r="X2824" i="34"/>
  <c r="X2825" i="34"/>
  <c r="X2826" i="34"/>
  <c r="X2827" i="34"/>
  <c r="X2828" i="34"/>
  <c r="X2829" i="34"/>
  <c r="X2830" i="34"/>
  <c r="X2831" i="34"/>
  <c r="X2832" i="34"/>
  <c r="X2833" i="34"/>
  <c r="X2834" i="34"/>
  <c r="X2835" i="34"/>
  <c r="X2836" i="34"/>
  <c r="X2837" i="34"/>
  <c r="X2838" i="34"/>
  <c r="X2839" i="34"/>
  <c r="X2840" i="34"/>
  <c r="X2841" i="34"/>
  <c r="X2842" i="34"/>
  <c r="X2843" i="34"/>
  <c r="X2844" i="34"/>
  <c r="X2845" i="34"/>
  <c r="X2846" i="34"/>
  <c r="X2847" i="34"/>
  <c r="X2848" i="34"/>
  <c r="X2849" i="34"/>
  <c r="X2850" i="34"/>
  <c r="X2851" i="34"/>
  <c r="X2852" i="34"/>
  <c r="X2853" i="34"/>
  <c r="X2854" i="34"/>
  <c r="X2855" i="34"/>
  <c r="X2856" i="34"/>
  <c r="X2857" i="34"/>
  <c r="X2858" i="34"/>
  <c r="X2859" i="34"/>
  <c r="X2860" i="34"/>
  <c r="X2861" i="34"/>
  <c r="X2862" i="34"/>
  <c r="X2863" i="34"/>
  <c r="X2864" i="34"/>
  <c r="X2865" i="34"/>
  <c r="X2866" i="34"/>
  <c r="X2867" i="34"/>
  <c r="X2868" i="34"/>
  <c r="X2869" i="34"/>
  <c r="X2870" i="34"/>
  <c r="X2871" i="34"/>
  <c r="X2872" i="34"/>
  <c r="X2873" i="34"/>
  <c r="X2874" i="34"/>
  <c r="X2875" i="34"/>
  <c r="X2876" i="34"/>
  <c r="X2877" i="34"/>
  <c r="X2878" i="34"/>
  <c r="X2879" i="34"/>
  <c r="X2880" i="34"/>
  <c r="X2881" i="34"/>
  <c r="X2882" i="34"/>
  <c r="X2883" i="34"/>
  <c r="X2884" i="34"/>
  <c r="X2885" i="34"/>
  <c r="X2886" i="34"/>
  <c r="X2887" i="34"/>
  <c r="X2888" i="34"/>
  <c r="X2889" i="34"/>
  <c r="X2890" i="34"/>
  <c r="X2891" i="34"/>
  <c r="X2892" i="34"/>
  <c r="X2893" i="34"/>
  <c r="X2894" i="34"/>
  <c r="X2895" i="34"/>
  <c r="X2896" i="34"/>
  <c r="X2897" i="34"/>
  <c r="X2898" i="34"/>
  <c r="X2899" i="34"/>
  <c r="X2900" i="34"/>
  <c r="X2901" i="34"/>
  <c r="X2902" i="34"/>
  <c r="X2903" i="34"/>
  <c r="X2904" i="34"/>
  <c r="X2905" i="34"/>
  <c r="X2906" i="34"/>
  <c r="X2907" i="34"/>
  <c r="X2908" i="34"/>
  <c r="X2909" i="34"/>
  <c r="X2910" i="34"/>
  <c r="X2911" i="34"/>
  <c r="X2912" i="34"/>
  <c r="X2913" i="34"/>
  <c r="X2914" i="34"/>
  <c r="X2915" i="34"/>
  <c r="X2916" i="34"/>
  <c r="X2917" i="34"/>
  <c r="X2918" i="34"/>
  <c r="X2919" i="34"/>
  <c r="X2920" i="34"/>
  <c r="X2921" i="34"/>
  <c r="X2922" i="34"/>
  <c r="X2923" i="34"/>
  <c r="X2924" i="34"/>
  <c r="X2925" i="34"/>
  <c r="X2926" i="34"/>
  <c r="X2927" i="34"/>
  <c r="X2928" i="34"/>
  <c r="X2929" i="34"/>
  <c r="X2930" i="34"/>
  <c r="X2931" i="34"/>
  <c r="X2932" i="34"/>
  <c r="X2933" i="34"/>
  <c r="X2934" i="34"/>
  <c r="X2935" i="34"/>
  <c r="X2936" i="34"/>
  <c r="X2937" i="34"/>
  <c r="X2938" i="34"/>
  <c r="X2939" i="34"/>
  <c r="X2940" i="34"/>
  <c r="X2941" i="34"/>
  <c r="X2942" i="34"/>
  <c r="X2943" i="34"/>
  <c r="X2944" i="34"/>
  <c r="X2945" i="34"/>
  <c r="X2946" i="34"/>
  <c r="X2947" i="34"/>
  <c r="X2948" i="34"/>
  <c r="X2949" i="34"/>
  <c r="X2950" i="34"/>
  <c r="X2951" i="34"/>
  <c r="X2952" i="34"/>
  <c r="X2953" i="34"/>
  <c r="X2954" i="34"/>
  <c r="X2955" i="34"/>
  <c r="X2956" i="34"/>
  <c r="X2957" i="34"/>
  <c r="X2958" i="34"/>
  <c r="X2959" i="34"/>
  <c r="X2960" i="34"/>
  <c r="X2961" i="34"/>
  <c r="X2962" i="34"/>
  <c r="X2963" i="34"/>
  <c r="X2964" i="34"/>
  <c r="X2965" i="34"/>
  <c r="X2966" i="34"/>
  <c r="X2967" i="34"/>
  <c r="X2968" i="34"/>
  <c r="X2969" i="34"/>
  <c r="X2970" i="34"/>
  <c r="X2971" i="34"/>
  <c r="X2972" i="34"/>
  <c r="X2973" i="34"/>
  <c r="X2974" i="34"/>
  <c r="X2975" i="34"/>
  <c r="X2976" i="34"/>
  <c r="X2977" i="34"/>
  <c r="X2978" i="34"/>
  <c r="X2979" i="34"/>
  <c r="X2980" i="34"/>
  <c r="X2981" i="34"/>
  <c r="X2982" i="34"/>
  <c r="X2983" i="34"/>
  <c r="X2984" i="34"/>
  <c r="X2985" i="34"/>
  <c r="X2986" i="34"/>
  <c r="X2987" i="34"/>
  <c r="X2988" i="34"/>
  <c r="X2989" i="34"/>
  <c r="X2990" i="34"/>
  <c r="X2991" i="34"/>
  <c r="X2992" i="34"/>
  <c r="X2993" i="34"/>
  <c r="X2994" i="34"/>
  <c r="X2995" i="34"/>
  <c r="X2996" i="34"/>
  <c r="X2997" i="34"/>
  <c r="X2998" i="34"/>
  <c r="X2999" i="34"/>
  <c r="I6" i="31"/>
  <c r="W3" i="34"/>
  <c r="W4" i="34"/>
  <c r="W5" i="34"/>
  <c r="W6" i="34"/>
  <c r="W7" i="34"/>
  <c r="W8" i="34"/>
  <c r="W9" i="34"/>
  <c r="W10" i="34"/>
  <c r="W11" i="34"/>
  <c r="W12" i="34"/>
  <c r="W13" i="34"/>
  <c r="W14" i="34"/>
  <c r="W15" i="34"/>
  <c r="W16" i="34"/>
  <c r="W17" i="34"/>
  <c r="W18" i="34"/>
  <c r="W19" i="34"/>
  <c r="W20" i="34"/>
  <c r="W21" i="34"/>
  <c r="W22" i="34"/>
  <c r="W23" i="34"/>
  <c r="W24" i="34"/>
  <c r="W25" i="34"/>
  <c r="W26" i="34"/>
  <c r="W27" i="34"/>
  <c r="W28" i="34"/>
  <c r="W29" i="34"/>
  <c r="W30" i="34"/>
  <c r="W31" i="34"/>
  <c r="W32" i="34"/>
  <c r="W33" i="34"/>
  <c r="W34" i="34"/>
  <c r="W35" i="34"/>
  <c r="W36" i="34"/>
  <c r="W37" i="34"/>
  <c r="W38" i="34"/>
  <c r="W39" i="34"/>
  <c r="W40" i="34"/>
  <c r="W41" i="34"/>
  <c r="W42" i="34"/>
  <c r="W43" i="34"/>
  <c r="W44" i="34"/>
  <c r="W45" i="34"/>
  <c r="W46" i="34"/>
  <c r="W47" i="34"/>
  <c r="W48" i="34"/>
  <c r="W49" i="34"/>
  <c r="W50" i="34"/>
  <c r="W51" i="34"/>
  <c r="W52" i="34"/>
  <c r="W53" i="34"/>
  <c r="W54" i="34"/>
  <c r="W55" i="34"/>
  <c r="W56" i="34"/>
  <c r="W57" i="34"/>
  <c r="W58" i="34"/>
  <c r="W59" i="34"/>
  <c r="W60" i="34"/>
  <c r="W61" i="34"/>
  <c r="W62" i="34"/>
  <c r="W63" i="34"/>
  <c r="W64" i="34"/>
  <c r="W65" i="34"/>
  <c r="W66" i="34"/>
  <c r="W67" i="34"/>
  <c r="W68" i="34"/>
  <c r="W69" i="34"/>
  <c r="W70" i="34"/>
  <c r="W71" i="34"/>
  <c r="W72" i="34"/>
  <c r="W73" i="34"/>
  <c r="W74" i="34"/>
  <c r="W75" i="34"/>
  <c r="W76" i="34"/>
  <c r="W77" i="34"/>
  <c r="W78" i="34"/>
  <c r="W79" i="34"/>
  <c r="W80" i="34"/>
  <c r="W81" i="34"/>
  <c r="W82" i="34"/>
  <c r="W83" i="34"/>
  <c r="W84" i="34"/>
  <c r="W85" i="34"/>
  <c r="W86" i="34"/>
  <c r="W87" i="34"/>
  <c r="W88" i="34"/>
  <c r="W89" i="34"/>
  <c r="W90" i="34"/>
  <c r="W91" i="34"/>
  <c r="W92" i="34"/>
  <c r="W93" i="34"/>
  <c r="W94" i="34"/>
  <c r="W95" i="34"/>
  <c r="W96" i="34"/>
  <c r="W97" i="34"/>
  <c r="W98" i="34"/>
  <c r="W99" i="34"/>
  <c r="W100" i="34"/>
  <c r="W101" i="34"/>
  <c r="W102" i="34"/>
  <c r="W103" i="34"/>
  <c r="W104" i="34"/>
  <c r="W105" i="34"/>
  <c r="W106" i="34"/>
  <c r="W107" i="34"/>
  <c r="W108" i="34"/>
  <c r="W109" i="34"/>
  <c r="W110" i="34"/>
  <c r="W111" i="34"/>
  <c r="W112" i="34"/>
  <c r="W113" i="34"/>
  <c r="W114" i="34"/>
  <c r="W115" i="34"/>
  <c r="W116" i="34"/>
  <c r="W117" i="34"/>
  <c r="W118" i="34"/>
  <c r="W119" i="34"/>
  <c r="W120" i="34"/>
  <c r="W121" i="34"/>
  <c r="W122" i="34"/>
  <c r="W123" i="34"/>
  <c r="W124" i="34"/>
  <c r="W125" i="34"/>
  <c r="W126" i="34"/>
  <c r="W127" i="34"/>
  <c r="W128" i="34"/>
  <c r="W129" i="34"/>
  <c r="W130" i="34"/>
  <c r="W131" i="34"/>
  <c r="W132" i="34"/>
  <c r="W133" i="34"/>
  <c r="W134" i="34"/>
  <c r="W135" i="34"/>
  <c r="W136" i="34"/>
  <c r="W137" i="34"/>
  <c r="W138" i="34"/>
  <c r="W139" i="34"/>
  <c r="W140" i="34"/>
  <c r="W141" i="34"/>
  <c r="W142" i="34"/>
  <c r="W143" i="34"/>
  <c r="W144" i="34"/>
  <c r="W145" i="34"/>
  <c r="W146" i="34"/>
  <c r="W147" i="34"/>
  <c r="W148" i="34"/>
  <c r="W149" i="34"/>
  <c r="W150" i="34"/>
  <c r="W151" i="34"/>
  <c r="W152" i="34"/>
  <c r="W153" i="34"/>
  <c r="W154" i="34"/>
  <c r="W155" i="34"/>
  <c r="W156" i="34"/>
  <c r="W157" i="34"/>
  <c r="W158" i="34"/>
  <c r="W159" i="34"/>
  <c r="W160" i="34"/>
  <c r="W161" i="34"/>
  <c r="W162" i="34"/>
  <c r="W163" i="34"/>
  <c r="W164" i="34"/>
  <c r="W165" i="34"/>
  <c r="W166" i="34"/>
  <c r="W167" i="34"/>
  <c r="W168" i="34"/>
  <c r="W169" i="34"/>
  <c r="W170" i="34"/>
  <c r="W171" i="34"/>
  <c r="W172" i="34"/>
  <c r="W173" i="34"/>
  <c r="W174" i="34"/>
  <c r="W175" i="34"/>
  <c r="W176" i="34"/>
  <c r="W177" i="34"/>
  <c r="W178" i="34"/>
  <c r="W179" i="34"/>
  <c r="W180" i="34"/>
  <c r="W181" i="34"/>
  <c r="W182" i="34"/>
  <c r="W183" i="34"/>
  <c r="W184" i="34"/>
  <c r="W185" i="34"/>
  <c r="W186" i="34"/>
  <c r="W187" i="34"/>
  <c r="W188" i="34"/>
  <c r="W189" i="34"/>
  <c r="W190" i="34"/>
  <c r="W191" i="34"/>
  <c r="W192" i="34"/>
  <c r="W193" i="34"/>
  <c r="W194" i="34"/>
  <c r="W195" i="34"/>
  <c r="W196" i="34"/>
  <c r="W197" i="34"/>
  <c r="W198" i="34"/>
  <c r="W199" i="34"/>
  <c r="W200" i="34"/>
  <c r="W201" i="34"/>
  <c r="W202" i="34"/>
  <c r="W203" i="34"/>
  <c r="W204" i="34"/>
  <c r="W205" i="34"/>
  <c r="W206" i="34"/>
  <c r="W207" i="34"/>
  <c r="W208" i="34"/>
  <c r="W209" i="34"/>
  <c r="W210" i="34"/>
  <c r="W211" i="34"/>
  <c r="W212" i="34"/>
  <c r="W213" i="34"/>
  <c r="W214" i="34"/>
  <c r="W215" i="34"/>
  <c r="W216" i="34"/>
  <c r="W217" i="34"/>
  <c r="W218" i="34"/>
  <c r="W219" i="34"/>
  <c r="W220" i="34"/>
  <c r="W221" i="34"/>
  <c r="W222" i="34"/>
  <c r="W223" i="34"/>
  <c r="W224" i="34"/>
  <c r="W225" i="34"/>
  <c r="W226" i="34"/>
  <c r="W227" i="34"/>
  <c r="W228" i="34"/>
  <c r="W229" i="34"/>
  <c r="W230" i="34"/>
  <c r="W231" i="34"/>
  <c r="W232" i="34"/>
  <c r="W233" i="34"/>
  <c r="W234" i="34"/>
  <c r="W235" i="34"/>
  <c r="W236" i="34"/>
  <c r="W237" i="34"/>
  <c r="W238" i="34"/>
  <c r="W239" i="34"/>
  <c r="W240" i="34"/>
  <c r="W241" i="34"/>
  <c r="W242" i="34"/>
  <c r="W243" i="34"/>
  <c r="W244" i="34"/>
  <c r="W245" i="34"/>
  <c r="W246" i="34"/>
  <c r="W247" i="34"/>
  <c r="W248" i="34"/>
  <c r="W249" i="34"/>
  <c r="W250" i="34"/>
  <c r="W251" i="34"/>
  <c r="W252" i="34"/>
  <c r="W253" i="34"/>
  <c r="W254" i="34"/>
  <c r="W255" i="34"/>
  <c r="W256" i="34"/>
  <c r="W257" i="34"/>
  <c r="W258" i="34"/>
  <c r="W259" i="34"/>
  <c r="W260" i="34"/>
  <c r="W261" i="34"/>
  <c r="W262" i="34"/>
  <c r="W263" i="34"/>
  <c r="W264" i="34"/>
  <c r="W265" i="34"/>
  <c r="W266" i="34"/>
  <c r="W267" i="34"/>
  <c r="W268" i="34"/>
  <c r="W269" i="34"/>
  <c r="W270" i="34"/>
  <c r="W271" i="34"/>
  <c r="W272" i="34"/>
  <c r="W273" i="34"/>
  <c r="W274" i="34"/>
  <c r="W275" i="34"/>
  <c r="W276" i="34"/>
  <c r="W277" i="34"/>
  <c r="W278" i="34"/>
  <c r="W279" i="34"/>
  <c r="W280" i="34"/>
  <c r="W281" i="34"/>
  <c r="W282" i="34"/>
  <c r="W283" i="34"/>
  <c r="W284" i="34"/>
  <c r="W285" i="34"/>
  <c r="W286" i="34"/>
  <c r="W287" i="34"/>
  <c r="W288" i="34"/>
  <c r="W289" i="34"/>
  <c r="W290" i="34"/>
  <c r="W291" i="34"/>
  <c r="W292" i="34"/>
  <c r="W293" i="34"/>
  <c r="W294" i="34"/>
  <c r="W295" i="34"/>
  <c r="W296" i="34"/>
  <c r="W297" i="34"/>
  <c r="W298" i="34"/>
  <c r="W299" i="34"/>
  <c r="W300" i="34"/>
  <c r="W301" i="34"/>
  <c r="W302" i="34"/>
  <c r="W303" i="34"/>
  <c r="W304" i="34"/>
  <c r="W305" i="34"/>
  <c r="W306" i="34"/>
  <c r="W307" i="34"/>
  <c r="W308" i="34"/>
  <c r="W309" i="34"/>
  <c r="W310" i="34"/>
  <c r="W311" i="34"/>
  <c r="W312" i="34"/>
  <c r="W313" i="34"/>
  <c r="W314" i="34"/>
  <c r="W315" i="34"/>
  <c r="W316" i="34"/>
  <c r="W317" i="34"/>
  <c r="W318" i="34"/>
  <c r="W319" i="34"/>
  <c r="W320" i="34"/>
  <c r="W321" i="34"/>
  <c r="W322" i="34"/>
  <c r="W323" i="34"/>
  <c r="W324" i="34"/>
  <c r="W325" i="34"/>
  <c r="W326" i="34"/>
  <c r="W327" i="34"/>
  <c r="W328" i="34"/>
  <c r="W329" i="34"/>
  <c r="W330" i="34"/>
  <c r="W331" i="34"/>
  <c r="W332" i="34"/>
  <c r="W333" i="34"/>
  <c r="W334" i="34"/>
  <c r="W335" i="34"/>
  <c r="W336" i="34"/>
  <c r="W337" i="34"/>
  <c r="W338" i="34"/>
  <c r="W339" i="34"/>
  <c r="W340" i="34"/>
  <c r="W341" i="34"/>
  <c r="W342" i="34"/>
  <c r="W343" i="34"/>
  <c r="W344" i="34"/>
  <c r="W345" i="34"/>
  <c r="W346" i="34"/>
  <c r="W347" i="34"/>
  <c r="W348" i="34"/>
  <c r="W349" i="34"/>
  <c r="W350" i="34"/>
  <c r="W351" i="34"/>
  <c r="W352" i="34"/>
  <c r="W353" i="34"/>
  <c r="W354" i="34"/>
  <c r="W355" i="34"/>
  <c r="W356" i="34"/>
  <c r="W357" i="34"/>
  <c r="W358" i="34"/>
  <c r="W359" i="34"/>
  <c r="W360" i="34"/>
  <c r="W361" i="34"/>
  <c r="W362" i="34"/>
  <c r="W363" i="34"/>
  <c r="W364" i="34"/>
  <c r="W365" i="34"/>
  <c r="W366" i="34"/>
  <c r="W367" i="34"/>
  <c r="W368" i="34"/>
  <c r="W369" i="34"/>
  <c r="W370" i="34"/>
  <c r="W371" i="34"/>
  <c r="W372" i="34"/>
  <c r="W373" i="34"/>
  <c r="W374" i="34"/>
  <c r="W375" i="34"/>
  <c r="W376" i="34"/>
  <c r="W377" i="34"/>
  <c r="W378" i="34"/>
  <c r="W379" i="34"/>
  <c r="W380" i="34"/>
  <c r="W381" i="34"/>
  <c r="W382" i="34"/>
  <c r="W383" i="34"/>
  <c r="W384" i="34"/>
  <c r="W385" i="34"/>
  <c r="W386" i="34"/>
  <c r="W387" i="34"/>
  <c r="W388" i="34"/>
  <c r="W389" i="34"/>
  <c r="W390" i="34"/>
  <c r="W391" i="34"/>
  <c r="W392" i="34"/>
  <c r="W393" i="34"/>
  <c r="W394" i="34"/>
  <c r="W395" i="34"/>
  <c r="W396" i="34"/>
  <c r="W397" i="34"/>
  <c r="W398" i="34"/>
  <c r="W399" i="34"/>
  <c r="W400" i="34"/>
  <c r="W401" i="34"/>
  <c r="W402" i="34"/>
  <c r="W403" i="34"/>
  <c r="W404" i="34"/>
  <c r="W405" i="34"/>
  <c r="W406" i="34"/>
  <c r="W407" i="34"/>
  <c r="W408" i="34"/>
  <c r="W409" i="34"/>
  <c r="W410" i="34"/>
  <c r="W411" i="34"/>
  <c r="W412" i="34"/>
  <c r="W413" i="34"/>
  <c r="W414" i="34"/>
  <c r="W415" i="34"/>
  <c r="W416" i="34"/>
  <c r="W417" i="34"/>
  <c r="W418" i="34"/>
  <c r="W419" i="34"/>
  <c r="W420" i="34"/>
  <c r="W421" i="34"/>
  <c r="W422" i="34"/>
  <c r="W423" i="34"/>
  <c r="W424" i="34"/>
  <c r="W425" i="34"/>
  <c r="W426" i="34"/>
  <c r="W427" i="34"/>
  <c r="W428" i="34"/>
  <c r="W429" i="34"/>
  <c r="W430" i="34"/>
  <c r="W431" i="34"/>
  <c r="W432" i="34"/>
  <c r="W433" i="34"/>
  <c r="W434" i="34"/>
  <c r="W435" i="34"/>
  <c r="W436" i="34"/>
  <c r="W437" i="34"/>
  <c r="W438" i="34"/>
  <c r="W439" i="34"/>
  <c r="W440" i="34"/>
  <c r="W441" i="34"/>
  <c r="W442" i="34"/>
  <c r="W443" i="34"/>
  <c r="W444" i="34"/>
  <c r="W445" i="34"/>
  <c r="W446" i="34"/>
  <c r="W447" i="34"/>
  <c r="W448" i="34"/>
  <c r="W449" i="34"/>
  <c r="W450" i="34"/>
  <c r="W451" i="34"/>
  <c r="W452" i="34"/>
  <c r="W453" i="34"/>
  <c r="W454" i="34"/>
  <c r="W455" i="34"/>
  <c r="W456" i="34"/>
  <c r="W457" i="34"/>
  <c r="W458" i="34"/>
  <c r="W459" i="34"/>
  <c r="W460" i="34"/>
  <c r="W461" i="34"/>
  <c r="W462" i="34"/>
  <c r="W463" i="34"/>
  <c r="W464" i="34"/>
  <c r="W465" i="34"/>
  <c r="W466" i="34"/>
  <c r="W467" i="34"/>
  <c r="W468" i="34"/>
  <c r="W469" i="34"/>
  <c r="W470" i="34"/>
  <c r="W471" i="34"/>
  <c r="W472" i="34"/>
  <c r="W473" i="34"/>
  <c r="W474" i="34"/>
  <c r="W475" i="34"/>
  <c r="W476" i="34"/>
  <c r="W477" i="34"/>
  <c r="W478" i="34"/>
  <c r="W479" i="34"/>
  <c r="W480" i="34"/>
  <c r="W481" i="34"/>
  <c r="W482" i="34"/>
  <c r="W483" i="34"/>
  <c r="W484" i="34"/>
  <c r="W485" i="34"/>
  <c r="W486" i="34"/>
  <c r="W487" i="34"/>
  <c r="W488" i="34"/>
  <c r="W489" i="34"/>
  <c r="W490" i="34"/>
  <c r="W491" i="34"/>
  <c r="W492" i="34"/>
  <c r="W493" i="34"/>
  <c r="W494" i="34"/>
  <c r="W495" i="34"/>
  <c r="W496" i="34"/>
  <c r="W497" i="34"/>
  <c r="W498" i="34"/>
  <c r="W499" i="34"/>
  <c r="W500" i="34"/>
  <c r="W501" i="34"/>
  <c r="W502" i="34"/>
  <c r="W503" i="34"/>
  <c r="W504" i="34"/>
  <c r="W505" i="34"/>
  <c r="W506" i="34"/>
  <c r="W507" i="34"/>
  <c r="W508" i="34"/>
  <c r="W509" i="34"/>
  <c r="W510" i="34"/>
  <c r="W511" i="34"/>
  <c r="W512" i="34"/>
  <c r="W513" i="34"/>
  <c r="W514" i="34"/>
  <c r="W515" i="34"/>
  <c r="W516" i="34"/>
  <c r="W517" i="34"/>
  <c r="W518" i="34"/>
  <c r="W519" i="34"/>
  <c r="W520" i="34"/>
  <c r="W521" i="34"/>
  <c r="W522" i="34"/>
  <c r="W523" i="34"/>
  <c r="W524" i="34"/>
  <c r="W525" i="34"/>
  <c r="W526" i="34"/>
  <c r="W527" i="34"/>
  <c r="W528" i="34"/>
  <c r="W529" i="34"/>
  <c r="W530" i="34"/>
  <c r="W531" i="34"/>
  <c r="W532" i="34"/>
  <c r="W533" i="34"/>
  <c r="W534" i="34"/>
  <c r="W535" i="34"/>
  <c r="W536" i="34"/>
  <c r="W537" i="34"/>
  <c r="W538" i="34"/>
  <c r="W539" i="34"/>
  <c r="W540" i="34"/>
  <c r="W541" i="34"/>
  <c r="W542" i="34"/>
  <c r="W543" i="34"/>
  <c r="W544" i="34"/>
  <c r="W545" i="34"/>
  <c r="W546" i="34"/>
  <c r="W547" i="34"/>
  <c r="W548" i="34"/>
  <c r="W549" i="34"/>
  <c r="W550" i="34"/>
  <c r="W551" i="34"/>
  <c r="W552" i="34"/>
  <c r="W553" i="34"/>
  <c r="W554" i="34"/>
  <c r="W555" i="34"/>
  <c r="W556" i="34"/>
  <c r="W557" i="34"/>
  <c r="W558" i="34"/>
  <c r="W559" i="34"/>
  <c r="W560" i="34"/>
  <c r="W561" i="34"/>
  <c r="W562" i="34"/>
  <c r="W563" i="34"/>
  <c r="W564" i="34"/>
  <c r="W565" i="34"/>
  <c r="W566" i="34"/>
  <c r="W567" i="34"/>
  <c r="W568" i="34"/>
  <c r="W569" i="34"/>
  <c r="W570" i="34"/>
  <c r="W571" i="34"/>
  <c r="W572" i="34"/>
  <c r="W573" i="34"/>
  <c r="W574" i="34"/>
  <c r="W575" i="34"/>
  <c r="W576" i="34"/>
  <c r="W577" i="34"/>
  <c r="W578" i="34"/>
  <c r="W579" i="34"/>
  <c r="W580" i="34"/>
  <c r="W581" i="34"/>
  <c r="W582" i="34"/>
  <c r="W583" i="34"/>
  <c r="W584" i="34"/>
  <c r="W585" i="34"/>
  <c r="W586" i="34"/>
  <c r="W587" i="34"/>
  <c r="W588" i="34"/>
  <c r="W589" i="34"/>
  <c r="W590" i="34"/>
  <c r="W591" i="34"/>
  <c r="W592" i="34"/>
  <c r="W593" i="34"/>
  <c r="W594" i="34"/>
  <c r="W595" i="34"/>
  <c r="W596" i="34"/>
  <c r="W597" i="34"/>
  <c r="W598" i="34"/>
  <c r="W599" i="34"/>
  <c r="W600" i="34"/>
  <c r="W601" i="34"/>
  <c r="W602" i="34"/>
  <c r="W603" i="34"/>
  <c r="W604" i="34"/>
  <c r="W605" i="34"/>
  <c r="W606" i="34"/>
  <c r="W607" i="34"/>
  <c r="W608" i="34"/>
  <c r="W609" i="34"/>
  <c r="W610" i="34"/>
  <c r="W611" i="34"/>
  <c r="W612" i="34"/>
  <c r="W613" i="34"/>
  <c r="W614" i="34"/>
  <c r="W615" i="34"/>
  <c r="W616" i="34"/>
  <c r="W617" i="34"/>
  <c r="W618" i="34"/>
  <c r="W619" i="34"/>
  <c r="W620" i="34"/>
  <c r="W621" i="34"/>
  <c r="W622" i="34"/>
  <c r="W623" i="34"/>
  <c r="W624" i="34"/>
  <c r="W625" i="34"/>
  <c r="W626" i="34"/>
  <c r="W627" i="34"/>
  <c r="W628" i="34"/>
  <c r="W629" i="34"/>
  <c r="W630" i="34"/>
  <c r="W631" i="34"/>
  <c r="W632" i="34"/>
  <c r="W633" i="34"/>
  <c r="W634" i="34"/>
  <c r="W635" i="34"/>
  <c r="W636" i="34"/>
  <c r="W637" i="34"/>
  <c r="W638" i="34"/>
  <c r="W639" i="34"/>
  <c r="W640" i="34"/>
  <c r="W641" i="34"/>
  <c r="W642" i="34"/>
  <c r="W643" i="34"/>
  <c r="W644" i="34"/>
  <c r="W645" i="34"/>
  <c r="W646" i="34"/>
  <c r="W647" i="34"/>
  <c r="W648" i="34"/>
  <c r="W649" i="34"/>
  <c r="W650" i="34"/>
  <c r="W651" i="34"/>
  <c r="W652" i="34"/>
  <c r="W653" i="34"/>
  <c r="W654" i="34"/>
  <c r="W655" i="34"/>
  <c r="W656" i="34"/>
  <c r="W657" i="34"/>
  <c r="W658" i="34"/>
  <c r="W659" i="34"/>
  <c r="W660" i="34"/>
  <c r="W661" i="34"/>
  <c r="W662" i="34"/>
  <c r="W663" i="34"/>
  <c r="W664" i="34"/>
  <c r="W665" i="34"/>
  <c r="W666" i="34"/>
  <c r="W667" i="34"/>
  <c r="W668" i="34"/>
  <c r="W669" i="34"/>
  <c r="W670" i="34"/>
  <c r="W671" i="34"/>
  <c r="W672" i="34"/>
  <c r="W673" i="34"/>
  <c r="W674" i="34"/>
  <c r="W675" i="34"/>
  <c r="W676" i="34"/>
  <c r="W677" i="34"/>
  <c r="W678" i="34"/>
  <c r="W679" i="34"/>
  <c r="W680" i="34"/>
  <c r="W681" i="34"/>
  <c r="W682" i="34"/>
  <c r="W683" i="34"/>
  <c r="W684" i="34"/>
  <c r="W685" i="34"/>
  <c r="W686" i="34"/>
  <c r="W687" i="34"/>
  <c r="W688" i="34"/>
  <c r="W689" i="34"/>
  <c r="W690" i="34"/>
  <c r="W691" i="34"/>
  <c r="W692" i="34"/>
  <c r="W693" i="34"/>
  <c r="W694" i="34"/>
  <c r="W695" i="34"/>
  <c r="W696" i="34"/>
  <c r="W697" i="34"/>
  <c r="W698" i="34"/>
  <c r="W699" i="34"/>
  <c r="W700" i="34"/>
  <c r="W701" i="34"/>
  <c r="W702" i="34"/>
  <c r="W703" i="34"/>
  <c r="W704" i="34"/>
  <c r="W705" i="34"/>
  <c r="W706" i="34"/>
  <c r="W707" i="34"/>
  <c r="W708" i="34"/>
  <c r="W709" i="34"/>
  <c r="W710" i="34"/>
  <c r="W711" i="34"/>
  <c r="W712" i="34"/>
  <c r="W713" i="34"/>
  <c r="W714" i="34"/>
  <c r="W715" i="34"/>
  <c r="W716" i="34"/>
  <c r="W717" i="34"/>
  <c r="W718" i="34"/>
  <c r="W719" i="34"/>
  <c r="W720" i="34"/>
  <c r="W721" i="34"/>
  <c r="W722" i="34"/>
  <c r="W723" i="34"/>
  <c r="W724" i="34"/>
  <c r="W725" i="34"/>
  <c r="W726" i="34"/>
  <c r="W727" i="34"/>
  <c r="W728" i="34"/>
  <c r="W729" i="34"/>
  <c r="W730" i="34"/>
  <c r="W731" i="34"/>
  <c r="W732" i="34"/>
  <c r="W733" i="34"/>
  <c r="W734" i="34"/>
  <c r="W735" i="34"/>
  <c r="W736" i="34"/>
  <c r="W737" i="34"/>
  <c r="W738" i="34"/>
  <c r="W739" i="34"/>
  <c r="W740" i="34"/>
  <c r="W741" i="34"/>
  <c r="W742" i="34"/>
  <c r="W743" i="34"/>
  <c r="W744" i="34"/>
  <c r="W745" i="34"/>
  <c r="W746" i="34"/>
  <c r="W747" i="34"/>
  <c r="W748" i="34"/>
  <c r="W749" i="34"/>
  <c r="W750" i="34"/>
  <c r="W751" i="34"/>
  <c r="W752" i="34"/>
  <c r="W753" i="34"/>
  <c r="W754" i="34"/>
  <c r="W755" i="34"/>
  <c r="W756" i="34"/>
  <c r="W757" i="34"/>
  <c r="W758" i="34"/>
  <c r="W759" i="34"/>
  <c r="W760" i="34"/>
  <c r="W761" i="34"/>
  <c r="W762" i="34"/>
  <c r="W763" i="34"/>
  <c r="W764" i="34"/>
  <c r="W765" i="34"/>
  <c r="W766" i="34"/>
  <c r="W767" i="34"/>
  <c r="W768" i="34"/>
  <c r="W769" i="34"/>
  <c r="W770" i="34"/>
  <c r="W771" i="34"/>
  <c r="W772" i="34"/>
  <c r="W773" i="34"/>
  <c r="W774" i="34"/>
  <c r="W775" i="34"/>
  <c r="W776" i="34"/>
  <c r="W777" i="34"/>
  <c r="W778" i="34"/>
  <c r="W779" i="34"/>
  <c r="W780" i="34"/>
  <c r="W781" i="34"/>
  <c r="W782" i="34"/>
  <c r="W783" i="34"/>
  <c r="W784" i="34"/>
  <c r="W785" i="34"/>
  <c r="W786" i="34"/>
  <c r="W787" i="34"/>
  <c r="W788" i="34"/>
  <c r="W789" i="34"/>
  <c r="W790" i="34"/>
  <c r="W791" i="34"/>
  <c r="W792" i="34"/>
  <c r="W793" i="34"/>
  <c r="W794" i="34"/>
  <c r="W795" i="34"/>
  <c r="W796" i="34"/>
  <c r="W797" i="34"/>
  <c r="W798" i="34"/>
  <c r="W799" i="34"/>
  <c r="W800" i="34"/>
  <c r="W801" i="34"/>
  <c r="W802" i="34"/>
  <c r="W803" i="34"/>
  <c r="W804" i="34"/>
  <c r="W805" i="34"/>
  <c r="W806" i="34"/>
  <c r="W807" i="34"/>
  <c r="W808" i="34"/>
  <c r="W809" i="34"/>
  <c r="W810" i="34"/>
  <c r="W811" i="34"/>
  <c r="W812" i="34"/>
  <c r="W813" i="34"/>
  <c r="W814" i="34"/>
  <c r="W815" i="34"/>
  <c r="W816" i="34"/>
  <c r="W817" i="34"/>
  <c r="W818" i="34"/>
  <c r="W819" i="34"/>
  <c r="W820" i="34"/>
  <c r="W821" i="34"/>
  <c r="W822" i="34"/>
  <c r="W823" i="34"/>
  <c r="W824" i="34"/>
  <c r="W825" i="34"/>
  <c r="W826" i="34"/>
  <c r="W827" i="34"/>
  <c r="W828" i="34"/>
  <c r="W829" i="34"/>
  <c r="W830" i="34"/>
  <c r="W831" i="34"/>
  <c r="W832" i="34"/>
  <c r="W833" i="34"/>
  <c r="W834" i="34"/>
  <c r="W835" i="34"/>
  <c r="W836" i="34"/>
  <c r="W837" i="34"/>
  <c r="W838" i="34"/>
  <c r="W839" i="34"/>
  <c r="W840" i="34"/>
  <c r="W841" i="34"/>
  <c r="W842" i="34"/>
  <c r="W843" i="34"/>
  <c r="W844" i="34"/>
  <c r="W845" i="34"/>
  <c r="W846" i="34"/>
  <c r="W847" i="34"/>
  <c r="W848" i="34"/>
  <c r="W849" i="34"/>
  <c r="W850" i="34"/>
  <c r="W851" i="34"/>
  <c r="W852" i="34"/>
  <c r="W853" i="34"/>
  <c r="W854" i="34"/>
  <c r="W855" i="34"/>
  <c r="W856" i="34"/>
  <c r="W857" i="34"/>
  <c r="W858" i="34"/>
  <c r="W859" i="34"/>
  <c r="W860" i="34"/>
  <c r="W861" i="34"/>
  <c r="W862" i="34"/>
  <c r="W863" i="34"/>
  <c r="W864" i="34"/>
  <c r="W865" i="34"/>
  <c r="W866" i="34"/>
  <c r="W867" i="34"/>
  <c r="W868" i="34"/>
  <c r="W869" i="34"/>
  <c r="W870" i="34"/>
  <c r="W871" i="34"/>
  <c r="W872" i="34"/>
  <c r="W873" i="34"/>
  <c r="W874" i="34"/>
  <c r="W875" i="34"/>
  <c r="W876" i="34"/>
  <c r="W877" i="34"/>
  <c r="W878" i="34"/>
  <c r="W879" i="34"/>
  <c r="W880" i="34"/>
  <c r="W881" i="34"/>
  <c r="W882" i="34"/>
  <c r="W883" i="34"/>
  <c r="W884" i="34"/>
  <c r="W885" i="34"/>
  <c r="W886" i="34"/>
  <c r="W887" i="34"/>
  <c r="W888" i="34"/>
  <c r="W889" i="34"/>
  <c r="W890" i="34"/>
  <c r="W891" i="34"/>
  <c r="W892" i="34"/>
  <c r="W893" i="34"/>
  <c r="W894" i="34"/>
  <c r="W895" i="34"/>
  <c r="W896" i="34"/>
  <c r="W897" i="34"/>
  <c r="W898" i="34"/>
  <c r="W899" i="34"/>
  <c r="W900" i="34"/>
  <c r="W901" i="34"/>
  <c r="W902" i="34"/>
  <c r="W903" i="34"/>
  <c r="W904" i="34"/>
  <c r="W905" i="34"/>
  <c r="W906" i="34"/>
  <c r="W907" i="34"/>
  <c r="W908" i="34"/>
  <c r="W909" i="34"/>
  <c r="W910" i="34"/>
  <c r="W911" i="34"/>
  <c r="W912" i="34"/>
  <c r="W913" i="34"/>
  <c r="W914" i="34"/>
  <c r="W915" i="34"/>
  <c r="W916" i="34"/>
  <c r="W917" i="34"/>
  <c r="W918" i="34"/>
  <c r="W919" i="34"/>
  <c r="W920" i="34"/>
  <c r="W921" i="34"/>
  <c r="W922" i="34"/>
  <c r="W923" i="34"/>
  <c r="W924" i="34"/>
  <c r="W925" i="34"/>
  <c r="W926" i="34"/>
  <c r="W927" i="34"/>
  <c r="W928" i="34"/>
  <c r="W929" i="34"/>
  <c r="W930" i="34"/>
  <c r="W931" i="34"/>
  <c r="W932" i="34"/>
  <c r="W933" i="34"/>
  <c r="W934" i="34"/>
  <c r="W935" i="34"/>
  <c r="W936" i="34"/>
  <c r="W937" i="34"/>
  <c r="W938" i="34"/>
  <c r="W939" i="34"/>
  <c r="W940" i="34"/>
  <c r="W941" i="34"/>
  <c r="W942" i="34"/>
  <c r="W943" i="34"/>
  <c r="W944" i="34"/>
  <c r="W945" i="34"/>
  <c r="W946" i="34"/>
  <c r="W947" i="34"/>
  <c r="W948" i="34"/>
  <c r="W949" i="34"/>
  <c r="W950" i="34"/>
  <c r="W951" i="34"/>
  <c r="W952" i="34"/>
  <c r="W953" i="34"/>
  <c r="W954" i="34"/>
  <c r="W955" i="34"/>
  <c r="W956" i="34"/>
  <c r="W957" i="34"/>
  <c r="W958" i="34"/>
  <c r="W959" i="34"/>
  <c r="W960" i="34"/>
  <c r="W961" i="34"/>
  <c r="W962" i="34"/>
  <c r="W963" i="34"/>
  <c r="W964" i="34"/>
  <c r="W965" i="34"/>
  <c r="W966" i="34"/>
  <c r="W967" i="34"/>
  <c r="W968" i="34"/>
  <c r="W969" i="34"/>
  <c r="W970" i="34"/>
  <c r="W971" i="34"/>
  <c r="W972" i="34"/>
  <c r="W973" i="34"/>
  <c r="W974" i="34"/>
  <c r="W975" i="34"/>
  <c r="W976" i="34"/>
  <c r="W977" i="34"/>
  <c r="W978" i="34"/>
  <c r="W979" i="34"/>
  <c r="W980" i="34"/>
  <c r="W981" i="34"/>
  <c r="W982" i="34"/>
  <c r="W983" i="34"/>
  <c r="W984" i="34"/>
  <c r="W985" i="34"/>
  <c r="W986" i="34"/>
  <c r="W987" i="34"/>
  <c r="W988" i="34"/>
  <c r="W989" i="34"/>
  <c r="W990" i="34"/>
  <c r="W991" i="34"/>
  <c r="W992" i="34"/>
  <c r="W993" i="34"/>
  <c r="W994" i="34"/>
  <c r="W995" i="34"/>
  <c r="W996" i="34"/>
  <c r="W997" i="34"/>
  <c r="W998" i="34"/>
  <c r="W999" i="34"/>
  <c r="W1000" i="34"/>
  <c r="W1001" i="34"/>
  <c r="W1002" i="34"/>
  <c r="W1003" i="34"/>
  <c r="W1004" i="34"/>
  <c r="W1005" i="34"/>
  <c r="W1006" i="34"/>
  <c r="W1007" i="34"/>
  <c r="W1008" i="34"/>
  <c r="W1009" i="34"/>
  <c r="W1010" i="34"/>
  <c r="W1011" i="34"/>
  <c r="W1012" i="34"/>
  <c r="W1013" i="34"/>
  <c r="W1014" i="34"/>
  <c r="W1015" i="34"/>
  <c r="W1016" i="34"/>
  <c r="W1017" i="34"/>
  <c r="W1018" i="34"/>
  <c r="W1019" i="34"/>
  <c r="W1020" i="34"/>
  <c r="W1021" i="34"/>
  <c r="W1022" i="34"/>
  <c r="W1023" i="34"/>
  <c r="W1024" i="34"/>
  <c r="W1025" i="34"/>
  <c r="W1026" i="34"/>
  <c r="W1027" i="34"/>
  <c r="W1028" i="34"/>
  <c r="W1029" i="34"/>
  <c r="W1030" i="34"/>
  <c r="W1031" i="34"/>
  <c r="W1032" i="34"/>
  <c r="W1033" i="34"/>
  <c r="W1034" i="34"/>
  <c r="W1035" i="34"/>
  <c r="W1036" i="34"/>
  <c r="W1037" i="34"/>
  <c r="W1038" i="34"/>
  <c r="W1039" i="34"/>
  <c r="W1040" i="34"/>
  <c r="W1041" i="34"/>
  <c r="W1042" i="34"/>
  <c r="W1043" i="34"/>
  <c r="W1044" i="34"/>
  <c r="W1045" i="34"/>
  <c r="W1046" i="34"/>
  <c r="W1047" i="34"/>
  <c r="W1048" i="34"/>
  <c r="W1049" i="34"/>
  <c r="W1050" i="34"/>
  <c r="W1051" i="34"/>
  <c r="W1052" i="34"/>
  <c r="W1053" i="34"/>
  <c r="W1054" i="34"/>
  <c r="W1055" i="34"/>
  <c r="W1056" i="34"/>
  <c r="W1057" i="34"/>
  <c r="W1058" i="34"/>
  <c r="W1059" i="34"/>
  <c r="W1060" i="34"/>
  <c r="W1061" i="34"/>
  <c r="W1062" i="34"/>
  <c r="W1063" i="34"/>
  <c r="W1064" i="34"/>
  <c r="W1065" i="34"/>
  <c r="W1066" i="34"/>
  <c r="W1067" i="34"/>
  <c r="W1068" i="34"/>
  <c r="W1069" i="34"/>
  <c r="W1070" i="34"/>
  <c r="W1071" i="34"/>
  <c r="W1072" i="34"/>
  <c r="W1073" i="34"/>
  <c r="W1074" i="34"/>
  <c r="W1075" i="34"/>
  <c r="W1076" i="34"/>
  <c r="W1077" i="34"/>
  <c r="W1078" i="34"/>
  <c r="W1079" i="34"/>
  <c r="W1080" i="34"/>
  <c r="W1081" i="34"/>
  <c r="W1082" i="34"/>
  <c r="W1083" i="34"/>
  <c r="W1084" i="34"/>
  <c r="W1085" i="34"/>
  <c r="W1086" i="34"/>
  <c r="W1087" i="34"/>
  <c r="W1088" i="34"/>
  <c r="W1089" i="34"/>
  <c r="W1090" i="34"/>
  <c r="W1091" i="34"/>
  <c r="W1092" i="34"/>
  <c r="W1093" i="34"/>
  <c r="W1094" i="34"/>
  <c r="W1095" i="34"/>
  <c r="W1096" i="34"/>
  <c r="W1097" i="34"/>
  <c r="W1098" i="34"/>
  <c r="W1099" i="34"/>
  <c r="W1100" i="34"/>
  <c r="W1101" i="34"/>
  <c r="W1102" i="34"/>
  <c r="W1103" i="34"/>
  <c r="W1104" i="34"/>
  <c r="W1105" i="34"/>
  <c r="W1106" i="34"/>
  <c r="W1107" i="34"/>
  <c r="W1108" i="34"/>
  <c r="W1109" i="34"/>
  <c r="W1110" i="34"/>
  <c r="W1111" i="34"/>
  <c r="W1112" i="34"/>
  <c r="W1113" i="34"/>
  <c r="W1114" i="34"/>
  <c r="W1115" i="34"/>
  <c r="W1116" i="34"/>
  <c r="W1117" i="34"/>
  <c r="W1118" i="34"/>
  <c r="W1119" i="34"/>
  <c r="W1120" i="34"/>
  <c r="W1121" i="34"/>
  <c r="W1122" i="34"/>
  <c r="W1123" i="34"/>
  <c r="W1124" i="34"/>
  <c r="W1125" i="34"/>
  <c r="W1126" i="34"/>
  <c r="W1127" i="34"/>
  <c r="W1128" i="34"/>
  <c r="W1129" i="34"/>
  <c r="W1130" i="34"/>
  <c r="W1131" i="34"/>
  <c r="W1132" i="34"/>
  <c r="W1133" i="34"/>
  <c r="W1134" i="34"/>
  <c r="W1135" i="34"/>
  <c r="W1136" i="34"/>
  <c r="W1137" i="34"/>
  <c r="W1138" i="34"/>
  <c r="W1139" i="34"/>
  <c r="W1140" i="34"/>
  <c r="W1141" i="34"/>
  <c r="W1142" i="34"/>
  <c r="W1143" i="34"/>
  <c r="W1144" i="34"/>
  <c r="W1145" i="34"/>
  <c r="W1146" i="34"/>
  <c r="W1147" i="34"/>
  <c r="W1148" i="34"/>
  <c r="W1149" i="34"/>
  <c r="W1150" i="34"/>
  <c r="W1151" i="34"/>
  <c r="W1152" i="34"/>
  <c r="W1153" i="34"/>
  <c r="W1154" i="34"/>
  <c r="W1155" i="34"/>
  <c r="W1156" i="34"/>
  <c r="W1157" i="34"/>
  <c r="W1158" i="34"/>
  <c r="W1159" i="34"/>
  <c r="W1160" i="34"/>
  <c r="W1161" i="34"/>
  <c r="W1162" i="34"/>
  <c r="W1163" i="34"/>
  <c r="W1164" i="34"/>
  <c r="W1165" i="34"/>
  <c r="W1166" i="34"/>
  <c r="W1167" i="34"/>
  <c r="W1168" i="34"/>
  <c r="W1169" i="34"/>
  <c r="W1170" i="34"/>
  <c r="W1171" i="34"/>
  <c r="W1172" i="34"/>
  <c r="W1173" i="34"/>
  <c r="W1174" i="34"/>
  <c r="W1175" i="34"/>
  <c r="W1176" i="34"/>
  <c r="W1177" i="34"/>
  <c r="W1178" i="34"/>
  <c r="W1179" i="34"/>
  <c r="W1180" i="34"/>
  <c r="W1181" i="34"/>
  <c r="W1182" i="34"/>
  <c r="W1183" i="34"/>
  <c r="W1184" i="34"/>
  <c r="W1185" i="34"/>
  <c r="W1186" i="34"/>
  <c r="W1187" i="34"/>
  <c r="W1188" i="34"/>
  <c r="W1189" i="34"/>
  <c r="W1190" i="34"/>
  <c r="W1191" i="34"/>
  <c r="W1192" i="34"/>
  <c r="W1193" i="34"/>
  <c r="W1194" i="34"/>
  <c r="W1195" i="34"/>
  <c r="W1196" i="34"/>
  <c r="W1197" i="34"/>
  <c r="W1198" i="34"/>
  <c r="W1199" i="34"/>
  <c r="W1200" i="34"/>
  <c r="W1201" i="34"/>
  <c r="W1202" i="34"/>
  <c r="W1203" i="34"/>
  <c r="W1204" i="34"/>
  <c r="W1205" i="34"/>
  <c r="W1206" i="34"/>
  <c r="W1207" i="34"/>
  <c r="W1208" i="34"/>
  <c r="W1209" i="34"/>
  <c r="W1210" i="34"/>
  <c r="W1211" i="34"/>
  <c r="W1212" i="34"/>
  <c r="W1213" i="34"/>
  <c r="W1214" i="34"/>
  <c r="W1215" i="34"/>
  <c r="W1216" i="34"/>
  <c r="W1217" i="34"/>
  <c r="W1218" i="34"/>
  <c r="W1219" i="34"/>
  <c r="W1220" i="34"/>
  <c r="W1221" i="34"/>
  <c r="W1222" i="34"/>
  <c r="W1223" i="34"/>
  <c r="W1224" i="34"/>
  <c r="W1225" i="34"/>
  <c r="W1226" i="34"/>
  <c r="W1227" i="34"/>
  <c r="W1228" i="34"/>
  <c r="W1229" i="34"/>
  <c r="W1230" i="34"/>
  <c r="W1231" i="34"/>
  <c r="W1232" i="34"/>
  <c r="W1233" i="34"/>
  <c r="W1234" i="34"/>
  <c r="W1235" i="34"/>
  <c r="W1236" i="34"/>
  <c r="W1237" i="34"/>
  <c r="W1238" i="34"/>
  <c r="W1239" i="34"/>
  <c r="W1240" i="34"/>
  <c r="W1241" i="34"/>
  <c r="W1242" i="34"/>
  <c r="W1243" i="34"/>
  <c r="W1244" i="34"/>
  <c r="W1245" i="34"/>
  <c r="W1246" i="34"/>
  <c r="W1247" i="34"/>
  <c r="W1248" i="34"/>
  <c r="W1249" i="34"/>
  <c r="W1250" i="34"/>
  <c r="W1251" i="34"/>
  <c r="W1252" i="34"/>
  <c r="W1253" i="34"/>
  <c r="W1254" i="34"/>
  <c r="W1255" i="34"/>
  <c r="W1256" i="34"/>
  <c r="W1257" i="34"/>
  <c r="W1258" i="34"/>
  <c r="W1259" i="34"/>
  <c r="W1260" i="34"/>
  <c r="W1261" i="34"/>
  <c r="W1262" i="34"/>
  <c r="W1263" i="34"/>
  <c r="W1264" i="34"/>
  <c r="W1265" i="34"/>
  <c r="W1266" i="34"/>
  <c r="W1267" i="34"/>
  <c r="W1268" i="34"/>
  <c r="W1269" i="34"/>
  <c r="W1270" i="34"/>
  <c r="W1271" i="34"/>
  <c r="W1272" i="34"/>
  <c r="W1273" i="34"/>
  <c r="W1274" i="34"/>
  <c r="W1275" i="34"/>
  <c r="W1276" i="34"/>
  <c r="W1277" i="34"/>
  <c r="W1278" i="34"/>
  <c r="W1279" i="34"/>
  <c r="W1280" i="34"/>
  <c r="W1281" i="34"/>
  <c r="W1282" i="34"/>
  <c r="W1283" i="34"/>
  <c r="W1284" i="34"/>
  <c r="W1285" i="34"/>
  <c r="W1286" i="34"/>
  <c r="W1287" i="34"/>
  <c r="W1288" i="34"/>
  <c r="W1289" i="34"/>
  <c r="W1290" i="34"/>
  <c r="W1291" i="34"/>
  <c r="W1292" i="34"/>
  <c r="W1293" i="34"/>
  <c r="W1294" i="34"/>
  <c r="W1295" i="34"/>
  <c r="W1296" i="34"/>
  <c r="W1297" i="34"/>
  <c r="W1298" i="34"/>
  <c r="W1299" i="34"/>
  <c r="W1300" i="34"/>
  <c r="W1301" i="34"/>
  <c r="W1302" i="34"/>
  <c r="W1303" i="34"/>
  <c r="W1304" i="34"/>
  <c r="W1305" i="34"/>
  <c r="W1306" i="34"/>
  <c r="W1307" i="34"/>
  <c r="W1308" i="34"/>
  <c r="W1309" i="34"/>
  <c r="W1310" i="34"/>
  <c r="W1311" i="34"/>
  <c r="W1312" i="34"/>
  <c r="W1313" i="34"/>
  <c r="W1314" i="34"/>
  <c r="W1315" i="34"/>
  <c r="W1316" i="34"/>
  <c r="W1317" i="34"/>
  <c r="W1318" i="34"/>
  <c r="W1319" i="34"/>
  <c r="W1320" i="34"/>
  <c r="W1321" i="34"/>
  <c r="W1322" i="34"/>
  <c r="W1323" i="34"/>
  <c r="W1324" i="34"/>
  <c r="W1325" i="34"/>
  <c r="W1326" i="34"/>
  <c r="W1327" i="34"/>
  <c r="W1328" i="34"/>
  <c r="W1329" i="34"/>
  <c r="W1330" i="34"/>
  <c r="W1331" i="34"/>
  <c r="W1332" i="34"/>
  <c r="W1333" i="34"/>
  <c r="W1334" i="34"/>
  <c r="W1335" i="34"/>
  <c r="W1336" i="34"/>
  <c r="W1337" i="34"/>
  <c r="W1338" i="34"/>
  <c r="W1339" i="34"/>
  <c r="W1340" i="34"/>
  <c r="W1341" i="34"/>
  <c r="W1342" i="34"/>
  <c r="W1343" i="34"/>
  <c r="W1344" i="34"/>
  <c r="W1345" i="34"/>
  <c r="W1346" i="34"/>
  <c r="W1347" i="34"/>
  <c r="W1348" i="34"/>
  <c r="W1349" i="34"/>
  <c r="W1350" i="34"/>
  <c r="W1351" i="34"/>
  <c r="W1352" i="34"/>
  <c r="W1353" i="34"/>
  <c r="W1354" i="34"/>
  <c r="W1355" i="34"/>
  <c r="W1356" i="34"/>
  <c r="W1357" i="34"/>
  <c r="W1358" i="34"/>
  <c r="W1359" i="34"/>
  <c r="W1360" i="34"/>
  <c r="W1361" i="34"/>
  <c r="W1362" i="34"/>
  <c r="W1363" i="34"/>
  <c r="W1364" i="34"/>
  <c r="W1365" i="34"/>
  <c r="W1366" i="34"/>
  <c r="W1367" i="34"/>
  <c r="W1368" i="34"/>
  <c r="W1369" i="34"/>
  <c r="W1370" i="34"/>
  <c r="W1371" i="34"/>
  <c r="W1372" i="34"/>
  <c r="W1373" i="34"/>
  <c r="W1374" i="34"/>
  <c r="W1375" i="34"/>
  <c r="W1376" i="34"/>
  <c r="W1377" i="34"/>
  <c r="W1378" i="34"/>
  <c r="W1379" i="34"/>
  <c r="W1380" i="34"/>
  <c r="W1381" i="34"/>
  <c r="W1382" i="34"/>
  <c r="W1383" i="34"/>
  <c r="W1384" i="34"/>
  <c r="W1385" i="34"/>
  <c r="W1386" i="34"/>
  <c r="W1387" i="34"/>
  <c r="W1388" i="34"/>
  <c r="W1389" i="34"/>
  <c r="W1390" i="34"/>
  <c r="W1391" i="34"/>
  <c r="W1392" i="34"/>
  <c r="W1393" i="34"/>
  <c r="W1394" i="34"/>
  <c r="W1395" i="34"/>
  <c r="W1396" i="34"/>
  <c r="W1397" i="34"/>
  <c r="W1398" i="34"/>
  <c r="W1399" i="34"/>
  <c r="W1400" i="34"/>
  <c r="W1401" i="34"/>
  <c r="W1402" i="34"/>
  <c r="W1403" i="34"/>
  <c r="W1404" i="34"/>
  <c r="W1405" i="34"/>
  <c r="W1406" i="34"/>
  <c r="W1407" i="34"/>
  <c r="W1408" i="34"/>
  <c r="W1409" i="34"/>
  <c r="W1410" i="34"/>
  <c r="W1411" i="34"/>
  <c r="W1412" i="34"/>
  <c r="W1413" i="34"/>
  <c r="W1414" i="34"/>
  <c r="W1415" i="34"/>
  <c r="W1416" i="34"/>
  <c r="W1417" i="34"/>
  <c r="W1418" i="34"/>
  <c r="W1419" i="34"/>
  <c r="W1420" i="34"/>
  <c r="W1421" i="34"/>
  <c r="W1422" i="34"/>
  <c r="W1423" i="34"/>
  <c r="W1424" i="34"/>
  <c r="W1425" i="34"/>
  <c r="W1426" i="34"/>
  <c r="W1427" i="34"/>
  <c r="W1428" i="34"/>
  <c r="W1429" i="34"/>
  <c r="W1430" i="34"/>
  <c r="W1431" i="34"/>
  <c r="W1432" i="34"/>
  <c r="W1433" i="34"/>
  <c r="W1434" i="34"/>
  <c r="W1435" i="34"/>
  <c r="W1436" i="34"/>
  <c r="W1437" i="34"/>
  <c r="W1438" i="34"/>
  <c r="W1439" i="34"/>
  <c r="W1440" i="34"/>
  <c r="W1441" i="34"/>
  <c r="W1442" i="34"/>
  <c r="W1443" i="34"/>
  <c r="W1444" i="34"/>
  <c r="W1445" i="34"/>
  <c r="W1446" i="34"/>
  <c r="W1447" i="34"/>
  <c r="W1448" i="34"/>
  <c r="W1449" i="34"/>
  <c r="W1450" i="34"/>
  <c r="W1451" i="34"/>
  <c r="W1452" i="34"/>
  <c r="W1453" i="34"/>
  <c r="W1454" i="34"/>
  <c r="W1455" i="34"/>
  <c r="W1456" i="34"/>
  <c r="W1457" i="34"/>
  <c r="W1458" i="34"/>
  <c r="W1459" i="34"/>
  <c r="W1460" i="34"/>
  <c r="W1461" i="34"/>
  <c r="W1462" i="34"/>
  <c r="W1463" i="34"/>
  <c r="W1464" i="34"/>
  <c r="W1465" i="34"/>
  <c r="W1466" i="34"/>
  <c r="W1467" i="34"/>
  <c r="W1468" i="34"/>
  <c r="W1469" i="34"/>
  <c r="W1470" i="34"/>
  <c r="W1471" i="34"/>
  <c r="W1472" i="34"/>
  <c r="W1473" i="34"/>
  <c r="W1474" i="34"/>
  <c r="W1475" i="34"/>
  <c r="W1476" i="34"/>
  <c r="W1477" i="34"/>
  <c r="W1478" i="34"/>
  <c r="W1479" i="34"/>
  <c r="W1480" i="34"/>
  <c r="W1481" i="34"/>
  <c r="W1482" i="34"/>
  <c r="W1483" i="34"/>
  <c r="W1484" i="34"/>
  <c r="W1485" i="34"/>
  <c r="W1486" i="34"/>
  <c r="W1487" i="34"/>
  <c r="W1488" i="34"/>
  <c r="W1489" i="34"/>
  <c r="W1490" i="34"/>
  <c r="W1491" i="34"/>
  <c r="W1492" i="34"/>
  <c r="W1493" i="34"/>
  <c r="W1494" i="34"/>
  <c r="W1495" i="34"/>
  <c r="W1496" i="34"/>
  <c r="W1497" i="34"/>
  <c r="W1498" i="34"/>
  <c r="W1499" i="34"/>
  <c r="W1500" i="34"/>
  <c r="W1501" i="34"/>
  <c r="W1502" i="34"/>
  <c r="W1503" i="34"/>
  <c r="W1504" i="34"/>
  <c r="W1505" i="34"/>
  <c r="W1506" i="34"/>
  <c r="W1507" i="34"/>
  <c r="W1508" i="34"/>
  <c r="W1509" i="34"/>
  <c r="W1510" i="34"/>
  <c r="W1511" i="34"/>
  <c r="W1512" i="34"/>
  <c r="W1513" i="34"/>
  <c r="W1514" i="34"/>
  <c r="W1515" i="34"/>
  <c r="W1516" i="34"/>
  <c r="W1517" i="34"/>
  <c r="W1518" i="34"/>
  <c r="W1519" i="34"/>
  <c r="W1520" i="34"/>
  <c r="W1521" i="34"/>
  <c r="W1522" i="34"/>
  <c r="W1523" i="34"/>
  <c r="W1524" i="34"/>
  <c r="W1525" i="34"/>
  <c r="W1526" i="34"/>
  <c r="W1527" i="34"/>
  <c r="W1528" i="34"/>
  <c r="W1529" i="34"/>
  <c r="W1530" i="34"/>
  <c r="W1531" i="34"/>
  <c r="W1532" i="34"/>
  <c r="W1533" i="34"/>
  <c r="W1534" i="34"/>
  <c r="W1535" i="34"/>
  <c r="W1536" i="34"/>
  <c r="W1537" i="34"/>
  <c r="W1538" i="34"/>
  <c r="W1539" i="34"/>
  <c r="W1540" i="34"/>
  <c r="W1541" i="34"/>
  <c r="W1542" i="34"/>
  <c r="W1543" i="34"/>
  <c r="W1544" i="34"/>
  <c r="W1545" i="34"/>
  <c r="W1546" i="34"/>
  <c r="W1547" i="34"/>
  <c r="W1548" i="34"/>
  <c r="W1549" i="34"/>
  <c r="W1550" i="34"/>
  <c r="W1551" i="34"/>
  <c r="W1552" i="34"/>
  <c r="W1553" i="34"/>
  <c r="W1554" i="34"/>
  <c r="W1555" i="34"/>
  <c r="W1556" i="34"/>
  <c r="W1557" i="34"/>
  <c r="W1558" i="34"/>
  <c r="W1559" i="34"/>
  <c r="W1560" i="34"/>
  <c r="W1561" i="34"/>
  <c r="W1562" i="34"/>
  <c r="W1563" i="34"/>
  <c r="W1564" i="34"/>
  <c r="W1565" i="34"/>
  <c r="W1566" i="34"/>
  <c r="W1567" i="34"/>
  <c r="W1568" i="34"/>
  <c r="W1569" i="34"/>
  <c r="W1570" i="34"/>
  <c r="W1571" i="34"/>
  <c r="W1572" i="34"/>
  <c r="W1573" i="34"/>
  <c r="W1574" i="34"/>
  <c r="W1575" i="34"/>
  <c r="W1576" i="34"/>
  <c r="W1577" i="34"/>
  <c r="W1578" i="34"/>
  <c r="W1579" i="34"/>
  <c r="W1580" i="34"/>
  <c r="W1581" i="34"/>
  <c r="W1582" i="34"/>
  <c r="W1583" i="34"/>
  <c r="W1584" i="34"/>
  <c r="W1585" i="34"/>
  <c r="W1586" i="34"/>
  <c r="W1587" i="34"/>
  <c r="W1588" i="34"/>
  <c r="W1589" i="34"/>
  <c r="W1590" i="34"/>
  <c r="W1591" i="34"/>
  <c r="W1592" i="34"/>
  <c r="W1593" i="34"/>
  <c r="W1594" i="34"/>
  <c r="W1595" i="34"/>
  <c r="W1596" i="34"/>
  <c r="W1597" i="34"/>
  <c r="W1598" i="34"/>
  <c r="W1599" i="34"/>
  <c r="W1600" i="34"/>
  <c r="W1601" i="34"/>
  <c r="W1602" i="34"/>
  <c r="W1603" i="34"/>
  <c r="W1604" i="34"/>
  <c r="W1605" i="34"/>
  <c r="W1606" i="34"/>
  <c r="W1607" i="34"/>
  <c r="W1608" i="34"/>
  <c r="W1609" i="34"/>
  <c r="W1610" i="34"/>
  <c r="W1611" i="34"/>
  <c r="W1612" i="34"/>
  <c r="W1613" i="34"/>
  <c r="W1614" i="34"/>
  <c r="W1615" i="34"/>
  <c r="W1616" i="34"/>
  <c r="W1617" i="34"/>
  <c r="W1618" i="34"/>
  <c r="W1619" i="34"/>
  <c r="W1620" i="34"/>
  <c r="W1621" i="34"/>
  <c r="W1622" i="34"/>
  <c r="W1623" i="34"/>
  <c r="W1624" i="34"/>
  <c r="W1625" i="34"/>
  <c r="W1626" i="34"/>
  <c r="W1627" i="34"/>
  <c r="W1628" i="34"/>
  <c r="W1629" i="34"/>
  <c r="W1630" i="34"/>
  <c r="W1631" i="34"/>
  <c r="W1632" i="34"/>
  <c r="W1633" i="34"/>
  <c r="W1634" i="34"/>
  <c r="W1635" i="34"/>
  <c r="W1636" i="34"/>
  <c r="W1637" i="34"/>
  <c r="W1638" i="34"/>
  <c r="W1639" i="34"/>
  <c r="W1640" i="34"/>
  <c r="W1641" i="34"/>
  <c r="W1642" i="34"/>
  <c r="W1643" i="34"/>
  <c r="W1644" i="34"/>
  <c r="W1645" i="34"/>
  <c r="W1646" i="34"/>
  <c r="W1647" i="34"/>
  <c r="W1648" i="34"/>
  <c r="W1649" i="34"/>
  <c r="W1650" i="34"/>
  <c r="W1651" i="34"/>
  <c r="W1652" i="34"/>
  <c r="W1653" i="34"/>
  <c r="W1654" i="34"/>
  <c r="W1655" i="34"/>
  <c r="W1656" i="34"/>
  <c r="W1657" i="34"/>
  <c r="W1658" i="34"/>
  <c r="W1659" i="34"/>
  <c r="W1660" i="34"/>
  <c r="W1661" i="34"/>
  <c r="W1662" i="34"/>
  <c r="W1663" i="34"/>
  <c r="W1664" i="34"/>
  <c r="W1665" i="34"/>
  <c r="W1666" i="34"/>
  <c r="W1667" i="34"/>
  <c r="W1668" i="34"/>
  <c r="W1669" i="34"/>
  <c r="W1670" i="34"/>
  <c r="W1671" i="34"/>
  <c r="W1672" i="34"/>
  <c r="W1673" i="34"/>
  <c r="W1674" i="34"/>
  <c r="W1675" i="34"/>
  <c r="W1676" i="34"/>
  <c r="W1677" i="34"/>
  <c r="W1678" i="34"/>
  <c r="W1679" i="34"/>
  <c r="W1680" i="34"/>
  <c r="W1681" i="34"/>
  <c r="W1682" i="34"/>
  <c r="W1683" i="34"/>
  <c r="W1684" i="34"/>
  <c r="W1685" i="34"/>
  <c r="W1686" i="34"/>
  <c r="W1687" i="34"/>
  <c r="W1688" i="34"/>
  <c r="W1689" i="34"/>
  <c r="W1690" i="34"/>
  <c r="W1691" i="34"/>
  <c r="W1692" i="34"/>
  <c r="W1693" i="34"/>
  <c r="W1694" i="34"/>
  <c r="W1695" i="34"/>
  <c r="W1696" i="34"/>
  <c r="W1697" i="34"/>
  <c r="W1698" i="34"/>
  <c r="W1699" i="34"/>
  <c r="W1700" i="34"/>
  <c r="W1701" i="34"/>
  <c r="W1702" i="34"/>
  <c r="W1703" i="34"/>
  <c r="W1704" i="34"/>
  <c r="W1705" i="34"/>
  <c r="W1706" i="34"/>
  <c r="W1707" i="34"/>
  <c r="W1708" i="34"/>
  <c r="W1709" i="34"/>
  <c r="W1710" i="34"/>
  <c r="W1711" i="34"/>
  <c r="W1712" i="34"/>
  <c r="W1713" i="34"/>
  <c r="W1714" i="34"/>
  <c r="W1715" i="34"/>
  <c r="W1716" i="34"/>
  <c r="W1717" i="34"/>
  <c r="W1718" i="34"/>
  <c r="W1719" i="34"/>
  <c r="W1720" i="34"/>
  <c r="W1721" i="34"/>
  <c r="W1722" i="34"/>
  <c r="W1723" i="34"/>
  <c r="W1724" i="34"/>
  <c r="W1725" i="34"/>
  <c r="W1726" i="34"/>
  <c r="W1727" i="34"/>
  <c r="W1728" i="34"/>
  <c r="W1729" i="34"/>
  <c r="W1730" i="34"/>
  <c r="W1731" i="34"/>
  <c r="W1732" i="34"/>
  <c r="W1733" i="34"/>
  <c r="W1734" i="34"/>
  <c r="W1735" i="34"/>
  <c r="W1736" i="34"/>
  <c r="W1737" i="34"/>
  <c r="W1738" i="34"/>
  <c r="W1739" i="34"/>
  <c r="W1740" i="34"/>
  <c r="W1741" i="34"/>
  <c r="W1742" i="34"/>
  <c r="W1743" i="34"/>
  <c r="W1744" i="34"/>
  <c r="W1745" i="34"/>
  <c r="W1746" i="34"/>
  <c r="W1747" i="34"/>
  <c r="W1748" i="34"/>
  <c r="W1749" i="34"/>
  <c r="W1750" i="34"/>
  <c r="W1751" i="34"/>
  <c r="W1752" i="34"/>
  <c r="W1753" i="34"/>
  <c r="W1754" i="34"/>
  <c r="W1755" i="34"/>
  <c r="W1756" i="34"/>
  <c r="W1757" i="34"/>
  <c r="W1758" i="34"/>
  <c r="W1759" i="34"/>
  <c r="W1760" i="34"/>
  <c r="W1761" i="34"/>
  <c r="W1762" i="34"/>
  <c r="W1763" i="34"/>
  <c r="W1764" i="34"/>
  <c r="W1765" i="34"/>
  <c r="W1766" i="34"/>
  <c r="W1767" i="34"/>
  <c r="W1768" i="34"/>
  <c r="W1769" i="34"/>
  <c r="W1770" i="34"/>
  <c r="W1771" i="34"/>
  <c r="W1772" i="34"/>
  <c r="W1773" i="34"/>
  <c r="W1774" i="34"/>
  <c r="W1775" i="34"/>
  <c r="W1776" i="34"/>
  <c r="W1777" i="34"/>
  <c r="W1778" i="34"/>
  <c r="W1779" i="34"/>
  <c r="W1780" i="34"/>
  <c r="W1781" i="34"/>
  <c r="W1782" i="34"/>
  <c r="W1783" i="34"/>
  <c r="W1784" i="34"/>
  <c r="W1785" i="34"/>
  <c r="W1786" i="34"/>
  <c r="W1787" i="34"/>
  <c r="W1788" i="34"/>
  <c r="W1789" i="34"/>
  <c r="W1790" i="34"/>
  <c r="W1791" i="34"/>
  <c r="W1792" i="34"/>
  <c r="W1793" i="34"/>
  <c r="W1794" i="34"/>
  <c r="W1795" i="34"/>
  <c r="W1796" i="34"/>
  <c r="W1797" i="34"/>
  <c r="W1798" i="34"/>
  <c r="W1799" i="34"/>
  <c r="W1800" i="34"/>
  <c r="W1801" i="34"/>
  <c r="W1802" i="34"/>
  <c r="W1803" i="34"/>
  <c r="W1804" i="34"/>
  <c r="W1805" i="34"/>
  <c r="W1806" i="34"/>
  <c r="W1807" i="34"/>
  <c r="W1808" i="34"/>
  <c r="W1809" i="34"/>
  <c r="W1810" i="34"/>
  <c r="W1811" i="34"/>
  <c r="W1812" i="34"/>
  <c r="W1813" i="34"/>
  <c r="W1814" i="34"/>
  <c r="W1815" i="34"/>
  <c r="W1816" i="34"/>
  <c r="W1817" i="34"/>
  <c r="W1818" i="34"/>
  <c r="W1819" i="34"/>
  <c r="W1820" i="34"/>
  <c r="W1821" i="34"/>
  <c r="W1822" i="34"/>
  <c r="W1823" i="34"/>
  <c r="W1824" i="34"/>
  <c r="W1825" i="34"/>
  <c r="W1826" i="34"/>
  <c r="W1827" i="34"/>
  <c r="W1828" i="34"/>
  <c r="W1829" i="34"/>
  <c r="W1830" i="34"/>
  <c r="W1831" i="34"/>
  <c r="W1832" i="34"/>
  <c r="W1833" i="34"/>
  <c r="W1834" i="34"/>
  <c r="W1835" i="34"/>
  <c r="W1836" i="34"/>
  <c r="W1837" i="34"/>
  <c r="W1838" i="34"/>
  <c r="W1839" i="34"/>
  <c r="W1840" i="34"/>
  <c r="W1841" i="34"/>
  <c r="W1842" i="34"/>
  <c r="W1843" i="34"/>
  <c r="W1844" i="34"/>
  <c r="W1845" i="34"/>
  <c r="W1846" i="34"/>
  <c r="W1847" i="34"/>
  <c r="W1848" i="34"/>
  <c r="W1849" i="34"/>
  <c r="W1850" i="34"/>
  <c r="W1851" i="34"/>
  <c r="W1852" i="34"/>
  <c r="W1853" i="34"/>
  <c r="W1854" i="34"/>
  <c r="W1855" i="34"/>
  <c r="W1856" i="34"/>
  <c r="W1857" i="34"/>
  <c r="W1858" i="34"/>
  <c r="W1859" i="34"/>
  <c r="W1860" i="34"/>
  <c r="W1861" i="34"/>
  <c r="W1862" i="34"/>
  <c r="W1863" i="34"/>
  <c r="W1864" i="34"/>
  <c r="W1865" i="34"/>
  <c r="W1866" i="34"/>
  <c r="W1867" i="34"/>
  <c r="W1868" i="34"/>
  <c r="W1869" i="34"/>
  <c r="W1870" i="34"/>
  <c r="W1871" i="34"/>
  <c r="W1872" i="34"/>
  <c r="W1873" i="34"/>
  <c r="W1874" i="34"/>
  <c r="W1875" i="34"/>
  <c r="W1876" i="34"/>
  <c r="W1877" i="34"/>
  <c r="W1878" i="34"/>
  <c r="W1879" i="34"/>
  <c r="W1880" i="34"/>
  <c r="W1881" i="34"/>
  <c r="W1882" i="34"/>
  <c r="W1883" i="34"/>
  <c r="W1884" i="34"/>
  <c r="W1885" i="34"/>
  <c r="W1886" i="34"/>
  <c r="W1887" i="34"/>
  <c r="W1888" i="34"/>
  <c r="W1889" i="34"/>
  <c r="W1890" i="34"/>
  <c r="W1891" i="34"/>
  <c r="W1892" i="34"/>
  <c r="W1893" i="34"/>
  <c r="W1894" i="34"/>
  <c r="W1895" i="34"/>
  <c r="W1896" i="34"/>
  <c r="W1897" i="34"/>
  <c r="W1898" i="34"/>
  <c r="W1899" i="34"/>
  <c r="W1900" i="34"/>
  <c r="W1901" i="34"/>
  <c r="W1902" i="34"/>
  <c r="W1903" i="34"/>
  <c r="W1904" i="34"/>
  <c r="W1905" i="34"/>
  <c r="W1906" i="34"/>
  <c r="W1907" i="34"/>
  <c r="W1908" i="34"/>
  <c r="W1909" i="34"/>
  <c r="W1910" i="34"/>
  <c r="W1911" i="34"/>
  <c r="W1912" i="34"/>
  <c r="W1913" i="34"/>
  <c r="W1914" i="34"/>
  <c r="W1915" i="34"/>
  <c r="W1916" i="34"/>
  <c r="W1917" i="34"/>
  <c r="W1918" i="34"/>
  <c r="W1919" i="34"/>
  <c r="W1920" i="34"/>
  <c r="W1921" i="34"/>
  <c r="W1922" i="34"/>
  <c r="W1923" i="34"/>
  <c r="W1924" i="34"/>
  <c r="W1925" i="34"/>
  <c r="W1926" i="34"/>
  <c r="W1927" i="34"/>
  <c r="W1928" i="34"/>
  <c r="W1929" i="34"/>
  <c r="W1930" i="34"/>
  <c r="W1931" i="34"/>
  <c r="W1932" i="34"/>
  <c r="W1933" i="34"/>
  <c r="W1934" i="34"/>
  <c r="W1935" i="34"/>
  <c r="W1936" i="34"/>
  <c r="W1937" i="34"/>
  <c r="W1938" i="34"/>
  <c r="W1939" i="34"/>
  <c r="W1940" i="34"/>
  <c r="W1941" i="34"/>
  <c r="W1942" i="34"/>
  <c r="W1943" i="34"/>
  <c r="W1944" i="34"/>
  <c r="W1945" i="34"/>
  <c r="W1946" i="34"/>
  <c r="W1947" i="34"/>
  <c r="W1948" i="34"/>
  <c r="W1949" i="34"/>
  <c r="W1950" i="34"/>
  <c r="W1951" i="34"/>
  <c r="W1952" i="34"/>
  <c r="W1953" i="34"/>
  <c r="W1954" i="34"/>
  <c r="W1955" i="34"/>
  <c r="W1956" i="34"/>
  <c r="W1957" i="34"/>
  <c r="W1958" i="34"/>
  <c r="W1959" i="34"/>
  <c r="W1960" i="34"/>
  <c r="W1961" i="34"/>
  <c r="W1962" i="34"/>
  <c r="W1963" i="34"/>
  <c r="W1964" i="34"/>
  <c r="W1965" i="34"/>
  <c r="W1966" i="34"/>
  <c r="W1967" i="34"/>
  <c r="W1968" i="34"/>
  <c r="W1969" i="34"/>
  <c r="W1970" i="34"/>
  <c r="W1971" i="34"/>
  <c r="W1972" i="34"/>
  <c r="W1973" i="34"/>
  <c r="W1974" i="34"/>
  <c r="W1975" i="34"/>
  <c r="W1976" i="34"/>
  <c r="W1977" i="34"/>
  <c r="W1978" i="34"/>
  <c r="W1979" i="34"/>
  <c r="W1980" i="34"/>
  <c r="W1981" i="34"/>
  <c r="W1982" i="34"/>
  <c r="W1983" i="34"/>
  <c r="W1984" i="34"/>
  <c r="W1985" i="34"/>
  <c r="W1986" i="34"/>
  <c r="W1987" i="34"/>
  <c r="W1988" i="34"/>
  <c r="W1989" i="34"/>
  <c r="W1990" i="34"/>
  <c r="W1991" i="34"/>
  <c r="W1992" i="34"/>
  <c r="W1993" i="34"/>
  <c r="W1994" i="34"/>
  <c r="W1995" i="34"/>
  <c r="W1996" i="34"/>
  <c r="W1997" i="34"/>
  <c r="W1998" i="34"/>
  <c r="W1999" i="34"/>
  <c r="W2000" i="34"/>
  <c r="W2001" i="34"/>
  <c r="W2002" i="34"/>
  <c r="W2003" i="34"/>
  <c r="W2004" i="34"/>
  <c r="W2005" i="34"/>
  <c r="W2006" i="34"/>
  <c r="W2007" i="34"/>
  <c r="W2008" i="34"/>
  <c r="W2009" i="34"/>
  <c r="W2010" i="34"/>
  <c r="W2011" i="34"/>
  <c r="W2012" i="34"/>
  <c r="W2013" i="34"/>
  <c r="W2014" i="34"/>
  <c r="W2015" i="34"/>
  <c r="W2016" i="34"/>
  <c r="W2017" i="34"/>
  <c r="W2018" i="34"/>
  <c r="W2019" i="34"/>
  <c r="W2020" i="34"/>
  <c r="W2021" i="34"/>
  <c r="W2022" i="34"/>
  <c r="W2023" i="34"/>
  <c r="W2024" i="34"/>
  <c r="W2025" i="34"/>
  <c r="W2026" i="34"/>
  <c r="W2027" i="34"/>
  <c r="W2028" i="34"/>
  <c r="W2029" i="34"/>
  <c r="W2030" i="34"/>
  <c r="W2031" i="34"/>
  <c r="W2032" i="34"/>
  <c r="W2033" i="34"/>
  <c r="W2034" i="34"/>
  <c r="W2035" i="34"/>
  <c r="W2036" i="34"/>
  <c r="W2037" i="34"/>
  <c r="W2038" i="34"/>
  <c r="W2039" i="34"/>
  <c r="W2040" i="34"/>
  <c r="W2041" i="34"/>
  <c r="W2042" i="34"/>
  <c r="W2043" i="34"/>
  <c r="W2044" i="34"/>
  <c r="W2045" i="34"/>
  <c r="W2046" i="34"/>
  <c r="W2047" i="34"/>
  <c r="W2048" i="34"/>
  <c r="W2049" i="34"/>
  <c r="W2050" i="34"/>
  <c r="W2051" i="34"/>
  <c r="W2052" i="34"/>
  <c r="W2053" i="34"/>
  <c r="W2054" i="34"/>
  <c r="W2055" i="34"/>
  <c r="W2056" i="34"/>
  <c r="W2057" i="34"/>
  <c r="W2058" i="34"/>
  <c r="W2059" i="34"/>
  <c r="W2060" i="34"/>
  <c r="W2061" i="34"/>
  <c r="W2062" i="34"/>
  <c r="W2063" i="34"/>
  <c r="W2064" i="34"/>
  <c r="W2065" i="34"/>
  <c r="W2066" i="34"/>
  <c r="W2067" i="34"/>
  <c r="W2068" i="34"/>
  <c r="W2069" i="34"/>
  <c r="W2070" i="34"/>
  <c r="W2071" i="34"/>
  <c r="W2072" i="34"/>
  <c r="W2073" i="34"/>
  <c r="W2074" i="34"/>
  <c r="W2075" i="34"/>
  <c r="W2076" i="34"/>
  <c r="W2077" i="34"/>
  <c r="W2078" i="34"/>
  <c r="W2079" i="34"/>
  <c r="W2080" i="34"/>
  <c r="W2081" i="34"/>
  <c r="W2082" i="34"/>
  <c r="W2083" i="34"/>
  <c r="W2084" i="34"/>
  <c r="W2085" i="34"/>
  <c r="W2086" i="34"/>
  <c r="W2087" i="34"/>
  <c r="W2088" i="34"/>
  <c r="W2089" i="34"/>
  <c r="W2090" i="34"/>
  <c r="W2091" i="34"/>
  <c r="W2092" i="34"/>
  <c r="W2093" i="34"/>
  <c r="W2094" i="34"/>
  <c r="W2095" i="34"/>
  <c r="W2096" i="34"/>
  <c r="W2097" i="34"/>
  <c r="W2098" i="34"/>
  <c r="W2099" i="34"/>
  <c r="W2100" i="34"/>
  <c r="W2101" i="34"/>
  <c r="W2102" i="34"/>
  <c r="W2103" i="34"/>
  <c r="W2104" i="34"/>
  <c r="W2105" i="34"/>
  <c r="W2106" i="34"/>
  <c r="W2107" i="34"/>
  <c r="W2108" i="34"/>
  <c r="W2109" i="34"/>
  <c r="W2110" i="34"/>
  <c r="W2111" i="34"/>
  <c r="W2112" i="34"/>
  <c r="W2113" i="34"/>
  <c r="W2114" i="34"/>
  <c r="W2115" i="34"/>
  <c r="W2116" i="34"/>
  <c r="W2117" i="34"/>
  <c r="W2118" i="34"/>
  <c r="W2119" i="34"/>
  <c r="W2120" i="34"/>
  <c r="W2121" i="34"/>
  <c r="W2122" i="34"/>
  <c r="W2123" i="34"/>
  <c r="W2124" i="34"/>
  <c r="W2125" i="34"/>
  <c r="W2126" i="34"/>
  <c r="W2127" i="34"/>
  <c r="W2128" i="34"/>
  <c r="W2129" i="34"/>
  <c r="W2130" i="34"/>
  <c r="W2131" i="34"/>
  <c r="W2132" i="34"/>
  <c r="W2133" i="34"/>
  <c r="W2134" i="34"/>
  <c r="W2135" i="34"/>
  <c r="W2136" i="34"/>
  <c r="W2137" i="34"/>
  <c r="W2138" i="34"/>
  <c r="W2139" i="34"/>
  <c r="W2140" i="34"/>
  <c r="W2141" i="34"/>
  <c r="W2142" i="34"/>
  <c r="W2143" i="34"/>
  <c r="W2144" i="34"/>
  <c r="W2145" i="34"/>
  <c r="W2146" i="34"/>
  <c r="W2147" i="34"/>
  <c r="W2148" i="34"/>
  <c r="W2149" i="34"/>
  <c r="W2150" i="34"/>
  <c r="W2151" i="34"/>
  <c r="W2152" i="34"/>
  <c r="W2153" i="34"/>
  <c r="W2154" i="34"/>
  <c r="W2155" i="34"/>
  <c r="W2156" i="34"/>
  <c r="W2157" i="34"/>
  <c r="W2158" i="34"/>
  <c r="W2159" i="34"/>
  <c r="W2160" i="34"/>
  <c r="W2161" i="34"/>
  <c r="W2162" i="34"/>
  <c r="W2163" i="34"/>
  <c r="W2164" i="34"/>
  <c r="W2165" i="34"/>
  <c r="W2166" i="34"/>
  <c r="W2167" i="34"/>
  <c r="W2168" i="34"/>
  <c r="W2169" i="34"/>
  <c r="W2170" i="34"/>
  <c r="W2171" i="34"/>
  <c r="W2172" i="34"/>
  <c r="W2173" i="34"/>
  <c r="W2174" i="34"/>
  <c r="W2175" i="34"/>
  <c r="W2176" i="34"/>
  <c r="W2177" i="34"/>
  <c r="W2178" i="34"/>
  <c r="W2179" i="34"/>
  <c r="W2180" i="34"/>
  <c r="W2181" i="34"/>
  <c r="W2182" i="34"/>
  <c r="W2183" i="34"/>
  <c r="W2184" i="34"/>
  <c r="W2185" i="34"/>
  <c r="W2186" i="34"/>
  <c r="W2187" i="34"/>
  <c r="W2188" i="34"/>
  <c r="W2189" i="34"/>
  <c r="W2190" i="34"/>
  <c r="W2191" i="34"/>
  <c r="W2192" i="34"/>
  <c r="W2193" i="34"/>
  <c r="W2194" i="34"/>
  <c r="W2195" i="34"/>
  <c r="W2196" i="34"/>
  <c r="W2197" i="34"/>
  <c r="W2198" i="34"/>
  <c r="W2199" i="34"/>
  <c r="W2200" i="34"/>
  <c r="W2201" i="34"/>
  <c r="W2202" i="34"/>
  <c r="W2203" i="34"/>
  <c r="W2204" i="34"/>
  <c r="W2205" i="34"/>
  <c r="W2206" i="34"/>
  <c r="W2207" i="34"/>
  <c r="W2208" i="34"/>
  <c r="W2209" i="34"/>
  <c r="W2210" i="34"/>
  <c r="W2211" i="34"/>
  <c r="W2212" i="34"/>
  <c r="W2213" i="34"/>
  <c r="W2214" i="34"/>
  <c r="W2215" i="34"/>
  <c r="W2216" i="34"/>
  <c r="W2217" i="34"/>
  <c r="W2218" i="34"/>
  <c r="W2219" i="34"/>
  <c r="W2220" i="34"/>
  <c r="W2221" i="34"/>
  <c r="W2222" i="34"/>
  <c r="W2223" i="34"/>
  <c r="W2224" i="34"/>
  <c r="W2225" i="34"/>
  <c r="W2226" i="34"/>
  <c r="W2227" i="34"/>
  <c r="W2228" i="34"/>
  <c r="W2229" i="34"/>
  <c r="W2230" i="34"/>
  <c r="W2231" i="34"/>
  <c r="W2232" i="34"/>
  <c r="W2233" i="34"/>
  <c r="W2234" i="34"/>
  <c r="W2235" i="34"/>
  <c r="W2236" i="34"/>
  <c r="W2237" i="34"/>
  <c r="W2238" i="34"/>
  <c r="W2239" i="34"/>
  <c r="W2240" i="34"/>
  <c r="W2241" i="34"/>
  <c r="W2242" i="34"/>
  <c r="W2243" i="34"/>
  <c r="W2244" i="34"/>
  <c r="W2245" i="34"/>
  <c r="W2246" i="34"/>
  <c r="W2247" i="34"/>
  <c r="W2248" i="34"/>
  <c r="W2249" i="34"/>
  <c r="W2250" i="34"/>
  <c r="W2251" i="34"/>
  <c r="W2252" i="34"/>
  <c r="W2253" i="34"/>
  <c r="W2254" i="34"/>
  <c r="W2255" i="34"/>
  <c r="W2256" i="34"/>
  <c r="W2257" i="34"/>
  <c r="W2258" i="34"/>
  <c r="W2259" i="34"/>
  <c r="W2260" i="34"/>
  <c r="W2261" i="34"/>
  <c r="W2262" i="34"/>
  <c r="W2263" i="34"/>
  <c r="W2264" i="34"/>
  <c r="W2265" i="34"/>
  <c r="W2266" i="34"/>
  <c r="W2267" i="34"/>
  <c r="W2268" i="34"/>
  <c r="W2269" i="34"/>
  <c r="W2270" i="34"/>
  <c r="W2271" i="34"/>
  <c r="W2272" i="34"/>
  <c r="W2273" i="34"/>
  <c r="W2274" i="34"/>
  <c r="W2275" i="34"/>
  <c r="W2276" i="34"/>
  <c r="W2277" i="34"/>
  <c r="W2278" i="34"/>
  <c r="W2279" i="34"/>
  <c r="W2280" i="34"/>
  <c r="W2281" i="34"/>
  <c r="W2282" i="34"/>
  <c r="W2283" i="34"/>
  <c r="W2284" i="34"/>
  <c r="W2285" i="34"/>
  <c r="W2286" i="34"/>
  <c r="W2287" i="34"/>
  <c r="W2288" i="34"/>
  <c r="W2289" i="34"/>
  <c r="W2290" i="34"/>
  <c r="W2291" i="34"/>
  <c r="W2292" i="34"/>
  <c r="W2293" i="34"/>
  <c r="W2294" i="34"/>
  <c r="W2295" i="34"/>
  <c r="W2296" i="34"/>
  <c r="W2297" i="34"/>
  <c r="W2298" i="34"/>
  <c r="W2299" i="34"/>
  <c r="W2300" i="34"/>
  <c r="W2301" i="34"/>
  <c r="W2302" i="34"/>
  <c r="W2303" i="34"/>
  <c r="W2304" i="34"/>
  <c r="W2305" i="34"/>
  <c r="W2306" i="34"/>
  <c r="W2307" i="34"/>
  <c r="W2308" i="34"/>
  <c r="W2309" i="34"/>
  <c r="W2310" i="34"/>
  <c r="W2311" i="34"/>
  <c r="W2312" i="34"/>
  <c r="W2313" i="34"/>
  <c r="W2314" i="34"/>
  <c r="W2315" i="34"/>
  <c r="W2316" i="34"/>
  <c r="W2317" i="34"/>
  <c r="W2318" i="34"/>
  <c r="W2319" i="34"/>
  <c r="W2320" i="34"/>
  <c r="W2321" i="34"/>
  <c r="W2322" i="34"/>
  <c r="W2323" i="34"/>
  <c r="W2324" i="34"/>
  <c r="W2325" i="34"/>
  <c r="W2326" i="34"/>
  <c r="W2327" i="34"/>
  <c r="W2328" i="34"/>
  <c r="W2329" i="34"/>
  <c r="W2330" i="34"/>
  <c r="W2331" i="34"/>
  <c r="W2332" i="34"/>
  <c r="W2333" i="34"/>
  <c r="W2334" i="34"/>
  <c r="W2335" i="34"/>
  <c r="W2336" i="34"/>
  <c r="W2337" i="34"/>
  <c r="W2338" i="34"/>
  <c r="W2339" i="34"/>
  <c r="W2340" i="34"/>
  <c r="W2341" i="34"/>
  <c r="W2342" i="34"/>
  <c r="W2343" i="34"/>
  <c r="W2344" i="34"/>
  <c r="W2345" i="34"/>
  <c r="W2346" i="34"/>
  <c r="W2347" i="34"/>
  <c r="W2348" i="34"/>
  <c r="W2349" i="34"/>
  <c r="W2350" i="34"/>
  <c r="W2351" i="34"/>
  <c r="W2352" i="34"/>
  <c r="W2353" i="34"/>
  <c r="W2354" i="34"/>
  <c r="W2355" i="34"/>
  <c r="W2356" i="34"/>
  <c r="W2357" i="34"/>
  <c r="W2358" i="34"/>
  <c r="W2359" i="34"/>
  <c r="W2360" i="34"/>
  <c r="W2361" i="34"/>
  <c r="W2362" i="34"/>
  <c r="W2363" i="34"/>
  <c r="W2364" i="34"/>
  <c r="W2365" i="34"/>
  <c r="W2366" i="34"/>
  <c r="W2367" i="34"/>
  <c r="W2368" i="34"/>
  <c r="W2369" i="34"/>
  <c r="W2370" i="34"/>
  <c r="W2371" i="34"/>
  <c r="W2372" i="34"/>
  <c r="W2373" i="34"/>
  <c r="W2374" i="34"/>
  <c r="W2375" i="34"/>
  <c r="W2376" i="34"/>
  <c r="W2377" i="34"/>
  <c r="W2378" i="34"/>
  <c r="W2379" i="34"/>
  <c r="W2380" i="34"/>
  <c r="W2381" i="34"/>
  <c r="W2382" i="34"/>
  <c r="W2383" i="34"/>
  <c r="W2384" i="34"/>
  <c r="W2385" i="34"/>
  <c r="W2386" i="34"/>
  <c r="W2387" i="34"/>
  <c r="W2388" i="34"/>
  <c r="W2389" i="34"/>
  <c r="W2390" i="34"/>
  <c r="W2391" i="34"/>
  <c r="W2392" i="34"/>
  <c r="W2393" i="34"/>
  <c r="W2394" i="34"/>
  <c r="W2395" i="34"/>
  <c r="W2396" i="34"/>
  <c r="W2397" i="34"/>
  <c r="W2398" i="34"/>
  <c r="W2399" i="34"/>
  <c r="W2400" i="34"/>
  <c r="W2401" i="34"/>
  <c r="W2402" i="34"/>
  <c r="W2403" i="34"/>
  <c r="W2404" i="34"/>
  <c r="W2405" i="34"/>
  <c r="W2406" i="34"/>
  <c r="W2407" i="34"/>
  <c r="W2408" i="34"/>
  <c r="W2409" i="34"/>
  <c r="W2410" i="34"/>
  <c r="W2411" i="34"/>
  <c r="W2412" i="34"/>
  <c r="W2413" i="34"/>
  <c r="W2414" i="34"/>
  <c r="W2415" i="34"/>
  <c r="W2416" i="34"/>
  <c r="W2417" i="34"/>
  <c r="W2418" i="34"/>
  <c r="W2419" i="34"/>
  <c r="W2420" i="34"/>
  <c r="W2421" i="34"/>
  <c r="W2422" i="34"/>
  <c r="W2423" i="34"/>
  <c r="W2424" i="34"/>
  <c r="W2425" i="34"/>
  <c r="W2426" i="34"/>
  <c r="W2427" i="34"/>
  <c r="W2428" i="34"/>
  <c r="W2429" i="34"/>
  <c r="W2430" i="34"/>
  <c r="W2431" i="34"/>
  <c r="W2432" i="34"/>
  <c r="W2433" i="34"/>
  <c r="W2434" i="34"/>
  <c r="W2435" i="34"/>
  <c r="W2436" i="34"/>
  <c r="W2437" i="34"/>
  <c r="W2438" i="34"/>
  <c r="W2439" i="34"/>
  <c r="W2440" i="34"/>
  <c r="W2441" i="34"/>
  <c r="W2442" i="34"/>
  <c r="W2443" i="34"/>
  <c r="W2444" i="34"/>
  <c r="W2445" i="34"/>
  <c r="W2446" i="34"/>
  <c r="W2447" i="34"/>
  <c r="W2448" i="34"/>
  <c r="W2449" i="34"/>
  <c r="W2450" i="34"/>
  <c r="W2451" i="34"/>
  <c r="W2452" i="34"/>
  <c r="W2453" i="34"/>
  <c r="W2454" i="34"/>
  <c r="W2455" i="34"/>
  <c r="W2456" i="34"/>
  <c r="W2457" i="34"/>
  <c r="W2458" i="34"/>
  <c r="W2459" i="34"/>
  <c r="W2460" i="34"/>
  <c r="W2461" i="34"/>
  <c r="W2462" i="34"/>
  <c r="W2463" i="34"/>
  <c r="W2464" i="34"/>
  <c r="W2465" i="34"/>
  <c r="W2466" i="34"/>
  <c r="W2467" i="34"/>
  <c r="W2468" i="34"/>
  <c r="W2469" i="34"/>
  <c r="W2470" i="34"/>
  <c r="W2471" i="34"/>
  <c r="W2472" i="34"/>
  <c r="W2473" i="34"/>
  <c r="W2474" i="34"/>
  <c r="W2475" i="34"/>
  <c r="W2476" i="34"/>
  <c r="W2477" i="34"/>
  <c r="W2478" i="34"/>
  <c r="W2479" i="34"/>
  <c r="W2480" i="34"/>
  <c r="W2481" i="34"/>
  <c r="W2482" i="34"/>
  <c r="W2483" i="34"/>
  <c r="W2484" i="34"/>
  <c r="W2485" i="34"/>
  <c r="W2486" i="34"/>
  <c r="W2487" i="34"/>
  <c r="W2488" i="34"/>
  <c r="W2489" i="34"/>
  <c r="W2490" i="34"/>
  <c r="W2491" i="34"/>
  <c r="W2492" i="34"/>
  <c r="W2493" i="34"/>
  <c r="W2494" i="34"/>
  <c r="W2495" i="34"/>
  <c r="W2496" i="34"/>
  <c r="W2497" i="34"/>
  <c r="W2498" i="34"/>
  <c r="W2499" i="34"/>
  <c r="W2500" i="34"/>
  <c r="W2501" i="34"/>
  <c r="W2502" i="34"/>
  <c r="W2503" i="34"/>
  <c r="W2504" i="34"/>
  <c r="W2505" i="34"/>
  <c r="W2506" i="34"/>
  <c r="W2507" i="34"/>
  <c r="W2508" i="34"/>
  <c r="W2509" i="34"/>
  <c r="W2510" i="34"/>
  <c r="W2511" i="34"/>
  <c r="W2512" i="34"/>
  <c r="W2513" i="34"/>
  <c r="W2514" i="34"/>
  <c r="W2515" i="34"/>
  <c r="W2516" i="34"/>
  <c r="W2517" i="34"/>
  <c r="W2518" i="34"/>
  <c r="W2519" i="34"/>
  <c r="W2520" i="34"/>
  <c r="W2521" i="34"/>
  <c r="W2522" i="34"/>
  <c r="W2523" i="34"/>
  <c r="W2524" i="34"/>
  <c r="W2525" i="34"/>
  <c r="W2526" i="34"/>
  <c r="W2527" i="34"/>
  <c r="W2528" i="34"/>
  <c r="W2529" i="34"/>
  <c r="W2530" i="34"/>
  <c r="W2531" i="34"/>
  <c r="W2532" i="34"/>
  <c r="W2533" i="34"/>
  <c r="W2534" i="34"/>
  <c r="W2535" i="34"/>
  <c r="W2536" i="34"/>
  <c r="W2537" i="34"/>
  <c r="W2538" i="34"/>
  <c r="W2539" i="34"/>
  <c r="W2540" i="34"/>
  <c r="W2541" i="34"/>
  <c r="W2542" i="34"/>
  <c r="W2543" i="34"/>
  <c r="W2544" i="34"/>
  <c r="W2545" i="34"/>
  <c r="W2546" i="34"/>
  <c r="W2547" i="34"/>
  <c r="W2548" i="34"/>
  <c r="W2549" i="34"/>
  <c r="W2550" i="34"/>
  <c r="W2551" i="34"/>
  <c r="W2552" i="34"/>
  <c r="W2553" i="34"/>
  <c r="W2554" i="34"/>
  <c r="W2555" i="34"/>
  <c r="W2556" i="34"/>
  <c r="W2557" i="34"/>
  <c r="W2558" i="34"/>
  <c r="W2559" i="34"/>
  <c r="W2560" i="34"/>
  <c r="W2561" i="34"/>
  <c r="W2562" i="34"/>
  <c r="W2563" i="34"/>
  <c r="W2564" i="34"/>
  <c r="W2565" i="34"/>
  <c r="W2566" i="34"/>
  <c r="W2567" i="34"/>
  <c r="W2568" i="34"/>
  <c r="W2569" i="34"/>
  <c r="W2570" i="34"/>
  <c r="W2571" i="34"/>
  <c r="W2572" i="34"/>
  <c r="W2573" i="34"/>
  <c r="W2574" i="34"/>
  <c r="W2575" i="34"/>
  <c r="W2576" i="34"/>
  <c r="W2577" i="34"/>
  <c r="W2578" i="34"/>
  <c r="W2579" i="34"/>
  <c r="W2580" i="34"/>
  <c r="W2581" i="34"/>
  <c r="W2582" i="34"/>
  <c r="W2583" i="34"/>
  <c r="W2584" i="34"/>
  <c r="W2585" i="34"/>
  <c r="W2586" i="34"/>
  <c r="W2587" i="34"/>
  <c r="W2588" i="34"/>
  <c r="W2589" i="34"/>
  <c r="W2590" i="34"/>
  <c r="W2591" i="34"/>
  <c r="W2592" i="34"/>
  <c r="W2593" i="34"/>
  <c r="W2594" i="34"/>
  <c r="W2595" i="34"/>
  <c r="W2596" i="34"/>
  <c r="W2597" i="34"/>
  <c r="W2598" i="34"/>
  <c r="W2599" i="34"/>
  <c r="W2600" i="34"/>
  <c r="W2601" i="34"/>
  <c r="W2602" i="34"/>
  <c r="W2603" i="34"/>
  <c r="W2604" i="34"/>
  <c r="W2605" i="34"/>
  <c r="W2606" i="34"/>
  <c r="W2607" i="34"/>
  <c r="W2608" i="34"/>
  <c r="W2609" i="34"/>
  <c r="W2610" i="34"/>
  <c r="W2611" i="34"/>
  <c r="W2612" i="34"/>
  <c r="W2613" i="34"/>
  <c r="W2614" i="34"/>
  <c r="W2615" i="34"/>
  <c r="W2616" i="34"/>
  <c r="W2617" i="34"/>
  <c r="W2618" i="34"/>
  <c r="W2619" i="34"/>
  <c r="W2620" i="34"/>
  <c r="W2621" i="34"/>
  <c r="W2622" i="34"/>
  <c r="W2623" i="34"/>
  <c r="W2624" i="34"/>
  <c r="W2625" i="34"/>
  <c r="W2626" i="34"/>
  <c r="W2627" i="34"/>
  <c r="W2628" i="34"/>
  <c r="W2629" i="34"/>
  <c r="W2630" i="34"/>
  <c r="W2631" i="34"/>
  <c r="W2632" i="34"/>
  <c r="W2633" i="34"/>
  <c r="W2634" i="34"/>
  <c r="W2635" i="34"/>
  <c r="W2636" i="34"/>
  <c r="W2637" i="34"/>
  <c r="W2638" i="34"/>
  <c r="W2639" i="34"/>
  <c r="W2640" i="34"/>
  <c r="W2641" i="34"/>
  <c r="W2642" i="34"/>
  <c r="W2643" i="34"/>
  <c r="W2644" i="34"/>
  <c r="W2645" i="34"/>
  <c r="W2646" i="34"/>
  <c r="W2647" i="34"/>
  <c r="W2648" i="34"/>
  <c r="W2649" i="34"/>
  <c r="W2650" i="34"/>
  <c r="W2651" i="34"/>
  <c r="W2652" i="34"/>
  <c r="W2653" i="34"/>
  <c r="W2654" i="34"/>
  <c r="W2655" i="34"/>
  <c r="W2656" i="34"/>
  <c r="W2657" i="34"/>
  <c r="W2658" i="34"/>
  <c r="W2659" i="34"/>
  <c r="W2660" i="34"/>
  <c r="W2661" i="34"/>
  <c r="W2662" i="34"/>
  <c r="W2663" i="34"/>
  <c r="W2664" i="34"/>
  <c r="W2665" i="34"/>
  <c r="W2666" i="34"/>
  <c r="W2667" i="34"/>
  <c r="W2668" i="34"/>
  <c r="W2669" i="34"/>
  <c r="W2670" i="34"/>
  <c r="W2671" i="34"/>
  <c r="W2672" i="34"/>
  <c r="W2673" i="34"/>
  <c r="W2674" i="34"/>
  <c r="W2675" i="34"/>
  <c r="W2676" i="34"/>
  <c r="W2677" i="34"/>
  <c r="W2678" i="34"/>
  <c r="W2679" i="34"/>
  <c r="W2680" i="34"/>
  <c r="W2681" i="34"/>
  <c r="W2682" i="34"/>
  <c r="W2683" i="34"/>
  <c r="W2684" i="34"/>
  <c r="W2685" i="34"/>
  <c r="W2686" i="34"/>
  <c r="W2687" i="34"/>
  <c r="W2688" i="34"/>
  <c r="W2689" i="34"/>
  <c r="W2690" i="34"/>
  <c r="W2691" i="34"/>
  <c r="W2692" i="34"/>
  <c r="W2693" i="34"/>
  <c r="W2694" i="34"/>
  <c r="W2695" i="34"/>
  <c r="W2696" i="34"/>
  <c r="W2697" i="34"/>
  <c r="W2698" i="34"/>
  <c r="W2699" i="34"/>
  <c r="W2700" i="34"/>
  <c r="W2701" i="34"/>
  <c r="W2702" i="34"/>
  <c r="W2703" i="34"/>
  <c r="W2704" i="34"/>
  <c r="W2705" i="34"/>
  <c r="W2706" i="34"/>
  <c r="W2707" i="34"/>
  <c r="W2708" i="34"/>
  <c r="W2709" i="34"/>
  <c r="W2710" i="34"/>
  <c r="W2711" i="34"/>
  <c r="W2712" i="34"/>
  <c r="W2713" i="34"/>
  <c r="W2714" i="34"/>
  <c r="W2715" i="34"/>
  <c r="W2716" i="34"/>
  <c r="W2717" i="34"/>
  <c r="W2718" i="34"/>
  <c r="W2719" i="34"/>
  <c r="W2720" i="34"/>
  <c r="W2721" i="34"/>
  <c r="W2722" i="34"/>
  <c r="W2723" i="34"/>
  <c r="W2724" i="34"/>
  <c r="W2725" i="34"/>
  <c r="W2726" i="34"/>
  <c r="W2727" i="34"/>
  <c r="W2728" i="34"/>
  <c r="W2729" i="34"/>
  <c r="W2730" i="34"/>
  <c r="W2731" i="34"/>
  <c r="W2732" i="34"/>
  <c r="W2733" i="34"/>
  <c r="W2734" i="34"/>
  <c r="W2735" i="34"/>
  <c r="W2736" i="34"/>
  <c r="W2737" i="34"/>
  <c r="W2738" i="34"/>
  <c r="W2739" i="34"/>
  <c r="W2740" i="34"/>
  <c r="W2741" i="34"/>
  <c r="W2742" i="34"/>
  <c r="W2743" i="34"/>
  <c r="W2744" i="34"/>
  <c r="W2745" i="34"/>
  <c r="W2746" i="34"/>
  <c r="W2747" i="34"/>
  <c r="W2748" i="34"/>
  <c r="W2749" i="34"/>
  <c r="W2750" i="34"/>
  <c r="W2751" i="34"/>
  <c r="W2752" i="34"/>
  <c r="W2753" i="34"/>
  <c r="W2754" i="34"/>
  <c r="W2755" i="34"/>
  <c r="W2756" i="34"/>
  <c r="W2757" i="34"/>
  <c r="W2758" i="34"/>
  <c r="W2759" i="34"/>
  <c r="W2760" i="34"/>
  <c r="W2761" i="34"/>
  <c r="W2762" i="34"/>
  <c r="W2763" i="34"/>
  <c r="W2764" i="34"/>
  <c r="W2765" i="34"/>
  <c r="W2766" i="34"/>
  <c r="W2767" i="34"/>
  <c r="W2768" i="34"/>
  <c r="W2769" i="34"/>
  <c r="W2770" i="34"/>
  <c r="W2771" i="34"/>
  <c r="W2772" i="34"/>
  <c r="W2773" i="34"/>
  <c r="W2774" i="34"/>
  <c r="W2775" i="34"/>
  <c r="W2776" i="34"/>
  <c r="W2777" i="34"/>
  <c r="W2778" i="34"/>
  <c r="W2779" i="34"/>
  <c r="W2780" i="34"/>
  <c r="W2781" i="34"/>
  <c r="W2782" i="34"/>
  <c r="W2783" i="34"/>
  <c r="W2784" i="34"/>
  <c r="W2785" i="34"/>
  <c r="W2786" i="34"/>
  <c r="W2787" i="34"/>
  <c r="W2788" i="34"/>
  <c r="W2789" i="34"/>
  <c r="W2790" i="34"/>
  <c r="W2791" i="34"/>
  <c r="W2792" i="34"/>
  <c r="W2793" i="34"/>
  <c r="W2794" i="34"/>
  <c r="W2795" i="34"/>
  <c r="W2796" i="34"/>
  <c r="W2797" i="34"/>
  <c r="W2798" i="34"/>
  <c r="W2799" i="34"/>
  <c r="W2800" i="34"/>
  <c r="W2801" i="34"/>
  <c r="W2802" i="34"/>
  <c r="W2803" i="34"/>
  <c r="W2804" i="34"/>
  <c r="W2805" i="34"/>
  <c r="W2806" i="34"/>
  <c r="W2807" i="34"/>
  <c r="W2808" i="34"/>
  <c r="W2809" i="34"/>
  <c r="W2810" i="34"/>
  <c r="W2811" i="34"/>
  <c r="W2812" i="34"/>
  <c r="W2813" i="34"/>
  <c r="W2814" i="34"/>
  <c r="W2815" i="34"/>
  <c r="W2816" i="34"/>
  <c r="W2817" i="34"/>
  <c r="W2818" i="34"/>
  <c r="W2819" i="34"/>
  <c r="W2820" i="34"/>
  <c r="W2821" i="34"/>
  <c r="W2822" i="34"/>
  <c r="W2823" i="34"/>
  <c r="W2824" i="34"/>
  <c r="W2825" i="34"/>
  <c r="W2826" i="34"/>
  <c r="W2827" i="34"/>
  <c r="W2828" i="34"/>
  <c r="W2829" i="34"/>
  <c r="W2830" i="34"/>
  <c r="W2831" i="34"/>
  <c r="W2832" i="34"/>
  <c r="W2833" i="34"/>
  <c r="W2834" i="34"/>
  <c r="W2835" i="34"/>
  <c r="W2836" i="34"/>
  <c r="W2837" i="34"/>
  <c r="W2838" i="34"/>
  <c r="W2839" i="34"/>
  <c r="W2840" i="34"/>
  <c r="W2841" i="34"/>
  <c r="W2842" i="34"/>
  <c r="W2843" i="34"/>
  <c r="W2844" i="34"/>
  <c r="W2845" i="34"/>
  <c r="W2846" i="34"/>
  <c r="W2847" i="34"/>
  <c r="W2848" i="34"/>
  <c r="W2849" i="34"/>
  <c r="W2850" i="34"/>
  <c r="W2851" i="34"/>
  <c r="W2852" i="34"/>
  <c r="W2853" i="34"/>
  <c r="W2854" i="34"/>
  <c r="W2855" i="34"/>
  <c r="W2856" i="34"/>
  <c r="W2857" i="34"/>
  <c r="W2858" i="34"/>
  <c r="W2859" i="34"/>
  <c r="W2860" i="34"/>
  <c r="W2861" i="34"/>
  <c r="W2862" i="34"/>
  <c r="W2863" i="34"/>
  <c r="W2864" i="34"/>
  <c r="W2865" i="34"/>
  <c r="W2866" i="34"/>
  <c r="W2867" i="34"/>
  <c r="W2868" i="34"/>
  <c r="W2869" i="34"/>
  <c r="W2870" i="34"/>
  <c r="W2871" i="34"/>
  <c r="W2872" i="34"/>
  <c r="W2873" i="34"/>
  <c r="W2874" i="34"/>
  <c r="W2875" i="34"/>
  <c r="W2876" i="34"/>
  <c r="W2877" i="34"/>
  <c r="W2878" i="34"/>
  <c r="W2879" i="34"/>
  <c r="W2880" i="34"/>
  <c r="W2881" i="34"/>
  <c r="W2882" i="34"/>
  <c r="W2883" i="34"/>
  <c r="W2884" i="34"/>
  <c r="W2885" i="34"/>
  <c r="W2886" i="34"/>
  <c r="W2887" i="34"/>
  <c r="W2888" i="34"/>
  <c r="W2889" i="34"/>
  <c r="W2890" i="34"/>
  <c r="W2891" i="34"/>
  <c r="W2892" i="34"/>
  <c r="W2893" i="34"/>
  <c r="W2894" i="34"/>
  <c r="W2895" i="34"/>
  <c r="W2896" i="34"/>
  <c r="W2897" i="34"/>
  <c r="W2898" i="34"/>
  <c r="W2899" i="34"/>
  <c r="W2900" i="34"/>
  <c r="W2901" i="34"/>
  <c r="W2902" i="34"/>
  <c r="W2903" i="34"/>
  <c r="W2904" i="34"/>
  <c r="W2905" i="34"/>
  <c r="W2906" i="34"/>
  <c r="W2907" i="34"/>
  <c r="W2908" i="34"/>
  <c r="W2909" i="34"/>
  <c r="W2910" i="34"/>
  <c r="W2911" i="34"/>
  <c r="W2912" i="34"/>
  <c r="W2913" i="34"/>
  <c r="W2914" i="34"/>
  <c r="W2915" i="34"/>
  <c r="W2916" i="34"/>
  <c r="W2917" i="34"/>
  <c r="W2918" i="34"/>
  <c r="W2919" i="34"/>
  <c r="W2920" i="34"/>
  <c r="W2921" i="34"/>
  <c r="W2922" i="34"/>
  <c r="W2923" i="34"/>
  <c r="W2924" i="34"/>
  <c r="W2925" i="34"/>
  <c r="W2926" i="34"/>
  <c r="W2927" i="34"/>
  <c r="W2928" i="34"/>
  <c r="W2929" i="34"/>
  <c r="W2930" i="34"/>
  <c r="W2931" i="34"/>
  <c r="W2932" i="34"/>
  <c r="W2933" i="34"/>
  <c r="W2934" i="34"/>
  <c r="W2935" i="34"/>
  <c r="W2936" i="34"/>
  <c r="W2937" i="34"/>
  <c r="W2938" i="34"/>
  <c r="W2939" i="34"/>
  <c r="W2940" i="34"/>
  <c r="W2941" i="34"/>
  <c r="W2942" i="34"/>
  <c r="W2943" i="34"/>
  <c r="W2944" i="34"/>
  <c r="W2945" i="34"/>
  <c r="W2946" i="34"/>
  <c r="W2947" i="34"/>
  <c r="W2948" i="34"/>
  <c r="W2949" i="34"/>
  <c r="W2950" i="34"/>
  <c r="W2951" i="34"/>
  <c r="W2952" i="34"/>
  <c r="W2953" i="34"/>
  <c r="W2954" i="34"/>
  <c r="W2955" i="34"/>
  <c r="W2956" i="34"/>
  <c r="W2957" i="34"/>
  <c r="W2958" i="34"/>
  <c r="W2959" i="34"/>
  <c r="W2960" i="34"/>
  <c r="W2961" i="34"/>
  <c r="W2962" i="34"/>
  <c r="W2963" i="34"/>
  <c r="W2964" i="34"/>
  <c r="W2965" i="34"/>
  <c r="W2966" i="34"/>
  <c r="W2967" i="34"/>
  <c r="W2968" i="34"/>
  <c r="W2969" i="34"/>
  <c r="W2970" i="34"/>
  <c r="W2971" i="34"/>
  <c r="W2972" i="34"/>
  <c r="W2973" i="34"/>
  <c r="W2974" i="34"/>
  <c r="W2975" i="34"/>
  <c r="W2976" i="34"/>
  <c r="W2977" i="34"/>
  <c r="W2978" i="34"/>
  <c r="W2979" i="34"/>
  <c r="W2980" i="34"/>
  <c r="W2981" i="34"/>
  <c r="W2982" i="34"/>
  <c r="W2983" i="34"/>
  <c r="W2984" i="34"/>
  <c r="W2985" i="34"/>
  <c r="W2986" i="34"/>
  <c r="W2987" i="34"/>
  <c r="W2988" i="34"/>
  <c r="W2989" i="34"/>
  <c r="W2990" i="34"/>
  <c r="W2991" i="34"/>
  <c r="W2992" i="34"/>
  <c r="W2993" i="34"/>
  <c r="W2994" i="34"/>
  <c r="W2995" i="34"/>
  <c r="W2996" i="34"/>
  <c r="W2997" i="34"/>
  <c r="W2998" i="34"/>
  <c r="W2999" i="34"/>
  <c r="I7" i="31"/>
  <c r="V3" i="34"/>
  <c r="V4" i="34"/>
  <c r="V5" i="34"/>
  <c r="V6" i="34"/>
  <c r="V7" i="34"/>
  <c r="V8" i="34"/>
  <c r="V9" i="34"/>
  <c r="V10" i="34"/>
  <c r="V11" i="34"/>
  <c r="V12" i="34"/>
  <c r="V13" i="34"/>
  <c r="V14" i="34"/>
  <c r="V15" i="34"/>
  <c r="V16" i="34"/>
  <c r="V17" i="34"/>
  <c r="V18" i="34"/>
  <c r="V19" i="34"/>
  <c r="V20" i="34"/>
  <c r="V21" i="34"/>
  <c r="V22" i="34"/>
  <c r="V23" i="34"/>
  <c r="V24" i="34"/>
  <c r="V25" i="34"/>
  <c r="V26" i="34"/>
  <c r="V27" i="34"/>
  <c r="V28" i="34"/>
  <c r="V29" i="34"/>
  <c r="V30" i="34"/>
  <c r="V31" i="34"/>
  <c r="V32" i="34"/>
  <c r="V33" i="34"/>
  <c r="V34" i="34"/>
  <c r="V35" i="34"/>
  <c r="V36" i="34"/>
  <c r="V37" i="34"/>
  <c r="V38" i="34"/>
  <c r="V39" i="34"/>
  <c r="V40" i="34"/>
  <c r="V41" i="34"/>
  <c r="V42" i="34"/>
  <c r="V43" i="34"/>
  <c r="V44" i="34"/>
  <c r="V45" i="34"/>
  <c r="V46" i="34"/>
  <c r="V47" i="34"/>
  <c r="V48" i="34"/>
  <c r="V49" i="34"/>
  <c r="V50" i="34"/>
  <c r="V51" i="34"/>
  <c r="V52" i="34"/>
  <c r="V53" i="34"/>
  <c r="V54" i="34"/>
  <c r="V55" i="34"/>
  <c r="V56" i="34"/>
  <c r="V57" i="34"/>
  <c r="V58" i="34"/>
  <c r="V59" i="34"/>
  <c r="V60" i="34"/>
  <c r="V61" i="34"/>
  <c r="V62" i="34"/>
  <c r="V63" i="34"/>
  <c r="V64" i="34"/>
  <c r="V65" i="34"/>
  <c r="V66" i="34"/>
  <c r="V67" i="34"/>
  <c r="V68" i="34"/>
  <c r="V69" i="34"/>
  <c r="V70" i="34"/>
  <c r="V71" i="34"/>
  <c r="V72" i="34"/>
  <c r="V73" i="34"/>
  <c r="V74" i="34"/>
  <c r="V75" i="34"/>
  <c r="V76" i="34"/>
  <c r="V77" i="34"/>
  <c r="V78" i="34"/>
  <c r="V79" i="34"/>
  <c r="V80" i="34"/>
  <c r="V81" i="34"/>
  <c r="V82" i="34"/>
  <c r="V83" i="34"/>
  <c r="V84" i="34"/>
  <c r="V85" i="34"/>
  <c r="V86" i="34"/>
  <c r="V87" i="34"/>
  <c r="V88" i="34"/>
  <c r="V89" i="34"/>
  <c r="V90" i="34"/>
  <c r="V91" i="34"/>
  <c r="V92" i="34"/>
  <c r="V93" i="34"/>
  <c r="V94" i="34"/>
  <c r="V95" i="34"/>
  <c r="V96" i="34"/>
  <c r="V97" i="34"/>
  <c r="V98" i="34"/>
  <c r="V99" i="34"/>
  <c r="V100" i="34"/>
  <c r="V101" i="34"/>
  <c r="V102" i="34"/>
  <c r="V103" i="34"/>
  <c r="V104" i="34"/>
  <c r="V105" i="34"/>
  <c r="V106" i="34"/>
  <c r="V107" i="34"/>
  <c r="V108" i="34"/>
  <c r="V109" i="34"/>
  <c r="V110" i="34"/>
  <c r="V111" i="34"/>
  <c r="V112" i="34"/>
  <c r="V113" i="34"/>
  <c r="V114" i="34"/>
  <c r="V115" i="34"/>
  <c r="V116" i="34"/>
  <c r="V117" i="34"/>
  <c r="V118" i="34"/>
  <c r="V119" i="34"/>
  <c r="V120" i="34"/>
  <c r="V121" i="34"/>
  <c r="V122" i="34"/>
  <c r="V123" i="34"/>
  <c r="V124" i="34"/>
  <c r="V125" i="34"/>
  <c r="V126" i="34"/>
  <c r="V127" i="34"/>
  <c r="V128" i="34"/>
  <c r="V129" i="34"/>
  <c r="V130" i="34"/>
  <c r="V131" i="34"/>
  <c r="V132" i="34"/>
  <c r="V133" i="34"/>
  <c r="V134" i="34"/>
  <c r="V135" i="34"/>
  <c r="V136" i="34"/>
  <c r="V137" i="34"/>
  <c r="V138" i="34"/>
  <c r="V139" i="34"/>
  <c r="V140" i="34"/>
  <c r="V141" i="34"/>
  <c r="V142" i="34"/>
  <c r="V143" i="34"/>
  <c r="V144" i="34"/>
  <c r="V145" i="34"/>
  <c r="V146" i="34"/>
  <c r="V147" i="34"/>
  <c r="V148" i="34"/>
  <c r="V149" i="34"/>
  <c r="V150" i="34"/>
  <c r="V151" i="34"/>
  <c r="V152" i="34"/>
  <c r="V153" i="34"/>
  <c r="V154" i="34"/>
  <c r="V155" i="34"/>
  <c r="V156" i="34"/>
  <c r="V157" i="34"/>
  <c r="V158" i="34"/>
  <c r="V159" i="34"/>
  <c r="V160" i="34"/>
  <c r="V161" i="34"/>
  <c r="V162" i="34"/>
  <c r="V163" i="34"/>
  <c r="V164" i="34"/>
  <c r="V165" i="34"/>
  <c r="V166" i="34"/>
  <c r="V167" i="34"/>
  <c r="V168" i="34"/>
  <c r="V169" i="34"/>
  <c r="V170" i="34"/>
  <c r="V171" i="34"/>
  <c r="V172" i="34"/>
  <c r="V173" i="34"/>
  <c r="V174" i="34"/>
  <c r="V175" i="34"/>
  <c r="V176" i="34"/>
  <c r="V177" i="34"/>
  <c r="V178" i="34"/>
  <c r="V179" i="34"/>
  <c r="V180" i="34"/>
  <c r="V181" i="34"/>
  <c r="V182" i="34"/>
  <c r="V183" i="34"/>
  <c r="V184" i="34"/>
  <c r="V185" i="34"/>
  <c r="V186" i="34"/>
  <c r="V187" i="34"/>
  <c r="V188" i="34"/>
  <c r="V189" i="34"/>
  <c r="V190" i="34"/>
  <c r="V191" i="34"/>
  <c r="V192" i="34"/>
  <c r="V193" i="34"/>
  <c r="V194" i="34"/>
  <c r="V195" i="34"/>
  <c r="V196" i="34"/>
  <c r="V197" i="34"/>
  <c r="V198" i="34"/>
  <c r="V199" i="34"/>
  <c r="V200" i="34"/>
  <c r="V201" i="34"/>
  <c r="V202" i="34"/>
  <c r="V203" i="34"/>
  <c r="V204" i="34"/>
  <c r="V205" i="34"/>
  <c r="V206" i="34"/>
  <c r="V207" i="34"/>
  <c r="V208" i="34"/>
  <c r="V209" i="34"/>
  <c r="V210" i="34"/>
  <c r="V211" i="34"/>
  <c r="V212" i="34"/>
  <c r="V213" i="34"/>
  <c r="V214" i="34"/>
  <c r="V215" i="34"/>
  <c r="V216" i="34"/>
  <c r="V217" i="34"/>
  <c r="V218" i="34"/>
  <c r="V219" i="34"/>
  <c r="V220" i="34"/>
  <c r="V221" i="34"/>
  <c r="V222" i="34"/>
  <c r="V223" i="34"/>
  <c r="V224" i="34"/>
  <c r="V225" i="34"/>
  <c r="V226" i="34"/>
  <c r="V227" i="34"/>
  <c r="V228" i="34"/>
  <c r="V229" i="34"/>
  <c r="V230" i="34"/>
  <c r="V231" i="34"/>
  <c r="V232" i="34"/>
  <c r="V233" i="34"/>
  <c r="V234" i="34"/>
  <c r="V235" i="34"/>
  <c r="V236" i="34"/>
  <c r="V237" i="34"/>
  <c r="V238" i="34"/>
  <c r="V239" i="34"/>
  <c r="V240" i="34"/>
  <c r="V241" i="34"/>
  <c r="V242" i="34"/>
  <c r="V243" i="34"/>
  <c r="V244" i="34"/>
  <c r="V245" i="34"/>
  <c r="V246" i="34"/>
  <c r="V247" i="34"/>
  <c r="V248" i="34"/>
  <c r="V249" i="34"/>
  <c r="V250" i="34"/>
  <c r="V251" i="34"/>
  <c r="V252" i="34"/>
  <c r="V253" i="34"/>
  <c r="V254" i="34"/>
  <c r="V255" i="34"/>
  <c r="V256" i="34"/>
  <c r="V257" i="34"/>
  <c r="V258" i="34"/>
  <c r="V259" i="34"/>
  <c r="V260" i="34"/>
  <c r="V261" i="34"/>
  <c r="V262" i="34"/>
  <c r="V263" i="34"/>
  <c r="V264" i="34"/>
  <c r="V265" i="34"/>
  <c r="V266" i="34"/>
  <c r="V267" i="34"/>
  <c r="V268" i="34"/>
  <c r="V269" i="34"/>
  <c r="V270" i="34"/>
  <c r="V271" i="34"/>
  <c r="V272" i="34"/>
  <c r="V273" i="34"/>
  <c r="V274" i="34"/>
  <c r="V275" i="34"/>
  <c r="V276" i="34"/>
  <c r="V277" i="34"/>
  <c r="V278" i="34"/>
  <c r="V279" i="34"/>
  <c r="V280" i="34"/>
  <c r="V281" i="34"/>
  <c r="V282" i="34"/>
  <c r="V283" i="34"/>
  <c r="V284" i="34"/>
  <c r="V285" i="34"/>
  <c r="V286" i="34"/>
  <c r="V287" i="34"/>
  <c r="V288" i="34"/>
  <c r="V289" i="34"/>
  <c r="V290" i="34"/>
  <c r="V291" i="34"/>
  <c r="V292" i="34"/>
  <c r="V293" i="34"/>
  <c r="V294" i="34"/>
  <c r="V295" i="34"/>
  <c r="V296" i="34"/>
  <c r="V297" i="34"/>
  <c r="V298" i="34"/>
  <c r="V299" i="34"/>
  <c r="V300" i="34"/>
  <c r="V301" i="34"/>
  <c r="V302" i="34"/>
  <c r="V303" i="34"/>
  <c r="V304" i="34"/>
  <c r="V305" i="34"/>
  <c r="V306" i="34"/>
  <c r="V307" i="34"/>
  <c r="V308" i="34"/>
  <c r="V309" i="34"/>
  <c r="V310" i="34"/>
  <c r="V311" i="34"/>
  <c r="V312" i="34"/>
  <c r="V313" i="34"/>
  <c r="V314" i="34"/>
  <c r="V315" i="34"/>
  <c r="V316" i="34"/>
  <c r="V317" i="34"/>
  <c r="V318" i="34"/>
  <c r="V319" i="34"/>
  <c r="V320" i="34"/>
  <c r="V321" i="34"/>
  <c r="V322" i="34"/>
  <c r="V323" i="34"/>
  <c r="V324" i="34"/>
  <c r="V325" i="34"/>
  <c r="V326" i="34"/>
  <c r="V327" i="34"/>
  <c r="V328" i="34"/>
  <c r="V329" i="34"/>
  <c r="V330" i="34"/>
  <c r="V331" i="34"/>
  <c r="V332" i="34"/>
  <c r="V333" i="34"/>
  <c r="V334" i="34"/>
  <c r="V335" i="34"/>
  <c r="V336" i="34"/>
  <c r="V337" i="34"/>
  <c r="V338" i="34"/>
  <c r="V339" i="34"/>
  <c r="V340" i="34"/>
  <c r="V341" i="34"/>
  <c r="V342" i="34"/>
  <c r="V343" i="34"/>
  <c r="V344" i="34"/>
  <c r="V345" i="34"/>
  <c r="V346" i="34"/>
  <c r="V347" i="34"/>
  <c r="V348" i="34"/>
  <c r="V349" i="34"/>
  <c r="V350" i="34"/>
  <c r="V351" i="34"/>
  <c r="V352" i="34"/>
  <c r="V353" i="34"/>
  <c r="V354" i="34"/>
  <c r="V355" i="34"/>
  <c r="V356" i="34"/>
  <c r="V357" i="34"/>
  <c r="V358" i="34"/>
  <c r="V359" i="34"/>
  <c r="V360" i="34"/>
  <c r="V361" i="34"/>
  <c r="V362" i="34"/>
  <c r="V363" i="34"/>
  <c r="V364" i="34"/>
  <c r="V365" i="34"/>
  <c r="V366" i="34"/>
  <c r="V367" i="34"/>
  <c r="V368" i="34"/>
  <c r="V369" i="34"/>
  <c r="V370" i="34"/>
  <c r="V371" i="34"/>
  <c r="V372" i="34"/>
  <c r="V373" i="34"/>
  <c r="V374" i="34"/>
  <c r="V375" i="34"/>
  <c r="V376" i="34"/>
  <c r="V377" i="34"/>
  <c r="V378" i="34"/>
  <c r="V379" i="34"/>
  <c r="V380" i="34"/>
  <c r="V381" i="34"/>
  <c r="V382" i="34"/>
  <c r="V383" i="34"/>
  <c r="V384" i="34"/>
  <c r="V385" i="34"/>
  <c r="V386" i="34"/>
  <c r="V387" i="34"/>
  <c r="V388" i="34"/>
  <c r="V389" i="34"/>
  <c r="V390" i="34"/>
  <c r="V391" i="34"/>
  <c r="V392" i="34"/>
  <c r="V393" i="34"/>
  <c r="V394" i="34"/>
  <c r="V395" i="34"/>
  <c r="V396" i="34"/>
  <c r="V397" i="34"/>
  <c r="V398" i="34"/>
  <c r="V399" i="34"/>
  <c r="V400" i="34"/>
  <c r="V401" i="34"/>
  <c r="V402" i="34"/>
  <c r="V403" i="34"/>
  <c r="V404" i="34"/>
  <c r="V405" i="34"/>
  <c r="V406" i="34"/>
  <c r="V407" i="34"/>
  <c r="V408" i="34"/>
  <c r="V409" i="34"/>
  <c r="V410" i="34"/>
  <c r="V411" i="34"/>
  <c r="V412" i="34"/>
  <c r="V413" i="34"/>
  <c r="V414" i="34"/>
  <c r="V415" i="34"/>
  <c r="V416" i="34"/>
  <c r="V417" i="34"/>
  <c r="V418" i="34"/>
  <c r="V419" i="34"/>
  <c r="V420" i="34"/>
  <c r="V421" i="34"/>
  <c r="V422" i="34"/>
  <c r="V423" i="34"/>
  <c r="V424" i="34"/>
  <c r="V425" i="34"/>
  <c r="V426" i="34"/>
  <c r="V427" i="34"/>
  <c r="V428" i="34"/>
  <c r="V429" i="34"/>
  <c r="V430" i="34"/>
  <c r="V431" i="34"/>
  <c r="V432" i="34"/>
  <c r="V433" i="34"/>
  <c r="V434" i="34"/>
  <c r="V435" i="34"/>
  <c r="V436" i="34"/>
  <c r="V437" i="34"/>
  <c r="V438" i="34"/>
  <c r="V439" i="34"/>
  <c r="V440" i="34"/>
  <c r="V441" i="34"/>
  <c r="V442" i="34"/>
  <c r="V443" i="34"/>
  <c r="V444" i="34"/>
  <c r="V445" i="34"/>
  <c r="V446" i="34"/>
  <c r="V447" i="34"/>
  <c r="V448" i="34"/>
  <c r="V449" i="34"/>
  <c r="V450" i="34"/>
  <c r="V451" i="34"/>
  <c r="V452" i="34"/>
  <c r="V453" i="34"/>
  <c r="V454" i="34"/>
  <c r="V455" i="34"/>
  <c r="V456" i="34"/>
  <c r="V457" i="34"/>
  <c r="V458" i="34"/>
  <c r="V459" i="34"/>
  <c r="V460" i="34"/>
  <c r="V461" i="34"/>
  <c r="V462" i="34"/>
  <c r="V463" i="34"/>
  <c r="V464" i="34"/>
  <c r="V465" i="34"/>
  <c r="V466" i="34"/>
  <c r="V467" i="34"/>
  <c r="V468" i="34"/>
  <c r="V469" i="34"/>
  <c r="V470" i="34"/>
  <c r="V471" i="34"/>
  <c r="V472" i="34"/>
  <c r="V473" i="34"/>
  <c r="V474" i="34"/>
  <c r="V475" i="34"/>
  <c r="V476" i="34"/>
  <c r="V477" i="34"/>
  <c r="V478" i="34"/>
  <c r="V479" i="34"/>
  <c r="V480" i="34"/>
  <c r="V481" i="34"/>
  <c r="V482" i="34"/>
  <c r="V483" i="34"/>
  <c r="V484" i="34"/>
  <c r="V485" i="34"/>
  <c r="V486" i="34"/>
  <c r="V487" i="34"/>
  <c r="V488" i="34"/>
  <c r="V489" i="34"/>
  <c r="V490" i="34"/>
  <c r="V491" i="34"/>
  <c r="V492" i="34"/>
  <c r="V493" i="34"/>
  <c r="V494" i="34"/>
  <c r="V495" i="34"/>
  <c r="V496" i="34"/>
  <c r="V497" i="34"/>
  <c r="V498" i="34"/>
  <c r="V499" i="34"/>
  <c r="V500" i="34"/>
  <c r="V501" i="34"/>
  <c r="V502" i="34"/>
  <c r="V503" i="34"/>
  <c r="V504" i="34"/>
  <c r="V505" i="34"/>
  <c r="V506" i="34"/>
  <c r="V507" i="34"/>
  <c r="V508" i="34"/>
  <c r="V509" i="34"/>
  <c r="V510" i="34"/>
  <c r="V511" i="34"/>
  <c r="V512" i="34"/>
  <c r="V513" i="34"/>
  <c r="V514" i="34"/>
  <c r="V515" i="34"/>
  <c r="V516" i="34"/>
  <c r="V517" i="34"/>
  <c r="V518" i="34"/>
  <c r="V519" i="34"/>
  <c r="V520" i="34"/>
  <c r="V521" i="34"/>
  <c r="V522" i="34"/>
  <c r="V523" i="34"/>
  <c r="V524" i="34"/>
  <c r="V525" i="34"/>
  <c r="V526" i="34"/>
  <c r="V527" i="34"/>
  <c r="V528" i="34"/>
  <c r="V529" i="34"/>
  <c r="V530" i="34"/>
  <c r="V531" i="34"/>
  <c r="V532" i="34"/>
  <c r="V533" i="34"/>
  <c r="V534" i="34"/>
  <c r="V535" i="34"/>
  <c r="V536" i="34"/>
  <c r="V537" i="34"/>
  <c r="V538" i="34"/>
  <c r="V539" i="34"/>
  <c r="V540" i="34"/>
  <c r="V541" i="34"/>
  <c r="V542" i="34"/>
  <c r="V543" i="34"/>
  <c r="V544" i="34"/>
  <c r="V545" i="34"/>
  <c r="V546" i="34"/>
  <c r="V547" i="34"/>
  <c r="V548" i="34"/>
  <c r="V549" i="34"/>
  <c r="V550" i="34"/>
  <c r="V551" i="34"/>
  <c r="V552" i="34"/>
  <c r="V553" i="34"/>
  <c r="V554" i="34"/>
  <c r="V555" i="34"/>
  <c r="V556" i="34"/>
  <c r="V557" i="34"/>
  <c r="V558" i="34"/>
  <c r="V559" i="34"/>
  <c r="V560" i="34"/>
  <c r="V561" i="34"/>
  <c r="V562" i="34"/>
  <c r="V563" i="34"/>
  <c r="V564" i="34"/>
  <c r="V565" i="34"/>
  <c r="V566" i="34"/>
  <c r="V567" i="34"/>
  <c r="V568" i="34"/>
  <c r="V569" i="34"/>
  <c r="V570" i="34"/>
  <c r="V571" i="34"/>
  <c r="V572" i="34"/>
  <c r="V573" i="34"/>
  <c r="V574" i="34"/>
  <c r="V575" i="34"/>
  <c r="V576" i="34"/>
  <c r="V577" i="34"/>
  <c r="V578" i="34"/>
  <c r="V579" i="34"/>
  <c r="V580" i="34"/>
  <c r="V581" i="34"/>
  <c r="V582" i="34"/>
  <c r="V583" i="34"/>
  <c r="V584" i="34"/>
  <c r="V585" i="34"/>
  <c r="V586" i="34"/>
  <c r="V587" i="34"/>
  <c r="V588" i="34"/>
  <c r="V589" i="34"/>
  <c r="V590" i="34"/>
  <c r="V591" i="34"/>
  <c r="V592" i="34"/>
  <c r="V593" i="34"/>
  <c r="V594" i="34"/>
  <c r="V595" i="34"/>
  <c r="V596" i="34"/>
  <c r="V597" i="34"/>
  <c r="V598" i="34"/>
  <c r="V599" i="34"/>
  <c r="V600" i="34"/>
  <c r="V601" i="34"/>
  <c r="V602" i="34"/>
  <c r="V603" i="34"/>
  <c r="V604" i="34"/>
  <c r="V605" i="34"/>
  <c r="V606" i="34"/>
  <c r="V607" i="34"/>
  <c r="V608" i="34"/>
  <c r="V609" i="34"/>
  <c r="V610" i="34"/>
  <c r="V611" i="34"/>
  <c r="V612" i="34"/>
  <c r="V613" i="34"/>
  <c r="V614" i="34"/>
  <c r="V615" i="34"/>
  <c r="V616" i="34"/>
  <c r="V617" i="34"/>
  <c r="V618" i="34"/>
  <c r="V619" i="34"/>
  <c r="V620" i="34"/>
  <c r="V621" i="34"/>
  <c r="V622" i="34"/>
  <c r="V623" i="34"/>
  <c r="V624" i="34"/>
  <c r="V625" i="34"/>
  <c r="V626" i="34"/>
  <c r="V627" i="34"/>
  <c r="V628" i="34"/>
  <c r="V629" i="34"/>
  <c r="V630" i="34"/>
  <c r="V631" i="34"/>
  <c r="V632" i="34"/>
  <c r="V633" i="34"/>
  <c r="V634" i="34"/>
  <c r="V635" i="34"/>
  <c r="V636" i="34"/>
  <c r="V637" i="34"/>
  <c r="V638" i="34"/>
  <c r="V639" i="34"/>
  <c r="V640" i="34"/>
  <c r="V641" i="34"/>
  <c r="V642" i="34"/>
  <c r="V643" i="34"/>
  <c r="V644" i="34"/>
  <c r="V645" i="34"/>
  <c r="V646" i="34"/>
  <c r="V647" i="34"/>
  <c r="V648" i="34"/>
  <c r="V649" i="34"/>
  <c r="V650" i="34"/>
  <c r="V651" i="34"/>
  <c r="V652" i="34"/>
  <c r="V653" i="34"/>
  <c r="V654" i="34"/>
  <c r="V655" i="34"/>
  <c r="V656" i="34"/>
  <c r="V657" i="34"/>
  <c r="V658" i="34"/>
  <c r="V659" i="34"/>
  <c r="V660" i="34"/>
  <c r="V661" i="34"/>
  <c r="V662" i="34"/>
  <c r="V663" i="34"/>
  <c r="V664" i="34"/>
  <c r="V665" i="34"/>
  <c r="V666" i="34"/>
  <c r="V667" i="34"/>
  <c r="V668" i="34"/>
  <c r="V669" i="34"/>
  <c r="V670" i="34"/>
  <c r="V671" i="34"/>
  <c r="V672" i="34"/>
  <c r="V673" i="34"/>
  <c r="V674" i="34"/>
  <c r="V675" i="34"/>
  <c r="V676" i="34"/>
  <c r="V677" i="34"/>
  <c r="V678" i="34"/>
  <c r="V679" i="34"/>
  <c r="V680" i="34"/>
  <c r="V681" i="34"/>
  <c r="V682" i="34"/>
  <c r="V683" i="34"/>
  <c r="V684" i="34"/>
  <c r="V685" i="34"/>
  <c r="V686" i="34"/>
  <c r="V687" i="34"/>
  <c r="V688" i="34"/>
  <c r="V689" i="34"/>
  <c r="V690" i="34"/>
  <c r="V691" i="34"/>
  <c r="V692" i="34"/>
  <c r="V693" i="34"/>
  <c r="V694" i="34"/>
  <c r="V695" i="34"/>
  <c r="V696" i="34"/>
  <c r="V697" i="34"/>
  <c r="V698" i="34"/>
  <c r="V699" i="34"/>
  <c r="V700" i="34"/>
  <c r="V701" i="34"/>
  <c r="V702" i="34"/>
  <c r="V703" i="34"/>
  <c r="V704" i="34"/>
  <c r="V705" i="34"/>
  <c r="V706" i="34"/>
  <c r="V707" i="34"/>
  <c r="V708" i="34"/>
  <c r="V709" i="34"/>
  <c r="V710" i="34"/>
  <c r="V711" i="34"/>
  <c r="V712" i="34"/>
  <c r="V713" i="34"/>
  <c r="V714" i="34"/>
  <c r="V715" i="34"/>
  <c r="V716" i="34"/>
  <c r="V717" i="34"/>
  <c r="V718" i="34"/>
  <c r="V719" i="34"/>
  <c r="V720" i="34"/>
  <c r="V721" i="34"/>
  <c r="V722" i="34"/>
  <c r="V723" i="34"/>
  <c r="V724" i="34"/>
  <c r="V725" i="34"/>
  <c r="V726" i="34"/>
  <c r="V727" i="34"/>
  <c r="V728" i="34"/>
  <c r="V729" i="34"/>
  <c r="V730" i="34"/>
  <c r="V731" i="34"/>
  <c r="V732" i="34"/>
  <c r="V733" i="34"/>
  <c r="V734" i="34"/>
  <c r="V735" i="34"/>
  <c r="V736" i="34"/>
  <c r="V737" i="34"/>
  <c r="V738" i="34"/>
  <c r="V739" i="34"/>
  <c r="V740" i="34"/>
  <c r="V741" i="34"/>
  <c r="V742" i="34"/>
  <c r="V743" i="34"/>
  <c r="V744" i="34"/>
  <c r="V745" i="34"/>
  <c r="V746" i="34"/>
  <c r="V747" i="34"/>
  <c r="V748" i="34"/>
  <c r="V749" i="34"/>
  <c r="V750" i="34"/>
  <c r="V751" i="34"/>
  <c r="V752" i="34"/>
  <c r="V753" i="34"/>
  <c r="V754" i="34"/>
  <c r="V755" i="34"/>
  <c r="V756" i="34"/>
  <c r="V757" i="34"/>
  <c r="V758" i="34"/>
  <c r="V759" i="34"/>
  <c r="V760" i="34"/>
  <c r="V761" i="34"/>
  <c r="V762" i="34"/>
  <c r="V763" i="34"/>
  <c r="V764" i="34"/>
  <c r="V765" i="34"/>
  <c r="V766" i="34"/>
  <c r="V767" i="34"/>
  <c r="V768" i="34"/>
  <c r="V769" i="34"/>
  <c r="V770" i="34"/>
  <c r="V771" i="34"/>
  <c r="V772" i="34"/>
  <c r="V773" i="34"/>
  <c r="V774" i="34"/>
  <c r="V775" i="34"/>
  <c r="V776" i="34"/>
  <c r="V777" i="34"/>
  <c r="V778" i="34"/>
  <c r="V779" i="34"/>
  <c r="V780" i="34"/>
  <c r="V781" i="34"/>
  <c r="V782" i="34"/>
  <c r="V783" i="34"/>
  <c r="V784" i="34"/>
  <c r="V785" i="34"/>
  <c r="V786" i="34"/>
  <c r="V787" i="34"/>
  <c r="V788" i="34"/>
  <c r="V789" i="34"/>
  <c r="V790" i="34"/>
  <c r="V791" i="34"/>
  <c r="V792" i="34"/>
  <c r="V793" i="34"/>
  <c r="V794" i="34"/>
  <c r="V795" i="34"/>
  <c r="V796" i="34"/>
  <c r="V797" i="34"/>
  <c r="V798" i="34"/>
  <c r="V799" i="34"/>
  <c r="V800" i="34"/>
  <c r="V801" i="34"/>
  <c r="V802" i="34"/>
  <c r="V803" i="34"/>
  <c r="V804" i="34"/>
  <c r="V805" i="34"/>
  <c r="V806" i="34"/>
  <c r="V807" i="34"/>
  <c r="V808" i="34"/>
  <c r="V809" i="34"/>
  <c r="V810" i="34"/>
  <c r="V811" i="34"/>
  <c r="V812" i="34"/>
  <c r="V813" i="34"/>
  <c r="V814" i="34"/>
  <c r="V815" i="34"/>
  <c r="V816" i="34"/>
  <c r="V817" i="34"/>
  <c r="V818" i="34"/>
  <c r="V819" i="34"/>
  <c r="V820" i="34"/>
  <c r="V821" i="34"/>
  <c r="V822" i="34"/>
  <c r="V823" i="34"/>
  <c r="V824" i="34"/>
  <c r="V825" i="34"/>
  <c r="V826" i="34"/>
  <c r="V827" i="34"/>
  <c r="V828" i="34"/>
  <c r="V829" i="34"/>
  <c r="V830" i="34"/>
  <c r="V831" i="34"/>
  <c r="V832" i="34"/>
  <c r="V833" i="34"/>
  <c r="V834" i="34"/>
  <c r="V835" i="34"/>
  <c r="V836" i="34"/>
  <c r="V837" i="34"/>
  <c r="V838" i="34"/>
  <c r="V839" i="34"/>
  <c r="V840" i="34"/>
  <c r="V841" i="34"/>
  <c r="V842" i="34"/>
  <c r="V843" i="34"/>
  <c r="V844" i="34"/>
  <c r="V845" i="34"/>
  <c r="V846" i="34"/>
  <c r="V847" i="34"/>
  <c r="V848" i="34"/>
  <c r="V849" i="34"/>
  <c r="V850" i="34"/>
  <c r="V851" i="34"/>
  <c r="V852" i="34"/>
  <c r="V853" i="34"/>
  <c r="V854" i="34"/>
  <c r="V855" i="34"/>
  <c r="V856" i="34"/>
  <c r="V857" i="34"/>
  <c r="V858" i="34"/>
  <c r="V859" i="34"/>
  <c r="V860" i="34"/>
  <c r="V861" i="34"/>
  <c r="V862" i="34"/>
  <c r="V863" i="34"/>
  <c r="V864" i="34"/>
  <c r="V865" i="34"/>
  <c r="V866" i="34"/>
  <c r="V867" i="34"/>
  <c r="V868" i="34"/>
  <c r="V869" i="34"/>
  <c r="V870" i="34"/>
  <c r="V871" i="34"/>
  <c r="V872" i="34"/>
  <c r="V873" i="34"/>
  <c r="V874" i="34"/>
  <c r="V875" i="34"/>
  <c r="V876" i="34"/>
  <c r="V877" i="34"/>
  <c r="V878" i="34"/>
  <c r="V879" i="34"/>
  <c r="V880" i="34"/>
  <c r="V881" i="34"/>
  <c r="V882" i="34"/>
  <c r="V883" i="34"/>
  <c r="V884" i="34"/>
  <c r="V885" i="34"/>
  <c r="V886" i="34"/>
  <c r="V887" i="34"/>
  <c r="V888" i="34"/>
  <c r="V889" i="34"/>
  <c r="V890" i="34"/>
  <c r="V891" i="34"/>
  <c r="V892" i="34"/>
  <c r="V893" i="34"/>
  <c r="V894" i="34"/>
  <c r="V895" i="34"/>
  <c r="V896" i="34"/>
  <c r="V897" i="34"/>
  <c r="V898" i="34"/>
  <c r="V899" i="34"/>
  <c r="V900" i="34"/>
  <c r="V901" i="34"/>
  <c r="V902" i="34"/>
  <c r="V903" i="34"/>
  <c r="V904" i="34"/>
  <c r="V905" i="34"/>
  <c r="V906" i="34"/>
  <c r="V907" i="34"/>
  <c r="V908" i="34"/>
  <c r="V909" i="34"/>
  <c r="V910" i="34"/>
  <c r="V911" i="34"/>
  <c r="V912" i="34"/>
  <c r="V913" i="34"/>
  <c r="V914" i="34"/>
  <c r="V915" i="34"/>
  <c r="V916" i="34"/>
  <c r="V917" i="34"/>
  <c r="V918" i="34"/>
  <c r="V919" i="34"/>
  <c r="V920" i="34"/>
  <c r="V921" i="34"/>
  <c r="V922" i="34"/>
  <c r="V923" i="34"/>
  <c r="V924" i="34"/>
  <c r="V925" i="34"/>
  <c r="V926" i="34"/>
  <c r="V927" i="34"/>
  <c r="V928" i="34"/>
  <c r="V929" i="34"/>
  <c r="V930" i="34"/>
  <c r="V931" i="34"/>
  <c r="V932" i="34"/>
  <c r="V933" i="34"/>
  <c r="V934" i="34"/>
  <c r="V935" i="34"/>
  <c r="V936" i="34"/>
  <c r="V937" i="34"/>
  <c r="V938" i="34"/>
  <c r="V939" i="34"/>
  <c r="V940" i="34"/>
  <c r="V941" i="34"/>
  <c r="V942" i="34"/>
  <c r="V943" i="34"/>
  <c r="V944" i="34"/>
  <c r="V945" i="34"/>
  <c r="V946" i="34"/>
  <c r="V947" i="34"/>
  <c r="V948" i="34"/>
  <c r="V949" i="34"/>
  <c r="V950" i="34"/>
  <c r="V951" i="34"/>
  <c r="V952" i="34"/>
  <c r="V953" i="34"/>
  <c r="V954" i="34"/>
  <c r="V955" i="34"/>
  <c r="V956" i="34"/>
  <c r="V957" i="34"/>
  <c r="V958" i="34"/>
  <c r="V959" i="34"/>
  <c r="V960" i="34"/>
  <c r="V961" i="34"/>
  <c r="V962" i="34"/>
  <c r="V963" i="34"/>
  <c r="V964" i="34"/>
  <c r="V965" i="34"/>
  <c r="V966" i="34"/>
  <c r="V967" i="34"/>
  <c r="V968" i="34"/>
  <c r="V969" i="34"/>
  <c r="V970" i="34"/>
  <c r="V971" i="34"/>
  <c r="V972" i="34"/>
  <c r="V973" i="34"/>
  <c r="V974" i="34"/>
  <c r="V975" i="34"/>
  <c r="V976" i="34"/>
  <c r="V977" i="34"/>
  <c r="V978" i="34"/>
  <c r="V979" i="34"/>
  <c r="V980" i="34"/>
  <c r="V981" i="34"/>
  <c r="V982" i="34"/>
  <c r="V983" i="34"/>
  <c r="V984" i="34"/>
  <c r="V985" i="34"/>
  <c r="V986" i="34"/>
  <c r="V987" i="34"/>
  <c r="V988" i="34"/>
  <c r="V989" i="34"/>
  <c r="V990" i="34"/>
  <c r="V991" i="34"/>
  <c r="V992" i="34"/>
  <c r="V993" i="34"/>
  <c r="V994" i="34"/>
  <c r="V995" i="34"/>
  <c r="V996" i="34"/>
  <c r="V997" i="34"/>
  <c r="V998" i="34"/>
  <c r="V999" i="34"/>
  <c r="V1000" i="34"/>
  <c r="V1001" i="34"/>
  <c r="V1002" i="34"/>
  <c r="V1003" i="34"/>
  <c r="V1004" i="34"/>
  <c r="V1005" i="34"/>
  <c r="V1006" i="34"/>
  <c r="V1007" i="34"/>
  <c r="V1008" i="34"/>
  <c r="V1009" i="34"/>
  <c r="V1010" i="34"/>
  <c r="V1011" i="34"/>
  <c r="V1012" i="34"/>
  <c r="V1013" i="34"/>
  <c r="V1014" i="34"/>
  <c r="V1015" i="34"/>
  <c r="V1016" i="34"/>
  <c r="V1017" i="34"/>
  <c r="V1018" i="34"/>
  <c r="V1019" i="34"/>
  <c r="V1020" i="34"/>
  <c r="V1021" i="34"/>
  <c r="V1022" i="34"/>
  <c r="V1023" i="34"/>
  <c r="V1024" i="34"/>
  <c r="V1025" i="34"/>
  <c r="V1026" i="34"/>
  <c r="V1027" i="34"/>
  <c r="V1028" i="34"/>
  <c r="V1029" i="34"/>
  <c r="V1030" i="34"/>
  <c r="V1031" i="34"/>
  <c r="V1032" i="34"/>
  <c r="V1033" i="34"/>
  <c r="V1034" i="34"/>
  <c r="V1035" i="34"/>
  <c r="V1036" i="34"/>
  <c r="V1037" i="34"/>
  <c r="V1038" i="34"/>
  <c r="V1039" i="34"/>
  <c r="V1040" i="34"/>
  <c r="V1041" i="34"/>
  <c r="V1042" i="34"/>
  <c r="V1043" i="34"/>
  <c r="V1044" i="34"/>
  <c r="V1045" i="34"/>
  <c r="V1046" i="34"/>
  <c r="V1047" i="34"/>
  <c r="V1048" i="34"/>
  <c r="V1049" i="34"/>
  <c r="V1050" i="34"/>
  <c r="V1051" i="34"/>
  <c r="V1052" i="34"/>
  <c r="V1053" i="34"/>
  <c r="V1054" i="34"/>
  <c r="V1055" i="34"/>
  <c r="V1056" i="34"/>
  <c r="V1057" i="34"/>
  <c r="V1058" i="34"/>
  <c r="V1059" i="34"/>
  <c r="V1060" i="34"/>
  <c r="V1061" i="34"/>
  <c r="V1062" i="34"/>
  <c r="V1063" i="34"/>
  <c r="V1064" i="34"/>
  <c r="V1065" i="34"/>
  <c r="V1066" i="34"/>
  <c r="V1067" i="34"/>
  <c r="V1068" i="34"/>
  <c r="V1069" i="34"/>
  <c r="V1070" i="34"/>
  <c r="V1071" i="34"/>
  <c r="V1072" i="34"/>
  <c r="V1073" i="34"/>
  <c r="V1074" i="34"/>
  <c r="V1075" i="34"/>
  <c r="V1076" i="34"/>
  <c r="V1077" i="34"/>
  <c r="V1078" i="34"/>
  <c r="V1079" i="34"/>
  <c r="V1080" i="34"/>
  <c r="V1081" i="34"/>
  <c r="V1082" i="34"/>
  <c r="V1083" i="34"/>
  <c r="V1084" i="34"/>
  <c r="V1085" i="34"/>
  <c r="V1086" i="34"/>
  <c r="V1087" i="34"/>
  <c r="V1088" i="34"/>
  <c r="V1089" i="34"/>
  <c r="V1090" i="34"/>
  <c r="V1091" i="34"/>
  <c r="V1092" i="34"/>
  <c r="V1093" i="34"/>
  <c r="V1094" i="34"/>
  <c r="V1095" i="34"/>
  <c r="V1096" i="34"/>
  <c r="V1097" i="34"/>
  <c r="V1098" i="34"/>
  <c r="V1099" i="34"/>
  <c r="V1100" i="34"/>
  <c r="V1101" i="34"/>
  <c r="V1102" i="34"/>
  <c r="V1103" i="34"/>
  <c r="V1104" i="34"/>
  <c r="V1105" i="34"/>
  <c r="V1106" i="34"/>
  <c r="V1107" i="34"/>
  <c r="V1108" i="34"/>
  <c r="V1109" i="34"/>
  <c r="V1110" i="34"/>
  <c r="V1111" i="34"/>
  <c r="V1112" i="34"/>
  <c r="V1113" i="34"/>
  <c r="V1114" i="34"/>
  <c r="V1115" i="34"/>
  <c r="V1116" i="34"/>
  <c r="V1117" i="34"/>
  <c r="V1118" i="34"/>
  <c r="V1119" i="34"/>
  <c r="V1120" i="34"/>
  <c r="V1121" i="34"/>
  <c r="V1122" i="34"/>
  <c r="V1123" i="34"/>
  <c r="V1124" i="34"/>
  <c r="V1125" i="34"/>
  <c r="V1126" i="34"/>
  <c r="V1127" i="34"/>
  <c r="V1128" i="34"/>
  <c r="V1129" i="34"/>
  <c r="V1130" i="34"/>
  <c r="V1131" i="34"/>
  <c r="V1132" i="34"/>
  <c r="V1133" i="34"/>
  <c r="V1134" i="34"/>
  <c r="V1135" i="34"/>
  <c r="V1136" i="34"/>
  <c r="V1137" i="34"/>
  <c r="V1138" i="34"/>
  <c r="V1139" i="34"/>
  <c r="V1140" i="34"/>
  <c r="V1141" i="34"/>
  <c r="V1142" i="34"/>
  <c r="V1143" i="34"/>
  <c r="V1144" i="34"/>
  <c r="V1145" i="34"/>
  <c r="V1146" i="34"/>
  <c r="V1147" i="34"/>
  <c r="V1148" i="34"/>
  <c r="V1149" i="34"/>
  <c r="V1150" i="34"/>
  <c r="V1151" i="34"/>
  <c r="V1152" i="34"/>
  <c r="V1153" i="34"/>
  <c r="V1154" i="34"/>
  <c r="V1155" i="34"/>
  <c r="V1156" i="34"/>
  <c r="V1157" i="34"/>
  <c r="V1158" i="34"/>
  <c r="V1159" i="34"/>
  <c r="V1160" i="34"/>
  <c r="V1161" i="34"/>
  <c r="V1162" i="34"/>
  <c r="V1163" i="34"/>
  <c r="V1164" i="34"/>
  <c r="V1165" i="34"/>
  <c r="V1166" i="34"/>
  <c r="V1167" i="34"/>
  <c r="V1168" i="34"/>
  <c r="V1169" i="34"/>
  <c r="V1170" i="34"/>
  <c r="V1171" i="34"/>
  <c r="V1172" i="34"/>
  <c r="V1173" i="34"/>
  <c r="V1174" i="34"/>
  <c r="V1175" i="34"/>
  <c r="V1176" i="34"/>
  <c r="V1177" i="34"/>
  <c r="V1178" i="34"/>
  <c r="V1179" i="34"/>
  <c r="V1180" i="34"/>
  <c r="V1181" i="34"/>
  <c r="V1182" i="34"/>
  <c r="V1183" i="34"/>
  <c r="V1184" i="34"/>
  <c r="V1185" i="34"/>
  <c r="V1186" i="34"/>
  <c r="V1187" i="34"/>
  <c r="V1188" i="34"/>
  <c r="V1189" i="34"/>
  <c r="V1190" i="34"/>
  <c r="V1191" i="34"/>
  <c r="V1192" i="34"/>
  <c r="V1193" i="34"/>
  <c r="V1194" i="34"/>
  <c r="V1195" i="34"/>
  <c r="V1196" i="34"/>
  <c r="V1197" i="34"/>
  <c r="V1198" i="34"/>
  <c r="V1199" i="34"/>
  <c r="V1200" i="34"/>
  <c r="V1201" i="34"/>
  <c r="V1202" i="34"/>
  <c r="V1203" i="34"/>
  <c r="V1204" i="34"/>
  <c r="V1205" i="34"/>
  <c r="V1206" i="34"/>
  <c r="V1207" i="34"/>
  <c r="V1208" i="34"/>
  <c r="V1209" i="34"/>
  <c r="V1210" i="34"/>
  <c r="V1211" i="34"/>
  <c r="V1212" i="34"/>
  <c r="V1213" i="34"/>
  <c r="V1214" i="34"/>
  <c r="V1215" i="34"/>
  <c r="V1216" i="34"/>
  <c r="V1217" i="34"/>
  <c r="V1218" i="34"/>
  <c r="V1219" i="34"/>
  <c r="V1220" i="34"/>
  <c r="V1221" i="34"/>
  <c r="V1222" i="34"/>
  <c r="V1223" i="34"/>
  <c r="V1224" i="34"/>
  <c r="V1225" i="34"/>
  <c r="V1226" i="34"/>
  <c r="V1227" i="34"/>
  <c r="V1228" i="34"/>
  <c r="V1229" i="34"/>
  <c r="V1230" i="34"/>
  <c r="V1231" i="34"/>
  <c r="V1232" i="34"/>
  <c r="V1233" i="34"/>
  <c r="V1234" i="34"/>
  <c r="V1235" i="34"/>
  <c r="V1236" i="34"/>
  <c r="V1237" i="34"/>
  <c r="V1238" i="34"/>
  <c r="V1239" i="34"/>
  <c r="V1240" i="34"/>
  <c r="V1241" i="34"/>
  <c r="V1242" i="34"/>
  <c r="V1243" i="34"/>
  <c r="V1244" i="34"/>
  <c r="V1245" i="34"/>
  <c r="V1246" i="34"/>
  <c r="V1247" i="34"/>
  <c r="V1248" i="34"/>
  <c r="V1249" i="34"/>
  <c r="V1250" i="34"/>
  <c r="V1251" i="34"/>
  <c r="V1252" i="34"/>
  <c r="V1253" i="34"/>
  <c r="V1254" i="34"/>
  <c r="V1255" i="34"/>
  <c r="V1256" i="34"/>
  <c r="V1257" i="34"/>
  <c r="V1258" i="34"/>
  <c r="V1259" i="34"/>
  <c r="V1260" i="34"/>
  <c r="V1261" i="34"/>
  <c r="V1262" i="34"/>
  <c r="V1263" i="34"/>
  <c r="V1264" i="34"/>
  <c r="V1265" i="34"/>
  <c r="V1266" i="34"/>
  <c r="V1267" i="34"/>
  <c r="V1268" i="34"/>
  <c r="V1269" i="34"/>
  <c r="V1270" i="34"/>
  <c r="V1271" i="34"/>
  <c r="V1272" i="34"/>
  <c r="V1273" i="34"/>
  <c r="V1274" i="34"/>
  <c r="V1275" i="34"/>
  <c r="V1276" i="34"/>
  <c r="V1277" i="34"/>
  <c r="V1278" i="34"/>
  <c r="V1279" i="34"/>
  <c r="V1280" i="34"/>
  <c r="V1281" i="34"/>
  <c r="V1282" i="34"/>
  <c r="V1283" i="34"/>
  <c r="V1284" i="34"/>
  <c r="V1285" i="34"/>
  <c r="V1286" i="34"/>
  <c r="V1287" i="34"/>
  <c r="V1288" i="34"/>
  <c r="V1289" i="34"/>
  <c r="V1290" i="34"/>
  <c r="V1291" i="34"/>
  <c r="V1292" i="34"/>
  <c r="V1293" i="34"/>
  <c r="V1294" i="34"/>
  <c r="V1295" i="34"/>
  <c r="V1296" i="34"/>
  <c r="V1297" i="34"/>
  <c r="V1298" i="34"/>
  <c r="V1299" i="34"/>
  <c r="V1300" i="34"/>
  <c r="V1301" i="34"/>
  <c r="V1302" i="34"/>
  <c r="V1303" i="34"/>
  <c r="V1304" i="34"/>
  <c r="V1305" i="34"/>
  <c r="V1306" i="34"/>
  <c r="V1307" i="34"/>
  <c r="V1308" i="34"/>
  <c r="V1309" i="34"/>
  <c r="V1310" i="34"/>
  <c r="V1311" i="34"/>
  <c r="V1312" i="34"/>
  <c r="V1313" i="34"/>
  <c r="V1314" i="34"/>
  <c r="V1315" i="34"/>
  <c r="V1316" i="34"/>
  <c r="V1317" i="34"/>
  <c r="V1318" i="34"/>
  <c r="V1319" i="34"/>
  <c r="V1320" i="34"/>
  <c r="V1321" i="34"/>
  <c r="V1322" i="34"/>
  <c r="V1323" i="34"/>
  <c r="V1324" i="34"/>
  <c r="V1325" i="34"/>
  <c r="V1326" i="34"/>
  <c r="V1327" i="34"/>
  <c r="V1328" i="34"/>
  <c r="V1329" i="34"/>
  <c r="V1330" i="34"/>
  <c r="V1331" i="34"/>
  <c r="V1332" i="34"/>
  <c r="V1333" i="34"/>
  <c r="V1334" i="34"/>
  <c r="V1335" i="34"/>
  <c r="V1336" i="34"/>
  <c r="V1337" i="34"/>
  <c r="V1338" i="34"/>
  <c r="V1339" i="34"/>
  <c r="V1340" i="34"/>
  <c r="V1341" i="34"/>
  <c r="V1342" i="34"/>
  <c r="V1343" i="34"/>
  <c r="V1344" i="34"/>
  <c r="V1345" i="34"/>
  <c r="V1346" i="34"/>
  <c r="V1347" i="34"/>
  <c r="V1348" i="34"/>
  <c r="V1349" i="34"/>
  <c r="V1350" i="34"/>
  <c r="V1351" i="34"/>
  <c r="V1352" i="34"/>
  <c r="V1353" i="34"/>
  <c r="V1354" i="34"/>
  <c r="V1355" i="34"/>
  <c r="V1356" i="34"/>
  <c r="V1357" i="34"/>
  <c r="V1358" i="34"/>
  <c r="V1359" i="34"/>
  <c r="V1360" i="34"/>
  <c r="V1361" i="34"/>
  <c r="V1362" i="34"/>
  <c r="V1363" i="34"/>
  <c r="V1364" i="34"/>
  <c r="V1365" i="34"/>
  <c r="V1366" i="34"/>
  <c r="V1367" i="34"/>
  <c r="V1368" i="34"/>
  <c r="V1369" i="34"/>
  <c r="V1370" i="34"/>
  <c r="V1371" i="34"/>
  <c r="V1372" i="34"/>
  <c r="V1373" i="34"/>
  <c r="V1374" i="34"/>
  <c r="V1375" i="34"/>
  <c r="V1376" i="34"/>
  <c r="V1377" i="34"/>
  <c r="V1378" i="34"/>
  <c r="V1379" i="34"/>
  <c r="V1380" i="34"/>
  <c r="V1381" i="34"/>
  <c r="V1382" i="34"/>
  <c r="V1383" i="34"/>
  <c r="V1384" i="34"/>
  <c r="V1385" i="34"/>
  <c r="V1386" i="34"/>
  <c r="V1387" i="34"/>
  <c r="V1388" i="34"/>
  <c r="V1389" i="34"/>
  <c r="V1390" i="34"/>
  <c r="V1391" i="34"/>
  <c r="V1392" i="34"/>
  <c r="V1393" i="34"/>
  <c r="V1394" i="34"/>
  <c r="V1395" i="34"/>
  <c r="V1396" i="34"/>
  <c r="V1397" i="34"/>
  <c r="V1398" i="34"/>
  <c r="V1399" i="34"/>
  <c r="V1400" i="34"/>
  <c r="V1401" i="34"/>
  <c r="V1402" i="34"/>
  <c r="V1403" i="34"/>
  <c r="V1404" i="34"/>
  <c r="V1405" i="34"/>
  <c r="V1406" i="34"/>
  <c r="V1407" i="34"/>
  <c r="V1408" i="34"/>
  <c r="V1409" i="34"/>
  <c r="V1410" i="34"/>
  <c r="V1411" i="34"/>
  <c r="V1412" i="34"/>
  <c r="V1413" i="34"/>
  <c r="V1414" i="34"/>
  <c r="V1415" i="34"/>
  <c r="V1416" i="34"/>
  <c r="V1417" i="34"/>
  <c r="V1418" i="34"/>
  <c r="V1419" i="34"/>
  <c r="V1420" i="34"/>
  <c r="V1421" i="34"/>
  <c r="V1422" i="34"/>
  <c r="V1423" i="34"/>
  <c r="V1424" i="34"/>
  <c r="V1425" i="34"/>
  <c r="V1426" i="34"/>
  <c r="V1427" i="34"/>
  <c r="V1428" i="34"/>
  <c r="V1429" i="34"/>
  <c r="V1430" i="34"/>
  <c r="V1431" i="34"/>
  <c r="V1432" i="34"/>
  <c r="V1433" i="34"/>
  <c r="V1434" i="34"/>
  <c r="V1435" i="34"/>
  <c r="V1436" i="34"/>
  <c r="V1437" i="34"/>
  <c r="V1438" i="34"/>
  <c r="V1439" i="34"/>
  <c r="V1440" i="34"/>
  <c r="V1441" i="34"/>
  <c r="V1442" i="34"/>
  <c r="V1443" i="34"/>
  <c r="V1444" i="34"/>
  <c r="V1445" i="34"/>
  <c r="V1446" i="34"/>
  <c r="V1447" i="34"/>
  <c r="V1448" i="34"/>
  <c r="V1449" i="34"/>
  <c r="V1450" i="34"/>
  <c r="V1451" i="34"/>
  <c r="V1452" i="34"/>
  <c r="V1453" i="34"/>
  <c r="V1454" i="34"/>
  <c r="V1455" i="34"/>
  <c r="V1456" i="34"/>
  <c r="V1457" i="34"/>
  <c r="V1458" i="34"/>
  <c r="V1459" i="34"/>
  <c r="V1460" i="34"/>
  <c r="V1461" i="34"/>
  <c r="V1462" i="34"/>
  <c r="V1463" i="34"/>
  <c r="V1464" i="34"/>
  <c r="V1465" i="34"/>
  <c r="V1466" i="34"/>
  <c r="V1467" i="34"/>
  <c r="V1468" i="34"/>
  <c r="V1469" i="34"/>
  <c r="V1470" i="34"/>
  <c r="V1471" i="34"/>
  <c r="V1472" i="34"/>
  <c r="V1473" i="34"/>
  <c r="V1474" i="34"/>
  <c r="V1475" i="34"/>
  <c r="V1476" i="34"/>
  <c r="V1477" i="34"/>
  <c r="V1478" i="34"/>
  <c r="V1479" i="34"/>
  <c r="V1480" i="34"/>
  <c r="V1481" i="34"/>
  <c r="V1482" i="34"/>
  <c r="V1483" i="34"/>
  <c r="V1484" i="34"/>
  <c r="V1485" i="34"/>
  <c r="V1486" i="34"/>
  <c r="V1487" i="34"/>
  <c r="V1488" i="34"/>
  <c r="V1489" i="34"/>
  <c r="V1490" i="34"/>
  <c r="V1491" i="34"/>
  <c r="V1492" i="34"/>
  <c r="V1493" i="34"/>
  <c r="V1494" i="34"/>
  <c r="V1495" i="34"/>
  <c r="V1496" i="34"/>
  <c r="V1497" i="34"/>
  <c r="V1498" i="34"/>
  <c r="V1499" i="34"/>
  <c r="V1500" i="34"/>
  <c r="V1501" i="34"/>
  <c r="V1502" i="34"/>
  <c r="V1503" i="34"/>
  <c r="V1504" i="34"/>
  <c r="V1505" i="34"/>
  <c r="V1506" i="34"/>
  <c r="V1507" i="34"/>
  <c r="V1508" i="34"/>
  <c r="V1509" i="34"/>
  <c r="V1510" i="34"/>
  <c r="V1511" i="34"/>
  <c r="V1512" i="34"/>
  <c r="V1513" i="34"/>
  <c r="V1514" i="34"/>
  <c r="V1515" i="34"/>
  <c r="V1516" i="34"/>
  <c r="V1517" i="34"/>
  <c r="V1518" i="34"/>
  <c r="V1519" i="34"/>
  <c r="V1520" i="34"/>
  <c r="V1521" i="34"/>
  <c r="V1522" i="34"/>
  <c r="V1523" i="34"/>
  <c r="V1524" i="34"/>
  <c r="V1525" i="34"/>
  <c r="V1526" i="34"/>
  <c r="V1527" i="34"/>
  <c r="V1528" i="34"/>
  <c r="V1529" i="34"/>
  <c r="V1530" i="34"/>
  <c r="V1531" i="34"/>
  <c r="V1532" i="34"/>
  <c r="V1533" i="34"/>
  <c r="V1534" i="34"/>
  <c r="V1535" i="34"/>
  <c r="V1536" i="34"/>
  <c r="V1537" i="34"/>
  <c r="V1538" i="34"/>
  <c r="V1539" i="34"/>
  <c r="V1540" i="34"/>
  <c r="V1541" i="34"/>
  <c r="V1542" i="34"/>
  <c r="V1543" i="34"/>
  <c r="V1544" i="34"/>
  <c r="V1545" i="34"/>
  <c r="V1546" i="34"/>
  <c r="V1547" i="34"/>
  <c r="V1548" i="34"/>
  <c r="V1549" i="34"/>
  <c r="V1550" i="34"/>
  <c r="V1551" i="34"/>
  <c r="V1552" i="34"/>
  <c r="V1553" i="34"/>
  <c r="V1554" i="34"/>
  <c r="V1555" i="34"/>
  <c r="V1556" i="34"/>
  <c r="V1557" i="34"/>
  <c r="V1558" i="34"/>
  <c r="V1559" i="34"/>
  <c r="V1560" i="34"/>
  <c r="V1561" i="34"/>
  <c r="V1562" i="34"/>
  <c r="V1563" i="34"/>
  <c r="V1564" i="34"/>
  <c r="V1565" i="34"/>
  <c r="V1566" i="34"/>
  <c r="V1567" i="34"/>
  <c r="V1568" i="34"/>
  <c r="V1569" i="34"/>
  <c r="V1570" i="34"/>
  <c r="V1571" i="34"/>
  <c r="V1572" i="34"/>
  <c r="V1573" i="34"/>
  <c r="V1574" i="34"/>
  <c r="V1575" i="34"/>
  <c r="V1576" i="34"/>
  <c r="V1577" i="34"/>
  <c r="V1578" i="34"/>
  <c r="V1579" i="34"/>
  <c r="V1580" i="34"/>
  <c r="V1581" i="34"/>
  <c r="V1582" i="34"/>
  <c r="V1583" i="34"/>
  <c r="V1584" i="34"/>
  <c r="V1585" i="34"/>
  <c r="V1586" i="34"/>
  <c r="V1587" i="34"/>
  <c r="V1588" i="34"/>
  <c r="V1589" i="34"/>
  <c r="V1590" i="34"/>
  <c r="V1591" i="34"/>
  <c r="V1592" i="34"/>
  <c r="V1593" i="34"/>
  <c r="V1594" i="34"/>
  <c r="V1595" i="34"/>
  <c r="V1596" i="34"/>
  <c r="V1597" i="34"/>
  <c r="V1598" i="34"/>
  <c r="V1599" i="34"/>
  <c r="V1600" i="34"/>
  <c r="V1601" i="34"/>
  <c r="V1602" i="34"/>
  <c r="V1603" i="34"/>
  <c r="V1604" i="34"/>
  <c r="V1605" i="34"/>
  <c r="V1606" i="34"/>
  <c r="V1607" i="34"/>
  <c r="V1608" i="34"/>
  <c r="V1609" i="34"/>
  <c r="V1610" i="34"/>
  <c r="V1611" i="34"/>
  <c r="V1612" i="34"/>
  <c r="V1613" i="34"/>
  <c r="V1614" i="34"/>
  <c r="V1615" i="34"/>
  <c r="V1616" i="34"/>
  <c r="V1617" i="34"/>
  <c r="V1618" i="34"/>
  <c r="V1619" i="34"/>
  <c r="V1620" i="34"/>
  <c r="V1621" i="34"/>
  <c r="V1622" i="34"/>
  <c r="V1623" i="34"/>
  <c r="V1624" i="34"/>
  <c r="V1625" i="34"/>
  <c r="V1626" i="34"/>
  <c r="V1627" i="34"/>
  <c r="V1628" i="34"/>
  <c r="V1629" i="34"/>
  <c r="V1630" i="34"/>
  <c r="V1631" i="34"/>
  <c r="V1632" i="34"/>
  <c r="V1633" i="34"/>
  <c r="V1634" i="34"/>
  <c r="V1635" i="34"/>
  <c r="V1636" i="34"/>
  <c r="V1637" i="34"/>
  <c r="V1638" i="34"/>
  <c r="V1639" i="34"/>
  <c r="V1640" i="34"/>
  <c r="V1641" i="34"/>
  <c r="V1642" i="34"/>
  <c r="V1643" i="34"/>
  <c r="V1644" i="34"/>
  <c r="V1645" i="34"/>
  <c r="V1646" i="34"/>
  <c r="V1647" i="34"/>
  <c r="V1648" i="34"/>
  <c r="V1649" i="34"/>
  <c r="V1650" i="34"/>
  <c r="V1651" i="34"/>
  <c r="V1652" i="34"/>
  <c r="V1653" i="34"/>
  <c r="V1654" i="34"/>
  <c r="V1655" i="34"/>
  <c r="V1656" i="34"/>
  <c r="V1657" i="34"/>
  <c r="V1658" i="34"/>
  <c r="V1659" i="34"/>
  <c r="V1660" i="34"/>
  <c r="V1661" i="34"/>
  <c r="V1662" i="34"/>
  <c r="V1663" i="34"/>
  <c r="V1664" i="34"/>
  <c r="V1665" i="34"/>
  <c r="V1666" i="34"/>
  <c r="V1667" i="34"/>
  <c r="V1668" i="34"/>
  <c r="V1669" i="34"/>
  <c r="V1670" i="34"/>
  <c r="V1671" i="34"/>
  <c r="V1672" i="34"/>
  <c r="V1673" i="34"/>
  <c r="V1674" i="34"/>
  <c r="V1675" i="34"/>
  <c r="V1676" i="34"/>
  <c r="V1677" i="34"/>
  <c r="V1678" i="34"/>
  <c r="V1679" i="34"/>
  <c r="V1680" i="34"/>
  <c r="V1681" i="34"/>
  <c r="V1682" i="34"/>
  <c r="V1683" i="34"/>
  <c r="V1684" i="34"/>
  <c r="V1685" i="34"/>
  <c r="V1686" i="34"/>
  <c r="V1687" i="34"/>
  <c r="V1688" i="34"/>
  <c r="V1689" i="34"/>
  <c r="V1690" i="34"/>
  <c r="V1691" i="34"/>
  <c r="V1692" i="34"/>
  <c r="V1693" i="34"/>
  <c r="V1694" i="34"/>
  <c r="V1695" i="34"/>
  <c r="V1696" i="34"/>
  <c r="V1697" i="34"/>
  <c r="V1698" i="34"/>
  <c r="V1699" i="34"/>
  <c r="V1700" i="34"/>
  <c r="V1701" i="34"/>
  <c r="V1702" i="34"/>
  <c r="V1703" i="34"/>
  <c r="V1704" i="34"/>
  <c r="V1705" i="34"/>
  <c r="V1706" i="34"/>
  <c r="V1707" i="34"/>
  <c r="V1708" i="34"/>
  <c r="V1709" i="34"/>
  <c r="V1710" i="34"/>
  <c r="V1711" i="34"/>
  <c r="V1712" i="34"/>
  <c r="V1713" i="34"/>
  <c r="V1714" i="34"/>
  <c r="V1715" i="34"/>
  <c r="V1716" i="34"/>
  <c r="V1717" i="34"/>
  <c r="V1718" i="34"/>
  <c r="V1719" i="34"/>
  <c r="V1720" i="34"/>
  <c r="V1721" i="34"/>
  <c r="V1722" i="34"/>
  <c r="V1723" i="34"/>
  <c r="V1724" i="34"/>
  <c r="V1725" i="34"/>
  <c r="V1726" i="34"/>
  <c r="V1727" i="34"/>
  <c r="V1728" i="34"/>
  <c r="V1729" i="34"/>
  <c r="V1730" i="34"/>
  <c r="V1731" i="34"/>
  <c r="V1732" i="34"/>
  <c r="V1733" i="34"/>
  <c r="V1734" i="34"/>
  <c r="V1735" i="34"/>
  <c r="V1736" i="34"/>
  <c r="V1737" i="34"/>
  <c r="V1738" i="34"/>
  <c r="V1739" i="34"/>
  <c r="V1740" i="34"/>
  <c r="V1741" i="34"/>
  <c r="V1742" i="34"/>
  <c r="V1743" i="34"/>
  <c r="V1744" i="34"/>
  <c r="V1745" i="34"/>
  <c r="V1746" i="34"/>
  <c r="V1747" i="34"/>
  <c r="V1748" i="34"/>
  <c r="V1749" i="34"/>
  <c r="V1750" i="34"/>
  <c r="V1751" i="34"/>
  <c r="V1752" i="34"/>
  <c r="V1753" i="34"/>
  <c r="V1754" i="34"/>
  <c r="V1755" i="34"/>
  <c r="V1756" i="34"/>
  <c r="V1757" i="34"/>
  <c r="V1758" i="34"/>
  <c r="V1759" i="34"/>
  <c r="V1760" i="34"/>
  <c r="V1761" i="34"/>
  <c r="V1762" i="34"/>
  <c r="V1763" i="34"/>
  <c r="V1764" i="34"/>
  <c r="V1765" i="34"/>
  <c r="V1766" i="34"/>
  <c r="V1767" i="34"/>
  <c r="V1768" i="34"/>
  <c r="V1769" i="34"/>
  <c r="V1770" i="34"/>
  <c r="V1771" i="34"/>
  <c r="V1772" i="34"/>
  <c r="V1773" i="34"/>
  <c r="V1774" i="34"/>
  <c r="V1775" i="34"/>
  <c r="V1776" i="34"/>
  <c r="V1777" i="34"/>
  <c r="V1778" i="34"/>
  <c r="V1779" i="34"/>
  <c r="V1780" i="34"/>
  <c r="V1781" i="34"/>
  <c r="V1782" i="34"/>
  <c r="V1783" i="34"/>
  <c r="V1784" i="34"/>
  <c r="V1785" i="34"/>
  <c r="V1786" i="34"/>
  <c r="V1787" i="34"/>
  <c r="V1788" i="34"/>
  <c r="V1789" i="34"/>
  <c r="V1790" i="34"/>
  <c r="V1791" i="34"/>
  <c r="V1792" i="34"/>
  <c r="V1793" i="34"/>
  <c r="V1794" i="34"/>
  <c r="V1795" i="34"/>
  <c r="V1796" i="34"/>
  <c r="V1797" i="34"/>
  <c r="V1798" i="34"/>
  <c r="V1799" i="34"/>
  <c r="V1800" i="34"/>
  <c r="V1801" i="34"/>
  <c r="V1802" i="34"/>
  <c r="V1803" i="34"/>
  <c r="V1804" i="34"/>
  <c r="V1805" i="34"/>
  <c r="V1806" i="34"/>
  <c r="V1807" i="34"/>
  <c r="V1808" i="34"/>
  <c r="V1809" i="34"/>
  <c r="V1810" i="34"/>
  <c r="V1811" i="34"/>
  <c r="V1812" i="34"/>
  <c r="V1813" i="34"/>
  <c r="V1814" i="34"/>
  <c r="V1815" i="34"/>
  <c r="V1816" i="34"/>
  <c r="V1817" i="34"/>
  <c r="V1818" i="34"/>
  <c r="V1819" i="34"/>
  <c r="V1820" i="34"/>
  <c r="V1821" i="34"/>
  <c r="V1822" i="34"/>
  <c r="V1823" i="34"/>
  <c r="V1824" i="34"/>
  <c r="V1825" i="34"/>
  <c r="V1826" i="34"/>
  <c r="V1827" i="34"/>
  <c r="V1828" i="34"/>
  <c r="V1829" i="34"/>
  <c r="V1830" i="34"/>
  <c r="V1831" i="34"/>
  <c r="V1832" i="34"/>
  <c r="V1833" i="34"/>
  <c r="V1834" i="34"/>
  <c r="V1835" i="34"/>
  <c r="V1836" i="34"/>
  <c r="V1837" i="34"/>
  <c r="V1838" i="34"/>
  <c r="V1839" i="34"/>
  <c r="V1840" i="34"/>
  <c r="V1841" i="34"/>
  <c r="V1842" i="34"/>
  <c r="V1843" i="34"/>
  <c r="V1844" i="34"/>
  <c r="V1845" i="34"/>
  <c r="V1846" i="34"/>
  <c r="V1847" i="34"/>
  <c r="V1848" i="34"/>
  <c r="V1849" i="34"/>
  <c r="V1850" i="34"/>
  <c r="V1851" i="34"/>
  <c r="V1852" i="34"/>
  <c r="V1853" i="34"/>
  <c r="V1854" i="34"/>
  <c r="V1855" i="34"/>
  <c r="V1856" i="34"/>
  <c r="V1857" i="34"/>
  <c r="V1858" i="34"/>
  <c r="V1859" i="34"/>
  <c r="V1860" i="34"/>
  <c r="V1861" i="34"/>
  <c r="V1862" i="34"/>
  <c r="V1863" i="34"/>
  <c r="V1864" i="34"/>
  <c r="V1865" i="34"/>
  <c r="V1866" i="34"/>
  <c r="V1867" i="34"/>
  <c r="V1868" i="34"/>
  <c r="V1869" i="34"/>
  <c r="V1870" i="34"/>
  <c r="V1871" i="34"/>
  <c r="V1872" i="34"/>
  <c r="V1873" i="34"/>
  <c r="V1874" i="34"/>
  <c r="V1875" i="34"/>
  <c r="V1876" i="34"/>
  <c r="V1877" i="34"/>
  <c r="V1878" i="34"/>
  <c r="V1879" i="34"/>
  <c r="V1880" i="34"/>
  <c r="V1881" i="34"/>
  <c r="V1882" i="34"/>
  <c r="V1883" i="34"/>
  <c r="V1884" i="34"/>
  <c r="V1885" i="34"/>
  <c r="V1886" i="34"/>
  <c r="V1887" i="34"/>
  <c r="V1888" i="34"/>
  <c r="V1889" i="34"/>
  <c r="V1890" i="34"/>
  <c r="V1891" i="34"/>
  <c r="V1892" i="34"/>
  <c r="V1893" i="34"/>
  <c r="V1894" i="34"/>
  <c r="V1895" i="34"/>
  <c r="V1896" i="34"/>
  <c r="V1897" i="34"/>
  <c r="V1898" i="34"/>
  <c r="V1899" i="34"/>
  <c r="V1900" i="34"/>
  <c r="V1901" i="34"/>
  <c r="V1902" i="34"/>
  <c r="V1903" i="34"/>
  <c r="V1904" i="34"/>
  <c r="V1905" i="34"/>
  <c r="V1906" i="34"/>
  <c r="V1907" i="34"/>
  <c r="V1908" i="34"/>
  <c r="V1909" i="34"/>
  <c r="V1910" i="34"/>
  <c r="V1911" i="34"/>
  <c r="V1912" i="34"/>
  <c r="V1913" i="34"/>
  <c r="V1914" i="34"/>
  <c r="V1915" i="34"/>
  <c r="V1916" i="34"/>
  <c r="V1917" i="34"/>
  <c r="V1918" i="34"/>
  <c r="V1919" i="34"/>
  <c r="V1920" i="34"/>
  <c r="V1921" i="34"/>
  <c r="V1922" i="34"/>
  <c r="V1923" i="34"/>
  <c r="V1924" i="34"/>
  <c r="V1925" i="34"/>
  <c r="V1926" i="34"/>
  <c r="V1927" i="34"/>
  <c r="V1928" i="34"/>
  <c r="V1929" i="34"/>
  <c r="V1930" i="34"/>
  <c r="V1931" i="34"/>
  <c r="V1932" i="34"/>
  <c r="V1933" i="34"/>
  <c r="V1934" i="34"/>
  <c r="V1935" i="34"/>
  <c r="V1936" i="34"/>
  <c r="V1937" i="34"/>
  <c r="V1938" i="34"/>
  <c r="V1939" i="34"/>
  <c r="V1940" i="34"/>
  <c r="V1941" i="34"/>
  <c r="V1942" i="34"/>
  <c r="V1943" i="34"/>
  <c r="V1944" i="34"/>
  <c r="V1945" i="34"/>
  <c r="V1946" i="34"/>
  <c r="V1947" i="34"/>
  <c r="V1948" i="34"/>
  <c r="V1949" i="34"/>
  <c r="V1950" i="34"/>
  <c r="V1951" i="34"/>
  <c r="V1952" i="34"/>
  <c r="V1953" i="34"/>
  <c r="V1954" i="34"/>
  <c r="V1955" i="34"/>
  <c r="V1956" i="34"/>
  <c r="V1957" i="34"/>
  <c r="V1958" i="34"/>
  <c r="V1959" i="34"/>
  <c r="V1960" i="34"/>
  <c r="V1961" i="34"/>
  <c r="V1962" i="34"/>
  <c r="V1963" i="34"/>
  <c r="V1964" i="34"/>
  <c r="V1965" i="34"/>
  <c r="V1966" i="34"/>
  <c r="V1967" i="34"/>
  <c r="V1968" i="34"/>
  <c r="V1969" i="34"/>
  <c r="V1970" i="34"/>
  <c r="V1971" i="34"/>
  <c r="V1972" i="34"/>
  <c r="V1973" i="34"/>
  <c r="V1974" i="34"/>
  <c r="V1975" i="34"/>
  <c r="V1976" i="34"/>
  <c r="V1977" i="34"/>
  <c r="V1978" i="34"/>
  <c r="V1979" i="34"/>
  <c r="V1980" i="34"/>
  <c r="V1981" i="34"/>
  <c r="V1982" i="34"/>
  <c r="V1983" i="34"/>
  <c r="V1984" i="34"/>
  <c r="V1985" i="34"/>
  <c r="V1986" i="34"/>
  <c r="V1987" i="34"/>
  <c r="V1988" i="34"/>
  <c r="V1989" i="34"/>
  <c r="V1990" i="34"/>
  <c r="V1991" i="34"/>
  <c r="V1992" i="34"/>
  <c r="V1993" i="34"/>
  <c r="V1994" i="34"/>
  <c r="V1995" i="34"/>
  <c r="V1996" i="34"/>
  <c r="V1997" i="34"/>
  <c r="V1998" i="34"/>
  <c r="V1999" i="34"/>
  <c r="V2000" i="34"/>
  <c r="V2001" i="34"/>
  <c r="V2002" i="34"/>
  <c r="V2003" i="34"/>
  <c r="V2004" i="34"/>
  <c r="V2005" i="34"/>
  <c r="V2006" i="34"/>
  <c r="V2007" i="34"/>
  <c r="V2008" i="34"/>
  <c r="V2009" i="34"/>
  <c r="V2010" i="34"/>
  <c r="V2011" i="34"/>
  <c r="V2012" i="34"/>
  <c r="V2013" i="34"/>
  <c r="V2014" i="34"/>
  <c r="V2015" i="34"/>
  <c r="V2016" i="34"/>
  <c r="V2017" i="34"/>
  <c r="V2018" i="34"/>
  <c r="V2019" i="34"/>
  <c r="V2020" i="34"/>
  <c r="V2021" i="34"/>
  <c r="V2022" i="34"/>
  <c r="V2023" i="34"/>
  <c r="V2024" i="34"/>
  <c r="V2025" i="34"/>
  <c r="V2026" i="34"/>
  <c r="V2027" i="34"/>
  <c r="V2028" i="34"/>
  <c r="V2029" i="34"/>
  <c r="V2030" i="34"/>
  <c r="V2031" i="34"/>
  <c r="V2032" i="34"/>
  <c r="V2033" i="34"/>
  <c r="V2034" i="34"/>
  <c r="V2035" i="34"/>
  <c r="V2036" i="34"/>
  <c r="V2037" i="34"/>
  <c r="V2038" i="34"/>
  <c r="V2039" i="34"/>
  <c r="V2040" i="34"/>
  <c r="V2041" i="34"/>
  <c r="V2042" i="34"/>
  <c r="V2043" i="34"/>
  <c r="V2044" i="34"/>
  <c r="V2045" i="34"/>
  <c r="V2046" i="34"/>
  <c r="V2047" i="34"/>
  <c r="V2048" i="34"/>
  <c r="V2049" i="34"/>
  <c r="V2050" i="34"/>
  <c r="V2051" i="34"/>
  <c r="V2052" i="34"/>
  <c r="V2053" i="34"/>
  <c r="V2054" i="34"/>
  <c r="V2055" i="34"/>
  <c r="V2056" i="34"/>
  <c r="V2057" i="34"/>
  <c r="V2058" i="34"/>
  <c r="V2059" i="34"/>
  <c r="V2060" i="34"/>
  <c r="V2061" i="34"/>
  <c r="V2062" i="34"/>
  <c r="V2063" i="34"/>
  <c r="V2064" i="34"/>
  <c r="V2065" i="34"/>
  <c r="V2066" i="34"/>
  <c r="V2067" i="34"/>
  <c r="V2068" i="34"/>
  <c r="V2069" i="34"/>
  <c r="V2070" i="34"/>
  <c r="V2071" i="34"/>
  <c r="V2072" i="34"/>
  <c r="V2073" i="34"/>
  <c r="V2074" i="34"/>
  <c r="V2075" i="34"/>
  <c r="V2076" i="34"/>
  <c r="V2077" i="34"/>
  <c r="V2078" i="34"/>
  <c r="V2079" i="34"/>
  <c r="V2080" i="34"/>
  <c r="V2081" i="34"/>
  <c r="V2082" i="34"/>
  <c r="V2083" i="34"/>
  <c r="V2084" i="34"/>
  <c r="V2085" i="34"/>
  <c r="V2086" i="34"/>
  <c r="V2087" i="34"/>
  <c r="V2088" i="34"/>
  <c r="V2089" i="34"/>
  <c r="V2090" i="34"/>
  <c r="V2091" i="34"/>
  <c r="V2092" i="34"/>
  <c r="V2093" i="34"/>
  <c r="V2094" i="34"/>
  <c r="V2095" i="34"/>
  <c r="V2096" i="34"/>
  <c r="V2097" i="34"/>
  <c r="V2098" i="34"/>
  <c r="V2099" i="34"/>
  <c r="V2100" i="34"/>
  <c r="V2101" i="34"/>
  <c r="V2102" i="34"/>
  <c r="V2103" i="34"/>
  <c r="V2104" i="34"/>
  <c r="V2105" i="34"/>
  <c r="V2106" i="34"/>
  <c r="V2107" i="34"/>
  <c r="V2108" i="34"/>
  <c r="V2109" i="34"/>
  <c r="V2110" i="34"/>
  <c r="V2111" i="34"/>
  <c r="V2112" i="34"/>
  <c r="V2113" i="34"/>
  <c r="V2114" i="34"/>
  <c r="V2115" i="34"/>
  <c r="V2116" i="34"/>
  <c r="V2117" i="34"/>
  <c r="V2118" i="34"/>
  <c r="V2119" i="34"/>
  <c r="V2120" i="34"/>
  <c r="V2121" i="34"/>
  <c r="V2122" i="34"/>
  <c r="V2123" i="34"/>
  <c r="V2124" i="34"/>
  <c r="V2125" i="34"/>
  <c r="V2126" i="34"/>
  <c r="V2127" i="34"/>
  <c r="V2128" i="34"/>
  <c r="V2129" i="34"/>
  <c r="V2130" i="34"/>
  <c r="V2131" i="34"/>
  <c r="V2132" i="34"/>
  <c r="V2133" i="34"/>
  <c r="V2134" i="34"/>
  <c r="V2135" i="34"/>
  <c r="V2136" i="34"/>
  <c r="V2137" i="34"/>
  <c r="V2138" i="34"/>
  <c r="V2139" i="34"/>
  <c r="V2140" i="34"/>
  <c r="V2141" i="34"/>
  <c r="V2142" i="34"/>
  <c r="V2143" i="34"/>
  <c r="V2144" i="34"/>
  <c r="V2145" i="34"/>
  <c r="V2146" i="34"/>
  <c r="V2147" i="34"/>
  <c r="V2148" i="34"/>
  <c r="V2149" i="34"/>
  <c r="V2150" i="34"/>
  <c r="V2151" i="34"/>
  <c r="V2152" i="34"/>
  <c r="V2153" i="34"/>
  <c r="V2154" i="34"/>
  <c r="V2155" i="34"/>
  <c r="V2156" i="34"/>
  <c r="V2157" i="34"/>
  <c r="V2158" i="34"/>
  <c r="V2159" i="34"/>
  <c r="V2160" i="34"/>
  <c r="V2161" i="34"/>
  <c r="V2162" i="34"/>
  <c r="V2163" i="34"/>
  <c r="V2164" i="34"/>
  <c r="V2165" i="34"/>
  <c r="V2166" i="34"/>
  <c r="V2167" i="34"/>
  <c r="V2168" i="34"/>
  <c r="V2169" i="34"/>
  <c r="V2170" i="34"/>
  <c r="V2171" i="34"/>
  <c r="V2172" i="34"/>
  <c r="V2173" i="34"/>
  <c r="V2174" i="34"/>
  <c r="V2175" i="34"/>
  <c r="V2176" i="34"/>
  <c r="V2177" i="34"/>
  <c r="V2178" i="34"/>
  <c r="V2179" i="34"/>
  <c r="V2180" i="34"/>
  <c r="V2181" i="34"/>
  <c r="V2182" i="34"/>
  <c r="V2183" i="34"/>
  <c r="V2184" i="34"/>
  <c r="V2185" i="34"/>
  <c r="V2186" i="34"/>
  <c r="V2187" i="34"/>
  <c r="V2188" i="34"/>
  <c r="V2189" i="34"/>
  <c r="V2190" i="34"/>
  <c r="V2191" i="34"/>
  <c r="V2192" i="34"/>
  <c r="V2193" i="34"/>
  <c r="V2194" i="34"/>
  <c r="V2195" i="34"/>
  <c r="V2196" i="34"/>
  <c r="V2197" i="34"/>
  <c r="V2198" i="34"/>
  <c r="V2199" i="34"/>
  <c r="V2200" i="34"/>
  <c r="V2201" i="34"/>
  <c r="V2202" i="34"/>
  <c r="V2203" i="34"/>
  <c r="V2204" i="34"/>
  <c r="V2205" i="34"/>
  <c r="V2206" i="34"/>
  <c r="V2207" i="34"/>
  <c r="V2208" i="34"/>
  <c r="V2209" i="34"/>
  <c r="V2210" i="34"/>
  <c r="V2211" i="34"/>
  <c r="V2212" i="34"/>
  <c r="V2213" i="34"/>
  <c r="V2214" i="34"/>
  <c r="V2215" i="34"/>
  <c r="V2216" i="34"/>
  <c r="V2217" i="34"/>
  <c r="V2218" i="34"/>
  <c r="V2219" i="34"/>
  <c r="V2220" i="34"/>
  <c r="V2221" i="34"/>
  <c r="V2222" i="34"/>
  <c r="V2223" i="34"/>
  <c r="V2224" i="34"/>
  <c r="V2225" i="34"/>
  <c r="V2226" i="34"/>
  <c r="V2227" i="34"/>
  <c r="V2228" i="34"/>
  <c r="V2229" i="34"/>
  <c r="V2230" i="34"/>
  <c r="V2231" i="34"/>
  <c r="V2232" i="34"/>
  <c r="V2233" i="34"/>
  <c r="V2234" i="34"/>
  <c r="V2235" i="34"/>
  <c r="V2236" i="34"/>
  <c r="V2237" i="34"/>
  <c r="V2238" i="34"/>
  <c r="V2239" i="34"/>
  <c r="V2240" i="34"/>
  <c r="V2241" i="34"/>
  <c r="V2242" i="34"/>
  <c r="V2243" i="34"/>
  <c r="V2244" i="34"/>
  <c r="V2245" i="34"/>
  <c r="V2246" i="34"/>
  <c r="V2247" i="34"/>
  <c r="V2248" i="34"/>
  <c r="V2249" i="34"/>
  <c r="V2250" i="34"/>
  <c r="V2251" i="34"/>
  <c r="V2252" i="34"/>
  <c r="V2253" i="34"/>
  <c r="V2254" i="34"/>
  <c r="V2255" i="34"/>
  <c r="V2256" i="34"/>
  <c r="V2257" i="34"/>
  <c r="V2258" i="34"/>
  <c r="V2259" i="34"/>
  <c r="V2260" i="34"/>
  <c r="V2261" i="34"/>
  <c r="V2262" i="34"/>
  <c r="V2263" i="34"/>
  <c r="V2264" i="34"/>
  <c r="V2265" i="34"/>
  <c r="V2266" i="34"/>
  <c r="V2267" i="34"/>
  <c r="V2268" i="34"/>
  <c r="V2269" i="34"/>
  <c r="V2270" i="34"/>
  <c r="V2271" i="34"/>
  <c r="V2272" i="34"/>
  <c r="V2273" i="34"/>
  <c r="V2274" i="34"/>
  <c r="V2275" i="34"/>
  <c r="V2276" i="34"/>
  <c r="V2277" i="34"/>
  <c r="V2278" i="34"/>
  <c r="V2279" i="34"/>
  <c r="V2280" i="34"/>
  <c r="V2281" i="34"/>
  <c r="V2282" i="34"/>
  <c r="V2283" i="34"/>
  <c r="V2284" i="34"/>
  <c r="V2285" i="34"/>
  <c r="V2286" i="34"/>
  <c r="V2287" i="34"/>
  <c r="V2288" i="34"/>
  <c r="V2289" i="34"/>
  <c r="V2290" i="34"/>
  <c r="V2291" i="34"/>
  <c r="V2292" i="34"/>
  <c r="V2293" i="34"/>
  <c r="V2294" i="34"/>
  <c r="V2295" i="34"/>
  <c r="V2296" i="34"/>
  <c r="V2297" i="34"/>
  <c r="V2298" i="34"/>
  <c r="V2299" i="34"/>
  <c r="V2300" i="34"/>
  <c r="V2301" i="34"/>
  <c r="V2302" i="34"/>
  <c r="V2303" i="34"/>
  <c r="V2304" i="34"/>
  <c r="V2305" i="34"/>
  <c r="V2306" i="34"/>
  <c r="V2307" i="34"/>
  <c r="V2308" i="34"/>
  <c r="V2309" i="34"/>
  <c r="V2310" i="34"/>
  <c r="V2311" i="34"/>
  <c r="V2312" i="34"/>
  <c r="V2313" i="34"/>
  <c r="V2314" i="34"/>
  <c r="V2315" i="34"/>
  <c r="V2316" i="34"/>
  <c r="V2317" i="34"/>
  <c r="V2318" i="34"/>
  <c r="V2319" i="34"/>
  <c r="V2320" i="34"/>
  <c r="V2321" i="34"/>
  <c r="V2322" i="34"/>
  <c r="V2323" i="34"/>
  <c r="V2324" i="34"/>
  <c r="V2325" i="34"/>
  <c r="V2326" i="34"/>
  <c r="V2327" i="34"/>
  <c r="V2328" i="34"/>
  <c r="V2329" i="34"/>
  <c r="V2330" i="34"/>
  <c r="V2331" i="34"/>
  <c r="V2332" i="34"/>
  <c r="V2333" i="34"/>
  <c r="V2334" i="34"/>
  <c r="V2335" i="34"/>
  <c r="V2336" i="34"/>
  <c r="V2337" i="34"/>
  <c r="V2338" i="34"/>
  <c r="V2339" i="34"/>
  <c r="V2340" i="34"/>
  <c r="V2341" i="34"/>
  <c r="V2342" i="34"/>
  <c r="V2343" i="34"/>
  <c r="V2344" i="34"/>
  <c r="V2345" i="34"/>
  <c r="V2346" i="34"/>
  <c r="V2347" i="34"/>
  <c r="V2348" i="34"/>
  <c r="V2349" i="34"/>
  <c r="V2350" i="34"/>
  <c r="V2351" i="34"/>
  <c r="V2352" i="34"/>
  <c r="V2353" i="34"/>
  <c r="V2354" i="34"/>
  <c r="V2355" i="34"/>
  <c r="V2356" i="34"/>
  <c r="V2357" i="34"/>
  <c r="V2358" i="34"/>
  <c r="V2359" i="34"/>
  <c r="V2360" i="34"/>
  <c r="V2361" i="34"/>
  <c r="V2362" i="34"/>
  <c r="V2363" i="34"/>
  <c r="V2364" i="34"/>
  <c r="V2365" i="34"/>
  <c r="V2366" i="34"/>
  <c r="V2367" i="34"/>
  <c r="V2368" i="34"/>
  <c r="V2369" i="34"/>
  <c r="V2370" i="34"/>
  <c r="V2371" i="34"/>
  <c r="V2372" i="34"/>
  <c r="V2373" i="34"/>
  <c r="V2374" i="34"/>
  <c r="V2375" i="34"/>
  <c r="V2376" i="34"/>
  <c r="V2377" i="34"/>
  <c r="V2378" i="34"/>
  <c r="V2379" i="34"/>
  <c r="V2380" i="34"/>
  <c r="V2381" i="34"/>
  <c r="V2382" i="34"/>
  <c r="V2383" i="34"/>
  <c r="V2384" i="34"/>
  <c r="V2385" i="34"/>
  <c r="V2386" i="34"/>
  <c r="V2387" i="34"/>
  <c r="V2388" i="34"/>
  <c r="V2389" i="34"/>
  <c r="V2390" i="34"/>
  <c r="V2391" i="34"/>
  <c r="V2392" i="34"/>
  <c r="V2393" i="34"/>
  <c r="V2394" i="34"/>
  <c r="V2395" i="34"/>
  <c r="V2396" i="34"/>
  <c r="V2397" i="34"/>
  <c r="V2398" i="34"/>
  <c r="V2399" i="34"/>
  <c r="V2400" i="34"/>
  <c r="V2401" i="34"/>
  <c r="V2402" i="34"/>
  <c r="V2403" i="34"/>
  <c r="V2404" i="34"/>
  <c r="V2405" i="34"/>
  <c r="V2406" i="34"/>
  <c r="V2407" i="34"/>
  <c r="V2408" i="34"/>
  <c r="V2409" i="34"/>
  <c r="V2410" i="34"/>
  <c r="V2411" i="34"/>
  <c r="V2412" i="34"/>
  <c r="V2413" i="34"/>
  <c r="V2414" i="34"/>
  <c r="V2415" i="34"/>
  <c r="V2416" i="34"/>
  <c r="V2417" i="34"/>
  <c r="V2418" i="34"/>
  <c r="V2419" i="34"/>
  <c r="V2420" i="34"/>
  <c r="V2421" i="34"/>
  <c r="V2422" i="34"/>
  <c r="V2423" i="34"/>
  <c r="V2424" i="34"/>
  <c r="V2425" i="34"/>
  <c r="V2426" i="34"/>
  <c r="V2427" i="34"/>
  <c r="V2428" i="34"/>
  <c r="V2429" i="34"/>
  <c r="V2430" i="34"/>
  <c r="V2431" i="34"/>
  <c r="V2432" i="34"/>
  <c r="V2433" i="34"/>
  <c r="V2434" i="34"/>
  <c r="V2435" i="34"/>
  <c r="V2436" i="34"/>
  <c r="V2437" i="34"/>
  <c r="V2438" i="34"/>
  <c r="V2439" i="34"/>
  <c r="V2440" i="34"/>
  <c r="V2441" i="34"/>
  <c r="V2442" i="34"/>
  <c r="V2443" i="34"/>
  <c r="V2444" i="34"/>
  <c r="V2445" i="34"/>
  <c r="V2446" i="34"/>
  <c r="V2447" i="34"/>
  <c r="V2448" i="34"/>
  <c r="V2449" i="34"/>
  <c r="V2450" i="34"/>
  <c r="V2451" i="34"/>
  <c r="V2452" i="34"/>
  <c r="V2453" i="34"/>
  <c r="V2454" i="34"/>
  <c r="V2455" i="34"/>
  <c r="V2456" i="34"/>
  <c r="V2457" i="34"/>
  <c r="V2458" i="34"/>
  <c r="V2459" i="34"/>
  <c r="V2460" i="34"/>
  <c r="V2461" i="34"/>
  <c r="V2462" i="34"/>
  <c r="V2463" i="34"/>
  <c r="V2464" i="34"/>
  <c r="V2465" i="34"/>
  <c r="V2466" i="34"/>
  <c r="V2467" i="34"/>
  <c r="V2468" i="34"/>
  <c r="V2469" i="34"/>
  <c r="V2470" i="34"/>
  <c r="V2471" i="34"/>
  <c r="V2472" i="34"/>
  <c r="V2473" i="34"/>
  <c r="V2474" i="34"/>
  <c r="V2475" i="34"/>
  <c r="V2476" i="34"/>
  <c r="V2477" i="34"/>
  <c r="V2478" i="34"/>
  <c r="V2479" i="34"/>
  <c r="V2480" i="34"/>
  <c r="V2481" i="34"/>
  <c r="V2482" i="34"/>
  <c r="V2483" i="34"/>
  <c r="V2484" i="34"/>
  <c r="V2485" i="34"/>
  <c r="V2486" i="34"/>
  <c r="V2487" i="34"/>
  <c r="V2488" i="34"/>
  <c r="V2489" i="34"/>
  <c r="V2490" i="34"/>
  <c r="V2491" i="34"/>
  <c r="V2492" i="34"/>
  <c r="V2493" i="34"/>
  <c r="V2494" i="34"/>
  <c r="V2495" i="34"/>
  <c r="V2496" i="34"/>
  <c r="V2497" i="34"/>
  <c r="V2498" i="34"/>
  <c r="V2499" i="34"/>
  <c r="V2500" i="34"/>
  <c r="V2501" i="34"/>
  <c r="V2502" i="34"/>
  <c r="V2503" i="34"/>
  <c r="V2504" i="34"/>
  <c r="V2505" i="34"/>
  <c r="V2506" i="34"/>
  <c r="V2507" i="34"/>
  <c r="V2508" i="34"/>
  <c r="V2509" i="34"/>
  <c r="V2510" i="34"/>
  <c r="V2511" i="34"/>
  <c r="V2512" i="34"/>
  <c r="V2513" i="34"/>
  <c r="V2514" i="34"/>
  <c r="V2515" i="34"/>
  <c r="V2516" i="34"/>
  <c r="V2517" i="34"/>
  <c r="V2518" i="34"/>
  <c r="V2519" i="34"/>
  <c r="V2520" i="34"/>
  <c r="V2521" i="34"/>
  <c r="V2522" i="34"/>
  <c r="V2523" i="34"/>
  <c r="V2524" i="34"/>
  <c r="V2525" i="34"/>
  <c r="V2526" i="34"/>
  <c r="V2527" i="34"/>
  <c r="V2528" i="34"/>
  <c r="V2529" i="34"/>
  <c r="V2530" i="34"/>
  <c r="V2531" i="34"/>
  <c r="V2532" i="34"/>
  <c r="V2533" i="34"/>
  <c r="V2534" i="34"/>
  <c r="V2535" i="34"/>
  <c r="V2536" i="34"/>
  <c r="V2537" i="34"/>
  <c r="V2538" i="34"/>
  <c r="V2539" i="34"/>
  <c r="V2540" i="34"/>
  <c r="V2541" i="34"/>
  <c r="V2542" i="34"/>
  <c r="V2543" i="34"/>
  <c r="V2544" i="34"/>
  <c r="V2545" i="34"/>
  <c r="V2546" i="34"/>
  <c r="V2547" i="34"/>
  <c r="V2548" i="34"/>
  <c r="V2549" i="34"/>
  <c r="V2550" i="34"/>
  <c r="V2551" i="34"/>
  <c r="V2552" i="34"/>
  <c r="V2553" i="34"/>
  <c r="V2554" i="34"/>
  <c r="V2555" i="34"/>
  <c r="V2556" i="34"/>
  <c r="V2557" i="34"/>
  <c r="V2558" i="34"/>
  <c r="V2559" i="34"/>
  <c r="V2560" i="34"/>
  <c r="V2561" i="34"/>
  <c r="V2562" i="34"/>
  <c r="V2563" i="34"/>
  <c r="V2564" i="34"/>
  <c r="V2565" i="34"/>
  <c r="V2566" i="34"/>
  <c r="V2567" i="34"/>
  <c r="V2568" i="34"/>
  <c r="V2569" i="34"/>
  <c r="V2570" i="34"/>
  <c r="V2571" i="34"/>
  <c r="V2572" i="34"/>
  <c r="V2573" i="34"/>
  <c r="V2574" i="34"/>
  <c r="V2575" i="34"/>
  <c r="V2576" i="34"/>
  <c r="V2577" i="34"/>
  <c r="V2578" i="34"/>
  <c r="V2579" i="34"/>
  <c r="V2580" i="34"/>
  <c r="V2581" i="34"/>
  <c r="V2582" i="34"/>
  <c r="V2583" i="34"/>
  <c r="V2584" i="34"/>
  <c r="V2585" i="34"/>
  <c r="V2586" i="34"/>
  <c r="V2587" i="34"/>
  <c r="V2588" i="34"/>
  <c r="V2589" i="34"/>
  <c r="V2590" i="34"/>
  <c r="V2591" i="34"/>
  <c r="V2592" i="34"/>
  <c r="V2593" i="34"/>
  <c r="V2594" i="34"/>
  <c r="V2595" i="34"/>
  <c r="V2596" i="34"/>
  <c r="V2597" i="34"/>
  <c r="V2598" i="34"/>
  <c r="V2599" i="34"/>
  <c r="V2600" i="34"/>
  <c r="V2601" i="34"/>
  <c r="V2602" i="34"/>
  <c r="V2603" i="34"/>
  <c r="V2604" i="34"/>
  <c r="V2605" i="34"/>
  <c r="V2606" i="34"/>
  <c r="V2607" i="34"/>
  <c r="V2608" i="34"/>
  <c r="V2609" i="34"/>
  <c r="V2610" i="34"/>
  <c r="V2611" i="34"/>
  <c r="V2612" i="34"/>
  <c r="V2613" i="34"/>
  <c r="V2614" i="34"/>
  <c r="V2615" i="34"/>
  <c r="V2616" i="34"/>
  <c r="V2617" i="34"/>
  <c r="V2618" i="34"/>
  <c r="V2619" i="34"/>
  <c r="V2620" i="34"/>
  <c r="V2621" i="34"/>
  <c r="V2622" i="34"/>
  <c r="V2623" i="34"/>
  <c r="V2624" i="34"/>
  <c r="V2625" i="34"/>
  <c r="V2626" i="34"/>
  <c r="V2627" i="34"/>
  <c r="V2628" i="34"/>
  <c r="V2629" i="34"/>
  <c r="V2630" i="34"/>
  <c r="V2631" i="34"/>
  <c r="V2632" i="34"/>
  <c r="V2633" i="34"/>
  <c r="V2634" i="34"/>
  <c r="V2635" i="34"/>
  <c r="V2636" i="34"/>
  <c r="V2637" i="34"/>
  <c r="V2638" i="34"/>
  <c r="V2639" i="34"/>
  <c r="V2640" i="34"/>
  <c r="V2641" i="34"/>
  <c r="V2642" i="34"/>
  <c r="V2643" i="34"/>
  <c r="V2644" i="34"/>
  <c r="V2645" i="34"/>
  <c r="V2646" i="34"/>
  <c r="V2647" i="34"/>
  <c r="V2648" i="34"/>
  <c r="V2649" i="34"/>
  <c r="V2650" i="34"/>
  <c r="V2651" i="34"/>
  <c r="V2652" i="34"/>
  <c r="V2653" i="34"/>
  <c r="V2654" i="34"/>
  <c r="V2655" i="34"/>
  <c r="V2656" i="34"/>
  <c r="V2657" i="34"/>
  <c r="V2658" i="34"/>
  <c r="V2659" i="34"/>
  <c r="V2660" i="34"/>
  <c r="V2661" i="34"/>
  <c r="V2662" i="34"/>
  <c r="V2663" i="34"/>
  <c r="V2664" i="34"/>
  <c r="V2665" i="34"/>
  <c r="V2666" i="34"/>
  <c r="V2667" i="34"/>
  <c r="V2668" i="34"/>
  <c r="V2669" i="34"/>
  <c r="V2670" i="34"/>
  <c r="V2671" i="34"/>
  <c r="V2672" i="34"/>
  <c r="V2673" i="34"/>
  <c r="V2674" i="34"/>
  <c r="V2675" i="34"/>
  <c r="V2676" i="34"/>
  <c r="V2677" i="34"/>
  <c r="V2678" i="34"/>
  <c r="V2679" i="34"/>
  <c r="V2680" i="34"/>
  <c r="V2681" i="34"/>
  <c r="V2682" i="34"/>
  <c r="V2683" i="34"/>
  <c r="V2684" i="34"/>
  <c r="V2685" i="34"/>
  <c r="V2686" i="34"/>
  <c r="V2687" i="34"/>
  <c r="V2688" i="34"/>
  <c r="V2689" i="34"/>
  <c r="V2690" i="34"/>
  <c r="V2691" i="34"/>
  <c r="V2692" i="34"/>
  <c r="V2693" i="34"/>
  <c r="V2694" i="34"/>
  <c r="V2695" i="34"/>
  <c r="V2696" i="34"/>
  <c r="V2697" i="34"/>
  <c r="V2698" i="34"/>
  <c r="V2699" i="34"/>
  <c r="V2700" i="34"/>
  <c r="V2701" i="34"/>
  <c r="V2702" i="34"/>
  <c r="V2703" i="34"/>
  <c r="V2704" i="34"/>
  <c r="V2705" i="34"/>
  <c r="V2706" i="34"/>
  <c r="V2707" i="34"/>
  <c r="V2708" i="34"/>
  <c r="V2709" i="34"/>
  <c r="V2710" i="34"/>
  <c r="V2711" i="34"/>
  <c r="V2712" i="34"/>
  <c r="V2713" i="34"/>
  <c r="V2714" i="34"/>
  <c r="V2715" i="34"/>
  <c r="V2716" i="34"/>
  <c r="V2717" i="34"/>
  <c r="V2718" i="34"/>
  <c r="V2719" i="34"/>
  <c r="V2720" i="34"/>
  <c r="V2721" i="34"/>
  <c r="V2722" i="34"/>
  <c r="V2723" i="34"/>
  <c r="V2724" i="34"/>
  <c r="V2725" i="34"/>
  <c r="V2726" i="34"/>
  <c r="V2727" i="34"/>
  <c r="V2728" i="34"/>
  <c r="V2729" i="34"/>
  <c r="V2730" i="34"/>
  <c r="V2731" i="34"/>
  <c r="V2732" i="34"/>
  <c r="V2733" i="34"/>
  <c r="V2734" i="34"/>
  <c r="V2735" i="34"/>
  <c r="V2736" i="34"/>
  <c r="V2737" i="34"/>
  <c r="V2738" i="34"/>
  <c r="V2739" i="34"/>
  <c r="V2740" i="34"/>
  <c r="V2741" i="34"/>
  <c r="V2742" i="34"/>
  <c r="V2743" i="34"/>
  <c r="V2744" i="34"/>
  <c r="V2745" i="34"/>
  <c r="V2746" i="34"/>
  <c r="V2747" i="34"/>
  <c r="V2748" i="34"/>
  <c r="V2749" i="34"/>
  <c r="V2750" i="34"/>
  <c r="V2751" i="34"/>
  <c r="V2752" i="34"/>
  <c r="V2753" i="34"/>
  <c r="V2754" i="34"/>
  <c r="V2755" i="34"/>
  <c r="V2756" i="34"/>
  <c r="V2757" i="34"/>
  <c r="V2758" i="34"/>
  <c r="V2759" i="34"/>
  <c r="V2760" i="34"/>
  <c r="V2761" i="34"/>
  <c r="V2762" i="34"/>
  <c r="V2763" i="34"/>
  <c r="V2764" i="34"/>
  <c r="V2765" i="34"/>
  <c r="V2766" i="34"/>
  <c r="V2767" i="34"/>
  <c r="V2768" i="34"/>
  <c r="V2769" i="34"/>
  <c r="V2770" i="34"/>
  <c r="V2771" i="34"/>
  <c r="V2772" i="34"/>
  <c r="V2773" i="34"/>
  <c r="V2774" i="34"/>
  <c r="V2775" i="34"/>
  <c r="V2776" i="34"/>
  <c r="V2777" i="34"/>
  <c r="V2778" i="34"/>
  <c r="V2779" i="34"/>
  <c r="V2780" i="34"/>
  <c r="V2781" i="34"/>
  <c r="V2782" i="34"/>
  <c r="V2783" i="34"/>
  <c r="V2784" i="34"/>
  <c r="V2785" i="34"/>
  <c r="V2786" i="34"/>
  <c r="V2787" i="34"/>
  <c r="V2788" i="34"/>
  <c r="V2789" i="34"/>
  <c r="V2790" i="34"/>
  <c r="V2791" i="34"/>
  <c r="V2792" i="34"/>
  <c r="V2793" i="34"/>
  <c r="V2794" i="34"/>
  <c r="V2795" i="34"/>
  <c r="V2796" i="34"/>
  <c r="V2797" i="34"/>
  <c r="V2798" i="34"/>
  <c r="V2799" i="34"/>
  <c r="V2800" i="34"/>
  <c r="V2801" i="34"/>
  <c r="V2802" i="34"/>
  <c r="V2803" i="34"/>
  <c r="V2804" i="34"/>
  <c r="V2805" i="34"/>
  <c r="V2806" i="34"/>
  <c r="V2807" i="34"/>
  <c r="V2808" i="34"/>
  <c r="V2809" i="34"/>
  <c r="V2810" i="34"/>
  <c r="V2811" i="34"/>
  <c r="V2812" i="34"/>
  <c r="V2813" i="34"/>
  <c r="V2814" i="34"/>
  <c r="V2815" i="34"/>
  <c r="V2816" i="34"/>
  <c r="V2817" i="34"/>
  <c r="V2818" i="34"/>
  <c r="V2819" i="34"/>
  <c r="V2820" i="34"/>
  <c r="V2821" i="34"/>
  <c r="V2822" i="34"/>
  <c r="V2823" i="34"/>
  <c r="V2824" i="34"/>
  <c r="V2825" i="34"/>
  <c r="V2826" i="34"/>
  <c r="V2827" i="34"/>
  <c r="V2828" i="34"/>
  <c r="V2829" i="34"/>
  <c r="V2830" i="34"/>
  <c r="V2831" i="34"/>
  <c r="V2832" i="34"/>
  <c r="V2833" i="34"/>
  <c r="V2834" i="34"/>
  <c r="V2835" i="34"/>
  <c r="V2836" i="34"/>
  <c r="V2837" i="34"/>
  <c r="V2838" i="34"/>
  <c r="V2839" i="34"/>
  <c r="V2840" i="34"/>
  <c r="V2841" i="34"/>
  <c r="V2842" i="34"/>
  <c r="V2843" i="34"/>
  <c r="V2844" i="34"/>
  <c r="V2845" i="34"/>
  <c r="V2846" i="34"/>
  <c r="V2847" i="34"/>
  <c r="V2848" i="34"/>
  <c r="V2849" i="34"/>
  <c r="V2850" i="34"/>
  <c r="V2851" i="34"/>
  <c r="V2852" i="34"/>
  <c r="V2853" i="34"/>
  <c r="V2854" i="34"/>
  <c r="V2855" i="34"/>
  <c r="V2856" i="34"/>
  <c r="V2857" i="34"/>
  <c r="V2858" i="34"/>
  <c r="V2859" i="34"/>
  <c r="V2860" i="34"/>
  <c r="V2861" i="34"/>
  <c r="V2862" i="34"/>
  <c r="V2863" i="34"/>
  <c r="V2864" i="34"/>
  <c r="V2865" i="34"/>
  <c r="V2866" i="34"/>
  <c r="V2867" i="34"/>
  <c r="V2868" i="34"/>
  <c r="V2869" i="34"/>
  <c r="V2870" i="34"/>
  <c r="V2871" i="34"/>
  <c r="V2872" i="34"/>
  <c r="V2873" i="34"/>
  <c r="V2874" i="34"/>
  <c r="V2875" i="34"/>
  <c r="V2876" i="34"/>
  <c r="V2877" i="34"/>
  <c r="V2878" i="34"/>
  <c r="V2879" i="34"/>
  <c r="V2880" i="34"/>
  <c r="V2881" i="34"/>
  <c r="V2882" i="34"/>
  <c r="V2883" i="34"/>
  <c r="V2884" i="34"/>
  <c r="V2885" i="34"/>
  <c r="V2886" i="34"/>
  <c r="V2887" i="34"/>
  <c r="V2888" i="34"/>
  <c r="V2889" i="34"/>
  <c r="V2890" i="34"/>
  <c r="V2891" i="34"/>
  <c r="V2892" i="34"/>
  <c r="V2893" i="34"/>
  <c r="V2894" i="34"/>
  <c r="V2895" i="34"/>
  <c r="V2896" i="34"/>
  <c r="V2897" i="34"/>
  <c r="V2898" i="34"/>
  <c r="V2899" i="34"/>
  <c r="V2900" i="34"/>
  <c r="V2901" i="34"/>
  <c r="V2902" i="34"/>
  <c r="V2903" i="34"/>
  <c r="V2904" i="34"/>
  <c r="V2905" i="34"/>
  <c r="V2906" i="34"/>
  <c r="V2907" i="34"/>
  <c r="V2908" i="34"/>
  <c r="V2909" i="34"/>
  <c r="V2910" i="34"/>
  <c r="V2911" i="34"/>
  <c r="V2912" i="34"/>
  <c r="V2913" i="34"/>
  <c r="V2914" i="34"/>
  <c r="V2915" i="34"/>
  <c r="V2916" i="34"/>
  <c r="V2917" i="34"/>
  <c r="V2918" i="34"/>
  <c r="V2919" i="34"/>
  <c r="V2920" i="34"/>
  <c r="V2921" i="34"/>
  <c r="V2922" i="34"/>
  <c r="V2923" i="34"/>
  <c r="V2924" i="34"/>
  <c r="V2925" i="34"/>
  <c r="V2926" i="34"/>
  <c r="V2927" i="34"/>
  <c r="V2928" i="34"/>
  <c r="V2929" i="34"/>
  <c r="V2930" i="34"/>
  <c r="V2931" i="34"/>
  <c r="V2932" i="34"/>
  <c r="V2933" i="34"/>
  <c r="V2934" i="34"/>
  <c r="V2935" i="34"/>
  <c r="V2936" i="34"/>
  <c r="V2937" i="34"/>
  <c r="V2938" i="34"/>
  <c r="V2939" i="34"/>
  <c r="V2940" i="34"/>
  <c r="V2941" i="34"/>
  <c r="V2942" i="34"/>
  <c r="V2943" i="34"/>
  <c r="V2944" i="34"/>
  <c r="V2945" i="34"/>
  <c r="V2946" i="34"/>
  <c r="V2947" i="34"/>
  <c r="V2948" i="34"/>
  <c r="V2949" i="34"/>
  <c r="V2950" i="34"/>
  <c r="V2951" i="34"/>
  <c r="V2952" i="34"/>
  <c r="V2953" i="34"/>
  <c r="V2954" i="34"/>
  <c r="V2955" i="34"/>
  <c r="V2956" i="34"/>
  <c r="V2957" i="34"/>
  <c r="V2958" i="34"/>
  <c r="V2959" i="34"/>
  <c r="V2960" i="34"/>
  <c r="V2961" i="34"/>
  <c r="V2962" i="34"/>
  <c r="V2963" i="34"/>
  <c r="V2964" i="34"/>
  <c r="V2965" i="34"/>
  <c r="V2966" i="34"/>
  <c r="V2967" i="34"/>
  <c r="V2968" i="34"/>
  <c r="V2969" i="34"/>
  <c r="V2970" i="34"/>
  <c r="V2971" i="34"/>
  <c r="V2972" i="34"/>
  <c r="V2973" i="34"/>
  <c r="V2974" i="34"/>
  <c r="V2975" i="34"/>
  <c r="V2976" i="34"/>
  <c r="V2977" i="34"/>
  <c r="V2978" i="34"/>
  <c r="V2979" i="34"/>
  <c r="V2980" i="34"/>
  <c r="V2981" i="34"/>
  <c r="V2982" i="34"/>
  <c r="V2983" i="34"/>
  <c r="V2984" i="34"/>
  <c r="V2985" i="34"/>
  <c r="V2986" i="34"/>
  <c r="V2987" i="34"/>
  <c r="V2988" i="34"/>
  <c r="V2989" i="34"/>
  <c r="V2990" i="34"/>
  <c r="V2991" i="34"/>
  <c r="V2992" i="34"/>
  <c r="V2993" i="34"/>
  <c r="V2994" i="34"/>
  <c r="V2995" i="34"/>
  <c r="V2996" i="34"/>
  <c r="V2997" i="34"/>
  <c r="V2998" i="34"/>
  <c r="V2999" i="34"/>
  <c r="I8" i="31"/>
  <c r="I9" i="31"/>
  <c r="I10" i="31"/>
  <c r="I11" i="31"/>
  <c r="I12" i="31"/>
  <c r="I13" i="31"/>
  <c r="I14" i="31"/>
  <c r="U3" i="34"/>
  <c r="U4" i="34"/>
  <c r="U5" i="34"/>
  <c r="U6" i="34"/>
  <c r="U7" i="34"/>
  <c r="U8" i="34"/>
  <c r="U9" i="34"/>
  <c r="U10" i="34"/>
  <c r="U11" i="34"/>
  <c r="U12" i="34"/>
  <c r="U13" i="34"/>
  <c r="U14" i="34"/>
  <c r="U15" i="34"/>
  <c r="U16" i="34"/>
  <c r="U17" i="34"/>
  <c r="U18" i="34"/>
  <c r="U19" i="34"/>
  <c r="U20" i="34"/>
  <c r="U21" i="34"/>
  <c r="U22" i="34"/>
  <c r="U23" i="34"/>
  <c r="U24" i="34"/>
  <c r="U25" i="34"/>
  <c r="U26" i="34"/>
  <c r="U27" i="34"/>
  <c r="U28" i="34"/>
  <c r="U29" i="34"/>
  <c r="U30" i="34"/>
  <c r="U31" i="34"/>
  <c r="U32" i="34"/>
  <c r="U33" i="34"/>
  <c r="U34" i="34"/>
  <c r="U35" i="34"/>
  <c r="U36" i="34"/>
  <c r="U37" i="34"/>
  <c r="U38" i="34"/>
  <c r="U39" i="34"/>
  <c r="U40" i="34"/>
  <c r="U41" i="34"/>
  <c r="U42" i="34"/>
  <c r="U43" i="34"/>
  <c r="U44" i="34"/>
  <c r="U45" i="34"/>
  <c r="U46" i="34"/>
  <c r="U47" i="34"/>
  <c r="U48" i="34"/>
  <c r="U49" i="34"/>
  <c r="U50" i="34"/>
  <c r="U51" i="34"/>
  <c r="U52" i="34"/>
  <c r="U53" i="34"/>
  <c r="U54" i="34"/>
  <c r="U55" i="34"/>
  <c r="U56" i="34"/>
  <c r="U57" i="34"/>
  <c r="U58" i="34"/>
  <c r="U59" i="34"/>
  <c r="U60" i="34"/>
  <c r="U61" i="34"/>
  <c r="U62" i="34"/>
  <c r="U63" i="34"/>
  <c r="U64" i="34"/>
  <c r="U65" i="34"/>
  <c r="U66" i="34"/>
  <c r="U67" i="34"/>
  <c r="U68" i="34"/>
  <c r="U69" i="34"/>
  <c r="U70" i="34"/>
  <c r="U71" i="34"/>
  <c r="U72" i="34"/>
  <c r="U73" i="34"/>
  <c r="U74" i="34"/>
  <c r="U75" i="34"/>
  <c r="U76" i="34"/>
  <c r="U77" i="34"/>
  <c r="U78" i="34"/>
  <c r="U79" i="34"/>
  <c r="U80" i="34"/>
  <c r="U81" i="34"/>
  <c r="U82" i="34"/>
  <c r="U83" i="34"/>
  <c r="U84" i="34"/>
  <c r="U85" i="34"/>
  <c r="U86" i="34"/>
  <c r="U87" i="34"/>
  <c r="U88" i="34"/>
  <c r="U89" i="34"/>
  <c r="U90" i="34"/>
  <c r="U91" i="34"/>
  <c r="U92" i="34"/>
  <c r="U93" i="34"/>
  <c r="U94" i="34"/>
  <c r="U95" i="34"/>
  <c r="U96" i="34"/>
  <c r="U97" i="34"/>
  <c r="U98" i="34"/>
  <c r="U99" i="34"/>
  <c r="U100" i="34"/>
  <c r="U101" i="34"/>
  <c r="U102" i="34"/>
  <c r="U103" i="34"/>
  <c r="U104" i="34"/>
  <c r="U105" i="34"/>
  <c r="U106" i="34"/>
  <c r="U107" i="34"/>
  <c r="U108" i="34"/>
  <c r="U109" i="34"/>
  <c r="U110" i="34"/>
  <c r="U111" i="34"/>
  <c r="U112" i="34"/>
  <c r="U113" i="34"/>
  <c r="U114" i="34"/>
  <c r="U115" i="34"/>
  <c r="U116" i="34"/>
  <c r="U117" i="34"/>
  <c r="U118" i="34"/>
  <c r="U119" i="34"/>
  <c r="U120" i="34"/>
  <c r="U121" i="34"/>
  <c r="U122" i="34"/>
  <c r="U123" i="34"/>
  <c r="U124" i="34"/>
  <c r="U125" i="34"/>
  <c r="U126" i="34"/>
  <c r="U127" i="34"/>
  <c r="U128" i="34"/>
  <c r="U129" i="34"/>
  <c r="U130" i="34"/>
  <c r="U131" i="34"/>
  <c r="U132" i="34"/>
  <c r="U133" i="34"/>
  <c r="U134" i="34"/>
  <c r="U135" i="34"/>
  <c r="U136" i="34"/>
  <c r="U137" i="34"/>
  <c r="U138" i="34"/>
  <c r="U139" i="34"/>
  <c r="U140" i="34"/>
  <c r="U141" i="34"/>
  <c r="U142" i="34"/>
  <c r="U143" i="34"/>
  <c r="U144" i="34"/>
  <c r="U145" i="34"/>
  <c r="U146" i="34"/>
  <c r="U147" i="34"/>
  <c r="U148" i="34"/>
  <c r="U149" i="34"/>
  <c r="U150" i="34"/>
  <c r="U151" i="34"/>
  <c r="U152" i="34"/>
  <c r="U153" i="34"/>
  <c r="U154" i="34"/>
  <c r="U155" i="34"/>
  <c r="U156" i="34"/>
  <c r="U157" i="34"/>
  <c r="U158" i="34"/>
  <c r="U159" i="34"/>
  <c r="U160" i="34"/>
  <c r="U161" i="34"/>
  <c r="U162" i="34"/>
  <c r="U163" i="34"/>
  <c r="U164" i="34"/>
  <c r="U165" i="34"/>
  <c r="U166" i="34"/>
  <c r="U167" i="34"/>
  <c r="U168" i="34"/>
  <c r="U169" i="34"/>
  <c r="U170" i="34"/>
  <c r="U171" i="34"/>
  <c r="U172" i="34"/>
  <c r="U173" i="34"/>
  <c r="U174" i="34"/>
  <c r="U175" i="34"/>
  <c r="U176" i="34"/>
  <c r="U177" i="34"/>
  <c r="U178" i="34"/>
  <c r="U179" i="34"/>
  <c r="U180" i="34"/>
  <c r="U181" i="34"/>
  <c r="U182" i="34"/>
  <c r="U183" i="34"/>
  <c r="U184" i="34"/>
  <c r="U185" i="34"/>
  <c r="U186" i="34"/>
  <c r="U187" i="34"/>
  <c r="U188" i="34"/>
  <c r="U189" i="34"/>
  <c r="U190" i="34"/>
  <c r="U191" i="34"/>
  <c r="U192" i="34"/>
  <c r="U193" i="34"/>
  <c r="U194" i="34"/>
  <c r="U195" i="34"/>
  <c r="U196" i="34"/>
  <c r="U197" i="34"/>
  <c r="U198" i="34"/>
  <c r="U199" i="34"/>
  <c r="U200" i="34"/>
  <c r="U201" i="34"/>
  <c r="U202" i="34"/>
  <c r="U203" i="34"/>
  <c r="U204" i="34"/>
  <c r="U205" i="34"/>
  <c r="U206" i="34"/>
  <c r="U207" i="34"/>
  <c r="U208" i="34"/>
  <c r="U209" i="34"/>
  <c r="U210" i="34"/>
  <c r="U211" i="34"/>
  <c r="U212" i="34"/>
  <c r="U213" i="34"/>
  <c r="U214" i="34"/>
  <c r="U215" i="34"/>
  <c r="U216" i="34"/>
  <c r="U217" i="34"/>
  <c r="U218" i="34"/>
  <c r="U219" i="34"/>
  <c r="U220" i="34"/>
  <c r="U221" i="34"/>
  <c r="U222" i="34"/>
  <c r="U223" i="34"/>
  <c r="U224" i="34"/>
  <c r="U225" i="34"/>
  <c r="U226" i="34"/>
  <c r="U227" i="34"/>
  <c r="U228" i="34"/>
  <c r="U229" i="34"/>
  <c r="U230" i="34"/>
  <c r="U231" i="34"/>
  <c r="U232" i="34"/>
  <c r="U233" i="34"/>
  <c r="U234" i="34"/>
  <c r="U235" i="34"/>
  <c r="U236" i="34"/>
  <c r="U237" i="34"/>
  <c r="U238" i="34"/>
  <c r="U239" i="34"/>
  <c r="U240" i="34"/>
  <c r="U241" i="34"/>
  <c r="U242" i="34"/>
  <c r="U243" i="34"/>
  <c r="U244" i="34"/>
  <c r="U245" i="34"/>
  <c r="U246" i="34"/>
  <c r="U247" i="34"/>
  <c r="U248" i="34"/>
  <c r="U249" i="34"/>
  <c r="U250" i="34"/>
  <c r="U251" i="34"/>
  <c r="U252" i="34"/>
  <c r="U253" i="34"/>
  <c r="U254" i="34"/>
  <c r="U255" i="34"/>
  <c r="U256" i="34"/>
  <c r="U257" i="34"/>
  <c r="U258" i="34"/>
  <c r="U259" i="34"/>
  <c r="U260" i="34"/>
  <c r="U261" i="34"/>
  <c r="U262" i="34"/>
  <c r="U263" i="34"/>
  <c r="U264" i="34"/>
  <c r="U265" i="34"/>
  <c r="U266" i="34"/>
  <c r="U267" i="34"/>
  <c r="U268" i="34"/>
  <c r="U269" i="34"/>
  <c r="U270" i="34"/>
  <c r="U271" i="34"/>
  <c r="U272" i="34"/>
  <c r="U273" i="34"/>
  <c r="U274" i="34"/>
  <c r="U275" i="34"/>
  <c r="U276" i="34"/>
  <c r="U277" i="34"/>
  <c r="U278" i="34"/>
  <c r="U279" i="34"/>
  <c r="U280" i="34"/>
  <c r="U281" i="34"/>
  <c r="U282" i="34"/>
  <c r="U283" i="34"/>
  <c r="U284" i="34"/>
  <c r="U285" i="34"/>
  <c r="U286" i="34"/>
  <c r="U287" i="34"/>
  <c r="U288" i="34"/>
  <c r="U289" i="34"/>
  <c r="U290" i="34"/>
  <c r="U291" i="34"/>
  <c r="U292" i="34"/>
  <c r="U293" i="34"/>
  <c r="U294" i="34"/>
  <c r="U295" i="34"/>
  <c r="U296" i="34"/>
  <c r="U297" i="34"/>
  <c r="U298" i="34"/>
  <c r="U299" i="34"/>
  <c r="U300" i="34"/>
  <c r="U301" i="34"/>
  <c r="U302" i="34"/>
  <c r="U303" i="34"/>
  <c r="U304" i="34"/>
  <c r="U305" i="34"/>
  <c r="U306" i="34"/>
  <c r="U307" i="34"/>
  <c r="U308" i="34"/>
  <c r="U309" i="34"/>
  <c r="U310" i="34"/>
  <c r="U311" i="34"/>
  <c r="U312" i="34"/>
  <c r="U313" i="34"/>
  <c r="U314" i="34"/>
  <c r="U315" i="34"/>
  <c r="U316" i="34"/>
  <c r="U317" i="34"/>
  <c r="U318" i="34"/>
  <c r="U319" i="34"/>
  <c r="U320" i="34"/>
  <c r="U321" i="34"/>
  <c r="U322" i="34"/>
  <c r="U323" i="34"/>
  <c r="U324" i="34"/>
  <c r="U325" i="34"/>
  <c r="U326" i="34"/>
  <c r="U327" i="34"/>
  <c r="U328" i="34"/>
  <c r="U329" i="34"/>
  <c r="U330" i="34"/>
  <c r="U331" i="34"/>
  <c r="U332" i="34"/>
  <c r="U333" i="34"/>
  <c r="U334" i="34"/>
  <c r="U335" i="34"/>
  <c r="U336" i="34"/>
  <c r="U337" i="34"/>
  <c r="U338" i="34"/>
  <c r="U339" i="34"/>
  <c r="U340" i="34"/>
  <c r="U341" i="34"/>
  <c r="U342" i="34"/>
  <c r="U343" i="34"/>
  <c r="U344" i="34"/>
  <c r="U345" i="34"/>
  <c r="U346" i="34"/>
  <c r="U347" i="34"/>
  <c r="U348" i="34"/>
  <c r="U349" i="34"/>
  <c r="U350" i="34"/>
  <c r="U351" i="34"/>
  <c r="U352" i="34"/>
  <c r="U353" i="34"/>
  <c r="U354" i="34"/>
  <c r="U355" i="34"/>
  <c r="U356" i="34"/>
  <c r="U357" i="34"/>
  <c r="U358" i="34"/>
  <c r="U359" i="34"/>
  <c r="U360" i="34"/>
  <c r="U361" i="34"/>
  <c r="U362" i="34"/>
  <c r="U363" i="34"/>
  <c r="U364" i="34"/>
  <c r="U365" i="34"/>
  <c r="U366" i="34"/>
  <c r="U367" i="34"/>
  <c r="U368" i="34"/>
  <c r="U369" i="34"/>
  <c r="U370" i="34"/>
  <c r="U371" i="34"/>
  <c r="U372" i="34"/>
  <c r="U373" i="34"/>
  <c r="U374" i="34"/>
  <c r="U375" i="34"/>
  <c r="U376" i="34"/>
  <c r="U377" i="34"/>
  <c r="U378" i="34"/>
  <c r="U379" i="34"/>
  <c r="U380" i="34"/>
  <c r="U381" i="34"/>
  <c r="U382" i="34"/>
  <c r="U383" i="34"/>
  <c r="U384" i="34"/>
  <c r="U385" i="34"/>
  <c r="U386" i="34"/>
  <c r="U387" i="34"/>
  <c r="U388" i="34"/>
  <c r="U389" i="34"/>
  <c r="U390" i="34"/>
  <c r="U391" i="34"/>
  <c r="U392" i="34"/>
  <c r="U393" i="34"/>
  <c r="U394" i="34"/>
  <c r="U395" i="34"/>
  <c r="U396" i="34"/>
  <c r="U397" i="34"/>
  <c r="U398" i="34"/>
  <c r="U399" i="34"/>
  <c r="U400" i="34"/>
  <c r="U401" i="34"/>
  <c r="U402" i="34"/>
  <c r="U403" i="34"/>
  <c r="U404" i="34"/>
  <c r="U405" i="34"/>
  <c r="U406" i="34"/>
  <c r="U407" i="34"/>
  <c r="U408" i="34"/>
  <c r="U409" i="34"/>
  <c r="U410" i="34"/>
  <c r="U411" i="34"/>
  <c r="U412" i="34"/>
  <c r="U413" i="34"/>
  <c r="U414" i="34"/>
  <c r="U415" i="34"/>
  <c r="U416" i="34"/>
  <c r="U417" i="34"/>
  <c r="U418" i="34"/>
  <c r="U419" i="34"/>
  <c r="U420" i="34"/>
  <c r="U421" i="34"/>
  <c r="U422" i="34"/>
  <c r="U423" i="34"/>
  <c r="U424" i="34"/>
  <c r="U425" i="34"/>
  <c r="U426" i="34"/>
  <c r="U427" i="34"/>
  <c r="U428" i="34"/>
  <c r="U429" i="34"/>
  <c r="U430" i="34"/>
  <c r="U431" i="34"/>
  <c r="U432" i="34"/>
  <c r="U433" i="34"/>
  <c r="U434" i="34"/>
  <c r="U435" i="34"/>
  <c r="U436" i="34"/>
  <c r="U437" i="34"/>
  <c r="U438" i="34"/>
  <c r="U439" i="34"/>
  <c r="U440" i="34"/>
  <c r="U441" i="34"/>
  <c r="U442" i="34"/>
  <c r="U443" i="34"/>
  <c r="U444" i="34"/>
  <c r="U445" i="34"/>
  <c r="U446" i="34"/>
  <c r="U447" i="34"/>
  <c r="U448" i="34"/>
  <c r="U449" i="34"/>
  <c r="U450" i="34"/>
  <c r="U451" i="34"/>
  <c r="U452" i="34"/>
  <c r="U453" i="34"/>
  <c r="U454" i="34"/>
  <c r="U455" i="34"/>
  <c r="U456" i="34"/>
  <c r="U457" i="34"/>
  <c r="U458" i="34"/>
  <c r="U459" i="34"/>
  <c r="U460" i="34"/>
  <c r="U461" i="34"/>
  <c r="U462" i="34"/>
  <c r="U463" i="34"/>
  <c r="U464" i="34"/>
  <c r="U465" i="34"/>
  <c r="U466" i="34"/>
  <c r="U467" i="34"/>
  <c r="U468" i="34"/>
  <c r="U469" i="34"/>
  <c r="U470" i="34"/>
  <c r="U471" i="34"/>
  <c r="U472" i="34"/>
  <c r="U473" i="34"/>
  <c r="U474" i="34"/>
  <c r="U475" i="34"/>
  <c r="U476" i="34"/>
  <c r="U477" i="34"/>
  <c r="U478" i="34"/>
  <c r="U479" i="34"/>
  <c r="U480" i="34"/>
  <c r="U481" i="34"/>
  <c r="U482" i="34"/>
  <c r="U483" i="34"/>
  <c r="U484" i="34"/>
  <c r="U485" i="34"/>
  <c r="U486" i="34"/>
  <c r="U487" i="34"/>
  <c r="U488" i="34"/>
  <c r="U489" i="34"/>
  <c r="U490" i="34"/>
  <c r="U491" i="34"/>
  <c r="U492" i="34"/>
  <c r="U493" i="34"/>
  <c r="U494" i="34"/>
  <c r="U495" i="34"/>
  <c r="U496" i="34"/>
  <c r="U497" i="34"/>
  <c r="U498" i="34"/>
  <c r="U499" i="34"/>
  <c r="U500" i="34"/>
  <c r="U501" i="34"/>
  <c r="U502" i="34"/>
  <c r="U503" i="34"/>
  <c r="U504" i="34"/>
  <c r="U505" i="34"/>
  <c r="U506" i="34"/>
  <c r="U507" i="34"/>
  <c r="U508" i="34"/>
  <c r="U509" i="34"/>
  <c r="U510" i="34"/>
  <c r="U511" i="34"/>
  <c r="U512" i="34"/>
  <c r="U513" i="34"/>
  <c r="U514" i="34"/>
  <c r="U515" i="34"/>
  <c r="U516" i="34"/>
  <c r="U517" i="34"/>
  <c r="U518" i="34"/>
  <c r="U519" i="34"/>
  <c r="U520" i="34"/>
  <c r="U521" i="34"/>
  <c r="U522" i="34"/>
  <c r="U523" i="34"/>
  <c r="U524" i="34"/>
  <c r="U525" i="34"/>
  <c r="U526" i="34"/>
  <c r="U527" i="34"/>
  <c r="U528" i="34"/>
  <c r="U529" i="34"/>
  <c r="U530" i="34"/>
  <c r="U531" i="34"/>
  <c r="U532" i="34"/>
  <c r="U533" i="34"/>
  <c r="U534" i="34"/>
  <c r="U535" i="34"/>
  <c r="U536" i="34"/>
  <c r="U537" i="34"/>
  <c r="U538" i="34"/>
  <c r="U539" i="34"/>
  <c r="U540" i="34"/>
  <c r="U541" i="34"/>
  <c r="U542" i="34"/>
  <c r="U543" i="34"/>
  <c r="U544" i="34"/>
  <c r="U545" i="34"/>
  <c r="U546" i="34"/>
  <c r="U547" i="34"/>
  <c r="U548" i="34"/>
  <c r="U549" i="34"/>
  <c r="U550" i="34"/>
  <c r="U551" i="34"/>
  <c r="U552" i="34"/>
  <c r="U553" i="34"/>
  <c r="U554" i="34"/>
  <c r="U555" i="34"/>
  <c r="U556" i="34"/>
  <c r="U557" i="34"/>
  <c r="U558" i="34"/>
  <c r="U559" i="34"/>
  <c r="U560" i="34"/>
  <c r="U561" i="34"/>
  <c r="U562" i="34"/>
  <c r="U563" i="34"/>
  <c r="U564" i="34"/>
  <c r="U565" i="34"/>
  <c r="U566" i="34"/>
  <c r="U567" i="34"/>
  <c r="U568" i="34"/>
  <c r="U569" i="34"/>
  <c r="U570" i="34"/>
  <c r="U571" i="34"/>
  <c r="U572" i="34"/>
  <c r="U573" i="34"/>
  <c r="U574" i="34"/>
  <c r="U575" i="34"/>
  <c r="U576" i="34"/>
  <c r="U577" i="34"/>
  <c r="U578" i="34"/>
  <c r="U579" i="34"/>
  <c r="U580" i="34"/>
  <c r="U581" i="34"/>
  <c r="U582" i="34"/>
  <c r="U583" i="34"/>
  <c r="U584" i="34"/>
  <c r="U585" i="34"/>
  <c r="U586" i="34"/>
  <c r="U587" i="34"/>
  <c r="U588" i="34"/>
  <c r="U589" i="34"/>
  <c r="U590" i="34"/>
  <c r="U591" i="34"/>
  <c r="U592" i="34"/>
  <c r="U593" i="34"/>
  <c r="U594" i="34"/>
  <c r="U595" i="34"/>
  <c r="U596" i="34"/>
  <c r="U597" i="34"/>
  <c r="U598" i="34"/>
  <c r="U599" i="34"/>
  <c r="U600" i="34"/>
  <c r="U601" i="34"/>
  <c r="U602" i="34"/>
  <c r="U603" i="34"/>
  <c r="U604" i="34"/>
  <c r="U605" i="34"/>
  <c r="U606" i="34"/>
  <c r="U607" i="34"/>
  <c r="U608" i="34"/>
  <c r="U609" i="34"/>
  <c r="U610" i="34"/>
  <c r="U611" i="34"/>
  <c r="U612" i="34"/>
  <c r="U613" i="34"/>
  <c r="U614" i="34"/>
  <c r="U615" i="34"/>
  <c r="U616" i="34"/>
  <c r="U617" i="34"/>
  <c r="U618" i="34"/>
  <c r="U619" i="34"/>
  <c r="U620" i="34"/>
  <c r="U621" i="34"/>
  <c r="U622" i="34"/>
  <c r="U623" i="34"/>
  <c r="U624" i="34"/>
  <c r="U625" i="34"/>
  <c r="U626" i="34"/>
  <c r="U627" i="34"/>
  <c r="U628" i="34"/>
  <c r="U629" i="34"/>
  <c r="U630" i="34"/>
  <c r="U631" i="34"/>
  <c r="U632" i="34"/>
  <c r="U633" i="34"/>
  <c r="U634" i="34"/>
  <c r="U635" i="34"/>
  <c r="U636" i="34"/>
  <c r="U637" i="34"/>
  <c r="U638" i="34"/>
  <c r="U639" i="34"/>
  <c r="U640" i="34"/>
  <c r="U641" i="34"/>
  <c r="U642" i="34"/>
  <c r="U643" i="34"/>
  <c r="U644" i="34"/>
  <c r="U645" i="34"/>
  <c r="U646" i="34"/>
  <c r="U647" i="34"/>
  <c r="U648" i="34"/>
  <c r="U649" i="34"/>
  <c r="U650" i="34"/>
  <c r="U651" i="34"/>
  <c r="U652" i="34"/>
  <c r="U653" i="34"/>
  <c r="U654" i="34"/>
  <c r="U655" i="34"/>
  <c r="U656" i="34"/>
  <c r="U657" i="34"/>
  <c r="U658" i="34"/>
  <c r="U659" i="34"/>
  <c r="U660" i="34"/>
  <c r="U661" i="34"/>
  <c r="U662" i="34"/>
  <c r="U663" i="34"/>
  <c r="U664" i="34"/>
  <c r="U665" i="34"/>
  <c r="U666" i="34"/>
  <c r="U667" i="34"/>
  <c r="U668" i="34"/>
  <c r="U669" i="34"/>
  <c r="U670" i="34"/>
  <c r="U671" i="34"/>
  <c r="U672" i="34"/>
  <c r="U673" i="34"/>
  <c r="U674" i="34"/>
  <c r="U675" i="34"/>
  <c r="U676" i="34"/>
  <c r="U677" i="34"/>
  <c r="U678" i="34"/>
  <c r="U679" i="34"/>
  <c r="U680" i="34"/>
  <c r="U681" i="34"/>
  <c r="U682" i="34"/>
  <c r="U683" i="34"/>
  <c r="U684" i="34"/>
  <c r="U685" i="34"/>
  <c r="U686" i="34"/>
  <c r="U687" i="34"/>
  <c r="U688" i="34"/>
  <c r="U689" i="34"/>
  <c r="U690" i="34"/>
  <c r="U691" i="34"/>
  <c r="U692" i="34"/>
  <c r="U693" i="34"/>
  <c r="U694" i="34"/>
  <c r="U695" i="34"/>
  <c r="U696" i="34"/>
  <c r="U697" i="34"/>
  <c r="U698" i="34"/>
  <c r="U699" i="34"/>
  <c r="U700" i="34"/>
  <c r="U701" i="34"/>
  <c r="U702" i="34"/>
  <c r="U703" i="34"/>
  <c r="U704" i="34"/>
  <c r="U705" i="34"/>
  <c r="U706" i="34"/>
  <c r="U707" i="34"/>
  <c r="U708" i="34"/>
  <c r="U709" i="34"/>
  <c r="U710" i="34"/>
  <c r="U711" i="34"/>
  <c r="U712" i="34"/>
  <c r="U713" i="34"/>
  <c r="U714" i="34"/>
  <c r="U715" i="34"/>
  <c r="U716" i="34"/>
  <c r="U717" i="34"/>
  <c r="U718" i="34"/>
  <c r="U719" i="34"/>
  <c r="U720" i="34"/>
  <c r="U721" i="34"/>
  <c r="U722" i="34"/>
  <c r="U723" i="34"/>
  <c r="U724" i="34"/>
  <c r="U725" i="34"/>
  <c r="U726" i="34"/>
  <c r="U727" i="34"/>
  <c r="U728" i="34"/>
  <c r="U729" i="34"/>
  <c r="U730" i="34"/>
  <c r="U731" i="34"/>
  <c r="U732" i="34"/>
  <c r="U733" i="34"/>
  <c r="U734" i="34"/>
  <c r="U735" i="34"/>
  <c r="U736" i="34"/>
  <c r="U737" i="34"/>
  <c r="U738" i="34"/>
  <c r="U739" i="34"/>
  <c r="U740" i="34"/>
  <c r="U741" i="34"/>
  <c r="U742" i="34"/>
  <c r="U743" i="34"/>
  <c r="U744" i="34"/>
  <c r="U745" i="34"/>
  <c r="U746" i="34"/>
  <c r="U747" i="34"/>
  <c r="U748" i="34"/>
  <c r="U749" i="34"/>
  <c r="U750" i="34"/>
  <c r="U751" i="34"/>
  <c r="U752" i="34"/>
  <c r="U753" i="34"/>
  <c r="U754" i="34"/>
  <c r="U755" i="34"/>
  <c r="U756" i="34"/>
  <c r="U757" i="34"/>
  <c r="U758" i="34"/>
  <c r="U759" i="34"/>
  <c r="U760" i="34"/>
  <c r="U761" i="34"/>
  <c r="U762" i="34"/>
  <c r="U763" i="34"/>
  <c r="U764" i="34"/>
  <c r="U765" i="34"/>
  <c r="U766" i="34"/>
  <c r="U767" i="34"/>
  <c r="U768" i="34"/>
  <c r="U769" i="34"/>
  <c r="U770" i="34"/>
  <c r="U771" i="34"/>
  <c r="U772" i="34"/>
  <c r="U773" i="34"/>
  <c r="U774" i="34"/>
  <c r="U775" i="34"/>
  <c r="U776" i="34"/>
  <c r="U777" i="34"/>
  <c r="U778" i="34"/>
  <c r="U779" i="34"/>
  <c r="U780" i="34"/>
  <c r="U781" i="34"/>
  <c r="U782" i="34"/>
  <c r="U783" i="34"/>
  <c r="U784" i="34"/>
  <c r="U785" i="34"/>
  <c r="U786" i="34"/>
  <c r="U787" i="34"/>
  <c r="U788" i="34"/>
  <c r="U789" i="34"/>
  <c r="U790" i="34"/>
  <c r="U791" i="34"/>
  <c r="U792" i="34"/>
  <c r="U793" i="34"/>
  <c r="U794" i="34"/>
  <c r="U795" i="34"/>
  <c r="U796" i="34"/>
  <c r="U797" i="34"/>
  <c r="U798" i="34"/>
  <c r="U799" i="34"/>
  <c r="U800" i="34"/>
  <c r="U801" i="34"/>
  <c r="U802" i="34"/>
  <c r="U803" i="34"/>
  <c r="U804" i="34"/>
  <c r="U805" i="34"/>
  <c r="U806" i="34"/>
  <c r="U807" i="34"/>
  <c r="U808" i="34"/>
  <c r="U809" i="34"/>
  <c r="U810" i="34"/>
  <c r="U811" i="34"/>
  <c r="U812" i="34"/>
  <c r="U813" i="34"/>
  <c r="U814" i="34"/>
  <c r="U815" i="34"/>
  <c r="U816" i="34"/>
  <c r="U817" i="34"/>
  <c r="U818" i="34"/>
  <c r="U819" i="34"/>
  <c r="U820" i="34"/>
  <c r="U821" i="34"/>
  <c r="U822" i="34"/>
  <c r="U823" i="34"/>
  <c r="U824" i="34"/>
  <c r="U825" i="34"/>
  <c r="U826" i="34"/>
  <c r="U827" i="34"/>
  <c r="U828" i="34"/>
  <c r="U829" i="34"/>
  <c r="U830" i="34"/>
  <c r="U831" i="34"/>
  <c r="U832" i="34"/>
  <c r="U833" i="34"/>
  <c r="U834" i="34"/>
  <c r="U835" i="34"/>
  <c r="U836" i="34"/>
  <c r="U837" i="34"/>
  <c r="U838" i="34"/>
  <c r="U839" i="34"/>
  <c r="U840" i="34"/>
  <c r="U841" i="34"/>
  <c r="U842" i="34"/>
  <c r="U843" i="34"/>
  <c r="U844" i="34"/>
  <c r="U845" i="34"/>
  <c r="U846" i="34"/>
  <c r="U847" i="34"/>
  <c r="U848" i="34"/>
  <c r="U849" i="34"/>
  <c r="U850" i="34"/>
  <c r="U851" i="34"/>
  <c r="U852" i="34"/>
  <c r="U853" i="34"/>
  <c r="U854" i="34"/>
  <c r="U855" i="34"/>
  <c r="U856" i="34"/>
  <c r="U857" i="34"/>
  <c r="U858" i="34"/>
  <c r="U859" i="34"/>
  <c r="U860" i="34"/>
  <c r="U861" i="34"/>
  <c r="U862" i="34"/>
  <c r="U863" i="34"/>
  <c r="U864" i="34"/>
  <c r="U865" i="34"/>
  <c r="U866" i="34"/>
  <c r="U867" i="34"/>
  <c r="U868" i="34"/>
  <c r="U869" i="34"/>
  <c r="U870" i="34"/>
  <c r="U871" i="34"/>
  <c r="U872" i="34"/>
  <c r="U873" i="34"/>
  <c r="U874" i="34"/>
  <c r="U875" i="34"/>
  <c r="U876" i="34"/>
  <c r="U877" i="34"/>
  <c r="U878" i="34"/>
  <c r="U879" i="34"/>
  <c r="U880" i="34"/>
  <c r="U881" i="34"/>
  <c r="U882" i="34"/>
  <c r="U883" i="34"/>
  <c r="U884" i="34"/>
  <c r="U885" i="34"/>
  <c r="U886" i="34"/>
  <c r="U887" i="34"/>
  <c r="U888" i="34"/>
  <c r="U889" i="34"/>
  <c r="U890" i="34"/>
  <c r="U891" i="34"/>
  <c r="U892" i="34"/>
  <c r="U893" i="34"/>
  <c r="U894" i="34"/>
  <c r="U895" i="34"/>
  <c r="U896" i="34"/>
  <c r="U897" i="34"/>
  <c r="U898" i="34"/>
  <c r="U899" i="34"/>
  <c r="U900" i="34"/>
  <c r="U901" i="34"/>
  <c r="U902" i="34"/>
  <c r="U903" i="34"/>
  <c r="U904" i="34"/>
  <c r="U905" i="34"/>
  <c r="U906" i="34"/>
  <c r="U907" i="34"/>
  <c r="U908" i="34"/>
  <c r="U909" i="34"/>
  <c r="U910" i="34"/>
  <c r="U911" i="34"/>
  <c r="U912" i="34"/>
  <c r="U913" i="34"/>
  <c r="U914" i="34"/>
  <c r="U915" i="34"/>
  <c r="U916" i="34"/>
  <c r="U917" i="34"/>
  <c r="U918" i="34"/>
  <c r="U919" i="34"/>
  <c r="U920" i="34"/>
  <c r="U921" i="34"/>
  <c r="U922" i="34"/>
  <c r="U923" i="34"/>
  <c r="U924" i="34"/>
  <c r="U925" i="34"/>
  <c r="U926" i="34"/>
  <c r="U927" i="34"/>
  <c r="U928" i="34"/>
  <c r="U929" i="34"/>
  <c r="U930" i="34"/>
  <c r="U931" i="34"/>
  <c r="U932" i="34"/>
  <c r="U933" i="34"/>
  <c r="U934" i="34"/>
  <c r="U935" i="34"/>
  <c r="U936" i="34"/>
  <c r="U937" i="34"/>
  <c r="U938" i="34"/>
  <c r="U939" i="34"/>
  <c r="U940" i="34"/>
  <c r="U941" i="34"/>
  <c r="U942" i="34"/>
  <c r="U943" i="34"/>
  <c r="U944" i="34"/>
  <c r="U945" i="34"/>
  <c r="U946" i="34"/>
  <c r="U947" i="34"/>
  <c r="U948" i="34"/>
  <c r="U949" i="34"/>
  <c r="U950" i="34"/>
  <c r="U951" i="34"/>
  <c r="U952" i="34"/>
  <c r="U953" i="34"/>
  <c r="U954" i="34"/>
  <c r="U955" i="34"/>
  <c r="U956" i="34"/>
  <c r="U957" i="34"/>
  <c r="U958" i="34"/>
  <c r="U959" i="34"/>
  <c r="U960" i="34"/>
  <c r="U961" i="34"/>
  <c r="U962" i="34"/>
  <c r="U963" i="34"/>
  <c r="U964" i="34"/>
  <c r="U965" i="34"/>
  <c r="U966" i="34"/>
  <c r="U967" i="34"/>
  <c r="U968" i="34"/>
  <c r="U969" i="34"/>
  <c r="U970" i="34"/>
  <c r="U971" i="34"/>
  <c r="U972" i="34"/>
  <c r="U973" i="34"/>
  <c r="U974" i="34"/>
  <c r="U975" i="34"/>
  <c r="U976" i="34"/>
  <c r="U977" i="34"/>
  <c r="U978" i="34"/>
  <c r="U979" i="34"/>
  <c r="U980" i="34"/>
  <c r="U981" i="34"/>
  <c r="U982" i="34"/>
  <c r="U983" i="34"/>
  <c r="U984" i="34"/>
  <c r="U985" i="34"/>
  <c r="U986" i="34"/>
  <c r="U987" i="34"/>
  <c r="U988" i="34"/>
  <c r="U989" i="34"/>
  <c r="U990" i="34"/>
  <c r="U991" i="34"/>
  <c r="U992" i="34"/>
  <c r="U993" i="34"/>
  <c r="U994" i="34"/>
  <c r="U995" i="34"/>
  <c r="U996" i="34"/>
  <c r="U997" i="34"/>
  <c r="U998" i="34"/>
  <c r="U999" i="34"/>
  <c r="U1000" i="34"/>
  <c r="U1001" i="34"/>
  <c r="U1002" i="34"/>
  <c r="U1003" i="34"/>
  <c r="U1004" i="34"/>
  <c r="U1005" i="34"/>
  <c r="U1006" i="34"/>
  <c r="U1007" i="34"/>
  <c r="U1008" i="34"/>
  <c r="U1009" i="34"/>
  <c r="U1010" i="34"/>
  <c r="U1011" i="34"/>
  <c r="U1012" i="34"/>
  <c r="U1013" i="34"/>
  <c r="U1014" i="34"/>
  <c r="U1015" i="34"/>
  <c r="U1016" i="34"/>
  <c r="U1017" i="34"/>
  <c r="U1018" i="34"/>
  <c r="U1019" i="34"/>
  <c r="U1020" i="34"/>
  <c r="U1021" i="34"/>
  <c r="U1022" i="34"/>
  <c r="U1023" i="34"/>
  <c r="U1024" i="34"/>
  <c r="U1025" i="34"/>
  <c r="U1026" i="34"/>
  <c r="U1027" i="34"/>
  <c r="U1028" i="34"/>
  <c r="U1029" i="34"/>
  <c r="U1030" i="34"/>
  <c r="U1031" i="34"/>
  <c r="U1032" i="34"/>
  <c r="U1033" i="34"/>
  <c r="U1034" i="34"/>
  <c r="U1035" i="34"/>
  <c r="U1036" i="34"/>
  <c r="U1037" i="34"/>
  <c r="U1038" i="34"/>
  <c r="U1039" i="34"/>
  <c r="U1040" i="34"/>
  <c r="U1041" i="34"/>
  <c r="U1042" i="34"/>
  <c r="U1043" i="34"/>
  <c r="U1044" i="34"/>
  <c r="U1045" i="34"/>
  <c r="U1046" i="34"/>
  <c r="U1047" i="34"/>
  <c r="U1048" i="34"/>
  <c r="U1049" i="34"/>
  <c r="U1050" i="34"/>
  <c r="U1051" i="34"/>
  <c r="U1052" i="34"/>
  <c r="U1053" i="34"/>
  <c r="U1054" i="34"/>
  <c r="U1055" i="34"/>
  <c r="U1056" i="34"/>
  <c r="U1057" i="34"/>
  <c r="U1058" i="34"/>
  <c r="U1059" i="34"/>
  <c r="U1060" i="34"/>
  <c r="U1061" i="34"/>
  <c r="U1062" i="34"/>
  <c r="U1063" i="34"/>
  <c r="U1064" i="34"/>
  <c r="U1065" i="34"/>
  <c r="U1066" i="34"/>
  <c r="U1067" i="34"/>
  <c r="U1068" i="34"/>
  <c r="U1069" i="34"/>
  <c r="U1070" i="34"/>
  <c r="U1071" i="34"/>
  <c r="U1072" i="34"/>
  <c r="U1073" i="34"/>
  <c r="U1074" i="34"/>
  <c r="U1075" i="34"/>
  <c r="U1076" i="34"/>
  <c r="U1077" i="34"/>
  <c r="U1078" i="34"/>
  <c r="U1079" i="34"/>
  <c r="U1080" i="34"/>
  <c r="U1081" i="34"/>
  <c r="U1082" i="34"/>
  <c r="U1083" i="34"/>
  <c r="U1084" i="34"/>
  <c r="U1085" i="34"/>
  <c r="U1086" i="34"/>
  <c r="U1087" i="34"/>
  <c r="U1088" i="34"/>
  <c r="U1089" i="34"/>
  <c r="U1090" i="34"/>
  <c r="U1091" i="34"/>
  <c r="U1092" i="34"/>
  <c r="U1093" i="34"/>
  <c r="U1094" i="34"/>
  <c r="U1095" i="34"/>
  <c r="U1096" i="34"/>
  <c r="U1097" i="34"/>
  <c r="U1098" i="34"/>
  <c r="U1099" i="34"/>
  <c r="U1100" i="34"/>
  <c r="U1101" i="34"/>
  <c r="U1102" i="34"/>
  <c r="U1103" i="34"/>
  <c r="U1104" i="34"/>
  <c r="U1105" i="34"/>
  <c r="U1106" i="34"/>
  <c r="U1107" i="34"/>
  <c r="U1108" i="34"/>
  <c r="U1109" i="34"/>
  <c r="U1110" i="34"/>
  <c r="U1111" i="34"/>
  <c r="U1112" i="34"/>
  <c r="U1113" i="34"/>
  <c r="U1114" i="34"/>
  <c r="U1115" i="34"/>
  <c r="U1116" i="34"/>
  <c r="U1117" i="34"/>
  <c r="U1118" i="34"/>
  <c r="U1119" i="34"/>
  <c r="U1120" i="34"/>
  <c r="U1121" i="34"/>
  <c r="U1122" i="34"/>
  <c r="U1123" i="34"/>
  <c r="U1124" i="34"/>
  <c r="U1125" i="34"/>
  <c r="U1126" i="34"/>
  <c r="U1127" i="34"/>
  <c r="U1128" i="34"/>
  <c r="U1129" i="34"/>
  <c r="U1130" i="34"/>
  <c r="U1131" i="34"/>
  <c r="U1132" i="34"/>
  <c r="U1133" i="34"/>
  <c r="U1134" i="34"/>
  <c r="U1135" i="34"/>
  <c r="U1136" i="34"/>
  <c r="U1137" i="34"/>
  <c r="U1138" i="34"/>
  <c r="U1139" i="34"/>
  <c r="U1140" i="34"/>
  <c r="U1141" i="34"/>
  <c r="U1142" i="34"/>
  <c r="U1143" i="34"/>
  <c r="U1144" i="34"/>
  <c r="U1145" i="34"/>
  <c r="U1146" i="34"/>
  <c r="U1147" i="34"/>
  <c r="U1148" i="34"/>
  <c r="U1149" i="34"/>
  <c r="U1150" i="34"/>
  <c r="U1151" i="34"/>
  <c r="U1152" i="34"/>
  <c r="U1153" i="34"/>
  <c r="U1154" i="34"/>
  <c r="U1155" i="34"/>
  <c r="U1156" i="34"/>
  <c r="U1157" i="34"/>
  <c r="U1158" i="34"/>
  <c r="U1159" i="34"/>
  <c r="U1160" i="34"/>
  <c r="U1161" i="34"/>
  <c r="U1162" i="34"/>
  <c r="U1163" i="34"/>
  <c r="U1164" i="34"/>
  <c r="U1165" i="34"/>
  <c r="U1166" i="34"/>
  <c r="U1167" i="34"/>
  <c r="U1168" i="34"/>
  <c r="U1169" i="34"/>
  <c r="U1170" i="34"/>
  <c r="U1171" i="34"/>
  <c r="U1172" i="34"/>
  <c r="U1173" i="34"/>
  <c r="U1174" i="34"/>
  <c r="U1175" i="34"/>
  <c r="U1176" i="34"/>
  <c r="U1177" i="34"/>
  <c r="U1178" i="34"/>
  <c r="U1179" i="34"/>
  <c r="U1180" i="34"/>
  <c r="U1181" i="34"/>
  <c r="U1182" i="34"/>
  <c r="U1183" i="34"/>
  <c r="U1184" i="34"/>
  <c r="U1185" i="34"/>
  <c r="U1186" i="34"/>
  <c r="U1187" i="34"/>
  <c r="U1188" i="34"/>
  <c r="U1189" i="34"/>
  <c r="U1190" i="34"/>
  <c r="U1191" i="34"/>
  <c r="U1192" i="34"/>
  <c r="U1193" i="34"/>
  <c r="U1194" i="34"/>
  <c r="U1195" i="34"/>
  <c r="U1196" i="34"/>
  <c r="U1197" i="34"/>
  <c r="U1198" i="34"/>
  <c r="U1199" i="34"/>
  <c r="U1200" i="34"/>
  <c r="U1201" i="34"/>
  <c r="U1202" i="34"/>
  <c r="U1203" i="34"/>
  <c r="U1204" i="34"/>
  <c r="U1205" i="34"/>
  <c r="U1206" i="34"/>
  <c r="U1207" i="34"/>
  <c r="U1208" i="34"/>
  <c r="U1209" i="34"/>
  <c r="U1210" i="34"/>
  <c r="U1211" i="34"/>
  <c r="U1212" i="34"/>
  <c r="U1213" i="34"/>
  <c r="U1214" i="34"/>
  <c r="U1215" i="34"/>
  <c r="U1216" i="34"/>
  <c r="U1217" i="34"/>
  <c r="U1218" i="34"/>
  <c r="U1219" i="34"/>
  <c r="U1220" i="34"/>
  <c r="U1221" i="34"/>
  <c r="U1222" i="34"/>
  <c r="U1223" i="34"/>
  <c r="U1224" i="34"/>
  <c r="U1225" i="34"/>
  <c r="U1226" i="34"/>
  <c r="U1227" i="34"/>
  <c r="U1228" i="34"/>
  <c r="U1229" i="34"/>
  <c r="U1230" i="34"/>
  <c r="U1231" i="34"/>
  <c r="U1232" i="34"/>
  <c r="U1233" i="34"/>
  <c r="U1234" i="34"/>
  <c r="U1235" i="34"/>
  <c r="U1236" i="34"/>
  <c r="U1237" i="34"/>
  <c r="U1238" i="34"/>
  <c r="U1239" i="34"/>
  <c r="U1240" i="34"/>
  <c r="U1241" i="34"/>
  <c r="U1242" i="34"/>
  <c r="U1243" i="34"/>
  <c r="U1244" i="34"/>
  <c r="U1245" i="34"/>
  <c r="U1246" i="34"/>
  <c r="U1247" i="34"/>
  <c r="U1248" i="34"/>
  <c r="U1249" i="34"/>
  <c r="U1250" i="34"/>
  <c r="U1251" i="34"/>
  <c r="U1252" i="34"/>
  <c r="U1253" i="34"/>
  <c r="U1254" i="34"/>
  <c r="U1255" i="34"/>
  <c r="U1256" i="34"/>
  <c r="U1257" i="34"/>
  <c r="U1258" i="34"/>
  <c r="U1259" i="34"/>
  <c r="U1260" i="34"/>
  <c r="U1261" i="34"/>
  <c r="U1262" i="34"/>
  <c r="U1263" i="34"/>
  <c r="U1264" i="34"/>
  <c r="U1265" i="34"/>
  <c r="U1266" i="34"/>
  <c r="U1267" i="34"/>
  <c r="U1268" i="34"/>
  <c r="U1269" i="34"/>
  <c r="U1270" i="34"/>
  <c r="U1271" i="34"/>
  <c r="U1272" i="34"/>
  <c r="U1273" i="34"/>
  <c r="U1274" i="34"/>
  <c r="U1275" i="34"/>
  <c r="U1276" i="34"/>
  <c r="U1277" i="34"/>
  <c r="U1278" i="34"/>
  <c r="U1279" i="34"/>
  <c r="U1280" i="34"/>
  <c r="U1281" i="34"/>
  <c r="U1282" i="34"/>
  <c r="U1283" i="34"/>
  <c r="U1284" i="34"/>
  <c r="U1285" i="34"/>
  <c r="U1286" i="34"/>
  <c r="U1287" i="34"/>
  <c r="U1288" i="34"/>
  <c r="U1289" i="34"/>
  <c r="U1290" i="34"/>
  <c r="U1291" i="34"/>
  <c r="U1292" i="34"/>
  <c r="U1293" i="34"/>
  <c r="U1294" i="34"/>
  <c r="U1295" i="34"/>
  <c r="U1296" i="34"/>
  <c r="U1297" i="34"/>
  <c r="U1298" i="34"/>
  <c r="U1299" i="34"/>
  <c r="U1300" i="34"/>
  <c r="U1301" i="34"/>
  <c r="U1302" i="34"/>
  <c r="U1303" i="34"/>
  <c r="U1304" i="34"/>
  <c r="U1305" i="34"/>
  <c r="U1306" i="34"/>
  <c r="U1307" i="34"/>
  <c r="U1308" i="34"/>
  <c r="U1309" i="34"/>
  <c r="U1310" i="34"/>
  <c r="U1311" i="34"/>
  <c r="U1312" i="34"/>
  <c r="U1313" i="34"/>
  <c r="U1314" i="34"/>
  <c r="U1315" i="34"/>
  <c r="U1316" i="34"/>
  <c r="U1317" i="34"/>
  <c r="U1318" i="34"/>
  <c r="U1319" i="34"/>
  <c r="U1320" i="34"/>
  <c r="U1321" i="34"/>
  <c r="U1322" i="34"/>
  <c r="U1323" i="34"/>
  <c r="U1324" i="34"/>
  <c r="U1325" i="34"/>
  <c r="U1326" i="34"/>
  <c r="U1327" i="34"/>
  <c r="U1328" i="34"/>
  <c r="U1329" i="34"/>
  <c r="U1330" i="34"/>
  <c r="U1331" i="34"/>
  <c r="U1332" i="34"/>
  <c r="U1333" i="34"/>
  <c r="U1334" i="34"/>
  <c r="U1335" i="34"/>
  <c r="U1336" i="34"/>
  <c r="U1337" i="34"/>
  <c r="U1338" i="34"/>
  <c r="U1339" i="34"/>
  <c r="U1340" i="34"/>
  <c r="U1341" i="34"/>
  <c r="U1342" i="34"/>
  <c r="U1343" i="34"/>
  <c r="U1344" i="34"/>
  <c r="U1345" i="34"/>
  <c r="U1346" i="34"/>
  <c r="U1347" i="34"/>
  <c r="U1348" i="34"/>
  <c r="U1349" i="34"/>
  <c r="U1350" i="34"/>
  <c r="U1351" i="34"/>
  <c r="U1352" i="34"/>
  <c r="U1353" i="34"/>
  <c r="U1354" i="34"/>
  <c r="U1355" i="34"/>
  <c r="U1356" i="34"/>
  <c r="U1357" i="34"/>
  <c r="U1358" i="34"/>
  <c r="U1359" i="34"/>
  <c r="U1360" i="34"/>
  <c r="U1361" i="34"/>
  <c r="U1362" i="34"/>
  <c r="U1363" i="34"/>
  <c r="U1364" i="34"/>
  <c r="U1365" i="34"/>
  <c r="U1366" i="34"/>
  <c r="U1367" i="34"/>
  <c r="U1368" i="34"/>
  <c r="U1369" i="34"/>
  <c r="U1370" i="34"/>
  <c r="U1371" i="34"/>
  <c r="U1372" i="34"/>
  <c r="U1373" i="34"/>
  <c r="U1374" i="34"/>
  <c r="U1375" i="34"/>
  <c r="U1376" i="34"/>
  <c r="U1377" i="34"/>
  <c r="U1378" i="34"/>
  <c r="U1379" i="34"/>
  <c r="U1380" i="34"/>
  <c r="U1381" i="34"/>
  <c r="U1382" i="34"/>
  <c r="U1383" i="34"/>
  <c r="U1384" i="34"/>
  <c r="U1385" i="34"/>
  <c r="U1386" i="34"/>
  <c r="U1387" i="34"/>
  <c r="U1388" i="34"/>
  <c r="U1389" i="34"/>
  <c r="U1390" i="34"/>
  <c r="U1391" i="34"/>
  <c r="U1392" i="34"/>
  <c r="U1393" i="34"/>
  <c r="U1394" i="34"/>
  <c r="U1395" i="34"/>
  <c r="U1396" i="34"/>
  <c r="U1397" i="34"/>
  <c r="U1398" i="34"/>
  <c r="U1399" i="34"/>
  <c r="U1400" i="34"/>
  <c r="U1401" i="34"/>
  <c r="U1402" i="34"/>
  <c r="U1403" i="34"/>
  <c r="U1404" i="34"/>
  <c r="U1405" i="34"/>
  <c r="U1406" i="34"/>
  <c r="U1407" i="34"/>
  <c r="U1408" i="34"/>
  <c r="U1409" i="34"/>
  <c r="U1410" i="34"/>
  <c r="U1411" i="34"/>
  <c r="U1412" i="34"/>
  <c r="U1413" i="34"/>
  <c r="U1414" i="34"/>
  <c r="U1415" i="34"/>
  <c r="U1416" i="34"/>
  <c r="U1417" i="34"/>
  <c r="U1418" i="34"/>
  <c r="U1419" i="34"/>
  <c r="U1420" i="34"/>
  <c r="U1421" i="34"/>
  <c r="U1422" i="34"/>
  <c r="U1423" i="34"/>
  <c r="U1424" i="34"/>
  <c r="U1425" i="34"/>
  <c r="U1426" i="34"/>
  <c r="U1427" i="34"/>
  <c r="U1428" i="34"/>
  <c r="U1429" i="34"/>
  <c r="U1430" i="34"/>
  <c r="U1431" i="34"/>
  <c r="U1432" i="34"/>
  <c r="U1433" i="34"/>
  <c r="U1434" i="34"/>
  <c r="U1435" i="34"/>
  <c r="U1436" i="34"/>
  <c r="U1437" i="34"/>
  <c r="U1438" i="34"/>
  <c r="U1439" i="34"/>
  <c r="U1440" i="34"/>
  <c r="U1441" i="34"/>
  <c r="U1442" i="34"/>
  <c r="U1443" i="34"/>
  <c r="U1444" i="34"/>
  <c r="U1445" i="34"/>
  <c r="U1446" i="34"/>
  <c r="U1447" i="34"/>
  <c r="U1448" i="34"/>
  <c r="U1449" i="34"/>
  <c r="U1450" i="34"/>
  <c r="U1451" i="34"/>
  <c r="U1452" i="34"/>
  <c r="U1453" i="34"/>
  <c r="U1454" i="34"/>
  <c r="U1455" i="34"/>
  <c r="U1456" i="34"/>
  <c r="U1457" i="34"/>
  <c r="U1458" i="34"/>
  <c r="U1459" i="34"/>
  <c r="U1460" i="34"/>
  <c r="U1461" i="34"/>
  <c r="U1462" i="34"/>
  <c r="U1463" i="34"/>
  <c r="U1464" i="34"/>
  <c r="U1465" i="34"/>
  <c r="U1466" i="34"/>
  <c r="U1467" i="34"/>
  <c r="U1468" i="34"/>
  <c r="U1469" i="34"/>
  <c r="U1470" i="34"/>
  <c r="U1471" i="34"/>
  <c r="U1472" i="34"/>
  <c r="U1473" i="34"/>
  <c r="U1474" i="34"/>
  <c r="U1475" i="34"/>
  <c r="U1476" i="34"/>
  <c r="U1477" i="34"/>
  <c r="U1478" i="34"/>
  <c r="U1479" i="34"/>
  <c r="U1480" i="34"/>
  <c r="U1481" i="34"/>
  <c r="U1482" i="34"/>
  <c r="U1483" i="34"/>
  <c r="U1484" i="34"/>
  <c r="U1485" i="34"/>
  <c r="U1486" i="34"/>
  <c r="U1487" i="34"/>
  <c r="U1488" i="34"/>
  <c r="U1489" i="34"/>
  <c r="U1490" i="34"/>
  <c r="U1491" i="34"/>
  <c r="U1492" i="34"/>
  <c r="U1493" i="34"/>
  <c r="U1494" i="34"/>
  <c r="U1495" i="34"/>
  <c r="U1496" i="34"/>
  <c r="U1497" i="34"/>
  <c r="U1498" i="34"/>
  <c r="U1499" i="34"/>
  <c r="U1500" i="34"/>
  <c r="U1501" i="34"/>
  <c r="U1502" i="34"/>
  <c r="U1503" i="34"/>
  <c r="U1504" i="34"/>
  <c r="U1505" i="34"/>
  <c r="U1506" i="34"/>
  <c r="U1507" i="34"/>
  <c r="U1508" i="34"/>
  <c r="U1509" i="34"/>
  <c r="U1510" i="34"/>
  <c r="U1511" i="34"/>
  <c r="U1512" i="34"/>
  <c r="U1513" i="34"/>
  <c r="U1514" i="34"/>
  <c r="U1515" i="34"/>
  <c r="U1516" i="34"/>
  <c r="U1517" i="34"/>
  <c r="U1518" i="34"/>
  <c r="U1519" i="34"/>
  <c r="U1520" i="34"/>
  <c r="U1521" i="34"/>
  <c r="U1522" i="34"/>
  <c r="U1523" i="34"/>
  <c r="U1524" i="34"/>
  <c r="U1525" i="34"/>
  <c r="U1526" i="34"/>
  <c r="U1527" i="34"/>
  <c r="U1528" i="34"/>
  <c r="U1529" i="34"/>
  <c r="U1530" i="34"/>
  <c r="U1531" i="34"/>
  <c r="U1532" i="34"/>
  <c r="U1533" i="34"/>
  <c r="U1534" i="34"/>
  <c r="U1535" i="34"/>
  <c r="U1536" i="34"/>
  <c r="U1537" i="34"/>
  <c r="U1538" i="34"/>
  <c r="U1539" i="34"/>
  <c r="U1540" i="34"/>
  <c r="U1541" i="34"/>
  <c r="U1542" i="34"/>
  <c r="U1543" i="34"/>
  <c r="U1544" i="34"/>
  <c r="U1545" i="34"/>
  <c r="U1546" i="34"/>
  <c r="U1547" i="34"/>
  <c r="U1548" i="34"/>
  <c r="U1549" i="34"/>
  <c r="U1550" i="34"/>
  <c r="U1551" i="34"/>
  <c r="U1552" i="34"/>
  <c r="U1553" i="34"/>
  <c r="U1554" i="34"/>
  <c r="U1555" i="34"/>
  <c r="U1556" i="34"/>
  <c r="U1557" i="34"/>
  <c r="U1558" i="34"/>
  <c r="U1559" i="34"/>
  <c r="U1560" i="34"/>
  <c r="U1561" i="34"/>
  <c r="U1562" i="34"/>
  <c r="U1563" i="34"/>
  <c r="U1564" i="34"/>
  <c r="U1565" i="34"/>
  <c r="U1566" i="34"/>
  <c r="U1567" i="34"/>
  <c r="U1568" i="34"/>
  <c r="U1569" i="34"/>
  <c r="U1570" i="34"/>
  <c r="U1571" i="34"/>
  <c r="U1572" i="34"/>
  <c r="U1573" i="34"/>
  <c r="U1574" i="34"/>
  <c r="U1575" i="34"/>
  <c r="U1576" i="34"/>
  <c r="U1577" i="34"/>
  <c r="U1578" i="34"/>
  <c r="U1579" i="34"/>
  <c r="U1580" i="34"/>
  <c r="U1581" i="34"/>
  <c r="U1582" i="34"/>
  <c r="U1583" i="34"/>
  <c r="U1584" i="34"/>
  <c r="U1585" i="34"/>
  <c r="U1586" i="34"/>
  <c r="U1587" i="34"/>
  <c r="U1588" i="34"/>
  <c r="U1589" i="34"/>
  <c r="U1590" i="34"/>
  <c r="U1591" i="34"/>
  <c r="U1592" i="34"/>
  <c r="U1593" i="34"/>
  <c r="U1594" i="34"/>
  <c r="U1595" i="34"/>
  <c r="U1596" i="34"/>
  <c r="U1597" i="34"/>
  <c r="U1598" i="34"/>
  <c r="U1599" i="34"/>
  <c r="U1600" i="34"/>
  <c r="U1601" i="34"/>
  <c r="U1602" i="34"/>
  <c r="U1603" i="34"/>
  <c r="U1604" i="34"/>
  <c r="U1605" i="34"/>
  <c r="U1606" i="34"/>
  <c r="U1607" i="34"/>
  <c r="U1608" i="34"/>
  <c r="U1609" i="34"/>
  <c r="U1610" i="34"/>
  <c r="U1611" i="34"/>
  <c r="U1612" i="34"/>
  <c r="U1613" i="34"/>
  <c r="U1614" i="34"/>
  <c r="U1615" i="34"/>
  <c r="U1616" i="34"/>
  <c r="U1617" i="34"/>
  <c r="U1618" i="34"/>
  <c r="U1619" i="34"/>
  <c r="U1620" i="34"/>
  <c r="U1621" i="34"/>
  <c r="U1622" i="34"/>
  <c r="U1623" i="34"/>
  <c r="U1624" i="34"/>
  <c r="U1625" i="34"/>
  <c r="U1626" i="34"/>
  <c r="U1627" i="34"/>
  <c r="U1628" i="34"/>
  <c r="U1629" i="34"/>
  <c r="U1630" i="34"/>
  <c r="U1631" i="34"/>
  <c r="U1632" i="34"/>
  <c r="U1633" i="34"/>
  <c r="U1634" i="34"/>
  <c r="U1635" i="34"/>
  <c r="U1636" i="34"/>
  <c r="U1637" i="34"/>
  <c r="U1638" i="34"/>
  <c r="U1639" i="34"/>
  <c r="U1640" i="34"/>
  <c r="U1641" i="34"/>
  <c r="U1642" i="34"/>
  <c r="U1643" i="34"/>
  <c r="U1644" i="34"/>
  <c r="U1645" i="34"/>
  <c r="U1646" i="34"/>
  <c r="U1647" i="34"/>
  <c r="U1648" i="34"/>
  <c r="U1649" i="34"/>
  <c r="U1650" i="34"/>
  <c r="U1651" i="34"/>
  <c r="U1652" i="34"/>
  <c r="U1653" i="34"/>
  <c r="U1654" i="34"/>
  <c r="U1655" i="34"/>
  <c r="U1656" i="34"/>
  <c r="U1657" i="34"/>
  <c r="U1658" i="34"/>
  <c r="U1659" i="34"/>
  <c r="U1660" i="34"/>
  <c r="U1661" i="34"/>
  <c r="U1662" i="34"/>
  <c r="U1663" i="34"/>
  <c r="U1664" i="34"/>
  <c r="U1665" i="34"/>
  <c r="U1666" i="34"/>
  <c r="U1667" i="34"/>
  <c r="U1668" i="34"/>
  <c r="U1669" i="34"/>
  <c r="U1670" i="34"/>
  <c r="U1671" i="34"/>
  <c r="U1672" i="34"/>
  <c r="U1673" i="34"/>
  <c r="U1674" i="34"/>
  <c r="U1675" i="34"/>
  <c r="U1676" i="34"/>
  <c r="U1677" i="34"/>
  <c r="U1678" i="34"/>
  <c r="U1679" i="34"/>
  <c r="U1680" i="34"/>
  <c r="U1681" i="34"/>
  <c r="U1682" i="34"/>
  <c r="U1683" i="34"/>
  <c r="U1684" i="34"/>
  <c r="U1685" i="34"/>
  <c r="U1686" i="34"/>
  <c r="U1687" i="34"/>
  <c r="U1688" i="34"/>
  <c r="U1689" i="34"/>
  <c r="U1690" i="34"/>
  <c r="U1691" i="34"/>
  <c r="U1692" i="34"/>
  <c r="U1693" i="34"/>
  <c r="U1694" i="34"/>
  <c r="U1695" i="34"/>
  <c r="U1696" i="34"/>
  <c r="U1697" i="34"/>
  <c r="U1698" i="34"/>
  <c r="U1699" i="34"/>
  <c r="U1700" i="34"/>
  <c r="U1701" i="34"/>
  <c r="U1702" i="34"/>
  <c r="U1703" i="34"/>
  <c r="U1704" i="34"/>
  <c r="U1705" i="34"/>
  <c r="U1706" i="34"/>
  <c r="U1707" i="34"/>
  <c r="U1708" i="34"/>
  <c r="U1709" i="34"/>
  <c r="U1710" i="34"/>
  <c r="U1711" i="34"/>
  <c r="U1712" i="34"/>
  <c r="U1713" i="34"/>
  <c r="U1714" i="34"/>
  <c r="U1715" i="34"/>
  <c r="U1716" i="34"/>
  <c r="U1717" i="34"/>
  <c r="U1718" i="34"/>
  <c r="U1719" i="34"/>
  <c r="U1720" i="34"/>
  <c r="U1721" i="34"/>
  <c r="U1722" i="34"/>
  <c r="U1723" i="34"/>
  <c r="U1724" i="34"/>
  <c r="U1725" i="34"/>
  <c r="U1726" i="34"/>
  <c r="U1727" i="34"/>
  <c r="U1728" i="34"/>
  <c r="U1729" i="34"/>
  <c r="U1730" i="34"/>
  <c r="U1731" i="34"/>
  <c r="U1732" i="34"/>
  <c r="U1733" i="34"/>
  <c r="U1734" i="34"/>
  <c r="U1735" i="34"/>
  <c r="U1736" i="34"/>
  <c r="U1737" i="34"/>
  <c r="U1738" i="34"/>
  <c r="U1739" i="34"/>
  <c r="U1740" i="34"/>
  <c r="U1741" i="34"/>
  <c r="U1742" i="34"/>
  <c r="U1743" i="34"/>
  <c r="U1744" i="34"/>
  <c r="U1745" i="34"/>
  <c r="U1746" i="34"/>
  <c r="U1747" i="34"/>
  <c r="U1748" i="34"/>
  <c r="U1749" i="34"/>
  <c r="U1750" i="34"/>
  <c r="U1751" i="34"/>
  <c r="U1752" i="34"/>
  <c r="U1753" i="34"/>
  <c r="U1754" i="34"/>
  <c r="U1755" i="34"/>
  <c r="U1756" i="34"/>
  <c r="U1757" i="34"/>
  <c r="U1758" i="34"/>
  <c r="U1759" i="34"/>
  <c r="U1760" i="34"/>
  <c r="U1761" i="34"/>
  <c r="U1762" i="34"/>
  <c r="U1763" i="34"/>
  <c r="U1764" i="34"/>
  <c r="U1765" i="34"/>
  <c r="U1766" i="34"/>
  <c r="U1767" i="34"/>
  <c r="U1768" i="34"/>
  <c r="U1769" i="34"/>
  <c r="U1770" i="34"/>
  <c r="U1771" i="34"/>
  <c r="U1772" i="34"/>
  <c r="U1773" i="34"/>
  <c r="U1774" i="34"/>
  <c r="U1775" i="34"/>
  <c r="U1776" i="34"/>
  <c r="U1777" i="34"/>
  <c r="U1778" i="34"/>
  <c r="U1779" i="34"/>
  <c r="U1780" i="34"/>
  <c r="U1781" i="34"/>
  <c r="U1782" i="34"/>
  <c r="U1783" i="34"/>
  <c r="U1784" i="34"/>
  <c r="U1785" i="34"/>
  <c r="U1786" i="34"/>
  <c r="U1787" i="34"/>
  <c r="U1788" i="34"/>
  <c r="U1789" i="34"/>
  <c r="U1790" i="34"/>
  <c r="U1791" i="34"/>
  <c r="U1792" i="34"/>
  <c r="U1793" i="34"/>
  <c r="U1794" i="34"/>
  <c r="U1795" i="34"/>
  <c r="U1796" i="34"/>
  <c r="U1797" i="34"/>
  <c r="U1798" i="34"/>
  <c r="U1799" i="34"/>
  <c r="U1800" i="34"/>
  <c r="U1801" i="34"/>
  <c r="U1802" i="34"/>
  <c r="U1803" i="34"/>
  <c r="U1804" i="34"/>
  <c r="U1805" i="34"/>
  <c r="U1806" i="34"/>
  <c r="U1807" i="34"/>
  <c r="U1808" i="34"/>
  <c r="U1809" i="34"/>
  <c r="U1810" i="34"/>
  <c r="U1811" i="34"/>
  <c r="U1812" i="34"/>
  <c r="U1813" i="34"/>
  <c r="U1814" i="34"/>
  <c r="U1815" i="34"/>
  <c r="U1816" i="34"/>
  <c r="U1817" i="34"/>
  <c r="U1818" i="34"/>
  <c r="U1819" i="34"/>
  <c r="U1820" i="34"/>
  <c r="U1821" i="34"/>
  <c r="U1822" i="34"/>
  <c r="U1823" i="34"/>
  <c r="U1824" i="34"/>
  <c r="U1825" i="34"/>
  <c r="U1826" i="34"/>
  <c r="U1827" i="34"/>
  <c r="U1828" i="34"/>
  <c r="U1829" i="34"/>
  <c r="U1830" i="34"/>
  <c r="U1831" i="34"/>
  <c r="U1832" i="34"/>
  <c r="U1833" i="34"/>
  <c r="U1834" i="34"/>
  <c r="U1835" i="34"/>
  <c r="U1836" i="34"/>
  <c r="U1837" i="34"/>
  <c r="U1838" i="34"/>
  <c r="U1839" i="34"/>
  <c r="U1840" i="34"/>
  <c r="U1841" i="34"/>
  <c r="U1842" i="34"/>
  <c r="U1843" i="34"/>
  <c r="U1844" i="34"/>
  <c r="U1845" i="34"/>
  <c r="U1846" i="34"/>
  <c r="U1847" i="34"/>
  <c r="U1848" i="34"/>
  <c r="U1849" i="34"/>
  <c r="U1850" i="34"/>
  <c r="U1851" i="34"/>
  <c r="U1852" i="34"/>
  <c r="U1853" i="34"/>
  <c r="U1854" i="34"/>
  <c r="U1855" i="34"/>
  <c r="U1856" i="34"/>
  <c r="U1857" i="34"/>
  <c r="U1858" i="34"/>
  <c r="U1859" i="34"/>
  <c r="U1860" i="34"/>
  <c r="U1861" i="34"/>
  <c r="U1862" i="34"/>
  <c r="U1863" i="34"/>
  <c r="U1864" i="34"/>
  <c r="U1865" i="34"/>
  <c r="U1866" i="34"/>
  <c r="U1867" i="34"/>
  <c r="U1868" i="34"/>
  <c r="U1869" i="34"/>
  <c r="U1870" i="34"/>
  <c r="U1871" i="34"/>
  <c r="U1872" i="34"/>
  <c r="U1873" i="34"/>
  <c r="U1874" i="34"/>
  <c r="U1875" i="34"/>
  <c r="U1876" i="34"/>
  <c r="U1877" i="34"/>
  <c r="U1878" i="34"/>
  <c r="U1879" i="34"/>
  <c r="U1880" i="34"/>
  <c r="U1881" i="34"/>
  <c r="U1882" i="34"/>
  <c r="U1883" i="34"/>
  <c r="U1884" i="34"/>
  <c r="U1885" i="34"/>
  <c r="U1886" i="34"/>
  <c r="U1887" i="34"/>
  <c r="U1888" i="34"/>
  <c r="U1889" i="34"/>
  <c r="U1890" i="34"/>
  <c r="U1891" i="34"/>
  <c r="U1892" i="34"/>
  <c r="U1893" i="34"/>
  <c r="U1894" i="34"/>
  <c r="U1895" i="34"/>
  <c r="U1896" i="34"/>
  <c r="U1897" i="34"/>
  <c r="U1898" i="34"/>
  <c r="U1899" i="34"/>
  <c r="U1900" i="34"/>
  <c r="U1901" i="34"/>
  <c r="U1902" i="34"/>
  <c r="U1903" i="34"/>
  <c r="U1904" i="34"/>
  <c r="U1905" i="34"/>
  <c r="U1906" i="34"/>
  <c r="U1907" i="34"/>
  <c r="U1908" i="34"/>
  <c r="U1909" i="34"/>
  <c r="U1910" i="34"/>
  <c r="U1911" i="34"/>
  <c r="U1912" i="34"/>
  <c r="U1913" i="34"/>
  <c r="U1914" i="34"/>
  <c r="U1915" i="34"/>
  <c r="U1916" i="34"/>
  <c r="U1917" i="34"/>
  <c r="U1918" i="34"/>
  <c r="U1919" i="34"/>
  <c r="U1920" i="34"/>
  <c r="U1921" i="34"/>
  <c r="U1922" i="34"/>
  <c r="U1923" i="34"/>
  <c r="U1924" i="34"/>
  <c r="U1925" i="34"/>
  <c r="U1926" i="34"/>
  <c r="U1927" i="34"/>
  <c r="U1928" i="34"/>
  <c r="U1929" i="34"/>
  <c r="U1930" i="34"/>
  <c r="U1931" i="34"/>
  <c r="U1932" i="34"/>
  <c r="U1933" i="34"/>
  <c r="U1934" i="34"/>
  <c r="U1935" i="34"/>
  <c r="U1936" i="34"/>
  <c r="U1937" i="34"/>
  <c r="U1938" i="34"/>
  <c r="U1939" i="34"/>
  <c r="U1940" i="34"/>
  <c r="U1941" i="34"/>
  <c r="U1942" i="34"/>
  <c r="U1943" i="34"/>
  <c r="U1944" i="34"/>
  <c r="U1945" i="34"/>
  <c r="U1946" i="34"/>
  <c r="U1947" i="34"/>
  <c r="U1948" i="34"/>
  <c r="U1949" i="34"/>
  <c r="U1950" i="34"/>
  <c r="U1951" i="34"/>
  <c r="U1952" i="34"/>
  <c r="U1953" i="34"/>
  <c r="U1954" i="34"/>
  <c r="U1955" i="34"/>
  <c r="U1956" i="34"/>
  <c r="U1957" i="34"/>
  <c r="U1958" i="34"/>
  <c r="U1959" i="34"/>
  <c r="U1960" i="34"/>
  <c r="U1961" i="34"/>
  <c r="U1962" i="34"/>
  <c r="U1963" i="34"/>
  <c r="U1964" i="34"/>
  <c r="U1965" i="34"/>
  <c r="U1966" i="34"/>
  <c r="U1967" i="34"/>
  <c r="U1968" i="34"/>
  <c r="U1969" i="34"/>
  <c r="U1970" i="34"/>
  <c r="U1971" i="34"/>
  <c r="U1972" i="34"/>
  <c r="U1973" i="34"/>
  <c r="U1974" i="34"/>
  <c r="U1975" i="34"/>
  <c r="U1976" i="34"/>
  <c r="U1977" i="34"/>
  <c r="U1978" i="34"/>
  <c r="U1979" i="34"/>
  <c r="U1980" i="34"/>
  <c r="U1981" i="34"/>
  <c r="U1982" i="34"/>
  <c r="U1983" i="34"/>
  <c r="U1984" i="34"/>
  <c r="U1985" i="34"/>
  <c r="U1986" i="34"/>
  <c r="U1987" i="34"/>
  <c r="U1988" i="34"/>
  <c r="U1989" i="34"/>
  <c r="U1990" i="34"/>
  <c r="U1991" i="34"/>
  <c r="U1992" i="34"/>
  <c r="U1993" i="34"/>
  <c r="U1994" i="34"/>
  <c r="U1995" i="34"/>
  <c r="U1996" i="34"/>
  <c r="U1997" i="34"/>
  <c r="U1998" i="34"/>
  <c r="U1999" i="34"/>
  <c r="U2000" i="34"/>
  <c r="U2001" i="34"/>
  <c r="U2002" i="34"/>
  <c r="U2003" i="34"/>
  <c r="U2004" i="34"/>
  <c r="U2005" i="34"/>
  <c r="U2006" i="34"/>
  <c r="U2007" i="34"/>
  <c r="U2008" i="34"/>
  <c r="U2009" i="34"/>
  <c r="U2010" i="34"/>
  <c r="U2011" i="34"/>
  <c r="U2012" i="34"/>
  <c r="U2013" i="34"/>
  <c r="U2014" i="34"/>
  <c r="U2015" i="34"/>
  <c r="U2016" i="34"/>
  <c r="U2017" i="34"/>
  <c r="U2018" i="34"/>
  <c r="U2019" i="34"/>
  <c r="U2020" i="34"/>
  <c r="U2021" i="34"/>
  <c r="U2022" i="34"/>
  <c r="U2023" i="34"/>
  <c r="U2024" i="34"/>
  <c r="U2025" i="34"/>
  <c r="U2026" i="34"/>
  <c r="U2027" i="34"/>
  <c r="U2028" i="34"/>
  <c r="U2029" i="34"/>
  <c r="U2030" i="34"/>
  <c r="U2031" i="34"/>
  <c r="U2032" i="34"/>
  <c r="U2033" i="34"/>
  <c r="U2034" i="34"/>
  <c r="U2035" i="34"/>
  <c r="U2036" i="34"/>
  <c r="U2037" i="34"/>
  <c r="U2038" i="34"/>
  <c r="U2039" i="34"/>
  <c r="U2040" i="34"/>
  <c r="U2041" i="34"/>
  <c r="U2042" i="34"/>
  <c r="U2043" i="34"/>
  <c r="U2044" i="34"/>
  <c r="U2045" i="34"/>
  <c r="U2046" i="34"/>
  <c r="U2047" i="34"/>
  <c r="U2048" i="34"/>
  <c r="U2049" i="34"/>
  <c r="U2050" i="34"/>
  <c r="U2051" i="34"/>
  <c r="U2052" i="34"/>
  <c r="U2053" i="34"/>
  <c r="U2054" i="34"/>
  <c r="U2055" i="34"/>
  <c r="U2056" i="34"/>
  <c r="U2057" i="34"/>
  <c r="U2058" i="34"/>
  <c r="U2059" i="34"/>
  <c r="U2060" i="34"/>
  <c r="U2061" i="34"/>
  <c r="U2062" i="34"/>
  <c r="U2063" i="34"/>
  <c r="U2064" i="34"/>
  <c r="U2065" i="34"/>
  <c r="U2066" i="34"/>
  <c r="U2067" i="34"/>
  <c r="U2068" i="34"/>
  <c r="U2069" i="34"/>
  <c r="U2070" i="34"/>
  <c r="U2071" i="34"/>
  <c r="U2072" i="34"/>
  <c r="U2073" i="34"/>
  <c r="U2074" i="34"/>
  <c r="U2075" i="34"/>
  <c r="U2076" i="34"/>
  <c r="U2077" i="34"/>
  <c r="U2078" i="34"/>
  <c r="U2079" i="34"/>
  <c r="U2080" i="34"/>
  <c r="U2081" i="34"/>
  <c r="U2082" i="34"/>
  <c r="U2083" i="34"/>
  <c r="U2084" i="34"/>
  <c r="U2085" i="34"/>
  <c r="U2086" i="34"/>
  <c r="U2087" i="34"/>
  <c r="U2088" i="34"/>
  <c r="U2089" i="34"/>
  <c r="U2090" i="34"/>
  <c r="U2091" i="34"/>
  <c r="U2092" i="34"/>
  <c r="U2093" i="34"/>
  <c r="U2094" i="34"/>
  <c r="U2095" i="34"/>
  <c r="U2096" i="34"/>
  <c r="U2097" i="34"/>
  <c r="U2098" i="34"/>
  <c r="U2099" i="34"/>
  <c r="U2100" i="34"/>
  <c r="U2101" i="34"/>
  <c r="U2102" i="34"/>
  <c r="U2103" i="34"/>
  <c r="U2104" i="34"/>
  <c r="U2105" i="34"/>
  <c r="U2106" i="34"/>
  <c r="U2107" i="34"/>
  <c r="U2108" i="34"/>
  <c r="U2109" i="34"/>
  <c r="U2110" i="34"/>
  <c r="U2111" i="34"/>
  <c r="U2112" i="34"/>
  <c r="U2113" i="34"/>
  <c r="U2114" i="34"/>
  <c r="U2115" i="34"/>
  <c r="U2116" i="34"/>
  <c r="U2117" i="34"/>
  <c r="U2118" i="34"/>
  <c r="U2119" i="34"/>
  <c r="U2120" i="34"/>
  <c r="U2121" i="34"/>
  <c r="U2122" i="34"/>
  <c r="U2123" i="34"/>
  <c r="U2124" i="34"/>
  <c r="U2125" i="34"/>
  <c r="U2126" i="34"/>
  <c r="U2127" i="34"/>
  <c r="U2128" i="34"/>
  <c r="U2129" i="34"/>
  <c r="U2130" i="34"/>
  <c r="U2131" i="34"/>
  <c r="U2132" i="34"/>
  <c r="U2133" i="34"/>
  <c r="U2134" i="34"/>
  <c r="U2135" i="34"/>
  <c r="U2136" i="34"/>
  <c r="U2137" i="34"/>
  <c r="U2138" i="34"/>
  <c r="U2139" i="34"/>
  <c r="U2140" i="34"/>
  <c r="U2141" i="34"/>
  <c r="U2142" i="34"/>
  <c r="U2143" i="34"/>
  <c r="U2144" i="34"/>
  <c r="U2145" i="34"/>
  <c r="U2146" i="34"/>
  <c r="U2147" i="34"/>
  <c r="U2148" i="34"/>
  <c r="U2149" i="34"/>
  <c r="U2150" i="34"/>
  <c r="U2151" i="34"/>
  <c r="U2152" i="34"/>
  <c r="U2153" i="34"/>
  <c r="U2154" i="34"/>
  <c r="U2155" i="34"/>
  <c r="U2156" i="34"/>
  <c r="U2157" i="34"/>
  <c r="U2158" i="34"/>
  <c r="U2159" i="34"/>
  <c r="U2160" i="34"/>
  <c r="U2161" i="34"/>
  <c r="U2162" i="34"/>
  <c r="U2163" i="34"/>
  <c r="U2164" i="34"/>
  <c r="U2165" i="34"/>
  <c r="U2166" i="34"/>
  <c r="U2167" i="34"/>
  <c r="U2168" i="34"/>
  <c r="U2169" i="34"/>
  <c r="U2170" i="34"/>
  <c r="U2171" i="34"/>
  <c r="U2172" i="34"/>
  <c r="U2173" i="34"/>
  <c r="U2174" i="34"/>
  <c r="U2175" i="34"/>
  <c r="U2176" i="34"/>
  <c r="U2177" i="34"/>
  <c r="U2178" i="34"/>
  <c r="U2179" i="34"/>
  <c r="U2180" i="34"/>
  <c r="U2181" i="34"/>
  <c r="U2182" i="34"/>
  <c r="U2183" i="34"/>
  <c r="U2184" i="34"/>
  <c r="U2185" i="34"/>
  <c r="U2186" i="34"/>
  <c r="U2187" i="34"/>
  <c r="U2188" i="34"/>
  <c r="U2189" i="34"/>
  <c r="U2190" i="34"/>
  <c r="U2191" i="34"/>
  <c r="U2192" i="34"/>
  <c r="U2193" i="34"/>
  <c r="U2194" i="34"/>
  <c r="U2195" i="34"/>
  <c r="U2196" i="34"/>
  <c r="U2197" i="34"/>
  <c r="U2198" i="34"/>
  <c r="U2199" i="34"/>
  <c r="U2200" i="34"/>
  <c r="U2201" i="34"/>
  <c r="U2202" i="34"/>
  <c r="U2203" i="34"/>
  <c r="U2204" i="34"/>
  <c r="U2205" i="34"/>
  <c r="U2206" i="34"/>
  <c r="U2207" i="34"/>
  <c r="U2208" i="34"/>
  <c r="U2209" i="34"/>
  <c r="U2210" i="34"/>
  <c r="U2211" i="34"/>
  <c r="U2212" i="34"/>
  <c r="U2213" i="34"/>
  <c r="U2214" i="34"/>
  <c r="U2215" i="34"/>
  <c r="U2216" i="34"/>
  <c r="U2217" i="34"/>
  <c r="U2218" i="34"/>
  <c r="U2219" i="34"/>
  <c r="U2220" i="34"/>
  <c r="U2221" i="34"/>
  <c r="U2222" i="34"/>
  <c r="U2223" i="34"/>
  <c r="U2224" i="34"/>
  <c r="U2225" i="34"/>
  <c r="U2226" i="34"/>
  <c r="U2227" i="34"/>
  <c r="U2228" i="34"/>
  <c r="U2229" i="34"/>
  <c r="U2230" i="34"/>
  <c r="U2231" i="34"/>
  <c r="U2232" i="34"/>
  <c r="U2233" i="34"/>
  <c r="U2234" i="34"/>
  <c r="U2235" i="34"/>
  <c r="U2236" i="34"/>
  <c r="U2237" i="34"/>
  <c r="U2238" i="34"/>
  <c r="U2239" i="34"/>
  <c r="U2240" i="34"/>
  <c r="U2241" i="34"/>
  <c r="U2242" i="34"/>
  <c r="U2243" i="34"/>
  <c r="U2244" i="34"/>
  <c r="U2245" i="34"/>
  <c r="U2246" i="34"/>
  <c r="U2247" i="34"/>
  <c r="U2248" i="34"/>
  <c r="U2249" i="34"/>
  <c r="U2250" i="34"/>
  <c r="U2251" i="34"/>
  <c r="U2252" i="34"/>
  <c r="U2253" i="34"/>
  <c r="U2254" i="34"/>
  <c r="U2255" i="34"/>
  <c r="U2256" i="34"/>
  <c r="U2257" i="34"/>
  <c r="U2258" i="34"/>
  <c r="U2259" i="34"/>
  <c r="U2260" i="34"/>
  <c r="U2261" i="34"/>
  <c r="U2262" i="34"/>
  <c r="U2263" i="34"/>
  <c r="U2264" i="34"/>
  <c r="U2265" i="34"/>
  <c r="U2266" i="34"/>
  <c r="U2267" i="34"/>
  <c r="U2268" i="34"/>
  <c r="U2269" i="34"/>
  <c r="U2270" i="34"/>
  <c r="U2271" i="34"/>
  <c r="U2272" i="34"/>
  <c r="U2273" i="34"/>
  <c r="U2274" i="34"/>
  <c r="U2275" i="34"/>
  <c r="U2276" i="34"/>
  <c r="U2277" i="34"/>
  <c r="U2278" i="34"/>
  <c r="U2279" i="34"/>
  <c r="U2280" i="34"/>
  <c r="U2281" i="34"/>
  <c r="U2282" i="34"/>
  <c r="U2283" i="34"/>
  <c r="U2284" i="34"/>
  <c r="U2285" i="34"/>
  <c r="U2286" i="34"/>
  <c r="U2287" i="34"/>
  <c r="U2288" i="34"/>
  <c r="U2289" i="34"/>
  <c r="U2290" i="34"/>
  <c r="U2291" i="34"/>
  <c r="U2292" i="34"/>
  <c r="U2293" i="34"/>
  <c r="U2294" i="34"/>
  <c r="U2295" i="34"/>
  <c r="U2296" i="34"/>
  <c r="U2297" i="34"/>
  <c r="U2298" i="34"/>
  <c r="U2299" i="34"/>
  <c r="U2300" i="34"/>
  <c r="U2301" i="34"/>
  <c r="U2302" i="34"/>
  <c r="U2303" i="34"/>
  <c r="U2304" i="34"/>
  <c r="U2305" i="34"/>
  <c r="U2306" i="34"/>
  <c r="U2307" i="34"/>
  <c r="U2308" i="34"/>
  <c r="U2309" i="34"/>
  <c r="U2310" i="34"/>
  <c r="U2311" i="34"/>
  <c r="U2312" i="34"/>
  <c r="U2313" i="34"/>
  <c r="U2314" i="34"/>
  <c r="U2315" i="34"/>
  <c r="U2316" i="34"/>
  <c r="U2317" i="34"/>
  <c r="U2318" i="34"/>
  <c r="U2319" i="34"/>
  <c r="U2320" i="34"/>
  <c r="U2321" i="34"/>
  <c r="U2322" i="34"/>
  <c r="U2323" i="34"/>
  <c r="U2324" i="34"/>
  <c r="U2325" i="34"/>
  <c r="U2326" i="34"/>
  <c r="U2327" i="34"/>
  <c r="U2328" i="34"/>
  <c r="U2329" i="34"/>
  <c r="U2330" i="34"/>
  <c r="U2331" i="34"/>
  <c r="U2332" i="34"/>
  <c r="U2333" i="34"/>
  <c r="U2334" i="34"/>
  <c r="U2335" i="34"/>
  <c r="U2336" i="34"/>
  <c r="U2337" i="34"/>
  <c r="U2338" i="34"/>
  <c r="U2339" i="34"/>
  <c r="U2340" i="34"/>
  <c r="U2341" i="34"/>
  <c r="U2342" i="34"/>
  <c r="U2343" i="34"/>
  <c r="U2344" i="34"/>
  <c r="U2345" i="34"/>
  <c r="U2346" i="34"/>
  <c r="U2347" i="34"/>
  <c r="U2348" i="34"/>
  <c r="U2349" i="34"/>
  <c r="U2350" i="34"/>
  <c r="U2351" i="34"/>
  <c r="U2352" i="34"/>
  <c r="U2353" i="34"/>
  <c r="U2354" i="34"/>
  <c r="U2355" i="34"/>
  <c r="U2356" i="34"/>
  <c r="U2357" i="34"/>
  <c r="U2358" i="34"/>
  <c r="U2359" i="34"/>
  <c r="U2360" i="34"/>
  <c r="U2361" i="34"/>
  <c r="U2362" i="34"/>
  <c r="U2363" i="34"/>
  <c r="U2364" i="34"/>
  <c r="U2365" i="34"/>
  <c r="U2366" i="34"/>
  <c r="U2367" i="34"/>
  <c r="U2368" i="34"/>
  <c r="U2369" i="34"/>
  <c r="U2370" i="34"/>
  <c r="U2371" i="34"/>
  <c r="U2372" i="34"/>
  <c r="U2373" i="34"/>
  <c r="U2374" i="34"/>
  <c r="U2375" i="34"/>
  <c r="U2376" i="34"/>
  <c r="U2377" i="34"/>
  <c r="U2378" i="34"/>
  <c r="U2379" i="34"/>
  <c r="U2380" i="34"/>
  <c r="U2381" i="34"/>
  <c r="U2382" i="34"/>
  <c r="U2383" i="34"/>
  <c r="U2384" i="34"/>
  <c r="U2385" i="34"/>
  <c r="U2386" i="34"/>
  <c r="U2387" i="34"/>
  <c r="U2388" i="34"/>
  <c r="U2389" i="34"/>
  <c r="U2390" i="34"/>
  <c r="U2391" i="34"/>
  <c r="U2392" i="34"/>
  <c r="U2393" i="34"/>
  <c r="U2394" i="34"/>
  <c r="U2395" i="34"/>
  <c r="U2396" i="34"/>
  <c r="U2397" i="34"/>
  <c r="U2398" i="34"/>
  <c r="U2399" i="34"/>
  <c r="U2400" i="34"/>
  <c r="U2401" i="34"/>
  <c r="U2402" i="34"/>
  <c r="U2403" i="34"/>
  <c r="U2404" i="34"/>
  <c r="U2405" i="34"/>
  <c r="U2406" i="34"/>
  <c r="U2407" i="34"/>
  <c r="U2408" i="34"/>
  <c r="U2409" i="34"/>
  <c r="U2410" i="34"/>
  <c r="U2411" i="34"/>
  <c r="U2412" i="34"/>
  <c r="U2413" i="34"/>
  <c r="U2414" i="34"/>
  <c r="U2415" i="34"/>
  <c r="U2416" i="34"/>
  <c r="U2417" i="34"/>
  <c r="U2418" i="34"/>
  <c r="U2419" i="34"/>
  <c r="U2420" i="34"/>
  <c r="U2421" i="34"/>
  <c r="U2422" i="34"/>
  <c r="U2423" i="34"/>
  <c r="U2424" i="34"/>
  <c r="U2425" i="34"/>
  <c r="U2426" i="34"/>
  <c r="U2427" i="34"/>
  <c r="U2428" i="34"/>
  <c r="U2429" i="34"/>
  <c r="U2430" i="34"/>
  <c r="U2431" i="34"/>
  <c r="U2432" i="34"/>
  <c r="U2433" i="34"/>
  <c r="U2434" i="34"/>
  <c r="U2435" i="34"/>
  <c r="U2436" i="34"/>
  <c r="U2437" i="34"/>
  <c r="U2438" i="34"/>
  <c r="U2439" i="34"/>
  <c r="U2440" i="34"/>
  <c r="U2441" i="34"/>
  <c r="U2442" i="34"/>
  <c r="U2443" i="34"/>
  <c r="U2444" i="34"/>
  <c r="U2445" i="34"/>
  <c r="U2446" i="34"/>
  <c r="U2447" i="34"/>
  <c r="U2448" i="34"/>
  <c r="U2449" i="34"/>
  <c r="U2450" i="34"/>
  <c r="U2451" i="34"/>
  <c r="U2452" i="34"/>
  <c r="U2453" i="34"/>
  <c r="U2454" i="34"/>
  <c r="U2455" i="34"/>
  <c r="U2456" i="34"/>
  <c r="U2457" i="34"/>
  <c r="U2458" i="34"/>
  <c r="U2459" i="34"/>
  <c r="U2460" i="34"/>
  <c r="U2461" i="34"/>
  <c r="U2462" i="34"/>
  <c r="U2463" i="34"/>
  <c r="U2464" i="34"/>
  <c r="U2465" i="34"/>
  <c r="U2466" i="34"/>
  <c r="U2467" i="34"/>
  <c r="U2468" i="34"/>
  <c r="U2469" i="34"/>
  <c r="U2470" i="34"/>
  <c r="U2471" i="34"/>
  <c r="U2472" i="34"/>
  <c r="U2473" i="34"/>
  <c r="U2474" i="34"/>
  <c r="U2475" i="34"/>
  <c r="U2476" i="34"/>
  <c r="U2477" i="34"/>
  <c r="U2478" i="34"/>
  <c r="U2479" i="34"/>
  <c r="U2480" i="34"/>
  <c r="U2481" i="34"/>
  <c r="U2482" i="34"/>
  <c r="U2483" i="34"/>
  <c r="U2484" i="34"/>
  <c r="U2485" i="34"/>
  <c r="U2486" i="34"/>
  <c r="U2487" i="34"/>
  <c r="U2488" i="34"/>
  <c r="U2489" i="34"/>
  <c r="U2490" i="34"/>
  <c r="U2491" i="34"/>
  <c r="U2492" i="34"/>
  <c r="U2493" i="34"/>
  <c r="U2494" i="34"/>
  <c r="U2495" i="34"/>
  <c r="U2496" i="34"/>
  <c r="U2497" i="34"/>
  <c r="U2498" i="34"/>
  <c r="U2499" i="34"/>
  <c r="U2500" i="34"/>
  <c r="U2501" i="34"/>
  <c r="U2502" i="34"/>
  <c r="U2503" i="34"/>
  <c r="U2504" i="34"/>
  <c r="U2505" i="34"/>
  <c r="U2506" i="34"/>
  <c r="U2507" i="34"/>
  <c r="U2508" i="34"/>
  <c r="U2509" i="34"/>
  <c r="U2510" i="34"/>
  <c r="U2511" i="34"/>
  <c r="U2512" i="34"/>
  <c r="U2513" i="34"/>
  <c r="U2514" i="34"/>
  <c r="U2515" i="34"/>
  <c r="U2516" i="34"/>
  <c r="U2517" i="34"/>
  <c r="U2518" i="34"/>
  <c r="U2519" i="34"/>
  <c r="U2520" i="34"/>
  <c r="U2521" i="34"/>
  <c r="U2522" i="34"/>
  <c r="U2523" i="34"/>
  <c r="U2524" i="34"/>
  <c r="U2525" i="34"/>
  <c r="U2526" i="34"/>
  <c r="U2527" i="34"/>
  <c r="U2528" i="34"/>
  <c r="U2529" i="34"/>
  <c r="U2530" i="34"/>
  <c r="U2531" i="34"/>
  <c r="U2532" i="34"/>
  <c r="U2533" i="34"/>
  <c r="U2534" i="34"/>
  <c r="U2535" i="34"/>
  <c r="U2536" i="34"/>
  <c r="U2537" i="34"/>
  <c r="U2538" i="34"/>
  <c r="U2539" i="34"/>
  <c r="U2540" i="34"/>
  <c r="U2541" i="34"/>
  <c r="U2542" i="34"/>
  <c r="U2543" i="34"/>
  <c r="U2544" i="34"/>
  <c r="U2545" i="34"/>
  <c r="U2546" i="34"/>
  <c r="U2547" i="34"/>
  <c r="U2548" i="34"/>
  <c r="U2549" i="34"/>
  <c r="U2550" i="34"/>
  <c r="U2551" i="34"/>
  <c r="U2552" i="34"/>
  <c r="U2553" i="34"/>
  <c r="U2554" i="34"/>
  <c r="U2555" i="34"/>
  <c r="U2556" i="34"/>
  <c r="U2557" i="34"/>
  <c r="U2558" i="34"/>
  <c r="U2559" i="34"/>
  <c r="U2560" i="34"/>
  <c r="U2561" i="34"/>
  <c r="U2562" i="34"/>
  <c r="U2563" i="34"/>
  <c r="U2564" i="34"/>
  <c r="U2565" i="34"/>
  <c r="U2566" i="34"/>
  <c r="U2567" i="34"/>
  <c r="U2568" i="34"/>
  <c r="U2569" i="34"/>
  <c r="U2570" i="34"/>
  <c r="U2571" i="34"/>
  <c r="U2572" i="34"/>
  <c r="U2573" i="34"/>
  <c r="U2574" i="34"/>
  <c r="U2575" i="34"/>
  <c r="U2576" i="34"/>
  <c r="U2577" i="34"/>
  <c r="U2578" i="34"/>
  <c r="U2579" i="34"/>
  <c r="U2580" i="34"/>
  <c r="U2581" i="34"/>
  <c r="U2582" i="34"/>
  <c r="U2583" i="34"/>
  <c r="U2584" i="34"/>
  <c r="U2585" i="34"/>
  <c r="U2586" i="34"/>
  <c r="U2587" i="34"/>
  <c r="U2588" i="34"/>
  <c r="U2589" i="34"/>
  <c r="U2590" i="34"/>
  <c r="U2591" i="34"/>
  <c r="U2592" i="34"/>
  <c r="U2593" i="34"/>
  <c r="U2594" i="34"/>
  <c r="U2595" i="34"/>
  <c r="U2596" i="34"/>
  <c r="U2597" i="34"/>
  <c r="U2598" i="34"/>
  <c r="U2599" i="34"/>
  <c r="U2600" i="34"/>
  <c r="U2601" i="34"/>
  <c r="U2602" i="34"/>
  <c r="U2603" i="34"/>
  <c r="U2604" i="34"/>
  <c r="U2605" i="34"/>
  <c r="U2606" i="34"/>
  <c r="U2607" i="34"/>
  <c r="U2608" i="34"/>
  <c r="U2609" i="34"/>
  <c r="U2610" i="34"/>
  <c r="U2611" i="34"/>
  <c r="U2612" i="34"/>
  <c r="U2613" i="34"/>
  <c r="U2614" i="34"/>
  <c r="U2615" i="34"/>
  <c r="U2616" i="34"/>
  <c r="U2617" i="34"/>
  <c r="U2618" i="34"/>
  <c r="U2619" i="34"/>
  <c r="U2620" i="34"/>
  <c r="U2621" i="34"/>
  <c r="U2622" i="34"/>
  <c r="U2623" i="34"/>
  <c r="U2624" i="34"/>
  <c r="U2625" i="34"/>
  <c r="U2626" i="34"/>
  <c r="U2627" i="34"/>
  <c r="U2628" i="34"/>
  <c r="U2629" i="34"/>
  <c r="U2630" i="34"/>
  <c r="U2631" i="34"/>
  <c r="U2632" i="34"/>
  <c r="U2633" i="34"/>
  <c r="U2634" i="34"/>
  <c r="U2635" i="34"/>
  <c r="U2636" i="34"/>
  <c r="U2637" i="34"/>
  <c r="U2638" i="34"/>
  <c r="U2639" i="34"/>
  <c r="U2640" i="34"/>
  <c r="U2641" i="34"/>
  <c r="U2642" i="34"/>
  <c r="U2643" i="34"/>
  <c r="U2644" i="34"/>
  <c r="U2645" i="34"/>
  <c r="U2646" i="34"/>
  <c r="U2647" i="34"/>
  <c r="U2648" i="34"/>
  <c r="U2649" i="34"/>
  <c r="U2650" i="34"/>
  <c r="U2651" i="34"/>
  <c r="U2652" i="34"/>
  <c r="U2653" i="34"/>
  <c r="U2654" i="34"/>
  <c r="U2655" i="34"/>
  <c r="U2656" i="34"/>
  <c r="U2657" i="34"/>
  <c r="U2658" i="34"/>
  <c r="U2659" i="34"/>
  <c r="U2660" i="34"/>
  <c r="U2661" i="34"/>
  <c r="U2662" i="34"/>
  <c r="U2663" i="34"/>
  <c r="U2664" i="34"/>
  <c r="U2665" i="34"/>
  <c r="U2666" i="34"/>
  <c r="U2667" i="34"/>
  <c r="U2668" i="34"/>
  <c r="U2669" i="34"/>
  <c r="U2670" i="34"/>
  <c r="U2671" i="34"/>
  <c r="U2672" i="34"/>
  <c r="U2673" i="34"/>
  <c r="U2674" i="34"/>
  <c r="U2675" i="34"/>
  <c r="U2676" i="34"/>
  <c r="U2677" i="34"/>
  <c r="U2678" i="34"/>
  <c r="U2679" i="34"/>
  <c r="U2680" i="34"/>
  <c r="U2681" i="34"/>
  <c r="U2682" i="34"/>
  <c r="U2683" i="34"/>
  <c r="U2684" i="34"/>
  <c r="U2685" i="34"/>
  <c r="U2686" i="34"/>
  <c r="U2687" i="34"/>
  <c r="U2688" i="34"/>
  <c r="U2689" i="34"/>
  <c r="U2690" i="34"/>
  <c r="U2691" i="34"/>
  <c r="U2692" i="34"/>
  <c r="U2693" i="34"/>
  <c r="U2694" i="34"/>
  <c r="U2695" i="34"/>
  <c r="U2696" i="34"/>
  <c r="U2697" i="34"/>
  <c r="U2698" i="34"/>
  <c r="U2699" i="34"/>
  <c r="U2700" i="34"/>
  <c r="U2701" i="34"/>
  <c r="U2702" i="34"/>
  <c r="U2703" i="34"/>
  <c r="U2704" i="34"/>
  <c r="U2705" i="34"/>
  <c r="U2706" i="34"/>
  <c r="U2707" i="34"/>
  <c r="U2708" i="34"/>
  <c r="U2709" i="34"/>
  <c r="U2710" i="34"/>
  <c r="U2711" i="34"/>
  <c r="U2712" i="34"/>
  <c r="U2713" i="34"/>
  <c r="U2714" i="34"/>
  <c r="U2715" i="34"/>
  <c r="U2716" i="34"/>
  <c r="U2717" i="34"/>
  <c r="U2718" i="34"/>
  <c r="U2719" i="34"/>
  <c r="U2720" i="34"/>
  <c r="U2721" i="34"/>
  <c r="U2722" i="34"/>
  <c r="U2723" i="34"/>
  <c r="U2724" i="34"/>
  <c r="U2725" i="34"/>
  <c r="U2726" i="34"/>
  <c r="U2727" i="34"/>
  <c r="U2728" i="34"/>
  <c r="U2729" i="34"/>
  <c r="U2730" i="34"/>
  <c r="U2731" i="34"/>
  <c r="U2732" i="34"/>
  <c r="U2733" i="34"/>
  <c r="U2734" i="34"/>
  <c r="U2735" i="34"/>
  <c r="U2736" i="34"/>
  <c r="U2737" i="34"/>
  <c r="U2738" i="34"/>
  <c r="U2739" i="34"/>
  <c r="U2740" i="34"/>
  <c r="U2741" i="34"/>
  <c r="U2742" i="34"/>
  <c r="U2743" i="34"/>
  <c r="U2744" i="34"/>
  <c r="U2745" i="34"/>
  <c r="U2746" i="34"/>
  <c r="U2747" i="34"/>
  <c r="U2748" i="34"/>
  <c r="U2749" i="34"/>
  <c r="U2750" i="34"/>
  <c r="U2751" i="34"/>
  <c r="U2752" i="34"/>
  <c r="U2753" i="34"/>
  <c r="U2754" i="34"/>
  <c r="U2755" i="34"/>
  <c r="U2756" i="34"/>
  <c r="U2757" i="34"/>
  <c r="U2758" i="34"/>
  <c r="U2759" i="34"/>
  <c r="U2760" i="34"/>
  <c r="U2761" i="34"/>
  <c r="U2762" i="34"/>
  <c r="U2763" i="34"/>
  <c r="U2764" i="34"/>
  <c r="U2765" i="34"/>
  <c r="U2766" i="34"/>
  <c r="U2767" i="34"/>
  <c r="U2768" i="34"/>
  <c r="U2769" i="34"/>
  <c r="U2770" i="34"/>
  <c r="U2771" i="34"/>
  <c r="U2772" i="34"/>
  <c r="U2773" i="34"/>
  <c r="U2774" i="34"/>
  <c r="U2775" i="34"/>
  <c r="U2776" i="34"/>
  <c r="U2777" i="34"/>
  <c r="U2778" i="34"/>
  <c r="U2779" i="34"/>
  <c r="U2780" i="34"/>
  <c r="U2781" i="34"/>
  <c r="U2782" i="34"/>
  <c r="U2783" i="34"/>
  <c r="U2784" i="34"/>
  <c r="U2785" i="34"/>
  <c r="U2786" i="34"/>
  <c r="U2787" i="34"/>
  <c r="U2788" i="34"/>
  <c r="U2789" i="34"/>
  <c r="U2790" i="34"/>
  <c r="U2791" i="34"/>
  <c r="U2792" i="34"/>
  <c r="U2793" i="34"/>
  <c r="U2794" i="34"/>
  <c r="U2795" i="34"/>
  <c r="U2796" i="34"/>
  <c r="U2797" i="34"/>
  <c r="U2798" i="34"/>
  <c r="U2799" i="34"/>
  <c r="U2800" i="34"/>
  <c r="U2801" i="34"/>
  <c r="U2802" i="34"/>
  <c r="U2803" i="34"/>
  <c r="U2804" i="34"/>
  <c r="U2805" i="34"/>
  <c r="U2806" i="34"/>
  <c r="U2807" i="34"/>
  <c r="U2808" i="34"/>
  <c r="U2809" i="34"/>
  <c r="U2810" i="34"/>
  <c r="U2811" i="34"/>
  <c r="U2812" i="34"/>
  <c r="U2813" i="34"/>
  <c r="U2814" i="34"/>
  <c r="U2815" i="34"/>
  <c r="U2816" i="34"/>
  <c r="U2817" i="34"/>
  <c r="U2818" i="34"/>
  <c r="U2819" i="34"/>
  <c r="U2820" i="34"/>
  <c r="U2821" i="34"/>
  <c r="U2822" i="34"/>
  <c r="U2823" i="34"/>
  <c r="U2824" i="34"/>
  <c r="U2825" i="34"/>
  <c r="U2826" i="34"/>
  <c r="U2827" i="34"/>
  <c r="U2828" i="34"/>
  <c r="U2829" i="34"/>
  <c r="U2830" i="34"/>
  <c r="U2831" i="34"/>
  <c r="U2832" i="34"/>
  <c r="U2833" i="34"/>
  <c r="U2834" i="34"/>
  <c r="U2835" i="34"/>
  <c r="U2836" i="34"/>
  <c r="U2837" i="34"/>
  <c r="U2838" i="34"/>
  <c r="U2839" i="34"/>
  <c r="U2840" i="34"/>
  <c r="U2841" i="34"/>
  <c r="U2842" i="34"/>
  <c r="U2843" i="34"/>
  <c r="U2844" i="34"/>
  <c r="U2845" i="34"/>
  <c r="U2846" i="34"/>
  <c r="U2847" i="34"/>
  <c r="U2848" i="34"/>
  <c r="U2849" i="34"/>
  <c r="U2850" i="34"/>
  <c r="U2851" i="34"/>
  <c r="U2852" i="34"/>
  <c r="U2853" i="34"/>
  <c r="U2854" i="34"/>
  <c r="U2855" i="34"/>
  <c r="U2856" i="34"/>
  <c r="U2857" i="34"/>
  <c r="U2858" i="34"/>
  <c r="U2859" i="34"/>
  <c r="U2860" i="34"/>
  <c r="U2861" i="34"/>
  <c r="U2862" i="34"/>
  <c r="U2863" i="34"/>
  <c r="U2864" i="34"/>
  <c r="U2865" i="34"/>
  <c r="U2866" i="34"/>
  <c r="U2867" i="34"/>
  <c r="U2868" i="34"/>
  <c r="U2869" i="34"/>
  <c r="U2870" i="34"/>
  <c r="U2871" i="34"/>
  <c r="U2872" i="34"/>
  <c r="U2873" i="34"/>
  <c r="U2874" i="34"/>
  <c r="U2875" i="34"/>
  <c r="U2876" i="34"/>
  <c r="U2877" i="34"/>
  <c r="U2878" i="34"/>
  <c r="U2879" i="34"/>
  <c r="U2880" i="34"/>
  <c r="U2881" i="34"/>
  <c r="U2882" i="34"/>
  <c r="U2883" i="34"/>
  <c r="U2884" i="34"/>
  <c r="U2885" i="34"/>
  <c r="U2886" i="34"/>
  <c r="U2887" i="34"/>
  <c r="U2888" i="34"/>
  <c r="U2889" i="34"/>
  <c r="U2890" i="34"/>
  <c r="U2891" i="34"/>
  <c r="U2892" i="34"/>
  <c r="U2893" i="34"/>
  <c r="U2894" i="34"/>
  <c r="U2895" i="34"/>
  <c r="U2896" i="34"/>
  <c r="U2897" i="34"/>
  <c r="U2898" i="34"/>
  <c r="U2899" i="34"/>
  <c r="U2900" i="34"/>
  <c r="U2901" i="34"/>
  <c r="U2902" i="34"/>
  <c r="U2903" i="34"/>
  <c r="U2904" i="34"/>
  <c r="U2905" i="34"/>
  <c r="U2906" i="34"/>
  <c r="U2907" i="34"/>
  <c r="U2908" i="34"/>
  <c r="U2909" i="34"/>
  <c r="U2910" i="34"/>
  <c r="U2911" i="34"/>
  <c r="U2912" i="34"/>
  <c r="U2913" i="34"/>
  <c r="U2914" i="34"/>
  <c r="U2915" i="34"/>
  <c r="U2916" i="34"/>
  <c r="U2917" i="34"/>
  <c r="U2918" i="34"/>
  <c r="U2919" i="34"/>
  <c r="U2920" i="34"/>
  <c r="U2921" i="34"/>
  <c r="U2922" i="34"/>
  <c r="U2923" i="34"/>
  <c r="U2924" i="34"/>
  <c r="U2925" i="34"/>
  <c r="U2926" i="34"/>
  <c r="U2927" i="34"/>
  <c r="U2928" i="34"/>
  <c r="U2929" i="34"/>
  <c r="U2930" i="34"/>
  <c r="U2931" i="34"/>
  <c r="U2932" i="34"/>
  <c r="U2933" i="34"/>
  <c r="U2934" i="34"/>
  <c r="U2935" i="34"/>
  <c r="U2936" i="34"/>
  <c r="U2937" i="34"/>
  <c r="U2938" i="34"/>
  <c r="U2939" i="34"/>
  <c r="U2940" i="34"/>
  <c r="U2941" i="34"/>
  <c r="U2942" i="34"/>
  <c r="U2943" i="34"/>
  <c r="U2944" i="34"/>
  <c r="U2945" i="34"/>
  <c r="U2946" i="34"/>
  <c r="U2947" i="34"/>
  <c r="U2948" i="34"/>
  <c r="U2949" i="34"/>
  <c r="U2950" i="34"/>
  <c r="U2951" i="34"/>
  <c r="U2952" i="34"/>
  <c r="U2953" i="34"/>
  <c r="U2954" i="34"/>
  <c r="U2955" i="34"/>
  <c r="U2956" i="34"/>
  <c r="U2957" i="34"/>
  <c r="U2958" i="34"/>
  <c r="U2959" i="34"/>
  <c r="U2960" i="34"/>
  <c r="U2961" i="34"/>
  <c r="U2962" i="34"/>
  <c r="U2963" i="34"/>
  <c r="U2964" i="34"/>
  <c r="U2965" i="34"/>
  <c r="U2966" i="34"/>
  <c r="U2967" i="34"/>
  <c r="U2968" i="34"/>
  <c r="U2969" i="34"/>
  <c r="U2970" i="34"/>
  <c r="U2971" i="34"/>
  <c r="U2972" i="34"/>
  <c r="U2973" i="34"/>
  <c r="U2974" i="34"/>
  <c r="U2975" i="34"/>
  <c r="U2976" i="34"/>
  <c r="U2977" i="34"/>
  <c r="U2978" i="34"/>
  <c r="U2979" i="34"/>
  <c r="U2980" i="34"/>
  <c r="U2981" i="34"/>
  <c r="U2982" i="34"/>
  <c r="U2983" i="34"/>
  <c r="U2984" i="34"/>
  <c r="U2985" i="34"/>
  <c r="U2986" i="34"/>
  <c r="U2987" i="34"/>
  <c r="U2988" i="34"/>
  <c r="U2989" i="34"/>
  <c r="U2990" i="34"/>
  <c r="U2991" i="34"/>
  <c r="U2992" i="34"/>
  <c r="U2993" i="34"/>
  <c r="U2994" i="34"/>
  <c r="U2995" i="34"/>
  <c r="U2996" i="34"/>
  <c r="U2997" i="34"/>
  <c r="U2998" i="34"/>
  <c r="U2999" i="34"/>
  <c r="I15" i="31"/>
  <c r="T3" i="34"/>
  <c r="T4" i="34"/>
  <c r="T5" i="34"/>
  <c r="T6" i="34"/>
  <c r="T7" i="34"/>
  <c r="T8" i="34"/>
  <c r="T9" i="34"/>
  <c r="T10" i="34"/>
  <c r="T11" i="34"/>
  <c r="T12" i="34"/>
  <c r="T13" i="34"/>
  <c r="T14" i="34"/>
  <c r="T15" i="34"/>
  <c r="T16" i="34"/>
  <c r="T17" i="34"/>
  <c r="T18" i="34"/>
  <c r="T19" i="34"/>
  <c r="T20" i="34"/>
  <c r="T21" i="34"/>
  <c r="T22" i="34"/>
  <c r="T23" i="34"/>
  <c r="T24" i="34"/>
  <c r="T25" i="34"/>
  <c r="T26" i="34"/>
  <c r="T27" i="34"/>
  <c r="T28" i="34"/>
  <c r="T29" i="34"/>
  <c r="T30" i="34"/>
  <c r="T31" i="34"/>
  <c r="T32" i="34"/>
  <c r="T33" i="34"/>
  <c r="T34" i="34"/>
  <c r="T35" i="34"/>
  <c r="T36" i="34"/>
  <c r="T37" i="34"/>
  <c r="T38" i="34"/>
  <c r="T39" i="34"/>
  <c r="T40" i="34"/>
  <c r="T41" i="34"/>
  <c r="T42" i="34"/>
  <c r="T43" i="34"/>
  <c r="T44" i="34"/>
  <c r="T45" i="34"/>
  <c r="T46" i="34"/>
  <c r="T47" i="34"/>
  <c r="T48" i="34"/>
  <c r="T49" i="34"/>
  <c r="T50" i="34"/>
  <c r="T51" i="34"/>
  <c r="T52" i="34"/>
  <c r="T53" i="34"/>
  <c r="T54" i="34"/>
  <c r="T55" i="34"/>
  <c r="T56" i="34"/>
  <c r="T57" i="34"/>
  <c r="T58" i="34"/>
  <c r="T59" i="34"/>
  <c r="T60" i="34"/>
  <c r="T61" i="34"/>
  <c r="T62" i="34"/>
  <c r="T63" i="34"/>
  <c r="T64" i="34"/>
  <c r="T65" i="34"/>
  <c r="T66" i="34"/>
  <c r="T67" i="34"/>
  <c r="T68" i="34"/>
  <c r="T69" i="34"/>
  <c r="T70" i="34"/>
  <c r="T71" i="34"/>
  <c r="T72" i="34"/>
  <c r="T73" i="34"/>
  <c r="T74" i="34"/>
  <c r="T75" i="34"/>
  <c r="T76" i="34"/>
  <c r="T77" i="34"/>
  <c r="T78" i="34"/>
  <c r="T79" i="34"/>
  <c r="T80" i="34"/>
  <c r="T81" i="34"/>
  <c r="T82" i="34"/>
  <c r="T83" i="34"/>
  <c r="T84" i="34"/>
  <c r="T85" i="34"/>
  <c r="T86" i="34"/>
  <c r="T87" i="34"/>
  <c r="T88" i="34"/>
  <c r="T89" i="34"/>
  <c r="T90" i="34"/>
  <c r="T91" i="34"/>
  <c r="T92" i="34"/>
  <c r="T93" i="34"/>
  <c r="T94" i="34"/>
  <c r="T95" i="34"/>
  <c r="T96" i="34"/>
  <c r="T97" i="34"/>
  <c r="T98" i="34"/>
  <c r="T99" i="34"/>
  <c r="T100" i="34"/>
  <c r="T101" i="34"/>
  <c r="T102" i="34"/>
  <c r="T103" i="34"/>
  <c r="T104" i="34"/>
  <c r="T105" i="34"/>
  <c r="T106" i="34"/>
  <c r="T107" i="34"/>
  <c r="T108" i="34"/>
  <c r="T109" i="34"/>
  <c r="T110" i="34"/>
  <c r="T111" i="34"/>
  <c r="T112" i="34"/>
  <c r="T113" i="34"/>
  <c r="T114" i="34"/>
  <c r="T115" i="34"/>
  <c r="T116" i="34"/>
  <c r="T117" i="34"/>
  <c r="T118" i="34"/>
  <c r="T119" i="34"/>
  <c r="T120" i="34"/>
  <c r="T121" i="34"/>
  <c r="T122" i="34"/>
  <c r="T123" i="34"/>
  <c r="T124" i="34"/>
  <c r="T125" i="34"/>
  <c r="T126" i="34"/>
  <c r="T127" i="34"/>
  <c r="T128" i="34"/>
  <c r="T129" i="34"/>
  <c r="T130" i="34"/>
  <c r="T131" i="34"/>
  <c r="T132" i="34"/>
  <c r="T133" i="34"/>
  <c r="T134" i="34"/>
  <c r="T135" i="34"/>
  <c r="T136" i="34"/>
  <c r="T137" i="34"/>
  <c r="T138" i="34"/>
  <c r="T139" i="34"/>
  <c r="T140" i="34"/>
  <c r="T141" i="34"/>
  <c r="T142" i="34"/>
  <c r="T143" i="34"/>
  <c r="T144" i="34"/>
  <c r="T145" i="34"/>
  <c r="T146" i="34"/>
  <c r="T147" i="34"/>
  <c r="T148" i="34"/>
  <c r="T149" i="34"/>
  <c r="T150" i="34"/>
  <c r="T151" i="34"/>
  <c r="T152" i="34"/>
  <c r="T153" i="34"/>
  <c r="T154" i="34"/>
  <c r="T155" i="34"/>
  <c r="T156" i="34"/>
  <c r="T157" i="34"/>
  <c r="T158" i="34"/>
  <c r="T159" i="34"/>
  <c r="T160" i="34"/>
  <c r="T161" i="34"/>
  <c r="T162" i="34"/>
  <c r="T163" i="34"/>
  <c r="T164" i="34"/>
  <c r="T165" i="34"/>
  <c r="T166" i="34"/>
  <c r="T167" i="34"/>
  <c r="T168" i="34"/>
  <c r="T169" i="34"/>
  <c r="T170" i="34"/>
  <c r="T171" i="34"/>
  <c r="T172" i="34"/>
  <c r="T173" i="34"/>
  <c r="T174" i="34"/>
  <c r="T175" i="34"/>
  <c r="T176" i="34"/>
  <c r="T177" i="34"/>
  <c r="T178" i="34"/>
  <c r="T179" i="34"/>
  <c r="T180" i="34"/>
  <c r="T181" i="34"/>
  <c r="T182" i="34"/>
  <c r="T183" i="34"/>
  <c r="T184" i="34"/>
  <c r="T185" i="34"/>
  <c r="T186" i="34"/>
  <c r="T187" i="34"/>
  <c r="T188" i="34"/>
  <c r="T189" i="34"/>
  <c r="T190" i="34"/>
  <c r="T191" i="34"/>
  <c r="T192" i="34"/>
  <c r="T193" i="34"/>
  <c r="T194" i="34"/>
  <c r="T195" i="34"/>
  <c r="T196" i="34"/>
  <c r="T197" i="34"/>
  <c r="T198" i="34"/>
  <c r="T199" i="34"/>
  <c r="T200" i="34"/>
  <c r="T201" i="34"/>
  <c r="T202" i="34"/>
  <c r="T203" i="34"/>
  <c r="T204" i="34"/>
  <c r="T205" i="34"/>
  <c r="T206" i="34"/>
  <c r="T207" i="34"/>
  <c r="T208" i="34"/>
  <c r="T209" i="34"/>
  <c r="T210" i="34"/>
  <c r="T211" i="34"/>
  <c r="T212" i="34"/>
  <c r="T213" i="34"/>
  <c r="T214" i="34"/>
  <c r="T215" i="34"/>
  <c r="T216" i="34"/>
  <c r="T217" i="34"/>
  <c r="T218" i="34"/>
  <c r="T219" i="34"/>
  <c r="T220" i="34"/>
  <c r="T221" i="34"/>
  <c r="T222" i="34"/>
  <c r="T223" i="34"/>
  <c r="T224" i="34"/>
  <c r="T225" i="34"/>
  <c r="T226" i="34"/>
  <c r="T227" i="34"/>
  <c r="T228" i="34"/>
  <c r="T229" i="34"/>
  <c r="T230" i="34"/>
  <c r="T231" i="34"/>
  <c r="T232" i="34"/>
  <c r="T233" i="34"/>
  <c r="T234" i="34"/>
  <c r="T235" i="34"/>
  <c r="T236" i="34"/>
  <c r="T237" i="34"/>
  <c r="T238" i="34"/>
  <c r="T239" i="34"/>
  <c r="T240" i="34"/>
  <c r="T241" i="34"/>
  <c r="T242" i="34"/>
  <c r="T243" i="34"/>
  <c r="T244" i="34"/>
  <c r="T245" i="34"/>
  <c r="T246" i="34"/>
  <c r="T247" i="34"/>
  <c r="T248" i="34"/>
  <c r="T249" i="34"/>
  <c r="T250" i="34"/>
  <c r="T251" i="34"/>
  <c r="T252" i="34"/>
  <c r="T253" i="34"/>
  <c r="T254" i="34"/>
  <c r="T255" i="34"/>
  <c r="T256" i="34"/>
  <c r="T257" i="34"/>
  <c r="T258" i="34"/>
  <c r="T259" i="34"/>
  <c r="T260" i="34"/>
  <c r="T261" i="34"/>
  <c r="T262" i="34"/>
  <c r="T263" i="34"/>
  <c r="T264" i="34"/>
  <c r="T265" i="34"/>
  <c r="T266" i="34"/>
  <c r="T267" i="34"/>
  <c r="T268" i="34"/>
  <c r="T269" i="34"/>
  <c r="T270" i="34"/>
  <c r="T271" i="34"/>
  <c r="T272" i="34"/>
  <c r="T273" i="34"/>
  <c r="T274" i="34"/>
  <c r="T275" i="34"/>
  <c r="T276" i="34"/>
  <c r="T277" i="34"/>
  <c r="T278" i="34"/>
  <c r="T279" i="34"/>
  <c r="T280" i="34"/>
  <c r="T281" i="34"/>
  <c r="T282" i="34"/>
  <c r="T283" i="34"/>
  <c r="T284" i="34"/>
  <c r="T285" i="34"/>
  <c r="T286" i="34"/>
  <c r="T287" i="34"/>
  <c r="T288" i="34"/>
  <c r="T289" i="34"/>
  <c r="T290" i="34"/>
  <c r="T291" i="34"/>
  <c r="T292" i="34"/>
  <c r="T293" i="34"/>
  <c r="T294" i="34"/>
  <c r="T295" i="34"/>
  <c r="T296" i="34"/>
  <c r="T297" i="34"/>
  <c r="T298" i="34"/>
  <c r="T299" i="34"/>
  <c r="T300" i="34"/>
  <c r="T301" i="34"/>
  <c r="T302" i="34"/>
  <c r="T303" i="34"/>
  <c r="T304" i="34"/>
  <c r="T305" i="34"/>
  <c r="T306" i="34"/>
  <c r="T307" i="34"/>
  <c r="T308" i="34"/>
  <c r="T309" i="34"/>
  <c r="T310" i="34"/>
  <c r="T311" i="34"/>
  <c r="T312" i="34"/>
  <c r="T313" i="34"/>
  <c r="T314" i="34"/>
  <c r="T315" i="34"/>
  <c r="T316" i="34"/>
  <c r="T317" i="34"/>
  <c r="T318" i="34"/>
  <c r="T319" i="34"/>
  <c r="T320" i="34"/>
  <c r="T321" i="34"/>
  <c r="T322" i="34"/>
  <c r="T323" i="34"/>
  <c r="T324" i="34"/>
  <c r="T325" i="34"/>
  <c r="T326" i="34"/>
  <c r="T327" i="34"/>
  <c r="T328" i="34"/>
  <c r="T329" i="34"/>
  <c r="T330" i="34"/>
  <c r="T331" i="34"/>
  <c r="T332" i="34"/>
  <c r="T333" i="34"/>
  <c r="T334" i="34"/>
  <c r="T335" i="34"/>
  <c r="T336" i="34"/>
  <c r="T337" i="34"/>
  <c r="T338" i="34"/>
  <c r="T339" i="34"/>
  <c r="T340" i="34"/>
  <c r="T341" i="34"/>
  <c r="T342" i="34"/>
  <c r="T343" i="34"/>
  <c r="T344" i="34"/>
  <c r="T345" i="34"/>
  <c r="T346" i="34"/>
  <c r="T347" i="34"/>
  <c r="T348" i="34"/>
  <c r="T349" i="34"/>
  <c r="T350" i="34"/>
  <c r="T351" i="34"/>
  <c r="T352" i="34"/>
  <c r="T353" i="34"/>
  <c r="T354" i="34"/>
  <c r="T355" i="34"/>
  <c r="T356" i="34"/>
  <c r="T357" i="34"/>
  <c r="T358" i="34"/>
  <c r="T359" i="34"/>
  <c r="T360" i="34"/>
  <c r="T361" i="34"/>
  <c r="T362" i="34"/>
  <c r="T363" i="34"/>
  <c r="T364" i="34"/>
  <c r="T365" i="34"/>
  <c r="T366" i="34"/>
  <c r="T367" i="34"/>
  <c r="T368" i="34"/>
  <c r="T369" i="34"/>
  <c r="T370" i="34"/>
  <c r="T371" i="34"/>
  <c r="T372" i="34"/>
  <c r="T373" i="34"/>
  <c r="T374" i="34"/>
  <c r="T375" i="34"/>
  <c r="T376" i="34"/>
  <c r="T377" i="34"/>
  <c r="T378" i="34"/>
  <c r="T379" i="34"/>
  <c r="T380" i="34"/>
  <c r="T381" i="34"/>
  <c r="T382" i="34"/>
  <c r="T383" i="34"/>
  <c r="T384" i="34"/>
  <c r="T385" i="34"/>
  <c r="T386" i="34"/>
  <c r="T387" i="34"/>
  <c r="T388" i="34"/>
  <c r="T389" i="34"/>
  <c r="T390" i="34"/>
  <c r="T391" i="34"/>
  <c r="T392" i="34"/>
  <c r="T393" i="34"/>
  <c r="T394" i="34"/>
  <c r="T395" i="34"/>
  <c r="T396" i="34"/>
  <c r="T397" i="34"/>
  <c r="T398" i="34"/>
  <c r="T399" i="34"/>
  <c r="T400" i="34"/>
  <c r="T401" i="34"/>
  <c r="T402" i="34"/>
  <c r="T403" i="34"/>
  <c r="T404" i="34"/>
  <c r="T405" i="34"/>
  <c r="T406" i="34"/>
  <c r="T407" i="34"/>
  <c r="T408" i="34"/>
  <c r="T409" i="34"/>
  <c r="T410" i="34"/>
  <c r="T411" i="34"/>
  <c r="T412" i="34"/>
  <c r="T413" i="34"/>
  <c r="T414" i="34"/>
  <c r="T415" i="34"/>
  <c r="T416" i="34"/>
  <c r="T417" i="34"/>
  <c r="T418" i="34"/>
  <c r="T419" i="34"/>
  <c r="T420" i="34"/>
  <c r="T421" i="34"/>
  <c r="T422" i="34"/>
  <c r="T423" i="34"/>
  <c r="T424" i="34"/>
  <c r="T425" i="34"/>
  <c r="T426" i="34"/>
  <c r="T427" i="34"/>
  <c r="T428" i="34"/>
  <c r="T429" i="34"/>
  <c r="T430" i="34"/>
  <c r="T431" i="34"/>
  <c r="T432" i="34"/>
  <c r="T433" i="34"/>
  <c r="T434" i="34"/>
  <c r="T435" i="34"/>
  <c r="T436" i="34"/>
  <c r="T437" i="34"/>
  <c r="T438" i="34"/>
  <c r="T439" i="34"/>
  <c r="T440" i="34"/>
  <c r="T441" i="34"/>
  <c r="T442" i="34"/>
  <c r="T443" i="34"/>
  <c r="T444" i="34"/>
  <c r="T445" i="34"/>
  <c r="T446" i="34"/>
  <c r="T447" i="34"/>
  <c r="T448" i="34"/>
  <c r="T449" i="34"/>
  <c r="T450" i="34"/>
  <c r="T451" i="34"/>
  <c r="T452" i="34"/>
  <c r="T453" i="34"/>
  <c r="T454" i="34"/>
  <c r="T455" i="34"/>
  <c r="T456" i="34"/>
  <c r="T457" i="34"/>
  <c r="T458" i="34"/>
  <c r="T459" i="34"/>
  <c r="T460" i="34"/>
  <c r="T461" i="34"/>
  <c r="T462" i="34"/>
  <c r="T463" i="34"/>
  <c r="T464" i="34"/>
  <c r="T465" i="34"/>
  <c r="T466" i="34"/>
  <c r="T467" i="34"/>
  <c r="T468" i="34"/>
  <c r="T469" i="34"/>
  <c r="T470" i="34"/>
  <c r="T471" i="34"/>
  <c r="T472" i="34"/>
  <c r="T473" i="34"/>
  <c r="T474" i="34"/>
  <c r="T475" i="34"/>
  <c r="T476" i="34"/>
  <c r="T477" i="34"/>
  <c r="T478" i="34"/>
  <c r="T479" i="34"/>
  <c r="T480" i="34"/>
  <c r="T481" i="34"/>
  <c r="T482" i="34"/>
  <c r="T483" i="34"/>
  <c r="T484" i="34"/>
  <c r="T485" i="34"/>
  <c r="T486" i="34"/>
  <c r="T487" i="34"/>
  <c r="T488" i="34"/>
  <c r="T489" i="34"/>
  <c r="T490" i="34"/>
  <c r="T491" i="34"/>
  <c r="T492" i="34"/>
  <c r="T493" i="34"/>
  <c r="T494" i="34"/>
  <c r="T495" i="34"/>
  <c r="T496" i="34"/>
  <c r="T497" i="34"/>
  <c r="T498" i="34"/>
  <c r="T499" i="34"/>
  <c r="T500" i="34"/>
  <c r="T501" i="34"/>
  <c r="T502" i="34"/>
  <c r="T503" i="34"/>
  <c r="T504" i="34"/>
  <c r="T505" i="34"/>
  <c r="T506" i="34"/>
  <c r="T507" i="34"/>
  <c r="T508" i="34"/>
  <c r="T509" i="34"/>
  <c r="T510" i="34"/>
  <c r="T511" i="34"/>
  <c r="T512" i="34"/>
  <c r="T513" i="34"/>
  <c r="T514" i="34"/>
  <c r="T515" i="34"/>
  <c r="T516" i="34"/>
  <c r="T517" i="34"/>
  <c r="T518" i="34"/>
  <c r="T519" i="34"/>
  <c r="T520" i="34"/>
  <c r="T521" i="34"/>
  <c r="T522" i="34"/>
  <c r="T523" i="34"/>
  <c r="T524" i="34"/>
  <c r="T525" i="34"/>
  <c r="T526" i="34"/>
  <c r="T527" i="34"/>
  <c r="T528" i="34"/>
  <c r="T529" i="34"/>
  <c r="T530" i="34"/>
  <c r="T531" i="34"/>
  <c r="T532" i="34"/>
  <c r="T533" i="34"/>
  <c r="T534" i="34"/>
  <c r="T535" i="34"/>
  <c r="T536" i="34"/>
  <c r="T537" i="34"/>
  <c r="T538" i="34"/>
  <c r="T539" i="34"/>
  <c r="T540" i="34"/>
  <c r="T541" i="34"/>
  <c r="T542" i="34"/>
  <c r="T543" i="34"/>
  <c r="T544" i="34"/>
  <c r="T545" i="34"/>
  <c r="T546" i="34"/>
  <c r="T547" i="34"/>
  <c r="T548" i="34"/>
  <c r="T549" i="34"/>
  <c r="T550" i="34"/>
  <c r="T551" i="34"/>
  <c r="T552" i="34"/>
  <c r="T553" i="34"/>
  <c r="T554" i="34"/>
  <c r="T555" i="34"/>
  <c r="T556" i="34"/>
  <c r="T557" i="34"/>
  <c r="T558" i="34"/>
  <c r="T559" i="34"/>
  <c r="T560" i="34"/>
  <c r="T561" i="34"/>
  <c r="T562" i="34"/>
  <c r="T563" i="34"/>
  <c r="T564" i="34"/>
  <c r="T565" i="34"/>
  <c r="T566" i="34"/>
  <c r="T567" i="34"/>
  <c r="T568" i="34"/>
  <c r="T569" i="34"/>
  <c r="T570" i="34"/>
  <c r="T571" i="34"/>
  <c r="T572" i="34"/>
  <c r="T573" i="34"/>
  <c r="T574" i="34"/>
  <c r="T575" i="34"/>
  <c r="T576" i="34"/>
  <c r="T577" i="34"/>
  <c r="T578" i="34"/>
  <c r="T579" i="34"/>
  <c r="T580" i="34"/>
  <c r="T581" i="34"/>
  <c r="T582" i="34"/>
  <c r="T583" i="34"/>
  <c r="T584" i="34"/>
  <c r="T585" i="34"/>
  <c r="T586" i="34"/>
  <c r="T587" i="34"/>
  <c r="T588" i="34"/>
  <c r="T589" i="34"/>
  <c r="T590" i="34"/>
  <c r="T591" i="34"/>
  <c r="T592" i="34"/>
  <c r="T593" i="34"/>
  <c r="T594" i="34"/>
  <c r="T595" i="34"/>
  <c r="T596" i="34"/>
  <c r="T597" i="34"/>
  <c r="T598" i="34"/>
  <c r="T599" i="34"/>
  <c r="T600" i="34"/>
  <c r="T601" i="34"/>
  <c r="T602" i="34"/>
  <c r="T603" i="34"/>
  <c r="T604" i="34"/>
  <c r="T605" i="34"/>
  <c r="T606" i="34"/>
  <c r="T607" i="34"/>
  <c r="T608" i="34"/>
  <c r="T609" i="34"/>
  <c r="T610" i="34"/>
  <c r="T611" i="34"/>
  <c r="T612" i="34"/>
  <c r="T613" i="34"/>
  <c r="T614" i="34"/>
  <c r="T615" i="34"/>
  <c r="T616" i="34"/>
  <c r="T617" i="34"/>
  <c r="T618" i="34"/>
  <c r="T619" i="34"/>
  <c r="T620" i="34"/>
  <c r="T621" i="34"/>
  <c r="T622" i="34"/>
  <c r="T623" i="34"/>
  <c r="T624" i="34"/>
  <c r="T625" i="34"/>
  <c r="T626" i="34"/>
  <c r="T627" i="34"/>
  <c r="T628" i="34"/>
  <c r="T629" i="34"/>
  <c r="T630" i="34"/>
  <c r="T631" i="34"/>
  <c r="T632" i="34"/>
  <c r="T633" i="34"/>
  <c r="T634" i="34"/>
  <c r="T635" i="34"/>
  <c r="T636" i="34"/>
  <c r="T637" i="34"/>
  <c r="T638" i="34"/>
  <c r="T639" i="34"/>
  <c r="T640" i="34"/>
  <c r="T641" i="34"/>
  <c r="T642" i="34"/>
  <c r="T643" i="34"/>
  <c r="T644" i="34"/>
  <c r="T645" i="34"/>
  <c r="T646" i="34"/>
  <c r="T647" i="34"/>
  <c r="T648" i="34"/>
  <c r="T649" i="34"/>
  <c r="T650" i="34"/>
  <c r="T651" i="34"/>
  <c r="T652" i="34"/>
  <c r="T653" i="34"/>
  <c r="T654" i="34"/>
  <c r="T655" i="34"/>
  <c r="T656" i="34"/>
  <c r="T657" i="34"/>
  <c r="T658" i="34"/>
  <c r="T659" i="34"/>
  <c r="T660" i="34"/>
  <c r="T661" i="34"/>
  <c r="T662" i="34"/>
  <c r="T663" i="34"/>
  <c r="T664" i="34"/>
  <c r="T665" i="34"/>
  <c r="T666" i="34"/>
  <c r="T667" i="34"/>
  <c r="T668" i="34"/>
  <c r="T669" i="34"/>
  <c r="T670" i="34"/>
  <c r="T671" i="34"/>
  <c r="T672" i="34"/>
  <c r="T673" i="34"/>
  <c r="T674" i="34"/>
  <c r="T675" i="34"/>
  <c r="T676" i="34"/>
  <c r="T677" i="34"/>
  <c r="T678" i="34"/>
  <c r="T679" i="34"/>
  <c r="T680" i="34"/>
  <c r="T681" i="34"/>
  <c r="T682" i="34"/>
  <c r="T683" i="34"/>
  <c r="T684" i="34"/>
  <c r="T685" i="34"/>
  <c r="T686" i="34"/>
  <c r="T687" i="34"/>
  <c r="T688" i="34"/>
  <c r="T689" i="34"/>
  <c r="T690" i="34"/>
  <c r="T691" i="34"/>
  <c r="T692" i="34"/>
  <c r="T693" i="34"/>
  <c r="T694" i="34"/>
  <c r="T695" i="34"/>
  <c r="T696" i="34"/>
  <c r="T697" i="34"/>
  <c r="T698" i="34"/>
  <c r="T699" i="34"/>
  <c r="T700" i="34"/>
  <c r="T701" i="34"/>
  <c r="T702" i="34"/>
  <c r="T703" i="34"/>
  <c r="T704" i="34"/>
  <c r="T705" i="34"/>
  <c r="T706" i="34"/>
  <c r="T707" i="34"/>
  <c r="T708" i="34"/>
  <c r="T709" i="34"/>
  <c r="T710" i="34"/>
  <c r="T711" i="34"/>
  <c r="T712" i="34"/>
  <c r="T713" i="34"/>
  <c r="T714" i="34"/>
  <c r="T715" i="34"/>
  <c r="T716" i="34"/>
  <c r="T717" i="34"/>
  <c r="T718" i="34"/>
  <c r="T719" i="34"/>
  <c r="T720" i="34"/>
  <c r="T721" i="34"/>
  <c r="T722" i="34"/>
  <c r="T723" i="34"/>
  <c r="T724" i="34"/>
  <c r="T725" i="34"/>
  <c r="T726" i="34"/>
  <c r="T727" i="34"/>
  <c r="T728" i="34"/>
  <c r="T729" i="34"/>
  <c r="T730" i="34"/>
  <c r="T731" i="34"/>
  <c r="T732" i="34"/>
  <c r="T733" i="34"/>
  <c r="T734" i="34"/>
  <c r="T735" i="34"/>
  <c r="T736" i="34"/>
  <c r="T737" i="34"/>
  <c r="T738" i="34"/>
  <c r="T739" i="34"/>
  <c r="T740" i="34"/>
  <c r="T741" i="34"/>
  <c r="T742" i="34"/>
  <c r="T743" i="34"/>
  <c r="T744" i="34"/>
  <c r="T745" i="34"/>
  <c r="T746" i="34"/>
  <c r="T747" i="34"/>
  <c r="T748" i="34"/>
  <c r="T749" i="34"/>
  <c r="T750" i="34"/>
  <c r="T751" i="34"/>
  <c r="T752" i="34"/>
  <c r="T753" i="34"/>
  <c r="T754" i="34"/>
  <c r="T755" i="34"/>
  <c r="T756" i="34"/>
  <c r="T757" i="34"/>
  <c r="T758" i="34"/>
  <c r="T759" i="34"/>
  <c r="T760" i="34"/>
  <c r="T761" i="34"/>
  <c r="T762" i="34"/>
  <c r="T763" i="34"/>
  <c r="T764" i="34"/>
  <c r="T765" i="34"/>
  <c r="T766" i="34"/>
  <c r="T767" i="34"/>
  <c r="T768" i="34"/>
  <c r="T769" i="34"/>
  <c r="T770" i="34"/>
  <c r="T771" i="34"/>
  <c r="T772" i="34"/>
  <c r="T773" i="34"/>
  <c r="T774" i="34"/>
  <c r="T775" i="34"/>
  <c r="T776" i="34"/>
  <c r="T777" i="34"/>
  <c r="T778" i="34"/>
  <c r="T779" i="34"/>
  <c r="T780" i="34"/>
  <c r="T781" i="34"/>
  <c r="T782" i="34"/>
  <c r="T783" i="34"/>
  <c r="T784" i="34"/>
  <c r="T785" i="34"/>
  <c r="T786" i="34"/>
  <c r="T787" i="34"/>
  <c r="T788" i="34"/>
  <c r="T789" i="34"/>
  <c r="T790" i="34"/>
  <c r="T791" i="34"/>
  <c r="T792" i="34"/>
  <c r="T793" i="34"/>
  <c r="T794" i="34"/>
  <c r="T795" i="34"/>
  <c r="T796" i="34"/>
  <c r="T797" i="34"/>
  <c r="T798" i="34"/>
  <c r="T799" i="34"/>
  <c r="T800" i="34"/>
  <c r="T801" i="34"/>
  <c r="T802" i="34"/>
  <c r="T803" i="34"/>
  <c r="T804" i="34"/>
  <c r="T805" i="34"/>
  <c r="T806" i="34"/>
  <c r="T807" i="34"/>
  <c r="T808" i="34"/>
  <c r="T809" i="34"/>
  <c r="T810" i="34"/>
  <c r="T811" i="34"/>
  <c r="T812" i="34"/>
  <c r="T813" i="34"/>
  <c r="T814" i="34"/>
  <c r="T815" i="34"/>
  <c r="T816" i="34"/>
  <c r="T817" i="34"/>
  <c r="T818" i="34"/>
  <c r="T819" i="34"/>
  <c r="T820" i="34"/>
  <c r="T821" i="34"/>
  <c r="T822" i="34"/>
  <c r="T823" i="34"/>
  <c r="T824" i="34"/>
  <c r="T825" i="34"/>
  <c r="T826" i="34"/>
  <c r="T827" i="34"/>
  <c r="T828" i="34"/>
  <c r="T829" i="34"/>
  <c r="T830" i="34"/>
  <c r="T831" i="34"/>
  <c r="T832" i="34"/>
  <c r="T833" i="34"/>
  <c r="T834" i="34"/>
  <c r="T835" i="34"/>
  <c r="T836" i="34"/>
  <c r="T837" i="34"/>
  <c r="T838" i="34"/>
  <c r="T839" i="34"/>
  <c r="T840" i="34"/>
  <c r="T841" i="34"/>
  <c r="T842" i="34"/>
  <c r="T843" i="34"/>
  <c r="T844" i="34"/>
  <c r="T845" i="34"/>
  <c r="T846" i="34"/>
  <c r="T847" i="34"/>
  <c r="T848" i="34"/>
  <c r="T849" i="34"/>
  <c r="T850" i="34"/>
  <c r="T851" i="34"/>
  <c r="T852" i="34"/>
  <c r="T853" i="34"/>
  <c r="T854" i="34"/>
  <c r="T855" i="34"/>
  <c r="T856" i="34"/>
  <c r="T857" i="34"/>
  <c r="T858" i="34"/>
  <c r="T859" i="34"/>
  <c r="T860" i="34"/>
  <c r="T861" i="34"/>
  <c r="T862" i="34"/>
  <c r="T863" i="34"/>
  <c r="T864" i="34"/>
  <c r="T865" i="34"/>
  <c r="T866" i="34"/>
  <c r="T867" i="34"/>
  <c r="T868" i="34"/>
  <c r="T869" i="34"/>
  <c r="T870" i="34"/>
  <c r="T871" i="34"/>
  <c r="T872" i="34"/>
  <c r="T873" i="34"/>
  <c r="T874" i="34"/>
  <c r="T875" i="34"/>
  <c r="T876" i="34"/>
  <c r="T877" i="34"/>
  <c r="T878" i="34"/>
  <c r="T879" i="34"/>
  <c r="T880" i="34"/>
  <c r="T881" i="34"/>
  <c r="T882" i="34"/>
  <c r="T883" i="34"/>
  <c r="T884" i="34"/>
  <c r="T885" i="34"/>
  <c r="T886" i="34"/>
  <c r="T887" i="34"/>
  <c r="T888" i="34"/>
  <c r="T889" i="34"/>
  <c r="T890" i="34"/>
  <c r="T891" i="34"/>
  <c r="T892" i="34"/>
  <c r="T893" i="34"/>
  <c r="T894" i="34"/>
  <c r="T895" i="34"/>
  <c r="T896" i="34"/>
  <c r="T897" i="34"/>
  <c r="T898" i="34"/>
  <c r="T899" i="34"/>
  <c r="T900" i="34"/>
  <c r="T901" i="34"/>
  <c r="T902" i="34"/>
  <c r="T903" i="34"/>
  <c r="T904" i="34"/>
  <c r="T905" i="34"/>
  <c r="T906" i="34"/>
  <c r="T907" i="34"/>
  <c r="T908" i="34"/>
  <c r="T909" i="34"/>
  <c r="T910" i="34"/>
  <c r="T911" i="34"/>
  <c r="T912" i="34"/>
  <c r="T913" i="34"/>
  <c r="T914" i="34"/>
  <c r="T915" i="34"/>
  <c r="T916" i="34"/>
  <c r="T917" i="34"/>
  <c r="T918" i="34"/>
  <c r="T919" i="34"/>
  <c r="T920" i="34"/>
  <c r="T921" i="34"/>
  <c r="T922" i="34"/>
  <c r="T923" i="34"/>
  <c r="T924" i="34"/>
  <c r="T925" i="34"/>
  <c r="T926" i="34"/>
  <c r="T927" i="34"/>
  <c r="T928" i="34"/>
  <c r="T929" i="34"/>
  <c r="T930" i="34"/>
  <c r="T931" i="34"/>
  <c r="T932" i="34"/>
  <c r="T933" i="34"/>
  <c r="T934" i="34"/>
  <c r="T935" i="34"/>
  <c r="T936" i="34"/>
  <c r="T937" i="34"/>
  <c r="T938" i="34"/>
  <c r="T939" i="34"/>
  <c r="T940" i="34"/>
  <c r="T941" i="34"/>
  <c r="T942" i="34"/>
  <c r="T943" i="34"/>
  <c r="T944" i="34"/>
  <c r="T945" i="34"/>
  <c r="T946" i="34"/>
  <c r="T947" i="34"/>
  <c r="T948" i="34"/>
  <c r="T949" i="34"/>
  <c r="T950" i="34"/>
  <c r="T951" i="34"/>
  <c r="T952" i="34"/>
  <c r="T953" i="34"/>
  <c r="T954" i="34"/>
  <c r="T955" i="34"/>
  <c r="T956" i="34"/>
  <c r="T957" i="34"/>
  <c r="T958" i="34"/>
  <c r="T959" i="34"/>
  <c r="T960" i="34"/>
  <c r="T961" i="34"/>
  <c r="T962" i="34"/>
  <c r="T963" i="34"/>
  <c r="T964" i="34"/>
  <c r="T965" i="34"/>
  <c r="T966" i="34"/>
  <c r="T967" i="34"/>
  <c r="T968" i="34"/>
  <c r="T969" i="34"/>
  <c r="T970" i="34"/>
  <c r="T971" i="34"/>
  <c r="T972" i="34"/>
  <c r="T973" i="34"/>
  <c r="T974" i="34"/>
  <c r="T975" i="34"/>
  <c r="T976" i="34"/>
  <c r="T977" i="34"/>
  <c r="T978" i="34"/>
  <c r="T979" i="34"/>
  <c r="T980" i="34"/>
  <c r="T981" i="34"/>
  <c r="T982" i="34"/>
  <c r="T983" i="34"/>
  <c r="T984" i="34"/>
  <c r="T985" i="34"/>
  <c r="T986" i="34"/>
  <c r="T987" i="34"/>
  <c r="T988" i="34"/>
  <c r="T989" i="34"/>
  <c r="T990" i="34"/>
  <c r="T991" i="34"/>
  <c r="T992" i="34"/>
  <c r="T993" i="34"/>
  <c r="T994" i="34"/>
  <c r="T995" i="34"/>
  <c r="T996" i="34"/>
  <c r="T997" i="34"/>
  <c r="T998" i="34"/>
  <c r="T999" i="34"/>
  <c r="T1000" i="34"/>
  <c r="T1001" i="34"/>
  <c r="T1002" i="34"/>
  <c r="T1003" i="34"/>
  <c r="T1004" i="34"/>
  <c r="T1005" i="34"/>
  <c r="T1006" i="34"/>
  <c r="T1007" i="34"/>
  <c r="T1008" i="34"/>
  <c r="T1009" i="34"/>
  <c r="T1010" i="34"/>
  <c r="T1011" i="34"/>
  <c r="T1012" i="34"/>
  <c r="T1013" i="34"/>
  <c r="T1014" i="34"/>
  <c r="T1015" i="34"/>
  <c r="T1016" i="34"/>
  <c r="T1017" i="34"/>
  <c r="T1018" i="34"/>
  <c r="T1019" i="34"/>
  <c r="T1020" i="34"/>
  <c r="T1021" i="34"/>
  <c r="T1022" i="34"/>
  <c r="T1023" i="34"/>
  <c r="T1024" i="34"/>
  <c r="T1025" i="34"/>
  <c r="T1026" i="34"/>
  <c r="T1027" i="34"/>
  <c r="T1028" i="34"/>
  <c r="T1029" i="34"/>
  <c r="T1030" i="34"/>
  <c r="T1031" i="34"/>
  <c r="T1032" i="34"/>
  <c r="T1033" i="34"/>
  <c r="T1034" i="34"/>
  <c r="T1035" i="34"/>
  <c r="T1036" i="34"/>
  <c r="T1037" i="34"/>
  <c r="T1038" i="34"/>
  <c r="T1039" i="34"/>
  <c r="T1040" i="34"/>
  <c r="T1041" i="34"/>
  <c r="T1042" i="34"/>
  <c r="T1043" i="34"/>
  <c r="T1044" i="34"/>
  <c r="T1045" i="34"/>
  <c r="T1046" i="34"/>
  <c r="T1047" i="34"/>
  <c r="T1048" i="34"/>
  <c r="T1049" i="34"/>
  <c r="T1050" i="34"/>
  <c r="T1051" i="34"/>
  <c r="T1052" i="34"/>
  <c r="T1053" i="34"/>
  <c r="T1054" i="34"/>
  <c r="T1055" i="34"/>
  <c r="T1056" i="34"/>
  <c r="T1057" i="34"/>
  <c r="T1058" i="34"/>
  <c r="T1059" i="34"/>
  <c r="T1060" i="34"/>
  <c r="T1061" i="34"/>
  <c r="T1062" i="34"/>
  <c r="T1063" i="34"/>
  <c r="T1064" i="34"/>
  <c r="T1065" i="34"/>
  <c r="T1066" i="34"/>
  <c r="T1067" i="34"/>
  <c r="T1068" i="34"/>
  <c r="T1069" i="34"/>
  <c r="T1070" i="34"/>
  <c r="T1071" i="34"/>
  <c r="T1072" i="34"/>
  <c r="T1073" i="34"/>
  <c r="T1074" i="34"/>
  <c r="T1075" i="34"/>
  <c r="T1076" i="34"/>
  <c r="T1077" i="34"/>
  <c r="T1078" i="34"/>
  <c r="T1079" i="34"/>
  <c r="T1080" i="34"/>
  <c r="T1081" i="34"/>
  <c r="T1082" i="34"/>
  <c r="T1083" i="34"/>
  <c r="T1084" i="34"/>
  <c r="T1085" i="34"/>
  <c r="T1086" i="34"/>
  <c r="T1087" i="34"/>
  <c r="T1088" i="34"/>
  <c r="T1089" i="34"/>
  <c r="T1090" i="34"/>
  <c r="T1091" i="34"/>
  <c r="T1092" i="34"/>
  <c r="T1093" i="34"/>
  <c r="T1094" i="34"/>
  <c r="T1095" i="34"/>
  <c r="T1096" i="34"/>
  <c r="T1097" i="34"/>
  <c r="T1098" i="34"/>
  <c r="T1099" i="34"/>
  <c r="T1100" i="34"/>
  <c r="T1101" i="34"/>
  <c r="T1102" i="34"/>
  <c r="T1103" i="34"/>
  <c r="T1104" i="34"/>
  <c r="T1105" i="34"/>
  <c r="T1106" i="34"/>
  <c r="T1107" i="34"/>
  <c r="T1108" i="34"/>
  <c r="T1109" i="34"/>
  <c r="T1110" i="34"/>
  <c r="T1111" i="34"/>
  <c r="T1112" i="34"/>
  <c r="T1113" i="34"/>
  <c r="T1114" i="34"/>
  <c r="T1115" i="34"/>
  <c r="T1116" i="34"/>
  <c r="T1117" i="34"/>
  <c r="T1118" i="34"/>
  <c r="T1119" i="34"/>
  <c r="T1120" i="34"/>
  <c r="T1121" i="34"/>
  <c r="T1122" i="34"/>
  <c r="T1123" i="34"/>
  <c r="T1124" i="34"/>
  <c r="T1125" i="34"/>
  <c r="T1126" i="34"/>
  <c r="T1127" i="34"/>
  <c r="T1128" i="34"/>
  <c r="T1129" i="34"/>
  <c r="T1130" i="34"/>
  <c r="T1131" i="34"/>
  <c r="T1132" i="34"/>
  <c r="T1133" i="34"/>
  <c r="T1134" i="34"/>
  <c r="T1135" i="34"/>
  <c r="T1136" i="34"/>
  <c r="T1137" i="34"/>
  <c r="T1138" i="34"/>
  <c r="T1139" i="34"/>
  <c r="T1140" i="34"/>
  <c r="T1141" i="34"/>
  <c r="T1142" i="34"/>
  <c r="T1143" i="34"/>
  <c r="T1144" i="34"/>
  <c r="T1145" i="34"/>
  <c r="T1146" i="34"/>
  <c r="T1147" i="34"/>
  <c r="T1148" i="34"/>
  <c r="T1149" i="34"/>
  <c r="T1150" i="34"/>
  <c r="T1151" i="34"/>
  <c r="T1152" i="34"/>
  <c r="T1153" i="34"/>
  <c r="T1154" i="34"/>
  <c r="T1155" i="34"/>
  <c r="T1156" i="34"/>
  <c r="T1157" i="34"/>
  <c r="T1158" i="34"/>
  <c r="T1159" i="34"/>
  <c r="T1160" i="34"/>
  <c r="T1161" i="34"/>
  <c r="T1162" i="34"/>
  <c r="T1163" i="34"/>
  <c r="T1164" i="34"/>
  <c r="T1165" i="34"/>
  <c r="T1166" i="34"/>
  <c r="T1167" i="34"/>
  <c r="T1168" i="34"/>
  <c r="T1169" i="34"/>
  <c r="T1170" i="34"/>
  <c r="T1171" i="34"/>
  <c r="T1172" i="34"/>
  <c r="T1173" i="34"/>
  <c r="T1174" i="34"/>
  <c r="T1175" i="34"/>
  <c r="T1176" i="34"/>
  <c r="T1177" i="34"/>
  <c r="T1178" i="34"/>
  <c r="T1179" i="34"/>
  <c r="T1180" i="34"/>
  <c r="T1181" i="34"/>
  <c r="T1182" i="34"/>
  <c r="T1183" i="34"/>
  <c r="T1184" i="34"/>
  <c r="T1185" i="34"/>
  <c r="T1186" i="34"/>
  <c r="T1187" i="34"/>
  <c r="T1188" i="34"/>
  <c r="T1189" i="34"/>
  <c r="T1190" i="34"/>
  <c r="T1191" i="34"/>
  <c r="T1192" i="34"/>
  <c r="T1193" i="34"/>
  <c r="T1194" i="34"/>
  <c r="T1195" i="34"/>
  <c r="T1196" i="34"/>
  <c r="T1197" i="34"/>
  <c r="T1198" i="34"/>
  <c r="T1199" i="34"/>
  <c r="T1200" i="34"/>
  <c r="T1201" i="34"/>
  <c r="T1202" i="34"/>
  <c r="T1203" i="34"/>
  <c r="T1204" i="34"/>
  <c r="T1205" i="34"/>
  <c r="T1206" i="34"/>
  <c r="T1207" i="34"/>
  <c r="T1208" i="34"/>
  <c r="T1209" i="34"/>
  <c r="T1210" i="34"/>
  <c r="T1211" i="34"/>
  <c r="T1212" i="34"/>
  <c r="T1213" i="34"/>
  <c r="T1214" i="34"/>
  <c r="T1215" i="34"/>
  <c r="T1216" i="34"/>
  <c r="T1217" i="34"/>
  <c r="T1218" i="34"/>
  <c r="T1219" i="34"/>
  <c r="T1220" i="34"/>
  <c r="T1221" i="34"/>
  <c r="T1222" i="34"/>
  <c r="T1223" i="34"/>
  <c r="T1224" i="34"/>
  <c r="T1225" i="34"/>
  <c r="T1226" i="34"/>
  <c r="T1227" i="34"/>
  <c r="T1228" i="34"/>
  <c r="T1229" i="34"/>
  <c r="T1230" i="34"/>
  <c r="T1231" i="34"/>
  <c r="T1232" i="34"/>
  <c r="T1233" i="34"/>
  <c r="T1234" i="34"/>
  <c r="T1235" i="34"/>
  <c r="T1236" i="34"/>
  <c r="T1237" i="34"/>
  <c r="T1238" i="34"/>
  <c r="T1239" i="34"/>
  <c r="T1240" i="34"/>
  <c r="T1241" i="34"/>
  <c r="T1242" i="34"/>
  <c r="T1243" i="34"/>
  <c r="T1244" i="34"/>
  <c r="T1245" i="34"/>
  <c r="T1246" i="34"/>
  <c r="T1247" i="34"/>
  <c r="T1248" i="34"/>
  <c r="T1249" i="34"/>
  <c r="T1250" i="34"/>
  <c r="T1251" i="34"/>
  <c r="T1252" i="34"/>
  <c r="T1253" i="34"/>
  <c r="T1254" i="34"/>
  <c r="T1255" i="34"/>
  <c r="T1256" i="34"/>
  <c r="T1257" i="34"/>
  <c r="T1258" i="34"/>
  <c r="T1259" i="34"/>
  <c r="T1260" i="34"/>
  <c r="T1261" i="34"/>
  <c r="T1262" i="34"/>
  <c r="T1263" i="34"/>
  <c r="T1264" i="34"/>
  <c r="T1265" i="34"/>
  <c r="T1266" i="34"/>
  <c r="T1267" i="34"/>
  <c r="T1268" i="34"/>
  <c r="T1269" i="34"/>
  <c r="T1270" i="34"/>
  <c r="T1271" i="34"/>
  <c r="T1272" i="34"/>
  <c r="T1273" i="34"/>
  <c r="T1274" i="34"/>
  <c r="T1275" i="34"/>
  <c r="T1276" i="34"/>
  <c r="T1277" i="34"/>
  <c r="T1278" i="34"/>
  <c r="T1279" i="34"/>
  <c r="T1280" i="34"/>
  <c r="T1281" i="34"/>
  <c r="T1282" i="34"/>
  <c r="T1283" i="34"/>
  <c r="T1284" i="34"/>
  <c r="T1285" i="34"/>
  <c r="T1286" i="34"/>
  <c r="T1287" i="34"/>
  <c r="T1288" i="34"/>
  <c r="T1289" i="34"/>
  <c r="T1290" i="34"/>
  <c r="T1291" i="34"/>
  <c r="T1292" i="34"/>
  <c r="T1293" i="34"/>
  <c r="T1294" i="34"/>
  <c r="T1295" i="34"/>
  <c r="T1296" i="34"/>
  <c r="T1297" i="34"/>
  <c r="T1298" i="34"/>
  <c r="T1299" i="34"/>
  <c r="T1300" i="34"/>
  <c r="T1301" i="34"/>
  <c r="T1302" i="34"/>
  <c r="T1303" i="34"/>
  <c r="T1304" i="34"/>
  <c r="T1305" i="34"/>
  <c r="T1306" i="34"/>
  <c r="T1307" i="34"/>
  <c r="T1308" i="34"/>
  <c r="T1309" i="34"/>
  <c r="T1310" i="34"/>
  <c r="T1311" i="34"/>
  <c r="T1312" i="34"/>
  <c r="T1313" i="34"/>
  <c r="T1314" i="34"/>
  <c r="T1315" i="34"/>
  <c r="T1316" i="34"/>
  <c r="T1317" i="34"/>
  <c r="T1318" i="34"/>
  <c r="T1319" i="34"/>
  <c r="T1320" i="34"/>
  <c r="T1321" i="34"/>
  <c r="T1322" i="34"/>
  <c r="T1323" i="34"/>
  <c r="T1324" i="34"/>
  <c r="T1325" i="34"/>
  <c r="T1326" i="34"/>
  <c r="T1327" i="34"/>
  <c r="T1328" i="34"/>
  <c r="T1329" i="34"/>
  <c r="T1330" i="34"/>
  <c r="T1331" i="34"/>
  <c r="T1332" i="34"/>
  <c r="T1333" i="34"/>
  <c r="T1334" i="34"/>
  <c r="T1335" i="34"/>
  <c r="T1336" i="34"/>
  <c r="T1337" i="34"/>
  <c r="T1338" i="34"/>
  <c r="T1339" i="34"/>
  <c r="T1340" i="34"/>
  <c r="T1341" i="34"/>
  <c r="T1342" i="34"/>
  <c r="T1343" i="34"/>
  <c r="T1344" i="34"/>
  <c r="T1345" i="34"/>
  <c r="T1346" i="34"/>
  <c r="T1347" i="34"/>
  <c r="T1348" i="34"/>
  <c r="T1349" i="34"/>
  <c r="T1350" i="34"/>
  <c r="T1351" i="34"/>
  <c r="T1352" i="34"/>
  <c r="T1353" i="34"/>
  <c r="T1354" i="34"/>
  <c r="T1355" i="34"/>
  <c r="T1356" i="34"/>
  <c r="T1357" i="34"/>
  <c r="T1358" i="34"/>
  <c r="T1359" i="34"/>
  <c r="T1360" i="34"/>
  <c r="T1361" i="34"/>
  <c r="T1362" i="34"/>
  <c r="T1363" i="34"/>
  <c r="T1364" i="34"/>
  <c r="T1365" i="34"/>
  <c r="T1366" i="34"/>
  <c r="T1367" i="34"/>
  <c r="T1368" i="34"/>
  <c r="T1369" i="34"/>
  <c r="T1370" i="34"/>
  <c r="T1371" i="34"/>
  <c r="T1372" i="34"/>
  <c r="T1373" i="34"/>
  <c r="T1374" i="34"/>
  <c r="T1375" i="34"/>
  <c r="T1376" i="34"/>
  <c r="T1377" i="34"/>
  <c r="T1378" i="34"/>
  <c r="T1379" i="34"/>
  <c r="T1380" i="34"/>
  <c r="T1381" i="34"/>
  <c r="T1382" i="34"/>
  <c r="T1383" i="34"/>
  <c r="T1384" i="34"/>
  <c r="T1385" i="34"/>
  <c r="T1386" i="34"/>
  <c r="T1387" i="34"/>
  <c r="T1388" i="34"/>
  <c r="T1389" i="34"/>
  <c r="T1390" i="34"/>
  <c r="T1391" i="34"/>
  <c r="T1392" i="34"/>
  <c r="T1393" i="34"/>
  <c r="T1394" i="34"/>
  <c r="T1395" i="34"/>
  <c r="T1396" i="34"/>
  <c r="T1397" i="34"/>
  <c r="T1398" i="34"/>
  <c r="T1399" i="34"/>
  <c r="T1400" i="34"/>
  <c r="T1401" i="34"/>
  <c r="T1402" i="34"/>
  <c r="T1403" i="34"/>
  <c r="T1404" i="34"/>
  <c r="T1405" i="34"/>
  <c r="T1406" i="34"/>
  <c r="T1407" i="34"/>
  <c r="T1408" i="34"/>
  <c r="T1409" i="34"/>
  <c r="T1410" i="34"/>
  <c r="T1411" i="34"/>
  <c r="T1412" i="34"/>
  <c r="T1413" i="34"/>
  <c r="T1414" i="34"/>
  <c r="T1415" i="34"/>
  <c r="T1416" i="34"/>
  <c r="T1417" i="34"/>
  <c r="T1418" i="34"/>
  <c r="T1419" i="34"/>
  <c r="T1420" i="34"/>
  <c r="T1421" i="34"/>
  <c r="T1422" i="34"/>
  <c r="T1423" i="34"/>
  <c r="T1424" i="34"/>
  <c r="T1425" i="34"/>
  <c r="T1426" i="34"/>
  <c r="T1427" i="34"/>
  <c r="T1428" i="34"/>
  <c r="T1429" i="34"/>
  <c r="T1430" i="34"/>
  <c r="T1431" i="34"/>
  <c r="T1432" i="34"/>
  <c r="T1433" i="34"/>
  <c r="T1434" i="34"/>
  <c r="T1435" i="34"/>
  <c r="T1436" i="34"/>
  <c r="T1437" i="34"/>
  <c r="T1438" i="34"/>
  <c r="T1439" i="34"/>
  <c r="T1440" i="34"/>
  <c r="T1441" i="34"/>
  <c r="T1442" i="34"/>
  <c r="T1443" i="34"/>
  <c r="T1444" i="34"/>
  <c r="T1445" i="34"/>
  <c r="T1446" i="34"/>
  <c r="T1447" i="34"/>
  <c r="T1448" i="34"/>
  <c r="T1449" i="34"/>
  <c r="T1450" i="34"/>
  <c r="T1451" i="34"/>
  <c r="T1452" i="34"/>
  <c r="T1453" i="34"/>
  <c r="T1454" i="34"/>
  <c r="T1455" i="34"/>
  <c r="T1456" i="34"/>
  <c r="T1457" i="34"/>
  <c r="T1458" i="34"/>
  <c r="T1459" i="34"/>
  <c r="T1460" i="34"/>
  <c r="T1461" i="34"/>
  <c r="T1462" i="34"/>
  <c r="T1463" i="34"/>
  <c r="T1464" i="34"/>
  <c r="T1465" i="34"/>
  <c r="T1466" i="34"/>
  <c r="T1467" i="34"/>
  <c r="T1468" i="34"/>
  <c r="T1469" i="34"/>
  <c r="T1470" i="34"/>
  <c r="T1471" i="34"/>
  <c r="T1472" i="34"/>
  <c r="T1473" i="34"/>
  <c r="T1474" i="34"/>
  <c r="T1475" i="34"/>
  <c r="T1476" i="34"/>
  <c r="T1477" i="34"/>
  <c r="T1478" i="34"/>
  <c r="T1479" i="34"/>
  <c r="T1480" i="34"/>
  <c r="T1481" i="34"/>
  <c r="T1482" i="34"/>
  <c r="T1483" i="34"/>
  <c r="T1484" i="34"/>
  <c r="T1485" i="34"/>
  <c r="T1486" i="34"/>
  <c r="T1487" i="34"/>
  <c r="T1488" i="34"/>
  <c r="T1489" i="34"/>
  <c r="T1490" i="34"/>
  <c r="T1491" i="34"/>
  <c r="T1492" i="34"/>
  <c r="T1493" i="34"/>
  <c r="T1494" i="34"/>
  <c r="T1495" i="34"/>
  <c r="T1496" i="34"/>
  <c r="T1497" i="34"/>
  <c r="T1498" i="34"/>
  <c r="T1499" i="34"/>
  <c r="T1500" i="34"/>
  <c r="T1501" i="34"/>
  <c r="T1502" i="34"/>
  <c r="T1503" i="34"/>
  <c r="T1504" i="34"/>
  <c r="T1505" i="34"/>
  <c r="T1506" i="34"/>
  <c r="T1507" i="34"/>
  <c r="T1508" i="34"/>
  <c r="T1509" i="34"/>
  <c r="T1510" i="34"/>
  <c r="T1511" i="34"/>
  <c r="T1512" i="34"/>
  <c r="T1513" i="34"/>
  <c r="T1514" i="34"/>
  <c r="T1515" i="34"/>
  <c r="T1516" i="34"/>
  <c r="T1517" i="34"/>
  <c r="T1518" i="34"/>
  <c r="T1519" i="34"/>
  <c r="T1520" i="34"/>
  <c r="T1521" i="34"/>
  <c r="T1522" i="34"/>
  <c r="T1523" i="34"/>
  <c r="T1524" i="34"/>
  <c r="T1525" i="34"/>
  <c r="T1526" i="34"/>
  <c r="T1527" i="34"/>
  <c r="T1528" i="34"/>
  <c r="T1529" i="34"/>
  <c r="T1530" i="34"/>
  <c r="T1531" i="34"/>
  <c r="T1532" i="34"/>
  <c r="T1533" i="34"/>
  <c r="T1534" i="34"/>
  <c r="T1535" i="34"/>
  <c r="T1536" i="34"/>
  <c r="T1537" i="34"/>
  <c r="T1538" i="34"/>
  <c r="T1539" i="34"/>
  <c r="T1540" i="34"/>
  <c r="T1541" i="34"/>
  <c r="T1542" i="34"/>
  <c r="T1543" i="34"/>
  <c r="T1544" i="34"/>
  <c r="T1545" i="34"/>
  <c r="T1546" i="34"/>
  <c r="T1547" i="34"/>
  <c r="T1548" i="34"/>
  <c r="T1549" i="34"/>
  <c r="T1550" i="34"/>
  <c r="T1551" i="34"/>
  <c r="T1552" i="34"/>
  <c r="T1553" i="34"/>
  <c r="T1554" i="34"/>
  <c r="T1555" i="34"/>
  <c r="T1556" i="34"/>
  <c r="T1557" i="34"/>
  <c r="T1558" i="34"/>
  <c r="T1559" i="34"/>
  <c r="T1560" i="34"/>
  <c r="T1561" i="34"/>
  <c r="T1562" i="34"/>
  <c r="T1563" i="34"/>
  <c r="T1564" i="34"/>
  <c r="T1565" i="34"/>
  <c r="T1566" i="34"/>
  <c r="T1567" i="34"/>
  <c r="T1568" i="34"/>
  <c r="T1569" i="34"/>
  <c r="T1570" i="34"/>
  <c r="T1571" i="34"/>
  <c r="T1572" i="34"/>
  <c r="T1573" i="34"/>
  <c r="T1574" i="34"/>
  <c r="T1575" i="34"/>
  <c r="T1576" i="34"/>
  <c r="T1577" i="34"/>
  <c r="T1578" i="34"/>
  <c r="T1579" i="34"/>
  <c r="T1580" i="34"/>
  <c r="T1581" i="34"/>
  <c r="T1582" i="34"/>
  <c r="T1583" i="34"/>
  <c r="T1584" i="34"/>
  <c r="T1585" i="34"/>
  <c r="T1586" i="34"/>
  <c r="T1587" i="34"/>
  <c r="T1588" i="34"/>
  <c r="T1589" i="34"/>
  <c r="T1590" i="34"/>
  <c r="T1591" i="34"/>
  <c r="T1592" i="34"/>
  <c r="T1593" i="34"/>
  <c r="T1594" i="34"/>
  <c r="T1595" i="34"/>
  <c r="T1596" i="34"/>
  <c r="T1597" i="34"/>
  <c r="T1598" i="34"/>
  <c r="T1599" i="34"/>
  <c r="T1600" i="34"/>
  <c r="T1601" i="34"/>
  <c r="T1602" i="34"/>
  <c r="T1603" i="34"/>
  <c r="T1604" i="34"/>
  <c r="T1605" i="34"/>
  <c r="T1606" i="34"/>
  <c r="T1607" i="34"/>
  <c r="T1608" i="34"/>
  <c r="T1609" i="34"/>
  <c r="T1610" i="34"/>
  <c r="T1611" i="34"/>
  <c r="T1612" i="34"/>
  <c r="T1613" i="34"/>
  <c r="T1614" i="34"/>
  <c r="T1615" i="34"/>
  <c r="T1616" i="34"/>
  <c r="T1617" i="34"/>
  <c r="T1618" i="34"/>
  <c r="T1619" i="34"/>
  <c r="T1620" i="34"/>
  <c r="T1621" i="34"/>
  <c r="T1622" i="34"/>
  <c r="T1623" i="34"/>
  <c r="T1624" i="34"/>
  <c r="T1625" i="34"/>
  <c r="T1626" i="34"/>
  <c r="T1627" i="34"/>
  <c r="T1628" i="34"/>
  <c r="T1629" i="34"/>
  <c r="T1630" i="34"/>
  <c r="T1631" i="34"/>
  <c r="T1632" i="34"/>
  <c r="T1633" i="34"/>
  <c r="T1634" i="34"/>
  <c r="T1635" i="34"/>
  <c r="T1636" i="34"/>
  <c r="T1637" i="34"/>
  <c r="T1638" i="34"/>
  <c r="T1639" i="34"/>
  <c r="T1640" i="34"/>
  <c r="T1641" i="34"/>
  <c r="T1642" i="34"/>
  <c r="T1643" i="34"/>
  <c r="T1644" i="34"/>
  <c r="T1645" i="34"/>
  <c r="T1646" i="34"/>
  <c r="T1647" i="34"/>
  <c r="T1648" i="34"/>
  <c r="T1649" i="34"/>
  <c r="T1650" i="34"/>
  <c r="T1651" i="34"/>
  <c r="T1652" i="34"/>
  <c r="T1653" i="34"/>
  <c r="T1654" i="34"/>
  <c r="T1655" i="34"/>
  <c r="T1656" i="34"/>
  <c r="T1657" i="34"/>
  <c r="T1658" i="34"/>
  <c r="T1659" i="34"/>
  <c r="T1660" i="34"/>
  <c r="T1661" i="34"/>
  <c r="T1662" i="34"/>
  <c r="T1663" i="34"/>
  <c r="T1664" i="34"/>
  <c r="T1665" i="34"/>
  <c r="T1666" i="34"/>
  <c r="T1667" i="34"/>
  <c r="T1668" i="34"/>
  <c r="T1669" i="34"/>
  <c r="T1670" i="34"/>
  <c r="T1671" i="34"/>
  <c r="T1672" i="34"/>
  <c r="T1673" i="34"/>
  <c r="T1674" i="34"/>
  <c r="T1675" i="34"/>
  <c r="T1676" i="34"/>
  <c r="T1677" i="34"/>
  <c r="T1678" i="34"/>
  <c r="T1679" i="34"/>
  <c r="T1680" i="34"/>
  <c r="T1681" i="34"/>
  <c r="T1682" i="34"/>
  <c r="T1683" i="34"/>
  <c r="T1684" i="34"/>
  <c r="T1685" i="34"/>
  <c r="T1686" i="34"/>
  <c r="T1687" i="34"/>
  <c r="T1688" i="34"/>
  <c r="T1689" i="34"/>
  <c r="T1690" i="34"/>
  <c r="T1691" i="34"/>
  <c r="T1692" i="34"/>
  <c r="T1693" i="34"/>
  <c r="T1694" i="34"/>
  <c r="T1695" i="34"/>
  <c r="T1696" i="34"/>
  <c r="T1697" i="34"/>
  <c r="T1698" i="34"/>
  <c r="T1699" i="34"/>
  <c r="T1700" i="34"/>
  <c r="T1701" i="34"/>
  <c r="T1702" i="34"/>
  <c r="T1703" i="34"/>
  <c r="T1704" i="34"/>
  <c r="T1705" i="34"/>
  <c r="T1706" i="34"/>
  <c r="T1707" i="34"/>
  <c r="T1708" i="34"/>
  <c r="T1709" i="34"/>
  <c r="T1710" i="34"/>
  <c r="T1711" i="34"/>
  <c r="T1712" i="34"/>
  <c r="T1713" i="34"/>
  <c r="T1714" i="34"/>
  <c r="T1715" i="34"/>
  <c r="T1716" i="34"/>
  <c r="T1717" i="34"/>
  <c r="T1718" i="34"/>
  <c r="T1719" i="34"/>
  <c r="T1720" i="34"/>
  <c r="T1721" i="34"/>
  <c r="T1722" i="34"/>
  <c r="T1723" i="34"/>
  <c r="T1724" i="34"/>
  <c r="T1725" i="34"/>
  <c r="T1726" i="34"/>
  <c r="T1727" i="34"/>
  <c r="T1728" i="34"/>
  <c r="T1729" i="34"/>
  <c r="T1730" i="34"/>
  <c r="T1731" i="34"/>
  <c r="T1732" i="34"/>
  <c r="T1733" i="34"/>
  <c r="T1734" i="34"/>
  <c r="T1735" i="34"/>
  <c r="T1736" i="34"/>
  <c r="T1737" i="34"/>
  <c r="T1738" i="34"/>
  <c r="T1739" i="34"/>
  <c r="T1740" i="34"/>
  <c r="T1741" i="34"/>
  <c r="T1742" i="34"/>
  <c r="T1743" i="34"/>
  <c r="T1744" i="34"/>
  <c r="T1745" i="34"/>
  <c r="T1746" i="34"/>
  <c r="T1747" i="34"/>
  <c r="T1748" i="34"/>
  <c r="T1749" i="34"/>
  <c r="T1750" i="34"/>
  <c r="T1751" i="34"/>
  <c r="T1752" i="34"/>
  <c r="T1753" i="34"/>
  <c r="T1754" i="34"/>
  <c r="T1755" i="34"/>
  <c r="T1756" i="34"/>
  <c r="T1757" i="34"/>
  <c r="T1758" i="34"/>
  <c r="T1759" i="34"/>
  <c r="T1760" i="34"/>
  <c r="T1761" i="34"/>
  <c r="T1762" i="34"/>
  <c r="T1763" i="34"/>
  <c r="T1764" i="34"/>
  <c r="T1765" i="34"/>
  <c r="T1766" i="34"/>
  <c r="T1767" i="34"/>
  <c r="T1768" i="34"/>
  <c r="T1769" i="34"/>
  <c r="T1770" i="34"/>
  <c r="T1771" i="34"/>
  <c r="T1772" i="34"/>
  <c r="T1773" i="34"/>
  <c r="T1774" i="34"/>
  <c r="T1775" i="34"/>
  <c r="T1776" i="34"/>
  <c r="T1777" i="34"/>
  <c r="T1778" i="34"/>
  <c r="T1779" i="34"/>
  <c r="T1780" i="34"/>
  <c r="T1781" i="34"/>
  <c r="T1782" i="34"/>
  <c r="T1783" i="34"/>
  <c r="T1784" i="34"/>
  <c r="T1785" i="34"/>
  <c r="T1786" i="34"/>
  <c r="T1787" i="34"/>
  <c r="T1788" i="34"/>
  <c r="T1789" i="34"/>
  <c r="T1790" i="34"/>
  <c r="T1791" i="34"/>
  <c r="T1792" i="34"/>
  <c r="T1793" i="34"/>
  <c r="T1794" i="34"/>
  <c r="T1795" i="34"/>
  <c r="T1796" i="34"/>
  <c r="T1797" i="34"/>
  <c r="T1798" i="34"/>
  <c r="T1799" i="34"/>
  <c r="T1800" i="34"/>
  <c r="T1801" i="34"/>
  <c r="T1802" i="34"/>
  <c r="T1803" i="34"/>
  <c r="T1804" i="34"/>
  <c r="T1805" i="34"/>
  <c r="T1806" i="34"/>
  <c r="T1807" i="34"/>
  <c r="T1808" i="34"/>
  <c r="T1809" i="34"/>
  <c r="T1810" i="34"/>
  <c r="T1811" i="34"/>
  <c r="T1812" i="34"/>
  <c r="T1813" i="34"/>
  <c r="T1814" i="34"/>
  <c r="T1815" i="34"/>
  <c r="T1816" i="34"/>
  <c r="T1817" i="34"/>
  <c r="T1818" i="34"/>
  <c r="T1819" i="34"/>
  <c r="T1820" i="34"/>
  <c r="T1821" i="34"/>
  <c r="T1822" i="34"/>
  <c r="T1823" i="34"/>
  <c r="T1824" i="34"/>
  <c r="T1825" i="34"/>
  <c r="T1826" i="34"/>
  <c r="T1827" i="34"/>
  <c r="T1828" i="34"/>
  <c r="T1829" i="34"/>
  <c r="T1830" i="34"/>
  <c r="T1831" i="34"/>
  <c r="T1832" i="34"/>
  <c r="T1833" i="34"/>
  <c r="T1834" i="34"/>
  <c r="T1835" i="34"/>
  <c r="T1836" i="34"/>
  <c r="T1837" i="34"/>
  <c r="T1838" i="34"/>
  <c r="T1839" i="34"/>
  <c r="T1840" i="34"/>
  <c r="T1841" i="34"/>
  <c r="T1842" i="34"/>
  <c r="T1843" i="34"/>
  <c r="T1844" i="34"/>
  <c r="T1845" i="34"/>
  <c r="T1846" i="34"/>
  <c r="T1847" i="34"/>
  <c r="T1848" i="34"/>
  <c r="T1849" i="34"/>
  <c r="T1850" i="34"/>
  <c r="T1851" i="34"/>
  <c r="T1852" i="34"/>
  <c r="T1853" i="34"/>
  <c r="T1854" i="34"/>
  <c r="T1855" i="34"/>
  <c r="T1856" i="34"/>
  <c r="T1857" i="34"/>
  <c r="T1858" i="34"/>
  <c r="T1859" i="34"/>
  <c r="T1860" i="34"/>
  <c r="T1861" i="34"/>
  <c r="T1862" i="34"/>
  <c r="T1863" i="34"/>
  <c r="T1864" i="34"/>
  <c r="T1865" i="34"/>
  <c r="T1866" i="34"/>
  <c r="T1867" i="34"/>
  <c r="T1868" i="34"/>
  <c r="T1869" i="34"/>
  <c r="T1870" i="34"/>
  <c r="T1871" i="34"/>
  <c r="T1872" i="34"/>
  <c r="T1873" i="34"/>
  <c r="T1874" i="34"/>
  <c r="T1875" i="34"/>
  <c r="T1876" i="34"/>
  <c r="T1877" i="34"/>
  <c r="T1878" i="34"/>
  <c r="T1879" i="34"/>
  <c r="T1880" i="34"/>
  <c r="T1881" i="34"/>
  <c r="T1882" i="34"/>
  <c r="T1883" i="34"/>
  <c r="T1884" i="34"/>
  <c r="T1885" i="34"/>
  <c r="T1886" i="34"/>
  <c r="T1887" i="34"/>
  <c r="T1888" i="34"/>
  <c r="T1889" i="34"/>
  <c r="T1890" i="34"/>
  <c r="T1891" i="34"/>
  <c r="T1892" i="34"/>
  <c r="T1893" i="34"/>
  <c r="T1894" i="34"/>
  <c r="T1895" i="34"/>
  <c r="T1896" i="34"/>
  <c r="T1897" i="34"/>
  <c r="T1898" i="34"/>
  <c r="T1899" i="34"/>
  <c r="T1900" i="34"/>
  <c r="T1901" i="34"/>
  <c r="T1902" i="34"/>
  <c r="T1903" i="34"/>
  <c r="T1904" i="34"/>
  <c r="T1905" i="34"/>
  <c r="T1906" i="34"/>
  <c r="T1907" i="34"/>
  <c r="T1908" i="34"/>
  <c r="T1909" i="34"/>
  <c r="T1910" i="34"/>
  <c r="T1911" i="34"/>
  <c r="T1912" i="34"/>
  <c r="T1913" i="34"/>
  <c r="T1914" i="34"/>
  <c r="T1915" i="34"/>
  <c r="T1916" i="34"/>
  <c r="T1917" i="34"/>
  <c r="T1918" i="34"/>
  <c r="T1919" i="34"/>
  <c r="T1920" i="34"/>
  <c r="T1921" i="34"/>
  <c r="T1922" i="34"/>
  <c r="T1923" i="34"/>
  <c r="T1924" i="34"/>
  <c r="T1925" i="34"/>
  <c r="T1926" i="34"/>
  <c r="T1927" i="34"/>
  <c r="T1928" i="34"/>
  <c r="T1929" i="34"/>
  <c r="T1930" i="34"/>
  <c r="T1931" i="34"/>
  <c r="T1932" i="34"/>
  <c r="T1933" i="34"/>
  <c r="T1934" i="34"/>
  <c r="T1935" i="34"/>
  <c r="T1936" i="34"/>
  <c r="T1937" i="34"/>
  <c r="T1938" i="34"/>
  <c r="T1939" i="34"/>
  <c r="T1940" i="34"/>
  <c r="T1941" i="34"/>
  <c r="T1942" i="34"/>
  <c r="T1943" i="34"/>
  <c r="T1944" i="34"/>
  <c r="T1945" i="34"/>
  <c r="T1946" i="34"/>
  <c r="T1947" i="34"/>
  <c r="T1948" i="34"/>
  <c r="T1949" i="34"/>
  <c r="T1950" i="34"/>
  <c r="T1951" i="34"/>
  <c r="T1952" i="34"/>
  <c r="T1953" i="34"/>
  <c r="T1954" i="34"/>
  <c r="T1955" i="34"/>
  <c r="T1956" i="34"/>
  <c r="T1957" i="34"/>
  <c r="T1958" i="34"/>
  <c r="T1959" i="34"/>
  <c r="T1960" i="34"/>
  <c r="T1961" i="34"/>
  <c r="T1962" i="34"/>
  <c r="T1963" i="34"/>
  <c r="T1964" i="34"/>
  <c r="T1965" i="34"/>
  <c r="T1966" i="34"/>
  <c r="T1967" i="34"/>
  <c r="T1968" i="34"/>
  <c r="T1969" i="34"/>
  <c r="T1970" i="34"/>
  <c r="T1971" i="34"/>
  <c r="T1972" i="34"/>
  <c r="T1973" i="34"/>
  <c r="T1974" i="34"/>
  <c r="T1975" i="34"/>
  <c r="T1976" i="34"/>
  <c r="T1977" i="34"/>
  <c r="T1978" i="34"/>
  <c r="T1979" i="34"/>
  <c r="T1980" i="34"/>
  <c r="T1981" i="34"/>
  <c r="T1982" i="34"/>
  <c r="T1983" i="34"/>
  <c r="T1984" i="34"/>
  <c r="T1985" i="34"/>
  <c r="T1986" i="34"/>
  <c r="T1987" i="34"/>
  <c r="T1988" i="34"/>
  <c r="T1989" i="34"/>
  <c r="T1990" i="34"/>
  <c r="T1991" i="34"/>
  <c r="T1992" i="34"/>
  <c r="T1993" i="34"/>
  <c r="T1994" i="34"/>
  <c r="T1995" i="34"/>
  <c r="T1996" i="34"/>
  <c r="T1997" i="34"/>
  <c r="T1998" i="34"/>
  <c r="T1999" i="34"/>
  <c r="T2000" i="34"/>
  <c r="T2001" i="34"/>
  <c r="T2002" i="34"/>
  <c r="T2003" i="34"/>
  <c r="T2004" i="34"/>
  <c r="T2005" i="34"/>
  <c r="T2006" i="34"/>
  <c r="T2007" i="34"/>
  <c r="T2008" i="34"/>
  <c r="T2009" i="34"/>
  <c r="T2010" i="34"/>
  <c r="T2011" i="34"/>
  <c r="T2012" i="34"/>
  <c r="T2013" i="34"/>
  <c r="T2014" i="34"/>
  <c r="T2015" i="34"/>
  <c r="T2016" i="34"/>
  <c r="T2017" i="34"/>
  <c r="T2018" i="34"/>
  <c r="T2019" i="34"/>
  <c r="T2020" i="34"/>
  <c r="T2021" i="34"/>
  <c r="T2022" i="34"/>
  <c r="T2023" i="34"/>
  <c r="T2024" i="34"/>
  <c r="T2025" i="34"/>
  <c r="T2026" i="34"/>
  <c r="T2027" i="34"/>
  <c r="T2028" i="34"/>
  <c r="T2029" i="34"/>
  <c r="T2030" i="34"/>
  <c r="T2031" i="34"/>
  <c r="T2032" i="34"/>
  <c r="T2033" i="34"/>
  <c r="T2034" i="34"/>
  <c r="T2035" i="34"/>
  <c r="T2036" i="34"/>
  <c r="T2037" i="34"/>
  <c r="T2038" i="34"/>
  <c r="T2039" i="34"/>
  <c r="T2040" i="34"/>
  <c r="T2041" i="34"/>
  <c r="T2042" i="34"/>
  <c r="T2043" i="34"/>
  <c r="T2044" i="34"/>
  <c r="T2045" i="34"/>
  <c r="T2046" i="34"/>
  <c r="T2047" i="34"/>
  <c r="T2048" i="34"/>
  <c r="T2049" i="34"/>
  <c r="T2050" i="34"/>
  <c r="T2051" i="34"/>
  <c r="T2052" i="34"/>
  <c r="T2053" i="34"/>
  <c r="T2054" i="34"/>
  <c r="T2055" i="34"/>
  <c r="T2056" i="34"/>
  <c r="T2057" i="34"/>
  <c r="T2058" i="34"/>
  <c r="T2059" i="34"/>
  <c r="T2060" i="34"/>
  <c r="T2061" i="34"/>
  <c r="T2062" i="34"/>
  <c r="T2063" i="34"/>
  <c r="T2064" i="34"/>
  <c r="T2065" i="34"/>
  <c r="T2066" i="34"/>
  <c r="T2067" i="34"/>
  <c r="T2068" i="34"/>
  <c r="T2069" i="34"/>
  <c r="T2070" i="34"/>
  <c r="T2071" i="34"/>
  <c r="T2072" i="34"/>
  <c r="T2073" i="34"/>
  <c r="T2074" i="34"/>
  <c r="T2075" i="34"/>
  <c r="T2076" i="34"/>
  <c r="T2077" i="34"/>
  <c r="T2078" i="34"/>
  <c r="T2079" i="34"/>
  <c r="T2080" i="34"/>
  <c r="T2081" i="34"/>
  <c r="T2082" i="34"/>
  <c r="T2083" i="34"/>
  <c r="T2084" i="34"/>
  <c r="T2085" i="34"/>
  <c r="T2086" i="34"/>
  <c r="T2087" i="34"/>
  <c r="T2088" i="34"/>
  <c r="T2089" i="34"/>
  <c r="T2090" i="34"/>
  <c r="T2091" i="34"/>
  <c r="T2092" i="34"/>
  <c r="T2093" i="34"/>
  <c r="T2094" i="34"/>
  <c r="T2095" i="34"/>
  <c r="T2096" i="34"/>
  <c r="T2097" i="34"/>
  <c r="T2098" i="34"/>
  <c r="T2099" i="34"/>
  <c r="T2100" i="34"/>
  <c r="T2101" i="34"/>
  <c r="T2102" i="34"/>
  <c r="T2103" i="34"/>
  <c r="T2104" i="34"/>
  <c r="T2105" i="34"/>
  <c r="T2106" i="34"/>
  <c r="T2107" i="34"/>
  <c r="T2108" i="34"/>
  <c r="T2109" i="34"/>
  <c r="T2110" i="34"/>
  <c r="T2111" i="34"/>
  <c r="T2112" i="34"/>
  <c r="T2113" i="34"/>
  <c r="T2114" i="34"/>
  <c r="T2115" i="34"/>
  <c r="T2116" i="34"/>
  <c r="T2117" i="34"/>
  <c r="T2118" i="34"/>
  <c r="T2119" i="34"/>
  <c r="T2120" i="34"/>
  <c r="T2121" i="34"/>
  <c r="T2122" i="34"/>
  <c r="T2123" i="34"/>
  <c r="T2124" i="34"/>
  <c r="T2125" i="34"/>
  <c r="T2126" i="34"/>
  <c r="T2127" i="34"/>
  <c r="T2128" i="34"/>
  <c r="T2129" i="34"/>
  <c r="T2130" i="34"/>
  <c r="T2131" i="34"/>
  <c r="T2132" i="34"/>
  <c r="T2133" i="34"/>
  <c r="T2134" i="34"/>
  <c r="T2135" i="34"/>
  <c r="T2136" i="34"/>
  <c r="T2137" i="34"/>
  <c r="T2138" i="34"/>
  <c r="T2139" i="34"/>
  <c r="T2140" i="34"/>
  <c r="T2141" i="34"/>
  <c r="T2142" i="34"/>
  <c r="T2143" i="34"/>
  <c r="T2144" i="34"/>
  <c r="T2145" i="34"/>
  <c r="T2146" i="34"/>
  <c r="T2147" i="34"/>
  <c r="T2148" i="34"/>
  <c r="T2149" i="34"/>
  <c r="T2150" i="34"/>
  <c r="T2151" i="34"/>
  <c r="T2152" i="34"/>
  <c r="T2153" i="34"/>
  <c r="T2154" i="34"/>
  <c r="T2155" i="34"/>
  <c r="T2156" i="34"/>
  <c r="T2157" i="34"/>
  <c r="T2158" i="34"/>
  <c r="T2159" i="34"/>
  <c r="T2160" i="34"/>
  <c r="T2161" i="34"/>
  <c r="T2162" i="34"/>
  <c r="T2163" i="34"/>
  <c r="T2164" i="34"/>
  <c r="T2165" i="34"/>
  <c r="T2166" i="34"/>
  <c r="T2167" i="34"/>
  <c r="T2168" i="34"/>
  <c r="T2169" i="34"/>
  <c r="T2170" i="34"/>
  <c r="T2171" i="34"/>
  <c r="T2172" i="34"/>
  <c r="T2173" i="34"/>
  <c r="T2174" i="34"/>
  <c r="T2175" i="34"/>
  <c r="T2176" i="34"/>
  <c r="T2177" i="34"/>
  <c r="T2178" i="34"/>
  <c r="T2179" i="34"/>
  <c r="T2180" i="34"/>
  <c r="T2181" i="34"/>
  <c r="T2182" i="34"/>
  <c r="T2183" i="34"/>
  <c r="T2184" i="34"/>
  <c r="T2185" i="34"/>
  <c r="T2186" i="34"/>
  <c r="T2187" i="34"/>
  <c r="T2188" i="34"/>
  <c r="T2189" i="34"/>
  <c r="T2190" i="34"/>
  <c r="T2191" i="34"/>
  <c r="T2192" i="34"/>
  <c r="T2193" i="34"/>
  <c r="T2194" i="34"/>
  <c r="T2195" i="34"/>
  <c r="T2196" i="34"/>
  <c r="T2197" i="34"/>
  <c r="T2198" i="34"/>
  <c r="T2199" i="34"/>
  <c r="T2200" i="34"/>
  <c r="T2201" i="34"/>
  <c r="T2202" i="34"/>
  <c r="T2203" i="34"/>
  <c r="T2204" i="34"/>
  <c r="T2205" i="34"/>
  <c r="T2206" i="34"/>
  <c r="T2207" i="34"/>
  <c r="T2208" i="34"/>
  <c r="T2209" i="34"/>
  <c r="T2210" i="34"/>
  <c r="T2211" i="34"/>
  <c r="T2212" i="34"/>
  <c r="T2213" i="34"/>
  <c r="T2214" i="34"/>
  <c r="T2215" i="34"/>
  <c r="T2216" i="34"/>
  <c r="T2217" i="34"/>
  <c r="T2218" i="34"/>
  <c r="T2219" i="34"/>
  <c r="T2220" i="34"/>
  <c r="T2221" i="34"/>
  <c r="T2222" i="34"/>
  <c r="T2223" i="34"/>
  <c r="T2224" i="34"/>
  <c r="T2225" i="34"/>
  <c r="T2226" i="34"/>
  <c r="T2227" i="34"/>
  <c r="T2228" i="34"/>
  <c r="T2229" i="34"/>
  <c r="T2230" i="34"/>
  <c r="T2231" i="34"/>
  <c r="T2232" i="34"/>
  <c r="T2233" i="34"/>
  <c r="T2234" i="34"/>
  <c r="T2235" i="34"/>
  <c r="T2236" i="34"/>
  <c r="T2237" i="34"/>
  <c r="T2238" i="34"/>
  <c r="T2239" i="34"/>
  <c r="T2240" i="34"/>
  <c r="T2241" i="34"/>
  <c r="T2242" i="34"/>
  <c r="T2243" i="34"/>
  <c r="T2244" i="34"/>
  <c r="T2245" i="34"/>
  <c r="T2246" i="34"/>
  <c r="T2247" i="34"/>
  <c r="T2248" i="34"/>
  <c r="T2249" i="34"/>
  <c r="T2250" i="34"/>
  <c r="T2251" i="34"/>
  <c r="T2252" i="34"/>
  <c r="T2253" i="34"/>
  <c r="T2254" i="34"/>
  <c r="T2255" i="34"/>
  <c r="T2256" i="34"/>
  <c r="T2257" i="34"/>
  <c r="T2258" i="34"/>
  <c r="T2259" i="34"/>
  <c r="T2260" i="34"/>
  <c r="T2261" i="34"/>
  <c r="T2262" i="34"/>
  <c r="T2263" i="34"/>
  <c r="T2264" i="34"/>
  <c r="T2265" i="34"/>
  <c r="T2266" i="34"/>
  <c r="T2267" i="34"/>
  <c r="T2268" i="34"/>
  <c r="T2269" i="34"/>
  <c r="T2270" i="34"/>
  <c r="T2271" i="34"/>
  <c r="T2272" i="34"/>
  <c r="T2273" i="34"/>
  <c r="T2274" i="34"/>
  <c r="T2275" i="34"/>
  <c r="T2276" i="34"/>
  <c r="T2277" i="34"/>
  <c r="T2278" i="34"/>
  <c r="T2279" i="34"/>
  <c r="T2280" i="34"/>
  <c r="T2281" i="34"/>
  <c r="T2282" i="34"/>
  <c r="T2283" i="34"/>
  <c r="T2284" i="34"/>
  <c r="T2285" i="34"/>
  <c r="T2286" i="34"/>
  <c r="T2287" i="34"/>
  <c r="T2288" i="34"/>
  <c r="T2289" i="34"/>
  <c r="T2290" i="34"/>
  <c r="T2291" i="34"/>
  <c r="T2292" i="34"/>
  <c r="T2293" i="34"/>
  <c r="T2294" i="34"/>
  <c r="T2295" i="34"/>
  <c r="T2296" i="34"/>
  <c r="T2297" i="34"/>
  <c r="T2298" i="34"/>
  <c r="T2299" i="34"/>
  <c r="T2300" i="34"/>
  <c r="T2301" i="34"/>
  <c r="T2302" i="34"/>
  <c r="T2303" i="34"/>
  <c r="T2304" i="34"/>
  <c r="T2305" i="34"/>
  <c r="T2306" i="34"/>
  <c r="T2307" i="34"/>
  <c r="T2308" i="34"/>
  <c r="T2309" i="34"/>
  <c r="T2310" i="34"/>
  <c r="T2311" i="34"/>
  <c r="T2312" i="34"/>
  <c r="T2313" i="34"/>
  <c r="T2314" i="34"/>
  <c r="T2315" i="34"/>
  <c r="T2316" i="34"/>
  <c r="T2317" i="34"/>
  <c r="T2318" i="34"/>
  <c r="T2319" i="34"/>
  <c r="T2320" i="34"/>
  <c r="T2321" i="34"/>
  <c r="T2322" i="34"/>
  <c r="T2323" i="34"/>
  <c r="T2324" i="34"/>
  <c r="T2325" i="34"/>
  <c r="T2326" i="34"/>
  <c r="T2327" i="34"/>
  <c r="T2328" i="34"/>
  <c r="T2329" i="34"/>
  <c r="T2330" i="34"/>
  <c r="T2331" i="34"/>
  <c r="T2332" i="34"/>
  <c r="T2333" i="34"/>
  <c r="T2334" i="34"/>
  <c r="T2335" i="34"/>
  <c r="T2336" i="34"/>
  <c r="T2337" i="34"/>
  <c r="T2338" i="34"/>
  <c r="T2339" i="34"/>
  <c r="T2340" i="34"/>
  <c r="T2341" i="34"/>
  <c r="T2342" i="34"/>
  <c r="T2343" i="34"/>
  <c r="T2344" i="34"/>
  <c r="T2345" i="34"/>
  <c r="T2346" i="34"/>
  <c r="T2347" i="34"/>
  <c r="T2348" i="34"/>
  <c r="T2349" i="34"/>
  <c r="T2350" i="34"/>
  <c r="T2351" i="34"/>
  <c r="T2352" i="34"/>
  <c r="T2353" i="34"/>
  <c r="T2354" i="34"/>
  <c r="T2355" i="34"/>
  <c r="T2356" i="34"/>
  <c r="T2357" i="34"/>
  <c r="T2358" i="34"/>
  <c r="T2359" i="34"/>
  <c r="T2360" i="34"/>
  <c r="T2361" i="34"/>
  <c r="T2362" i="34"/>
  <c r="T2363" i="34"/>
  <c r="T2364" i="34"/>
  <c r="T2365" i="34"/>
  <c r="T2366" i="34"/>
  <c r="T2367" i="34"/>
  <c r="T2368" i="34"/>
  <c r="T2369" i="34"/>
  <c r="T2370" i="34"/>
  <c r="T2371" i="34"/>
  <c r="T2372" i="34"/>
  <c r="T2373" i="34"/>
  <c r="T2374" i="34"/>
  <c r="T2375" i="34"/>
  <c r="T2376" i="34"/>
  <c r="T2377" i="34"/>
  <c r="T2378" i="34"/>
  <c r="T2379" i="34"/>
  <c r="T2380" i="34"/>
  <c r="T2381" i="34"/>
  <c r="T2382" i="34"/>
  <c r="T2383" i="34"/>
  <c r="T2384" i="34"/>
  <c r="T2385" i="34"/>
  <c r="T2386" i="34"/>
  <c r="T2387" i="34"/>
  <c r="T2388" i="34"/>
  <c r="T2389" i="34"/>
  <c r="T2390" i="34"/>
  <c r="T2391" i="34"/>
  <c r="T2392" i="34"/>
  <c r="T2393" i="34"/>
  <c r="T2394" i="34"/>
  <c r="T2395" i="34"/>
  <c r="T2396" i="34"/>
  <c r="T2397" i="34"/>
  <c r="T2398" i="34"/>
  <c r="T2399" i="34"/>
  <c r="T2400" i="34"/>
  <c r="T2401" i="34"/>
  <c r="T2402" i="34"/>
  <c r="T2403" i="34"/>
  <c r="T2404" i="34"/>
  <c r="T2405" i="34"/>
  <c r="T2406" i="34"/>
  <c r="T2407" i="34"/>
  <c r="T2408" i="34"/>
  <c r="T2409" i="34"/>
  <c r="T2410" i="34"/>
  <c r="T2411" i="34"/>
  <c r="T2412" i="34"/>
  <c r="T2413" i="34"/>
  <c r="T2414" i="34"/>
  <c r="T2415" i="34"/>
  <c r="T2416" i="34"/>
  <c r="T2417" i="34"/>
  <c r="T2418" i="34"/>
  <c r="T2419" i="34"/>
  <c r="T2420" i="34"/>
  <c r="T2421" i="34"/>
  <c r="T2422" i="34"/>
  <c r="T2423" i="34"/>
  <c r="T2424" i="34"/>
  <c r="T2425" i="34"/>
  <c r="T2426" i="34"/>
  <c r="T2427" i="34"/>
  <c r="T2428" i="34"/>
  <c r="T2429" i="34"/>
  <c r="T2430" i="34"/>
  <c r="T2431" i="34"/>
  <c r="T2432" i="34"/>
  <c r="T2433" i="34"/>
  <c r="T2434" i="34"/>
  <c r="T2435" i="34"/>
  <c r="T2436" i="34"/>
  <c r="T2437" i="34"/>
  <c r="T2438" i="34"/>
  <c r="T2439" i="34"/>
  <c r="T2440" i="34"/>
  <c r="T2441" i="34"/>
  <c r="T2442" i="34"/>
  <c r="T2443" i="34"/>
  <c r="T2444" i="34"/>
  <c r="T2445" i="34"/>
  <c r="T2446" i="34"/>
  <c r="T2447" i="34"/>
  <c r="T2448" i="34"/>
  <c r="T2449" i="34"/>
  <c r="T2450" i="34"/>
  <c r="T2451" i="34"/>
  <c r="T2452" i="34"/>
  <c r="T2453" i="34"/>
  <c r="T2454" i="34"/>
  <c r="T2455" i="34"/>
  <c r="T2456" i="34"/>
  <c r="T2457" i="34"/>
  <c r="T2458" i="34"/>
  <c r="T2459" i="34"/>
  <c r="T2460" i="34"/>
  <c r="T2461" i="34"/>
  <c r="T2462" i="34"/>
  <c r="T2463" i="34"/>
  <c r="T2464" i="34"/>
  <c r="T2465" i="34"/>
  <c r="T2466" i="34"/>
  <c r="T2467" i="34"/>
  <c r="T2468" i="34"/>
  <c r="T2469" i="34"/>
  <c r="T2470" i="34"/>
  <c r="T2471" i="34"/>
  <c r="T2472" i="34"/>
  <c r="T2473" i="34"/>
  <c r="T2474" i="34"/>
  <c r="T2475" i="34"/>
  <c r="T2476" i="34"/>
  <c r="T2477" i="34"/>
  <c r="T2478" i="34"/>
  <c r="T2479" i="34"/>
  <c r="T2480" i="34"/>
  <c r="T2481" i="34"/>
  <c r="T2482" i="34"/>
  <c r="T2483" i="34"/>
  <c r="T2484" i="34"/>
  <c r="T2485" i="34"/>
  <c r="T2486" i="34"/>
  <c r="T2487" i="34"/>
  <c r="T2488" i="34"/>
  <c r="T2489" i="34"/>
  <c r="T2490" i="34"/>
  <c r="T2491" i="34"/>
  <c r="T2492" i="34"/>
  <c r="T2493" i="34"/>
  <c r="T2494" i="34"/>
  <c r="T2495" i="34"/>
  <c r="T2496" i="34"/>
  <c r="T2497" i="34"/>
  <c r="T2498" i="34"/>
  <c r="T2499" i="34"/>
  <c r="T2500" i="34"/>
  <c r="T2501" i="34"/>
  <c r="T2502" i="34"/>
  <c r="T2503" i="34"/>
  <c r="T2504" i="34"/>
  <c r="T2505" i="34"/>
  <c r="T2506" i="34"/>
  <c r="T2507" i="34"/>
  <c r="T2508" i="34"/>
  <c r="T2509" i="34"/>
  <c r="T2510" i="34"/>
  <c r="T2511" i="34"/>
  <c r="T2512" i="34"/>
  <c r="T2513" i="34"/>
  <c r="T2514" i="34"/>
  <c r="T2515" i="34"/>
  <c r="T2516" i="34"/>
  <c r="T2517" i="34"/>
  <c r="T2518" i="34"/>
  <c r="T2519" i="34"/>
  <c r="T2520" i="34"/>
  <c r="T2521" i="34"/>
  <c r="T2522" i="34"/>
  <c r="T2523" i="34"/>
  <c r="T2524" i="34"/>
  <c r="T2525" i="34"/>
  <c r="T2526" i="34"/>
  <c r="T2527" i="34"/>
  <c r="T2528" i="34"/>
  <c r="T2529" i="34"/>
  <c r="T2530" i="34"/>
  <c r="T2531" i="34"/>
  <c r="T2532" i="34"/>
  <c r="T2533" i="34"/>
  <c r="T2534" i="34"/>
  <c r="T2535" i="34"/>
  <c r="T2536" i="34"/>
  <c r="T2537" i="34"/>
  <c r="T2538" i="34"/>
  <c r="T2539" i="34"/>
  <c r="T2540" i="34"/>
  <c r="T2541" i="34"/>
  <c r="T2542" i="34"/>
  <c r="T2543" i="34"/>
  <c r="T2544" i="34"/>
  <c r="T2545" i="34"/>
  <c r="T2546" i="34"/>
  <c r="T2547" i="34"/>
  <c r="T2548" i="34"/>
  <c r="T2549" i="34"/>
  <c r="T2550" i="34"/>
  <c r="T2551" i="34"/>
  <c r="T2552" i="34"/>
  <c r="T2553" i="34"/>
  <c r="T2554" i="34"/>
  <c r="T2555" i="34"/>
  <c r="T2556" i="34"/>
  <c r="T2557" i="34"/>
  <c r="T2558" i="34"/>
  <c r="T2559" i="34"/>
  <c r="T2560" i="34"/>
  <c r="T2561" i="34"/>
  <c r="T2562" i="34"/>
  <c r="T2563" i="34"/>
  <c r="T2564" i="34"/>
  <c r="T2565" i="34"/>
  <c r="T2566" i="34"/>
  <c r="T2567" i="34"/>
  <c r="T2568" i="34"/>
  <c r="T2569" i="34"/>
  <c r="T2570" i="34"/>
  <c r="T2571" i="34"/>
  <c r="T2572" i="34"/>
  <c r="T2573" i="34"/>
  <c r="T2574" i="34"/>
  <c r="T2575" i="34"/>
  <c r="T2576" i="34"/>
  <c r="T2577" i="34"/>
  <c r="T2578" i="34"/>
  <c r="T2579" i="34"/>
  <c r="T2580" i="34"/>
  <c r="T2581" i="34"/>
  <c r="T2582" i="34"/>
  <c r="T2583" i="34"/>
  <c r="T2584" i="34"/>
  <c r="T2585" i="34"/>
  <c r="T2586" i="34"/>
  <c r="T2587" i="34"/>
  <c r="T2588" i="34"/>
  <c r="T2589" i="34"/>
  <c r="T2590" i="34"/>
  <c r="T2591" i="34"/>
  <c r="T2592" i="34"/>
  <c r="T2593" i="34"/>
  <c r="T2594" i="34"/>
  <c r="T2595" i="34"/>
  <c r="T2596" i="34"/>
  <c r="T2597" i="34"/>
  <c r="T2598" i="34"/>
  <c r="T2599" i="34"/>
  <c r="T2600" i="34"/>
  <c r="T2601" i="34"/>
  <c r="T2602" i="34"/>
  <c r="T2603" i="34"/>
  <c r="T2604" i="34"/>
  <c r="T2605" i="34"/>
  <c r="T2606" i="34"/>
  <c r="T2607" i="34"/>
  <c r="T2608" i="34"/>
  <c r="T2609" i="34"/>
  <c r="T2610" i="34"/>
  <c r="T2611" i="34"/>
  <c r="T2612" i="34"/>
  <c r="T2613" i="34"/>
  <c r="T2614" i="34"/>
  <c r="T2615" i="34"/>
  <c r="T2616" i="34"/>
  <c r="T2617" i="34"/>
  <c r="T2618" i="34"/>
  <c r="T2619" i="34"/>
  <c r="T2620" i="34"/>
  <c r="T2621" i="34"/>
  <c r="T2622" i="34"/>
  <c r="T2623" i="34"/>
  <c r="T2624" i="34"/>
  <c r="T2625" i="34"/>
  <c r="T2626" i="34"/>
  <c r="T2627" i="34"/>
  <c r="T2628" i="34"/>
  <c r="T2629" i="34"/>
  <c r="T2630" i="34"/>
  <c r="T2631" i="34"/>
  <c r="T2632" i="34"/>
  <c r="T2633" i="34"/>
  <c r="T2634" i="34"/>
  <c r="T2635" i="34"/>
  <c r="T2636" i="34"/>
  <c r="T2637" i="34"/>
  <c r="T2638" i="34"/>
  <c r="T2639" i="34"/>
  <c r="T2640" i="34"/>
  <c r="T2641" i="34"/>
  <c r="T2642" i="34"/>
  <c r="T2643" i="34"/>
  <c r="T2644" i="34"/>
  <c r="T2645" i="34"/>
  <c r="T2646" i="34"/>
  <c r="T2647" i="34"/>
  <c r="T2648" i="34"/>
  <c r="T2649" i="34"/>
  <c r="T2650" i="34"/>
  <c r="T2651" i="34"/>
  <c r="T2652" i="34"/>
  <c r="T2653" i="34"/>
  <c r="T2654" i="34"/>
  <c r="T2655" i="34"/>
  <c r="T2656" i="34"/>
  <c r="T2657" i="34"/>
  <c r="T2658" i="34"/>
  <c r="T2659" i="34"/>
  <c r="T2660" i="34"/>
  <c r="T2661" i="34"/>
  <c r="T2662" i="34"/>
  <c r="T2663" i="34"/>
  <c r="T2664" i="34"/>
  <c r="T2665" i="34"/>
  <c r="T2666" i="34"/>
  <c r="T2667" i="34"/>
  <c r="T2668" i="34"/>
  <c r="T2669" i="34"/>
  <c r="T2670" i="34"/>
  <c r="T2671" i="34"/>
  <c r="T2672" i="34"/>
  <c r="T2673" i="34"/>
  <c r="T2674" i="34"/>
  <c r="T2675" i="34"/>
  <c r="T2676" i="34"/>
  <c r="T2677" i="34"/>
  <c r="T2678" i="34"/>
  <c r="T2679" i="34"/>
  <c r="T2680" i="34"/>
  <c r="T2681" i="34"/>
  <c r="T2682" i="34"/>
  <c r="T2683" i="34"/>
  <c r="T2684" i="34"/>
  <c r="T2685" i="34"/>
  <c r="T2686" i="34"/>
  <c r="T2687" i="34"/>
  <c r="T2688" i="34"/>
  <c r="T2689" i="34"/>
  <c r="T2690" i="34"/>
  <c r="T2691" i="34"/>
  <c r="T2692" i="34"/>
  <c r="T2693" i="34"/>
  <c r="T2694" i="34"/>
  <c r="T2695" i="34"/>
  <c r="T2696" i="34"/>
  <c r="T2697" i="34"/>
  <c r="T2698" i="34"/>
  <c r="T2699" i="34"/>
  <c r="T2700" i="34"/>
  <c r="T2701" i="34"/>
  <c r="T2702" i="34"/>
  <c r="T2703" i="34"/>
  <c r="T2704" i="34"/>
  <c r="T2705" i="34"/>
  <c r="T2706" i="34"/>
  <c r="T2707" i="34"/>
  <c r="T2708" i="34"/>
  <c r="T2709" i="34"/>
  <c r="T2710" i="34"/>
  <c r="T2711" i="34"/>
  <c r="T2712" i="34"/>
  <c r="T2713" i="34"/>
  <c r="T2714" i="34"/>
  <c r="T2715" i="34"/>
  <c r="T2716" i="34"/>
  <c r="T2717" i="34"/>
  <c r="T2718" i="34"/>
  <c r="T2719" i="34"/>
  <c r="T2720" i="34"/>
  <c r="T2721" i="34"/>
  <c r="T2722" i="34"/>
  <c r="T2723" i="34"/>
  <c r="T2724" i="34"/>
  <c r="T2725" i="34"/>
  <c r="T2726" i="34"/>
  <c r="T2727" i="34"/>
  <c r="T2728" i="34"/>
  <c r="T2729" i="34"/>
  <c r="T2730" i="34"/>
  <c r="T2731" i="34"/>
  <c r="T2732" i="34"/>
  <c r="T2733" i="34"/>
  <c r="T2734" i="34"/>
  <c r="T2735" i="34"/>
  <c r="T2736" i="34"/>
  <c r="T2737" i="34"/>
  <c r="T2738" i="34"/>
  <c r="T2739" i="34"/>
  <c r="T2740" i="34"/>
  <c r="T2741" i="34"/>
  <c r="T2742" i="34"/>
  <c r="T2743" i="34"/>
  <c r="T2744" i="34"/>
  <c r="T2745" i="34"/>
  <c r="T2746" i="34"/>
  <c r="T2747" i="34"/>
  <c r="T2748" i="34"/>
  <c r="T2749" i="34"/>
  <c r="T2750" i="34"/>
  <c r="T2751" i="34"/>
  <c r="T2752" i="34"/>
  <c r="T2753" i="34"/>
  <c r="T2754" i="34"/>
  <c r="T2755" i="34"/>
  <c r="T2756" i="34"/>
  <c r="T2757" i="34"/>
  <c r="T2758" i="34"/>
  <c r="T2759" i="34"/>
  <c r="T2760" i="34"/>
  <c r="T2761" i="34"/>
  <c r="T2762" i="34"/>
  <c r="T2763" i="34"/>
  <c r="T2764" i="34"/>
  <c r="T2765" i="34"/>
  <c r="T2766" i="34"/>
  <c r="T2767" i="34"/>
  <c r="T2768" i="34"/>
  <c r="T2769" i="34"/>
  <c r="T2770" i="34"/>
  <c r="T2771" i="34"/>
  <c r="T2772" i="34"/>
  <c r="T2773" i="34"/>
  <c r="T2774" i="34"/>
  <c r="T2775" i="34"/>
  <c r="T2776" i="34"/>
  <c r="T2777" i="34"/>
  <c r="T2778" i="34"/>
  <c r="T2779" i="34"/>
  <c r="T2780" i="34"/>
  <c r="T2781" i="34"/>
  <c r="T2782" i="34"/>
  <c r="T2783" i="34"/>
  <c r="T2784" i="34"/>
  <c r="T2785" i="34"/>
  <c r="T2786" i="34"/>
  <c r="T2787" i="34"/>
  <c r="T2788" i="34"/>
  <c r="T2789" i="34"/>
  <c r="T2790" i="34"/>
  <c r="T2791" i="34"/>
  <c r="T2792" i="34"/>
  <c r="T2793" i="34"/>
  <c r="T2794" i="34"/>
  <c r="T2795" i="34"/>
  <c r="T2796" i="34"/>
  <c r="T2797" i="34"/>
  <c r="T2798" i="34"/>
  <c r="T2799" i="34"/>
  <c r="T2800" i="34"/>
  <c r="T2801" i="34"/>
  <c r="T2802" i="34"/>
  <c r="T2803" i="34"/>
  <c r="T2804" i="34"/>
  <c r="T2805" i="34"/>
  <c r="T2806" i="34"/>
  <c r="T2807" i="34"/>
  <c r="T2808" i="34"/>
  <c r="T2809" i="34"/>
  <c r="T2810" i="34"/>
  <c r="T2811" i="34"/>
  <c r="T2812" i="34"/>
  <c r="T2813" i="34"/>
  <c r="T2814" i="34"/>
  <c r="T2815" i="34"/>
  <c r="T2816" i="34"/>
  <c r="T2817" i="34"/>
  <c r="T2818" i="34"/>
  <c r="T2819" i="34"/>
  <c r="T2820" i="34"/>
  <c r="T2821" i="34"/>
  <c r="T2822" i="34"/>
  <c r="T2823" i="34"/>
  <c r="T2824" i="34"/>
  <c r="T2825" i="34"/>
  <c r="T2826" i="34"/>
  <c r="T2827" i="34"/>
  <c r="T2828" i="34"/>
  <c r="T2829" i="34"/>
  <c r="T2830" i="34"/>
  <c r="T2831" i="34"/>
  <c r="T2832" i="34"/>
  <c r="T2833" i="34"/>
  <c r="T2834" i="34"/>
  <c r="T2835" i="34"/>
  <c r="T2836" i="34"/>
  <c r="T2837" i="34"/>
  <c r="T2838" i="34"/>
  <c r="T2839" i="34"/>
  <c r="T2840" i="34"/>
  <c r="T2841" i="34"/>
  <c r="T2842" i="34"/>
  <c r="T2843" i="34"/>
  <c r="T2844" i="34"/>
  <c r="T2845" i="34"/>
  <c r="T2846" i="34"/>
  <c r="T2847" i="34"/>
  <c r="T2848" i="34"/>
  <c r="T2849" i="34"/>
  <c r="T2850" i="34"/>
  <c r="T2851" i="34"/>
  <c r="T2852" i="34"/>
  <c r="T2853" i="34"/>
  <c r="T2854" i="34"/>
  <c r="T2855" i="34"/>
  <c r="T2856" i="34"/>
  <c r="T2857" i="34"/>
  <c r="T2858" i="34"/>
  <c r="T2859" i="34"/>
  <c r="T2860" i="34"/>
  <c r="T2861" i="34"/>
  <c r="T2862" i="34"/>
  <c r="T2863" i="34"/>
  <c r="T2864" i="34"/>
  <c r="T2865" i="34"/>
  <c r="T2866" i="34"/>
  <c r="T2867" i="34"/>
  <c r="T2868" i="34"/>
  <c r="T2869" i="34"/>
  <c r="T2870" i="34"/>
  <c r="T2871" i="34"/>
  <c r="T2872" i="34"/>
  <c r="T2873" i="34"/>
  <c r="T2874" i="34"/>
  <c r="T2875" i="34"/>
  <c r="T2876" i="34"/>
  <c r="T2877" i="34"/>
  <c r="T2878" i="34"/>
  <c r="T2879" i="34"/>
  <c r="T2880" i="34"/>
  <c r="T2881" i="34"/>
  <c r="T2882" i="34"/>
  <c r="T2883" i="34"/>
  <c r="T2884" i="34"/>
  <c r="T2885" i="34"/>
  <c r="T2886" i="34"/>
  <c r="T2887" i="34"/>
  <c r="T2888" i="34"/>
  <c r="T2889" i="34"/>
  <c r="T2890" i="34"/>
  <c r="T2891" i="34"/>
  <c r="T2892" i="34"/>
  <c r="T2893" i="34"/>
  <c r="T2894" i="34"/>
  <c r="T2895" i="34"/>
  <c r="T2896" i="34"/>
  <c r="T2897" i="34"/>
  <c r="T2898" i="34"/>
  <c r="T2899" i="34"/>
  <c r="T2900" i="34"/>
  <c r="T2901" i="34"/>
  <c r="T2902" i="34"/>
  <c r="T2903" i="34"/>
  <c r="T2904" i="34"/>
  <c r="T2905" i="34"/>
  <c r="T2906" i="34"/>
  <c r="T2907" i="34"/>
  <c r="T2908" i="34"/>
  <c r="T2909" i="34"/>
  <c r="T2910" i="34"/>
  <c r="T2911" i="34"/>
  <c r="T2912" i="34"/>
  <c r="T2913" i="34"/>
  <c r="T2914" i="34"/>
  <c r="T2915" i="34"/>
  <c r="T2916" i="34"/>
  <c r="T2917" i="34"/>
  <c r="T2918" i="34"/>
  <c r="T2919" i="34"/>
  <c r="T2920" i="34"/>
  <c r="T2921" i="34"/>
  <c r="T2922" i="34"/>
  <c r="T2923" i="34"/>
  <c r="T2924" i="34"/>
  <c r="T2925" i="34"/>
  <c r="T2926" i="34"/>
  <c r="T2927" i="34"/>
  <c r="T2928" i="34"/>
  <c r="T2929" i="34"/>
  <c r="T2930" i="34"/>
  <c r="T2931" i="34"/>
  <c r="T2932" i="34"/>
  <c r="T2933" i="34"/>
  <c r="T2934" i="34"/>
  <c r="T2935" i="34"/>
  <c r="T2936" i="34"/>
  <c r="T2937" i="34"/>
  <c r="T2938" i="34"/>
  <c r="T2939" i="34"/>
  <c r="T2940" i="34"/>
  <c r="T2941" i="34"/>
  <c r="T2942" i="34"/>
  <c r="T2943" i="34"/>
  <c r="T2944" i="34"/>
  <c r="T2945" i="34"/>
  <c r="T2946" i="34"/>
  <c r="T2947" i="34"/>
  <c r="T2948" i="34"/>
  <c r="T2949" i="34"/>
  <c r="T2950" i="34"/>
  <c r="T2951" i="34"/>
  <c r="T2952" i="34"/>
  <c r="T2953" i="34"/>
  <c r="T2954" i="34"/>
  <c r="T2955" i="34"/>
  <c r="T2956" i="34"/>
  <c r="T2957" i="34"/>
  <c r="T2958" i="34"/>
  <c r="T2959" i="34"/>
  <c r="T2960" i="34"/>
  <c r="T2961" i="34"/>
  <c r="T2962" i="34"/>
  <c r="T2963" i="34"/>
  <c r="T2964" i="34"/>
  <c r="T2965" i="34"/>
  <c r="T2966" i="34"/>
  <c r="T2967" i="34"/>
  <c r="T2968" i="34"/>
  <c r="T2969" i="34"/>
  <c r="T2970" i="34"/>
  <c r="T2971" i="34"/>
  <c r="T2972" i="34"/>
  <c r="T2973" i="34"/>
  <c r="T2974" i="34"/>
  <c r="T2975" i="34"/>
  <c r="T2976" i="34"/>
  <c r="T2977" i="34"/>
  <c r="T2978" i="34"/>
  <c r="T2979" i="34"/>
  <c r="T2980" i="34"/>
  <c r="T2981" i="34"/>
  <c r="T2982" i="34"/>
  <c r="T2983" i="34"/>
  <c r="T2984" i="34"/>
  <c r="T2985" i="34"/>
  <c r="T2986" i="34"/>
  <c r="T2987" i="34"/>
  <c r="T2988" i="34"/>
  <c r="T2989" i="34"/>
  <c r="T2990" i="34"/>
  <c r="T2991" i="34"/>
  <c r="T2992" i="34"/>
  <c r="T2993" i="34"/>
  <c r="T2994" i="34"/>
  <c r="T2995" i="34"/>
  <c r="T2996" i="34"/>
  <c r="T2997" i="34"/>
  <c r="T2998" i="34"/>
  <c r="T2999" i="34"/>
  <c r="I16" i="31"/>
  <c r="I17" i="31"/>
  <c r="I18" i="31"/>
  <c r="I19" i="31"/>
  <c r="I20" i="31"/>
  <c r="I21" i="31"/>
  <c r="I22" i="31"/>
  <c r="I23" i="31"/>
  <c r="I24" i="31"/>
  <c r="I25" i="31"/>
  <c r="I26" i="31"/>
  <c r="I27" i="31"/>
  <c r="I28" i="31"/>
  <c r="I29" i="31"/>
  <c r="I30" i="31"/>
  <c r="I31" i="31"/>
  <c r="I32" i="31"/>
  <c r="I33" i="31"/>
  <c r="I34" i="31"/>
  <c r="I35" i="31"/>
  <c r="I36" i="31"/>
  <c r="I37" i="31"/>
  <c r="I38" i="31"/>
  <c r="I39" i="31"/>
  <c r="I40" i="31"/>
  <c r="I41" i="31"/>
  <c r="I42" i="31"/>
  <c r="I43" i="31"/>
  <c r="I44" i="31"/>
  <c r="I45" i="31"/>
  <c r="I46" i="31"/>
  <c r="I47" i="31"/>
  <c r="I48" i="31"/>
  <c r="I49" i="31"/>
  <c r="I50" i="31"/>
  <c r="I51" i="31"/>
  <c r="I52" i="31"/>
  <c r="I53" i="31"/>
  <c r="I54" i="31"/>
  <c r="I55" i="31"/>
  <c r="I56" i="31"/>
  <c r="I57" i="31"/>
  <c r="I58" i="31"/>
  <c r="I59" i="31"/>
  <c r="I60" i="31"/>
  <c r="I61" i="31"/>
  <c r="I62" i="31"/>
  <c r="I63" i="31"/>
  <c r="I64" i="31"/>
  <c r="I65" i="31"/>
  <c r="I66" i="31"/>
  <c r="I67" i="31"/>
  <c r="I68" i="31"/>
  <c r="I69" i="31"/>
  <c r="I70" i="31"/>
  <c r="I71" i="31"/>
  <c r="I72" i="31"/>
  <c r="I73" i="31"/>
  <c r="I74" i="31"/>
  <c r="I75" i="31"/>
  <c r="I76" i="31"/>
  <c r="I77" i="31"/>
  <c r="I78" i="31"/>
  <c r="I79" i="31"/>
  <c r="I80" i="31"/>
  <c r="I81" i="31"/>
  <c r="I82" i="31"/>
  <c r="I83" i="31"/>
  <c r="I84" i="31"/>
  <c r="I85" i="31"/>
  <c r="I86" i="31"/>
  <c r="I87" i="31"/>
  <c r="I88" i="31"/>
  <c r="I89" i="31"/>
  <c r="I90" i="31"/>
  <c r="I91" i="31"/>
  <c r="I92" i="31"/>
  <c r="I93" i="31"/>
  <c r="I94" i="31"/>
  <c r="I95" i="31"/>
  <c r="I96" i="31"/>
  <c r="I97" i="31"/>
  <c r="I98" i="31"/>
  <c r="I99" i="31"/>
  <c r="I100" i="31"/>
  <c r="I101" i="31"/>
  <c r="I102" i="31"/>
  <c r="I103" i="31"/>
  <c r="I104" i="31"/>
  <c r="I105" i="31"/>
  <c r="I106" i="31"/>
  <c r="I107" i="31"/>
  <c r="I108" i="31"/>
  <c r="I109" i="31"/>
  <c r="I110" i="31"/>
  <c r="I111" i="31"/>
  <c r="I112" i="31"/>
  <c r="I113" i="31"/>
  <c r="I114" i="31"/>
  <c r="I115" i="31"/>
  <c r="I116" i="31"/>
  <c r="I117" i="31"/>
  <c r="I118" i="31"/>
  <c r="I119" i="31"/>
  <c r="I120" i="31"/>
  <c r="I121" i="31"/>
  <c r="I122" i="31"/>
  <c r="I123" i="31"/>
  <c r="I124" i="31"/>
  <c r="I125" i="31"/>
  <c r="I126" i="31"/>
  <c r="I127" i="31"/>
  <c r="I128" i="31"/>
  <c r="I129" i="31"/>
  <c r="I130" i="31"/>
  <c r="I131" i="31"/>
  <c r="I132" i="31"/>
  <c r="I133" i="31"/>
  <c r="I134" i="31"/>
  <c r="I135" i="31"/>
  <c r="I136" i="31"/>
  <c r="I137" i="31"/>
  <c r="I138" i="31"/>
  <c r="I139" i="31"/>
  <c r="I140" i="31"/>
  <c r="I141" i="31"/>
  <c r="I142" i="31"/>
  <c r="I143" i="31"/>
  <c r="I144" i="31"/>
  <c r="I145" i="31"/>
  <c r="I146" i="31"/>
  <c r="I147" i="31"/>
  <c r="I148" i="31"/>
  <c r="I149" i="31"/>
  <c r="I150" i="31"/>
  <c r="I151" i="31"/>
  <c r="I152" i="31"/>
  <c r="I153" i="31"/>
  <c r="I154" i="31"/>
  <c r="I155" i="31"/>
  <c r="I156" i="31"/>
  <c r="I157" i="31"/>
  <c r="I158" i="31"/>
  <c r="I159" i="31"/>
  <c r="I160" i="31"/>
  <c r="I161" i="31"/>
  <c r="I162" i="31"/>
  <c r="I163" i="31"/>
  <c r="I164" i="31"/>
  <c r="I165" i="31"/>
  <c r="I166" i="31"/>
  <c r="I167" i="31"/>
  <c r="I168" i="31"/>
  <c r="I169" i="31"/>
  <c r="I170" i="31"/>
  <c r="I171" i="31"/>
  <c r="I172" i="31"/>
  <c r="I173" i="31"/>
  <c r="I174" i="31"/>
  <c r="I175" i="31"/>
  <c r="I176" i="31"/>
  <c r="I177" i="31"/>
  <c r="I178" i="31"/>
  <c r="I179" i="31"/>
  <c r="I180" i="31"/>
  <c r="I181" i="31"/>
  <c r="I182" i="31"/>
  <c r="I183" i="31"/>
  <c r="I184" i="31"/>
  <c r="I185" i="31"/>
  <c r="I186" i="31"/>
  <c r="I187" i="31"/>
  <c r="I188" i="31"/>
  <c r="I189" i="31"/>
  <c r="I190" i="31"/>
  <c r="I191" i="31"/>
  <c r="I192" i="31"/>
  <c r="I193" i="31"/>
  <c r="I194" i="31"/>
  <c r="I195" i="31"/>
  <c r="I196" i="31"/>
  <c r="I197" i="31"/>
  <c r="I198" i="31"/>
  <c r="I199" i="31"/>
  <c r="I200" i="31"/>
  <c r="I201" i="31"/>
  <c r="I202" i="31"/>
  <c r="I203" i="31"/>
  <c r="I204" i="31"/>
  <c r="I205" i="31"/>
  <c r="I206" i="31"/>
  <c r="I207" i="31"/>
  <c r="I208" i="31"/>
  <c r="I209" i="31"/>
  <c r="I210" i="31"/>
  <c r="I211" i="31"/>
  <c r="I212" i="31"/>
  <c r="I213" i="31"/>
  <c r="I214" i="31"/>
  <c r="I215" i="31"/>
  <c r="I216" i="31"/>
  <c r="I217" i="31"/>
  <c r="I218" i="31"/>
  <c r="I219" i="31"/>
  <c r="I220" i="31"/>
  <c r="I221" i="31"/>
  <c r="I222" i="31"/>
  <c r="I223" i="31"/>
  <c r="I224" i="31"/>
  <c r="I225" i="31"/>
  <c r="I226" i="31"/>
  <c r="I227" i="31"/>
  <c r="I228" i="31"/>
  <c r="I229" i="31"/>
  <c r="I230" i="31"/>
  <c r="I231" i="31"/>
  <c r="I232" i="31"/>
  <c r="I233" i="31"/>
  <c r="I234" i="31"/>
  <c r="I235" i="31"/>
  <c r="I236" i="31"/>
  <c r="I237" i="31"/>
  <c r="I238" i="31"/>
  <c r="I239" i="31"/>
  <c r="I240" i="31"/>
  <c r="I241" i="31"/>
  <c r="I242" i="31"/>
  <c r="I243" i="31"/>
  <c r="I244" i="31"/>
  <c r="I245" i="31"/>
  <c r="I246" i="31"/>
  <c r="I247" i="31"/>
  <c r="I248" i="31"/>
  <c r="I249" i="31"/>
  <c r="I250" i="31"/>
  <c r="I251" i="31"/>
  <c r="I252" i="31"/>
  <c r="I253" i="31"/>
  <c r="I254" i="31"/>
  <c r="I255" i="31"/>
  <c r="I256" i="31"/>
  <c r="I257" i="31"/>
  <c r="I258" i="31"/>
  <c r="I259" i="31"/>
  <c r="I260" i="31"/>
  <c r="I261" i="31"/>
  <c r="I262" i="31"/>
  <c r="I263" i="31"/>
  <c r="I264" i="31"/>
  <c r="I265" i="31"/>
  <c r="I266" i="31"/>
  <c r="I267" i="31"/>
  <c r="I268" i="31"/>
  <c r="I269" i="31"/>
  <c r="I270" i="31"/>
  <c r="I271" i="31"/>
  <c r="I272" i="31"/>
  <c r="I273" i="31"/>
  <c r="I274" i="31"/>
  <c r="I275" i="31"/>
  <c r="I276" i="31"/>
  <c r="I277" i="31"/>
  <c r="I278" i="31"/>
  <c r="I279" i="31"/>
  <c r="I280" i="31"/>
  <c r="I281" i="31"/>
  <c r="I282" i="31"/>
  <c r="I283" i="31"/>
  <c r="I284" i="31"/>
  <c r="I285" i="31"/>
  <c r="I286" i="31"/>
  <c r="I287" i="31"/>
  <c r="I288" i="31"/>
  <c r="I289" i="31"/>
  <c r="I290" i="31"/>
  <c r="I291" i="31"/>
  <c r="I292" i="31"/>
  <c r="I293" i="31"/>
  <c r="I294" i="31"/>
  <c r="I295" i="31"/>
  <c r="I296" i="31"/>
  <c r="I297" i="31"/>
  <c r="I298" i="31"/>
  <c r="I299" i="31"/>
  <c r="I300" i="31"/>
  <c r="I301" i="31"/>
  <c r="I302" i="31"/>
  <c r="I303" i="31"/>
  <c r="I304" i="31"/>
  <c r="I305" i="31"/>
  <c r="I306" i="31"/>
  <c r="I307" i="31"/>
  <c r="I308" i="31"/>
  <c r="I309" i="31"/>
  <c r="I310" i="31"/>
  <c r="I311" i="31"/>
  <c r="I312" i="31"/>
  <c r="I313" i="31"/>
  <c r="I314" i="31"/>
  <c r="I315" i="31"/>
  <c r="I316" i="31"/>
  <c r="I317" i="31"/>
  <c r="I318" i="31"/>
  <c r="I319" i="31"/>
  <c r="I320" i="31"/>
  <c r="I321" i="31"/>
  <c r="I322" i="31"/>
  <c r="I323" i="31"/>
  <c r="I324" i="31"/>
  <c r="I325" i="31"/>
  <c r="I326" i="31"/>
  <c r="I327" i="31"/>
  <c r="I328" i="31"/>
  <c r="I329" i="31"/>
  <c r="I330" i="31"/>
  <c r="I331" i="31"/>
  <c r="I332" i="31"/>
  <c r="I333" i="31"/>
  <c r="I334" i="31"/>
  <c r="I335" i="31"/>
  <c r="I336" i="31"/>
  <c r="I337" i="31"/>
  <c r="I338" i="31"/>
  <c r="I339" i="31"/>
  <c r="I340" i="31"/>
  <c r="I341" i="31"/>
  <c r="I342" i="31"/>
  <c r="I343" i="31"/>
  <c r="I344" i="31"/>
  <c r="I345" i="31"/>
  <c r="I346" i="31"/>
  <c r="I347" i="31"/>
  <c r="I348" i="31"/>
  <c r="I349" i="31"/>
  <c r="I350" i="31"/>
  <c r="I351" i="31"/>
  <c r="I352" i="31"/>
  <c r="I353" i="31"/>
  <c r="I354" i="31"/>
  <c r="I355" i="31"/>
  <c r="I356" i="31"/>
  <c r="I357" i="31"/>
  <c r="I358" i="31"/>
  <c r="I359" i="31"/>
  <c r="I360" i="31"/>
  <c r="I361" i="31"/>
  <c r="I362" i="31"/>
  <c r="I363" i="31"/>
  <c r="I364" i="31"/>
  <c r="I365" i="31"/>
  <c r="I366" i="31"/>
  <c r="I367" i="31"/>
  <c r="I368" i="31"/>
  <c r="I369" i="31"/>
  <c r="I370" i="31"/>
  <c r="I371" i="31"/>
  <c r="I372" i="31"/>
  <c r="I373" i="31"/>
  <c r="I374" i="31"/>
  <c r="I375" i="31"/>
  <c r="I376" i="31"/>
  <c r="I377" i="31"/>
  <c r="I378" i="31"/>
  <c r="I379" i="31"/>
  <c r="I380" i="31"/>
  <c r="I381" i="31"/>
  <c r="I382" i="31"/>
  <c r="I383" i="31"/>
  <c r="I384" i="31"/>
  <c r="I385" i="31"/>
  <c r="I386" i="31"/>
  <c r="I387" i="31"/>
  <c r="I388" i="31"/>
  <c r="I389" i="31"/>
  <c r="I390" i="31"/>
  <c r="I391" i="31"/>
  <c r="I392" i="31"/>
  <c r="I393" i="31"/>
  <c r="I394" i="31"/>
  <c r="I395" i="31"/>
  <c r="I396" i="31"/>
  <c r="I397" i="31"/>
  <c r="I398" i="31"/>
  <c r="I399" i="31"/>
  <c r="I400" i="31"/>
  <c r="I401" i="31"/>
  <c r="I402" i="31"/>
  <c r="I403" i="31"/>
  <c r="I404" i="31"/>
  <c r="I405" i="31"/>
  <c r="I406" i="31"/>
  <c r="I407" i="31"/>
  <c r="I408" i="31"/>
  <c r="I409" i="31"/>
  <c r="I410" i="31"/>
  <c r="I411" i="31"/>
  <c r="I412" i="31"/>
  <c r="I413" i="31"/>
  <c r="I414" i="31"/>
  <c r="I415" i="31"/>
  <c r="I416" i="31"/>
  <c r="I417" i="31"/>
  <c r="I418" i="31"/>
  <c r="I419" i="31"/>
  <c r="I420" i="31"/>
  <c r="I421" i="31"/>
  <c r="I422" i="31"/>
  <c r="I423" i="31"/>
  <c r="I424" i="31"/>
  <c r="I425" i="31"/>
  <c r="I426" i="31"/>
  <c r="I427" i="31"/>
  <c r="I428" i="31"/>
  <c r="I429" i="31"/>
  <c r="I430" i="31"/>
  <c r="I431" i="31"/>
  <c r="I432" i="31"/>
  <c r="I433" i="31"/>
  <c r="I434" i="31"/>
  <c r="I435" i="31"/>
  <c r="I436" i="31"/>
  <c r="I437" i="31"/>
  <c r="I438" i="31"/>
  <c r="I439" i="31"/>
  <c r="I440" i="31"/>
  <c r="I441" i="31"/>
  <c r="I442" i="31"/>
  <c r="I443" i="31"/>
  <c r="I444" i="31"/>
  <c r="I445" i="31"/>
  <c r="I446" i="31"/>
  <c r="I447" i="31"/>
  <c r="I448" i="31"/>
  <c r="I449" i="31"/>
  <c r="I450" i="31"/>
  <c r="I451" i="31"/>
  <c r="I452" i="31"/>
  <c r="I453" i="31"/>
  <c r="I454" i="31"/>
  <c r="I455" i="31"/>
  <c r="I456" i="31"/>
  <c r="I457" i="31"/>
  <c r="I458" i="31"/>
  <c r="I459" i="31"/>
  <c r="I460" i="31"/>
  <c r="I461" i="31"/>
  <c r="I462" i="31"/>
  <c r="I463" i="31"/>
  <c r="I464" i="31"/>
  <c r="I465" i="31"/>
  <c r="I466" i="31"/>
  <c r="I467" i="31"/>
  <c r="I468" i="31"/>
  <c r="I469" i="31"/>
  <c r="I470" i="31"/>
  <c r="I471" i="31"/>
  <c r="I472" i="31"/>
  <c r="I473" i="31"/>
  <c r="I474" i="31"/>
  <c r="I475" i="31"/>
  <c r="I476" i="31"/>
  <c r="I477" i="31"/>
  <c r="I478" i="31"/>
  <c r="I479" i="31"/>
  <c r="I480" i="31"/>
  <c r="I481" i="31"/>
  <c r="I482" i="31"/>
  <c r="I483" i="31"/>
  <c r="I484" i="31"/>
  <c r="I485" i="31"/>
  <c r="I486" i="31"/>
  <c r="I487" i="31"/>
  <c r="I488" i="31"/>
  <c r="I489" i="31"/>
  <c r="I490" i="31"/>
  <c r="I491" i="31"/>
  <c r="I492" i="31"/>
  <c r="I493" i="31"/>
  <c r="I494" i="31"/>
  <c r="I495" i="31"/>
  <c r="I496" i="31"/>
  <c r="I497" i="31"/>
  <c r="I498" i="31"/>
  <c r="I499" i="31"/>
  <c r="I500" i="31"/>
  <c r="I501" i="31"/>
  <c r="I502" i="31"/>
  <c r="I503" i="31"/>
  <c r="I504" i="31"/>
  <c r="I505" i="31"/>
  <c r="I506" i="31"/>
  <c r="I507" i="31"/>
  <c r="I508" i="31"/>
  <c r="I509" i="31"/>
  <c r="I510" i="31"/>
  <c r="I511" i="31"/>
  <c r="I512" i="31"/>
  <c r="I513" i="31"/>
  <c r="I514" i="31"/>
  <c r="I515" i="31"/>
  <c r="I516" i="31"/>
  <c r="I517" i="31"/>
  <c r="I518" i="31"/>
  <c r="I519" i="31"/>
  <c r="I520" i="31"/>
  <c r="I521" i="31"/>
  <c r="I522" i="31"/>
  <c r="I523" i="31"/>
  <c r="I524" i="31"/>
  <c r="I525" i="31"/>
  <c r="I526" i="31"/>
  <c r="I527" i="31"/>
  <c r="I528" i="31"/>
  <c r="I529" i="31"/>
  <c r="I530" i="31"/>
  <c r="I531" i="31"/>
  <c r="I532" i="31"/>
  <c r="I533" i="31"/>
  <c r="I534" i="31"/>
  <c r="I535" i="31"/>
  <c r="I536" i="31"/>
  <c r="I537" i="31"/>
  <c r="I538" i="31"/>
  <c r="I539" i="31"/>
  <c r="I540" i="31"/>
  <c r="I541" i="31"/>
  <c r="I542" i="31"/>
  <c r="I543" i="31"/>
  <c r="I544" i="31"/>
  <c r="I545" i="31"/>
  <c r="I546" i="31"/>
  <c r="I547" i="31"/>
  <c r="I548" i="31"/>
  <c r="I549" i="31"/>
  <c r="I550" i="31"/>
  <c r="I551" i="31"/>
  <c r="I552" i="31"/>
  <c r="I553" i="31"/>
  <c r="I554" i="31"/>
  <c r="I555" i="31"/>
  <c r="I556" i="31"/>
  <c r="I557" i="31"/>
  <c r="I558" i="31"/>
  <c r="I559" i="31"/>
  <c r="I560" i="31"/>
  <c r="I561" i="31"/>
  <c r="I562" i="31"/>
  <c r="I563" i="31"/>
  <c r="I564" i="31"/>
  <c r="I565" i="31"/>
  <c r="I566" i="31"/>
  <c r="I567" i="31"/>
  <c r="I568" i="31"/>
  <c r="I569" i="31"/>
  <c r="I570" i="31"/>
  <c r="I571" i="31"/>
  <c r="I572" i="31"/>
  <c r="I573" i="31"/>
  <c r="I574" i="31"/>
  <c r="I575" i="31"/>
  <c r="I576" i="31"/>
  <c r="I577" i="31"/>
  <c r="I578" i="31"/>
  <c r="I579" i="31"/>
  <c r="I580" i="31"/>
  <c r="I581" i="31"/>
  <c r="I582" i="31"/>
  <c r="I583" i="31"/>
  <c r="I584" i="31"/>
  <c r="I585" i="31"/>
  <c r="I586" i="31"/>
  <c r="I587" i="31"/>
  <c r="I588" i="31"/>
  <c r="I589" i="31"/>
  <c r="I590" i="31"/>
  <c r="I591" i="31"/>
  <c r="I592" i="31"/>
  <c r="I593" i="31"/>
  <c r="I594" i="31"/>
  <c r="I595" i="31"/>
  <c r="I596" i="31"/>
  <c r="I597" i="31"/>
  <c r="I598" i="31"/>
  <c r="I599" i="31"/>
  <c r="I600" i="31"/>
  <c r="I601" i="31"/>
  <c r="I602" i="31"/>
  <c r="I603" i="31"/>
  <c r="I604" i="31"/>
  <c r="I605" i="31"/>
  <c r="I606" i="31"/>
  <c r="I607" i="31"/>
  <c r="I608" i="31"/>
  <c r="I609" i="31"/>
  <c r="I610" i="31"/>
  <c r="I611" i="31"/>
  <c r="I612" i="31"/>
  <c r="I613" i="31"/>
  <c r="I614" i="31"/>
  <c r="I615" i="31"/>
  <c r="I616" i="31"/>
  <c r="I617" i="31"/>
  <c r="I618" i="31"/>
  <c r="I619" i="31"/>
  <c r="I620" i="31"/>
  <c r="I621" i="31"/>
  <c r="I622" i="31"/>
  <c r="I623" i="31"/>
  <c r="I624" i="31"/>
  <c r="I625" i="31"/>
  <c r="I626" i="31"/>
  <c r="I627" i="31"/>
  <c r="I628" i="31"/>
  <c r="I629" i="31"/>
  <c r="I630" i="31"/>
  <c r="I631" i="31"/>
  <c r="I632" i="31"/>
  <c r="I633" i="31"/>
  <c r="I634" i="31"/>
  <c r="I635" i="31"/>
  <c r="I636" i="31"/>
  <c r="I637" i="31"/>
  <c r="I638" i="31"/>
  <c r="I639" i="31"/>
  <c r="I640" i="31"/>
  <c r="I641" i="31"/>
  <c r="I642" i="31"/>
  <c r="I643" i="31"/>
  <c r="I644" i="31"/>
  <c r="I645" i="31"/>
  <c r="I646" i="31"/>
  <c r="I647" i="31"/>
  <c r="I648" i="31"/>
  <c r="I649" i="31"/>
  <c r="I650" i="31"/>
  <c r="I651" i="31"/>
  <c r="I652" i="31"/>
  <c r="I653" i="31"/>
  <c r="I654" i="31"/>
  <c r="I655" i="31"/>
  <c r="I656" i="31"/>
  <c r="I657" i="31"/>
  <c r="I658" i="31"/>
  <c r="I659" i="31"/>
  <c r="I660" i="31"/>
  <c r="I661" i="31"/>
  <c r="I662" i="31"/>
  <c r="I663" i="31"/>
  <c r="I664" i="31"/>
  <c r="I665" i="31"/>
  <c r="I666" i="31"/>
  <c r="I667" i="31"/>
  <c r="I668" i="31"/>
  <c r="I669" i="31"/>
  <c r="I670" i="31"/>
  <c r="I671" i="31"/>
  <c r="I672" i="31"/>
  <c r="I673" i="31"/>
  <c r="I674" i="31"/>
  <c r="I675" i="31"/>
  <c r="I676" i="31"/>
  <c r="I677" i="31"/>
  <c r="I678" i="31"/>
  <c r="I679" i="31"/>
  <c r="I680" i="31"/>
  <c r="I681" i="31"/>
  <c r="I682" i="31"/>
  <c r="I683" i="31"/>
  <c r="I684" i="31"/>
  <c r="I685" i="31"/>
  <c r="I686" i="31"/>
  <c r="I687" i="31"/>
  <c r="I688" i="31"/>
  <c r="I689" i="31"/>
  <c r="I690" i="31"/>
  <c r="I691" i="31"/>
  <c r="I692" i="31"/>
  <c r="I693" i="31"/>
  <c r="I694" i="31"/>
  <c r="I695" i="31"/>
  <c r="I696" i="31"/>
  <c r="I697" i="31"/>
  <c r="I698" i="31"/>
  <c r="I699" i="31"/>
  <c r="I700" i="31"/>
  <c r="I701" i="31"/>
  <c r="I702" i="31"/>
  <c r="I703" i="31"/>
  <c r="I704" i="31"/>
  <c r="I705" i="31"/>
  <c r="I706" i="31"/>
  <c r="I707" i="31"/>
  <c r="I708" i="31"/>
  <c r="I709" i="31"/>
  <c r="I710" i="31"/>
  <c r="I711" i="31"/>
  <c r="I712" i="31"/>
  <c r="I713" i="31"/>
  <c r="I714" i="31"/>
  <c r="I715" i="31"/>
  <c r="I716" i="31"/>
  <c r="I717" i="31"/>
  <c r="I718" i="31"/>
  <c r="I719" i="31"/>
  <c r="I720" i="31"/>
  <c r="I721" i="31"/>
  <c r="I722" i="31"/>
  <c r="I723" i="31"/>
  <c r="I724" i="31"/>
  <c r="I725" i="31"/>
  <c r="I726" i="31"/>
  <c r="I727" i="31"/>
  <c r="I728" i="31"/>
  <c r="I729" i="31"/>
  <c r="I730" i="31"/>
  <c r="I731" i="31"/>
  <c r="I732" i="31"/>
  <c r="I733" i="31"/>
  <c r="I734" i="31"/>
  <c r="I735" i="31"/>
  <c r="I736" i="31"/>
  <c r="I737" i="31"/>
  <c r="I738" i="31"/>
  <c r="I739" i="31"/>
  <c r="I740" i="31"/>
  <c r="I741" i="31"/>
  <c r="I742" i="31"/>
  <c r="I743" i="31"/>
  <c r="I744" i="31"/>
  <c r="I745" i="31"/>
  <c r="I746" i="31"/>
  <c r="I747" i="31"/>
  <c r="I748" i="31"/>
  <c r="I749" i="31"/>
  <c r="I750" i="31"/>
  <c r="I751" i="31"/>
  <c r="I752" i="31"/>
  <c r="I753" i="31"/>
  <c r="I754" i="31"/>
  <c r="I755" i="31"/>
  <c r="I756" i="31"/>
  <c r="I757" i="31"/>
  <c r="I758" i="31"/>
  <c r="I759" i="31"/>
  <c r="I760" i="31"/>
  <c r="I761" i="31"/>
  <c r="I762" i="31"/>
  <c r="I763" i="31"/>
  <c r="I764" i="31"/>
  <c r="I765" i="31"/>
  <c r="I766" i="31"/>
  <c r="I767" i="31"/>
  <c r="I768" i="31"/>
  <c r="I769" i="31"/>
  <c r="I770" i="31"/>
  <c r="I771" i="31"/>
  <c r="I772" i="31"/>
  <c r="I773" i="31"/>
  <c r="I774" i="31"/>
  <c r="I775" i="31"/>
  <c r="I776" i="31"/>
  <c r="I777" i="31"/>
  <c r="I778" i="31"/>
  <c r="I779" i="31"/>
  <c r="I780" i="31"/>
  <c r="I781" i="31"/>
  <c r="I782" i="31"/>
  <c r="I783" i="31"/>
  <c r="I784" i="31"/>
  <c r="I785" i="31"/>
  <c r="I786" i="31"/>
  <c r="I787" i="31"/>
  <c r="I788" i="31"/>
  <c r="I789" i="31"/>
  <c r="I790" i="31"/>
  <c r="I791" i="31"/>
  <c r="I792" i="31"/>
  <c r="I793" i="31"/>
  <c r="I794" i="31"/>
  <c r="I795" i="31"/>
  <c r="I796" i="31"/>
  <c r="I797" i="31"/>
  <c r="I798" i="31"/>
  <c r="I799" i="31"/>
  <c r="I800" i="31"/>
  <c r="I801" i="31"/>
  <c r="I802" i="31"/>
  <c r="I803" i="31"/>
  <c r="I804" i="31"/>
  <c r="I805" i="31"/>
  <c r="I806" i="31"/>
  <c r="I807" i="31"/>
  <c r="I808" i="31"/>
  <c r="I809" i="31"/>
  <c r="I810" i="31"/>
  <c r="I811" i="31"/>
  <c r="I812" i="31"/>
  <c r="I813" i="31"/>
  <c r="I814" i="31"/>
  <c r="I815" i="31"/>
  <c r="I816" i="31"/>
  <c r="I817" i="31"/>
  <c r="I818" i="31"/>
  <c r="I819" i="31"/>
  <c r="I820" i="31"/>
  <c r="I821" i="31"/>
  <c r="I822" i="31"/>
  <c r="I823" i="31"/>
  <c r="I824" i="31"/>
  <c r="I825" i="31"/>
  <c r="I826" i="31"/>
  <c r="I827" i="31"/>
  <c r="I828" i="31"/>
  <c r="I829" i="31"/>
  <c r="I830" i="31"/>
  <c r="I831" i="31"/>
  <c r="I832" i="31"/>
  <c r="I833" i="31"/>
  <c r="I834" i="31"/>
  <c r="I835" i="31"/>
  <c r="I836" i="31"/>
  <c r="I837" i="31"/>
  <c r="I838" i="31"/>
  <c r="I839" i="31"/>
  <c r="I840" i="31"/>
  <c r="I841" i="31"/>
  <c r="I842" i="31"/>
  <c r="I843" i="31"/>
  <c r="I844" i="31"/>
  <c r="I845" i="31"/>
  <c r="I846" i="31"/>
  <c r="I847" i="31"/>
  <c r="I848" i="31"/>
  <c r="I849" i="31"/>
  <c r="I850" i="31"/>
  <c r="I851" i="31"/>
  <c r="I852" i="31"/>
  <c r="I853" i="31"/>
  <c r="I854" i="31"/>
  <c r="I855" i="31"/>
  <c r="I856" i="31"/>
  <c r="I857" i="31"/>
  <c r="I858" i="31"/>
  <c r="I859" i="31"/>
  <c r="I860" i="31"/>
  <c r="I861" i="31"/>
  <c r="I862" i="31"/>
  <c r="I863" i="31"/>
  <c r="I864" i="31"/>
  <c r="I865" i="31"/>
  <c r="I866" i="31"/>
  <c r="I867" i="31"/>
  <c r="I868" i="31"/>
  <c r="I869" i="31"/>
  <c r="I870" i="31"/>
  <c r="I871" i="31"/>
  <c r="I872" i="31"/>
  <c r="I873" i="31"/>
  <c r="I874" i="31"/>
  <c r="I875" i="31"/>
  <c r="I876" i="31"/>
  <c r="I877" i="31"/>
  <c r="I878" i="31"/>
  <c r="I879" i="31"/>
  <c r="I880" i="31"/>
  <c r="I881" i="31"/>
  <c r="I882" i="31"/>
  <c r="I883" i="31"/>
  <c r="I884" i="31"/>
  <c r="I885" i="31"/>
  <c r="I886" i="31"/>
  <c r="I887" i="31"/>
  <c r="I888" i="31"/>
  <c r="I889" i="31"/>
  <c r="I890" i="31"/>
  <c r="I891" i="31"/>
  <c r="I892" i="31"/>
  <c r="I893" i="31"/>
  <c r="I894" i="31"/>
  <c r="I895" i="31"/>
  <c r="I896" i="31"/>
  <c r="I897" i="31"/>
  <c r="I898" i="31"/>
  <c r="I899" i="31"/>
  <c r="I900" i="31"/>
  <c r="I901" i="31"/>
  <c r="I902" i="31"/>
  <c r="I903" i="31"/>
  <c r="I904" i="31"/>
  <c r="I905" i="31"/>
  <c r="I906" i="31"/>
  <c r="I907" i="31"/>
  <c r="I908" i="31"/>
  <c r="I909" i="31"/>
  <c r="I910" i="31"/>
  <c r="I911" i="31"/>
  <c r="I912" i="31"/>
  <c r="I913" i="31"/>
  <c r="I914" i="31"/>
  <c r="I915" i="31"/>
  <c r="I916" i="31"/>
  <c r="I917" i="31"/>
  <c r="I918" i="31"/>
  <c r="I919" i="31"/>
  <c r="I920" i="31"/>
  <c r="I921" i="31"/>
  <c r="I922" i="31"/>
  <c r="I923" i="31"/>
  <c r="I924" i="31"/>
  <c r="I925" i="31"/>
  <c r="I926" i="31"/>
  <c r="I927" i="31"/>
  <c r="I928" i="31"/>
  <c r="I929" i="31"/>
  <c r="I930" i="31"/>
  <c r="I931" i="31"/>
  <c r="I932" i="31"/>
  <c r="I933" i="31"/>
  <c r="I934" i="31"/>
  <c r="I935" i="31"/>
  <c r="I936" i="31"/>
  <c r="I937" i="31"/>
  <c r="I938" i="31"/>
  <c r="I939" i="31"/>
  <c r="I940" i="31"/>
  <c r="I941" i="31"/>
  <c r="I942" i="31"/>
  <c r="I943" i="31"/>
  <c r="I944" i="31"/>
  <c r="I945" i="31"/>
  <c r="I946" i="31"/>
  <c r="I947" i="31"/>
  <c r="I948" i="31"/>
  <c r="I949" i="31"/>
  <c r="I950" i="31"/>
  <c r="I951" i="31"/>
  <c r="I952" i="31"/>
  <c r="I953" i="31"/>
  <c r="I954" i="31"/>
  <c r="I955" i="31"/>
  <c r="I956" i="31"/>
  <c r="I957" i="31"/>
  <c r="I958" i="31"/>
  <c r="I959" i="31"/>
  <c r="I960" i="31"/>
  <c r="I961" i="31"/>
  <c r="I962" i="31"/>
  <c r="I963" i="31"/>
  <c r="I964" i="31"/>
  <c r="I965" i="31"/>
  <c r="I966" i="31"/>
  <c r="I967" i="31"/>
  <c r="I968" i="31"/>
  <c r="I969" i="31"/>
  <c r="I970" i="31"/>
  <c r="I971" i="31"/>
  <c r="I972" i="31"/>
  <c r="I973" i="31"/>
  <c r="I974" i="31"/>
  <c r="I975" i="31"/>
  <c r="I976" i="31"/>
  <c r="I977" i="31"/>
  <c r="I978" i="31"/>
  <c r="I979" i="31"/>
  <c r="I980" i="31"/>
  <c r="I981" i="31"/>
  <c r="I982" i="31"/>
  <c r="I983" i="31"/>
  <c r="I984" i="31"/>
  <c r="I985" i="31"/>
  <c r="I986" i="31"/>
  <c r="I987" i="31"/>
  <c r="I988" i="31"/>
  <c r="I989" i="31"/>
  <c r="I990" i="31"/>
  <c r="I991" i="31"/>
  <c r="I992" i="31"/>
  <c r="I993" i="31"/>
  <c r="I994" i="31"/>
  <c r="I995" i="31"/>
  <c r="I996" i="31"/>
  <c r="I997" i="31"/>
  <c r="I998" i="31"/>
  <c r="I999" i="31"/>
  <c r="I1000" i="31"/>
  <c r="I1001" i="31"/>
  <c r="I1002" i="31"/>
  <c r="I1003" i="31"/>
  <c r="I1004" i="31"/>
  <c r="I1005" i="31"/>
  <c r="I1006" i="31"/>
  <c r="I1007" i="31"/>
  <c r="I1008" i="31"/>
  <c r="I1009" i="31"/>
  <c r="I1010" i="31"/>
  <c r="I1011" i="31"/>
  <c r="I1012" i="31"/>
  <c r="I1013" i="31"/>
  <c r="I1014" i="31"/>
  <c r="I1015" i="31"/>
  <c r="I1016" i="31"/>
  <c r="I1017" i="31"/>
  <c r="I1018" i="31"/>
  <c r="I1019" i="31"/>
  <c r="I1020" i="31"/>
  <c r="I1021" i="31"/>
  <c r="I1022" i="31"/>
  <c r="I1023" i="31"/>
  <c r="I1024" i="31"/>
  <c r="I1025" i="31"/>
  <c r="I1026" i="31"/>
  <c r="I1027" i="31"/>
  <c r="I1028" i="31"/>
  <c r="I1029" i="31"/>
  <c r="I1030" i="31"/>
  <c r="I1031" i="31"/>
  <c r="I1032" i="31"/>
  <c r="I1033" i="31"/>
  <c r="I1034" i="31"/>
  <c r="I1035" i="31"/>
  <c r="I1036" i="31"/>
  <c r="I1037" i="31"/>
  <c r="I1038" i="31"/>
  <c r="I1039" i="31"/>
  <c r="I1040" i="31"/>
  <c r="I1041" i="31"/>
  <c r="I1042" i="31"/>
  <c r="I1043" i="31"/>
  <c r="I1044" i="31"/>
  <c r="I1045" i="31"/>
  <c r="I1046" i="31"/>
  <c r="I1047" i="31"/>
  <c r="I1048" i="31"/>
  <c r="I1049" i="31"/>
  <c r="I1050" i="31"/>
  <c r="I1051" i="31"/>
  <c r="I1052" i="31"/>
  <c r="I1053" i="31"/>
  <c r="I1054" i="31"/>
  <c r="I1055" i="31"/>
  <c r="I1056" i="31"/>
  <c r="I1057" i="31"/>
  <c r="I1058" i="31"/>
  <c r="I1059" i="31"/>
  <c r="I1060" i="31"/>
  <c r="I1061" i="31"/>
  <c r="I1062" i="31"/>
  <c r="I1063" i="31"/>
  <c r="I1064" i="31"/>
  <c r="I1065" i="31"/>
  <c r="I1066" i="31"/>
  <c r="I1067" i="31"/>
  <c r="I1068" i="31"/>
  <c r="I1069" i="31"/>
  <c r="I1070" i="31"/>
  <c r="I1071" i="31"/>
  <c r="I1072" i="31"/>
  <c r="I1073" i="31"/>
  <c r="I1074" i="31"/>
  <c r="I1075" i="31"/>
  <c r="I1076" i="31"/>
  <c r="I1077" i="31"/>
  <c r="I1078" i="31"/>
  <c r="I1079" i="31"/>
  <c r="I1080" i="31"/>
  <c r="I1081" i="31"/>
  <c r="I1082" i="31"/>
  <c r="I1083" i="31"/>
  <c r="I1084" i="31"/>
  <c r="I1085" i="31"/>
  <c r="I1086" i="31"/>
  <c r="I1087" i="31"/>
  <c r="I1088" i="31"/>
  <c r="I1089" i="31"/>
  <c r="I1090" i="31"/>
  <c r="I1091" i="31"/>
  <c r="I1092" i="31"/>
  <c r="I1093" i="31"/>
  <c r="I1094" i="31"/>
  <c r="I1095" i="31"/>
  <c r="I1096" i="31"/>
  <c r="I1097" i="31"/>
  <c r="I1098" i="31"/>
  <c r="I1099" i="31"/>
  <c r="I1100" i="31"/>
  <c r="I1101" i="31"/>
  <c r="I1102" i="31"/>
  <c r="I1103" i="31"/>
  <c r="I1104" i="31"/>
  <c r="I1105" i="31"/>
  <c r="I1106" i="31"/>
  <c r="I1107" i="31"/>
  <c r="I1108" i="31"/>
  <c r="I1109" i="31"/>
  <c r="I1110" i="31"/>
  <c r="I1111" i="31"/>
  <c r="I1112" i="31"/>
  <c r="I1113" i="31"/>
  <c r="I1114" i="31"/>
  <c r="I1115" i="31"/>
  <c r="I1116" i="31"/>
  <c r="I1117" i="31"/>
  <c r="I1118" i="31"/>
  <c r="I1119" i="31"/>
  <c r="I1120" i="31"/>
  <c r="I1121" i="31"/>
  <c r="I1122" i="31"/>
  <c r="I1123" i="31"/>
  <c r="I1124" i="31"/>
  <c r="I1125" i="31"/>
  <c r="I1126" i="31"/>
  <c r="I1127" i="31"/>
  <c r="I1128" i="31"/>
  <c r="I1129" i="31"/>
  <c r="I1130" i="31"/>
  <c r="I1131" i="31"/>
  <c r="I1132" i="31"/>
  <c r="I1133" i="31"/>
  <c r="I1134" i="31"/>
  <c r="I1135" i="31"/>
  <c r="I1136" i="31"/>
  <c r="I1137" i="31"/>
  <c r="I1138" i="31"/>
  <c r="I1139" i="31"/>
  <c r="I1140" i="31"/>
  <c r="I1141" i="31"/>
  <c r="I1142" i="31"/>
  <c r="I1143" i="31"/>
  <c r="I1144" i="31"/>
  <c r="I1145" i="31"/>
  <c r="I1146" i="31"/>
  <c r="I1147" i="31"/>
  <c r="I1148" i="31"/>
  <c r="I1149" i="31"/>
  <c r="I1150" i="31"/>
  <c r="I1151" i="31"/>
  <c r="I1152" i="31"/>
  <c r="I1153" i="31"/>
  <c r="I1154" i="31"/>
  <c r="I1155" i="31"/>
  <c r="I1156" i="31"/>
  <c r="I1157" i="31"/>
  <c r="I1158" i="31"/>
  <c r="I1159" i="31"/>
  <c r="I1160" i="31"/>
  <c r="I1161" i="31"/>
  <c r="I1162" i="31"/>
  <c r="I1163" i="31"/>
  <c r="I1164" i="31"/>
  <c r="I1165" i="31"/>
  <c r="I1166" i="31"/>
  <c r="I1167" i="31"/>
  <c r="I1168" i="31"/>
  <c r="I1169" i="31"/>
  <c r="I1170" i="31"/>
  <c r="I1171" i="31"/>
  <c r="I1172" i="31"/>
  <c r="I1173" i="31"/>
  <c r="I1174" i="31"/>
  <c r="I1175" i="31"/>
  <c r="I1176" i="31"/>
  <c r="I1177" i="31"/>
  <c r="I1178" i="31"/>
  <c r="I1179" i="31"/>
  <c r="I1180" i="31"/>
  <c r="I1181" i="31"/>
  <c r="I1182" i="31"/>
  <c r="I1183" i="31"/>
  <c r="I1184" i="31"/>
  <c r="I1185" i="31"/>
  <c r="I1186" i="31"/>
  <c r="I1187" i="31"/>
  <c r="I1188" i="31"/>
  <c r="I1189" i="31"/>
  <c r="I1190" i="31"/>
  <c r="I1191" i="31"/>
  <c r="I1192" i="31"/>
  <c r="I1193" i="31"/>
  <c r="I1194" i="31"/>
  <c r="I1195" i="31"/>
  <c r="I1196" i="31"/>
  <c r="I1197" i="31"/>
  <c r="I1198" i="31"/>
  <c r="I1199" i="31"/>
  <c r="I1200" i="31"/>
  <c r="I1201" i="31"/>
  <c r="I1202" i="31"/>
  <c r="I1203" i="31"/>
  <c r="I1204" i="31"/>
  <c r="I1205" i="31"/>
  <c r="I1206" i="31"/>
  <c r="I1207" i="31"/>
  <c r="I1208" i="31"/>
  <c r="I1209" i="31"/>
  <c r="I1210" i="31"/>
  <c r="I1211" i="31"/>
  <c r="I1212" i="31"/>
  <c r="I1213" i="31"/>
  <c r="I1214" i="31"/>
  <c r="I1215" i="31"/>
  <c r="I1216" i="31"/>
  <c r="I1217" i="31"/>
  <c r="I1218" i="31"/>
  <c r="I1219" i="31"/>
  <c r="I1220" i="31"/>
  <c r="I1221" i="31"/>
  <c r="I1222" i="31"/>
  <c r="I1223" i="31"/>
  <c r="I1224" i="31"/>
  <c r="I1225" i="31"/>
  <c r="I1226" i="31"/>
  <c r="I1227" i="31"/>
  <c r="I1228" i="31"/>
  <c r="I1229" i="31"/>
  <c r="I1230" i="31"/>
  <c r="I1231" i="31"/>
  <c r="I1232" i="31"/>
  <c r="I1233" i="31"/>
  <c r="I1234" i="31"/>
  <c r="I1235" i="31"/>
  <c r="I1236" i="31"/>
  <c r="I1237" i="31"/>
  <c r="I1238" i="31"/>
  <c r="I1239" i="31"/>
  <c r="I1240" i="31"/>
  <c r="I1241" i="31"/>
  <c r="I1242" i="31"/>
  <c r="I1243" i="31"/>
  <c r="I1244" i="31"/>
  <c r="I1245" i="31"/>
  <c r="I1246" i="31"/>
  <c r="I1247" i="31"/>
  <c r="I1248" i="31"/>
  <c r="I1249" i="31"/>
  <c r="I1250" i="31"/>
  <c r="I1251" i="31"/>
  <c r="I1252" i="31"/>
  <c r="I1253" i="31"/>
  <c r="I1254" i="31"/>
  <c r="I1255" i="31"/>
  <c r="I1256" i="31"/>
  <c r="I1257" i="31"/>
  <c r="I1258" i="31"/>
  <c r="I1259" i="31"/>
  <c r="I1260" i="31"/>
  <c r="I1261" i="31"/>
  <c r="I1262" i="31"/>
  <c r="I1263" i="31"/>
  <c r="I1264" i="31"/>
  <c r="I1265" i="31"/>
  <c r="I1266" i="31"/>
  <c r="I1267" i="31"/>
  <c r="I1268" i="31"/>
  <c r="I1269" i="31"/>
  <c r="I1270" i="31"/>
  <c r="I1271" i="31"/>
  <c r="I1272" i="31"/>
  <c r="I1273" i="31"/>
  <c r="I1274" i="31"/>
  <c r="I1275" i="31"/>
  <c r="I1276" i="31"/>
  <c r="I1277" i="31"/>
  <c r="I1278" i="31"/>
  <c r="I1279" i="31"/>
  <c r="I1280" i="31"/>
  <c r="I1281" i="31"/>
  <c r="I1282" i="31"/>
  <c r="I1283" i="31"/>
  <c r="I1284" i="31"/>
  <c r="I1285" i="31"/>
  <c r="I1286" i="31"/>
  <c r="I1287" i="31"/>
  <c r="I1288" i="31"/>
  <c r="I1289" i="31"/>
  <c r="I1290" i="31"/>
  <c r="I1291" i="31"/>
  <c r="I1292" i="31"/>
  <c r="I1293" i="31"/>
  <c r="I1294" i="31"/>
  <c r="I1295" i="31"/>
  <c r="I1296" i="31"/>
  <c r="I1297" i="31"/>
  <c r="I1298" i="31"/>
  <c r="I1299" i="31"/>
  <c r="I1300" i="31"/>
  <c r="I1301" i="31"/>
  <c r="I1302" i="31"/>
  <c r="I1303" i="31"/>
  <c r="I1304" i="31"/>
  <c r="I1305" i="31"/>
  <c r="I1306" i="31"/>
  <c r="I1307" i="31"/>
  <c r="I1308" i="31"/>
  <c r="I1309" i="31"/>
  <c r="I1310" i="31"/>
  <c r="I1311" i="31"/>
  <c r="I1312" i="31"/>
  <c r="I1313" i="31"/>
  <c r="I1314" i="31"/>
  <c r="I1315" i="31"/>
  <c r="I1316" i="31"/>
  <c r="I1317" i="31"/>
  <c r="I1318" i="31"/>
  <c r="I1319" i="31"/>
  <c r="I1320" i="31"/>
  <c r="I1321" i="31"/>
  <c r="I1322" i="31"/>
  <c r="I1323" i="31"/>
  <c r="I1324" i="31"/>
  <c r="I1325" i="31"/>
  <c r="I1326" i="31"/>
  <c r="I1327" i="31"/>
  <c r="I1328" i="31"/>
  <c r="I1329" i="31"/>
  <c r="I1330" i="31"/>
  <c r="I1331" i="31"/>
  <c r="I1332" i="31"/>
  <c r="I1333" i="31"/>
  <c r="I1334" i="31"/>
  <c r="I1335" i="31"/>
  <c r="I1336" i="31"/>
  <c r="I1337" i="31"/>
  <c r="I1338" i="31"/>
  <c r="I1339" i="31"/>
  <c r="I1340" i="31"/>
  <c r="I1341" i="31"/>
  <c r="I1342" i="31"/>
  <c r="I1343" i="31"/>
  <c r="I1344" i="31"/>
  <c r="I1345" i="31"/>
  <c r="I1346" i="31"/>
  <c r="I1347" i="31"/>
  <c r="I1348" i="31"/>
  <c r="I1349" i="31"/>
  <c r="I1350" i="31"/>
  <c r="I1351" i="31"/>
  <c r="I1352" i="31"/>
  <c r="I1353" i="31"/>
  <c r="I1354" i="31"/>
  <c r="I1355" i="31"/>
  <c r="I1356" i="31"/>
  <c r="I1357" i="31"/>
  <c r="I1358" i="31"/>
  <c r="I1359" i="31"/>
  <c r="I1360" i="31"/>
  <c r="I1361" i="31"/>
  <c r="I1362" i="31"/>
  <c r="I1363" i="31"/>
  <c r="I1364" i="31"/>
  <c r="I1365" i="31"/>
  <c r="I1366" i="31"/>
  <c r="I1367" i="31"/>
  <c r="I1368" i="31"/>
  <c r="I1369" i="31"/>
  <c r="I1370" i="31"/>
  <c r="I1371" i="31"/>
  <c r="I1372" i="31"/>
  <c r="I1373" i="31"/>
  <c r="I1374" i="31"/>
  <c r="I1375" i="31"/>
  <c r="I1376" i="31"/>
  <c r="I1377" i="31"/>
  <c r="I1378" i="31"/>
  <c r="I1379" i="31"/>
  <c r="I1380" i="31"/>
  <c r="I1381" i="31"/>
  <c r="I1382" i="31"/>
  <c r="I1383" i="31"/>
  <c r="I1384" i="31"/>
  <c r="I1385" i="31"/>
  <c r="I1386" i="31"/>
  <c r="I1387" i="31"/>
  <c r="I1388" i="31"/>
  <c r="I1389" i="31"/>
  <c r="I1390" i="31"/>
  <c r="I1391" i="31"/>
  <c r="I1392" i="31"/>
  <c r="I1393" i="31"/>
  <c r="I1394" i="31"/>
  <c r="I1395" i="31"/>
  <c r="I1396" i="31"/>
  <c r="I1397" i="31"/>
  <c r="I1398" i="31"/>
  <c r="I1399" i="31"/>
  <c r="I1400" i="31"/>
  <c r="I1401" i="31"/>
  <c r="I1402" i="31"/>
  <c r="I1403" i="31"/>
  <c r="I1404" i="31"/>
  <c r="I1405" i="31"/>
  <c r="I1406" i="31"/>
  <c r="I1407" i="31"/>
  <c r="I1408" i="31"/>
  <c r="I1409" i="31"/>
  <c r="I1410" i="31"/>
  <c r="I1411" i="31"/>
  <c r="I1412" i="31"/>
  <c r="I1413" i="31"/>
  <c r="I1414" i="31"/>
  <c r="I1415" i="31"/>
  <c r="I1416" i="31"/>
  <c r="I1417" i="31"/>
  <c r="I1418" i="31"/>
  <c r="I1419" i="31"/>
  <c r="I1420" i="31"/>
  <c r="I1421" i="31"/>
  <c r="I1422" i="31"/>
  <c r="I1423" i="31"/>
  <c r="I1424" i="31"/>
  <c r="I1425"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H71" i="31"/>
  <c r="H72" i="31"/>
  <c r="H73" i="31"/>
  <c r="H74" i="31"/>
  <c r="H75" i="31"/>
  <c r="H76" i="31"/>
  <c r="H77" i="31"/>
  <c r="H78" i="31"/>
  <c r="H79" i="31"/>
  <c r="H80" i="31"/>
  <c r="H81" i="31"/>
  <c r="H82" i="31"/>
  <c r="H83" i="31"/>
  <c r="H84" i="31"/>
  <c r="H85" i="31"/>
  <c r="H86" i="31"/>
  <c r="H87" i="31"/>
  <c r="H88" i="31"/>
  <c r="H89" i="31"/>
  <c r="H90" i="31"/>
  <c r="H91" i="31"/>
  <c r="H92" i="31"/>
  <c r="H93" i="31"/>
  <c r="H94" i="31"/>
  <c r="H95" i="31"/>
  <c r="H96" i="31"/>
  <c r="H97" i="31"/>
  <c r="H98" i="31"/>
  <c r="H99" i="31"/>
  <c r="H100" i="31"/>
  <c r="H101" i="31"/>
  <c r="H102" i="31"/>
  <c r="H103" i="31"/>
  <c r="H104" i="31"/>
  <c r="H105" i="31"/>
  <c r="H106" i="31"/>
  <c r="H107" i="31"/>
  <c r="H108" i="31"/>
  <c r="H109" i="31"/>
  <c r="H110" i="31"/>
  <c r="H111" i="31"/>
  <c r="H112" i="31"/>
  <c r="H113" i="31"/>
  <c r="H114" i="31"/>
  <c r="H115" i="31"/>
  <c r="H116" i="31"/>
  <c r="H117" i="31"/>
  <c r="H118" i="31"/>
  <c r="H119" i="31"/>
  <c r="H120" i="31"/>
  <c r="H121" i="31"/>
  <c r="H122" i="31"/>
  <c r="H123" i="31"/>
  <c r="H124" i="31"/>
  <c r="H125" i="31"/>
  <c r="H126" i="31"/>
  <c r="H127" i="31"/>
  <c r="H128" i="31"/>
  <c r="H129" i="31"/>
  <c r="H130" i="31"/>
  <c r="H131" i="31"/>
  <c r="H132" i="31"/>
  <c r="H133" i="31"/>
  <c r="H134" i="31"/>
  <c r="H135" i="31"/>
  <c r="H136" i="31"/>
  <c r="H137" i="31"/>
  <c r="H138" i="31"/>
  <c r="H139" i="31"/>
  <c r="H140" i="31"/>
  <c r="H141" i="31"/>
  <c r="H142" i="31"/>
  <c r="H143" i="31"/>
  <c r="H144" i="31"/>
  <c r="H145" i="31"/>
  <c r="H146" i="31"/>
  <c r="H147" i="31"/>
  <c r="H148" i="31"/>
  <c r="H149" i="31"/>
  <c r="H150" i="31"/>
  <c r="H151" i="31"/>
  <c r="H152" i="31"/>
  <c r="H153" i="31"/>
  <c r="H154" i="31"/>
  <c r="H155" i="31"/>
  <c r="H156" i="31"/>
  <c r="H157" i="31"/>
  <c r="H158" i="31"/>
  <c r="H159" i="31"/>
  <c r="H160" i="31"/>
  <c r="H161" i="31"/>
  <c r="H162" i="31"/>
  <c r="H163" i="31"/>
  <c r="H164" i="31"/>
  <c r="H165" i="31"/>
  <c r="H166" i="31"/>
  <c r="H167" i="31"/>
  <c r="H168" i="31"/>
  <c r="H169" i="31"/>
  <c r="H170" i="31"/>
  <c r="H171" i="31"/>
  <c r="H172" i="31"/>
  <c r="H173" i="31"/>
  <c r="H174" i="31"/>
  <c r="H175" i="31"/>
  <c r="H176" i="31"/>
  <c r="H177" i="31"/>
  <c r="H178" i="31"/>
  <c r="H179" i="31"/>
  <c r="H180" i="31"/>
  <c r="H181" i="31"/>
  <c r="H182" i="31"/>
  <c r="H183" i="31"/>
  <c r="H184" i="31"/>
  <c r="H185" i="31"/>
  <c r="H186" i="31"/>
  <c r="H187" i="31"/>
  <c r="H188" i="31"/>
  <c r="H189" i="31"/>
  <c r="H190" i="31"/>
  <c r="H191" i="31"/>
  <c r="H192" i="31"/>
  <c r="H193" i="31"/>
  <c r="H194" i="31"/>
  <c r="H195" i="31"/>
  <c r="H196" i="31"/>
  <c r="H197" i="31"/>
  <c r="H198" i="31"/>
  <c r="H199" i="31"/>
  <c r="H200" i="31"/>
  <c r="H201" i="31"/>
  <c r="H202" i="31"/>
  <c r="H203" i="31"/>
  <c r="H204" i="31"/>
  <c r="H205" i="31"/>
  <c r="H206" i="31"/>
  <c r="H207" i="31"/>
  <c r="H208" i="31"/>
  <c r="H209" i="31"/>
  <c r="H210" i="31"/>
  <c r="H211" i="31"/>
  <c r="H212" i="31"/>
  <c r="H213" i="31"/>
  <c r="H214" i="31"/>
  <c r="H215" i="31"/>
  <c r="H216" i="31"/>
  <c r="H217" i="31"/>
  <c r="H218" i="31"/>
  <c r="H219" i="31"/>
  <c r="H220" i="31"/>
  <c r="H221" i="31"/>
  <c r="H222" i="31"/>
  <c r="H223" i="31"/>
  <c r="H224" i="31"/>
  <c r="H225" i="31"/>
  <c r="H226" i="31"/>
  <c r="H227" i="31"/>
  <c r="H228" i="31"/>
  <c r="H229" i="31"/>
  <c r="H230" i="31"/>
  <c r="H231" i="31"/>
  <c r="H232" i="31"/>
  <c r="H233" i="31"/>
  <c r="H234" i="31"/>
  <c r="H235" i="31"/>
  <c r="H236" i="31"/>
  <c r="H237" i="31"/>
  <c r="H238" i="31"/>
  <c r="H239" i="31"/>
  <c r="H240" i="31"/>
  <c r="H241" i="31"/>
  <c r="H242" i="31"/>
  <c r="H243" i="31"/>
  <c r="H244" i="31"/>
  <c r="H245" i="31"/>
  <c r="H246" i="31"/>
  <c r="H247" i="31"/>
  <c r="H248" i="31"/>
  <c r="H249" i="31"/>
  <c r="H250" i="31"/>
  <c r="H251" i="31"/>
  <c r="H252" i="31"/>
  <c r="H253" i="31"/>
  <c r="H254" i="31"/>
  <c r="H255" i="31"/>
  <c r="H256" i="31"/>
  <c r="H257" i="31"/>
  <c r="H258" i="31"/>
  <c r="H259" i="31"/>
  <c r="H260" i="31"/>
  <c r="H261" i="31"/>
  <c r="H262" i="31"/>
  <c r="H263" i="31"/>
  <c r="H264" i="31"/>
  <c r="H265" i="31"/>
  <c r="H266" i="31"/>
  <c r="H267" i="31"/>
  <c r="H268" i="31"/>
  <c r="H269" i="31"/>
  <c r="H270" i="31"/>
  <c r="H271" i="31"/>
  <c r="H272" i="31"/>
  <c r="H273" i="31"/>
  <c r="H274" i="31"/>
  <c r="H275" i="31"/>
  <c r="H276" i="31"/>
  <c r="H277" i="31"/>
  <c r="H278" i="31"/>
  <c r="H279" i="31"/>
  <c r="H280" i="31"/>
  <c r="H281" i="31"/>
  <c r="H282" i="31"/>
  <c r="H283" i="31"/>
  <c r="H284" i="31"/>
  <c r="H285" i="31"/>
  <c r="H286" i="31"/>
  <c r="H287" i="31"/>
  <c r="H288" i="31"/>
  <c r="H289" i="31"/>
  <c r="H290" i="31"/>
  <c r="H291" i="31"/>
  <c r="H292" i="31"/>
  <c r="H293" i="31"/>
  <c r="H294" i="31"/>
  <c r="H295" i="31"/>
  <c r="H296" i="31"/>
  <c r="H297" i="31"/>
  <c r="H298" i="31"/>
  <c r="H299" i="31"/>
  <c r="H300" i="31"/>
  <c r="H301" i="31"/>
  <c r="H302" i="31"/>
  <c r="H303" i="31"/>
  <c r="H304" i="31"/>
  <c r="H305" i="31"/>
  <c r="H306" i="31"/>
  <c r="H307" i="31"/>
  <c r="H308" i="31"/>
  <c r="H309" i="31"/>
  <c r="H310" i="31"/>
  <c r="H311" i="31"/>
  <c r="H312" i="31"/>
  <c r="H313" i="31"/>
  <c r="H314" i="31"/>
  <c r="H315" i="31"/>
  <c r="H316" i="31"/>
  <c r="H317" i="31"/>
  <c r="H318" i="31"/>
  <c r="H319" i="31"/>
  <c r="H320" i="31"/>
  <c r="H321" i="31"/>
  <c r="H322" i="31"/>
  <c r="H323" i="31"/>
  <c r="H324" i="31"/>
  <c r="H325" i="31"/>
  <c r="H326" i="31"/>
  <c r="H327" i="31"/>
  <c r="H328" i="31"/>
  <c r="H329" i="31"/>
  <c r="H330" i="31"/>
  <c r="H331" i="31"/>
  <c r="H332" i="31"/>
  <c r="H333" i="31"/>
  <c r="H334" i="31"/>
  <c r="H335" i="31"/>
  <c r="H336" i="31"/>
  <c r="H337" i="31"/>
  <c r="H338" i="31"/>
  <c r="H339" i="31"/>
  <c r="H340" i="31"/>
  <c r="H341" i="31"/>
  <c r="H342" i="31"/>
  <c r="H343" i="31"/>
  <c r="H344" i="31"/>
  <c r="H345" i="31"/>
  <c r="H346" i="31"/>
  <c r="H347" i="31"/>
  <c r="H348" i="31"/>
  <c r="H349" i="31"/>
  <c r="H350" i="31"/>
  <c r="H351" i="31"/>
  <c r="H352" i="31"/>
  <c r="H353" i="31"/>
  <c r="H354" i="31"/>
  <c r="H355" i="31"/>
  <c r="H356" i="31"/>
  <c r="H357" i="31"/>
  <c r="H358" i="31"/>
  <c r="H359" i="31"/>
  <c r="H360" i="31"/>
  <c r="H361" i="31"/>
  <c r="H362" i="31"/>
  <c r="H363" i="31"/>
  <c r="H364" i="31"/>
  <c r="H365" i="31"/>
  <c r="H366" i="31"/>
  <c r="H367" i="31"/>
  <c r="H368" i="31"/>
  <c r="H369" i="31"/>
  <c r="H370" i="31"/>
  <c r="H371" i="31"/>
  <c r="H372" i="31"/>
  <c r="H373" i="31"/>
  <c r="H374" i="31"/>
  <c r="H375" i="31"/>
  <c r="H376" i="31"/>
  <c r="H377" i="31"/>
  <c r="H378" i="31"/>
  <c r="H379" i="31"/>
  <c r="H380" i="31"/>
  <c r="H381" i="31"/>
  <c r="H382" i="31"/>
  <c r="H383" i="31"/>
  <c r="H384" i="31"/>
  <c r="H385" i="31"/>
  <c r="H386" i="31"/>
  <c r="H387" i="31"/>
  <c r="H388" i="31"/>
  <c r="H389" i="31"/>
  <c r="H390" i="31"/>
  <c r="H391" i="31"/>
  <c r="H392" i="31"/>
  <c r="H393" i="31"/>
  <c r="H394" i="31"/>
  <c r="H395" i="31"/>
  <c r="H396" i="31"/>
  <c r="H397" i="31"/>
  <c r="H398" i="31"/>
  <c r="H399" i="31"/>
  <c r="H400" i="31"/>
  <c r="H401" i="31"/>
  <c r="H402" i="31"/>
  <c r="H403" i="31"/>
  <c r="H404" i="31"/>
  <c r="H405" i="31"/>
  <c r="H406" i="31"/>
  <c r="H407" i="31"/>
  <c r="H408" i="31"/>
  <c r="H409" i="31"/>
  <c r="H410" i="31"/>
  <c r="H411" i="31"/>
  <c r="H412" i="31"/>
  <c r="H413" i="31"/>
  <c r="H414" i="31"/>
  <c r="H415" i="31"/>
  <c r="H416" i="31"/>
  <c r="H417" i="31"/>
  <c r="H418" i="31"/>
  <c r="H419" i="31"/>
  <c r="H420" i="31"/>
  <c r="H421" i="31"/>
  <c r="H422" i="31"/>
  <c r="H423" i="31"/>
  <c r="H424" i="31"/>
  <c r="H425" i="31"/>
  <c r="H426" i="31"/>
  <c r="H427" i="31"/>
  <c r="H428" i="31"/>
  <c r="H429" i="31"/>
  <c r="H430" i="31"/>
  <c r="H431" i="31"/>
  <c r="H432" i="31"/>
  <c r="H433" i="31"/>
  <c r="H434" i="31"/>
  <c r="H435" i="31"/>
  <c r="H436" i="31"/>
  <c r="H437" i="31"/>
  <c r="H438" i="31"/>
  <c r="H439" i="31"/>
  <c r="H440" i="31"/>
  <c r="H441" i="31"/>
  <c r="H442" i="31"/>
  <c r="H443" i="31"/>
  <c r="H444" i="31"/>
  <c r="H445" i="31"/>
  <c r="H446" i="31"/>
  <c r="H447" i="31"/>
  <c r="H448" i="31"/>
  <c r="H449" i="31"/>
  <c r="H450" i="31"/>
  <c r="H451" i="31"/>
  <c r="H452" i="31"/>
  <c r="H453" i="31"/>
  <c r="H454" i="31"/>
  <c r="H455" i="31"/>
  <c r="H456" i="31"/>
  <c r="H457" i="31"/>
  <c r="H458" i="31"/>
  <c r="H459" i="31"/>
  <c r="H460" i="31"/>
  <c r="H461" i="31"/>
  <c r="H462" i="31"/>
  <c r="H463" i="31"/>
  <c r="H464" i="31"/>
  <c r="H465" i="31"/>
  <c r="H466" i="31"/>
  <c r="H467" i="31"/>
  <c r="H468" i="31"/>
  <c r="H469" i="31"/>
  <c r="H470" i="31"/>
  <c r="H471" i="31"/>
  <c r="H472" i="31"/>
  <c r="H473" i="31"/>
  <c r="H474" i="31"/>
  <c r="H475" i="31"/>
  <c r="H476" i="31"/>
  <c r="H477" i="31"/>
  <c r="H478" i="31"/>
  <c r="H479" i="31"/>
  <c r="H480" i="31"/>
  <c r="H481" i="31"/>
  <c r="H482" i="31"/>
  <c r="H483" i="31"/>
  <c r="H484" i="31"/>
  <c r="H485" i="31"/>
  <c r="H486" i="31"/>
  <c r="H487" i="31"/>
  <c r="H488" i="31"/>
  <c r="H489" i="31"/>
  <c r="H490" i="31"/>
  <c r="H491" i="31"/>
  <c r="H492" i="31"/>
  <c r="H493" i="31"/>
  <c r="H494" i="31"/>
  <c r="H495" i="31"/>
  <c r="H496" i="31"/>
  <c r="H497" i="31"/>
  <c r="H498" i="31"/>
  <c r="H499" i="31"/>
  <c r="H500" i="31"/>
  <c r="H501" i="31"/>
  <c r="H502" i="31"/>
  <c r="H503" i="31"/>
  <c r="H504" i="31"/>
  <c r="H505" i="31"/>
  <c r="H506" i="31"/>
  <c r="H507" i="31"/>
  <c r="H508" i="31"/>
  <c r="H509" i="31"/>
  <c r="H510" i="31"/>
  <c r="H511" i="31"/>
  <c r="H512" i="31"/>
  <c r="H513" i="31"/>
  <c r="H514" i="31"/>
  <c r="H515" i="31"/>
  <c r="H516" i="31"/>
  <c r="H517" i="31"/>
  <c r="H518" i="31"/>
  <c r="H519" i="31"/>
  <c r="H520" i="31"/>
  <c r="H521" i="31"/>
  <c r="H522" i="31"/>
  <c r="H523" i="31"/>
  <c r="H524" i="31"/>
  <c r="H525" i="31"/>
  <c r="H526" i="31"/>
  <c r="H527" i="31"/>
  <c r="H528" i="31"/>
  <c r="H529" i="31"/>
  <c r="H530" i="31"/>
  <c r="H531" i="31"/>
  <c r="H532" i="31"/>
  <c r="H533" i="31"/>
  <c r="H534" i="31"/>
  <c r="H535" i="31"/>
  <c r="H536" i="31"/>
  <c r="H537" i="31"/>
  <c r="H538" i="31"/>
  <c r="H539" i="31"/>
  <c r="H540" i="31"/>
  <c r="H541" i="31"/>
  <c r="H542" i="31"/>
  <c r="H543" i="31"/>
  <c r="H544" i="31"/>
  <c r="H545" i="31"/>
  <c r="H546" i="31"/>
  <c r="H547" i="31"/>
  <c r="H548" i="31"/>
  <c r="H549" i="31"/>
  <c r="H550" i="31"/>
  <c r="H551" i="31"/>
  <c r="H552" i="31"/>
  <c r="H553" i="31"/>
  <c r="H554" i="31"/>
  <c r="H555" i="31"/>
  <c r="H556" i="31"/>
  <c r="H557" i="31"/>
  <c r="H558" i="31"/>
  <c r="H559" i="31"/>
  <c r="H560" i="31"/>
  <c r="H561" i="31"/>
  <c r="H562" i="31"/>
  <c r="H563" i="31"/>
  <c r="H564" i="31"/>
  <c r="H565" i="31"/>
  <c r="H566" i="31"/>
  <c r="H567" i="31"/>
  <c r="H568" i="31"/>
  <c r="H569" i="31"/>
  <c r="H570" i="31"/>
  <c r="H571" i="31"/>
  <c r="H572" i="31"/>
  <c r="H573" i="31"/>
  <c r="H574" i="31"/>
  <c r="H575" i="31"/>
  <c r="H576" i="31"/>
  <c r="H577" i="31"/>
  <c r="H578" i="31"/>
  <c r="H579" i="31"/>
  <c r="H580" i="31"/>
  <c r="H581" i="31"/>
  <c r="H582" i="31"/>
  <c r="H583" i="31"/>
  <c r="H584" i="31"/>
  <c r="H585" i="31"/>
  <c r="H586" i="31"/>
  <c r="H587" i="31"/>
  <c r="H588" i="31"/>
  <c r="H589" i="31"/>
  <c r="H590" i="31"/>
  <c r="H591" i="31"/>
  <c r="H592" i="31"/>
  <c r="H593" i="31"/>
  <c r="H594" i="31"/>
  <c r="H595" i="31"/>
  <c r="H596" i="31"/>
  <c r="H597" i="31"/>
  <c r="H598" i="31"/>
  <c r="H599" i="31"/>
  <c r="H600" i="31"/>
  <c r="H601" i="31"/>
  <c r="H602" i="31"/>
  <c r="H603" i="31"/>
  <c r="H604" i="31"/>
  <c r="H605" i="31"/>
  <c r="H606" i="31"/>
  <c r="H607" i="31"/>
  <c r="H608" i="31"/>
  <c r="H609" i="31"/>
  <c r="H610" i="31"/>
  <c r="H611" i="31"/>
  <c r="H612" i="31"/>
  <c r="H613" i="31"/>
  <c r="H614" i="31"/>
  <c r="H615" i="31"/>
  <c r="H616" i="31"/>
  <c r="H617" i="31"/>
  <c r="H618" i="31"/>
  <c r="H619" i="31"/>
  <c r="H620" i="31"/>
  <c r="H621" i="31"/>
  <c r="H622" i="31"/>
  <c r="H623" i="31"/>
  <c r="H624" i="31"/>
  <c r="H625" i="31"/>
  <c r="H626" i="31"/>
  <c r="H627" i="31"/>
  <c r="H628" i="31"/>
  <c r="H629" i="31"/>
  <c r="H630" i="31"/>
  <c r="H631" i="31"/>
  <c r="H632" i="31"/>
  <c r="H633" i="31"/>
  <c r="H634" i="31"/>
  <c r="H635" i="31"/>
  <c r="H636" i="31"/>
  <c r="H637" i="31"/>
  <c r="H638" i="31"/>
  <c r="H639" i="31"/>
  <c r="H640" i="31"/>
  <c r="H641" i="31"/>
  <c r="H642" i="31"/>
  <c r="H643" i="31"/>
  <c r="H644" i="31"/>
  <c r="H645" i="31"/>
  <c r="H646" i="31"/>
  <c r="H647" i="31"/>
  <c r="H648" i="31"/>
  <c r="H649" i="31"/>
  <c r="H650" i="31"/>
  <c r="H651" i="31"/>
  <c r="H652" i="31"/>
  <c r="H653" i="31"/>
  <c r="H654" i="31"/>
  <c r="H655" i="31"/>
  <c r="H656" i="31"/>
  <c r="H657" i="31"/>
  <c r="H658" i="31"/>
  <c r="H659" i="31"/>
  <c r="H660" i="31"/>
  <c r="H661" i="31"/>
  <c r="H662" i="31"/>
  <c r="H663" i="31"/>
  <c r="H664" i="31"/>
  <c r="H665" i="31"/>
  <c r="H666" i="31"/>
  <c r="H667" i="31"/>
  <c r="H668" i="31"/>
  <c r="H669" i="31"/>
  <c r="H670" i="31"/>
  <c r="H671" i="31"/>
  <c r="H672" i="31"/>
  <c r="H673" i="31"/>
  <c r="H674" i="31"/>
  <c r="H675" i="31"/>
  <c r="H676" i="31"/>
  <c r="H677" i="31"/>
  <c r="H678" i="31"/>
  <c r="H679" i="31"/>
  <c r="H680" i="31"/>
  <c r="H681" i="31"/>
  <c r="H682" i="31"/>
  <c r="H683" i="31"/>
  <c r="H684" i="31"/>
  <c r="H685" i="31"/>
  <c r="H686" i="31"/>
  <c r="H687" i="31"/>
  <c r="H688" i="31"/>
  <c r="H689" i="31"/>
  <c r="H690" i="31"/>
  <c r="H691" i="31"/>
  <c r="H692" i="31"/>
  <c r="H693" i="31"/>
  <c r="H694" i="31"/>
  <c r="H695" i="31"/>
  <c r="H696" i="31"/>
  <c r="H697" i="31"/>
  <c r="H698" i="31"/>
  <c r="H699" i="31"/>
  <c r="H700" i="31"/>
  <c r="H701" i="31"/>
  <c r="H702" i="31"/>
  <c r="H703" i="31"/>
  <c r="H704" i="31"/>
  <c r="H705" i="31"/>
  <c r="H706" i="31"/>
  <c r="H707" i="31"/>
  <c r="H708" i="31"/>
  <c r="H709" i="31"/>
  <c r="H710" i="31"/>
  <c r="H711" i="31"/>
  <c r="H712" i="31"/>
  <c r="H713" i="31"/>
  <c r="H714" i="31"/>
  <c r="H715" i="31"/>
  <c r="H716" i="31"/>
  <c r="H717" i="31"/>
  <c r="H718" i="31"/>
  <c r="H719" i="31"/>
  <c r="H720" i="31"/>
  <c r="H721" i="31"/>
  <c r="H722" i="31"/>
  <c r="H723" i="31"/>
  <c r="H724" i="31"/>
  <c r="H725" i="31"/>
  <c r="H726" i="31"/>
  <c r="H727" i="31"/>
  <c r="H728" i="31"/>
  <c r="H729" i="31"/>
  <c r="H730" i="31"/>
  <c r="H731" i="31"/>
  <c r="H732" i="31"/>
  <c r="H733" i="31"/>
  <c r="H734" i="31"/>
  <c r="H735" i="31"/>
  <c r="H736" i="31"/>
  <c r="H737" i="31"/>
  <c r="H738" i="31"/>
  <c r="H739" i="31"/>
  <c r="H740" i="31"/>
  <c r="H741" i="31"/>
  <c r="H742" i="31"/>
  <c r="H743" i="31"/>
  <c r="H744" i="31"/>
  <c r="H745" i="31"/>
  <c r="H746" i="31"/>
  <c r="H747" i="31"/>
  <c r="H748" i="31"/>
  <c r="H749" i="31"/>
  <c r="H750" i="31"/>
  <c r="H751" i="31"/>
  <c r="H752" i="31"/>
  <c r="H753" i="31"/>
  <c r="H754" i="31"/>
  <c r="H755" i="31"/>
  <c r="H756" i="31"/>
  <c r="H757" i="31"/>
  <c r="H758" i="31"/>
  <c r="H759" i="31"/>
  <c r="H760" i="31"/>
  <c r="H761" i="31"/>
  <c r="H762" i="31"/>
  <c r="H763" i="31"/>
  <c r="H764" i="31"/>
  <c r="H765" i="31"/>
  <c r="H766" i="31"/>
  <c r="H767" i="31"/>
  <c r="H768" i="31"/>
  <c r="H769" i="31"/>
  <c r="H770" i="31"/>
  <c r="H771" i="31"/>
  <c r="H772" i="31"/>
  <c r="H773" i="31"/>
  <c r="H774" i="31"/>
  <c r="H775" i="31"/>
  <c r="H776" i="31"/>
  <c r="H777" i="31"/>
  <c r="H778" i="31"/>
  <c r="H779" i="31"/>
  <c r="H780" i="31"/>
  <c r="H781" i="31"/>
  <c r="H782" i="31"/>
  <c r="H783" i="31"/>
  <c r="H784" i="31"/>
  <c r="H785" i="31"/>
  <c r="H786" i="31"/>
  <c r="H787" i="31"/>
  <c r="H788" i="31"/>
  <c r="H789" i="31"/>
  <c r="H790" i="31"/>
  <c r="H791" i="31"/>
  <c r="H792" i="31"/>
  <c r="H793" i="31"/>
  <c r="H794" i="31"/>
  <c r="H795" i="31"/>
  <c r="H796" i="31"/>
  <c r="H797" i="31"/>
  <c r="H798" i="31"/>
  <c r="H799" i="31"/>
  <c r="H800" i="31"/>
  <c r="H801" i="31"/>
  <c r="H802" i="31"/>
  <c r="H803" i="31"/>
  <c r="H804" i="31"/>
  <c r="H805" i="31"/>
  <c r="H806" i="31"/>
  <c r="H807" i="31"/>
  <c r="H808" i="31"/>
  <c r="H809" i="31"/>
  <c r="H810" i="31"/>
  <c r="H811" i="31"/>
  <c r="H812" i="31"/>
  <c r="H813" i="31"/>
  <c r="H814" i="31"/>
  <c r="H815" i="31"/>
  <c r="H816" i="31"/>
  <c r="H817" i="31"/>
  <c r="H818" i="31"/>
  <c r="H819" i="31"/>
  <c r="H820" i="31"/>
  <c r="H821" i="31"/>
  <c r="H822" i="31"/>
  <c r="H823" i="31"/>
  <c r="H824" i="31"/>
  <c r="H825" i="31"/>
  <c r="H826" i="31"/>
  <c r="H827" i="31"/>
  <c r="H828" i="31"/>
  <c r="H829" i="31"/>
  <c r="H830" i="31"/>
  <c r="H831" i="31"/>
  <c r="H832" i="31"/>
  <c r="H833" i="31"/>
  <c r="H834" i="31"/>
  <c r="H835" i="31"/>
  <c r="H836" i="31"/>
  <c r="H837" i="31"/>
  <c r="H838" i="31"/>
  <c r="H839" i="31"/>
  <c r="H840" i="31"/>
  <c r="H841" i="31"/>
  <c r="H842" i="31"/>
  <c r="H843" i="31"/>
  <c r="H844" i="31"/>
  <c r="H845" i="31"/>
  <c r="H846" i="31"/>
  <c r="H847" i="31"/>
  <c r="H848" i="31"/>
  <c r="H849" i="31"/>
  <c r="H850" i="31"/>
  <c r="H851" i="31"/>
  <c r="H852" i="31"/>
  <c r="H853" i="31"/>
  <c r="H854" i="31"/>
  <c r="H855" i="31"/>
  <c r="H856" i="31"/>
  <c r="H857" i="31"/>
  <c r="H858" i="31"/>
  <c r="H859" i="31"/>
  <c r="H860" i="31"/>
  <c r="H861" i="31"/>
  <c r="H862" i="31"/>
  <c r="H863" i="31"/>
  <c r="H864" i="31"/>
  <c r="H865" i="31"/>
  <c r="H866" i="31"/>
  <c r="H867" i="31"/>
  <c r="H868" i="31"/>
  <c r="H869" i="31"/>
  <c r="H870" i="31"/>
  <c r="H871" i="31"/>
  <c r="H872" i="31"/>
  <c r="H873" i="31"/>
  <c r="H874" i="31"/>
  <c r="H875" i="31"/>
  <c r="H876" i="31"/>
  <c r="H877" i="31"/>
  <c r="H878" i="31"/>
  <c r="H879" i="31"/>
  <c r="H880" i="31"/>
  <c r="H881" i="31"/>
  <c r="H882" i="31"/>
  <c r="H883" i="31"/>
  <c r="H884" i="31"/>
  <c r="H885" i="31"/>
  <c r="H886" i="31"/>
  <c r="H887" i="31"/>
  <c r="H888" i="31"/>
  <c r="H889" i="31"/>
  <c r="H890" i="31"/>
  <c r="H891" i="31"/>
  <c r="H892" i="31"/>
  <c r="H893" i="31"/>
  <c r="H894" i="31"/>
  <c r="H895" i="31"/>
  <c r="H896" i="31"/>
  <c r="H897" i="31"/>
  <c r="H898" i="31"/>
  <c r="H899" i="31"/>
  <c r="H900" i="31"/>
  <c r="H901" i="31"/>
  <c r="H902" i="31"/>
  <c r="H903" i="31"/>
  <c r="H904" i="31"/>
  <c r="H905" i="31"/>
  <c r="H906" i="31"/>
  <c r="H907" i="31"/>
  <c r="H908" i="31"/>
  <c r="H909" i="31"/>
  <c r="H910" i="31"/>
  <c r="H911" i="31"/>
  <c r="H912" i="31"/>
  <c r="H913" i="31"/>
  <c r="H914" i="31"/>
  <c r="H915" i="31"/>
  <c r="H916" i="31"/>
  <c r="H917" i="31"/>
  <c r="H918" i="31"/>
  <c r="H919" i="31"/>
  <c r="H920" i="31"/>
  <c r="H921" i="31"/>
  <c r="H922" i="31"/>
  <c r="H923" i="31"/>
  <c r="H924" i="31"/>
  <c r="H925" i="31"/>
  <c r="H926" i="31"/>
  <c r="H927" i="31"/>
  <c r="H928" i="31"/>
  <c r="H929" i="31"/>
  <c r="H930" i="31"/>
  <c r="H931" i="31"/>
  <c r="H932" i="31"/>
  <c r="H933" i="31"/>
  <c r="H934" i="31"/>
  <c r="H935" i="31"/>
  <c r="H936" i="31"/>
  <c r="H937" i="31"/>
  <c r="H938" i="31"/>
  <c r="H939" i="31"/>
  <c r="H940" i="31"/>
  <c r="H941" i="31"/>
  <c r="H942" i="31"/>
  <c r="H943" i="31"/>
  <c r="H944" i="31"/>
  <c r="H945" i="31"/>
  <c r="H946" i="31"/>
  <c r="H947" i="31"/>
  <c r="H948" i="31"/>
  <c r="H949" i="31"/>
  <c r="H950" i="31"/>
  <c r="H951" i="31"/>
  <c r="H952" i="31"/>
  <c r="H953" i="31"/>
  <c r="H954" i="31"/>
  <c r="H955" i="31"/>
  <c r="H956" i="31"/>
  <c r="H957" i="31"/>
  <c r="H958" i="31"/>
  <c r="H959" i="31"/>
  <c r="H960" i="31"/>
  <c r="H961" i="31"/>
  <c r="H962" i="31"/>
  <c r="H963" i="31"/>
  <c r="H964" i="31"/>
  <c r="H965" i="31"/>
  <c r="H966" i="31"/>
  <c r="H967" i="31"/>
  <c r="H968" i="31"/>
  <c r="H969" i="31"/>
  <c r="H970" i="31"/>
  <c r="H971" i="31"/>
  <c r="H972" i="31"/>
  <c r="H973" i="31"/>
  <c r="H974" i="31"/>
  <c r="H975" i="31"/>
  <c r="H976" i="31"/>
  <c r="H977" i="31"/>
  <c r="H978" i="31"/>
  <c r="H979" i="31"/>
  <c r="H980" i="31"/>
  <c r="H981" i="31"/>
  <c r="H982" i="31"/>
  <c r="H983" i="31"/>
  <c r="H984" i="31"/>
  <c r="H985" i="31"/>
  <c r="H986" i="31"/>
  <c r="H987" i="31"/>
  <c r="H988" i="31"/>
  <c r="H989" i="31"/>
  <c r="H990" i="31"/>
  <c r="H991" i="31"/>
  <c r="H992" i="31"/>
  <c r="H993" i="31"/>
  <c r="H994" i="31"/>
  <c r="H995" i="31"/>
  <c r="H996" i="31"/>
  <c r="H997" i="31"/>
  <c r="H998" i="31"/>
  <c r="H999" i="31"/>
  <c r="H1000" i="31"/>
  <c r="H1001" i="31"/>
  <c r="H1002" i="31"/>
  <c r="H1003" i="31"/>
  <c r="H1004" i="31"/>
  <c r="H1005" i="31"/>
  <c r="H1006" i="31"/>
  <c r="H1007" i="31"/>
  <c r="H1008" i="31"/>
  <c r="H1009" i="31"/>
  <c r="H1010" i="31"/>
  <c r="H1011" i="31"/>
  <c r="H1012" i="31"/>
  <c r="H1013" i="31"/>
  <c r="H1014" i="31"/>
  <c r="H1015" i="31"/>
  <c r="H1016" i="31"/>
  <c r="H1017" i="31"/>
  <c r="H1018" i="31"/>
  <c r="H1019" i="31"/>
  <c r="H1020" i="31"/>
  <c r="H1021" i="31"/>
  <c r="H1022" i="31"/>
  <c r="H1023" i="31"/>
  <c r="H1024" i="31"/>
  <c r="H1025" i="31"/>
  <c r="H1026" i="31"/>
  <c r="H1027" i="31"/>
  <c r="H1028" i="31"/>
  <c r="H1029" i="31"/>
  <c r="H1030" i="31"/>
  <c r="H1031" i="31"/>
  <c r="H1032" i="31"/>
  <c r="H1033" i="31"/>
  <c r="H1034" i="31"/>
  <c r="H1035" i="31"/>
  <c r="H1036" i="31"/>
  <c r="H1037" i="31"/>
  <c r="H1038" i="31"/>
  <c r="H1039" i="31"/>
  <c r="H1040" i="31"/>
  <c r="H1041" i="31"/>
  <c r="H1042" i="31"/>
  <c r="H1043" i="31"/>
  <c r="H1044" i="31"/>
  <c r="H1045" i="31"/>
  <c r="H1046" i="31"/>
  <c r="H1047" i="31"/>
  <c r="H1048" i="31"/>
  <c r="H1049" i="31"/>
  <c r="H1050" i="31"/>
  <c r="H1051" i="31"/>
  <c r="H1052" i="31"/>
  <c r="H1053" i="31"/>
  <c r="H1054" i="31"/>
  <c r="H1055" i="31"/>
  <c r="H1056" i="31"/>
  <c r="H1057" i="31"/>
  <c r="H1058" i="31"/>
  <c r="H1059" i="31"/>
  <c r="H1060" i="31"/>
  <c r="H1061" i="31"/>
  <c r="H1062" i="31"/>
  <c r="H1063" i="31"/>
  <c r="H1064" i="31"/>
  <c r="H1065" i="31"/>
  <c r="H1066" i="31"/>
  <c r="H1067" i="31"/>
  <c r="H1068" i="31"/>
  <c r="H1069" i="31"/>
  <c r="H1070" i="31"/>
  <c r="H1071" i="31"/>
  <c r="H1072" i="31"/>
  <c r="H1073" i="31"/>
  <c r="H1074" i="31"/>
  <c r="H1075" i="31"/>
  <c r="H1076" i="31"/>
  <c r="H1077" i="31"/>
  <c r="H1078" i="31"/>
  <c r="H1079" i="31"/>
  <c r="H1080" i="31"/>
  <c r="H1081" i="31"/>
  <c r="H1082" i="31"/>
  <c r="H1083" i="31"/>
  <c r="H1084" i="31"/>
  <c r="H1085" i="31"/>
  <c r="H1086" i="31"/>
  <c r="H1087" i="31"/>
  <c r="H1088" i="31"/>
  <c r="H1089" i="31"/>
  <c r="H1090" i="31"/>
  <c r="H1091" i="31"/>
  <c r="H1092" i="31"/>
  <c r="H1093" i="31"/>
  <c r="H1094" i="31"/>
  <c r="H1095" i="31"/>
  <c r="H1096" i="31"/>
  <c r="H1097" i="31"/>
  <c r="H1098" i="31"/>
  <c r="H1099" i="31"/>
  <c r="H1100" i="31"/>
  <c r="H1101" i="31"/>
  <c r="H1102" i="31"/>
  <c r="H1103" i="31"/>
  <c r="H1104" i="31"/>
  <c r="H1105" i="31"/>
  <c r="H1106" i="31"/>
  <c r="H1107" i="31"/>
  <c r="H1108" i="31"/>
  <c r="H1109" i="31"/>
  <c r="H1110" i="31"/>
  <c r="H1111" i="31"/>
  <c r="H1112" i="31"/>
  <c r="H1113" i="31"/>
  <c r="H1114" i="31"/>
  <c r="H1115" i="31"/>
  <c r="H1116" i="31"/>
  <c r="H1117" i="31"/>
  <c r="H1118" i="31"/>
  <c r="H1119" i="31"/>
  <c r="H1120" i="31"/>
  <c r="H1121" i="31"/>
  <c r="H1122" i="31"/>
  <c r="H1123" i="31"/>
  <c r="H1124" i="31"/>
  <c r="H1125" i="31"/>
  <c r="H1126" i="31"/>
  <c r="H1127" i="31"/>
  <c r="H1128" i="31"/>
  <c r="H1129" i="31"/>
  <c r="H1130" i="31"/>
  <c r="H1131" i="31"/>
  <c r="H1132" i="31"/>
  <c r="H1133" i="31"/>
  <c r="H1134" i="31"/>
  <c r="H1135" i="31"/>
  <c r="H1136" i="31"/>
  <c r="H1137" i="31"/>
  <c r="H1138" i="31"/>
  <c r="H1139" i="31"/>
  <c r="H1140" i="31"/>
  <c r="H1141" i="31"/>
  <c r="H1142" i="31"/>
  <c r="H1143" i="31"/>
  <c r="H1144" i="31"/>
  <c r="H1145" i="31"/>
  <c r="H1146" i="31"/>
  <c r="H1147" i="31"/>
  <c r="H1148" i="31"/>
  <c r="H1149" i="31"/>
  <c r="H1150" i="31"/>
  <c r="H1151" i="31"/>
  <c r="H1152" i="31"/>
  <c r="H1153" i="31"/>
  <c r="H1154" i="31"/>
  <c r="H1155" i="31"/>
  <c r="H1156" i="31"/>
  <c r="H1157" i="31"/>
  <c r="H1158" i="31"/>
  <c r="H1159" i="31"/>
  <c r="H1160" i="31"/>
  <c r="H1161" i="31"/>
  <c r="H1162" i="31"/>
  <c r="H1163" i="31"/>
  <c r="H1164" i="31"/>
  <c r="H1165" i="31"/>
  <c r="H1166" i="31"/>
  <c r="H1167" i="31"/>
  <c r="H1168" i="31"/>
  <c r="H1169" i="31"/>
  <c r="H1170" i="31"/>
  <c r="H1171" i="31"/>
  <c r="H1172" i="31"/>
  <c r="H1173" i="31"/>
  <c r="H1174" i="31"/>
  <c r="H1175" i="31"/>
  <c r="H1176" i="31"/>
  <c r="H1177" i="31"/>
  <c r="H1178" i="31"/>
  <c r="H1179" i="31"/>
  <c r="H1180" i="31"/>
  <c r="H1181" i="31"/>
  <c r="H1182" i="31"/>
  <c r="H1183" i="31"/>
  <c r="H1184" i="31"/>
  <c r="H1185" i="31"/>
  <c r="H1186" i="31"/>
  <c r="H1187" i="31"/>
  <c r="H1188" i="31"/>
  <c r="H1189" i="31"/>
  <c r="H1190" i="31"/>
  <c r="H1191" i="31"/>
  <c r="H1192" i="31"/>
  <c r="H1193" i="31"/>
  <c r="H1194" i="31"/>
  <c r="H1195" i="31"/>
  <c r="H1196" i="31"/>
  <c r="H1197" i="31"/>
  <c r="H1198" i="31"/>
  <c r="H1199" i="31"/>
  <c r="H1200" i="31"/>
  <c r="H1201" i="31"/>
  <c r="H1202" i="31"/>
  <c r="H1203" i="31"/>
  <c r="H1204" i="31"/>
  <c r="H1205" i="31"/>
  <c r="H1206" i="31"/>
  <c r="H1207" i="31"/>
  <c r="H1208" i="31"/>
  <c r="H1209" i="31"/>
  <c r="H1210" i="31"/>
  <c r="H1211" i="31"/>
  <c r="H1212" i="31"/>
  <c r="H1213" i="31"/>
  <c r="H1214" i="31"/>
  <c r="H1215" i="31"/>
  <c r="H1216" i="31"/>
  <c r="H1217" i="31"/>
  <c r="H1218" i="31"/>
  <c r="H1219" i="31"/>
  <c r="H1220" i="31"/>
  <c r="H1221" i="31"/>
  <c r="H1222" i="31"/>
  <c r="H1223" i="31"/>
  <c r="H1224" i="31"/>
  <c r="H1225" i="31"/>
  <c r="H1226" i="31"/>
  <c r="H1227" i="31"/>
  <c r="H1228" i="31"/>
  <c r="H1229" i="31"/>
  <c r="H1230" i="31"/>
  <c r="H1231" i="31"/>
  <c r="H1232" i="31"/>
  <c r="H1233" i="31"/>
  <c r="H1234" i="31"/>
  <c r="H1235" i="31"/>
  <c r="H1236" i="31"/>
  <c r="H1237" i="31"/>
  <c r="H1238" i="31"/>
  <c r="H1239" i="31"/>
  <c r="H1240" i="31"/>
  <c r="H1241" i="31"/>
  <c r="H1242" i="31"/>
  <c r="H1243" i="31"/>
  <c r="H1244" i="31"/>
  <c r="H1245" i="31"/>
  <c r="H1246" i="31"/>
  <c r="H1247" i="31"/>
  <c r="H1248" i="31"/>
  <c r="H1249" i="31"/>
  <c r="H1250" i="31"/>
  <c r="H1251" i="31"/>
  <c r="H1252" i="31"/>
  <c r="H1253" i="31"/>
  <c r="H1254" i="31"/>
  <c r="H1255" i="31"/>
  <c r="H1256" i="31"/>
  <c r="H1257" i="31"/>
  <c r="H1258" i="31"/>
  <c r="H1259" i="31"/>
  <c r="H1260" i="31"/>
  <c r="H1261" i="31"/>
  <c r="H1262" i="31"/>
  <c r="H1263" i="31"/>
  <c r="H1264" i="31"/>
  <c r="H1265" i="31"/>
  <c r="H1266" i="31"/>
  <c r="H1267" i="31"/>
  <c r="H1268" i="31"/>
  <c r="H1269" i="31"/>
  <c r="H1270" i="31"/>
  <c r="H1271" i="31"/>
  <c r="H1272" i="31"/>
  <c r="H1273" i="31"/>
  <c r="H1274" i="31"/>
  <c r="H1275" i="31"/>
  <c r="H1276" i="31"/>
  <c r="H1277" i="31"/>
  <c r="H1278" i="31"/>
  <c r="H1279" i="31"/>
  <c r="H1280" i="31"/>
  <c r="H1281" i="31"/>
  <c r="H1282" i="31"/>
  <c r="H1283" i="31"/>
  <c r="H1284" i="31"/>
  <c r="H1285" i="31"/>
  <c r="H1286" i="31"/>
  <c r="H1287" i="31"/>
  <c r="H1288" i="31"/>
  <c r="H1289" i="31"/>
  <c r="H1290" i="31"/>
  <c r="H1291" i="31"/>
  <c r="H1292" i="31"/>
  <c r="H1293" i="31"/>
  <c r="H1294" i="31"/>
  <c r="H1295" i="31"/>
  <c r="H1296" i="31"/>
  <c r="H1297" i="31"/>
  <c r="H1298" i="31"/>
  <c r="H1299" i="31"/>
  <c r="H1300" i="31"/>
  <c r="H1301" i="31"/>
  <c r="H1302" i="31"/>
  <c r="H1303" i="31"/>
  <c r="H1304" i="31"/>
  <c r="H1305" i="31"/>
  <c r="H1306" i="31"/>
  <c r="H1307" i="31"/>
  <c r="H1308" i="31"/>
  <c r="H1309" i="31"/>
  <c r="H1310" i="31"/>
  <c r="H1311" i="31"/>
  <c r="H1312" i="31"/>
  <c r="H1313" i="31"/>
  <c r="H1314" i="31"/>
  <c r="H1315" i="31"/>
  <c r="H1316" i="31"/>
  <c r="H1317" i="31"/>
  <c r="H1318" i="31"/>
  <c r="H1319" i="31"/>
  <c r="H1320" i="31"/>
  <c r="H1321" i="31"/>
  <c r="H1322" i="31"/>
  <c r="H1323" i="31"/>
  <c r="H1324" i="31"/>
  <c r="H1325" i="31"/>
  <c r="H1326" i="31"/>
  <c r="H1327" i="31"/>
  <c r="H1328" i="31"/>
  <c r="H1329" i="31"/>
  <c r="H1330" i="31"/>
  <c r="H1331" i="31"/>
  <c r="H1332" i="31"/>
  <c r="H1333" i="31"/>
  <c r="H1334" i="31"/>
  <c r="H1335" i="31"/>
  <c r="H1336" i="31"/>
  <c r="H1337" i="31"/>
  <c r="H1338" i="31"/>
  <c r="H1339" i="31"/>
  <c r="H1340" i="31"/>
  <c r="H1341" i="31"/>
  <c r="H1342" i="31"/>
  <c r="H1343" i="31"/>
  <c r="H1344" i="31"/>
  <c r="H1345" i="31"/>
  <c r="H1346" i="31"/>
  <c r="H1347" i="31"/>
  <c r="H1348" i="31"/>
  <c r="H1349" i="31"/>
  <c r="H1350" i="31"/>
  <c r="H1351" i="31"/>
  <c r="H1352" i="31"/>
  <c r="H1353" i="31"/>
  <c r="H1354" i="31"/>
  <c r="H1355" i="31"/>
  <c r="H1356" i="31"/>
  <c r="H1357" i="31"/>
  <c r="H1358" i="31"/>
  <c r="H1359" i="31"/>
  <c r="H1360" i="31"/>
  <c r="H1361" i="31"/>
  <c r="H1362" i="31"/>
  <c r="H1363" i="31"/>
  <c r="H1364" i="31"/>
  <c r="H1365" i="31"/>
  <c r="H1366" i="31"/>
  <c r="H1367" i="31"/>
  <c r="H1368" i="31"/>
  <c r="H1369" i="31"/>
  <c r="H1370" i="31"/>
  <c r="H1371" i="31"/>
  <c r="H1372" i="31"/>
  <c r="H1373" i="31"/>
  <c r="H1374" i="31"/>
  <c r="H1375" i="31"/>
  <c r="H1376" i="31"/>
  <c r="H1377" i="31"/>
  <c r="H1378" i="31"/>
  <c r="H1379" i="31"/>
  <c r="H1380" i="31"/>
  <c r="H1381" i="31"/>
  <c r="H1382" i="31"/>
  <c r="H1383" i="31"/>
  <c r="H1384" i="31"/>
  <c r="H1385" i="31"/>
  <c r="H1386" i="31"/>
  <c r="H1387" i="31"/>
  <c r="H1388" i="31"/>
  <c r="H1389" i="31"/>
  <c r="H1390" i="31"/>
  <c r="H1391" i="31"/>
  <c r="H1392" i="31"/>
  <c r="H1393" i="31"/>
  <c r="H1394" i="31"/>
  <c r="H1395" i="31"/>
  <c r="H1396" i="31"/>
  <c r="H1397" i="31"/>
  <c r="H1398" i="31"/>
  <c r="H1399" i="31"/>
  <c r="H1400" i="31"/>
  <c r="H1401" i="31"/>
  <c r="H1402" i="31"/>
  <c r="H1403" i="31"/>
  <c r="H1404" i="31"/>
  <c r="H1405" i="31"/>
  <c r="H1406" i="31"/>
  <c r="H1407" i="31"/>
  <c r="H1408" i="31"/>
  <c r="H1409" i="31"/>
  <c r="H1410" i="31"/>
  <c r="H1411" i="31"/>
  <c r="H1412" i="31"/>
  <c r="H1413" i="31"/>
  <c r="H1414" i="31"/>
  <c r="H1415" i="31"/>
  <c r="H1416" i="31"/>
  <c r="H1417" i="31"/>
  <c r="H1418" i="31"/>
  <c r="H1419" i="31"/>
  <c r="H1420" i="31"/>
  <c r="H1421" i="31"/>
  <c r="H1422" i="31"/>
  <c r="H1423" i="31"/>
  <c r="H1424" i="31"/>
  <c r="H1425" i="31"/>
  <c r="I1430" i="31"/>
  <c r="Y3" i="40"/>
  <c r="Y4" i="40"/>
  <c r="Y5" i="40"/>
  <c r="Y6" i="40"/>
  <c r="Y7" i="40"/>
  <c r="Y8" i="40"/>
  <c r="Y9" i="40"/>
  <c r="Y10" i="40"/>
  <c r="Y11" i="40"/>
  <c r="Y12" i="40"/>
  <c r="Y13" i="40"/>
  <c r="Y14" i="40"/>
  <c r="Y15" i="40"/>
  <c r="Y16" i="40"/>
  <c r="Y17" i="40"/>
  <c r="Y18" i="40"/>
  <c r="Y19" i="40"/>
  <c r="Y20" i="40"/>
  <c r="Y21" i="40"/>
  <c r="Y22" i="40"/>
  <c r="Y23" i="40"/>
  <c r="Y24" i="40"/>
  <c r="Y25" i="40"/>
  <c r="Y26" i="40"/>
  <c r="Y27" i="40"/>
  <c r="Y28" i="40"/>
  <c r="Y29" i="40"/>
  <c r="Y30" i="40"/>
  <c r="Y31" i="40"/>
  <c r="Y32" i="40"/>
  <c r="Y33" i="40"/>
  <c r="Y34" i="40"/>
  <c r="Y35" i="40"/>
  <c r="Y36" i="40"/>
  <c r="Y37" i="40"/>
  <c r="Y38" i="40"/>
  <c r="Y39" i="40"/>
  <c r="Y40" i="40"/>
  <c r="Y41" i="40"/>
  <c r="Y42" i="40"/>
  <c r="Y43" i="40"/>
  <c r="Y44" i="40"/>
  <c r="Y45" i="40"/>
  <c r="Y46" i="40"/>
  <c r="Y47" i="40"/>
  <c r="Y48" i="40"/>
  <c r="Y49" i="40"/>
  <c r="Y50" i="40"/>
  <c r="Y51" i="40"/>
  <c r="Y52" i="40"/>
  <c r="Y53" i="40"/>
  <c r="Y54" i="40"/>
  <c r="Y55" i="40"/>
  <c r="Y56" i="40"/>
  <c r="Y57" i="40"/>
  <c r="Y58" i="40"/>
  <c r="Y59" i="40"/>
  <c r="Y60" i="40"/>
  <c r="Y61" i="40"/>
  <c r="Y62" i="40"/>
  <c r="Y63" i="40"/>
  <c r="Y64" i="40"/>
  <c r="Y65" i="40"/>
  <c r="Y66" i="40"/>
  <c r="Y67" i="40"/>
  <c r="Y68" i="40"/>
  <c r="Y69" i="40"/>
  <c r="Y70" i="40"/>
  <c r="Y71" i="40"/>
  <c r="Y72" i="40"/>
  <c r="Y73" i="40"/>
  <c r="Y74" i="40"/>
  <c r="Y75" i="40"/>
  <c r="Y76" i="40"/>
  <c r="Y77" i="40"/>
  <c r="Y78" i="40"/>
  <c r="Y79" i="40"/>
  <c r="Y80" i="40"/>
  <c r="Y81" i="40"/>
  <c r="Y82" i="40"/>
  <c r="Y83" i="40"/>
  <c r="Y84" i="40"/>
  <c r="Y85" i="40"/>
  <c r="Y86" i="40"/>
  <c r="Y87" i="40"/>
  <c r="Y88" i="40"/>
  <c r="Y89" i="40"/>
  <c r="Y90" i="40"/>
  <c r="Y91" i="40"/>
  <c r="Y92" i="40"/>
  <c r="Y93" i="40"/>
  <c r="Y94" i="40"/>
  <c r="Y95" i="40"/>
  <c r="Y96" i="40"/>
  <c r="Y97" i="40"/>
  <c r="Y98" i="40"/>
  <c r="Y99" i="40"/>
  <c r="Y100" i="40"/>
  <c r="Y101" i="40"/>
  <c r="Y102" i="40"/>
  <c r="Y103" i="40"/>
  <c r="Y104" i="40"/>
  <c r="Y105" i="40"/>
  <c r="Y106" i="40"/>
  <c r="Y107" i="40"/>
  <c r="Y108" i="40"/>
  <c r="Y109" i="40"/>
  <c r="Y110" i="40"/>
  <c r="Y111" i="40"/>
  <c r="Y112" i="40"/>
  <c r="Y113" i="40"/>
  <c r="Y114" i="40"/>
  <c r="Y115" i="40"/>
  <c r="Y116" i="40"/>
  <c r="Y117" i="40"/>
  <c r="Y118" i="40"/>
  <c r="Y119" i="40"/>
  <c r="Y120" i="40"/>
  <c r="Y121" i="40"/>
  <c r="Y122" i="40"/>
  <c r="Y123" i="40"/>
  <c r="Y124" i="40"/>
  <c r="Y125" i="40"/>
  <c r="Y126" i="40"/>
  <c r="Y127" i="40"/>
  <c r="Y128" i="40"/>
  <c r="Y129" i="40"/>
  <c r="Y130" i="40"/>
  <c r="Y131" i="40"/>
  <c r="Y132" i="40"/>
  <c r="Y133" i="40"/>
  <c r="Y134" i="40"/>
  <c r="Y135" i="40"/>
  <c r="Y136" i="40"/>
  <c r="Y137" i="40"/>
  <c r="Y138" i="40"/>
  <c r="Y139" i="40"/>
  <c r="Y140" i="40"/>
  <c r="Y141" i="40"/>
  <c r="Y142" i="40"/>
  <c r="Y143" i="40"/>
  <c r="Y144" i="40"/>
  <c r="Y145" i="40"/>
  <c r="Y146" i="40"/>
  <c r="Y147" i="40"/>
  <c r="Y148" i="40"/>
  <c r="Y149" i="40"/>
  <c r="Y150" i="40"/>
  <c r="Y151" i="40"/>
  <c r="Y152" i="40"/>
  <c r="Y153" i="40"/>
  <c r="Y154" i="40"/>
  <c r="Y155" i="40"/>
  <c r="Y156" i="40"/>
  <c r="Y157" i="40"/>
  <c r="Y158" i="40"/>
  <c r="Y159" i="40"/>
  <c r="Y160" i="40"/>
  <c r="Y161" i="40"/>
  <c r="Y162" i="40"/>
  <c r="Y163" i="40"/>
  <c r="Y164" i="40"/>
  <c r="Y165" i="40"/>
  <c r="Y166" i="40"/>
  <c r="Y167" i="40"/>
  <c r="Y168" i="40"/>
  <c r="Y169" i="40"/>
  <c r="Y170" i="40"/>
  <c r="Y171" i="40"/>
  <c r="Y172" i="40"/>
  <c r="Y173" i="40"/>
  <c r="Y174" i="40"/>
  <c r="Y175" i="40"/>
  <c r="Y176" i="40"/>
  <c r="Y177" i="40"/>
  <c r="Y178" i="40"/>
  <c r="Y179" i="40"/>
  <c r="Y180" i="40"/>
  <c r="Y181" i="40"/>
  <c r="Y182" i="40"/>
  <c r="Y183" i="40"/>
  <c r="Y184" i="40"/>
  <c r="Y185" i="40"/>
  <c r="Y186" i="40"/>
  <c r="Y187" i="40"/>
  <c r="Y188" i="40"/>
  <c r="Y189" i="40"/>
  <c r="Y190" i="40"/>
  <c r="Y191" i="40"/>
  <c r="Y192" i="40"/>
  <c r="Y193" i="40"/>
  <c r="Y194" i="40"/>
  <c r="Y195" i="40"/>
  <c r="Y196" i="40"/>
  <c r="Y197" i="40"/>
  <c r="Y198" i="40"/>
  <c r="Y199" i="40"/>
  <c r="Y200" i="40"/>
  <c r="Y201" i="40"/>
  <c r="Y202" i="40"/>
  <c r="Y203" i="40"/>
  <c r="Y204" i="40"/>
  <c r="Y205" i="40"/>
  <c r="Y206" i="40"/>
  <c r="Y207" i="40"/>
  <c r="Y208" i="40"/>
  <c r="Y209" i="40"/>
  <c r="Y210" i="40"/>
  <c r="Y211" i="40"/>
  <c r="Y212" i="40"/>
  <c r="Y213" i="40"/>
  <c r="Y214" i="40"/>
  <c r="Y215" i="40"/>
  <c r="Y216" i="40"/>
  <c r="Y217" i="40"/>
  <c r="Y218" i="40"/>
  <c r="Y219" i="40"/>
  <c r="Y220" i="40"/>
  <c r="Y221" i="40"/>
  <c r="Y222" i="40"/>
  <c r="Y223" i="40"/>
  <c r="Y224" i="40"/>
  <c r="Y225" i="40"/>
  <c r="Y226" i="40"/>
  <c r="Y227" i="40"/>
  <c r="Y228" i="40"/>
  <c r="Y229" i="40"/>
  <c r="Y230" i="40"/>
  <c r="Y231" i="40"/>
  <c r="Y232" i="40"/>
  <c r="Y233" i="40"/>
  <c r="Y234" i="40"/>
  <c r="Y235" i="40"/>
  <c r="Y236" i="40"/>
  <c r="Y237" i="40"/>
  <c r="Y238" i="40"/>
  <c r="Y239" i="40"/>
  <c r="Y240" i="40"/>
  <c r="Y241" i="40"/>
  <c r="Y242" i="40"/>
  <c r="Y243" i="40"/>
  <c r="Y244" i="40"/>
  <c r="Y245" i="40"/>
  <c r="Y246" i="40"/>
  <c r="Y247" i="40"/>
  <c r="Y248" i="40"/>
  <c r="Y249" i="40"/>
  <c r="Y250" i="40"/>
  <c r="Y251" i="40"/>
  <c r="Y252" i="40"/>
  <c r="Y253" i="40"/>
  <c r="Y254" i="40"/>
  <c r="Y255" i="40"/>
  <c r="Y256" i="40"/>
  <c r="Y257" i="40"/>
  <c r="Y258" i="40"/>
  <c r="Y259" i="40"/>
  <c r="Y260" i="40"/>
  <c r="Y261" i="40"/>
  <c r="Y262" i="40"/>
  <c r="Y263" i="40"/>
  <c r="Y264" i="40"/>
  <c r="Y265" i="40"/>
  <c r="Y266" i="40"/>
  <c r="Y267" i="40"/>
  <c r="Y268" i="40"/>
  <c r="Y269" i="40"/>
  <c r="Y270" i="40"/>
  <c r="Y271" i="40"/>
  <c r="Y272" i="40"/>
  <c r="Y273" i="40"/>
  <c r="Y274" i="40"/>
  <c r="Y275" i="40"/>
  <c r="Y276" i="40"/>
  <c r="Y277" i="40"/>
  <c r="Y278" i="40"/>
  <c r="Y279" i="40"/>
  <c r="Y280" i="40"/>
  <c r="Y281" i="40"/>
  <c r="Y282" i="40"/>
  <c r="Y283" i="40"/>
  <c r="Y284" i="40"/>
  <c r="Y285" i="40"/>
  <c r="Y286" i="40"/>
  <c r="Y287" i="40"/>
  <c r="Y288" i="40"/>
  <c r="Y289" i="40"/>
  <c r="Y290" i="40"/>
  <c r="Y291" i="40"/>
  <c r="Y292" i="40"/>
  <c r="Y293" i="40"/>
  <c r="Y294" i="40"/>
  <c r="Y295" i="40"/>
  <c r="Y296" i="40"/>
  <c r="Y297" i="40"/>
  <c r="Y298" i="40"/>
  <c r="Y299" i="40"/>
  <c r="Y300" i="40"/>
  <c r="Y301" i="40"/>
  <c r="Y302" i="40"/>
  <c r="Y303" i="40"/>
  <c r="Y304" i="40"/>
  <c r="Y305" i="40"/>
  <c r="Y306" i="40"/>
  <c r="Y307" i="40"/>
  <c r="Y308" i="40"/>
  <c r="Y309" i="40"/>
  <c r="Y310" i="40"/>
  <c r="Y311" i="40"/>
  <c r="Y312" i="40"/>
  <c r="Y313" i="40"/>
  <c r="Y314" i="40"/>
  <c r="Y315" i="40"/>
  <c r="Y316" i="40"/>
  <c r="Y317" i="40"/>
  <c r="Y318" i="40"/>
  <c r="Y319" i="40"/>
  <c r="Y320" i="40"/>
  <c r="Y321" i="40"/>
  <c r="Y322" i="40"/>
  <c r="Y323" i="40"/>
  <c r="Y324" i="40"/>
  <c r="Y325" i="40"/>
  <c r="Y326" i="40"/>
  <c r="Y327" i="40"/>
  <c r="Y328" i="40"/>
  <c r="Y329" i="40"/>
  <c r="Y330" i="40"/>
  <c r="Y331" i="40"/>
  <c r="Y332" i="40"/>
  <c r="Y333" i="40"/>
  <c r="Y334" i="40"/>
  <c r="Y335" i="40"/>
  <c r="Y336" i="40"/>
  <c r="Y337" i="40"/>
  <c r="Y338" i="40"/>
  <c r="Y339" i="40"/>
  <c r="Y340" i="40"/>
  <c r="Y341" i="40"/>
  <c r="Y342" i="40"/>
  <c r="Y343" i="40"/>
  <c r="Y344" i="40"/>
  <c r="Y345" i="40"/>
  <c r="Y346" i="40"/>
  <c r="Y347" i="40"/>
  <c r="Y348" i="40"/>
  <c r="Y349" i="40"/>
  <c r="Y350" i="40"/>
  <c r="Y351" i="40"/>
  <c r="Y352" i="40"/>
  <c r="Y353" i="40"/>
  <c r="Y354" i="40"/>
  <c r="Y355" i="40"/>
  <c r="Y356" i="40"/>
  <c r="Y357" i="40"/>
  <c r="Y358" i="40"/>
  <c r="Y359" i="40"/>
  <c r="Y360" i="40"/>
  <c r="Y361" i="40"/>
  <c r="Y362" i="40"/>
  <c r="Y363" i="40"/>
  <c r="Y364" i="40"/>
  <c r="Y365" i="40"/>
  <c r="Y366" i="40"/>
  <c r="Y367" i="40"/>
  <c r="Y368" i="40"/>
  <c r="Y369" i="40"/>
  <c r="Y370" i="40"/>
  <c r="Y371" i="40"/>
  <c r="Y372" i="40"/>
  <c r="Y373" i="40"/>
  <c r="Y374" i="40"/>
  <c r="Y375" i="40"/>
  <c r="Y376" i="40"/>
  <c r="Y377" i="40"/>
  <c r="Y378" i="40"/>
  <c r="Y379" i="40"/>
  <c r="Y380" i="40"/>
  <c r="Y381" i="40"/>
  <c r="Y382" i="40"/>
  <c r="Y383" i="40"/>
  <c r="Y384" i="40"/>
  <c r="Y385" i="40"/>
  <c r="Y386" i="40"/>
  <c r="Y387" i="40"/>
  <c r="Y388" i="40"/>
  <c r="Y389" i="40"/>
  <c r="Y390" i="40"/>
  <c r="Y391" i="40"/>
  <c r="Y392" i="40"/>
  <c r="Y393" i="40"/>
  <c r="Y394" i="40"/>
  <c r="Y395" i="40"/>
  <c r="Y396" i="40"/>
  <c r="Y397" i="40"/>
  <c r="Y398" i="40"/>
  <c r="Y399" i="40"/>
  <c r="Y400" i="40"/>
  <c r="Y401" i="40"/>
  <c r="Y402" i="40"/>
  <c r="Y403" i="40"/>
  <c r="Y404" i="40"/>
  <c r="Y405" i="40"/>
  <c r="Y406" i="40"/>
  <c r="Y407" i="40"/>
  <c r="Y408" i="40"/>
  <c r="Y409" i="40"/>
  <c r="Y410" i="40"/>
  <c r="Y411" i="40"/>
  <c r="Y412" i="40"/>
  <c r="Y413" i="40"/>
  <c r="Y414" i="40"/>
  <c r="Y415" i="40"/>
  <c r="Y416" i="40"/>
  <c r="Y417" i="40"/>
  <c r="Y418" i="40"/>
  <c r="Y419" i="40"/>
  <c r="Y420" i="40"/>
  <c r="Y421" i="40"/>
  <c r="Y422" i="40"/>
  <c r="Y423" i="40"/>
  <c r="Y424" i="40"/>
  <c r="Y425" i="40"/>
  <c r="Y426" i="40"/>
  <c r="Y427" i="40"/>
  <c r="Y428" i="40"/>
  <c r="Y429" i="40"/>
  <c r="Y430" i="40"/>
  <c r="Y431" i="40"/>
  <c r="Y432" i="40"/>
  <c r="Y433" i="40"/>
  <c r="Y434" i="40"/>
  <c r="Y435" i="40"/>
  <c r="Y436" i="40"/>
  <c r="Y437" i="40"/>
  <c r="Y438" i="40"/>
  <c r="Y439" i="40"/>
  <c r="Y440" i="40"/>
  <c r="Y441" i="40"/>
  <c r="Y442" i="40"/>
  <c r="Y443" i="40"/>
  <c r="Y444" i="40"/>
  <c r="Y445" i="40"/>
  <c r="Y446" i="40"/>
  <c r="Y447" i="40"/>
  <c r="Y448" i="40"/>
  <c r="Y449" i="40"/>
  <c r="Y450" i="40"/>
  <c r="Y451" i="40"/>
  <c r="Y452" i="40"/>
  <c r="Y453" i="40"/>
  <c r="Y454" i="40"/>
  <c r="Y455" i="40"/>
  <c r="Y456" i="40"/>
  <c r="Y457" i="40"/>
  <c r="Y458" i="40"/>
  <c r="Y459" i="40"/>
  <c r="Y460" i="40"/>
  <c r="Y461" i="40"/>
  <c r="Y462" i="40"/>
  <c r="Y463" i="40"/>
  <c r="Y464" i="40"/>
  <c r="Y465" i="40"/>
  <c r="Y466" i="40"/>
  <c r="Y467" i="40"/>
  <c r="Y468" i="40"/>
  <c r="Y469" i="40"/>
  <c r="Y470" i="40"/>
  <c r="Y471" i="40"/>
  <c r="Y472" i="40"/>
  <c r="Y473" i="40"/>
  <c r="Y474" i="40"/>
  <c r="Y475" i="40"/>
  <c r="Y476" i="40"/>
  <c r="Y477" i="40"/>
  <c r="Y478" i="40"/>
  <c r="Y479" i="40"/>
  <c r="Y480" i="40"/>
  <c r="Y481" i="40"/>
  <c r="Y482" i="40"/>
  <c r="Y483" i="40"/>
  <c r="Y484" i="40"/>
  <c r="Y485" i="40"/>
  <c r="Y486" i="40"/>
  <c r="Y487" i="40"/>
  <c r="Y488" i="40"/>
  <c r="Y489" i="40"/>
  <c r="Y490" i="40"/>
  <c r="Y491" i="40"/>
  <c r="Y492" i="40"/>
  <c r="Y493" i="40"/>
  <c r="Y494" i="40"/>
  <c r="Y495" i="40"/>
  <c r="Y496" i="40"/>
  <c r="Y497" i="40"/>
  <c r="Y498" i="40"/>
  <c r="Y499" i="40"/>
  <c r="Y500" i="40"/>
  <c r="Y501" i="40"/>
  <c r="Y502" i="40"/>
  <c r="Y503" i="40"/>
  <c r="Y504" i="40"/>
  <c r="Y505" i="40"/>
  <c r="Y506" i="40"/>
  <c r="Y507" i="40"/>
  <c r="Y508" i="40"/>
  <c r="Y509" i="40"/>
  <c r="Y510" i="40"/>
  <c r="Y511" i="40"/>
  <c r="Y512" i="40"/>
  <c r="Y513" i="40"/>
  <c r="Y514" i="40"/>
  <c r="Y515" i="40"/>
  <c r="Y516" i="40"/>
  <c r="Y517" i="40"/>
  <c r="Y518" i="40"/>
  <c r="Y519" i="40"/>
  <c r="Y520" i="40"/>
  <c r="Y521" i="40"/>
  <c r="Y522" i="40"/>
  <c r="Y523" i="40"/>
  <c r="Y524" i="40"/>
  <c r="Y525" i="40"/>
  <c r="Y526" i="40"/>
  <c r="Y527" i="40"/>
  <c r="Y528" i="40"/>
  <c r="Y529" i="40"/>
  <c r="Y530" i="40"/>
  <c r="Y531" i="40"/>
  <c r="Y532" i="40"/>
  <c r="Y533" i="40"/>
  <c r="Y534" i="40"/>
  <c r="Y535" i="40"/>
  <c r="Y536" i="40"/>
  <c r="Y537" i="40"/>
  <c r="Y538" i="40"/>
  <c r="Y539" i="40"/>
  <c r="Y540" i="40"/>
  <c r="Y541" i="40"/>
  <c r="Y542" i="40"/>
  <c r="Y543" i="40"/>
  <c r="Y544" i="40"/>
  <c r="Y545" i="40"/>
  <c r="Y546" i="40"/>
  <c r="Y547" i="40"/>
  <c r="Y548" i="40"/>
  <c r="Y549" i="40"/>
  <c r="Y550" i="40"/>
  <c r="Y551" i="40"/>
  <c r="Y552" i="40"/>
  <c r="Y553" i="40"/>
  <c r="Y554" i="40"/>
  <c r="Y555" i="40"/>
  <c r="Y556" i="40"/>
  <c r="Y557" i="40"/>
  <c r="Y558" i="40"/>
  <c r="Y559" i="40"/>
  <c r="Y560" i="40"/>
  <c r="Y561" i="40"/>
  <c r="Y562" i="40"/>
  <c r="Y563" i="40"/>
  <c r="Y564" i="40"/>
  <c r="Y565" i="40"/>
  <c r="Y566" i="40"/>
  <c r="Y567" i="40"/>
  <c r="Y568" i="40"/>
  <c r="Y569" i="40"/>
  <c r="Y570" i="40"/>
  <c r="Y571" i="40"/>
  <c r="Y572" i="40"/>
  <c r="Y573" i="40"/>
  <c r="Y574" i="40"/>
  <c r="Y575" i="40"/>
  <c r="Y576" i="40"/>
  <c r="Y577" i="40"/>
  <c r="Y578" i="40"/>
  <c r="Y579" i="40"/>
  <c r="Y580" i="40"/>
  <c r="Y581" i="40"/>
  <c r="Y582" i="40"/>
  <c r="Y583" i="40"/>
  <c r="Y584" i="40"/>
  <c r="Y585" i="40"/>
  <c r="Y586" i="40"/>
  <c r="Y587" i="40"/>
  <c r="Y588" i="40"/>
  <c r="Y589" i="40"/>
  <c r="Y590" i="40"/>
  <c r="Y591" i="40"/>
  <c r="Y592" i="40"/>
  <c r="Y593" i="40"/>
  <c r="Y594" i="40"/>
  <c r="Y595" i="40"/>
  <c r="Y596" i="40"/>
  <c r="Y597" i="40"/>
  <c r="Y598" i="40"/>
  <c r="Y599" i="40"/>
  <c r="Y600" i="40"/>
  <c r="Y601" i="40"/>
  <c r="Y602" i="40"/>
  <c r="Y603" i="40"/>
  <c r="Y604" i="40"/>
  <c r="Y605" i="40"/>
  <c r="Y606" i="40"/>
  <c r="Y607" i="40"/>
  <c r="Y608" i="40"/>
  <c r="Y609" i="40"/>
  <c r="Y610" i="40"/>
  <c r="Y611" i="40"/>
  <c r="Y612" i="40"/>
  <c r="Y613" i="40"/>
  <c r="Y614" i="40"/>
  <c r="Y615" i="40"/>
  <c r="Y616" i="40"/>
  <c r="Y617" i="40"/>
  <c r="Y618" i="40"/>
  <c r="Y619" i="40"/>
  <c r="Y620" i="40"/>
  <c r="Y621" i="40"/>
  <c r="Y622" i="40"/>
  <c r="Y623" i="40"/>
  <c r="Y624" i="40"/>
  <c r="Y625" i="40"/>
  <c r="Y626" i="40"/>
  <c r="Y627" i="40"/>
  <c r="Y628" i="40"/>
  <c r="Y629" i="40"/>
  <c r="Y630" i="40"/>
  <c r="Y631" i="40"/>
  <c r="Y632" i="40"/>
  <c r="Y633" i="40"/>
  <c r="Y634" i="40"/>
  <c r="Y635" i="40"/>
  <c r="Y636" i="40"/>
  <c r="Y637" i="40"/>
  <c r="Y638" i="40"/>
  <c r="Y639" i="40"/>
  <c r="Y640" i="40"/>
  <c r="Y641" i="40"/>
  <c r="Y642" i="40"/>
  <c r="Y643" i="40"/>
  <c r="Y644" i="40"/>
  <c r="Y645" i="40"/>
  <c r="Y646" i="40"/>
  <c r="Y647" i="40"/>
  <c r="Y648" i="40"/>
  <c r="Y649" i="40"/>
  <c r="Y650" i="40"/>
  <c r="Y651" i="40"/>
  <c r="Y652" i="40"/>
  <c r="Y653" i="40"/>
  <c r="Y654" i="40"/>
  <c r="Y655" i="40"/>
  <c r="Y656" i="40"/>
  <c r="Y657" i="40"/>
  <c r="Y658" i="40"/>
  <c r="Y659" i="40"/>
  <c r="Y660" i="40"/>
  <c r="Y661" i="40"/>
  <c r="Y662" i="40"/>
  <c r="Y663" i="40"/>
  <c r="Y664" i="40"/>
  <c r="Y665" i="40"/>
  <c r="Y666" i="40"/>
  <c r="Y667" i="40"/>
  <c r="Y668" i="40"/>
  <c r="Y669" i="40"/>
  <c r="Y670" i="40"/>
  <c r="Y671" i="40"/>
  <c r="Y672" i="40"/>
  <c r="Y673" i="40"/>
  <c r="Y674" i="40"/>
  <c r="Y675" i="40"/>
  <c r="Y676" i="40"/>
  <c r="Y677" i="40"/>
  <c r="Y678" i="40"/>
  <c r="Y679" i="40"/>
  <c r="Y680" i="40"/>
  <c r="Y681" i="40"/>
  <c r="Y682" i="40"/>
  <c r="Y683" i="40"/>
  <c r="Y684" i="40"/>
  <c r="Y685" i="40"/>
  <c r="Y686" i="40"/>
  <c r="Y687" i="40"/>
  <c r="Y688" i="40"/>
  <c r="Y689" i="40"/>
  <c r="Y690" i="40"/>
  <c r="Y691" i="40"/>
  <c r="Y692" i="40"/>
  <c r="Y693" i="40"/>
  <c r="Y694" i="40"/>
  <c r="Y695" i="40"/>
  <c r="Y696" i="40"/>
  <c r="Y697" i="40"/>
  <c r="Y698" i="40"/>
  <c r="Y699" i="40"/>
  <c r="Y700" i="40"/>
  <c r="Y701" i="40"/>
  <c r="Y702" i="40"/>
  <c r="Y703" i="40"/>
  <c r="Y704" i="40"/>
  <c r="Y705" i="40"/>
  <c r="Y706" i="40"/>
  <c r="Y707" i="40"/>
  <c r="Y708" i="40"/>
  <c r="Y709" i="40"/>
  <c r="Y710" i="40"/>
  <c r="Y711" i="40"/>
  <c r="Y712" i="40"/>
  <c r="Y713" i="40"/>
  <c r="Y714" i="40"/>
  <c r="Y715" i="40"/>
  <c r="Y716" i="40"/>
  <c r="Y717" i="40"/>
  <c r="Y718" i="40"/>
  <c r="Y719" i="40"/>
  <c r="Y720" i="40"/>
  <c r="Y721" i="40"/>
  <c r="Y722" i="40"/>
  <c r="Y723" i="40"/>
  <c r="Y724" i="40"/>
  <c r="Y725" i="40"/>
  <c r="Y726" i="40"/>
  <c r="Y727" i="40"/>
  <c r="Y728" i="40"/>
  <c r="Y729" i="40"/>
  <c r="Y730" i="40"/>
  <c r="Y731" i="40"/>
  <c r="Y732" i="40"/>
  <c r="Y733" i="40"/>
  <c r="Y734" i="40"/>
  <c r="Y735" i="40"/>
  <c r="Y736" i="40"/>
  <c r="Y737" i="40"/>
  <c r="Y738" i="40"/>
  <c r="Y739" i="40"/>
  <c r="Y740" i="40"/>
  <c r="Y741" i="40"/>
  <c r="Y742" i="40"/>
  <c r="Y743" i="40"/>
  <c r="Y744" i="40"/>
  <c r="Y745" i="40"/>
  <c r="Y746" i="40"/>
  <c r="Y747" i="40"/>
  <c r="Y748" i="40"/>
  <c r="Y749" i="40"/>
  <c r="Y750" i="40"/>
  <c r="Y751" i="40"/>
  <c r="Y752" i="40"/>
  <c r="Y753" i="40"/>
  <c r="Y754" i="40"/>
  <c r="Y755" i="40"/>
  <c r="Y756" i="40"/>
  <c r="Y757" i="40"/>
  <c r="Y758" i="40"/>
  <c r="Y759" i="40"/>
  <c r="Y760" i="40"/>
  <c r="Y761" i="40"/>
  <c r="Y762" i="40"/>
  <c r="Y763" i="40"/>
  <c r="Y764" i="40"/>
  <c r="Y765" i="40"/>
  <c r="Y766" i="40"/>
  <c r="Y767" i="40"/>
  <c r="Y768" i="40"/>
  <c r="Y769" i="40"/>
  <c r="Y770" i="40"/>
  <c r="Y771" i="40"/>
  <c r="Y772" i="40"/>
  <c r="Y773" i="40"/>
  <c r="Y774" i="40"/>
  <c r="Y775" i="40"/>
  <c r="Y776" i="40"/>
  <c r="Y777" i="40"/>
  <c r="Y778" i="40"/>
  <c r="Y779" i="40"/>
  <c r="Y780" i="40"/>
  <c r="Y781" i="40"/>
  <c r="Y782" i="40"/>
  <c r="Y783" i="40"/>
  <c r="Y784" i="40"/>
  <c r="Y785" i="40"/>
  <c r="Y786" i="40"/>
  <c r="Y787" i="40"/>
  <c r="Y788" i="40"/>
  <c r="Y789" i="40"/>
  <c r="Y790" i="40"/>
  <c r="Y791" i="40"/>
  <c r="Y792" i="40"/>
  <c r="Y793" i="40"/>
  <c r="Y794" i="40"/>
  <c r="Y795" i="40"/>
  <c r="Y796" i="40"/>
  <c r="Y797" i="40"/>
  <c r="Y798" i="40"/>
  <c r="Y799" i="40"/>
  <c r="Y800" i="40"/>
  <c r="Y801" i="40"/>
  <c r="Y802" i="40"/>
  <c r="Y803" i="40"/>
  <c r="Y804" i="40"/>
  <c r="Y805" i="40"/>
  <c r="Y806" i="40"/>
  <c r="Y807" i="40"/>
  <c r="Y808" i="40"/>
  <c r="Y809" i="40"/>
  <c r="Y810" i="40"/>
  <c r="Y811" i="40"/>
  <c r="Y812" i="40"/>
  <c r="Y813" i="40"/>
  <c r="Y814" i="40"/>
  <c r="Y815" i="40"/>
  <c r="Y816" i="40"/>
  <c r="Y817" i="40"/>
  <c r="Y818" i="40"/>
  <c r="Y819" i="40"/>
  <c r="Y820" i="40"/>
  <c r="Y821" i="40"/>
  <c r="Y822" i="40"/>
  <c r="Y823" i="40"/>
  <c r="Y824" i="40"/>
  <c r="Y825" i="40"/>
  <c r="Y826" i="40"/>
  <c r="Y827" i="40"/>
  <c r="Y828" i="40"/>
  <c r="Y829" i="40"/>
  <c r="Y830" i="40"/>
  <c r="Y831" i="40"/>
  <c r="Y832" i="40"/>
  <c r="Y833" i="40"/>
  <c r="Y834" i="40"/>
  <c r="Y835" i="40"/>
  <c r="Y836" i="40"/>
  <c r="Y837" i="40"/>
  <c r="Y838" i="40"/>
  <c r="Y839" i="40"/>
  <c r="Y840" i="40"/>
  <c r="Y841" i="40"/>
  <c r="Y842" i="40"/>
  <c r="Y843" i="40"/>
  <c r="Y844" i="40"/>
  <c r="Y845" i="40"/>
  <c r="Y846" i="40"/>
  <c r="Y847" i="40"/>
  <c r="Y848" i="40"/>
  <c r="Y849" i="40"/>
  <c r="Y850" i="40"/>
  <c r="Y851" i="40"/>
  <c r="Y852" i="40"/>
  <c r="Y853" i="40"/>
  <c r="Y854" i="40"/>
  <c r="Y855" i="40"/>
  <c r="Y856" i="40"/>
  <c r="Y857" i="40"/>
  <c r="Y858" i="40"/>
  <c r="Y859" i="40"/>
  <c r="Y860" i="40"/>
  <c r="Y861" i="40"/>
  <c r="Y862" i="40"/>
  <c r="Y863" i="40"/>
  <c r="Y864" i="40"/>
  <c r="Y865" i="40"/>
  <c r="Y866" i="40"/>
  <c r="Y867" i="40"/>
  <c r="Y868" i="40"/>
  <c r="Y869" i="40"/>
  <c r="Y870" i="40"/>
  <c r="Y871" i="40"/>
  <c r="Y872" i="40"/>
  <c r="Y873" i="40"/>
  <c r="Y874" i="40"/>
  <c r="Y875" i="40"/>
  <c r="Y876" i="40"/>
  <c r="Y877" i="40"/>
  <c r="Y878" i="40"/>
  <c r="Y879" i="40"/>
  <c r="Y880" i="40"/>
  <c r="Y881" i="40"/>
  <c r="Y882" i="40"/>
  <c r="Y883" i="40"/>
  <c r="Y884" i="40"/>
  <c r="Y885" i="40"/>
  <c r="Y886" i="40"/>
  <c r="Y887" i="40"/>
  <c r="Y888" i="40"/>
  <c r="Y889" i="40"/>
  <c r="Y890" i="40"/>
  <c r="Y891" i="40"/>
  <c r="Y892" i="40"/>
  <c r="Y893" i="40"/>
  <c r="Y894" i="40"/>
  <c r="Y895" i="40"/>
  <c r="Y896" i="40"/>
  <c r="Y897" i="40"/>
  <c r="Y898" i="40"/>
  <c r="Y899" i="40"/>
  <c r="Y900" i="40"/>
  <c r="Y901" i="40"/>
  <c r="Y902" i="40"/>
  <c r="Y903" i="40"/>
  <c r="Y904" i="40"/>
  <c r="Y905" i="40"/>
  <c r="Y906" i="40"/>
  <c r="Y907" i="40"/>
  <c r="Y908" i="40"/>
  <c r="Y909" i="40"/>
  <c r="Y910" i="40"/>
  <c r="Y911" i="40"/>
  <c r="Y912" i="40"/>
  <c r="Y913" i="40"/>
  <c r="Y914" i="40"/>
  <c r="Y915" i="40"/>
  <c r="Y916" i="40"/>
  <c r="Y917" i="40"/>
  <c r="Y918" i="40"/>
  <c r="Y919" i="40"/>
  <c r="Y920" i="40"/>
  <c r="Y921" i="40"/>
  <c r="Y922" i="40"/>
  <c r="Y923" i="40"/>
  <c r="Y924" i="40"/>
  <c r="Y925" i="40"/>
  <c r="Y926" i="40"/>
  <c r="Y927" i="40"/>
  <c r="Y928" i="40"/>
  <c r="Y929" i="40"/>
  <c r="Y930" i="40"/>
  <c r="Y931" i="40"/>
  <c r="Y932" i="40"/>
  <c r="Y933" i="40"/>
  <c r="Y934" i="40"/>
  <c r="Y935" i="40"/>
  <c r="Y936" i="40"/>
  <c r="Y937" i="40"/>
  <c r="Y938" i="40"/>
  <c r="Y939" i="40"/>
  <c r="Y940" i="40"/>
  <c r="Y941" i="40"/>
  <c r="Y942" i="40"/>
  <c r="Y943" i="40"/>
  <c r="Y944" i="40"/>
  <c r="Y945" i="40"/>
  <c r="Y946" i="40"/>
  <c r="Y947" i="40"/>
  <c r="Y948" i="40"/>
  <c r="Y949" i="40"/>
  <c r="Y950" i="40"/>
  <c r="Y951" i="40"/>
  <c r="Y952" i="40"/>
  <c r="Y953" i="40"/>
  <c r="Y954" i="40"/>
  <c r="Y955" i="40"/>
  <c r="Y956" i="40"/>
  <c r="Y957" i="40"/>
  <c r="Y958" i="40"/>
  <c r="Y959" i="40"/>
  <c r="Y960" i="40"/>
  <c r="Y961" i="40"/>
  <c r="Y962" i="40"/>
  <c r="Y963" i="40"/>
  <c r="Y964" i="40"/>
  <c r="Y965" i="40"/>
  <c r="Y966" i="40"/>
  <c r="Y967" i="40"/>
  <c r="Y968" i="40"/>
  <c r="Y969" i="40"/>
  <c r="Y970" i="40"/>
  <c r="Y971" i="40"/>
  <c r="Y972" i="40"/>
  <c r="Y973" i="40"/>
  <c r="Y974" i="40"/>
  <c r="Y975" i="40"/>
  <c r="Y976" i="40"/>
  <c r="Y977" i="40"/>
  <c r="Y978" i="40"/>
  <c r="Y979" i="40"/>
  <c r="Y980" i="40"/>
  <c r="Y981" i="40"/>
  <c r="Y982" i="40"/>
  <c r="Y983" i="40"/>
  <c r="Y984" i="40"/>
  <c r="Y985" i="40"/>
  <c r="Y986" i="40"/>
  <c r="Y987" i="40"/>
  <c r="Y988" i="40"/>
  <c r="Y989" i="40"/>
  <c r="Y990" i="40"/>
  <c r="Y991" i="40"/>
  <c r="Y992" i="40"/>
  <c r="Y993" i="40"/>
  <c r="Y994" i="40"/>
  <c r="Y995" i="40"/>
  <c r="Y996" i="40"/>
  <c r="Y997" i="40"/>
  <c r="Y998" i="40"/>
  <c r="Y999" i="40"/>
  <c r="Y1000" i="40"/>
  <c r="Y1001" i="40"/>
  <c r="Y1002" i="40"/>
  <c r="Y1003" i="40"/>
  <c r="Y1004" i="40"/>
  <c r="Y1005" i="40"/>
  <c r="Y1006" i="40"/>
  <c r="Y1007" i="40"/>
  <c r="Y1008" i="40"/>
  <c r="Y1009" i="40"/>
  <c r="Y1010" i="40"/>
  <c r="Y1011" i="40"/>
  <c r="Y1012" i="40"/>
  <c r="Y1013" i="40"/>
  <c r="Y1014" i="40"/>
  <c r="Y1015" i="40"/>
  <c r="Y1016" i="40"/>
  <c r="Y1017" i="40"/>
  <c r="Y1018" i="40"/>
  <c r="Y1019" i="40"/>
  <c r="Y1020" i="40"/>
  <c r="Y1021" i="40"/>
  <c r="Y1022" i="40"/>
  <c r="Y1023" i="40"/>
  <c r="Y1024" i="40"/>
  <c r="Y1025" i="40"/>
  <c r="Y1026" i="40"/>
  <c r="Y1027" i="40"/>
  <c r="Y1028" i="40"/>
  <c r="Y1029" i="40"/>
  <c r="Y1030" i="40"/>
  <c r="Y1031" i="40"/>
  <c r="Y1032" i="40"/>
  <c r="Y1033" i="40"/>
  <c r="Y1034" i="40"/>
  <c r="Y1035" i="40"/>
  <c r="Y1036" i="40"/>
  <c r="Y1037" i="40"/>
  <c r="Y1038" i="40"/>
  <c r="Y1039" i="40"/>
  <c r="Y1040" i="40"/>
  <c r="Y1041" i="40"/>
  <c r="Y1042" i="40"/>
  <c r="Y1043" i="40"/>
  <c r="Y1044" i="40"/>
  <c r="Y1045" i="40"/>
  <c r="Y1046" i="40"/>
  <c r="Y1047" i="40"/>
  <c r="Y1048" i="40"/>
  <c r="Y1049" i="40"/>
  <c r="Y1050" i="40"/>
  <c r="Y1051" i="40"/>
  <c r="Y1052" i="40"/>
  <c r="Y1053" i="40"/>
  <c r="Y1054" i="40"/>
  <c r="Y1055" i="40"/>
  <c r="Y1056" i="40"/>
  <c r="Y1057" i="40"/>
  <c r="Y1058" i="40"/>
  <c r="Y1059" i="40"/>
  <c r="Y1060" i="40"/>
  <c r="Y1061" i="40"/>
  <c r="Y1062" i="40"/>
  <c r="Y1063" i="40"/>
  <c r="Y1064" i="40"/>
  <c r="Y1065" i="40"/>
  <c r="Y1066" i="40"/>
  <c r="Y1067" i="40"/>
  <c r="Y1068" i="40"/>
  <c r="Y1069" i="40"/>
  <c r="Y1070" i="40"/>
  <c r="Y1071" i="40"/>
  <c r="Y1072" i="40"/>
  <c r="Y1073" i="40"/>
  <c r="Y1074" i="40"/>
  <c r="Y1075" i="40"/>
  <c r="Y1076" i="40"/>
  <c r="Y1077" i="40"/>
  <c r="Y1078" i="40"/>
  <c r="Y1079" i="40"/>
  <c r="Y1080" i="40"/>
  <c r="Y1081" i="40"/>
  <c r="Y1082" i="40"/>
  <c r="Y1083" i="40"/>
  <c r="Y1084" i="40"/>
  <c r="Y1085" i="40"/>
  <c r="Y1086" i="40"/>
  <c r="Y1087" i="40"/>
  <c r="Y1088" i="40"/>
  <c r="Y1089" i="40"/>
  <c r="Y1090" i="40"/>
  <c r="Y1091" i="40"/>
  <c r="Y1092" i="40"/>
  <c r="Y1093" i="40"/>
  <c r="Y1094" i="40"/>
  <c r="Y1095" i="40"/>
  <c r="Y1096" i="40"/>
  <c r="Y1097" i="40"/>
  <c r="Y1098" i="40"/>
  <c r="Y1099" i="40"/>
  <c r="Y1100" i="40"/>
  <c r="Y1101" i="40"/>
  <c r="Y1102" i="40"/>
  <c r="Y1103" i="40"/>
  <c r="Y1104" i="40"/>
  <c r="Y1105" i="40"/>
  <c r="Y1106" i="40"/>
  <c r="Y1107" i="40"/>
  <c r="Y1108" i="40"/>
  <c r="Y1109" i="40"/>
  <c r="Y1110" i="40"/>
  <c r="Y1111" i="40"/>
  <c r="Y1112" i="40"/>
  <c r="Y1113" i="40"/>
  <c r="Y1114" i="40"/>
  <c r="Y1115" i="40"/>
  <c r="Y1116" i="40"/>
  <c r="Y1117" i="40"/>
  <c r="Y1118" i="40"/>
  <c r="Y1119" i="40"/>
  <c r="Y1120" i="40"/>
  <c r="Y1121" i="40"/>
  <c r="Y1122" i="40"/>
  <c r="Y1123" i="40"/>
  <c r="Y1124" i="40"/>
  <c r="Y1125" i="40"/>
  <c r="Y1126" i="40"/>
  <c r="Y1127" i="40"/>
  <c r="Y1128" i="40"/>
  <c r="Y1129" i="40"/>
  <c r="Y1130" i="40"/>
  <c r="Y1131" i="40"/>
  <c r="Y1132" i="40"/>
  <c r="Y1133" i="40"/>
  <c r="Y1134" i="40"/>
  <c r="Y1135" i="40"/>
  <c r="Y1136" i="40"/>
  <c r="Y1137" i="40"/>
  <c r="Y1138" i="40"/>
  <c r="Y1139" i="40"/>
  <c r="Y1140" i="40"/>
  <c r="Y1141" i="40"/>
  <c r="Y1142" i="40"/>
  <c r="Y1143" i="40"/>
  <c r="Y1144" i="40"/>
  <c r="Y1145" i="40"/>
  <c r="Y1146" i="40"/>
  <c r="Y1147" i="40"/>
  <c r="Y1148" i="40"/>
  <c r="Y1149" i="40"/>
  <c r="Y1150" i="40"/>
  <c r="Y1151" i="40"/>
  <c r="Y1152" i="40"/>
  <c r="Y1153" i="40"/>
  <c r="Y1154" i="40"/>
  <c r="Y1155" i="40"/>
  <c r="Y1156" i="40"/>
  <c r="Y1157" i="40"/>
  <c r="Y1158" i="40"/>
  <c r="Y1159" i="40"/>
  <c r="Y1160" i="40"/>
  <c r="Y1161" i="40"/>
  <c r="Y1162" i="40"/>
  <c r="Y1163" i="40"/>
  <c r="Y1164" i="40"/>
  <c r="Y1165" i="40"/>
  <c r="Y1166" i="40"/>
  <c r="Y1167" i="40"/>
  <c r="Y1168" i="40"/>
  <c r="Y1169" i="40"/>
  <c r="Y1170" i="40"/>
  <c r="Y1171" i="40"/>
  <c r="Y1172" i="40"/>
  <c r="Y1173" i="40"/>
  <c r="Y1174" i="40"/>
  <c r="Y1175" i="40"/>
  <c r="Y1176" i="40"/>
  <c r="Y1177" i="40"/>
  <c r="Y1178" i="40"/>
  <c r="Y1179" i="40"/>
  <c r="Y1180" i="40"/>
  <c r="Y1181" i="40"/>
  <c r="Y1182" i="40"/>
  <c r="Y1183" i="40"/>
  <c r="Y1184" i="40"/>
  <c r="Y1185" i="40"/>
  <c r="Y1186" i="40"/>
  <c r="Y1187" i="40"/>
  <c r="Y1188" i="40"/>
  <c r="Y1189" i="40"/>
  <c r="Y1190" i="40"/>
  <c r="Y1191" i="40"/>
  <c r="Y1192" i="40"/>
  <c r="Y1193" i="40"/>
  <c r="Y1194" i="40"/>
  <c r="Y1195" i="40"/>
  <c r="Y1196" i="40"/>
  <c r="Y1197" i="40"/>
  <c r="Y1198" i="40"/>
  <c r="Y1199" i="40"/>
  <c r="Y1200" i="40"/>
  <c r="Y1201" i="40"/>
  <c r="Y1202" i="40"/>
  <c r="Y1203" i="40"/>
  <c r="Y1204" i="40"/>
  <c r="Y1205" i="40"/>
  <c r="Y1206" i="40"/>
  <c r="Y1207" i="40"/>
  <c r="Y1208" i="40"/>
  <c r="Y1209" i="40"/>
  <c r="Y1210" i="40"/>
  <c r="Y1211" i="40"/>
  <c r="Y1212" i="40"/>
  <c r="Y1213" i="40"/>
  <c r="Y1214" i="40"/>
  <c r="Y1215" i="40"/>
  <c r="Y1216" i="40"/>
  <c r="Y1217" i="40"/>
  <c r="Y1218" i="40"/>
  <c r="Y1219" i="40"/>
  <c r="Y1220" i="40"/>
  <c r="Y1221" i="40"/>
  <c r="Y1222" i="40"/>
  <c r="Y1223" i="40"/>
  <c r="Y1224" i="40"/>
  <c r="Y1225" i="40"/>
  <c r="Y1226" i="40"/>
  <c r="Y1227" i="40"/>
  <c r="Y1228" i="40"/>
  <c r="Y1229" i="40"/>
  <c r="Y1230" i="40"/>
  <c r="Y1231" i="40"/>
  <c r="Y1232" i="40"/>
  <c r="Y1233" i="40"/>
  <c r="Y1234" i="40"/>
  <c r="Y1235" i="40"/>
  <c r="Y1236" i="40"/>
  <c r="Y1237" i="40"/>
  <c r="Y1238" i="40"/>
  <c r="Y1239" i="40"/>
  <c r="Y1240" i="40"/>
  <c r="Y1241" i="40"/>
  <c r="Y1242" i="40"/>
  <c r="Y1243" i="40"/>
  <c r="Y1244" i="40"/>
  <c r="Y1245" i="40"/>
  <c r="Y1246" i="40"/>
  <c r="Y1247" i="40"/>
  <c r="Y1248" i="40"/>
  <c r="Y1249" i="40"/>
  <c r="Y1250" i="40"/>
  <c r="Y1251" i="40"/>
  <c r="Y1252" i="40"/>
  <c r="Y1253" i="40"/>
  <c r="Y1254" i="40"/>
  <c r="Y1255" i="40"/>
  <c r="Y1256" i="40"/>
  <c r="Y1257" i="40"/>
  <c r="Y1258" i="40"/>
  <c r="Y1259" i="40"/>
  <c r="Y1260" i="40"/>
  <c r="Y1261" i="40"/>
  <c r="Y1262" i="40"/>
  <c r="Y1263" i="40"/>
  <c r="Y1264" i="40"/>
  <c r="Y1265" i="40"/>
  <c r="Y1266" i="40"/>
  <c r="Y1267" i="40"/>
  <c r="Y1268" i="40"/>
  <c r="Y1269" i="40"/>
  <c r="Y1270" i="40"/>
  <c r="Y1271" i="40"/>
  <c r="Y1272" i="40"/>
  <c r="Y1273" i="40"/>
  <c r="Y1274" i="40"/>
  <c r="Y1275" i="40"/>
  <c r="Y1276" i="40"/>
  <c r="Y1277" i="40"/>
  <c r="Y1278" i="40"/>
  <c r="Y1279" i="40"/>
  <c r="Y1280" i="40"/>
  <c r="Y1281" i="40"/>
  <c r="Y1282" i="40"/>
  <c r="Y1283" i="40"/>
  <c r="Y1284" i="40"/>
  <c r="Y1285" i="40"/>
  <c r="Y1286" i="40"/>
  <c r="Y1287" i="40"/>
  <c r="Y1288" i="40"/>
  <c r="Y1289" i="40"/>
  <c r="Y1290" i="40"/>
  <c r="Y1291" i="40"/>
  <c r="Y1292" i="40"/>
  <c r="Y1293" i="40"/>
  <c r="Y1294" i="40"/>
  <c r="Y1295" i="40"/>
  <c r="Y1296" i="40"/>
  <c r="Y1297" i="40"/>
  <c r="Y1298" i="40"/>
  <c r="Y1299" i="40"/>
  <c r="Y1300" i="40"/>
  <c r="Y1301" i="40"/>
  <c r="Y1302" i="40"/>
  <c r="Y1303" i="40"/>
  <c r="Y1304" i="40"/>
  <c r="Y1305" i="40"/>
  <c r="Y1306" i="40"/>
  <c r="Y1307" i="40"/>
  <c r="Y1308" i="40"/>
  <c r="Y1309" i="40"/>
  <c r="Y1310" i="40"/>
  <c r="Y1311" i="40"/>
  <c r="Y1312" i="40"/>
  <c r="Y1313" i="40"/>
  <c r="Y1314" i="40"/>
  <c r="Y1315" i="40"/>
  <c r="Y1316" i="40"/>
  <c r="Y1317" i="40"/>
  <c r="Y1318" i="40"/>
  <c r="Y1319" i="40"/>
  <c r="Y1320" i="40"/>
  <c r="Y1321" i="40"/>
  <c r="Y1322" i="40"/>
  <c r="Y1323" i="40"/>
  <c r="Y1324" i="40"/>
  <c r="Y1325" i="40"/>
  <c r="Y1326" i="40"/>
  <c r="Y1327" i="40"/>
  <c r="Y1328" i="40"/>
  <c r="Y1329" i="40"/>
  <c r="Y1330" i="40"/>
  <c r="Y1331" i="40"/>
  <c r="Y1332" i="40"/>
  <c r="Y1333" i="40"/>
  <c r="Y1334" i="40"/>
  <c r="Y1335" i="40"/>
  <c r="Y1336" i="40"/>
  <c r="Y1337" i="40"/>
  <c r="Y1338" i="40"/>
  <c r="Y1339" i="40"/>
  <c r="Y1340" i="40"/>
  <c r="Y1341" i="40"/>
  <c r="Y1342" i="40"/>
  <c r="Y1343" i="40"/>
  <c r="Y1344" i="40"/>
  <c r="Y1345" i="40"/>
  <c r="Y1346" i="40"/>
  <c r="Y1347" i="40"/>
  <c r="Y1348" i="40"/>
  <c r="Y1349" i="40"/>
  <c r="Y1350" i="40"/>
  <c r="Y1351" i="40"/>
  <c r="Y1352" i="40"/>
  <c r="Y1353" i="40"/>
  <c r="Y1354" i="40"/>
  <c r="Y1355" i="40"/>
  <c r="Y1356" i="40"/>
  <c r="Y1357" i="40"/>
  <c r="Y1358" i="40"/>
  <c r="Y1359" i="40"/>
  <c r="Y1360" i="40"/>
  <c r="Y1361" i="40"/>
  <c r="Y1362" i="40"/>
  <c r="Y1363" i="40"/>
  <c r="Y1364" i="40"/>
  <c r="Y1365" i="40"/>
  <c r="Y1366" i="40"/>
  <c r="Y1367" i="40"/>
  <c r="Y1368" i="40"/>
  <c r="Y1369" i="40"/>
  <c r="Y1370" i="40"/>
  <c r="Y1371" i="40"/>
  <c r="Y1372" i="40"/>
  <c r="Y1373" i="40"/>
  <c r="Y1374" i="40"/>
  <c r="Y1375" i="40"/>
  <c r="Y1376" i="40"/>
  <c r="Y1377" i="40"/>
  <c r="Y1378" i="40"/>
  <c r="Y1379" i="40"/>
  <c r="Y1380" i="40"/>
  <c r="Y1381" i="40"/>
  <c r="Y1382" i="40"/>
  <c r="Y1383" i="40"/>
  <c r="Y1384" i="40"/>
  <c r="Y1385" i="40"/>
  <c r="Y1386" i="40"/>
  <c r="Y1387" i="40"/>
  <c r="Y1388" i="40"/>
  <c r="Y1389" i="40"/>
  <c r="Y1390" i="40"/>
  <c r="Y1391" i="40"/>
  <c r="Y1392" i="40"/>
  <c r="Y1393" i="40"/>
  <c r="Y1394" i="40"/>
  <c r="Y1395" i="40"/>
  <c r="Y1396" i="40"/>
  <c r="Y1397" i="40"/>
  <c r="Y1398" i="40"/>
  <c r="Y1399" i="40"/>
  <c r="Y1400" i="40"/>
  <c r="Y1401" i="40"/>
  <c r="Y1402" i="40"/>
  <c r="Y1403" i="40"/>
  <c r="Y1404" i="40"/>
  <c r="Y1405" i="40"/>
  <c r="Y1406" i="40"/>
  <c r="Y1407" i="40"/>
  <c r="Y1408" i="40"/>
  <c r="Y1409" i="40"/>
  <c r="Y1410" i="40"/>
  <c r="Y1411" i="40"/>
  <c r="Y1412" i="40"/>
  <c r="Y1413" i="40"/>
  <c r="Y1414" i="40"/>
  <c r="Y1415" i="40"/>
  <c r="Y1416" i="40"/>
  <c r="Y1417" i="40"/>
  <c r="Y1418" i="40"/>
  <c r="Y1419" i="40"/>
  <c r="Y1420" i="40"/>
  <c r="Y1421" i="40"/>
  <c r="Y1422" i="40"/>
  <c r="Y1423" i="40"/>
  <c r="Y1424" i="40"/>
  <c r="Y1425" i="40"/>
  <c r="Y1426" i="40"/>
  <c r="Y1427" i="40"/>
  <c r="Y1428" i="40"/>
  <c r="Y1429" i="40"/>
  <c r="Y1430" i="40"/>
  <c r="Y1431" i="40"/>
  <c r="Y1432" i="40"/>
  <c r="Y1433" i="40"/>
  <c r="Y1434" i="40"/>
  <c r="Y1435" i="40"/>
  <c r="Y1436" i="40"/>
  <c r="Y1437" i="40"/>
  <c r="Y1438" i="40"/>
  <c r="Y1439" i="40"/>
  <c r="Y1440" i="40"/>
  <c r="Y1441" i="40"/>
  <c r="Y1442" i="40"/>
  <c r="Y1443" i="40"/>
  <c r="Y1444" i="40"/>
  <c r="Y1445" i="40"/>
  <c r="Y1446" i="40"/>
  <c r="Y1447" i="40"/>
  <c r="Y1448" i="40"/>
  <c r="Y1449" i="40"/>
  <c r="Y1450" i="40"/>
  <c r="Y1451" i="40"/>
  <c r="Y1452" i="40"/>
  <c r="Y1453" i="40"/>
  <c r="Y1454" i="40"/>
  <c r="Y1455" i="40"/>
  <c r="Y1456" i="40"/>
  <c r="Y1457" i="40"/>
  <c r="Y1458" i="40"/>
  <c r="Y1459" i="40"/>
  <c r="Y1460" i="40"/>
  <c r="Y1461" i="40"/>
  <c r="Y1462" i="40"/>
  <c r="Y1463" i="40"/>
  <c r="Y1464" i="40"/>
  <c r="Y1465" i="40"/>
  <c r="Y1466" i="40"/>
  <c r="Y1467" i="40"/>
  <c r="Y1468" i="40"/>
  <c r="Y1469" i="40"/>
  <c r="Y1470" i="40"/>
  <c r="Y1471" i="40"/>
  <c r="Y1472" i="40"/>
  <c r="Y1473" i="40"/>
  <c r="Y1474" i="40"/>
  <c r="Y1475" i="40"/>
  <c r="Y1476" i="40"/>
  <c r="Y1477" i="40"/>
  <c r="Y1478" i="40"/>
  <c r="Y1479" i="40"/>
  <c r="Y1480" i="40"/>
  <c r="Y1481" i="40"/>
  <c r="Y1482" i="40"/>
  <c r="Y1483" i="40"/>
  <c r="Y1484" i="40"/>
  <c r="Y1485" i="40"/>
  <c r="Y1486" i="40"/>
  <c r="Y1487" i="40"/>
  <c r="Y1488" i="40"/>
  <c r="Y1489" i="40"/>
  <c r="Y1490" i="40"/>
  <c r="Y1491" i="40"/>
  <c r="Y1492" i="40"/>
  <c r="Y1493" i="40"/>
  <c r="Y1494" i="40"/>
  <c r="Y1495" i="40"/>
  <c r="Y1496" i="40"/>
  <c r="Y1497" i="40"/>
  <c r="Y1498" i="40"/>
  <c r="Y1499" i="40"/>
  <c r="Y1500" i="40"/>
  <c r="Y1501" i="40"/>
  <c r="Y1502" i="40"/>
  <c r="Y1503" i="40"/>
  <c r="Y1504" i="40"/>
  <c r="Y1505" i="40"/>
  <c r="Y1506" i="40"/>
  <c r="Y1507" i="40"/>
  <c r="Y1508" i="40"/>
  <c r="Y1509" i="40"/>
  <c r="Y1510" i="40"/>
  <c r="Y1511" i="40"/>
  <c r="Y1512" i="40"/>
  <c r="Y1513" i="40"/>
  <c r="Y1514" i="40"/>
  <c r="Y1515" i="40"/>
  <c r="Y1516" i="40"/>
  <c r="Y1517" i="40"/>
  <c r="Y1518" i="40"/>
  <c r="Y1519" i="40"/>
  <c r="Y1520" i="40"/>
  <c r="Y1521" i="40"/>
  <c r="Y1522" i="40"/>
  <c r="Y1523" i="40"/>
  <c r="Y1524" i="40"/>
  <c r="Y1525" i="40"/>
  <c r="Y1526" i="40"/>
  <c r="Y1527" i="40"/>
  <c r="Y1528" i="40"/>
  <c r="Y1529" i="40"/>
  <c r="Y1530" i="40"/>
  <c r="Y1531" i="40"/>
  <c r="Y1532" i="40"/>
  <c r="Y1533" i="40"/>
  <c r="Y1534" i="40"/>
  <c r="Y1535" i="40"/>
  <c r="Y1536" i="40"/>
  <c r="Y1537" i="40"/>
  <c r="Y1538" i="40"/>
  <c r="Y1539" i="40"/>
  <c r="Y1540" i="40"/>
  <c r="Y1541" i="40"/>
  <c r="Y1542" i="40"/>
  <c r="Y1543" i="40"/>
  <c r="Y1544" i="40"/>
  <c r="Y1545" i="40"/>
  <c r="Y1546" i="40"/>
  <c r="Y1547" i="40"/>
  <c r="Y1548" i="40"/>
  <c r="Y1549" i="40"/>
  <c r="Y1550" i="40"/>
  <c r="Y1551" i="40"/>
  <c r="Y1552" i="40"/>
  <c r="Y1553" i="40"/>
  <c r="Y1554" i="40"/>
  <c r="Y1555" i="40"/>
  <c r="Y1556" i="40"/>
  <c r="Y1557" i="40"/>
  <c r="Y1558" i="40"/>
  <c r="Y1559" i="40"/>
  <c r="Y1560" i="40"/>
  <c r="Y1561" i="40"/>
  <c r="Y1562" i="40"/>
  <c r="Y1563" i="40"/>
  <c r="Y1564" i="40"/>
  <c r="Y1565" i="40"/>
  <c r="Y1566" i="40"/>
  <c r="Y1567" i="40"/>
  <c r="Y1568" i="40"/>
  <c r="Y1569" i="40"/>
  <c r="Y1570" i="40"/>
  <c r="Y1571" i="40"/>
  <c r="Y1572" i="40"/>
  <c r="Y1573" i="40"/>
  <c r="Y1574" i="40"/>
  <c r="Y1575" i="40"/>
  <c r="Y1576" i="40"/>
  <c r="Y1577" i="40"/>
  <c r="Y1578" i="40"/>
  <c r="Y1579" i="40"/>
  <c r="Y1580" i="40"/>
  <c r="Y1581" i="40"/>
  <c r="Y1582" i="40"/>
  <c r="Y1583" i="40"/>
  <c r="Y1584" i="40"/>
  <c r="Y1585" i="40"/>
  <c r="Y1586" i="40"/>
  <c r="Y1587" i="40"/>
  <c r="Y1588" i="40"/>
  <c r="Y1589" i="40"/>
  <c r="Y1590" i="40"/>
  <c r="Y1591" i="40"/>
  <c r="Y1592" i="40"/>
  <c r="Y1593" i="40"/>
  <c r="Y1594" i="40"/>
  <c r="Y1595" i="40"/>
  <c r="Y1596" i="40"/>
  <c r="Y1597" i="40"/>
  <c r="Y1598" i="40"/>
  <c r="Y1599" i="40"/>
  <c r="Y1600" i="40"/>
  <c r="Y1601" i="40"/>
  <c r="Y1602" i="40"/>
  <c r="Y1603" i="40"/>
  <c r="Y1604" i="40"/>
  <c r="Y1605" i="40"/>
  <c r="Y1606" i="40"/>
  <c r="Y1607" i="40"/>
  <c r="Y1608" i="40"/>
  <c r="Y1609" i="40"/>
  <c r="Y1610" i="40"/>
  <c r="Y1611" i="40"/>
  <c r="Y1612" i="40"/>
  <c r="Y1613" i="40"/>
  <c r="Y1614" i="40"/>
  <c r="Y1615" i="40"/>
  <c r="Y1616" i="40"/>
  <c r="Y1617" i="40"/>
  <c r="Y1618" i="40"/>
  <c r="Y1619" i="40"/>
  <c r="Y1620" i="40"/>
  <c r="Y1621" i="40"/>
  <c r="Y1622" i="40"/>
  <c r="Y1623" i="40"/>
  <c r="Y1624" i="40"/>
  <c r="Y1625" i="40"/>
  <c r="Y1626" i="40"/>
  <c r="Y1627" i="40"/>
  <c r="Y1628" i="40"/>
  <c r="Y1629" i="40"/>
  <c r="Y1630" i="40"/>
  <c r="Y1631" i="40"/>
  <c r="Y1632" i="40"/>
  <c r="Y1633" i="40"/>
  <c r="Y1634" i="40"/>
  <c r="Y1635" i="40"/>
  <c r="Y1636" i="40"/>
  <c r="Y1637" i="40"/>
  <c r="Y1638" i="40"/>
  <c r="Y1639" i="40"/>
  <c r="Y1640" i="40"/>
  <c r="Y1641" i="40"/>
  <c r="Y1642" i="40"/>
  <c r="Y1643" i="40"/>
  <c r="Y1644" i="40"/>
  <c r="Y1645" i="40"/>
  <c r="Y1646" i="40"/>
  <c r="Y1647" i="40"/>
  <c r="Y1648" i="40"/>
  <c r="Y1649" i="40"/>
  <c r="Y1650" i="40"/>
  <c r="Y1651" i="40"/>
  <c r="Y1652" i="40"/>
  <c r="Y1653" i="40"/>
  <c r="Y1654" i="40"/>
  <c r="Y1655" i="40"/>
  <c r="Y1656" i="40"/>
  <c r="Y1657" i="40"/>
  <c r="Y1658" i="40"/>
  <c r="Y1659" i="40"/>
  <c r="Y1660" i="40"/>
  <c r="Y1661" i="40"/>
  <c r="Y1662" i="40"/>
  <c r="Y1663" i="40"/>
  <c r="Y1664" i="40"/>
  <c r="Y1665" i="40"/>
  <c r="Y1666" i="40"/>
  <c r="Y1667" i="40"/>
  <c r="Y1668" i="40"/>
  <c r="Y1669" i="40"/>
  <c r="Y1670" i="40"/>
  <c r="Y1671" i="40"/>
  <c r="Y1672" i="40"/>
  <c r="Y1673" i="40"/>
  <c r="Y1674" i="40"/>
  <c r="Y1675" i="40"/>
  <c r="Y1676" i="40"/>
  <c r="Y1677" i="40"/>
  <c r="Y1678" i="40"/>
  <c r="Y1679" i="40"/>
  <c r="Y1680" i="40"/>
  <c r="Y1681" i="40"/>
  <c r="Y1682" i="40"/>
  <c r="Y1683" i="40"/>
  <c r="Y1684" i="40"/>
  <c r="Y1685" i="40"/>
  <c r="Y1686" i="40"/>
  <c r="Y1687" i="40"/>
  <c r="Y1688" i="40"/>
  <c r="Y1689" i="40"/>
  <c r="Y1690" i="40"/>
  <c r="Y1691" i="40"/>
  <c r="Y1692" i="40"/>
  <c r="Y1693" i="40"/>
  <c r="Y1694" i="40"/>
  <c r="Y1695" i="40"/>
  <c r="Y1696" i="40"/>
  <c r="Y1697" i="40"/>
  <c r="Y1698" i="40"/>
  <c r="Y1699" i="40"/>
  <c r="Y1700" i="40"/>
  <c r="Y1701" i="40"/>
  <c r="Y1702" i="40"/>
  <c r="Y1703" i="40"/>
  <c r="Y1704" i="40"/>
  <c r="Y1705" i="40"/>
  <c r="Y1706" i="40"/>
  <c r="Y1707" i="40"/>
  <c r="Y1708" i="40"/>
  <c r="Y1709" i="40"/>
  <c r="Y1710" i="40"/>
  <c r="Y1711" i="40"/>
  <c r="Y1712" i="40"/>
  <c r="Y1713" i="40"/>
  <c r="Y1714" i="40"/>
  <c r="Y1715" i="40"/>
  <c r="Y1716" i="40"/>
  <c r="Y1717" i="40"/>
  <c r="Y1718" i="40"/>
  <c r="Y1719" i="40"/>
  <c r="Y1720" i="40"/>
  <c r="Y1721" i="40"/>
  <c r="Y1722" i="40"/>
  <c r="Y1723" i="40"/>
  <c r="Y1724" i="40"/>
  <c r="Y1725" i="40"/>
  <c r="Y1726" i="40"/>
  <c r="Y1727" i="40"/>
  <c r="Y1728" i="40"/>
  <c r="Y1729" i="40"/>
  <c r="Y1730" i="40"/>
  <c r="Y1731" i="40"/>
  <c r="Y1732" i="40"/>
  <c r="Y1733" i="40"/>
  <c r="Y1734" i="40"/>
  <c r="Y1735" i="40"/>
  <c r="Y1736" i="40"/>
  <c r="Y1737" i="40"/>
  <c r="Y1738" i="40"/>
  <c r="Y1739" i="40"/>
  <c r="Y1740" i="40"/>
  <c r="Y1741" i="40"/>
  <c r="Y1742" i="40"/>
  <c r="Y1743" i="40"/>
  <c r="Y1744" i="40"/>
  <c r="Y1745" i="40"/>
  <c r="Y1746" i="40"/>
  <c r="Y1747" i="40"/>
  <c r="Y1748" i="40"/>
  <c r="Y1749" i="40"/>
  <c r="Y1750" i="40"/>
  <c r="Y1751" i="40"/>
  <c r="Y1752" i="40"/>
  <c r="Y1753" i="40"/>
  <c r="Y1754" i="40"/>
  <c r="Y1755" i="40"/>
  <c r="Y1756" i="40"/>
  <c r="Y1757" i="40"/>
  <c r="Y1758" i="40"/>
  <c r="Y1759" i="40"/>
  <c r="Y1760" i="40"/>
  <c r="Y1761" i="40"/>
  <c r="Y1762" i="40"/>
  <c r="Y1763" i="40"/>
  <c r="Y1764" i="40"/>
  <c r="Y1765" i="40"/>
  <c r="Y1766" i="40"/>
  <c r="Y1767" i="40"/>
  <c r="Y1768" i="40"/>
  <c r="Y1769" i="40"/>
  <c r="Y1770" i="40"/>
  <c r="Y1771" i="40"/>
  <c r="Y1772" i="40"/>
  <c r="Y1773" i="40"/>
  <c r="Y1774" i="40"/>
  <c r="Y1775" i="40"/>
  <c r="Y1776" i="40"/>
  <c r="Y1777" i="40"/>
  <c r="Y1778" i="40"/>
  <c r="Y1779" i="40"/>
  <c r="Y1780" i="40"/>
  <c r="Y1781" i="40"/>
  <c r="Y1782" i="40"/>
  <c r="Y1783" i="40"/>
  <c r="Y1784" i="40"/>
  <c r="Y1785" i="40"/>
  <c r="Y1786" i="40"/>
  <c r="Y1787" i="40"/>
  <c r="Y1788" i="40"/>
  <c r="Y1789" i="40"/>
  <c r="Y1790" i="40"/>
  <c r="Y1791" i="40"/>
  <c r="Y1792" i="40"/>
  <c r="Y1793" i="40"/>
  <c r="Y1794" i="40"/>
  <c r="Y1795" i="40"/>
  <c r="Y1796" i="40"/>
  <c r="Y1797" i="40"/>
  <c r="Y1798" i="40"/>
  <c r="Y1799" i="40"/>
  <c r="Y1800" i="40"/>
  <c r="Y1801" i="40"/>
  <c r="Y1802" i="40"/>
  <c r="Y1803" i="40"/>
  <c r="Y1804" i="40"/>
  <c r="Y1805" i="40"/>
  <c r="Y1806" i="40"/>
  <c r="Y1807" i="40"/>
  <c r="Y1808" i="40"/>
  <c r="Y1809" i="40"/>
  <c r="Y1810" i="40"/>
  <c r="Y1811" i="40"/>
  <c r="Y1812" i="40"/>
  <c r="Y1813" i="40"/>
  <c r="Y1814" i="40"/>
  <c r="Y1815" i="40"/>
  <c r="Y1816" i="40"/>
  <c r="Y1817" i="40"/>
  <c r="Y1818" i="40"/>
  <c r="Y1819" i="40"/>
  <c r="Y1820" i="40"/>
  <c r="Y1821" i="40"/>
  <c r="Y1822" i="40"/>
  <c r="Y1823" i="40"/>
  <c r="Y1824" i="40"/>
  <c r="Y1825" i="40"/>
  <c r="Y1826" i="40"/>
  <c r="Y1827" i="40"/>
  <c r="Y1828" i="40"/>
  <c r="Y1829" i="40"/>
  <c r="Y1830" i="40"/>
  <c r="Y1831" i="40"/>
  <c r="Y1832" i="40"/>
  <c r="Y1833" i="40"/>
  <c r="Y1834" i="40"/>
  <c r="Y1835" i="40"/>
  <c r="Y1836" i="40"/>
  <c r="Y1837" i="40"/>
  <c r="Y1838" i="40"/>
  <c r="Y1839" i="40"/>
  <c r="Y1840" i="40"/>
  <c r="Y1841" i="40"/>
  <c r="Y1842" i="40"/>
  <c r="Y1843" i="40"/>
  <c r="Y1844" i="40"/>
  <c r="Y1845" i="40"/>
  <c r="Y1846" i="40"/>
  <c r="Y1847" i="40"/>
  <c r="Y1848" i="40"/>
  <c r="Y1849" i="40"/>
  <c r="Y1850" i="40"/>
  <c r="Y1851" i="40"/>
  <c r="Y1852" i="40"/>
  <c r="Y1853" i="40"/>
  <c r="Y1854" i="40"/>
  <c r="Y1855" i="40"/>
  <c r="Y1856" i="40"/>
  <c r="Y1857" i="40"/>
  <c r="Y1858" i="40"/>
  <c r="Y1859" i="40"/>
  <c r="Y1860" i="40"/>
  <c r="Y1861" i="40"/>
  <c r="Y1862" i="40"/>
  <c r="Y1863" i="40"/>
  <c r="Y1864" i="40"/>
  <c r="Y1865" i="40"/>
  <c r="Y1866" i="40"/>
  <c r="Y1867" i="40"/>
  <c r="Y1868" i="40"/>
  <c r="Y1869" i="40"/>
  <c r="Y1870" i="40"/>
  <c r="Y1871" i="40"/>
  <c r="Y1872" i="40"/>
  <c r="Y1873" i="40"/>
  <c r="Y1874" i="40"/>
  <c r="Y1875" i="40"/>
  <c r="Y1876" i="40"/>
  <c r="Y1877" i="40"/>
  <c r="Y1878" i="40"/>
  <c r="Y1879" i="40"/>
  <c r="Y1880" i="40"/>
  <c r="Y1881" i="40"/>
  <c r="Y1882" i="40"/>
  <c r="Y1883" i="40"/>
  <c r="Y1884" i="40"/>
  <c r="Y1885" i="40"/>
  <c r="Y1886" i="40"/>
  <c r="Y1887" i="40"/>
  <c r="Y1888" i="40"/>
  <c r="Y1889" i="40"/>
  <c r="Y1890" i="40"/>
  <c r="Y1891" i="40"/>
  <c r="Y1892" i="40"/>
  <c r="Y1893" i="40"/>
  <c r="Y1894" i="40"/>
  <c r="Y1895" i="40"/>
  <c r="Y1896" i="40"/>
  <c r="Y1897" i="40"/>
  <c r="Y1898" i="40"/>
  <c r="Y1899" i="40"/>
  <c r="Y1900" i="40"/>
  <c r="Y1901" i="40"/>
  <c r="Y1902" i="40"/>
  <c r="Y1903" i="40"/>
  <c r="Y1904" i="40"/>
  <c r="Y1905" i="40"/>
  <c r="Y1906" i="40"/>
  <c r="Y1907" i="40"/>
  <c r="Y1908" i="40"/>
  <c r="Y1909" i="40"/>
  <c r="Y1910" i="40"/>
  <c r="Y1911" i="40"/>
  <c r="Y1912" i="40"/>
  <c r="Y1913" i="40"/>
  <c r="Y1914" i="40"/>
  <c r="Y1915" i="40"/>
  <c r="Y1916" i="40"/>
  <c r="Y1917" i="40"/>
  <c r="Y1918" i="40"/>
  <c r="Y1919" i="40"/>
  <c r="Y1920" i="40"/>
  <c r="Y1921" i="40"/>
  <c r="Y1922" i="40"/>
  <c r="Y1923" i="40"/>
  <c r="Y1924" i="40"/>
  <c r="Y1925" i="40"/>
  <c r="Y1926" i="40"/>
  <c r="Y1927" i="40"/>
  <c r="Y1928" i="40"/>
  <c r="Y1929" i="40"/>
  <c r="Y1930" i="40"/>
  <c r="Y1931" i="40"/>
  <c r="Y1932" i="40"/>
  <c r="Y1933" i="40"/>
  <c r="Y1934" i="40"/>
  <c r="Y1935" i="40"/>
  <c r="Y1936" i="40"/>
  <c r="Y1937" i="40"/>
  <c r="Y1938" i="40"/>
  <c r="Y1939" i="40"/>
  <c r="Y1940" i="40"/>
  <c r="Y1941" i="40"/>
  <c r="Y1942" i="40"/>
  <c r="Y1943" i="40"/>
  <c r="Y1944" i="40"/>
  <c r="Y1945" i="40"/>
  <c r="Y1946" i="40"/>
  <c r="Y1947" i="40"/>
  <c r="Y1948" i="40"/>
  <c r="Y1949" i="40"/>
  <c r="Y1950" i="40"/>
  <c r="Y1951" i="40"/>
  <c r="Y1952" i="40"/>
  <c r="Y1953" i="40"/>
  <c r="Y1954" i="40"/>
  <c r="Y1955" i="40"/>
  <c r="Y1956" i="40"/>
  <c r="Y1957" i="40"/>
  <c r="Y1958" i="40"/>
  <c r="Y1959" i="40"/>
  <c r="Y1960" i="40"/>
  <c r="Y1961" i="40"/>
  <c r="Y1962" i="40"/>
  <c r="Y1963" i="40"/>
  <c r="Y1964" i="40"/>
  <c r="Y1965" i="40"/>
  <c r="Y1966" i="40"/>
  <c r="Y1967" i="40"/>
  <c r="Y1968" i="40"/>
  <c r="Y1969" i="40"/>
  <c r="Y1970" i="40"/>
  <c r="Y1971" i="40"/>
  <c r="Y1972" i="40"/>
  <c r="Y1973" i="40"/>
  <c r="Y1974" i="40"/>
  <c r="Y1975" i="40"/>
  <c r="Y1976" i="40"/>
  <c r="Y1977" i="40"/>
  <c r="Y1978" i="40"/>
  <c r="Y1979" i="40"/>
  <c r="Y1980" i="40"/>
  <c r="Y1981" i="40"/>
  <c r="Y1982" i="40"/>
  <c r="Y1983" i="40"/>
  <c r="Y1984" i="40"/>
  <c r="Y1985" i="40"/>
  <c r="Y1986" i="40"/>
  <c r="Y1987" i="40"/>
  <c r="Y1988" i="40"/>
  <c r="Y1989" i="40"/>
  <c r="Y1990" i="40"/>
  <c r="Y1991" i="40"/>
  <c r="Y1992" i="40"/>
  <c r="Y1993" i="40"/>
  <c r="Y1994" i="40"/>
  <c r="Y1995" i="40"/>
  <c r="Y1996" i="40"/>
  <c r="Y1997" i="40"/>
  <c r="Y1998" i="40"/>
  <c r="Y1999" i="40"/>
  <c r="Y2000" i="40"/>
  <c r="Y2001" i="40"/>
  <c r="Y2002" i="40"/>
  <c r="Y2003" i="40"/>
  <c r="Y2004" i="40"/>
  <c r="Y2005" i="40"/>
  <c r="Y2006" i="40"/>
  <c r="Y2007" i="40"/>
  <c r="Y2008" i="40"/>
  <c r="Y2009" i="40"/>
  <c r="Y2010" i="40"/>
  <c r="Y2011" i="40"/>
  <c r="Y2012" i="40"/>
  <c r="Y2013" i="40"/>
  <c r="Y2014" i="40"/>
  <c r="Y2015" i="40"/>
  <c r="Y2016" i="40"/>
  <c r="Y2017" i="40"/>
  <c r="Y2018" i="40"/>
  <c r="Y2019" i="40"/>
  <c r="Y2020" i="40"/>
  <c r="Y2021" i="40"/>
  <c r="Y2022" i="40"/>
  <c r="Y2023" i="40"/>
  <c r="Y2024" i="40"/>
  <c r="Y2025" i="40"/>
  <c r="Y2026" i="40"/>
  <c r="Y2027" i="40"/>
  <c r="Y2028" i="40"/>
  <c r="Y2029" i="40"/>
  <c r="Y2030" i="40"/>
  <c r="Y2031" i="40"/>
  <c r="Y2032" i="40"/>
  <c r="Y2033" i="40"/>
  <c r="Y2034" i="40"/>
  <c r="Y2035" i="40"/>
  <c r="Y2036" i="40"/>
  <c r="Y2037" i="40"/>
  <c r="Y2038" i="40"/>
  <c r="Y2039" i="40"/>
  <c r="Y2040" i="40"/>
  <c r="Y2041" i="40"/>
  <c r="Y2042" i="40"/>
  <c r="Y2043" i="40"/>
  <c r="Y2044" i="40"/>
  <c r="Y2045" i="40"/>
  <c r="Y2046" i="40"/>
  <c r="Y2047" i="40"/>
  <c r="Y2048" i="40"/>
  <c r="Y2049" i="40"/>
  <c r="Y2050" i="40"/>
  <c r="Y2051" i="40"/>
  <c r="Y2052" i="40"/>
  <c r="Y2053" i="40"/>
  <c r="Y2054" i="40"/>
  <c r="Y2055" i="40"/>
  <c r="Y2056" i="40"/>
  <c r="Y2057" i="40"/>
  <c r="Y2058" i="40"/>
  <c r="Y2059" i="40"/>
  <c r="Y2060" i="40"/>
  <c r="Y2061" i="40"/>
  <c r="Y2062" i="40"/>
  <c r="Y2063" i="40"/>
  <c r="Y2064" i="40"/>
  <c r="Y2065" i="40"/>
  <c r="Y2066" i="40"/>
  <c r="Y2067" i="40"/>
  <c r="Y2068" i="40"/>
  <c r="Y2069" i="40"/>
  <c r="Y2070" i="40"/>
  <c r="Y2071" i="40"/>
  <c r="Y2072" i="40"/>
  <c r="Y2073" i="40"/>
  <c r="Y2074" i="40"/>
  <c r="Y2075" i="40"/>
  <c r="Y2076" i="40"/>
  <c r="Y2077" i="40"/>
  <c r="Y2078" i="40"/>
  <c r="Y2079" i="40"/>
  <c r="Y2080" i="40"/>
  <c r="Y2081" i="40"/>
  <c r="Y2082" i="40"/>
  <c r="Y2083" i="40"/>
  <c r="Y2084" i="40"/>
  <c r="Y2085" i="40"/>
  <c r="Y2086" i="40"/>
  <c r="Y2087" i="40"/>
  <c r="Y2088" i="40"/>
  <c r="Y2089" i="40"/>
  <c r="Y2090" i="40"/>
  <c r="Y2091" i="40"/>
  <c r="Y2092" i="40"/>
  <c r="Y2093" i="40"/>
  <c r="Y2094" i="40"/>
  <c r="Y2095" i="40"/>
  <c r="Y2096" i="40"/>
  <c r="Y2097" i="40"/>
  <c r="Y2098" i="40"/>
  <c r="Y2099" i="40"/>
  <c r="Y2100" i="40"/>
  <c r="Y2101" i="40"/>
  <c r="Y2102" i="40"/>
  <c r="Y2103" i="40"/>
  <c r="Y2104" i="40"/>
  <c r="Y2105" i="40"/>
  <c r="Y2106" i="40"/>
  <c r="Y2107" i="40"/>
  <c r="Y2108" i="40"/>
  <c r="Y2109" i="40"/>
  <c r="Y2110" i="40"/>
  <c r="Y2111" i="40"/>
  <c r="Y2112" i="40"/>
  <c r="Y2113" i="40"/>
  <c r="Y2114" i="40"/>
  <c r="Y2115" i="40"/>
  <c r="Y2116" i="40"/>
  <c r="Y2117" i="40"/>
  <c r="Y2118" i="40"/>
  <c r="Y2119" i="40"/>
  <c r="Y2120" i="40"/>
  <c r="Y2121" i="40"/>
  <c r="Y2122" i="40"/>
  <c r="Y2123" i="40"/>
  <c r="Y2124" i="40"/>
  <c r="Y2125" i="40"/>
  <c r="Y2126" i="40"/>
  <c r="Y2127" i="40"/>
  <c r="Y2128" i="40"/>
  <c r="Y2129" i="40"/>
  <c r="Y2130" i="40"/>
  <c r="Y2131" i="40"/>
  <c r="Y2132" i="40"/>
  <c r="Y2133" i="40"/>
  <c r="Y2134" i="40"/>
  <c r="Y2135" i="40"/>
  <c r="Y2136" i="40"/>
  <c r="Y2137" i="40"/>
  <c r="Y2138" i="40"/>
  <c r="Y2139" i="40"/>
  <c r="Y2140" i="40"/>
  <c r="Y2141" i="40"/>
  <c r="Y2142" i="40"/>
  <c r="Y2143" i="40"/>
  <c r="Y2144" i="40"/>
  <c r="Y2145" i="40"/>
  <c r="Y2146" i="40"/>
  <c r="Y2147" i="40"/>
  <c r="Y2148" i="40"/>
  <c r="Y2149" i="40"/>
  <c r="Y2150" i="40"/>
  <c r="Y2151" i="40"/>
  <c r="Y2152" i="40"/>
  <c r="Y2153" i="40"/>
  <c r="Y2154" i="40"/>
  <c r="Y2155" i="40"/>
  <c r="Y2156" i="40"/>
  <c r="Y2157" i="40"/>
  <c r="Y2158" i="40"/>
  <c r="Y2159" i="40"/>
  <c r="Y2160" i="40"/>
  <c r="Y2161" i="40"/>
  <c r="Y2162" i="40"/>
  <c r="Y2163" i="40"/>
  <c r="Y2164" i="40"/>
  <c r="Y2165" i="40"/>
  <c r="Y2166" i="40"/>
  <c r="Y2167" i="40"/>
  <c r="Y2168" i="40"/>
  <c r="Y2169" i="40"/>
  <c r="Y2170" i="40"/>
  <c r="Y2171" i="40"/>
  <c r="Y2172" i="40"/>
  <c r="Y2173" i="40"/>
  <c r="Y2174" i="40"/>
  <c r="Y2175" i="40"/>
  <c r="Y2176" i="40"/>
  <c r="Y2177" i="40"/>
  <c r="Y2178" i="40"/>
  <c r="Y2179" i="40"/>
  <c r="Y2180" i="40"/>
  <c r="Y2181" i="40"/>
  <c r="Y2182" i="40"/>
  <c r="Y2183" i="40"/>
  <c r="Y2184" i="40"/>
  <c r="Y2185" i="40"/>
  <c r="Y2186" i="40"/>
  <c r="Y2187" i="40"/>
  <c r="Y2188" i="40"/>
  <c r="Y2189" i="40"/>
  <c r="Y2190" i="40"/>
  <c r="Y2191" i="40"/>
  <c r="Y2192" i="40"/>
  <c r="Y2193" i="40"/>
  <c r="Y2194" i="40"/>
  <c r="Y2195" i="40"/>
  <c r="Y2196" i="40"/>
  <c r="Y2197" i="40"/>
  <c r="Y2198" i="40"/>
  <c r="Y2199" i="40"/>
  <c r="Y2200" i="40"/>
  <c r="Y2201" i="40"/>
  <c r="Y2202" i="40"/>
  <c r="Y2203" i="40"/>
  <c r="Y2204" i="40"/>
  <c r="Y2205" i="40"/>
  <c r="Y2206" i="40"/>
  <c r="Y2207" i="40"/>
  <c r="Y2208" i="40"/>
  <c r="Y2209" i="40"/>
  <c r="Y2210" i="40"/>
  <c r="Y2211" i="40"/>
  <c r="Y2212" i="40"/>
  <c r="Y2213" i="40"/>
  <c r="Y2214" i="40"/>
  <c r="Y2215" i="40"/>
  <c r="Y2216" i="40"/>
  <c r="Y2217" i="40"/>
  <c r="Y2218" i="40"/>
  <c r="Y2219" i="40"/>
  <c r="Y2220" i="40"/>
  <c r="Y2221" i="40"/>
  <c r="Y2222" i="40"/>
  <c r="Y2223" i="40"/>
  <c r="Y2224" i="40"/>
  <c r="Y2225" i="40"/>
  <c r="Y2226" i="40"/>
  <c r="Y2227" i="40"/>
  <c r="Y2228" i="40"/>
  <c r="Y2229" i="40"/>
  <c r="Y2230" i="40"/>
  <c r="Y2231" i="40"/>
  <c r="Y2232" i="40"/>
  <c r="Y2233" i="40"/>
  <c r="Y2234" i="40"/>
  <c r="Y2235" i="40"/>
  <c r="Y2236" i="40"/>
  <c r="Y2237" i="40"/>
  <c r="Y2238" i="40"/>
  <c r="Y2239" i="40"/>
  <c r="Y2240" i="40"/>
  <c r="Y2241" i="40"/>
  <c r="Y2242" i="40"/>
  <c r="Y2243" i="40"/>
  <c r="Y2244" i="40"/>
  <c r="Y2245" i="40"/>
  <c r="Y2246" i="40"/>
  <c r="Y2247" i="40"/>
  <c r="Y2248" i="40"/>
  <c r="Y2249" i="40"/>
  <c r="Y2250" i="40"/>
  <c r="Y2251" i="40"/>
  <c r="Y2252" i="40"/>
  <c r="Y2253" i="40"/>
  <c r="Y2254" i="40"/>
  <c r="Y2255" i="40"/>
  <c r="Y2256" i="40"/>
  <c r="Y2257" i="40"/>
  <c r="Y2258" i="40"/>
  <c r="Y2259" i="40"/>
  <c r="Y2260" i="40"/>
  <c r="Y2261" i="40"/>
  <c r="Y2262" i="40"/>
  <c r="Y2263" i="40"/>
  <c r="Y2264" i="40"/>
  <c r="Y2265" i="40"/>
  <c r="Y2266" i="40"/>
  <c r="Y2267" i="40"/>
  <c r="Y2268" i="40"/>
  <c r="Y2269" i="40"/>
  <c r="Y2270" i="40"/>
  <c r="Y2271" i="40"/>
  <c r="Y2272" i="40"/>
  <c r="Y2273" i="40"/>
  <c r="Y2274" i="40"/>
  <c r="Y2275" i="40"/>
  <c r="Y2276" i="40"/>
  <c r="Y2277" i="40"/>
  <c r="Y2278" i="40"/>
  <c r="Y2279" i="40"/>
  <c r="Y2280" i="40"/>
  <c r="Y2281" i="40"/>
  <c r="Y2282" i="40"/>
  <c r="Y2283" i="40"/>
  <c r="Y2284" i="40"/>
  <c r="Y2285" i="40"/>
  <c r="Y2286" i="40"/>
  <c r="Y2287" i="40"/>
  <c r="Y2288" i="40"/>
  <c r="Y2289" i="40"/>
  <c r="Y2290" i="40"/>
  <c r="Y2291" i="40"/>
  <c r="Y2292" i="40"/>
  <c r="Y2293" i="40"/>
  <c r="Y2294" i="40"/>
  <c r="Y2295" i="40"/>
  <c r="Y2296" i="40"/>
  <c r="Y2297" i="40"/>
  <c r="Y2298" i="40"/>
  <c r="Y2299" i="40"/>
  <c r="Y2300" i="40"/>
  <c r="Y2301" i="40"/>
  <c r="Y2302" i="40"/>
  <c r="Y2303" i="40"/>
  <c r="Y2304" i="40"/>
  <c r="Y2305" i="40"/>
  <c r="Y2306" i="40"/>
  <c r="Y2307" i="40"/>
  <c r="Y2308" i="40"/>
  <c r="Y2309" i="40"/>
  <c r="Y2310" i="40"/>
  <c r="Y2311" i="40"/>
  <c r="Y2312" i="40"/>
  <c r="Y2313" i="40"/>
  <c r="Y2314" i="40"/>
  <c r="Y2315" i="40"/>
  <c r="Y2316" i="40"/>
  <c r="Y2317" i="40"/>
  <c r="Y2318" i="40"/>
  <c r="Y2319" i="40"/>
  <c r="Y2320" i="40"/>
  <c r="Y2321" i="40"/>
  <c r="Y2322" i="40"/>
  <c r="Y2323" i="40"/>
  <c r="Y2324" i="40"/>
  <c r="Y2325" i="40"/>
  <c r="Y2326" i="40"/>
  <c r="Y2327" i="40"/>
  <c r="Y2328" i="40"/>
  <c r="Y2329" i="40"/>
  <c r="Y2330" i="40"/>
  <c r="Y2331" i="40"/>
  <c r="Y2332" i="40"/>
  <c r="Y2333" i="40"/>
  <c r="Y2334" i="40"/>
  <c r="Y2335" i="40"/>
  <c r="Y2336" i="40"/>
  <c r="Y2337" i="40"/>
  <c r="Y2338" i="40"/>
  <c r="Y2339" i="40"/>
  <c r="Y2340" i="40"/>
  <c r="Y2341" i="40"/>
  <c r="Y2342" i="40"/>
  <c r="Y2343" i="40"/>
  <c r="Y2344" i="40"/>
  <c r="Y2345" i="40"/>
  <c r="Y2346" i="40"/>
  <c r="Y2347" i="40"/>
  <c r="Y2348" i="40"/>
  <c r="Y2349" i="40"/>
  <c r="Y2350" i="40"/>
  <c r="Y2351" i="40"/>
  <c r="Y2352" i="40"/>
  <c r="Y2353" i="40"/>
  <c r="Y2354" i="40"/>
  <c r="Y2355" i="40"/>
  <c r="Y2356" i="40"/>
  <c r="Y2357" i="40"/>
  <c r="Y2358" i="40"/>
  <c r="Y2359" i="40"/>
  <c r="Y2360" i="40"/>
  <c r="Y2361" i="40"/>
  <c r="Y2362" i="40"/>
  <c r="Y2363" i="40"/>
  <c r="Y2364" i="40"/>
  <c r="Y2365" i="40"/>
  <c r="Y2366" i="40"/>
  <c r="Y2367" i="40"/>
  <c r="Y2368" i="40"/>
  <c r="Y2369" i="40"/>
  <c r="Y2370" i="40"/>
  <c r="Y2371" i="40"/>
  <c r="Y2372" i="40"/>
  <c r="Y2373" i="40"/>
  <c r="Y2374" i="40"/>
  <c r="Y2375" i="40"/>
  <c r="Y2376" i="40"/>
  <c r="Y2377" i="40"/>
  <c r="Y2378" i="40"/>
  <c r="Y2379" i="40"/>
  <c r="Y2380" i="40"/>
  <c r="Y2381" i="40"/>
  <c r="Y2382" i="40"/>
  <c r="Y2383" i="40"/>
  <c r="Y2384" i="40"/>
  <c r="Y2385" i="40"/>
  <c r="Y2386" i="40"/>
  <c r="Y2387" i="40"/>
  <c r="Y2388" i="40"/>
  <c r="Y2389" i="40"/>
  <c r="Y2390" i="40"/>
  <c r="Y2391" i="40"/>
  <c r="Y2392" i="40"/>
  <c r="Y2393" i="40"/>
  <c r="Y2394" i="40"/>
  <c r="Y2395" i="40"/>
  <c r="Y2396" i="40"/>
  <c r="Y2397" i="40"/>
  <c r="Y2398" i="40"/>
  <c r="Y2399" i="40"/>
  <c r="Y2400" i="40"/>
  <c r="Y2401" i="40"/>
  <c r="Y2402" i="40"/>
  <c r="Y2403" i="40"/>
  <c r="Y2404" i="40"/>
  <c r="Y2405" i="40"/>
  <c r="Y2406" i="40"/>
  <c r="Y2407" i="40"/>
  <c r="Y2408" i="40"/>
  <c r="Y2409" i="40"/>
  <c r="Y2410" i="40"/>
  <c r="Y2411" i="40"/>
  <c r="Y2412" i="40"/>
  <c r="Y2413" i="40"/>
  <c r="Y2414" i="40"/>
  <c r="Y2415" i="40"/>
  <c r="Y2416" i="40"/>
  <c r="Y2417" i="40"/>
  <c r="Y2418" i="40"/>
  <c r="Y2419" i="40"/>
  <c r="Y2420" i="40"/>
  <c r="Y2421" i="40"/>
  <c r="Y2422" i="40"/>
  <c r="Y2423" i="40"/>
  <c r="Y2424" i="40"/>
  <c r="Y2425" i="40"/>
  <c r="Y2426" i="40"/>
  <c r="Y2427" i="40"/>
  <c r="Y2428" i="40"/>
  <c r="Y2429" i="40"/>
  <c r="Y2430" i="40"/>
  <c r="Y2431" i="40"/>
  <c r="Y2432" i="40"/>
  <c r="Y2433" i="40"/>
  <c r="Y2434" i="40"/>
  <c r="Y2435" i="40"/>
  <c r="Y2436" i="40"/>
  <c r="Y2437" i="40"/>
  <c r="Y2438" i="40"/>
  <c r="Y2439" i="40"/>
  <c r="Y2440" i="40"/>
  <c r="Y2441" i="40"/>
  <c r="Y2442" i="40"/>
  <c r="Y2443" i="40"/>
  <c r="Y2444" i="40"/>
  <c r="Y2445" i="40"/>
  <c r="Y2446" i="40"/>
  <c r="Y2447" i="40"/>
  <c r="Y2448" i="40"/>
  <c r="Y2449" i="40"/>
  <c r="Y2450" i="40"/>
  <c r="Y2451" i="40"/>
  <c r="Y2452" i="40"/>
  <c r="Y2453" i="40"/>
  <c r="Y2454" i="40"/>
  <c r="Y2455" i="40"/>
  <c r="Y2456" i="40"/>
  <c r="Y2457" i="40"/>
  <c r="Y2458" i="40"/>
  <c r="Y2459" i="40"/>
  <c r="Y2460" i="40"/>
  <c r="Y2461" i="40"/>
  <c r="Y2462" i="40"/>
  <c r="Y2463" i="40"/>
  <c r="Y2464" i="40"/>
  <c r="Y2465" i="40"/>
  <c r="Y2466" i="40"/>
  <c r="Y2467" i="40"/>
  <c r="Y2468" i="40"/>
  <c r="Y2469" i="40"/>
  <c r="Y2470" i="40"/>
  <c r="Y2471" i="40"/>
  <c r="Y2472" i="40"/>
  <c r="Y2473" i="40"/>
  <c r="Y2474" i="40"/>
  <c r="Y2475" i="40"/>
  <c r="Y2476" i="40"/>
  <c r="Y2477" i="40"/>
  <c r="Y2478" i="40"/>
  <c r="Y2479" i="40"/>
  <c r="Y2480" i="40"/>
  <c r="Y2481" i="40"/>
  <c r="Y2482" i="40"/>
  <c r="Y2483" i="40"/>
  <c r="Y2484" i="40"/>
  <c r="Y2485" i="40"/>
  <c r="Y2486" i="40"/>
  <c r="Y2487" i="40"/>
  <c r="Y2488" i="40"/>
  <c r="Y2489" i="40"/>
  <c r="Y2490" i="40"/>
  <c r="Y2491" i="40"/>
  <c r="Y2492" i="40"/>
  <c r="Y2493" i="40"/>
  <c r="Y2494" i="40"/>
  <c r="Y2495" i="40"/>
  <c r="Y2496" i="40"/>
  <c r="Y2497" i="40"/>
  <c r="Y2498" i="40"/>
  <c r="Y2499" i="40"/>
  <c r="Y2500" i="40"/>
  <c r="Y2501" i="40"/>
  <c r="Y2502" i="40"/>
  <c r="Y2503" i="40"/>
  <c r="Y2504" i="40"/>
  <c r="Y2505" i="40"/>
  <c r="Y2506" i="40"/>
  <c r="Y2507" i="40"/>
  <c r="Y2508" i="40"/>
  <c r="Y2509" i="40"/>
  <c r="Y2510" i="40"/>
  <c r="Y2511" i="40"/>
  <c r="Y2512" i="40"/>
  <c r="Y2513" i="40"/>
  <c r="Y2514" i="40"/>
  <c r="Y2515" i="40"/>
  <c r="Y2516" i="40"/>
  <c r="Y2517" i="40"/>
  <c r="Y2518" i="40"/>
  <c r="Y2519" i="40"/>
  <c r="Y2520" i="40"/>
  <c r="Y2521" i="40"/>
  <c r="Y2522" i="40"/>
  <c r="Y2523" i="40"/>
  <c r="Y2524" i="40"/>
  <c r="Y2525" i="40"/>
  <c r="Y2526" i="40"/>
  <c r="Y2527" i="40"/>
  <c r="Y2528" i="40"/>
  <c r="Y2529" i="40"/>
  <c r="Y2530" i="40"/>
  <c r="Y2531" i="40"/>
  <c r="Y2532" i="40"/>
  <c r="Y2533" i="40"/>
  <c r="Y2534" i="40"/>
  <c r="Y2535" i="40"/>
  <c r="Y2536" i="40"/>
  <c r="Y2537" i="40"/>
  <c r="Y2538" i="40"/>
  <c r="Y2539" i="40"/>
  <c r="Y2540" i="40"/>
  <c r="Y2541" i="40"/>
  <c r="Y2542" i="40"/>
  <c r="Y2543" i="40"/>
  <c r="Y2544" i="40"/>
  <c r="Y2545" i="40"/>
  <c r="Y2546" i="40"/>
  <c r="Y2547" i="40"/>
  <c r="Y2548" i="40"/>
  <c r="Y2549" i="40"/>
  <c r="Y2550" i="40"/>
  <c r="Y2551" i="40"/>
  <c r="Y2552" i="40"/>
  <c r="Y2553" i="40"/>
  <c r="Y2554" i="40"/>
  <c r="Y2555" i="40"/>
  <c r="Y2556" i="40"/>
  <c r="Y2557" i="40"/>
  <c r="Y2558" i="40"/>
  <c r="Y2559" i="40"/>
  <c r="Y2560" i="40"/>
  <c r="Y2561" i="40"/>
  <c r="Y2562" i="40"/>
  <c r="Y2563" i="40"/>
  <c r="Y2564" i="40"/>
  <c r="Y2565" i="40"/>
  <c r="Y2566" i="40"/>
  <c r="Y2567" i="40"/>
  <c r="Y2568" i="40"/>
  <c r="Y2569" i="40"/>
  <c r="Y2570" i="40"/>
  <c r="Y2571" i="40"/>
  <c r="Y2572" i="40"/>
  <c r="Y2573" i="40"/>
  <c r="Y2574" i="40"/>
  <c r="Y2575" i="40"/>
  <c r="Y2576" i="40"/>
  <c r="Y2577" i="40"/>
  <c r="Y2578" i="40"/>
  <c r="Y2579" i="40"/>
  <c r="Y2580" i="40"/>
  <c r="Y2581" i="40"/>
  <c r="Y2582" i="40"/>
  <c r="Y2583" i="40"/>
  <c r="Y2584" i="40"/>
  <c r="Y2585" i="40"/>
  <c r="Y2586" i="40"/>
  <c r="Y2587" i="40"/>
  <c r="Y2588" i="40"/>
  <c r="Y2589" i="40"/>
  <c r="Y2590" i="40"/>
  <c r="Y2591" i="40"/>
  <c r="Y2592" i="40"/>
  <c r="Y2593" i="40"/>
  <c r="Y2594" i="40"/>
  <c r="Y2595" i="40"/>
  <c r="Y2596" i="40"/>
  <c r="Y2597" i="40"/>
  <c r="Y2598" i="40"/>
  <c r="Y2599" i="40"/>
  <c r="Y2600" i="40"/>
  <c r="Y2601" i="40"/>
  <c r="Y2602" i="40"/>
  <c r="Y2603" i="40"/>
  <c r="Y2604" i="40"/>
  <c r="Y2605" i="40"/>
  <c r="Y2606" i="40"/>
  <c r="Y2607" i="40"/>
  <c r="Y2608" i="40"/>
  <c r="Y2609" i="40"/>
  <c r="Y2610" i="40"/>
  <c r="Y2611" i="40"/>
  <c r="Y2612" i="40"/>
  <c r="Y2613" i="40"/>
  <c r="Y2614" i="40"/>
  <c r="Y2615" i="40"/>
  <c r="Y2616" i="40"/>
  <c r="Y2617" i="40"/>
  <c r="Y2618" i="40"/>
  <c r="Y2619" i="40"/>
  <c r="Y2620" i="40"/>
  <c r="Y2621" i="40"/>
  <c r="Y2622" i="40"/>
  <c r="Y2623" i="40"/>
  <c r="Y2624" i="40"/>
  <c r="Y2625" i="40"/>
  <c r="Y2626" i="40"/>
  <c r="Y2627" i="40"/>
  <c r="Y2628" i="40"/>
  <c r="Y2629" i="40"/>
  <c r="Y2630" i="40"/>
  <c r="Y2631" i="40"/>
  <c r="Y2632" i="40"/>
  <c r="Y2633" i="40"/>
  <c r="Y2634" i="40"/>
  <c r="Y2635" i="40"/>
  <c r="Y2636" i="40"/>
  <c r="Y2637" i="40"/>
  <c r="Y2638" i="40"/>
  <c r="Y2639" i="40"/>
  <c r="Y2640" i="40"/>
  <c r="Y2641" i="40"/>
  <c r="Y2642" i="40"/>
  <c r="Y2643" i="40"/>
  <c r="Y2644" i="40"/>
  <c r="Y2645" i="40"/>
  <c r="Y2646" i="40"/>
  <c r="Y2647" i="40"/>
  <c r="Y2648" i="40"/>
  <c r="Y2649" i="40"/>
  <c r="Y2650" i="40"/>
  <c r="Y2651" i="40"/>
  <c r="Y2652" i="40"/>
  <c r="Y2653" i="40"/>
  <c r="Y2654" i="40"/>
  <c r="Y2655" i="40"/>
  <c r="Y2656" i="40"/>
  <c r="Y2657" i="40"/>
  <c r="Y2658" i="40"/>
  <c r="Y2659" i="40"/>
  <c r="Y2660" i="40"/>
  <c r="Y2661" i="40"/>
  <c r="Y2662" i="40"/>
  <c r="Y2663" i="40"/>
  <c r="Y2664" i="40"/>
  <c r="Y2665" i="40"/>
  <c r="Y2666" i="40"/>
  <c r="Y2667" i="40"/>
  <c r="Y2668" i="40"/>
  <c r="Y2669" i="40"/>
  <c r="Y2670" i="40"/>
  <c r="Y2671" i="40"/>
  <c r="Y2672" i="40"/>
  <c r="Y2673" i="40"/>
  <c r="Y2674" i="40"/>
  <c r="Y2675" i="40"/>
  <c r="Y2676" i="40"/>
  <c r="Y2677" i="40"/>
  <c r="Y2678" i="40"/>
  <c r="Y2679" i="40"/>
  <c r="Y2680" i="40"/>
  <c r="Y2681" i="40"/>
  <c r="Y2682" i="40"/>
  <c r="Y2683" i="40"/>
  <c r="Y2684" i="40"/>
  <c r="Y2685" i="40"/>
  <c r="Y2686" i="40"/>
  <c r="Y2687" i="40"/>
  <c r="Y2688" i="40"/>
  <c r="Y2689" i="40"/>
  <c r="Y2690" i="40"/>
  <c r="Y2691" i="40"/>
  <c r="Y2692" i="40"/>
  <c r="Y2693" i="40"/>
  <c r="Y2694" i="40"/>
  <c r="Y2695" i="40"/>
  <c r="Y2696" i="40"/>
  <c r="Y2697" i="40"/>
  <c r="Y2698" i="40"/>
  <c r="Y2699" i="40"/>
  <c r="Y2700" i="40"/>
  <c r="Y2701" i="40"/>
  <c r="Y2702" i="40"/>
  <c r="Y2703" i="40"/>
  <c r="Y2704" i="40"/>
  <c r="Y2705" i="40"/>
  <c r="Y2706" i="40"/>
  <c r="Y2707" i="40"/>
  <c r="Y2708" i="40"/>
  <c r="Y2709" i="40"/>
  <c r="Y2710" i="40"/>
  <c r="Y2711" i="40"/>
  <c r="Y2712" i="40"/>
  <c r="Y2713" i="40"/>
  <c r="Y2714" i="40"/>
  <c r="Y2715" i="40"/>
  <c r="Y2716" i="40"/>
  <c r="Y2717" i="40"/>
  <c r="Y2718" i="40"/>
  <c r="Y2719" i="40"/>
  <c r="Y2720" i="40"/>
  <c r="Y2721" i="40"/>
  <c r="Y2722" i="40"/>
  <c r="Y2723" i="40"/>
  <c r="Y2724" i="40"/>
  <c r="Y2725" i="40"/>
  <c r="Y2726" i="40"/>
  <c r="Y2727" i="40"/>
  <c r="Y2728" i="40"/>
  <c r="Y2729" i="40"/>
  <c r="Y2730" i="40"/>
  <c r="Y2731" i="40"/>
  <c r="Y2732" i="40"/>
  <c r="Y2733" i="40"/>
  <c r="Y2734" i="40"/>
  <c r="Y2735" i="40"/>
  <c r="Y2736" i="40"/>
  <c r="Y2737" i="40"/>
  <c r="Y2738" i="40"/>
  <c r="Y2739" i="40"/>
  <c r="Y2740" i="40"/>
  <c r="Y2741" i="40"/>
  <c r="Y2742" i="40"/>
  <c r="Y2743" i="40"/>
  <c r="Y2744" i="40"/>
  <c r="Y2745" i="40"/>
  <c r="Y2746" i="40"/>
  <c r="Y2747" i="40"/>
  <c r="Y2748" i="40"/>
  <c r="Y2749" i="40"/>
  <c r="Y2750" i="40"/>
  <c r="Y2751" i="40"/>
  <c r="Y2752" i="40"/>
  <c r="Y2753" i="40"/>
  <c r="Y2754" i="40"/>
  <c r="Y2755" i="40"/>
  <c r="Y2756" i="40"/>
  <c r="Y2757" i="40"/>
  <c r="Y2758" i="40"/>
  <c r="Y2759" i="40"/>
  <c r="Y2760" i="40"/>
  <c r="Y2761" i="40"/>
  <c r="Y2762" i="40"/>
  <c r="Y2763" i="40"/>
  <c r="Y2764" i="40"/>
  <c r="Y2765" i="40"/>
  <c r="Y2766" i="40"/>
  <c r="Y2767" i="40"/>
  <c r="Y2768" i="40"/>
  <c r="Y2769" i="40"/>
  <c r="Y2770" i="40"/>
  <c r="Y2771" i="40"/>
  <c r="Y2772" i="40"/>
  <c r="Y2773" i="40"/>
  <c r="Y2774" i="40"/>
  <c r="Y2775" i="40"/>
  <c r="Y2776" i="40"/>
  <c r="Y2777" i="40"/>
  <c r="Y2778" i="40"/>
  <c r="Y2779" i="40"/>
  <c r="Y2780" i="40"/>
  <c r="Y2781" i="40"/>
  <c r="Y2782" i="40"/>
  <c r="Y2783" i="40"/>
  <c r="Y2784" i="40"/>
  <c r="Y2785" i="40"/>
  <c r="Y2786" i="40"/>
  <c r="Y2787" i="40"/>
  <c r="Y2788" i="40"/>
  <c r="Y2789" i="40"/>
  <c r="Y2790" i="40"/>
  <c r="Y2791" i="40"/>
  <c r="Y2792" i="40"/>
  <c r="Y2793" i="40"/>
  <c r="Y2794" i="40"/>
  <c r="Y2795" i="40"/>
  <c r="Y2796" i="40"/>
  <c r="Y2797" i="40"/>
  <c r="Y2798" i="40"/>
  <c r="Y2799" i="40"/>
  <c r="Y2800" i="40"/>
  <c r="Y2801" i="40"/>
  <c r="Y2802" i="40"/>
  <c r="Y2803" i="40"/>
  <c r="Y2804" i="40"/>
  <c r="Y2805" i="40"/>
  <c r="Y2806" i="40"/>
  <c r="Y2807" i="40"/>
  <c r="Y2808" i="40"/>
  <c r="Y2809" i="40"/>
  <c r="Y2810" i="40"/>
  <c r="Y2811" i="40"/>
  <c r="Y2812" i="40"/>
  <c r="Y2813" i="40"/>
  <c r="Y2814" i="40"/>
  <c r="Y2815" i="40"/>
  <c r="Y2816" i="40"/>
  <c r="Y2817" i="40"/>
  <c r="Y2818" i="40"/>
  <c r="Y2819" i="40"/>
  <c r="Y2820" i="40"/>
  <c r="Y2821" i="40"/>
  <c r="Y2822" i="40"/>
  <c r="Y2823" i="40"/>
  <c r="Y2824" i="40"/>
  <c r="Y2825" i="40"/>
  <c r="Y2826" i="40"/>
  <c r="Y2827" i="40"/>
  <c r="Y2828" i="40"/>
  <c r="Y2829" i="40"/>
  <c r="Y2830" i="40"/>
  <c r="Y2831" i="40"/>
  <c r="Y2832" i="40"/>
  <c r="Y2833" i="40"/>
  <c r="Y2834" i="40"/>
  <c r="Y2835" i="40"/>
  <c r="Y2836" i="40"/>
  <c r="Y2837" i="40"/>
  <c r="Y2838" i="40"/>
  <c r="Y2839" i="40"/>
  <c r="Y2840" i="40"/>
  <c r="Y2841" i="40"/>
  <c r="Y2842" i="40"/>
  <c r="Y2843" i="40"/>
  <c r="Y2844" i="40"/>
  <c r="Y2845" i="40"/>
  <c r="Y2846" i="40"/>
  <c r="Y2847" i="40"/>
  <c r="Y2848" i="40"/>
  <c r="Y2849" i="40"/>
  <c r="Y2850" i="40"/>
  <c r="Y2851" i="40"/>
  <c r="Y2852" i="40"/>
  <c r="Y2853" i="40"/>
  <c r="Y2854" i="40"/>
  <c r="Y2855" i="40"/>
  <c r="Y2856" i="40"/>
  <c r="Y2857" i="40"/>
  <c r="Y2858" i="40"/>
  <c r="Y2859" i="40"/>
  <c r="Y2860" i="40"/>
  <c r="Y2861" i="40"/>
  <c r="Y2862" i="40"/>
  <c r="Y2863" i="40"/>
  <c r="Y2864" i="40"/>
  <c r="Y2865" i="40"/>
  <c r="Y2866" i="40"/>
  <c r="Y2867" i="40"/>
  <c r="Y2868" i="40"/>
  <c r="Y2869" i="40"/>
  <c r="Y2870" i="40"/>
  <c r="Y2871" i="40"/>
  <c r="Y2872" i="40"/>
  <c r="Y2873" i="40"/>
  <c r="Y2874" i="40"/>
  <c r="Y2875" i="40"/>
  <c r="Y2876" i="40"/>
  <c r="Y2877" i="40"/>
  <c r="Y2878" i="40"/>
  <c r="Y2879" i="40"/>
  <c r="Y2880" i="40"/>
  <c r="Y2881" i="40"/>
  <c r="Y2882" i="40"/>
  <c r="Y2883" i="40"/>
  <c r="Y2884" i="40"/>
  <c r="Y2885" i="40"/>
  <c r="Y2886" i="40"/>
  <c r="Y2887" i="40"/>
  <c r="Y2888" i="40"/>
  <c r="Y2889" i="40"/>
  <c r="Y2890" i="40"/>
  <c r="Y2891" i="40"/>
  <c r="Y2892" i="40"/>
  <c r="Y2893" i="40"/>
  <c r="Y2894" i="40"/>
  <c r="Y2895" i="40"/>
  <c r="Y2896" i="40"/>
  <c r="Y2897" i="40"/>
  <c r="Y2898" i="40"/>
  <c r="Y2899" i="40"/>
  <c r="Y2900" i="40"/>
  <c r="Y2901" i="40"/>
  <c r="Y2902" i="40"/>
  <c r="Y2903" i="40"/>
  <c r="Y2904" i="40"/>
  <c r="Y2905" i="40"/>
  <c r="Y2906" i="40"/>
  <c r="Y2907" i="40"/>
  <c r="Y2908" i="40"/>
  <c r="Y2909" i="40"/>
  <c r="Y2910" i="40"/>
  <c r="Y2911" i="40"/>
  <c r="Y2912" i="40"/>
  <c r="Y2913" i="40"/>
  <c r="Y2914" i="40"/>
  <c r="Y2915" i="40"/>
  <c r="Y2916" i="40"/>
  <c r="Y2917" i="40"/>
  <c r="Y2918" i="40"/>
  <c r="Y2919" i="40"/>
  <c r="Y2920" i="40"/>
  <c r="Y2921" i="40"/>
  <c r="Y2922" i="40"/>
  <c r="Y2923" i="40"/>
  <c r="Y2924" i="40"/>
  <c r="Y2925" i="40"/>
  <c r="Y2926" i="40"/>
  <c r="Y2927" i="40"/>
  <c r="Y2928" i="40"/>
  <c r="Y2929" i="40"/>
  <c r="Y2930" i="40"/>
  <c r="Y2931" i="40"/>
  <c r="Y2932" i="40"/>
  <c r="Y2933" i="40"/>
  <c r="Y2934" i="40"/>
  <c r="Y2935" i="40"/>
  <c r="Y2936" i="40"/>
  <c r="Y2937" i="40"/>
  <c r="Y2938" i="40"/>
  <c r="Y2939" i="40"/>
  <c r="Y2940" i="40"/>
  <c r="Y2941" i="40"/>
  <c r="Y2942" i="40"/>
  <c r="Y2943" i="40"/>
  <c r="Y2944" i="40"/>
  <c r="Y2945" i="40"/>
  <c r="Y2946" i="40"/>
  <c r="Y2947" i="40"/>
  <c r="Y2948" i="40"/>
  <c r="Y2949" i="40"/>
  <c r="Y2950" i="40"/>
  <c r="Y2951" i="40"/>
  <c r="Y2952" i="40"/>
  <c r="Y2953" i="40"/>
  <c r="Y2954" i="40"/>
  <c r="Y2955" i="40"/>
  <c r="Y2956" i="40"/>
  <c r="Y2957" i="40"/>
  <c r="Y2958" i="40"/>
  <c r="Y2959" i="40"/>
  <c r="Y2960" i="40"/>
  <c r="Y2961" i="40"/>
  <c r="Y2962" i="40"/>
  <c r="Y2963" i="40"/>
  <c r="Y2964" i="40"/>
  <c r="Y2965" i="40"/>
  <c r="Y2966" i="40"/>
  <c r="Y2967" i="40"/>
  <c r="Y2968" i="40"/>
  <c r="Y2969" i="40"/>
  <c r="Y2970" i="40"/>
  <c r="Y2971" i="40"/>
  <c r="Y2972" i="40"/>
  <c r="Y2973" i="40"/>
  <c r="Y2974" i="40"/>
  <c r="Y2975" i="40"/>
  <c r="Y2976" i="40"/>
  <c r="Y2977" i="40"/>
  <c r="Y2978" i="40"/>
  <c r="Y2979" i="40"/>
  <c r="Y2980" i="40"/>
  <c r="Y2981" i="40"/>
  <c r="Y2982" i="40"/>
  <c r="Y2983" i="40"/>
  <c r="Y2984" i="40"/>
  <c r="Y2985" i="40"/>
  <c r="Y2986" i="40"/>
  <c r="Y2987" i="40"/>
  <c r="Y2988" i="40"/>
  <c r="Y2989" i="40"/>
  <c r="Y2990" i="40"/>
  <c r="Y2991" i="40"/>
  <c r="Y2992" i="40"/>
  <c r="Y2993" i="40"/>
  <c r="Y2994" i="40"/>
  <c r="Y2995" i="40"/>
  <c r="Y2996" i="40"/>
  <c r="Y2997" i="40"/>
  <c r="Y2998" i="40"/>
  <c r="Y2999" i="40"/>
  <c r="E5" i="31"/>
  <c r="X3" i="40"/>
  <c r="X4" i="40"/>
  <c r="X5" i="40"/>
  <c r="X6" i="40"/>
  <c r="X7" i="40"/>
  <c r="X8" i="40"/>
  <c r="X9" i="40"/>
  <c r="X10" i="40"/>
  <c r="X11" i="40"/>
  <c r="X12" i="40"/>
  <c r="X13" i="40"/>
  <c r="X14" i="40"/>
  <c r="X15" i="40"/>
  <c r="X16" i="40"/>
  <c r="X17" i="40"/>
  <c r="X18" i="40"/>
  <c r="X19" i="40"/>
  <c r="X20" i="40"/>
  <c r="X21" i="40"/>
  <c r="X22" i="40"/>
  <c r="X23" i="40"/>
  <c r="X24" i="40"/>
  <c r="X25" i="40"/>
  <c r="X26" i="40"/>
  <c r="X27" i="40"/>
  <c r="X28" i="40"/>
  <c r="X29" i="40"/>
  <c r="X30" i="40"/>
  <c r="X31" i="40"/>
  <c r="X32" i="40"/>
  <c r="X33" i="40"/>
  <c r="X34" i="40"/>
  <c r="X35" i="40"/>
  <c r="X36" i="40"/>
  <c r="X37" i="40"/>
  <c r="X38" i="40"/>
  <c r="X39" i="40"/>
  <c r="X40" i="40"/>
  <c r="X41" i="40"/>
  <c r="X42" i="40"/>
  <c r="X43" i="40"/>
  <c r="X44" i="40"/>
  <c r="X45" i="40"/>
  <c r="X46" i="40"/>
  <c r="X47" i="40"/>
  <c r="X48" i="40"/>
  <c r="X49" i="40"/>
  <c r="X50" i="40"/>
  <c r="X51" i="40"/>
  <c r="X52" i="40"/>
  <c r="X53" i="40"/>
  <c r="X54" i="40"/>
  <c r="X55" i="40"/>
  <c r="X56" i="40"/>
  <c r="X57" i="40"/>
  <c r="X58" i="40"/>
  <c r="X59" i="40"/>
  <c r="X60" i="40"/>
  <c r="X61" i="40"/>
  <c r="X62" i="40"/>
  <c r="X63" i="40"/>
  <c r="X64" i="40"/>
  <c r="X65" i="40"/>
  <c r="X66" i="40"/>
  <c r="X67" i="40"/>
  <c r="X68" i="40"/>
  <c r="X69" i="40"/>
  <c r="X70" i="40"/>
  <c r="X71" i="40"/>
  <c r="X72" i="40"/>
  <c r="X73" i="40"/>
  <c r="X74" i="40"/>
  <c r="X75" i="40"/>
  <c r="X76" i="40"/>
  <c r="X77" i="40"/>
  <c r="X78" i="40"/>
  <c r="X79" i="40"/>
  <c r="X80" i="40"/>
  <c r="X81" i="40"/>
  <c r="X82" i="40"/>
  <c r="X83" i="40"/>
  <c r="X84" i="40"/>
  <c r="X85" i="40"/>
  <c r="X86" i="40"/>
  <c r="X87" i="40"/>
  <c r="X88" i="40"/>
  <c r="X89" i="40"/>
  <c r="X90" i="40"/>
  <c r="X91" i="40"/>
  <c r="X92" i="40"/>
  <c r="X93" i="40"/>
  <c r="X94" i="40"/>
  <c r="X95" i="40"/>
  <c r="X96" i="40"/>
  <c r="X97" i="40"/>
  <c r="X98" i="40"/>
  <c r="X99" i="40"/>
  <c r="X100" i="40"/>
  <c r="X101" i="40"/>
  <c r="X102" i="40"/>
  <c r="X103" i="40"/>
  <c r="X104" i="40"/>
  <c r="X105" i="40"/>
  <c r="X106" i="40"/>
  <c r="X107" i="40"/>
  <c r="X108" i="40"/>
  <c r="X109" i="40"/>
  <c r="X110" i="40"/>
  <c r="X111" i="40"/>
  <c r="X112" i="40"/>
  <c r="X113" i="40"/>
  <c r="X114" i="40"/>
  <c r="X115" i="40"/>
  <c r="X116" i="40"/>
  <c r="X117" i="40"/>
  <c r="X118" i="40"/>
  <c r="X119" i="40"/>
  <c r="X120" i="40"/>
  <c r="X121" i="40"/>
  <c r="X122" i="40"/>
  <c r="X123" i="40"/>
  <c r="X124" i="40"/>
  <c r="X125" i="40"/>
  <c r="X126" i="40"/>
  <c r="X127" i="40"/>
  <c r="X128" i="40"/>
  <c r="X129" i="40"/>
  <c r="X130" i="40"/>
  <c r="X131" i="40"/>
  <c r="X132" i="40"/>
  <c r="X133" i="40"/>
  <c r="X134" i="40"/>
  <c r="X135" i="40"/>
  <c r="X136" i="40"/>
  <c r="X137" i="40"/>
  <c r="X138" i="40"/>
  <c r="X139" i="40"/>
  <c r="X140" i="40"/>
  <c r="X141" i="40"/>
  <c r="X142" i="40"/>
  <c r="X143" i="40"/>
  <c r="X144" i="40"/>
  <c r="X145" i="40"/>
  <c r="X146" i="40"/>
  <c r="X147" i="40"/>
  <c r="X148" i="40"/>
  <c r="X149" i="40"/>
  <c r="X150" i="40"/>
  <c r="X151" i="40"/>
  <c r="X152" i="40"/>
  <c r="X153" i="40"/>
  <c r="X154" i="40"/>
  <c r="X155" i="40"/>
  <c r="X156" i="40"/>
  <c r="X157" i="40"/>
  <c r="X158" i="40"/>
  <c r="X159" i="40"/>
  <c r="X160" i="40"/>
  <c r="X161" i="40"/>
  <c r="X162" i="40"/>
  <c r="X163" i="40"/>
  <c r="X164" i="40"/>
  <c r="X165" i="40"/>
  <c r="X166" i="40"/>
  <c r="X167" i="40"/>
  <c r="X168" i="40"/>
  <c r="X169" i="40"/>
  <c r="X170" i="40"/>
  <c r="X171" i="40"/>
  <c r="X172" i="40"/>
  <c r="X173" i="40"/>
  <c r="X174" i="40"/>
  <c r="X175" i="40"/>
  <c r="X176" i="40"/>
  <c r="X177" i="40"/>
  <c r="X178" i="40"/>
  <c r="X179" i="40"/>
  <c r="X180" i="40"/>
  <c r="X181" i="40"/>
  <c r="X182" i="40"/>
  <c r="X183" i="40"/>
  <c r="X184" i="40"/>
  <c r="X185" i="40"/>
  <c r="X186" i="40"/>
  <c r="X187" i="40"/>
  <c r="X188" i="40"/>
  <c r="X189" i="40"/>
  <c r="X190" i="40"/>
  <c r="X191" i="40"/>
  <c r="X192" i="40"/>
  <c r="X193" i="40"/>
  <c r="X194" i="40"/>
  <c r="X195" i="40"/>
  <c r="X196" i="40"/>
  <c r="X197" i="40"/>
  <c r="X198" i="40"/>
  <c r="X199" i="40"/>
  <c r="X200" i="40"/>
  <c r="X201" i="40"/>
  <c r="X202" i="40"/>
  <c r="X203" i="40"/>
  <c r="X204" i="40"/>
  <c r="X205" i="40"/>
  <c r="X206" i="40"/>
  <c r="X207" i="40"/>
  <c r="X208" i="40"/>
  <c r="X209" i="40"/>
  <c r="X210" i="40"/>
  <c r="X211" i="40"/>
  <c r="X212" i="40"/>
  <c r="X213" i="40"/>
  <c r="X214" i="40"/>
  <c r="X215" i="40"/>
  <c r="X216" i="40"/>
  <c r="X217" i="40"/>
  <c r="X218" i="40"/>
  <c r="X219" i="40"/>
  <c r="X220" i="40"/>
  <c r="X221" i="40"/>
  <c r="X222" i="40"/>
  <c r="X223" i="40"/>
  <c r="X224" i="40"/>
  <c r="X225" i="40"/>
  <c r="X226" i="40"/>
  <c r="X227" i="40"/>
  <c r="X228" i="40"/>
  <c r="X229" i="40"/>
  <c r="X230" i="40"/>
  <c r="X231" i="40"/>
  <c r="X232" i="40"/>
  <c r="X233" i="40"/>
  <c r="X234" i="40"/>
  <c r="X235" i="40"/>
  <c r="X236" i="40"/>
  <c r="X237" i="40"/>
  <c r="X238" i="40"/>
  <c r="X239" i="40"/>
  <c r="X240" i="40"/>
  <c r="X241" i="40"/>
  <c r="X242" i="40"/>
  <c r="X243" i="40"/>
  <c r="X244" i="40"/>
  <c r="X245" i="40"/>
  <c r="X246" i="40"/>
  <c r="X247" i="40"/>
  <c r="X248" i="40"/>
  <c r="X249" i="40"/>
  <c r="X250" i="40"/>
  <c r="X251" i="40"/>
  <c r="X252" i="40"/>
  <c r="X253" i="40"/>
  <c r="X254" i="40"/>
  <c r="X255" i="40"/>
  <c r="X256" i="40"/>
  <c r="X257" i="40"/>
  <c r="X258" i="40"/>
  <c r="X259" i="40"/>
  <c r="X260" i="40"/>
  <c r="X261" i="40"/>
  <c r="X262" i="40"/>
  <c r="X263" i="40"/>
  <c r="X264" i="40"/>
  <c r="X265" i="40"/>
  <c r="X266" i="40"/>
  <c r="X267" i="40"/>
  <c r="X268" i="40"/>
  <c r="X269" i="40"/>
  <c r="X270" i="40"/>
  <c r="X271" i="40"/>
  <c r="X272" i="40"/>
  <c r="X273" i="40"/>
  <c r="X274" i="40"/>
  <c r="X275" i="40"/>
  <c r="X276" i="40"/>
  <c r="X277" i="40"/>
  <c r="X278" i="40"/>
  <c r="X279" i="40"/>
  <c r="X280" i="40"/>
  <c r="X281" i="40"/>
  <c r="X282" i="40"/>
  <c r="X283" i="40"/>
  <c r="X284" i="40"/>
  <c r="X285" i="40"/>
  <c r="X286" i="40"/>
  <c r="X287" i="40"/>
  <c r="X288" i="40"/>
  <c r="X289" i="40"/>
  <c r="X290" i="40"/>
  <c r="X291" i="40"/>
  <c r="X292" i="40"/>
  <c r="X293" i="40"/>
  <c r="X294" i="40"/>
  <c r="X295" i="40"/>
  <c r="X296" i="40"/>
  <c r="X297" i="40"/>
  <c r="X298" i="40"/>
  <c r="X299" i="40"/>
  <c r="X300" i="40"/>
  <c r="X301" i="40"/>
  <c r="X302" i="40"/>
  <c r="X303" i="40"/>
  <c r="X304" i="40"/>
  <c r="X305" i="40"/>
  <c r="X306" i="40"/>
  <c r="X307" i="40"/>
  <c r="X308" i="40"/>
  <c r="X309" i="40"/>
  <c r="X310" i="40"/>
  <c r="X311" i="40"/>
  <c r="X312" i="40"/>
  <c r="X313" i="40"/>
  <c r="X314" i="40"/>
  <c r="X315" i="40"/>
  <c r="X316" i="40"/>
  <c r="X317" i="40"/>
  <c r="X318" i="40"/>
  <c r="X319" i="40"/>
  <c r="X320" i="40"/>
  <c r="X321" i="40"/>
  <c r="X322" i="40"/>
  <c r="X323" i="40"/>
  <c r="X324" i="40"/>
  <c r="X325" i="40"/>
  <c r="X326" i="40"/>
  <c r="X327" i="40"/>
  <c r="X328" i="40"/>
  <c r="X329" i="40"/>
  <c r="X330" i="40"/>
  <c r="X331" i="40"/>
  <c r="X332" i="40"/>
  <c r="X333" i="40"/>
  <c r="X334" i="40"/>
  <c r="X335" i="40"/>
  <c r="X336" i="40"/>
  <c r="X337" i="40"/>
  <c r="X338" i="40"/>
  <c r="X339" i="40"/>
  <c r="X340" i="40"/>
  <c r="X341" i="40"/>
  <c r="X342" i="40"/>
  <c r="X343" i="40"/>
  <c r="X344" i="40"/>
  <c r="X345" i="40"/>
  <c r="X346" i="40"/>
  <c r="X347" i="40"/>
  <c r="X348" i="40"/>
  <c r="X349" i="40"/>
  <c r="X350" i="40"/>
  <c r="X351" i="40"/>
  <c r="X352" i="40"/>
  <c r="X353" i="40"/>
  <c r="X354" i="40"/>
  <c r="X355" i="40"/>
  <c r="X356" i="40"/>
  <c r="X357" i="40"/>
  <c r="X358" i="40"/>
  <c r="X359" i="40"/>
  <c r="X360" i="40"/>
  <c r="X361" i="40"/>
  <c r="X362" i="40"/>
  <c r="X363" i="40"/>
  <c r="X364" i="40"/>
  <c r="X365" i="40"/>
  <c r="X366" i="40"/>
  <c r="X367" i="40"/>
  <c r="X368" i="40"/>
  <c r="X369" i="40"/>
  <c r="X370" i="40"/>
  <c r="X371" i="40"/>
  <c r="X372" i="40"/>
  <c r="X373" i="40"/>
  <c r="X374" i="40"/>
  <c r="X375" i="40"/>
  <c r="X376" i="40"/>
  <c r="X377" i="40"/>
  <c r="X378" i="40"/>
  <c r="X379" i="40"/>
  <c r="X380" i="40"/>
  <c r="X381" i="40"/>
  <c r="X382" i="40"/>
  <c r="X383" i="40"/>
  <c r="X384" i="40"/>
  <c r="X385" i="40"/>
  <c r="X386" i="40"/>
  <c r="X387" i="40"/>
  <c r="X388" i="40"/>
  <c r="X389" i="40"/>
  <c r="X390" i="40"/>
  <c r="X391" i="40"/>
  <c r="X392" i="40"/>
  <c r="X393" i="40"/>
  <c r="X394" i="40"/>
  <c r="X395" i="40"/>
  <c r="X396" i="40"/>
  <c r="X397" i="40"/>
  <c r="X398" i="40"/>
  <c r="X399" i="40"/>
  <c r="X400" i="40"/>
  <c r="X401" i="40"/>
  <c r="X402" i="40"/>
  <c r="X403" i="40"/>
  <c r="X404" i="40"/>
  <c r="X405" i="40"/>
  <c r="X406" i="40"/>
  <c r="X407" i="40"/>
  <c r="X408" i="40"/>
  <c r="X409" i="40"/>
  <c r="X410" i="40"/>
  <c r="X411" i="40"/>
  <c r="X412" i="40"/>
  <c r="X413" i="40"/>
  <c r="X414" i="40"/>
  <c r="X415" i="40"/>
  <c r="X416" i="40"/>
  <c r="X417" i="40"/>
  <c r="X418" i="40"/>
  <c r="X419" i="40"/>
  <c r="X420" i="40"/>
  <c r="X421" i="40"/>
  <c r="X422" i="40"/>
  <c r="X423" i="40"/>
  <c r="X424" i="40"/>
  <c r="X425" i="40"/>
  <c r="X426" i="40"/>
  <c r="X427" i="40"/>
  <c r="X428" i="40"/>
  <c r="X429" i="40"/>
  <c r="X430" i="40"/>
  <c r="X431" i="40"/>
  <c r="X432" i="40"/>
  <c r="X433" i="40"/>
  <c r="X434" i="40"/>
  <c r="X435" i="40"/>
  <c r="X436" i="40"/>
  <c r="X437" i="40"/>
  <c r="X438" i="40"/>
  <c r="X439" i="40"/>
  <c r="X440" i="40"/>
  <c r="X441" i="40"/>
  <c r="X442" i="40"/>
  <c r="X443" i="40"/>
  <c r="X444" i="40"/>
  <c r="X445" i="40"/>
  <c r="X446" i="40"/>
  <c r="X447" i="40"/>
  <c r="X448" i="40"/>
  <c r="X449" i="40"/>
  <c r="X450" i="40"/>
  <c r="X451" i="40"/>
  <c r="X452" i="40"/>
  <c r="X453" i="40"/>
  <c r="X454" i="40"/>
  <c r="X455" i="40"/>
  <c r="X456" i="40"/>
  <c r="X457" i="40"/>
  <c r="X458" i="40"/>
  <c r="X459" i="40"/>
  <c r="X460" i="40"/>
  <c r="X461" i="40"/>
  <c r="X462" i="40"/>
  <c r="X463" i="40"/>
  <c r="X464" i="40"/>
  <c r="X465" i="40"/>
  <c r="X466" i="40"/>
  <c r="X467" i="40"/>
  <c r="X468" i="40"/>
  <c r="X469" i="40"/>
  <c r="X470" i="40"/>
  <c r="X471" i="40"/>
  <c r="X472" i="40"/>
  <c r="X473" i="40"/>
  <c r="X474" i="40"/>
  <c r="X475" i="40"/>
  <c r="X476" i="40"/>
  <c r="X477" i="40"/>
  <c r="X478" i="40"/>
  <c r="X479" i="40"/>
  <c r="X480" i="40"/>
  <c r="X481" i="40"/>
  <c r="X482" i="40"/>
  <c r="X483" i="40"/>
  <c r="X484" i="40"/>
  <c r="X485" i="40"/>
  <c r="X486" i="40"/>
  <c r="X487" i="40"/>
  <c r="X488" i="40"/>
  <c r="X489" i="40"/>
  <c r="X490" i="40"/>
  <c r="X491" i="40"/>
  <c r="X492" i="40"/>
  <c r="X493" i="40"/>
  <c r="X494" i="40"/>
  <c r="X495" i="40"/>
  <c r="X496" i="40"/>
  <c r="X497" i="40"/>
  <c r="X498" i="40"/>
  <c r="X499" i="40"/>
  <c r="X500" i="40"/>
  <c r="X501" i="40"/>
  <c r="X502" i="40"/>
  <c r="X503" i="40"/>
  <c r="X504" i="40"/>
  <c r="X505" i="40"/>
  <c r="X506" i="40"/>
  <c r="X507" i="40"/>
  <c r="X508" i="40"/>
  <c r="X509" i="40"/>
  <c r="X510" i="40"/>
  <c r="X511" i="40"/>
  <c r="X512" i="40"/>
  <c r="X513" i="40"/>
  <c r="X514" i="40"/>
  <c r="X515" i="40"/>
  <c r="X516" i="40"/>
  <c r="X517" i="40"/>
  <c r="X518" i="40"/>
  <c r="X519" i="40"/>
  <c r="X520" i="40"/>
  <c r="X521" i="40"/>
  <c r="X522" i="40"/>
  <c r="X523" i="40"/>
  <c r="X524" i="40"/>
  <c r="X525" i="40"/>
  <c r="X526" i="40"/>
  <c r="X527" i="40"/>
  <c r="X528" i="40"/>
  <c r="X529" i="40"/>
  <c r="X530" i="40"/>
  <c r="X531" i="40"/>
  <c r="X532" i="40"/>
  <c r="X533" i="40"/>
  <c r="X534" i="40"/>
  <c r="X535" i="40"/>
  <c r="X536" i="40"/>
  <c r="X537" i="40"/>
  <c r="X538" i="40"/>
  <c r="X539" i="40"/>
  <c r="X540" i="40"/>
  <c r="X541" i="40"/>
  <c r="X542" i="40"/>
  <c r="X543" i="40"/>
  <c r="X544" i="40"/>
  <c r="X545" i="40"/>
  <c r="X546" i="40"/>
  <c r="X547" i="40"/>
  <c r="X548" i="40"/>
  <c r="X549" i="40"/>
  <c r="X550" i="40"/>
  <c r="X551" i="40"/>
  <c r="X552" i="40"/>
  <c r="X553" i="40"/>
  <c r="X554" i="40"/>
  <c r="X555" i="40"/>
  <c r="X556" i="40"/>
  <c r="X557" i="40"/>
  <c r="X558" i="40"/>
  <c r="X559" i="40"/>
  <c r="X560" i="40"/>
  <c r="X561" i="40"/>
  <c r="X562" i="40"/>
  <c r="X563" i="40"/>
  <c r="X564" i="40"/>
  <c r="X565" i="40"/>
  <c r="X566" i="40"/>
  <c r="X567" i="40"/>
  <c r="X568" i="40"/>
  <c r="X569" i="40"/>
  <c r="X570" i="40"/>
  <c r="X571" i="40"/>
  <c r="X572" i="40"/>
  <c r="X573" i="40"/>
  <c r="X574" i="40"/>
  <c r="X575" i="40"/>
  <c r="X576" i="40"/>
  <c r="X577" i="40"/>
  <c r="X578" i="40"/>
  <c r="X579" i="40"/>
  <c r="X580" i="40"/>
  <c r="X581" i="40"/>
  <c r="X582" i="40"/>
  <c r="X583" i="40"/>
  <c r="X584" i="40"/>
  <c r="X585" i="40"/>
  <c r="X586" i="40"/>
  <c r="X587" i="40"/>
  <c r="X588" i="40"/>
  <c r="X589" i="40"/>
  <c r="X590" i="40"/>
  <c r="X591" i="40"/>
  <c r="X592" i="40"/>
  <c r="X593" i="40"/>
  <c r="X594" i="40"/>
  <c r="X595" i="40"/>
  <c r="X596" i="40"/>
  <c r="X597" i="40"/>
  <c r="X598" i="40"/>
  <c r="X599" i="40"/>
  <c r="X600" i="40"/>
  <c r="X601" i="40"/>
  <c r="X602" i="40"/>
  <c r="X603" i="40"/>
  <c r="X604" i="40"/>
  <c r="X605" i="40"/>
  <c r="X606" i="40"/>
  <c r="X607" i="40"/>
  <c r="X608" i="40"/>
  <c r="X609" i="40"/>
  <c r="X610" i="40"/>
  <c r="X611" i="40"/>
  <c r="X612" i="40"/>
  <c r="X613" i="40"/>
  <c r="X614" i="40"/>
  <c r="X615" i="40"/>
  <c r="X616" i="40"/>
  <c r="X617" i="40"/>
  <c r="X618" i="40"/>
  <c r="X619" i="40"/>
  <c r="X620" i="40"/>
  <c r="X621" i="40"/>
  <c r="X622" i="40"/>
  <c r="X623" i="40"/>
  <c r="X624" i="40"/>
  <c r="X625" i="40"/>
  <c r="X626" i="40"/>
  <c r="X627" i="40"/>
  <c r="X628" i="40"/>
  <c r="X629" i="40"/>
  <c r="X630" i="40"/>
  <c r="X631" i="40"/>
  <c r="X632" i="40"/>
  <c r="X633" i="40"/>
  <c r="X634" i="40"/>
  <c r="X635" i="40"/>
  <c r="X636" i="40"/>
  <c r="X637" i="40"/>
  <c r="X638" i="40"/>
  <c r="X639" i="40"/>
  <c r="X640" i="40"/>
  <c r="X641" i="40"/>
  <c r="X642" i="40"/>
  <c r="X643" i="40"/>
  <c r="X644" i="40"/>
  <c r="X645" i="40"/>
  <c r="X646" i="40"/>
  <c r="X647" i="40"/>
  <c r="X648" i="40"/>
  <c r="X649" i="40"/>
  <c r="X650" i="40"/>
  <c r="X651" i="40"/>
  <c r="X652" i="40"/>
  <c r="X653" i="40"/>
  <c r="X654" i="40"/>
  <c r="X655" i="40"/>
  <c r="X656" i="40"/>
  <c r="X657" i="40"/>
  <c r="X658" i="40"/>
  <c r="X659" i="40"/>
  <c r="X660" i="40"/>
  <c r="X661" i="40"/>
  <c r="X662" i="40"/>
  <c r="X663" i="40"/>
  <c r="X664" i="40"/>
  <c r="X665" i="40"/>
  <c r="X666" i="40"/>
  <c r="X667" i="40"/>
  <c r="X668" i="40"/>
  <c r="X669" i="40"/>
  <c r="X670" i="40"/>
  <c r="X671" i="40"/>
  <c r="X672" i="40"/>
  <c r="X673" i="40"/>
  <c r="X674" i="40"/>
  <c r="X675" i="40"/>
  <c r="X676" i="40"/>
  <c r="X677" i="40"/>
  <c r="X678" i="40"/>
  <c r="X679" i="40"/>
  <c r="X680" i="40"/>
  <c r="X681" i="40"/>
  <c r="X682" i="40"/>
  <c r="X683" i="40"/>
  <c r="X684" i="40"/>
  <c r="X685" i="40"/>
  <c r="X686" i="40"/>
  <c r="X687" i="40"/>
  <c r="X688" i="40"/>
  <c r="X689" i="40"/>
  <c r="X690" i="40"/>
  <c r="X691" i="40"/>
  <c r="X692" i="40"/>
  <c r="X693" i="40"/>
  <c r="X694" i="40"/>
  <c r="X695" i="40"/>
  <c r="X696" i="40"/>
  <c r="X697" i="40"/>
  <c r="X698" i="40"/>
  <c r="X699" i="40"/>
  <c r="X700" i="40"/>
  <c r="X701" i="40"/>
  <c r="X702" i="40"/>
  <c r="X703" i="40"/>
  <c r="X704" i="40"/>
  <c r="X705" i="40"/>
  <c r="X706" i="40"/>
  <c r="X707" i="40"/>
  <c r="X708" i="40"/>
  <c r="X709" i="40"/>
  <c r="X710" i="40"/>
  <c r="X711" i="40"/>
  <c r="X712" i="40"/>
  <c r="X713" i="40"/>
  <c r="X714" i="40"/>
  <c r="X715" i="40"/>
  <c r="X716" i="40"/>
  <c r="X717" i="40"/>
  <c r="X718" i="40"/>
  <c r="X719" i="40"/>
  <c r="X720" i="40"/>
  <c r="X721" i="40"/>
  <c r="X722" i="40"/>
  <c r="X723" i="40"/>
  <c r="X724" i="40"/>
  <c r="X725" i="40"/>
  <c r="X726" i="40"/>
  <c r="X727" i="40"/>
  <c r="X728" i="40"/>
  <c r="X729" i="40"/>
  <c r="X730" i="40"/>
  <c r="X731" i="40"/>
  <c r="X732" i="40"/>
  <c r="X733" i="40"/>
  <c r="X734" i="40"/>
  <c r="X735" i="40"/>
  <c r="X736" i="40"/>
  <c r="X737" i="40"/>
  <c r="X738" i="40"/>
  <c r="X739" i="40"/>
  <c r="X740" i="40"/>
  <c r="X741" i="40"/>
  <c r="X742" i="40"/>
  <c r="X743" i="40"/>
  <c r="X744" i="40"/>
  <c r="X745" i="40"/>
  <c r="X746" i="40"/>
  <c r="X747" i="40"/>
  <c r="X748" i="40"/>
  <c r="X749" i="40"/>
  <c r="X750" i="40"/>
  <c r="X751" i="40"/>
  <c r="X752" i="40"/>
  <c r="X753" i="40"/>
  <c r="X754" i="40"/>
  <c r="X755" i="40"/>
  <c r="X756" i="40"/>
  <c r="X757" i="40"/>
  <c r="X758" i="40"/>
  <c r="X759" i="40"/>
  <c r="X760" i="40"/>
  <c r="X761" i="40"/>
  <c r="X762" i="40"/>
  <c r="X763" i="40"/>
  <c r="X764" i="40"/>
  <c r="X765" i="40"/>
  <c r="X766" i="40"/>
  <c r="X767" i="40"/>
  <c r="X768" i="40"/>
  <c r="X769" i="40"/>
  <c r="X770" i="40"/>
  <c r="X771" i="40"/>
  <c r="X772" i="40"/>
  <c r="X773" i="40"/>
  <c r="X774" i="40"/>
  <c r="X775" i="40"/>
  <c r="X776" i="40"/>
  <c r="X777" i="40"/>
  <c r="X778" i="40"/>
  <c r="X779" i="40"/>
  <c r="X780" i="40"/>
  <c r="X781" i="40"/>
  <c r="X782" i="40"/>
  <c r="X783" i="40"/>
  <c r="X784" i="40"/>
  <c r="X785" i="40"/>
  <c r="X786" i="40"/>
  <c r="X787" i="40"/>
  <c r="X788" i="40"/>
  <c r="X789" i="40"/>
  <c r="X790" i="40"/>
  <c r="X791" i="40"/>
  <c r="X792" i="40"/>
  <c r="X793" i="40"/>
  <c r="X794" i="40"/>
  <c r="X795" i="40"/>
  <c r="X796" i="40"/>
  <c r="X797" i="40"/>
  <c r="X798" i="40"/>
  <c r="X799" i="40"/>
  <c r="X800" i="40"/>
  <c r="X801" i="40"/>
  <c r="X802" i="40"/>
  <c r="X803" i="40"/>
  <c r="X804" i="40"/>
  <c r="X805" i="40"/>
  <c r="X806" i="40"/>
  <c r="X807" i="40"/>
  <c r="X808" i="40"/>
  <c r="X809" i="40"/>
  <c r="X810" i="40"/>
  <c r="X811" i="40"/>
  <c r="X812" i="40"/>
  <c r="X813" i="40"/>
  <c r="X814" i="40"/>
  <c r="X815" i="40"/>
  <c r="X816" i="40"/>
  <c r="X817" i="40"/>
  <c r="X818" i="40"/>
  <c r="X819" i="40"/>
  <c r="X820" i="40"/>
  <c r="X821" i="40"/>
  <c r="X822" i="40"/>
  <c r="X823" i="40"/>
  <c r="X824" i="40"/>
  <c r="X825" i="40"/>
  <c r="X826" i="40"/>
  <c r="X827" i="40"/>
  <c r="X828" i="40"/>
  <c r="X829" i="40"/>
  <c r="X830" i="40"/>
  <c r="X831" i="40"/>
  <c r="X832" i="40"/>
  <c r="X833" i="40"/>
  <c r="X834" i="40"/>
  <c r="X835" i="40"/>
  <c r="X836" i="40"/>
  <c r="X837" i="40"/>
  <c r="X838" i="40"/>
  <c r="X839" i="40"/>
  <c r="X840" i="40"/>
  <c r="X841" i="40"/>
  <c r="X842" i="40"/>
  <c r="X843" i="40"/>
  <c r="X844" i="40"/>
  <c r="X845" i="40"/>
  <c r="X846" i="40"/>
  <c r="X847" i="40"/>
  <c r="X848" i="40"/>
  <c r="X849" i="40"/>
  <c r="X850" i="40"/>
  <c r="X851" i="40"/>
  <c r="X852" i="40"/>
  <c r="X853" i="40"/>
  <c r="X854" i="40"/>
  <c r="X855" i="40"/>
  <c r="X856" i="40"/>
  <c r="X857" i="40"/>
  <c r="X858" i="40"/>
  <c r="X859" i="40"/>
  <c r="X860" i="40"/>
  <c r="X861" i="40"/>
  <c r="X862" i="40"/>
  <c r="X863" i="40"/>
  <c r="X864" i="40"/>
  <c r="X865" i="40"/>
  <c r="X866" i="40"/>
  <c r="X867" i="40"/>
  <c r="X868" i="40"/>
  <c r="X869" i="40"/>
  <c r="X870" i="40"/>
  <c r="X871" i="40"/>
  <c r="X872" i="40"/>
  <c r="X873" i="40"/>
  <c r="X874" i="40"/>
  <c r="X875" i="40"/>
  <c r="X876" i="40"/>
  <c r="X877" i="40"/>
  <c r="X878" i="40"/>
  <c r="X879" i="40"/>
  <c r="X880" i="40"/>
  <c r="X881" i="40"/>
  <c r="X882" i="40"/>
  <c r="X883" i="40"/>
  <c r="X884" i="40"/>
  <c r="X885" i="40"/>
  <c r="X886" i="40"/>
  <c r="X887" i="40"/>
  <c r="X888" i="40"/>
  <c r="X889" i="40"/>
  <c r="X890" i="40"/>
  <c r="X891" i="40"/>
  <c r="X892" i="40"/>
  <c r="X893" i="40"/>
  <c r="X894" i="40"/>
  <c r="X895" i="40"/>
  <c r="X896" i="40"/>
  <c r="X897" i="40"/>
  <c r="X898" i="40"/>
  <c r="X899" i="40"/>
  <c r="X900" i="40"/>
  <c r="X901" i="40"/>
  <c r="X902" i="40"/>
  <c r="X903" i="40"/>
  <c r="X904" i="40"/>
  <c r="X905" i="40"/>
  <c r="X906" i="40"/>
  <c r="X907" i="40"/>
  <c r="X908" i="40"/>
  <c r="X909" i="40"/>
  <c r="X910" i="40"/>
  <c r="X911" i="40"/>
  <c r="X912" i="40"/>
  <c r="X913" i="40"/>
  <c r="X914" i="40"/>
  <c r="X915" i="40"/>
  <c r="X916" i="40"/>
  <c r="X917" i="40"/>
  <c r="X918" i="40"/>
  <c r="X919" i="40"/>
  <c r="X920" i="40"/>
  <c r="X921" i="40"/>
  <c r="X922" i="40"/>
  <c r="X923" i="40"/>
  <c r="X924" i="40"/>
  <c r="X925" i="40"/>
  <c r="X926" i="40"/>
  <c r="X927" i="40"/>
  <c r="X928" i="40"/>
  <c r="X929" i="40"/>
  <c r="X930" i="40"/>
  <c r="X931" i="40"/>
  <c r="X932" i="40"/>
  <c r="X933" i="40"/>
  <c r="X934" i="40"/>
  <c r="X935" i="40"/>
  <c r="X936" i="40"/>
  <c r="X937" i="40"/>
  <c r="X938" i="40"/>
  <c r="X939" i="40"/>
  <c r="X940" i="40"/>
  <c r="X941" i="40"/>
  <c r="X942" i="40"/>
  <c r="X943" i="40"/>
  <c r="X944" i="40"/>
  <c r="X945" i="40"/>
  <c r="X946" i="40"/>
  <c r="X947" i="40"/>
  <c r="X948" i="40"/>
  <c r="X949" i="40"/>
  <c r="X950" i="40"/>
  <c r="X951" i="40"/>
  <c r="X952" i="40"/>
  <c r="X953" i="40"/>
  <c r="X954" i="40"/>
  <c r="X955" i="40"/>
  <c r="X956" i="40"/>
  <c r="X957" i="40"/>
  <c r="X958" i="40"/>
  <c r="X959" i="40"/>
  <c r="X960" i="40"/>
  <c r="X961" i="40"/>
  <c r="X962" i="40"/>
  <c r="X963" i="40"/>
  <c r="X964" i="40"/>
  <c r="X965" i="40"/>
  <c r="X966" i="40"/>
  <c r="X967" i="40"/>
  <c r="X968" i="40"/>
  <c r="X969" i="40"/>
  <c r="X970" i="40"/>
  <c r="X971" i="40"/>
  <c r="X972" i="40"/>
  <c r="X973" i="40"/>
  <c r="X974" i="40"/>
  <c r="X975" i="40"/>
  <c r="X976" i="40"/>
  <c r="X977" i="40"/>
  <c r="X978" i="40"/>
  <c r="X979" i="40"/>
  <c r="X980" i="40"/>
  <c r="X981" i="40"/>
  <c r="X982" i="40"/>
  <c r="X983" i="40"/>
  <c r="X984" i="40"/>
  <c r="X985" i="40"/>
  <c r="X986" i="40"/>
  <c r="X987" i="40"/>
  <c r="X988" i="40"/>
  <c r="X989" i="40"/>
  <c r="X990" i="40"/>
  <c r="X991" i="40"/>
  <c r="X992" i="40"/>
  <c r="X993" i="40"/>
  <c r="X994" i="40"/>
  <c r="X995" i="40"/>
  <c r="X996" i="40"/>
  <c r="X997" i="40"/>
  <c r="X998" i="40"/>
  <c r="X999" i="40"/>
  <c r="X1000" i="40"/>
  <c r="X1001" i="40"/>
  <c r="X1002" i="40"/>
  <c r="X1003" i="40"/>
  <c r="X1004" i="40"/>
  <c r="X1005" i="40"/>
  <c r="X1006" i="40"/>
  <c r="X1007" i="40"/>
  <c r="X1008" i="40"/>
  <c r="X1009" i="40"/>
  <c r="X1010" i="40"/>
  <c r="X1011" i="40"/>
  <c r="X1012" i="40"/>
  <c r="X1013" i="40"/>
  <c r="X1014" i="40"/>
  <c r="X1015" i="40"/>
  <c r="X1016" i="40"/>
  <c r="X1017" i="40"/>
  <c r="X1018" i="40"/>
  <c r="X1019" i="40"/>
  <c r="X1020" i="40"/>
  <c r="X1021" i="40"/>
  <c r="X1022" i="40"/>
  <c r="X1023" i="40"/>
  <c r="X1024" i="40"/>
  <c r="X1025" i="40"/>
  <c r="X1026" i="40"/>
  <c r="X1027" i="40"/>
  <c r="X1028" i="40"/>
  <c r="X1029" i="40"/>
  <c r="X1030" i="40"/>
  <c r="X1031" i="40"/>
  <c r="X1032" i="40"/>
  <c r="X1033" i="40"/>
  <c r="X1034" i="40"/>
  <c r="X1035" i="40"/>
  <c r="X1036" i="40"/>
  <c r="X1037" i="40"/>
  <c r="X1038" i="40"/>
  <c r="X1039" i="40"/>
  <c r="X1040" i="40"/>
  <c r="X1041" i="40"/>
  <c r="X1042" i="40"/>
  <c r="X1043" i="40"/>
  <c r="X1044" i="40"/>
  <c r="X1045" i="40"/>
  <c r="X1046" i="40"/>
  <c r="X1047" i="40"/>
  <c r="X1048" i="40"/>
  <c r="X1049" i="40"/>
  <c r="X1050" i="40"/>
  <c r="X1051" i="40"/>
  <c r="X1052" i="40"/>
  <c r="X1053" i="40"/>
  <c r="X1054" i="40"/>
  <c r="X1055" i="40"/>
  <c r="X1056" i="40"/>
  <c r="X1057" i="40"/>
  <c r="X1058" i="40"/>
  <c r="X1059" i="40"/>
  <c r="X1060" i="40"/>
  <c r="X1061" i="40"/>
  <c r="X1062" i="40"/>
  <c r="X1063" i="40"/>
  <c r="X1064" i="40"/>
  <c r="X1065" i="40"/>
  <c r="X1066" i="40"/>
  <c r="X1067" i="40"/>
  <c r="X1068" i="40"/>
  <c r="X1069" i="40"/>
  <c r="X1070" i="40"/>
  <c r="X1071" i="40"/>
  <c r="X1072" i="40"/>
  <c r="X1073" i="40"/>
  <c r="X1074" i="40"/>
  <c r="X1075" i="40"/>
  <c r="X1076" i="40"/>
  <c r="X1077" i="40"/>
  <c r="X1078" i="40"/>
  <c r="X1079" i="40"/>
  <c r="X1080" i="40"/>
  <c r="X1081" i="40"/>
  <c r="X1082" i="40"/>
  <c r="X1083" i="40"/>
  <c r="X1084" i="40"/>
  <c r="X1085" i="40"/>
  <c r="X1086" i="40"/>
  <c r="X1087" i="40"/>
  <c r="X1088" i="40"/>
  <c r="X1089" i="40"/>
  <c r="X1090" i="40"/>
  <c r="X1091" i="40"/>
  <c r="X1092" i="40"/>
  <c r="X1093" i="40"/>
  <c r="X1094" i="40"/>
  <c r="X1095" i="40"/>
  <c r="X1096" i="40"/>
  <c r="X1097" i="40"/>
  <c r="X1098" i="40"/>
  <c r="X1099" i="40"/>
  <c r="X1100" i="40"/>
  <c r="X1101" i="40"/>
  <c r="X1102" i="40"/>
  <c r="X1103" i="40"/>
  <c r="X1104" i="40"/>
  <c r="X1105" i="40"/>
  <c r="X1106" i="40"/>
  <c r="X1107" i="40"/>
  <c r="X1108" i="40"/>
  <c r="X1109" i="40"/>
  <c r="X1110" i="40"/>
  <c r="X1111" i="40"/>
  <c r="X1112" i="40"/>
  <c r="X1113" i="40"/>
  <c r="X1114" i="40"/>
  <c r="X1115" i="40"/>
  <c r="X1116" i="40"/>
  <c r="X1117" i="40"/>
  <c r="X1118" i="40"/>
  <c r="X1119" i="40"/>
  <c r="X1120" i="40"/>
  <c r="X1121" i="40"/>
  <c r="X1122" i="40"/>
  <c r="X1123" i="40"/>
  <c r="X1124" i="40"/>
  <c r="X1125" i="40"/>
  <c r="X1126" i="40"/>
  <c r="X1127" i="40"/>
  <c r="X1128" i="40"/>
  <c r="X1129" i="40"/>
  <c r="X1130" i="40"/>
  <c r="X1131" i="40"/>
  <c r="X1132" i="40"/>
  <c r="X1133" i="40"/>
  <c r="X1134" i="40"/>
  <c r="X1135" i="40"/>
  <c r="X1136" i="40"/>
  <c r="X1137" i="40"/>
  <c r="X1138" i="40"/>
  <c r="X1139" i="40"/>
  <c r="X1140" i="40"/>
  <c r="X1141" i="40"/>
  <c r="X1142" i="40"/>
  <c r="X1143" i="40"/>
  <c r="X1144" i="40"/>
  <c r="X1145" i="40"/>
  <c r="X1146" i="40"/>
  <c r="X1147" i="40"/>
  <c r="X1148" i="40"/>
  <c r="X1149" i="40"/>
  <c r="X1150" i="40"/>
  <c r="X1151" i="40"/>
  <c r="X1152" i="40"/>
  <c r="X1153" i="40"/>
  <c r="X1154" i="40"/>
  <c r="X1155" i="40"/>
  <c r="X1156" i="40"/>
  <c r="X1157" i="40"/>
  <c r="X1158" i="40"/>
  <c r="X1159" i="40"/>
  <c r="X1160" i="40"/>
  <c r="X1161" i="40"/>
  <c r="X1162" i="40"/>
  <c r="X1163" i="40"/>
  <c r="X1164" i="40"/>
  <c r="X1165" i="40"/>
  <c r="X1166" i="40"/>
  <c r="X1167" i="40"/>
  <c r="X1168" i="40"/>
  <c r="X1169" i="40"/>
  <c r="X1170" i="40"/>
  <c r="X1171" i="40"/>
  <c r="X1172" i="40"/>
  <c r="X1173" i="40"/>
  <c r="X1174" i="40"/>
  <c r="X1175" i="40"/>
  <c r="X1176" i="40"/>
  <c r="X1177" i="40"/>
  <c r="X1178" i="40"/>
  <c r="X1179" i="40"/>
  <c r="X1180" i="40"/>
  <c r="X1181" i="40"/>
  <c r="X1182" i="40"/>
  <c r="X1183" i="40"/>
  <c r="X1184" i="40"/>
  <c r="X1185" i="40"/>
  <c r="X1186" i="40"/>
  <c r="X1187" i="40"/>
  <c r="X1188" i="40"/>
  <c r="X1189" i="40"/>
  <c r="X1190" i="40"/>
  <c r="X1191" i="40"/>
  <c r="X1192" i="40"/>
  <c r="X1193" i="40"/>
  <c r="X1194" i="40"/>
  <c r="X1195" i="40"/>
  <c r="X1196" i="40"/>
  <c r="X1197" i="40"/>
  <c r="X1198" i="40"/>
  <c r="X1199" i="40"/>
  <c r="X1200" i="40"/>
  <c r="X1201" i="40"/>
  <c r="X1202" i="40"/>
  <c r="X1203" i="40"/>
  <c r="X1204" i="40"/>
  <c r="X1205" i="40"/>
  <c r="X1206" i="40"/>
  <c r="X1207" i="40"/>
  <c r="X1208" i="40"/>
  <c r="X1209" i="40"/>
  <c r="X1210" i="40"/>
  <c r="X1211" i="40"/>
  <c r="X1212" i="40"/>
  <c r="X1213" i="40"/>
  <c r="X1214" i="40"/>
  <c r="X1215" i="40"/>
  <c r="X1216" i="40"/>
  <c r="X1217" i="40"/>
  <c r="X1218" i="40"/>
  <c r="X1219" i="40"/>
  <c r="X1220" i="40"/>
  <c r="X1221" i="40"/>
  <c r="X1222" i="40"/>
  <c r="X1223" i="40"/>
  <c r="X1224" i="40"/>
  <c r="X1225" i="40"/>
  <c r="X1226" i="40"/>
  <c r="X1227" i="40"/>
  <c r="X1228" i="40"/>
  <c r="X1229" i="40"/>
  <c r="X1230" i="40"/>
  <c r="X1231" i="40"/>
  <c r="X1232" i="40"/>
  <c r="X1233" i="40"/>
  <c r="X1234" i="40"/>
  <c r="X1235" i="40"/>
  <c r="X1236" i="40"/>
  <c r="X1237" i="40"/>
  <c r="X1238" i="40"/>
  <c r="X1239" i="40"/>
  <c r="X1240" i="40"/>
  <c r="X1241" i="40"/>
  <c r="X1242" i="40"/>
  <c r="X1243" i="40"/>
  <c r="X1244" i="40"/>
  <c r="X1245" i="40"/>
  <c r="X1246" i="40"/>
  <c r="X1247" i="40"/>
  <c r="X1248" i="40"/>
  <c r="X1249" i="40"/>
  <c r="X1250" i="40"/>
  <c r="X1251" i="40"/>
  <c r="X1252" i="40"/>
  <c r="X1253" i="40"/>
  <c r="X1254" i="40"/>
  <c r="X1255" i="40"/>
  <c r="X1256" i="40"/>
  <c r="X1257" i="40"/>
  <c r="X1258" i="40"/>
  <c r="X1259" i="40"/>
  <c r="X1260" i="40"/>
  <c r="X1261" i="40"/>
  <c r="X1262" i="40"/>
  <c r="X1263" i="40"/>
  <c r="X1264" i="40"/>
  <c r="X1265" i="40"/>
  <c r="X1266" i="40"/>
  <c r="X1267" i="40"/>
  <c r="X1268" i="40"/>
  <c r="X1269" i="40"/>
  <c r="X1270" i="40"/>
  <c r="X1271" i="40"/>
  <c r="X1272" i="40"/>
  <c r="X1273" i="40"/>
  <c r="X1274" i="40"/>
  <c r="X1275" i="40"/>
  <c r="X1276" i="40"/>
  <c r="X1277" i="40"/>
  <c r="X1278" i="40"/>
  <c r="X1279" i="40"/>
  <c r="X1280" i="40"/>
  <c r="X1281" i="40"/>
  <c r="X1282" i="40"/>
  <c r="X1283" i="40"/>
  <c r="X1284" i="40"/>
  <c r="X1285" i="40"/>
  <c r="X1286" i="40"/>
  <c r="X1287" i="40"/>
  <c r="X1288" i="40"/>
  <c r="X1289" i="40"/>
  <c r="X1290" i="40"/>
  <c r="X1291" i="40"/>
  <c r="X1292" i="40"/>
  <c r="X1293" i="40"/>
  <c r="X1294" i="40"/>
  <c r="X1295" i="40"/>
  <c r="X1296" i="40"/>
  <c r="X1297" i="40"/>
  <c r="X1298" i="40"/>
  <c r="X1299" i="40"/>
  <c r="X1300" i="40"/>
  <c r="X1301" i="40"/>
  <c r="X1302" i="40"/>
  <c r="X1303" i="40"/>
  <c r="X1304" i="40"/>
  <c r="X1305" i="40"/>
  <c r="X1306" i="40"/>
  <c r="X1307" i="40"/>
  <c r="X1308" i="40"/>
  <c r="X1309" i="40"/>
  <c r="X1310" i="40"/>
  <c r="X1311" i="40"/>
  <c r="X1312" i="40"/>
  <c r="X1313" i="40"/>
  <c r="X1314" i="40"/>
  <c r="X1315" i="40"/>
  <c r="X1316" i="40"/>
  <c r="X1317" i="40"/>
  <c r="X1318" i="40"/>
  <c r="X1319" i="40"/>
  <c r="X1320" i="40"/>
  <c r="X1321" i="40"/>
  <c r="X1322" i="40"/>
  <c r="X1323" i="40"/>
  <c r="X1324" i="40"/>
  <c r="X1325" i="40"/>
  <c r="X1326" i="40"/>
  <c r="X1327" i="40"/>
  <c r="X1328" i="40"/>
  <c r="X1329" i="40"/>
  <c r="X1330" i="40"/>
  <c r="X1331" i="40"/>
  <c r="X1332" i="40"/>
  <c r="X1333" i="40"/>
  <c r="X1334" i="40"/>
  <c r="X1335" i="40"/>
  <c r="X1336" i="40"/>
  <c r="X1337" i="40"/>
  <c r="X1338" i="40"/>
  <c r="X1339" i="40"/>
  <c r="X1340" i="40"/>
  <c r="X1341" i="40"/>
  <c r="X1342" i="40"/>
  <c r="X1343" i="40"/>
  <c r="X1344" i="40"/>
  <c r="X1345" i="40"/>
  <c r="X1346" i="40"/>
  <c r="X1347" i="40"/>
  <c r="X1348" i="40"/>
  <c r="X1349" i="40"/>
  <c r="X1350" i="40"/>
  <c r="X1351" i="40"/>
  <c r="X1352" i="40"/>
  <c r="X1353" i="40"/>
  <c r="X1354" i="40"/>
  <c r="X1355" i="40"/>
  <c r="X1356" i="40"/>
  <c r="X1357" i="40"/>
  <c r="X1358" i="40"/>
  <c r="X1359" i="40"/>
  <c r="X1360" i="40"/>
  <c r="X1361" i="40"/>
  <c r="X1362" i="40"/>
  <c r="X1363" i="40"/>
  <c r="X1364" i="40"/>
  <c r="X1365" i="40"/>
  <c r="X1366" i="40"/>
  <c r="X1367" i="40"/>
  <c r="X1368" i="40"/>
  <c r="X1369" i="40"/>
  <c r="X1370" i="40"/>
  <c r="X1371" i="40"/>
  <c r="X1372" i="40"/>
  <c r="X1373" i="40"/>
  <c r="X1374" i="40"/>
  <c r="X1375" i="40"/>
  <c r="X1376" i="40"/>
  <c r="X1377" i="40"/>
  <c r="X1378" i="40"/>
  <c r="X1379" i="40"/>
  <c r="X1380" i="40"/>
  <c r="X1381" i="40"/>
  <c r="X1382" i="40"/>
  <c r="X1383" i="40"/>
  <c r="X1384" i="40"/>
  <c r="X1385" i="40"/>
  <c r="X1386" i="40"/>
  <c r="X1387" i="40"/>
  <c r="X1388" i="40"/>
  <c r="X1389" i="40"/>
  <c r="X1390" i="40"/>
  <c r="X1391" i="40"/>
  <c r="X1392" i="40"/>
  <c r="X1393" i="40"/>
  <c r="X1394" i="40"/>
  <c r="X1395" i="40"/>
  <c r="X1396" i="40"/>
  <c r="X1397" i="40"/>
  <c r="X1398" i="40"/>
  <c r="X1399" i="40"/>
  <c r="X1400" i="40"/>
  <c r="X1401" i="40"/>
  <c r="X1402" i="40"/>
  <c r="X1403" i="40"/>
  <c r="X1404" i="40"/>
  <c r="X1405" i="40"/>
  <c r="X1406" i="40"/>
  <c r="X1407" i="40"/>
  <c r="X1408" i="40"/>
  <c r="X1409" i="40"/>
  <c r="X1410" i="40"/>
  <c r="X1411" i="40"/>
  <c r="X1412" i="40"/>
  <c r="X1413" i="40"/>
  <c r="X1414" i="40"/>
  <c r="X1415" i="40"/>
  <c r="X1416" i="40"/>
  <c r="X1417" i="40"/>
  <c r="X1418" i="40"/>
  <c r="X1419" i="40"/>
  <c r="X1420" i="40"/>
  <c r="X1421" i="40"/>
  <c r="X1422" i="40"/>
  <c r="X1423" i="40"/>
  <c r="X1424" i="40"/>
  <c r="X1425" i="40"/>
  <c r="X1426" i="40"/>
  <c r="X1427" i="40"/>
  <c r="X1428" i="40"/>
  <c r="X1429" i="40"/>
  <c r="X1430" i="40"/>
  <c r="X1431" i="40"/>
  <c r="X1432" i="40"/>
  <c r="X1433" i="40"/>
  <c r="X1434" i="40"/>
  <c r="X1435" i="40"/>
  <c r="X1436" i="40"/>
  <c r="X1437" i="40"/>
  <c r="X1438" i="40"/>
  <c r="X1439" i="40"/>
  <c r="X1440" i="40"/>
  <c r="X1441" i="40"/>
  <c r="X1442" i="40"/>
  <c r="X1443" i="40"/>
  <c r="X1444" i="40"/>
  <c r="X1445" i="40"/>
  <c r="X1446" i="40"/>
  <c r="X1447" i="40"/>
  <c r="X1448" i="40"/>
  <c r="X1449" i="40"/>
  <c r="X1450" i="40"/>
  <c r="X1451" i="40"/>
  <c r="X1452" i="40"/>
  <c r="X1453" i="40"/>
  <c r="X1454" i="40"/>
  <c r="X1455" i="40"/>
  <c r="X1456" i="40"/>
  <c r="X1457" i="40"/>
  <c r="X1458" i="40"/>
  <c r="X1459" i="40"/>
  <c r="X1460" i="40"/>
  <c r="X1461" i="40"/>
  <c r="X1462" i="40"/>
  <c r="X1463" i="40"/>
  <c r="X1464" i="40"/>
  <c r="X1465" i="40"/>
  <c r="X1466" i="40"/>
  <c r="X1467" i="40"/>
  <c r="X1468" i="40"/>
  <c r="X1469" i="40"/>
  <c r="X1470" i="40"/>
  <c r="X1471" i="40"/>
  <c r="X1472" i="40"/>
  <c r="X1473" i="40"/>
  <c r="X1474" i="40"/>
  <c r="X1475" i="40"/>
  <c r="X1476" i="40"/>
  <c r="X1477" i="40"/>
  <c r="X1478" i="40"/>
  <c r="X1479" i="40"/>
  <c r="X1480" i="40"/>
  <c r="X1481" i="40"/>
  <c r="X1482" i="40"/>
  <c r="X1483" i="40"/>
  <c r="X1484" i="40"/>
  <c r="X1485" i="40"/>
  <c r="X1486" i="40"/>
  <c r="X1487" i="40"/>
  <c r="X1488" i="40"/>
  <c r="X1489" i="40"/>
  <c r="X1490" i="40"/>
  <c r="X1491" i="40"/>
  <c r="X1492" i="40"/>
  <c r="X1493" i="40"/>
  <c r="X1494" i="40"/>
  <c r="X1495" i="40"/>
  <c r="X1496" i="40"/>
  <c r="X1497" i="40"/>
  <c r="X1498" i="40"/>
  <c r="X1499" i="40"/>
  <c r="X1500" i="40"/>
  <c r="X1501" i="40"/>
  <c r="X1502" i="40"/>
  <c r="X1503" i="40"/>
  <c r="X1504" i="40"/>
  <c r="X1505" i="40"/>
  <c r="X1506" i="40"/>
  <c r="X1507" i="40"/>
  <c r="X1508" i="40"/>
  <c r="X1509" i="40"/>
  <c r="X1510" i="40"/>
  <c r="X1511" i="40"/>
  <c r="X1512" i="40"/>
  <c r="X1513" i="40"/>
  <c r="X1514" i="40"/>
  <c r="X1515" i="40"/>
  <c r="X1516" i="40"/>
  <c r="X1517" i="40"/>
  <c r="X1518" i="40"/>
  <c r="X1519" i="40"/>
  <c r="X1520" i="40"/>
  <c r="X1521" i="40"/>
  <c r="X1522" i="40"/>
  <c r="X1523" i="40"/>
  <c r="X1524" i="40"/>
  <c r="X1525" i="40"/>
  <c r="X1526" i="40"/>
  <c r="X1527" i="40"/>
  <c r="X1528" i="40"/>
  <c r="X1529" i="40"/>
  <c r="X1530" i="40"/>
  <c r="X1531" i="40"/>
  <c r="X1532" i="40"/>
  <c r="X1533" i="40"/>
  <c r="X1534" i="40"/>
  <c r="X1535" i="40"/>
  <c r="X1536" i="40"/>
  <c r="X1537" i="40"/>
  <c r="X1538" i="40"/>
  <c r="X1539" i="40"/>
  <c r="X1540" i="40"/>
  <c r="X1541" i="40"/>
  <c r="X1542" i="40"/>
  <c r="X1543" i="40"/>
  <c r="X1544" i="40"/>
  <c r="X1545" i="40"/>
  <c r="X1546" i="40"/>
  <c r="X1547" i="40"/>
  <c r="X1548" i="40"/>
  <c r="X1549" i="40"/>
  <c r="X1550" i="40"/>
  <c r="X1551" i="40"/>
  <c r="X1552" i="40"/>
  <c r="X1553" i="40"/>
  <c r="X1554" i="40"/>
  <c r="X1555" i="40"/>
  <c r="X1556" i="40"/>
  <c r="X1557" i="40"/>
  <c r="X1558" i="40"/>
  <c r="X1559" i="40"/>
  <c r="X1560" i="40"/>
  <c r="X1561" i="40"/>
  <c r="X1562" i="40"/>
  <c r="X1563" i="40"/>
  <c r="X1564" i="40"/>
  <c r="X1565" i="40"/>
  <c r="X1566" i="40"/>
  <c r="X1567" i="40"/>
  <c r="X1568" i="40"/>
  <c r="X1569" i="40"/>
  <c r="X1570" i="40"/>
  <c r="X1571" i="40"/>
  <c r="X1572" i="40"/>
  <c r="X1573" i="40"/>
  <c r="X1574" i="40"/>
  <c r="X1575" i="40"/>
  <c r="X1576" i="40"/>
  <c r="X1577" i="40"/>
  <c r="X1578" i="40"/>
  <c r="X1579" i="40"/>
  <c r="X1580" i="40"/>
  <c r="X1581" i="40"/>
  <c r="X1582" i="40"/>
  <c r="X1583" i="40"/>
  <c r="X1584" i="40"/>
  <c r="X1585" i="40"/>
  <c r="X1586" i="40"/>
  <c r="X1587" i="40"/>
  <c r="X1588" i="40"/>
  <c r="X1589" i="40"/>
  <c r="X1590" i="40"/>
  <c r="X1591" i="40"/>
  <c r="X1592" i="40"/>
  <c r="X1593" i="40"/>
  <c r="X1594" i="40"/>
  <c r="X1595" i="40"/>
  <c r="X1596" i="40"/>
  <c r="X1597" i="40"/>
  <c r="X1598" i="40"/>
  <c r="X1599" i="40"/>
  <c r="X1600" i="40"/>
  <c r="X1601" i="40"/>
  <c r="X1602" i="40"/>
  <c r="X1603" i="40"/>
  <c r="X1604" i="40"/>
  <c r="X1605" i="40"/>
  <c r="X1606" i="40"/>
  <c r="X1607" i="40"/>
  <c r="X1608" i="40"/>
  <c r="X1609" i="40"/>
  <c r="X1610" i="40"/>
  <c r="X1611" i="40"/>
  <c r="X1612" i="40"/>
  <c r="X1613" i="40"/>
  <c r="X1614" i="40"/>
  <c r="X1615" i="40"/>
  <c r="X1616" i="40"/>
  <c r="X1617" i="40"/>
  <c r="X1618" i="40"/>
  <c r="X1619" i="40"/>
  <c r="X1620" i="40"/>
  <c r="X1621" i="40"/>
  <c r="X1622" i="40"/>
  <c r="X1623" i="40"/>
  <c r="X1624" i="40"/>
  <c r="X1625" i="40"/>
  <c r="X1626" i="40"/>
  <c r="X1627" i="40"/>
  <c r="X1628" i="40"/>
  <c r="X1629" i="40"/>
  <c r="X1630" i="40"/>
  <c r="X1631" i="40"/>
  <c r="X1632" i="40"/>
  <c r="X1633" i="40"/>
  <c r="X1634" i="40"/>
  <c r="X1635" i="40"/>
  <c r="X1636" i="40"/>
  <c r="X1637" i="40"/>
  <c r="X1638" i="40"/>
  <c r="X1639" i="40"/>
  <c r="X1640" i="40"/>
  <c r="X1641" i="40"/>
  <c r="X1642" i="40"/>
  <c r="X1643" i="40"/>
  <c r="X1644" i="40"/>
  <c r="X1645" i="40"/>
  <c r="X1646" i="40"/>
  <c r="X1647" i="40"/>
  <c r="X1648" i="40"/>
  <c r="X1649" i="40"/>
  <c r="X1650" i="40"/>
  <c r="X1651" i="40"/>
  <c r="X1652" i="40"/>
  <c r="X1653" i="40"/>
  <c r="X1654" i="40"/>
  <c r="X1655" i="40"/>
  <c r="X1656" i="40"/>
  <c r="X1657" i="40"/>
  <c r="X1658" i="40"/>
  <c r="X1659" i="40"/>
  <c r="X1660" i="40"/>
  <c r="X1661" i="40"/>
  <c r="X1662" i="40"/>
  <c r="X1663" i="40"/>
  <c r="X1664" i="40"/>
  <c r="X1665" i="40"/>
  <c r="X1666" i="40"/>
  <c r="X1667" i="40"/>
  <c r="X1668" i="40"/>
  <c r="X1669" i="40"/>
  <c r="X1670" i="40"/>
  <c r="X1671" i="40"/>
  <c r="X1672" i="40"/>
  <c r="X1673" i="40"/>
  <c r="X1674" i="40"/>
  <c r="X1675" i="40"/>
  <c r="X1676" i="40"/>
  <c r="X1677" i="40"/>
  <c r="X1678" i="40"/>
  <c r="X1679" i="40"/>
  <c r="X1680" i="40"/>
  <c r="X1681" i="40"/>
  <c r="X1682" i="40"/>
  <c r="X1683" i="40"/>
  <c r="X1684" i="40"/>
  <c r="X1685" i="40"/>
  <c r="X1686" i="40"/>
  <c r="X1687" i="40"/>
  <c r="X1688" i="40"/>
  <c r="X1689" i="40"/>
  <c r="X1690" i="40"/>
  <c r="X1691" i="40"/>
  <c r="X1692" i="40"/>
  <c r="X1693" i="40"/>
  <c r="X1694" i="40"/>
  <c r="X1695" i="40"/>
  <c r="X1696" i="40"/>
  <c r="X1697" i="40"/>
  <c r="X1698" i="40"/>
  <c r="X1699" i="40"/>
  <c r="X1700" i="40"/>
  <c r="X1701" i="40"/>
  <c r="X1702" i="40"/>
  <c r="X1703" i="40"/>
  <c r="X1704" i="40"/>
  <c r="X1705" i="40"/>
  <c r="X1706" i="40"/>
  <c r="X1707" i="40"/>
  <c r="X1708" i="40"/>
  <c r="X1709" i="40"/>
  <c r="X1710" i="40"/>
  <c r="X1711" i="40"/>
  <c r="X1712" i="40"/>
  <c r="X1713" i="40"/>
  <c r="X1714" i="40"/>
  <c r="X1715" i="40"/>
  <c r="X1716" i="40"/>
  <c r="X1717" i="40"/>
  <c r="X1718" i="40"/>
  <c r="X1719" i="40"/>
  <c r="X1720" i="40"/>
  <c r="X1721" i="40"/>
  <c r="X1722" i="40"/>
  <c r="X1723" i="40"/>
  <c r="X1724" i="40"/>
  <c r="X1725" i="40"/>
  <c r="X1726" i="40"/>
  <c r="X1727" i="40"/>
  <c r="X1728" i="40"/>
  <c r="X1729" i="40"/>
  <c r="X1730" i="40"/>
  <c r="X1731" i="40"/>
  <c r="X1732" i="40"/>
  <c r="X1733" i="40"/>
  <c r="X1734" i="40"/>
  <c r="X1735" i="40"/>
  <c r="X1736" i="40"/>
  <c r="X1737" i="40"/>
  <c r="X1738" i="40"/>
  <c r="X1739" i="40"/>
  <c r="X1740" i="40"/>
  <c r="X1741" i="40"/>
  <c r="X1742" i="40"/>
  <c r="X1743" i="40"/>
  <c r="X1744" i="40"/>
  <c r="X1745" i="40"/>
  <c r="X1746" i="40"/>
  <c r="X1747" i="40"/>
  <c r="X1748" i="40"/>
  <c r="X1749" i="40"/>
  <c r="X1750" i="40"/>
  <c r="X1751" i="40"/>
  <c r="X1752" i="40"/>
  <c r="X1753" i="40"/>
  <c r="X1754" i="40"/>
  <c r="X1755" i="40"/>
  <c r="X1756" i="40"/>
  <c r="X1757" i="40"/>
  <c r="X1758" i="40"/>
  <c r="X1759" i="40"/>
  <c r="X1760" i="40"/>
  <c r="X1761" i="40"/>
  <c r="X1762" i="40"/>
  <c r="X1763" i="40"/>
  <c r="X1764" i="40"/>
  <c r="X1765" i="40"/>
  <c r="X1766" i="40"/>
  <c r="X1767" i="40"/>
  <c r="X1768" i="40"/>
  <c r="X1769" i="40"/>
  <c r="X1770" i="40"/>
  <c r="X1771" i="40"/>
  <c r="X1772" i="40"/>
  <c r="X1773" i="40"/>
  <c r="X1774" i="40"/>
  <c r="X1775" i="40"/>
  <c r="X1776" i="40"/>
  <c r="X1777" i="40"/>
  <c r="X1778" i="40"/>
  <c r="X1779" i="40"/>
  <c r="X1780" i="40"/>
  <c r="X1781" i="40"/>
  <c r="X1782" i="40"/>
  <c r="X1783" i="40"/>
  <c r="X1784" i="40"/>
  <c r="X1785" i="40"/>
  <c r="X1786" i="40"/>
  <c r="X1787" i="40"/>
  <c r="X1788" i="40"/>
  <c r="X1789" i="40"/>
  <c r="X1790" i="40"/>
  <c r="X1791" i="40"/>
  <c r="X1792" i="40"/>
  <c r="X1793" i="40"/>
  <c r="X1794" i="40"/>
  <c r="X1795" i="40"/>
  <c r="X1796" i="40"/>
  <c r="X1797" i="40"/>
  <c r="X1798" i="40"/>
  <c r="X1799" i="40"/>
  <c r="X1800" i="40"/>
  <c r="X1801" i="40"/>
  <c r="X1802" i="40"/>
  <c r="X1803" i="40"/>
  <c r="X1804" i="40"/>
  <c r="X1805" i="40"/>
  <c r="X1806" i="40"/>
  <c r="X1807" i="40"/>
  <c r="X1808" i="40"/>
  <c r="X1809" i="40"/>
  <c r="X1810" i="40"/>
  <c r="X1811" i="40"/>
  <c r="X1812" i="40"/>
  <c r="X1813" i="40"/>
  <c r="X1814" i="40"/>
  <c r="X1815" i="40"/>
  <c r="X1816" i="40"/>
  <c r="X1817" i="40"/>
  <c r="X1818" i="40"/>
  <c r="X1819" i="40"/>
  <c r="X1820" i="40"/>
  <c r="X1821" i="40"/>
  <c r="X1822" i="40"/>
  <c r="X1823" i="40"/>
  <c r="X1824" i="40"/>
  <c r="X1825" i="40"/>
  <c r="X1826" i="40"/>
  <c r="X1827" i="40"/>
  <c r="X1828" i="40"/>
  <c r="X1829" i="40"/>
  <c r="X1830" i="40"/>
  <c r="X1831" i="40"/>
  <c r="X1832" i="40"/>
  <c r="X1833" i="40"/>
  <c r="X1834" i="40"/>
  <c r="X1835" i="40"/>
  <c r="X1836" i="40"/>
  <c r="X1837" i="40"/>
  <c r="X1838" i="40"/>
  <c r="X1839" i="40"/>
  <c r="X1840" i="40"/>
  <c r="X1841" i="40"/>
  <c r="X1842" i="40"/>
  <c r="X1843" i="40"/>
  <c r="X1844" i="40"/>
  <c r="X1845" i="40"/>
  <c r="X1846" i="40"/>
  <c r="X1847" i="40"/>
  <c r="X1848" i="40"/>
  <c r="X1849" i="40"/>
  <c r="X1850" i="40"/>
  <c r="X1851" i="40"/>
  <c r="X1852" i="40"/>
  <c r="X1853" i="40"/>
  <c r="X1854" i="40"/>
  <c r="X1855" i="40"/>
  <c r="X1856" i="40"/>
  <c r="X1857" i="40"/>
  <c r="X1858" i="40"/>
  <c r="X1859" i="40"/>
  <c r="X1860" i="40"/>
  <c r="X1861" i="40"/>
  <c r="X1862" i="40"/>
  <c r="X1863" i="40"/>
  <c r="X1864" i="40"/>
  <c r="X1865" i="40"/>
  <c r="X1866" i="40"/>
  <c r="X1867" i="40"/>
  <c r="X1868" i="40"/>
  <c r="X1869" i="40"/>
  <c r="X1870" i="40"/>
  <c r="X1871" i="40"/>
  <c r="X1872" i="40"/>
  <c r="X1873" i="40"/>
  <c r="X1874" i="40"/>
  <c r="X1875" i="40"/>
  <c r="X1876" i="40"/>
  <c r="X1877" i="40"/>
  <c r="X1878" i="40"/>
  <c r="X1879" i="40"/>
  <c r="X1880" i="40"/>
  <c r="X1881" i="40"/>
  <c r="X1882" i="40"/>
  <c r="X1883" i="40"/>
  <c r="X1884" i="40"/>
  <c r="X1885" i="40"/>
  <c r="X1886" i="40"/>
  <c r="X1887" i="40"/>
  <c r="X1888" i="40"/>
  <c r="X1889" i="40"/>
  <c r="X1890" i="40"/>
  <c r="X1891" i="40"/>
  <c r="X1892" i="40"/>
  <c r="X1893" i="40"/>
  <c r="X1894" i="40"/>
  <c r="X1895" i="40"/>
  <c r="X1896" i="40"/>
  <c r="X1897" i="40"/>
  <c r="X1898" i="40"/>
  <c r="X1899" i="40"/>
  <c r="X1900" i="40"/>
  <c r="X1901" i="40"/>
  <c r="X1902" i="40"/>
  <c r="X1903" i="40"/>
  <c r="X1904" i="40"/>
  <c r="X1905" i="40"/>
  <c r="X1906" i="40"/>
  <c r="X1907" i="40"/>
  <c r="X1908" i="40"/>
  <c r="X1909" i="40"/>
  <c r="X1910" i="40"/>
  <c r="X1911" i="40"/>
  <c r="X1912" i="40"/>
  <c r="X1913" i="40"/>
  <c r="X1914" i="40"/>
  <c r="X1915" i="40"/>
  <c r="X1916" i="40"/>
  <c r="X1917" i="40"/>
  <c r="X1918" i="40"/>
  <c r="X1919" i="40"/>
  <c r="X1920" i="40"/>
  <c r="X1921" i="40"/>
  <c r="X1922" i="40"/>
  <c r="X1923" i="40"/>
  <c r="X1924" i="40"/>
  <c r="X1925" i="40"/>
  <c r="X1926" i="40"/>
  <c r="X1927" i="40"/>
  <c r="X1928" i="40"/>
  <c r="X1929" i="40"/>
  <c r="X1930" i="40"/>
  <c r="X1931" i="40"/>
  <c r="X1932" i="40"/>
  <c r="X1933" i="40"/>
  <c r="X1934" i="40"/>
  <c r="X1935" i="40"/>
  <c r="X1936" i="40"/>
  <c r="X1937" i="40"/>
  <c r="X1938" i="40"/>
  <c r="X1939" i="40"/>
  <c r="X1940" i="40"/>
  <c r="X1941" i="40"/>
  <c r="X1942" i="40"/>
  <c r="X1943" i="40"/>
  <c r="X1944" i="40"/>
  <c r="X1945" i="40"/>
  <c r="X1946" i="40"/>
  <c r="X1947" i="40"/>
  <c r="X1948" i="40"/>
  <c r="X1949" i="40"/>
  <c r="X1950" i="40"/>
  <c r="X1951" i="40"/>
  <c r="X1952" i="40"/>
  <c r="X1953" i="40"/>
  <c r="X1954" i="40"/>
  <c r="X1955" i="40"/>
  <c r="X1956" i="40"/>
  <c r="X1957" i="40"/>
  <c r="X1958" i="40"/>
  <c r="X1959" i="40"/>
  <c r="X1960" i="40"/>
  <c r="X1961" i="40"/>
  <c r="X1962" i="40"/>
  <c r="X1963" i="40"/>
  <c r="X1964" i="40"/>
  <c r="X1965" i="40"/>
  <c r="X1966" i="40"/>
  <c r="X1967" i="40"/>
  <c r="X1968" i="40"/>
  <c r="X1969" i="40"/>
  <c r="X1970" i="40"/>
  <c r="X1971" i="40"/>
  <c r="X1972" i="40"/>
  <c r="X1973" i="40"/>
  <c r="X1974" i="40"/>
  <c r="X1975" i="40"/>
  <c r="X1976" i="40"/>
  <c r="X1977" i="40"/>
  <c r="X1978" i="40"/>
  <c r="X1979" i="40"/>
  <c r="X1980" i="40"/>
  <c r="X1981" i="40"/>
  <c r="X1982" i="40"/>
  <c r="X1983" i="40"/>
  <c r="X1984" i="40"/>
  <c r="X1985" i="40"/>
  <c r="X1986" i="40"/>
  <c r="X1987" i="40"/>
  <c r="X1988" i="40"/>
  <c r="X1989" i="40"/>
  <c r="X1990" i="40"/>
  <c r="X1991" i="40"/>
  <c r="X1992" i="40"/>
  <c r="X1993" i="40"/>
  <c r="X1994" i="40"/>
  <c r="X1995" i="40"/>
  <c r="X1996" i="40"/>
  <c r="X1997" i="40"/>
  <c r="X1998" i="40"/>
  <c r="X1999" i="40"/>
  <c r="X2000" i="40"/>
  <c r="X2001" i="40"/>
  <c r="X2002" i="40"/>
  <c r="X2003" i="40"/>
  <c r="X2004" i="40"/>
  <c r="X2005" i="40"/>
  <c r="X2006" i="40"/>
  <c r="X2007" i="40"/>
  <c r="X2008" i="40"/>
  <c r="X2009" i="40"/>
  <c r="X2010" i="40"/>
  <c r="X2011" i="40"/>
  <c r="X2012" i="40"/>
  <c r="X2013" i="40"/>
  <c r="X2014" i="40"/>
  <c r="X2015" i="40"/>
  <c r="X2016" i="40"/>
  <c r="X2017" i="40"/>
  <c r="X2018" i="40"/>
  <c r="X2019" i="40"/>
  <c r="X2020" i="40"/>
  <c r="X2021" i="40"/>
  <c r="X2022" i="40"/>
  <c r="X2023" i="40"/>
  <c r="X2024" i="40"/>
  <c r="X2025" i="40"/>
  <c r="X2026" i="40"/>
  <c r="X2027" i="40"/>
  <c r="X2028" i="40"/>
  <c r="X2029" i="40"/>
  <c r="X2030" i="40"/>
  <c r="X2031" i="40"/>
  <c r="X2032" i="40"/>
  <c r="X2033" i="40"/>
  <c r="X2034" i="40"/>
  <c r="X2035" i="40"/>
  <c r="X2036" i="40"/>
  <c r="X2037" i="40"/>
  <c r="X2038" i="40"/>
  <c r="X2039" i="40"/>
  <c r="X2040" i="40"/>
  <c r="X2041" i="40"/>
  <c r="X2042" i="40"/>
  <c r="X2043" i="40"/>
  <c r="X2044" i="40"/>
  <c r="X2045" i="40"/>
  <c r="X2046" i="40"/>
  <c r="X2047" i="40"/>
  <c r="X2048" i="40"/>
  <c r="X2049" i="40"/>
  <c r="X2050" i="40"/>
  <c r="X2051" i="40"/>
  <c r="X2052" i="40"/>
  <c r="X2053" i="40"/>
  <c r="X2054" i="40"/>
  <c r="X2055" i="40"/>
  <c r="X2056" i="40"/>
  <c r="X2057" i="40"/>
  <c r="X2058" i="40"/>
  <c r="X2059" i="40"/>
  <c r="X2060" i="40"/>
  <c r="X2061" i="40"/>
  <c r="X2062" i="40"/>
  <c r="X2063" i="40"/>
  <c r="X2064" i="40"/>
  <c r="X2065" i="40"/>
  <c r="X2066" i="40"/>
  <c r="X2067" i="40"/>
  <c r="X2068" i="40"/>
  <c r="X2069" i="40"/>
  <c r="X2070" i="40"/>
  <c r="X2071" i="40"/>
  <c r="X2072" i="40"/>
  <c r="X2073" i="40"/>
  <c r="X2074" i="40"/>
  <c r="X2075" i="40"/>
  <c r="X2076" i="40"/>
  <c r="X2077" i="40"/>
  <c r="X2078" i="40"/>
  <c r="X2079" i="40"/>
  <c r="X2080" i="40"/>
  <c r="X2081" i="40"/>
  <c r="X2082" i="40"/>
  <c r="X2083" i="40"/>
  <c r="X2084" i="40"/>
  <c r="X2085" i="40"/>
  <c r="X2086" i="40"/>
  <c r="X2087" i="40"/>
  <c r="X2088" i="40"/>
  <c r="X2089" i="40"/>
  <c r="X2090" i="40"/>
  <c r="X2091" i="40"/>
  <c r="X2092" i="40"/>
  <c r="X2093" i="40"/>
  <c r="X2094" i="40"/>
  <c r="X2095" i="40"/>
  <c r="X2096" i="40"/>
  <c r="X2097" i="40"/>
  <c r="X2098" i="40"/>
  <c r="X2099" i="40"/>
  <c r="X2100" i="40"/>
  <c r="X2101" i="40"/>
  <c r="X2102" i="40"/>
  <c r="X2103" i="40"/>
  <c r="X2104" i="40"/>
  <c r="X2105" i="40"/>
  <c r="X2106" i="40"/>
  <c r="X2107" i="40"/>
  <c r="X2108" i="40"/>
  <c r="X2109" i="40"/>
  <c r="X2110" i="40"/>
  <c r="X2111" i="40"/>
  <c r="X2112" i="40"/>
  <c r="X2113" i="40"/>
  <c r="X2114" i="40"/>
  <c r="X2115" i="40"/>
  <c r="X2116" i="40"/>
  <c r="X2117" i="40"/>
  <c r="X2118" i="40"/>
  <c r="X2119" i="40"/>
  <c r="X2120" i="40"/>
  <c r="X2121" i="40"/>
  <c r="X2122" i="40"/>
  <c r="X2123" i="40"/>
  <c r="X2124" i="40"/>
  <c r="X2125" i="40"/>
  <c r="X2126" i="40"/>
  <c r="X2127" i="40"/>
  <c r="X2128" i="40"/>
  <c r="X2129" i="40"/>
  <c r="X2130" i="40"/>
  <c r="X2131" i="40"/>
  <c r="X2132" i="40"/>
  <c r="X2133" i="40"/>
  <c r="X2134" i="40"/>
  <c r="X2135" i="40"/>
  <c r="X2136" i="40"/>
  <c r="X2137" i="40"/>
  <c r="X2138" i="40"/>
  <c r="X2139" i="40"/>
  <c r="X2140" i="40"/>
  <c r="X2141" i="40"/>
  <c r="X2142" i="40"/>
  <c r="X2143" i="40"/>
  <c r="X2144" i="40"/>
  <c r="X2145" i="40"/>
  <c r="X2146" i="40"/>
  <c r="X2147" i="40"/>
  <c r="X2148" i="40"/>
  <c r="X2149" i="40"/>
  <c r="X2150" i="40"/>
  <c r="X2151" i="40"/>
  <c r="X2152" i="40"/>
  <c r="X2153" i="40"/>
  <c r="X2154" i="40"/>
  <c r="X2155" i="40"/>
  <c r="X2156" i="40"/>
  <c r="X2157" i="40"/>
  <c r="X2158" i="40"/>
  <c r="X2159" i="40"/>
  <c r="X2160" i="40"/>
  <c r="X2161" i="40"/>
  <c r="X2162" i="40"/>
  <c r="X2163" i="40"/>
  <c r="X2164" i="40"/>
  <c r="X2165" i="40"/>
  <c r="X2166" i="40"/>
  <c r="X2167" i="40"/>
  <c r="X2168" i="40"/>
  <c r="X2169" i="40"/>
  <c r="X2170" i="40"/>
  <c r="X2171" i="40"/>
  <c r="X2172" i="40"/>
  <c r="X2173" i="40"/>
  <c r="X2174" i="40"/>
  <c r="X2175" i="40"/>
  <c r="X2176" i="40"/>
  <c r="X2177" i="40"/>
  <c r="X2178" i="40"/>
  <c r="X2179" i="40"/>
  <c r="X2180" i="40"/>
  <c r="X2181" i="40"/>
  <c r="X2182" i="40"/>
  <c r="X2183" i="40"/>
  <c r="X2184" i="40"/>
  <c r="X2185" i="40"/>
  <c r="X2186" i="40"/>
  <c r="X2187" i="40"/>
  <c r="X2188" i="40"/>
  <c r="X2189" i="40"/>
  <c r="X2190" i="40"/>
  <c r="X2191" i="40"/>
  <c r="X2192" i="40"/>
  <c r="X2193" i="40"/>
  <c r="X2194" i="40"/>
  <c r="X2195" i="40"/>
  <c r="X2196" i="40"/>
  <c r="X2197" i="40"/>
  <c r="X2198" i="40"/>
  <c r="X2199" i="40"/>
  <c r="X2200" i="40"/>
  <c r="X2201" i="40"/>
  <c r="X2202" i="40"/>
  <c r="X2203" i="40"/>
  <c r="X2204" i="40"/>
  <c r="X2205" i="40"/>
  <c r="X2206" i="40"/>
  <c r="X2207" i="40"/>
  <c r="X2208" i="40"/>
  <c r="X2209" i="40"/>
  <c r="X2210" i="40"/>
  <c r="X2211" i="40"/>
  <c r="X2212" i="40"/>
  <c r="X2213" i="40"/>
  <c r="X2214" i="40"/>
  <c r="X2215" i="40"/>
  <c r="X2216" i="40"/>
  <c r="X2217" i="40"/>
  <c r="X2218" i="40"/>
  <c r="X2219" i="40"/>
  <c r="X2220" i="40"/>
  <c r="X2221" i="40"/>
  <c r="X2222" i="40"/>
  <c r="X2223" i="40"/>
  <c r="X2224" i="40"/>
  <c r="X2225" i="40"/>
  <c r="X2226" i="40"/>
  <c r="X2227" i="40"/>
  <c r="X2228" i="40"/>
  <c r="X2229" i="40"/>
  <c r="X2230" i="40"/>
  <c r="X2231" i="40"/>
  <c r="X2232" i="40"/>
  <c r="X2233" i="40"/>
  <c r="X2234" i="40"/>
  <c r="X2235" i="40"/>
  <c r="X2236" i="40"/>
  <c r="X2237" i="40"/>
  <c r="X2238" i="40"/>
  <c r="X2239" i="40"/>
  <c r="X2240" i="40"/>
  <c r="X2241" i="40"/>
  <c r="X2242" i="40"/>
  <c r="X2243" i="40"/>
  <c r="X2244" i="40"/>
  <c r="X2245" i="40"/>
  <c r="X2246" i="40"/>
  <c r="X2247" i="40"/>
  <c r="X2248" i="40"/>
  <c r="X2249" i="40"/>
  <c r="X2250" i="40"/>
  <c r="X2251" i="40"/>
  <c r="X2252" i="40"/>
  <c r="X2253" i="40"/>
  <c r="X2254" i="40"/>
  <c r="X2255" i="40"/>
  <c r="X2256" i="40"/>
  <c r="X2257" i="40"/>
  <c r="X2258" i="40"/>
  <c r="X2259" i="40"/>
  <c r="X2260" i="40"/>
  <c r="X2261" i="40"/>
  <c r="X2262" i="40"/>
  <c r="X2263" i="40"/>
  <c r="X2264" i="40"/>
  <c r="X2265" i="40"/>
  <c r="X2266" i="40"/>
  <c r="X2267" i="40"/>
  <c r="X2268" i="40"/>
  <c r="X2269" i="40"/>
  <c r="X2270" i="40"/>
  <c r="X2271" i="40"/>
  <c r="X2272" i="40"/>
  <c r="X2273" i="40"/>
  <c r="X2274" i="40"/>
  <c r="X2275" i="40"/>
  <c r="X2276" i="40"/>
  <c r="X2277" i="40"/>
  <c r="X2278" i="40"/>
  <c r="X2279" i="40"/>
  <c r="X2280" i="40"/>
  <c r="X2281" i="40"/>
  <c r="X2282" i="40"/>
  <c r="X2283" i="40"/>
  <c r="X2284" i="40"/>
  <c r="X2285" i="40"/>
  <c r="X2286" i="40"/>
  <c r="X2287" i="40"/>
  <c r="X2288" i="40"/>
  <c r="X2289" i="40"/>
  <c r="X2290" i="40"/>
  <c r="X2291" i="40"/>
  <c r="X2292" i="40"/>
  <c r="X2293" i="40"/>
  <c r="X2294" i="40"/>
  <c r="X2295" i="40"/>
  <c r="X2296" i="40"/>
  <c r="X2297" i="40"/>
  <c r="X2298" i="40"/>
  <c r="X2299" i="40"/>
  <c r="X2300" i="40"/>
  <c r="X2301" i="40"/>
  <c r="X2302" i="40"/>
  <c r="X2303" i="40"/>
  <c r="X2304" i="40"/>
  <c r="X2305" i="40"/>
  <c r="X2306" i="40"/>
  <c r="X2307" i="40"/>
  <c r="X2308" i="40"/>
  <c r="X2309" i="40"/>
  <c r="X2310" i="40"/>
  <c r="X2311" i="40"/>
  <c r="X2312" i="40"/>
  <c r="X2313" i="40"/>
  <c r="X2314" i="40"/>
  <c r="X2315" i="40"/>
  <c r="X2316" i="40"/>
  <c r="X2317" i="40"/>
  <c r="X2318" i="40"/>
  <c r="X2319" i="40"/>
  <c r="X2320" i="40"/>
  <c r="X2321" i="40"/>
  <c r="X2322" i="40"/>
  <c r="X2323" i="40"/>
  <c r="X2324" i="40"/>
  <c r="X2325" i="40"/>
  <c r="X2326" i="40"/>
  <c r="X2327" i="40"/>
  <c r="X2328" i="40"/>
  <c r="X2329" i="40"/>
  <c r="X2330" i="40"/>
  <c r="X2331" i="40"/>
  <c r="X2332" i="40"/>
  <c r="X2333" i="40"/>
  <c r="X2334" i="40"/>
  <c r="X2335" i="40"/>
  <c r="X2336" i="40"/>
  <c r="X2337" i="40"/>
  <c r="X2338" i="40"/>
  <c r="X2339" i="40"/>
  <c r="X2340" i="40"/>
  <c r="X2341" i="40"/>
  <c r="X2342" i="40"/>
  <c r="X2343" i="40"/>
  <c r="X2344" i="40"/>
  <c r="X2345" i="40"/>
  <c r="X2346" i="40"/>
  <c r="X2347" i="40"/>
  <c r="X2348" i="40"/>
  <c r="X2349" i="40"/>
  <c r="X2350" i="40"/>
  <c r="X2351" i="40"/>
  <c r="X2352" i="40"/>
  <c r="X2353" i="40"/>
  <c r="X2354" i="40"/>
  <c r="X2355" i="40"/>
  <c r="X2356" i="40"/>
  <c r="X2357" i="40"/>
  <c r="X2358" i="40"/>
  <c r="X2359" i="40"/>
  <c r="X2360" i="40"/>
  <c r="X2361" i="40"/>
  <c r="X2362" i="40"/>
  <c r="X2363" i="40"/>
  <c r="X2364" i="40"/>
  <c r="X2365" i="40"/>
  <c r="X2366" i="40"/>
  <c r="X2367" i="40"/>
  <c r="X2368" i="40"/>
  <c r="X2369" i="40"/>
  <c r="X2370" i="40"/>
  <c r="X2371" i="40"/>
  <c r="X2372" i="40"/>
  <c r="X2373" i="40"/>
  <c r="X2374" i="40"/>
  <c r="X2375" i="40"/>
  <c r="X2376" i="40"/>
  <c r="X2377" i="40"/>
  <c r="X2378" i="40"/>
  <c r="X2379" i="40"/>
  <c r="X2380" i="40"/>
  <c r="X2381" i="40"/>
  <c r="X2382" i="40"/>
  <c r="X2383" i="40"/>
  <c r="X2384" i="40"/>
  <c r="X2385" i="40"/>
  <c r="X2386" i="40"/>
  <c r="X2387" i="40"/>
  <c r="X2388" i="40"/>
  <c r="X2389" i="40"/>
  <c r="X2390" i="40"/>
  <c r="X2391" i="40"/>
  <c r="X2392" i="40"/>
  <c r="X2393" i="40"/>
  <c r="X2394" i="40"/>
  <c r="X2395" i="40"/>
  <c r="X2396" i="40"/>
  <c r="X2397" i="40"/>
  <c r="X2398" i="40"/>
  <c r="X2399" i="40"/>
  <c r="X2400" i="40"/>
  <c r="X2401" i="40"/>
  <c r="X2402" i="40"/>
  <c r="X2403" i="40"/>
  <c r="X2404" i="40"/>
  <c r="X2405" i="40"/>
  <c r="X2406" i="40"/>
  <c r="X2407" i="40"/>
  <c r="X2408" i="40"/>
  <c r="X2409" i="40"/>
  <c r="X2410" i="40"/>
  <c r="X2411" i="40"/>
  <c r="X2412" i="40"/>
  <c r="X2413" i="40"/>
  <c r="X2414" i="40"/>
  <c r="X2415" i="40"/>
  <c r="X2416" i="40"/>
  <c r="X2417" i="40"/>
  <c r="X2418" i="40"/>
  <c r="X2419" i="40"/>
  <c r="X2420" i="40"/>
  <c r="X2421" i="40"/>
  <c r="X2422" i="40"/>
  <c r="X2423" i="40"/>
  <c r="X2424" i="40"/>
  <c r="X2425" i="40"/>
  <c r="X2426" i="40"/>
  <c r="X2427" i="40"/>
  <c r="X2428" i="40"/>
  <c r="X2429" i="40"/>
  <c r="X2430" i="40"/>
  <c r="X2431" i="40"/>
  <c r="X2432" i="40"/>
  <c r="X2433" i="40"/>
  <c r="X2434" i="40"/>
  <c r="X2435" i="40"/>
  <c r="X2436" i="40"/>
  <c r="X2437" i="40"/>
  <c r="X2438" i="40"/>
  <c r="X2439" i="40"/>
  <c r="X2440" i="40"/>
  <c r="X2441" i="40"/>
  <c r="X2442" i="40"/>
  <c r="X2443" i="40"/>
  <c r="X2444" i="40"/>
  <c r="X2445" i="40"/>
  <c r="X2446" i="40"/>
  <c r="X2447" i="40"/>
  <c r="X2448" i="40"/>
  <c r="X2449" i="40"/>
  <c r="X2450" i="40"/>
  <c r="X2451" i="40"/>
  <c r="X2452" i="40"/>
  <c r="X2453" i="40"/>
  <c r="X2454" i="40"/>
  <c r="X2455" i="40"/>
  <c r="X2456" i="40"/>
  <c r="X2457" i="40"/>
  <c r="X2458" i="40"/>
  <c r="X2459" i="40"/>
  <c r="X2460" i="40"/>
  <c r="X2461" i="40"/>
  <c r="X2462" i="40"/>
  <c r="X2463" i="40"/>
  <c r="X2464" i="40"/>
  <c r="X2465" i="40"/>
  <c r="X2466" i="40"/>
  <c r="X2467" i="40"/>
  <c r="X2468" i="40"/>
  <c r="X2469" i="40"/>
  <c r="X2470" i="40"/>
  <c r="X2471" i="40"/>
  <c r="X2472" i="40"/>
  <c r="X2473" i="40"/>
  <c r="X2474" i="40"/>
  <c r="X2475" i="40"/>
  <c r="X2476" i="40"/>
  <c r="X2477" i="40"/>
  <c r="X2478" i="40"/>
  <c r="X2479" i="40"/>
  <c r="X2480" i="40"/>
  <c r="X2481" i="40"/>
  <c r="X2482" i="40"/>
  <c r="X2483" i="40"/>
  <c r="X2484" i="40"/>
  <c r="X2485" i="40"/>
  <c r="X2486" i="40"/>
  <c r="X2487" i="40"/>
  <c r="X2488" i="40"/>
  <c r="X2489" i="40"/>
  <c r="X2490" i="40"/>
  <c r="X2491" i="40"/>
  <c r="X2492" i="40"/>
  <c r="X2493" i="40"/>
  <c r="X2494" i="40"/>
  <c r="X2495" i="40"/>
  <c r="X2496" i="40"/>
  <c r="X2497" i="40"/>
  <c r="X2498" i="40"/>
  <c r="X2499" i="40"/>
  <c r="X2500" i="40"/>
  <c r="X2501" i="40"/>
  <c r="X2502" i="40"/>
  <c r="X2503" i="40"/>
  <c r="X2504" i="40"/>
  <c r="X2505" i="40"/>
  <c r="X2506" i="40"/>
  <c r="X2507" i="40"/>
  <c r="X2508" i="40"/>
  <c r="X2509" i="40"/>
  <c r="X2510" i="40"/>
  <c r="X2511" i="40"/>
  <c r="X2512" i="40"/>
  <c r="X2513" i="40"/>
  <c r="X2514" i="40"/>
  <c r="X2515" i="40"/>
  <c r="X2516" i="40"/>
  <c r="X2517" i="40"/>
  <c r="X2518" i="40"/>
  <c r="X2519" i="40"/>
  <c r="X2520" i="40"/>
  <c r="X2521" i="40"/>
  <c r="X2522" i="40"/>
  <c r="X2523" i="40"/>
  <c r="X2524" i="40"/>
  <c r="X2525" i="40"/>
  <c r="X2526" i="40"/>
  <c r="X2527" i="40"/>
  <c r="X2528" i="40"/>
  <c r="X2529" i="40"/>
  <c r="X2530" i="40"/>
  <c r="X2531" i="40"/>
  <c r="X2532" i="40"/>
  <c r="X2533" i="40"/>
  <c r="X2534" i="40"/>
  <c r="X2535" i="40"/>
  <c r="X2536" i="40"/>
  <c r="X2537" i="40"/>
  <c r="X2538" i="40"/>
  <c r="X2539" i="40"/>
  <c r="X2540" i="40"/>
  <c r="X2541" i="40"/>
  <c r="X2542" i="40"/>
  <c r="X2543" i="40"/>
  <c r="X2544" i="40"/>
  <c r="X2545" i="40"/>
  <c r="X2546" i="40"/>
  <c r="X2547" i="40"/>
  <c r="X2548" i="40"/>
  <c r="X2549" i="40"/>
  <c r="X2550" i="40"/>
  <c r="X2551" i="40"/>
  <c r="X2552" i="40"/>
  <c r="X2553" i="40"/>
  <c r="X2554" i="40"/>
  <c r="X2555" i="40"/>
  <c r="X2556" i="40"/>
  <c r="X2557" i="40"/>
  <c r="X2558" i="40"/>
  <c r="X2559" i="40"/>
  <c r="X2560" i="40"/>
  <c r="X2561" i="40"/>
  <c r="X2562" i="40"/>
  <c r="X2563" i="40"/>
  <c r="X2564" i="40"/>
  <c r="X2565" i="40"/>
  <c r="X2566" i="40"/>
  <c r="X2567" i="40"/>
  <c r="X2568" i="40"/>
  <c r="X2569" i="40"/>
  <c r="X2570" i="40"/>
  <c r="X2571" i="40"/>
  <c r="X2572" i="40"/>
  <c r="X2573" i="40"/>
  <c r="X2574" i="40"/>
  <c r="X2575" i="40"/>
  <c r="X2576" i="40"/>
  <c r="X2577" i="40"/>
  <c r="X2578" i="40"/>
  <c r="X2579" i="40"/>
  <c r="X2580" i="40"/>
  <c r="X2581" i="40"/>
  <c r="X2582" i="40"/>
  <c r="X2583" i="40"/>
  <c r="X2584" i="40"/>
  <c r="X2585" i="40"/>
  <c r="X2586" i="40"/>
  <c r="X2587" i="40"/>
  <c r="X2588" i="40"/>
  <c r="X2589" i="40"/>
  <c r="X2590" i="40"/>
  <c r="X2591" i="40"/>
  <c r="X2592" i="40"/>
  <c r="X2593" i="40"/>
  <c r="X2594" i="40"/>
  <c r="X2595" i="40"/>
  <c r="X2596" i="40"/>
  <c r="X2597" i="40"/>
  <c r="X2598" i="40"/>
  <c r="X2599" i="40"/>
  <c r="X2600" i="40"/>
  <c r="X2601" i="40"/>
  <c r="X2602" i="40"/>
  <c r="X2603" i="40"/>
  <c r="X2604" i="40"/>
  <c r="X2605" i="40"/>
  <c r="X2606" i="40"/>
  <c r="X2607" i="40"/>
  <c r="X2608" i="40"/>
  <c r="X2609" i="40"/>
  <c r="X2610" i="40"/>
  <c r="X2611" i="40"/>
  <c r="X2612" i="40"/>
  <c r="X2613" i="40"/>
  <c r="X2614" i="40"/>
  <c r="X2615" i="40"/>
  <c r="X2616" i="40"/>
  <c r="X2617" i="40"/>
  <c r="X2618" i="40"/>
  <c r="X2619" i="40"/>
  <c r="X2620" i="40"/>
  <c r="X2621" i="40"/>
  <c r="X2622" i="40"/>
  <c r="X2623" i="40"/>
  <c r="X2624" i="40"/>
  <c r="X2625" i="40"/>
  <c r="X2626" i="40"/>
  <c r="X2627" i="40"/>
  <c r="X2628" i="40"/>
  <c r="X2629" i="40"/>
  <c r="X2630" i="40"/>
  <c r="X2631" i="40"/>
  <c r="X2632" i="40"/>
  <c r="X2633" i="40"/>
  <c r="X2634" i="40"/>
  <c r="X2635" i="40"/>
  <c r="X2636" i="40"/>
  <c r="X2637" i="40"/>
  <c r="X2638" i="40"/>
  <c r="X2639" i="40"/>
  <c r="X2640" i="40"/>
  <c r="X2641" i="40"/>
  <c r="X2642" i="40"/>
  <c r="X2643" i="40"/>
  <c r="X2644" i="40"/>
  <c r="X2645" i="40"/>
  <c r="X2646" i="40"/>
  <c r="X2647" i="40"/>
  <c r="X2648" i="40"/>
  <c r="X2649" i="40"/>
  <c r="X2650" i="40"/>
  <c r="X2651" i="40"/>
  <c r="X2652" i="40"/>
  <c r="X2653" i="40"/>
  <c r="X2654" i="40"/>
  <c r="X2655" i="40"/>
  <c r="X2656" i="40"/>
  <c r="X2657" i="40"/>
  <c r="X2658" i="40"/>
  <c r="X2659" i="40"/>
  <c r="X2660" i="40"/>
  <c r="X2661" i="40"/>
  <c r="X2662" i="40"/>
  <c r="X2663" i="40"/>
  <c r="X2664" i="40"/>
  <c r="X2665" i="40"/>
  <c r="X2666" i="40"/>
  <c r="X2667" i="40"/>
  <c r="X2668" i="40"/>
  <c r="X2669" i="40"/>
  <c r="X2670" i="40"/>
  <c r="X2671" i="40"/>
  <c r="X2672" i="40"/>
  <c r="X2673" i="40"/>
  <c r="X2674" i="40"/>
  <c r="X2675" i="40"/>
  <c r="X2676" i="40"/>
  <c r="X2677" i="40"/>
  <c r="X2678" i="40"/>
  <c r="X2679" i="40"/>
  <c r="X2680" i="40"/>
  <c r="X2681" i="40"/>
  <c r="X2682" i="40"/>
  <c r="X2683" i="40"/>
  <c r="X2684" i="40"/>
  <c r="X2685" i="40"/>
  <c r="X2686" i="40"/>
  <c r="X2687" i="40"/>
  <c r="X2688" i="40"/>
  <c r="X2689" i="40"/>
  <c r="X2690" i="40"/>
  <c r="X2691" i="40"/>
  <c r="X2692" i="40"/>
  <c r="X2693" i="40"/>
  <c r="X2694" i="40"/>
  <c r="X2695" i="40"/>
  <c r="X2696" i="40"/>
  <c r="X2697" i="40"/>
  <c r="X2698" i="40"/>
  <c r="X2699" i="40"/>
  <c r="X2700" i="40"/>
  <c r="X2701" i="40"/>
  <c r="X2702" i="40"/>
  <c r="X2703" i="40"/>
  <c r="X2704" i="40"/>
  <c r="X2705" i="40"/>
  <c r="X2706" i="40"/>
  <c r="X2707" i="40"/>
  <c r="X2708" i="40"/>
  <c r="X2709" i="40"/>
  <c r="X2710" i="40"/>
  <c r="X2711" i="40"/>
  <c r="X2712" i="40"/>
  <c r="X2713" i="40"/>
  <c r="X2714" i="40"/>
  <c r="X2715" i="40"/>
  <c r="X2716" i="40"/>
  <c r="X2717" i="40"/>
  <c r="X2718" i="40"/>
  <c r="X2719" i="40"/>
  <c r="X2720" i="40"/>
  <c r="X2721" i="40"/>
  <c r="X2722" i="40"/>
  <c r="X2723" i="40"/>
  <c r="X2724" i="40"/>
  <c r="X2725" i="40"/>
  <c r="X2726" i="40"/>
  <c r="X2727" i="40"/>
  <c r="X2728" i="40"/>
  <c r="X2729" i="40"/>
  <c r="X2730" i="40"/>
  <c r="X2731" i="40"/>
  <c r="X2732" i="40"/>
  <c r="X2733" i="40"/>
  <c r="X2734" i="40"/>
  <c r="X2735" i="40"/>
  <c r="X2736" i="40"/>
  <c r="X2737" i="40"/>
  <c r="X2738" i="40"/>
  <c r="X2739" i="40"/>
  <c r="X2740" i="40"/>
  <c r="X2741" i="40"/>
  <c r="X2742" i="40"/>
  <c r="X2743" i="40"/>
  <c r="X2744" i="40"/>
  <c r="X2745" i="40"/>
  <c r="X2746" i="40"/>
  <c r="X2747" i="40"/>
  <c r="X2748" i="40"/>
  <c r="X2749" i="40"/>
  <c r="X2750" i="40"/>
  <c r="X2751" i="40"/>
  <c r="X2752" i="40"/>
  <c r="X2753" i="40"/>
  <c r="X2754" i="40"/>
  <c r="X2755" i="40"/>
  <c r="X2756" i="40"/>
  <c r="X2757" i="40"/>
  <c r="X2758" i="40"/>
  <c r="X2759" i="40"/>
  <c r="X2760" i="40"/>
  <c r="X2761" i="40"/>
  <c r="X2762" i="40"/>
  <c r="X2763" i="40"/>
  <c r="X2764" i="40"/>
  <c r="X2765" i="40"/>
  <c r="X2766" i="40"/>
  <c r="X2767" i="40"/>
  <c r="X2768" i="40"/>
  <c r="X2769" i="40"/>
  <c r="X2770" i="40"/>
  <c r="X2771" i="40"/>
  <c r="X2772" i="40"/>
  <c r="X2773" i="40"/>
  <c r="X2774" i="40"/>
  <c r="X2775" i="40"/>
  <c r="X2776" i="40"/>
  <c r="X2777" i="40"/>
  <c r="X2778" i="40"/>
  <c r="X2779" i="40"/>
  <c r="X2780" i="40"/>
  <c r="X2781" i="40"/>
  <c r="X2782" i="40"/>
  <c r="X2783" i="40"/>
  <c r="X2784" i="40"/>
  <c r="X2785" i="40"/>
  <c r="X2786" i="40"/>
  <c r="X2787" i="40"/>
  <c r="X2788" i="40"/>
  <c r="X2789" i="40"/>
  <c r="X2790" i="40"/>
  <c r="X2791" i="40"/>
  <c r="X2792" i="40"/>
  <c r="X2793" i="40"/>
  <c r="X2794" i="40"/>
  <c r="X2795" i="40"/>
  <c r="X2796" i="40"/>
  <c r="X2797" i="40"/>
  <c r="X2798" i="40"/>
  <c r="X2799" i="40"/>
  <c r="X2800" i="40"/>
  <c r="X2801" i="40"/>
  <c r="X2802" i="40"/>
  <c r="X2803" i="40"/>
  <c r="X2804" i="40"/>
  <c r="X2805" i="40"/>
  <c r="X2806" i="40"/>
  <c r="X2807" i="40"/>
  <c r="X2808" i="40"/>
  <c r="X2809" i="40"/>
  <c r="X2810" i="40"/>
  <c r="X2811" i="40"/>
  <c r="X2812" i="40"/>
  <c r="X2813" i="40"/>
  <c r="X2814" i="40"/>
  <c r="X2815" i="40"/>
  <c r="X2816" i="40"/>
  <c r="X2817" i="40"/>
  <c r="X2818" i="40"/>
  <c r="X2819" i="40"/>
  <c r="X2820" i="40"/>
  <c r="X2821" i="40"/>
  <c r="X2822" i="40"/>
  <c r="X2823" i="40"/>
  <c r="X2824" i="40"/>
  <c r="X2825" i="40"/>
  <c r="X2826" i="40"/>
  <c r="X2827" i="40"/>
  <c r="X2828" i="40"/>
  <c r="X2829" i="40"/>
  <c r="X2830" i="40"/>
  <c r="X2831" i="40"/>
  <c r="X2832" i="40"/>
  <c r="X2833" i="40"/>
  <c r="X2834" i="40"/>
  <c r="X2835" i="40"/>
  <c r="X2836" i="40"/>
  <c r="X2837" i="40"/>
  <c r="X2838" i="40"/>
  <c r="X2839" i="40"/>
  <c r="X2840" i="40"/>
  <c r="X2841" i="40"/>
  <c r="X2842" i="40"/>
  <c r="X2843" i="40"/>
  <c r="X2844" i="40"/>
  <c r="X2845" i="40"/>
  <c r="X2846" i="40"/>
  <c r="X2847" i="40"/>
  <c r="X2848" i="40"/>
  <c r="X2849" i="40"/>
  <c r="X2850" i="40"/>
  <c r="X2851" i="40"/>
  <c r="X2852" i="40"/>
  <c r="X2853" i="40"/>
  <c r="X2854" i="40"/>
  <c r="X2855" i="40"/>
  <c r="X2856" i="40"/>
  <c r="X2857" i="40"/>
  <c r="X2858" i="40"/>
  <c r="X2859" i="40"/>
  <c r="X2860" i="40"/>
  <c r="X2861" i="40"/>
  <c r="X2862" i="40"/>
  <c r="X2863" i="40"/>
  <c r="X2864" i="40"/>
  <c r="X2865" i="40"/>
  <c r="X2866" i="40"/>
  <c r="X2867" i="40"/>
  <c r="X2868" i="40"/>
  <c r="X2869" i="40"/>
  <c r="X2870" i="40"/>
  <c r="X2871" i="40"/>
  <c r="X2872" i="40"/>
  <c r="X2873" i="40"/>
  <c r="X2874" i="40"/>
  <c r="X2875" i="40"/>
  <c r="X2876" i="40"/>
  <c r="X2877" i="40"/>
  <c r="X2878" i="40"/>
  <c r="X2879" i="40"/>
  <c r="X2880" i="40"/>
  <c r="X2881" i="40"/>
  <c r="X2882" i="40"/>
  <c r="X2883" i="40"/>
  <c r="X2884" i="40"/>
  <c r="X2885" i="40"/>
  <c r="X2886" i="40"/>
  <c r="X2887" i="40"/>
  <c r="X2888" i="40"/>
  <c r="X2889" i="40"/>
  <c r="X2890" i="40"/>
  <c r="X2891" i="40"/>
  <c r="X2892" i="40"/>
  <c r="X2893" i="40"/>
  <c r="X2894" i="40"/>
  <c r="X2895" i="40"/>
  <c r="X2896" i="40"/>
  <c r="X2897" i="40"/>
  <c r="X2898" i="40"/>
  <c r="X2899" i="40"/>
  <c r="X2900" i="40"/>
  <c r="X2901" i="40"/>
  <c r="X2902" i="40"/>
  <c r="X2903" i="40"/>
  <c r="X2904" i="40"/>
  <c r="X2905" i="40"/>
  <c r="X2906" i="40"/>
  <c r="X2907" i="40"/>
  <c r="X2908" i="40"/>
  <c r="X2909" i="40"/>
  <c r="X2910" i="40"/>
  <c r="X2911" i="40"/>
  <c r="X2912" i="40"/>
  <c r="X2913" i="40"/>
  <c r="X2914" i="40"/>
  <c r="X2915" i="40"/>
  <c r="X2916" i="40"/>
  <c r="X2917" i="40"/>
  <c r="X2918" i="40"/>
  <c r="X2919" i="40"/>
  <c r="X2920" i="40"/>
  <c r="X2921" i="40"/>
  <c r="X2922" i="40"/>
  <c r="X2923" i="40"/>
  <c r="X2924" i="40"/>
  <c r="X2925" i="40"/>
  <c r="X2926" i="40"/>
  <c r="X2927" i="40"/>
  <c r="X2928" i="40"/>
  <c r="X2929" i="40"/>
  <c r="X2930" i="40"/>
  <c r="X2931" i="40"/>
  <c r="X2932" i="40"/>
  <c r="X2933" i="40"/>
  <c r="X2934" i="40"/>
  <c r="X2935" i="40"/>
  <c r="X2936" i="40"/>
  <c r="X2937" i="40"/>
  <c r="X2938" i="40"/>
  <c r="X2939" i="40"/>
  <c r="X2940" i="40"/>
  <c r="X2941" i="40"/>
  <c r="X2942" i="40"/>
  <c r="X2943" i="40"/>
  <c r="X2944" i="40"/>
  <c r="X2945" i="40"/>
  <c r="X2946" i="40"/>
  <c r="X2947" i="40"/>
  <c r="X2948" i="40"/>
  <c r="X2949" i="40"/>
  <c r="X2950" i="40"/>
  <c r="X2951" i="40"/>
  <c r="X2952" i="40"/>
  <c r="X2953" i="40"/>
  <c r="X2954" i="40"/>
  <c r="X2955" i="40"/>
  <c r="X2956" i="40"/>
  <c r="X2957" i="40"/>
  <c r="X2958" i="40"/>
  <c r="X2959" i="40"/>
  <c r="X2960" i="40"/>
  <c r="X2961" i="40"/>
  <c r="X2962" i="40"/>
  <c r="X2963" i="40"/>
  <c r="X2964" i="40"/>
  <c r="X2965" i="40"/>
  <c r="X2966" i="40"/>
  <c r="X2967" i="40"/>
  <c r="X2968" i="40"/>
  <c r="X2969" i="40"/>
  <c r="X2970" i="40"/>
  <c r="X2971" i="40"/>
  <c r="X2972" i="40"/>
  <c r="X2973" i="40"/>
  <c r="X2974" i="40"/>
  <c r="X2975" i="40"/>
  <c r="X2976" i="40"/>
  <c r="X2977" i="40"/>
  <c r="X2978" i="40"/>
  <c r="X2979" i="40"/>
  <c r="X2980" i="40"/>
  <c r="X2981" i="40"/>
  <c r="X2982" i="40"/>
  <c r="X2983" i="40"/>
  <c r="X2984" i="40"/>
  <c r="X2985" i="40"/>
  <c r="X2986" i="40"/>
  <c r="X2987" i="40"/>
  <c r="X2988" i="40"/>
  <c r="X2989" i="40"/>
  <c r="X2990" i="40"/>
  <c r="X2991" i="40"/>
  <c r="X2992" i="40"/>
  <c r="X2993" i="40"/>
  <c r="X2994" i="40"/>
  <c r="X2995" i="40"/>
  <c r="X2996" i="40"/>
  <c r="X2997" i="40"/>
  <c r="X2998" i="40"/>
  <c r="X2999" i="40"/>
  <c r="E6" i="31"/>
  <c r="W3" i="40"/>
  <c r="W4" i="40"/>
  <c r="W5" i="40"/>
  <c r="W6" i="40"/>
  <c r="W7" i="40"/>
  <c r="W8" i="40"/>
  <c r="W9" i="40"/>
  <c r="W10" i="40"/>
  <c r="W11" i="40"/>
  <c r="W12" i="40"/>
  <c r="W13" i="40"/>
  <c r="W14" i="40"/>
  <c r="W15" i="40"/>
  <c r="W16" i="40"/>
  <c r="W17" i="40"/>
  <c r="W18" i="40"/>
  <c r="W19" i="40"/>
  <c r="W20" i="40"/>
  <c r="W21" i="40"/>
  <c r="W22" i="40"/>
  <c r="W23" i="40"/>
  <c r="W24" i="40"/>
  <c r="W25" i="40"/>
  <c r="W26" i="40"/>
  <c r="W27" i="40"/>
  <c r="W28" i="40"/>
  <c r="W29" i="40"/>
  <c r="W30" i="40"/>
  <c r="W31" i="40"/>
  <c r="W32" i="40"/>
  <c r="W33" i="40"/>
  <c r="W34" i="40"/>
  <c r="W35" i="40"/>
  <c r="W36" i="40"/>
  <c r="W37" i="40"/>
  <c r="W38" i="40"/>
  <c r="W39" i="40"/>
  <c r="W40" i="40"/>
  <c r="W41" i="40"/>
  <c r="W42" i="40"/>
  <c r="W43" i="40"/>
  <c r="W44" i="40"/>
  <c r="W45" i="40"/>
  <c r="W46" i="40"/>
  <c r="W47" i="40"/>
  <c r="W48" i="40"/>
  <c r="W49" i="40"/>
  <c r="W50" i="40"/>
  <c r="W51" i="40"/>
  <c r="W52" i="40"/>
  <c r="W53" i="40"/>
  <c r="W54" i="40"/>
  <c r="W55" i="40"/>
  <c r="W56" i="40"/>
  <c r="W57" i="40"/>
  <c r="W58" i="40"/>
  <c r="W59" i="40"/>
  <c r="W60" i="40"/>
  <c r="W61" i="40"/>
  <c r="W62" i="40"/>
  <c r="W63" i="40"/>
  <c r="W64" i="40"/>
  <c r="W65" i="40"/>
  <c r="W66" i="40"/>
  <c r="W67" i="40"/>
  <c r="W68" i="40"/>
  <c r="W69" i="40"/>
  <c r="W70" i="40"/>
  <c r="W71" i="40"/>
  <c r="W72" i="40"/>
  <c r="W73" i="40"/>
  <c r="W74" i="40"/>
  <c r="W75" i="40"/>
  <c r="W76" i="40"/>
  <c r="W77" i="40"/>
  <c r="W78" i="40"/>
  <c r="W79" i="40"/>
  <c r="W80" i="40"/>
  <c r="W81" i="40"/>
  <c r="W82" i="40"/>
  <c r="W83" i="40"/>
  <c r="W84" i="40"/>
  <c r="W85" i="40"/>
  <c r="W86" i="40"/>
  <c r="W87" i="40"/>
  <c r="W88" i="40"/>
  <c r="W89" i="40"/>
  <c r="W90" i="40"/>
  <c r="W91" i="40"/>
  <c r="W92" i="40"/>
  <c r="W93" i="40"/>
  <c r="W94" i="40"/>
  <c r="W95" i="40"/>
  <c r="W96" i="40"/>
  <c r="W97" i="40"/>
  <c r="W98" i="40"/>
  <c r="W99" i="40"/>
  <c r="W100" i="40"/>
  <c r="W101" i="40"/>
  <c r="W102" i="40"/>
  <c r="W103" i="40"/>
  <c r="W104" i="40"/>
  <c r="W105" i="40"/>
  <c r="W106" i="40"/>
  <c r="W107" i="40"/>
  <c r="W108" i="40"/>
  <c r="W109" i="40"/>
  <c r="W110" i="40"/>
  <c r="W111" i="40"/>
  <c r="W112" i="40"/>
  <c r="W113" i="40"/>
  <c r="W114" i="40"/>
  <c r="W115" i="40"/>
  <c r="W116" i="40"/>
  <c r="W117" i="40"/>
  <c r="W118" i="40"/>
  <c r="W119" i="40"/>
  <c r="W120" i="40"/>
  <c r="W121" i="40"/>
  <c r="W122" i="40"/>
  <c r="W123" i="40"/>
  <c r="W124" i="40"/>
  <c r="W125" i="40"/>
  <c r="W126" i="40"/>
  <c r="W127" i="40"/>
  <c r="W128" i="40"/>
  <c r="W129" i="40"/>
  <c r="W130" i="40"/>
  <c r="W131" i="40"/>
  <c r="W132" i="40"/>
  <c r="W133" i="40"/>
  <c r="W134" i="40"/>
  <c r="W135" i="40"/>
  <c r="W136" i="40"/>
  <c r="W137" i="40"/>
  <c r="W138" i="40"/>
  <c r="W139" i="40"/>
  <c r="W140" i="40"/>
  <c r="W141" i="40"/>
  <c r="W142" i="40"/>
  <c r="W143" i="40"/>
  <c r="W144" i="40"/>
  <c r="W145" i="40"/>
  <c r="W146" i="40"/>
  <c r="W147" i="40"/>
  <c r="W148" i="40"/>
  <c r="W149" i="40"/>
  <c r="W150" i="40"/>
  <c r="W151" i="40"/>
  <c r="W152" i="40"/>
  <c r="W153" i="40"/>
  <c r="W154" i="40"/>
  <c r="W155" i="40"/>
  <c r="W156" i="40"/>
  <c r="W157" i="40"/>
  <c r="W158" i="40"/>
  <c r="W159" i="40"/>
  <c r="W160" i="40"/>
  <c r="W161" i="40"/>
  <c r="W162" i="40"/>
  <c r="W163" i="40"/>
  <c r="W164" i="40"/>
  <c r="W165" i="40"/>
  <c r="W166" i="40"/>
  <c r="W167" i="40"/>
  <c r="W168" i="40"/>
  <c r="W169" i="40"/>
  <c r="W170" i="40"/>
  <c r="W171" i="40"/>
  <c r="W172" i="40"/>
  <c r="W173" i="40"/>
  <c r="W174" i="40"/>
  <c r="W175" i="40"/>
  <c r="W176" i="40"/>
  <c r="W177" i="40"/>
  <c r="W178" i="40"/>
  <c r="W179" i="40"/>
  <c r="W180" i="40"/>
  <c r="W181" i="40"/>
  <c r="W182" i="40"/>
  <c r="W183" i="40"/>
  <c r="W184" i="40"/>
  <c r="W185" i="40"/>
  <c r="W186" i="40"/>
  <c r="W187" i="40"/>
  <c r="W188" i="40"/>
  <c r="W189" i="40"/>
  <c r="W190" i="40"/>
  <c r="W191" i="40"/>
  <c r="W192" i="40"/>
  <c r="W193" i="40"/>
  <c r="W194" i="40"/>
  <c r="W195" i="40"/>
  <c r="W196" i="40"/>
  <c r="W197" i="40"/>
  <c r="W198" i="40"/>
  <c r="W199" i="40"/>
  <c r="W200" i="40"/>
  <c r="W201" i="40"/>
  <c r="W202" i="40"/>
  <c r="W203" i="40"/>
  <c r="W204" i="40"/>
  <c r="W205" i="40"/>
  <c r="W206" i="40"/>
  <c r="W207" i="40"/>
  <c r="W208" i="40"/>
  <c r="W209" i="40"/>
  <c r="W210" i="40"/>
  <c r="W211" i="40"/>
  <c r="W212" i="40"/>
  <c r="W213" i="40"/>
  <c r="W214" i="40"/>
  <c r="W215" i="40"/>
  <c r="W216" i="40"/>
  <c r="W217" i="40"/>
  <c r="W218" i="40"/>
  <c r="W219" i="40"/>
  <c r="W220" i="40"/>
  <c r="W221" i="40"/>
  <c r="W222" i="40"/>
  <c r="W223" i="40"/>
  <c r="W224" i="40"/>
  <c r="W225" i="40"/>
  <c r="W226" i="40"/>
  <c r="W227" i="40"/>
  <c r="W228" i="40"/>
  <c r="W229" i="40"/>
  <c r="W230" i="40"/>
  <c r="W231" i="40"/>
  <c r="W232" i="40"/>
  <c r="W233" i="40"/>
  <c r="W234" i="40"/>
  <c r="W235" i="40"/>
  <c r="W236" i="40"/>
  <c r="W237" i="40"/>
  <c r="W238" i="40"/>
  <c r="W239" i="40"/>
  <c r="W240" i="40"/>
  <c r="W241" i="40"/>
  <c r="W242" i="40"/>
  <c r="W243" i="40"/>
  <c r="W244" i="40"/>
  <c r="W245" i="40"/>
  <c r="W246" i="40"/>
  <c r="W247" i="40"/>
  <c r="W248" i="40"/>
  <c r="W249" i="40"/>
  <c r="W250" i="40"/>
  <c r="W251" i="40"/>
  <c r="W252" i="40"/>
  <c r="W253" i="40"/>
  <c r="W254" i="40"/>
  <c r="W255" i="40"/>
  <c r="W256" i="40"/>
  <c r="W257" i="40"/>
  <c r="W258" i="40"/>
  <c r="W259" i="40"/>
  <c r="W260" i="40"/>
  <c r="W261" i="40"/>
  <c r="W262" i="40"/>
  <c r="W263" i="40"/>
  <c r="W264" i="40"/>
  <c r="W265" i="40"/>
  <c r="W266" i="40"/>
  <c r="W267" i="40"/>
  <c r="W268" i="40"/>
  <c r="W269" i="40"/>
  <c r="W270" i="40"/>
  <c r="W271" i="40"/>
  <c r="W272" i="40"/>
  <c r="W273" i="40"/>
  <c r="W274" i="40"/>
  <c r="W275" i="40"/>
  <c r="W276" i="40"/>
  <c r="W277" i="40"/>
  <c r="W278" i="40"/>
  <c r="W279" i="40"/>
  <c r="W280" i="40"/>
  <c r="W281" i="40"/>
  <c r="W282" i="40"/>
  <c r="W283" i="40"/>
  <c r="W284" i="40"/>
  <c r="W285" i="40"/>
  <c r="W286" i="40"/>
  <c r="W287" i="40"/>
  <c r="W288" i="40"/>
  <c r="W289" i="40"/>
  <c r="W290" i="40"/>
  <c r="W291" i="40"/>
  <c r="W292" i="40"/>
  <c r="W293" i="40"/>
  <c r="W294" i="40"/>
  <c r="W295" i="40"/>
  <c r="W296" i="40"/>
  <c r="W297" i="40"/>
  <c r="W298" i="40"/>
  <c r="W299" i="40"/>
  <c r="W300" i="40"/>
  <c r="W301" i="40"/>
  <c r="W302" i="40"/>
  <c r="W303" i="40"/>
  <c r="W304" i="40"/>
  <c r="W305" i="40"/>
  <c r="W306" i="40"/>
  <c r="W307" i="40"/>
  <c r="W308" i="40"/>
  <c r="W309" i="40"/>
  <c r="W310" i="40"/>
  <c r="W311" i="40"/>
  <c r="W312" i="40"/>
  <c r="W313" i="40"/>
  <c r="W314" i="40"/>
  <c r="W315" i="40"/>
  <c r="W316" i="40"/>
  <c r="W317" i="40"/>
  <c r="W318" i="40"/>
  <c r="W319" i="40"/>
  <c r="W320" i="40"/>
  <c r="W321" i="40"/>
  <c r="W322" i="40"/>
  <c r="W323" i="40"/>
  <c r="W324" i="40"/>
  <c r="W325" i="40"/>
  <c r="W326" i="40"/>
  <c r="W327" i="40"/>
  <c r="W328" i="40"/>
  <c r="W329" i="40"/>
  <c r="W330" i="40"/>
  <c r="W331" i="40"/>
  <c r="W332" i="40"/>
  <c r="W333" i="40"/>
  <c r="W334" i="40"/>
  <c r="W335" i="40"/>
  <c r="W336" i="40"/>
  <c r="W337" i="40"/>
  <c r="W338" i="40"/>
  <c r="W339" i="40"/>
  <c r="W340" i="40"/>
  <c r="W341" i="40"/>
  <c r="W342" i="40"/>
  <c r="W343" i="40"/>
  <c r="W344" i="40"/>
  <c r="W345" i="40"/>
  <c r="W346" i="40"/>
  <c r="W347" i="40"/>
  <c r="W348" i="40"/>
  <c r="W349" i="40"/>
  <c r="W350" i="40"/>
  <c r="W351" i="40"/>
  <c r="W352" i="40"/>
  <c r="W353" i="40"/>
  <c r="W354" i="40"/>
  <c r="W355" i="40"/>
  <c r="W356" i="40"/>
  <c r="W357" i="40"/>
  <c r="W358" i="40"/>
  <c r="W359" i="40"/>
  <c r="W360" i="40"/>
  <c r="W361" i="40"/>
  <c r="W362" i="40"/>
  <c r="W363" i="40"/>
  <c r="W364" i="40"/>
  <c r="W365" i="40"/>
  <c r="W366" i="40"/>
  <c r="W367" i="40"/>
  <c r="W368" i="40"/>
  <c r="W369" i="40"/>
  <c r="W370" i="40"/>
  <c r="W371" i="40"/>
  <c r="W372" i="40"/>
  <c r="W373" i="40"/>
  <c r="W374" i="40"/>
  <c r="W375" i="40"/>
  <c r="W376" i="40"/>
  <c r="W377" i="40"/>
  <c r="W378" i="40"/>
  <c r="W379" i="40"/>
  <c r="W380" i="40"/>
  <c r="W381" i="40"/>
  <c r="W382" i="40"/>
  <c r="W383" i="40"/>
  <c r="W384" i="40"/>
  <c r="W385" i="40"/>
  <c r="W386" i="40"/>
  <c r="W387" i="40"/>
  <c r="W388" i="40"/>
  <c r="W389" i="40"/>
  <c r="W390" i="40"/>
  <c r="W391" i="40"/>
  <c r="W392" i="40"/>
  <c r="W393" i="40"/>
  <c r="W394" i="40"/>
  <c r="W395" i="40"/>
  <c r="W396" i="40"/>
  <c r="W397" i="40"/>
  <c r="W398" i="40"/>
  <c r="W399" i="40"/>
  <c r="W400" i="40"/>
  <c r="W401" i="40"/>
  <c r="W402" i="40"/>
  <c r="W403" i="40"/>
  <c r="W404" i="40"/>
  <c r="W405" i="40"/>
  <c r="W406" i="40"/>
  <c r="W407" i="40"/>
  <c r="W408" i="40"/>
  <c r="W409" i="40"/>
  <c r="W410" i="40"/>
  <c r="W411" i="40"/>
  <c r="W412" i="40"/>
  <c r="W413" i="40"/>
  <c r="W414" i="40"/>
  <c r="W415" i="40"/>
  <c r="W416" i="40"/>
  <c r="W417" i="40"/>
  <c r="W418" i="40"/>
  <c r="W419" i="40"/>
  <c r="W420" i="40"/>
  <c r="W421" i="40"/>
  <c r="W422" i="40"/>
  <c r="W423" i="40"/>
  <c r="W424" i="40"/>
  <c r="W425" i="40"/>
  <c r="W426" i="40"/>
  <c r="W427" i="40"/>
  <c r="W428" i="40"/>
  <c r="W429" i="40"/>
  <c r="W430" i="40"/>
  <c r="W431" i="40"/>
  <c r="W432" i="40"/>
  <c r="W433" i="40"/>
  <c r="W434" i="40"/>
  <c r="W435" i="40"/>
  <c r="W436" i="40"/>
  <c r="W437" i="40"/>
  <c r="W438" i="40"/>
  <c r="W439" i="40"/>
  <c r="W440" i="40"/>
  <c r="W441" i="40"/>
  <c r="W442" i="40"/>
  <c r="W443" i="40"/>
  <c r="W444" i="40"/>
  <c r="W445" i="40"/>
  <c r="W446" i="40"/>
  <c r="W447" i="40"/>
  <c r="W448" i="40"/>
  <c r="W449" i="40"/>
  <c r="W450" i="40"/>
  <c r="W451" i="40"/>
  <c r="W452" i="40"/>
  <c r="W453" i="40"/>
  <c r="W454" i="40"/>
  <c r="W455" i="40"/>
  <c r="W456" i="40"/>
  <c r="W457" i="40"/>
  <c r="W458" i="40"/>
  <c r="W459" i="40"/>
  <c r="W460" i="40"/>
  <c r="W461" i="40"/>
  <c r="W462" i="40"/>
  <c r="W463" i="40"/>
  <c r="W464" i="40"/>
  <c r="W465" i="40"/>
  <c r="W466" i="40"/>
  <c r="W467" i="40"/>
  <c r="W468" i="40"/>
  <c r="W469" i="40"/>
  <c r="W470" i="40"/>
  <c r="W471" i="40"/>
  <c r="W472" i="40"/>
  <c r="W473" i="40"/>
  <c r="W474" i="40"/>
  <c r="W475" i="40"/>
  <c r="W476" i="40"/>
  <c r="W477" i="40"/>
  <c r="W478" i="40"/>
  <c r="W479" i="40"/>
  <c r="W480" i="40"/>
  <c r="W481" i="40"/>
  <c r="W482" i="40"/>
  <c r="W483" i="40"/>
  <c r="W484" i="40"/>
  <c r="W485" i="40"/>
  <c r="W486" i="40"/>
  <c r="W487" i="40"/>
  <c r="W488" i="40"/>
  <c r="W489" i="40"/>
  <c r="W490" i="40"/>
  <c r="W491" i="40"/>
  <c r="W492" i="40"/>
  <c r="W493" i="40"/>
  <c r="W494" i="40"/>
  <c r="W495" i="40"/>
  <c r="W496" i="40"/>
  <c r="W497" i="40"/>
  <c r="W498" i="40"/>
  <c r="W499" i="40"/>
  <c r="W500" i="40"/>
  <c r="W501" i="40"/>
  <c r="W502" i="40"/>
  <c r="W503" i="40"/>
  <c r="W504" i="40"/>
  <c r="W505" i="40"/>
  <c r="W506" i="40"/>
  <c r="W507" i="40"/>
  <c r="W508" i="40"/>
  <c r="W509" i="40"/>
  <c r="W510" i="40"/>
  <c r="W511" i="40"/>
  <c r="W512" i="40"/>
  <c r="W513" i="40"/>
  <c r="W514" i="40"/>
  <c r="W515" i="40"/>
  <c r="W516" i="40"/>
  <c r="W517" i="40"/>
  <c r="W518" i="40"/>
  <c r="W519" i="40"/>
  <c r="W520" i="40"/>
  <c r="W521" i="40"/>
  <c r="W522" i="40"/>
  <c r="W523" i="40"/>
  <c r="W524" i="40"/>
  <c r="W525" i="40"/>
  <c r="W526" i="40"/>
  <c r="W527" i="40"/>
  <c r="W528" i="40"/>
  <c r="W529" i="40"/>
  <c r="W530" i="40"/>
  <c r="W531" i="40"/>
  <c r="W532" i="40"/>
  <c r="W533" i="40"/>
  <c r="W534" i="40"/>
  <c r="W535" i="40"/>
  <c r="W536" i="40"/>
  <c r="W537" i="40"/>
  <c r="W538" i="40"/>
  <c r="W539" i="40"/>
  <c r="W540" i="40"/>
  <c r="W541" i="40"/>
  <c r="W542" i="40"/>
  <c r="W543" i="40"/>
  <c r="W544" i="40"/>
  <c r="W545" i="40"/>
  <c r="W546" i="40"/>
  <c r="W547" i="40"/>
  <c r="W548" i="40"/>
  <c r="W549" i="40"/>
  <c r="W550" i="40"/>
  <c r="W551" i="40"/>
  <c r="W552" i="40"/>
  <c r="W553" i="40"/>
  <c r="W554" i="40"/>
  <c r="W555" i="40"/>
  <c r="W556" i="40"/>
  <c r="W557" i="40"/>
  <c r="W558" i="40"/>
  <c r="W559" i="40"/>
  <c r="W560" i="40"/>
  <c r="W561" i="40"/>
  <c r="W562" i="40"/>
  <c r="W563" i="40"/>
  <c r="W564" i="40"/>
  <c r="W565" i="40"/>
  <c r="W566" i="40"/>
  <c r="W567" i="40"/>
  <c r="W568" i="40"/>
  <c r="W569" i="40"/>
  <c r="W570" i="40"/>
  <c r="W571" i="40"/>
  <c r="W572" i="40"/>
  <c r="W573" i="40"/>
  <c r="W574" i="40"/>
  <c r="W575" i="40"/>
  <c r="W576" i="40"/>
  <c r="W577" i="40"/>
  <c r="W578" i="40"/>
  <c r="W579" i="40"/>
  <c r="W580" i="40"/>
  <c r="W581" i="40"/>
  <c r="W582" i="40"/>
  <c r="W583" i="40"/>
  <c r="W584" i="40"/>
  <c r="W585" i="40"/>
  <c r="W586" i="40"/>
  <c r="W587" i="40"/>
  <c r="W588" i="40"/>
  <c r="W589" i="40"/>
  <c r="W590" i="40"/>
  <c r="W591" i="40"/>
  <c r="W592" i="40"/>
  <c r="W593" i="40"/>
  <c r="W594" i="40"/>
  <c r="W595" i="40"/>
  <c r="W596" i="40"/>
  <c r="W597" i="40"/>
  <c r="W598" i="40"/>
  <c r="W599" i="40"/>
  <c r="W600" i="40"/>
  <c r="W601" i="40"/>
  <c r="W602" i="40"/>
  <c r="W603" i="40"/>
  <c r="W604" i="40"/>
  <c r="W605" i="40"/>
  <c r="W606" i="40"/>
  <c r="W607" i="40"/>
  <c r="W608" i="40"/>
  <c r="W609" i="40"/>
  <c r="W610" i="40"/>
  <c r="W611" i="40"/>
  <c r="W612" i="40"/>
  <c r="W613" i="40"/>
  <c r="W614" i="40"/>
  <c r="W615" i="40"/>
  <c r="W616" i="40"/>
  <c r="W617" i="40"/>
  <c r="W618" i="40"/>
  <c r="W619" i="40"/>
  <c r="W620" i="40"/>
  <c r="W621" i="40"/>
  <c r="W622" i="40"/>
  <c r="W623" i="40"/>
  <c r="W624" i="40"/>
  <c r="W625" i="40"/>
  <c r="W626" i="40"/>
  <c r="W627" i="40"/>
  <c r="W628" i="40"/>
  <c r="W629" i="40"/>
  <c r="W630" i="40"/>
  <c r="W631" i="40"/>
  <c r="W632" i="40"/>
  <c r="W633" i="40"/>
  <c r="W634" i="40"/>
  <c r="W635" i="40"/>
  <c r="W636" i="40"/>
  <c r="W637" i="40"/>
  <c r="W638" i="40"/>
  <c r="W639" i="40"/>
  <c r="W640" i="40"/>
  <c r="W641" i="40"/>
  <c r="W642" i="40"/>
  <c r="W643" i="40"/>
  <c r="W644" i="40"/>
  <c r="W645" i="40"/>
  <c r="W646" i="40"/>
  <c r="W647" i="40"/>
  <c r="W648" i="40"/>
  <c r="W649" i="40"/>
  <c r="W650" i="40"/>
  <c r="W651" i="40"/>
  <c r="W652" i="40"/>
  <c r="W653" i="40"/>
  <c r="W654" i="40"/>
  <c r="W655" i="40"/>
  <c r="W656" i="40"/>
  <c r="W657" i="40"/>
  <c r="W658" i="40"/>
  <c r="W659" i="40"/>
  <c r="W660" i="40"/>
  <c r="W661" i="40"/>
  <c r="W662" i="40"/>
  <c r="W663" i="40"/>
  <c r="W664" i="40"/>
  <c r="W665" i="40"/>
  <c r="W666" i="40"/>
  <c r="W667" i="40"/>
  <c r="W668" i="40"/>
  <c r="W669" i="40"/>
  <c r="W670" i="40"/>
  <c r="W671" i="40"/>
  <c r="W672" i="40"/>
  <c r="W673" i="40"/>
  <c r="W674" i="40"/>
  <c r="W675" i="40"/>
  <c r="W676" i="40"/>
  <c r="W677" i="40"/>
  <c r="W678" i="40"/>
  <c r="W679" i="40"/>
  <c r="W680" i="40"/>
  <c r="W681" i="40"/>
  <c r="W682" i="40"/>
  <c r="W683" i="40"/>
  <c r="W684" i="40"/>
  <c r="W685" i="40"/>
  <c r="W686" i="40"/>
  <c r="W687" i="40"/>
  <c r="W688" i="40"/>
  <c r="W689" i="40"/>
  <c r="W690" i="40"/>
  <c r="W691" i="40"/>
  <c r="W692" i="40"/>
  <c r="W693" i="40"/>
  <c r="W694" i="40"/>
  <c r="W695" i="40"/>
  <c r="W696" i="40"/>
  <c r="W697" i="40"/>
  <c r="W698" i="40"/>
  <c r="W699" i="40"/>
  <c r="W700" i="40"/>
  <c r="W701" i="40"/>
  <c r="W702" i="40"/>
  <c r="W703" i="40"/>
  <c r="W704" i="40"/>
  <c r="W705" i="40"/>
  <c r="W706" i="40"/>
  <c r="W707" i="40"/>
  <c r="W708" i="40"/>
  <c r="W709" i="40"/>
  <c r="W710" i="40"/>
  <c r="W711" i="40"/>
  <c r="W712" i="40"/>
  <c r="W713" i="40"/>
  <c r="W714" i="40"/>
  <c r="W715" i="40"/>
  <c r="W716" i="40"/>
  <c r="W717" i="40"/>
  <c r="W718" i="40"/>
  <c r="W719" i="40"/>
  <c r="W720" i="40"/>
  <c r="W721" i="40"/>
  <c r="W722" i="40"/>
  <c r="W723" i="40"/>
  <c r="W724" i="40"/>
  <c r="W725" i="40"/>
  <c r="W726" i="40"/>
  <c r="W727" i="40"/>
  <c r="W728" i="40"/>
  <c r="W729" i="40"/>
  <c r="W730" i="40"/>
  <c r="W731" i="40"/>
  <c r="W732" i="40"/>
  <c r="W733" i="40"/>
  <c r="W734" i="40"/>
  <c r="W735" i="40"/>
  <c r="W736" i="40"/>
  <c r="W737" i="40"/>
  <c r="W738" i="40"/>
  <c r="W739" i="40"/>
  <c r="W740" i="40"/>
  <c r="W741" i="40"/>
  <c r="W742" i="40"/>
  <c r="W743" i="40"/>
  <c r="W744" i="40"/>
  <c r="W745" i="40"/>
  <c r="W746" i="40"/>
  <c r="W747" i="40"/>
  <c r="W748" i="40"/>
  <c r="W749" i="40"/>
  <c r="W750" i="40"/>
  <c r="W751" i="40"/>
  <c r="W752" i="40"/>
  <c r="W753" i="40"/>
  <c r="W754" i="40"/>
  <c r="W755" i="40"/>
  <c r="W756" i="40"/>
  <c r="W757" i="40"/>
  <c r="W758" i="40"/>
  <c r="W759" i="40"/>
  <c r="W760" i="40"/>
  <c r="W761" i="40"/>
  <c r="W762" i="40"/>
  <c r="W763" i="40"/>
  <c r="W764" i="40"/>
  <c r="W765" i="40"/>
  <c r="W766" i="40"/>
  <c r="W767" i="40"/>
  <c r="W768" i="40"/>
  <c r="W769" i="40"/>
  <c r="W770" i="40"/>
  <c r="W771" i="40"/>
  <c r="W772" i="40"/>
  <c r="W773" i="40"/>
  <c r="W774" i="40"/>
  <c r="W775" i="40"/>
  <c r="W776" i="40"/>
  <c r="W777" i="40"/>
  <c r="W778" i="40"/>
  <c r="W779" i="40"/>
  <c r="W780" i="40"/>
  <c r="W781" i="40"/>
  <c r="W782" i="40"/>
  <c r="W783" i="40"/>
  <c r="W784" i="40"/>
  <c r="W785" i="40"/>
  <c r="W786" i="40"/>
  <c r="W787" i="40"/>
  <c r="W788" i="40"/>
  <c r="W789" i="40"/>
  <c r="W790" i="40"/>
  <c r="W791" i="40"/>
  <c r="W792" i="40"/>
  <c r="W793" i="40"/>
  <c r="W794" i="40"/>
  <c r="W795" i="40"/>
  <c r="W796" i="40"/>
  <c r="W797" i="40"/>
  <c r="W798" i="40"/>
  <c r="W799" i="40"/>
  <c r="W800" i="40"/>
  <c r="W801" i="40"/>
  <c r="W802" i="40"/>
  <c r="W803" i="40"/>
  <c r="W804" i="40"/>
  <c r="W805" i="40"/>
  <c r="W806" i="40"/>
  <c r="W807" i="40"/>
  <c r="W808" i="40"/>
  <c r="W809" i="40"/>
  <c r="W810" i="40"/>
  <c r="W811" i="40"/>
  <c r="W812" i="40"/>
  <c r="W813" i="40"/>
  <c r="W814" i="40"/>
  <c r="W815" i="40"/>
  <c r="W816" i="40"/>
  <c r="W817" i="40"/>
  <c r="W818" i="40"/>
  <c r="W819" i="40"/>
  <c r="W820" i="40"/>
  <c r="W821" i="40"/>
  <c r="W822" i="40"/>
  <c r="W823" i="40"/>
  <c r="W824" i="40"/>
  <c r="W825" i="40"/>
  <c r="W826" i="40"/>
  <c r="W827" i="40"/>
  <c r="W828" i="40"/>
  <c r="W829" i="40"/>
  <c r="W830" i="40"/>
  <c r="W831" i="40"/>
  <c r="W832" i="40"/>
  <c r="W833" i="40"/>
  <c r="W834" i="40"/>
  <c r="W835" i="40"/>
  <c r="W836" i="40"/>
  <c r="W837" i="40"/>
  <c r="W838" i="40"/>
  <c r="W839" i="40"/>
  <c r="W840" i="40"/>
  <c r="W841" i="40"/>
  <c r="W842" i="40"/>
  <c r="W843" i="40"/>
  <c r="W844" i="40"/>
  <c r="W845" i="40"/>
  <c r="W846" i="40"/>
  <c r="W847" i="40"/>
  <c r="W848" i="40"/>
  <c r="W849" i="40"/>
  <c r="W850" i="40"/>
  <c r="W851" i="40"/>
  <c r="W852" i="40"/>
  <c r="W853" i="40"/>
  <c r="W854" i="40"/>
  <c r="W855" i="40"/>
  <c r="W856" i="40"/>
  <c r="W857" i="40"/>
  <c r="W858" i="40"/>
  <c r="W859" i="40"/>
  <c r="W860" i="40"/>
  <c r="W861" i="40"/>
  <c r="W862" i="40"/>
  <c r="W863" i="40"/>
  <c r="W864" i="40"/>
  <c r="W865" i="40"/>
  <c r="W866" i="40"/>
  <c r="W867" i="40"/>
  <c r="W868" i="40"/>
  <c r="W869" i="40"/>
  <c r="W870" i="40"/>
  <c r="W871" i="40"/>
  <c r="W872" i="40"/>
  <c r="W873" i="40"/>
  <c r="W874" i="40"/>
  <c r="W875" i="40"/>
  <c r="W876" i="40"/>
  <c r="W877" i="40"/>
  <c r="W878" i="40"/>
  <c r="W879" i="40"/>
  <c r="W880" i="40"/>
  <c r="W881" i="40"/>
  <c r="W882" i="40"/>
  <c r="W883" i="40"/>
  <c r="W884" i="40"/>
  <c r="W885" i="40"/>
  <c r="W886" i="40"/>
  <c r="W887" i="40"/>
  <c r="W888" i="40"/>
  <c r="W889" i="40"/>
  <c r="W890" i="40"/>
  <c r="W891" i="40"/>
  <c r="W892" i="40"/>
  <c r="W893" i="40"/>
  <c r="W894" i="40"/>
  <c r="W895" i="40"/>
  <c r="W896" i="40"/>
  <c r="W897" i="40"/>
  <c r="W898" i="40"/>
  <c r="W899" i="40"/>
  <c r="W900" i="40"/>
  <c r="W901" i="40"/>
  <c r="W902" i="40"/>
  <c r="W903" i="40"/>
  <c r="W904" i="40"/>
  <c r="W905" i="40"/>
  <c r="W906" i="40"/>
  <c r="W907" i="40"/>
  <c r="W908" i="40"/>
  <c r="W909" i="40"/>
  <c r="W910" i="40"/>
  <c r="W911" i="40"/>
  <c r="W912" i="40"/>
  <c r="W913" i="40"/>
  <c r="W914" i="40"/>
  <c r="W915" i="40"/>
  <c r="W916" i="40"/>
  <c r="W917" i="40"/>
  <c r="W918" i="40"/>
  <c r="W919" i="40"/>
  <c r="W920" i="40"/>
  <c r="W921" i="40"/>
  <c r="W922" i="40"/>
  <c r="W923" i="40"/>
  <c r="W924" i="40"/>
  <c r="W925" i="40"/>
  <c r="W926" i="40"/>
  <c r="W927" i="40"/>
  <c r="W928" i="40"/>
  <c r="W929" i="40"/>
  <c r="W930" i="40"/>
  <c r="W931" i="40"/>
  <c r="W932" i="40"/>
  <c r="W933" i="40"/>
  <c r="W934" i="40"/>
  <c r="W935" i="40"/>
  <c r="W936" i="40"/>
  <c r="W937" i="40"/>
  <c r="W938" i="40"/>
  <c r="W939" i="40"/>
  <c r="W940" i="40"/>
  <c r="W941" i="40"/>
  <c r="W942" i="40"/>
  <c r="W943" i="40"/>
  <c r="W944" i="40"/>
  <c r="W945" i="40"/>
  <c r="W946" i="40"/>
  <c r="W947" i="40"/>
  <c r="W948" i="40"/>
  <c r="W949" i="40"/>
  <c r="W950" i="40"/>
  <c r="W951" i="40"/>
  <c r="W952" i="40"/>
  <c r="W953" i="40"/>
  <c r="W954" i="40"/>
  <c r="W955" i="40"/>
  <c r="W956" i="40"/>
  <c r="W957" i="40"/>
  <c r="W958" i="40"/>
  <c r="W959" i="40"/>
  <c r="W960" i="40"/>
  <c r="W961" i="40"/>
  <c r="W962" i="40"/>
  <c r="W963" i="40"/>
  <c r="W964" i="40"/>
  <c r="W965" i="40"/>
  <c r="W966" i="40"/>
  <c r="W967" i="40"/>
  <c r="W968" i="40"/>
  <c r="W969" i="40"/>
  <c r="W970" i="40"/>
  <c r="W971" i="40"/>
  <c r="W972" i="40"/>
  <c r="W973" i="40"/>
  <c r="W974" i="40"/>
  <c r="W975" i="40"/>
  <c r="W976" i="40"/>
  <c r="W977" i="40"/>
  <c r="W978" i="40"/>
  <c r="W979" i="40"/>
  <c r="W980" i="40"/>
  <c r="W981" i="40"/>
  <c r="W982" i="40"/>
  <c r="W983" i="40"/>
  <c r="W984" i="40"/>
  <c r="W985" i="40"/>
  <c r="W986" i="40"/>
  <c r="W987" i="40"/>
  <c r="W988" i="40"/>
  <c r="W989" i="40"/>
  <c r="W990" i="40"/>
  <c r="W991" i="40"/>
  <c r="W992" i="40"/>
  <c r="W993" i="40"/>
  <c r="W994" i="40"/>
  <c r="W995" i="40"/>
  <c r="W996" i="40"/>
  <c r="W997" i="40"/>
  <c r="W998" i="40"/>
  <c r="W999" i="40"/>
  <c r="W1000" i="40"/>
  <c r="W1001" i="40"/>
  <c r="W1002" i="40"/>
  <c r="W1003" i="40"/>
  <c r="W1004" i="40"/>
  <c r="W1005" i="40"/>
  <c r="W1006" i="40"/>
  <c r="W1007" i="40"/>
  <c r="W1008" i="40"/>
  <c r="W1009" i="40"/>
  <c r="W1010" i="40"/>
  <c r="W1011" i="40"/>
  <c r="W1012" i="40"/>
  <c r="W1013" i="40"/>
  <c r="W1014" i="40"/>
  <c r="W1015" i="40"/>
  <c r="W1016" i="40"/>
  <c r="W1017" i="40"/>
  <c r="W1018" i="40"/>
  <c r="W1019" i="40"/>
  <c r="W1020" i="40"/>
  <c r="W1021" i="40"/>
  <c r="W1022" i="40"/>
  <c r="W1023" i="40"/>
  <c r="W1024" i="40"/>
  <c r="W1025" i="40"/>
  <c r="W1026" i="40"/>
  <c r="W1027" i="40"/>
  <c r="W1028" i="40"/>
  <c r="W1029" i="40"/>
  <c r="W1030" i="40"/>
  <c r="W1031" i="40"/>
  <c r="W1032" i="40"/>
  <c r="W1033" i="40"/>
  <c r="W1034" i="40"/>
  <c r="W1035" i="40"/>
  <c r="W1036" i="40"/>
  <c r="W1037" i="40"/>
  <c r="W1038" i="40"/>
  <c r="W1039" i="40"/>
  <c r="W1040" i="40"/>
  <c r="W1041" i="40"/>
  <c r="W1042" i="40"/>
  <c r="W1043" i="40"/>
  <c r="W1044" i="40"/>
  <c r="W1045" i="40"/>
  <c r="W1046" i="40"/>
  <c r="W1047" i="40"/>
  <c r="W1048" i="40"/>
  <c r="W1049" i="40"/>
  <c r="W1050" i="40"/>
  <c r="W1051" i="40"/>
  <c r="W1052" i="40"/>
  <c r="W1053" i="40"/>
  <c r="W1054" i="40"/>
  <c r="W1055" i="40"/>
  <c r="W1056" i="40"/>
  <c r="W1057" i="40"/>
  <c r="W1058" i="40"/>
  <c r="W1059" i="40"/>
  <c r="W1060" i="40"/>
  <c r="W1061" i="40"/>
  <c r="W1062" i="40"/>
  <c r="W1063" i="40"/>
  <c r="W1064" i="40"/>
  <c r="W1065" i="40"/>
  <c r="W1066" i="40"/>
  <c r="W1067" i="40"/>
  <c r="W1068" i="40"/>
  <c r="W1069" i="40"/>
  <c r="W1070" i="40"/>
  <c r="W1071" i="40"/>
  <c r="W1072" i="40"/>
  <c r="W1073" i="40"/>
  <c r="W1074" i="40"/>
  <c r="W1075" i="40"/>
  <c r="W1076" i="40"/>
  <c r="W1077" i="40"/>
  <c r="W1078" i="40"/>
  <c r="W1079" i="40"/>
  <c r="W1080" i="40"/>
  <c r="W1081" i="40"/>
  <c r="W1082" i="40"/>
  <c r="W1083" i="40"/>
  <c r="W1084" i="40"/>
  <c r="W1085" i="40"/>
  <c r="W1086" i="40"/>
  <c r="W1087" i="40"/>
  <c r="W1088" i="40"/>
  <c r="W1089" i="40"/>
  <c r="W1090" i="40"/>
  <c r="W1091" i="40"/>
  <c r="W1092" i="40"/>
  <c r="W1093" i="40"/>
  <c r="W1094" i="40"/>
  <c r="W1095" i="40"/>
  <c r="W1096" i="40"/>
  <c r="W1097" i="40"/>
  <c r="W1098" i="40"/>
  <c r="W1099" i="40"/>
  <c r="W1100" i="40"/>
  <c r="W1101" i="40"/>
  <c r="W1102" i="40"/>
  <c r="W1103" i="40"/>
  <c r="W1104" i="40"/>
  <c r="W1105" i="40"/>
  <c r="W1106" i="40"/>
  <c r="W1107" i="40"/>
  <c r="W1108" i="40"/>
  <c r="W1109" i="40"/>
  <c r="W1110" i="40"/>
  <c r="W1111" i="40"/>
  <c r="W1112" i="40"/>
  <c r="W1113" i="40"/>
  <c r="W1114" i="40"/>
  <c r="W1115" i="40"/>
  <c r="W1116" i="40"/>
  <c r="W1117" i="40"/>
  <c r="W1118" i="40"/>
  <c r="W1119" i="40"/>
  <c r="W1120" i="40"/>
  <c r="W1121" i="40"/>
  <c r="W1122" i="40"/>
  <c r="W1123" i="40"/>
  <c r="W1124" i="40"/>
  <c r="W1125" i="40"/>
  <c r="W1126" i="40"/>
  <c r="W1127" i="40"/>
  <c r="W1128" i="40"/>
  <c r="W1129" i="40"/>
  <c r="W1130" i="40"/>
  <c r="W1131" i="40"/>
  <c r="W1132" i="40"/>
  <c r="W1133" i="40"/>
  <c r="W1134" i="40"/>
  <c r="W1135" i="40"/>
  <c r="W1136" i="40"/>
  <c r="W1137" i="40"/>
  <c r="W1138" i="40"/>
  <c r="W1139" i="40"/>
  <c r="W1140" i="40"/>
  <c r="W1141" i="40"/>
  <c r="W1142" i="40"/>
  <c r="W1143" i="40"/>
  <c r="W1144" i="40"/>
  <c r="W1145" i="40"/>
  <c r="W1146" i="40"/>
  <c r="W1147" i="40"/>
  <c r="W1148" i="40"/>
  <c r="W1149" i="40"/>
  <c r="W1150" i="40"/>
  <c r="W1151" i="40"/>
  <c r="W1152" i="40"/>
  <c r="W1153" i="40"/>
  <c r="W1154" i="40"/>
  <c r="W1155" i="40"/>
  <c r="W1156" i="40"/>
  <c r="W1157" i="40"/>
  <c r="W1158" i="40"/>
  <c r="W1159" i="40"/>
  <c r="W1160" i="40"/>
  <c r="W1161" i="40"/>
  <c r="W1162" i="40"/>
  <c r="W1163" i="40"/>
  <c r="W1164" i="40"/>
  <c r="W1165" i="40"/>
  <c r="W1166" i="40"/>
  <c r="W1167" i="40"/>
  <c r="W1168" i="40"/>
  <c r="W1169" i="40"/>
  <c r="W1170" i="40"/>
  <c r="W1171" i="40"/>
  <c r="W1172" i="40"/>
  <c r="W1173" i="40"/>
  <c r="W1174" i="40"/>
  <c r="W1175" i="40"/>
  <c r="W1176" i="40"/>
  <c r="W1177" i="40"/>
  <c r="W1178" i="40"/>
  <c r="W1179" i="40"/>
  <c r="W1180" i="40"/>
  <c r="W1181" i="40"/>
  <c r="W1182" i="40"/>
  <c r="W1183" i="40"/>
  <c r="W1184" i="40"/>
  <c r="W1185" i="40"/>
  <c r="W1186" i="40"/>
  <c r="W1187" i="40"/>
  <c r="W1188" i="40"/>
  <c r="W1189" i="40"/>
  <c r="W1190" i="40"/>
  <c r="W1191" i="40"/>
  <c r="W1192" i="40"/>
  <c r="W1193" i="40"/>
  <c r="W1194" i="40"/>
  <c r="W1195" i="40"/>
  <c r="W1196" i="40"/>
  <c r="W1197" i="40"/>
  <c r="W1198" i="40"/>
  <c r="W1199" i="40"/>
  <c r="W1200" i="40"/>
  <c r="W1201" i="40"/>
  <c r="W1202" i="40"/>
  <c r="W1203" i="40"/>
  <c r="W1204" i="40"/>
  <c r="W1205" i="40"/>
  <c r="W1206" i="40"/>
  <c r="W1207" i="40"/>
  <c r="W1208" i="40"/>
  <c r="W1209" i="40"/>
  <c r="W1210" i="40"/>
  <c r="W1211" i="40"/>
  <c r="W1212" i="40"/>
  <c r="W1213" i="40"/>
  <c r="W1214" i="40"/>
  <c r="W1215" i="40"/>
  <c r="W1216" i="40"/>
  <c r="W1217" i="40"/>
  <c r="W1218" i="40"/>
  <c r="W1219" i="40"/>
  <c r="W1220" i="40"/>
  <c r="W1221" i="40"/>
  <c r="W1222" i="40"/>
  <c r="W1223" i="40"/>
  <c r="W1224" i="40"/>
  <c r="W1225" i="40"/>
  <c r="W1226" i="40"/>
  <c r="W1227" i="40"/>
  <c r="W1228" i="40"/>
  <c r="W1229" i="40"/>
  <c r="W1230" i="40"/>
  <c r="W1231" i="40"/>
  <c r="W1232" i="40"/>
  <c r="W1233" i="40"/>
  <c r="W1234" i="40"/>
  <c r="W1235" i="40"/>
  <c r="W1236" i="40"/>
  <c r="W1237" i="40"/>
  <c r="W1238" i="40"/>
  <c r="W1239" i="40"/>
  <c r="W1240" i="40"/>
  <c r="W1241" i="40"/>
  <c r="W1242" i="40"/>
  <c r="W1243" i="40"/>
  <c r="W1244" i="40"/>
  <c r="W1245" i="40"/>
  <c r="W1246" i="40"/>
  <c r="W1247" i="40"/>
  <c r="W1248" i="40"/>
  <c r="W1249" i="40"/>
  <c r="W1250" i="40"/>
  <c r="W1251" i="40"/>
  <c r="W1252" i="40"/>
  <c r="W1253" i="40"/>
  <c r="W1254" i="40"/>
  <c r="W1255" i="40"/>
  <c r="W1256" i="40"/>
  <c r="W1257" i="40"/>
  <c r="W1258" i="40"/>
  <c r="W1259" i="40"/>
  <c r="W1260" i="40"/>
  <c r="W1261" i="40"/>
  <c r="W1262" i="40"/>
  <c r="W1263" i="40"/>
  <c r="W1264" i="40"/>
  <c r="W1265" i="40"/>
  <c r="W1266" i="40"/>
  <c r="W1267" i="40"/>
  <c r="W1268" i="40"/>
  <c r="W1269" i="40"/>
  <c r="W1270" i="40"/>
  <c r="W1271" i="40"/>
  <c r="W1272" i="40"/>
  <c r="W1273" i="40"/>
  <c r="W1274" i="40"/>
  <c r="W1275" i="40"/>
  <c r="W1276" i="40"/>
  <c r="W1277" i="40"/>
  <c r="W1278" i="40"/>
  <c r="W1279" i="40"/>
  <c r="W1280" i="40"/>
  <c r="W1281" i="40"/>
  <c r="W1282" i="40"/>
  <c r="W1283" i="40"/>
  <c r="W1284" i="40"/>
  <c r="W1285" i="40"/>
  <c r="W1286" i="40"/>
  <c r="W1287" i="40"/>
  <c r="W1288" i="40"/>
  <c r="W1289" i="40"/>
  <c r="W1290" i="40"/>
  <c r="W1291" i="40"/>
  <c r="W1292" i="40"/>
  <c r="W1293" i="40"/>
  <c r="W1294" i="40"/>
  <c r="W1295" i="40"/>
  <c r="W1296" i="40"/>
  <c r="W1297" i="40"/>
  <c r="W1298" i="40"/>
  <c r="W1299" i="40"/>
  <c r="W1300" i="40"/>
  <c r="W1301" i="40"/>
  <c r="W1302" i="40"/>
  <c r="W1303" i="40"/>
  <c r="W1304" i="40"/>
  <c r="W1305" i="40"/>
  <c r="W1306" i="40"/>
  <c r="W1307" i="40"/>
  <c r="W1308" i="40"/>
  <c r="W1309" i="40"/>
  <c r="W1310" i="40"/>
  <c r="W1311" i="40"/>
  <c r="W1312" i="40"/>
  <c r="W1313" i="40"/>
  <c r="W1314" i="40"/>
  <c r="W1315" i="40"/>
  <c r="W1316" i="40"/>
  <c r="W1317" i="40"/>
  <c r="W1318" i="40"/>
  <c r="W1319" i="40"/>
  <c r="W1320" i="40"/>
  <c r="W1321" i="40"/>
  <c r="W1322" i="40"/>
  <c r="W1323" i="40"/>
  <c r="W1324" i="40"/>
  <c r="W1325" i="40"/>
  <c r="W1326" i="40"/>
  <c r="W1327" i="40"/>
  <c r="W1328" i="40"/>
  <c r="W1329" i="40"/>
  <c r="W1330" i="40"/>
  <c r="W1331" i="40"/>
  <c r="W1332" i="40"/>
  <c r="W1333" i="40"/>
  <c r="W1334" i="40"/>
  <c r="W1335" i="40"/>
  <c r="W1336" i="40"/>
  <c r="W1337" i="40"/>
  <c r="W1338" i="40"/>
  <c r="W1339" i="40"/>
  <c r="W1340" i="40"/>
  <c r="W1341" i="40"/>
  <c r="W1342" i="40"/>
  <c r="W1343" i="40"/>
  <c r="W1344" i="40"/>
  <c r="W1345" i="40"/>
  <c r="W1346" i="40"/>
  <c r="W1347" i="40"/>
  <c r="W1348" i="40"/>
  <c r="W1349" i="40"/>
  <c r="W1350" i="40"/>
  <c r="W1351" i="40"/>
  <c r="W1352" i="40"/>
  <c r="W1353" i="40"/>
  <c r="W1354" i="40"/>
  <c r="W1355" i="40"/>
  <c r="W1356" i="40"/>
  <c r="W1357" i="40"/>
  <c r="W1358" i="40"/>
  <c r="W1359" i="40"/>
  <c r="W1360" i="40"/>
  <c r="W1361" i="40"/>
  <c r="W1362" i="40"/>
  <c r="W1363" i="40"/>
  <c r="W1364" i="40"/>
  <c r="W1365" i="40"/>
  <c r="W1366" i="40"/>
  <c r="W1367" i="40"/>
  <c r="W1368" i="40"/>
  <c r="W1369" i="40"/>
  <c r="W1370" i="40"/>
  <c r="W1371" i="40"/>
  <c r="W1372" i="40"/>
  <c r="W1373" i="40"/>
  <c r="W1374" i="40"/>
  <c r="W1375" i="40"/>
  <c r="W1376" i="40"/>
  <c r="W1377" i="40"/>
  <c r="W1378" i="40"/>
  <c r="W1379" i="40"/>
  <c r="W1380" i="40"/>
  <c r="W1381" i="40"/>
  <c r="W1382" i="40"/>
  <c r="W1383" i="40"/>
  <c r="W1384" i="40"/>
  <c r="W1385" i="40"/>
  <c r="W1386" i="40"/>
  <c r="W1387" i="40"/>
  <c r="W1388" i="40"/>
  <c r="W1389" i="40"/>
  <c r="W1390" i="40"/>
  <c r="W1391" i="40"/>
  <c r="W1392" i="40"/>
  <c r="W1393" i="40"/>
  <c r="W1394" i="40"/>
  <c r="W1395" i="40"/>
  <c r="W1396" i="40"/>
  <c r="W1397" i="40"/>
  <c r="W1398" i="40"/>
  <c r="W1399" i="40"/>
  <c r="W1400" i="40"/>
  <c r="W1401" i="40"/>
  <c r="W1402" i="40"/>
  <c r="W1403" i="40"/>
  <c r="W1404" i="40"/>
  <c r="W1405" i="40"/>
  <c r="W1406" i="40"/>
  <c r="W1407" i="40"/>
  <c r="W1408" i="40"/>
  <c r="W1409" i="40"/>
  <c r="W1410" i="40"/>
  <c r="W1411" i="40"/>
  <c r="W1412" i="40"/>
  <c r="W1413" i="40"/>
  <c r="W1414" i="40"/>
  <c r="W1415" i="40"/>
  <c r="W1416" i="40"/>
  <c r="W1417" i="40"/>
  <c r="W1418" i="40"/>
  <c r="W1419" i="40"/>
  <c r="W1420" i="40"/>
  <c r="W1421" i="40"/>
  <c r="W1422" i="40"/>
  <c r="W1423" i="40"/>
  <c r="W1424" i="40"/>
  <c r="W1425" i="40"/>
  <c r="W1426" i="40"/>
  <c r="W1427" i="40"/>
  <c r="W1428" i="40"/>
  <c r="W1429" i="40"/>
  <c r="W1430" i="40"/>
  <c r="W1431" i="40"/>
  <c r="W1432" i="40"/>
  <c r="W1433" i="40"/>
  <c r="W1434" i="40"/>
  <c r="W1435" i="40"/>
  <c r="W1436" i="40"/>
  <c r="W1437" i="40"/>
  <c r="W1438" i="40"/>
  <c r="W1439" i="40"/>
  <c r="W1440" i="40"/>
  <c r="W1441" i="40"/>
  <c r="W1442" i="40"/>
  <c r="W1443" i="40"/>
  <c r="W1444" i="40"/>
  <c r="W1445" i="40"/>
  <c r="W1446" i="40"/>
  <c r="W1447" i="40"/>
  <c r="W1448" i="40"/>
  <c r="W1449" i="40"/>
  <c r="W1450" i="40"/>
  <c r="W1451" i="40"/>
  <c r="W1452" i="40"/>
  <c r="W1453" i="40"/>
  <c r="W1454" i="40"/>
  <c r="W1455" i="40"/>
  <c r="W1456" i="40"/>
  <c r="W1457" i="40"/>
  <c r="W1458" i="40"/>
  <c r="W1459" i="40"/>
  <c r="W1460" i="40"/>
  <c r="W1461" i="40"/>
  <c r="W1462" i="40"/>
  <c r="W1463" i="40"/>
  <c r="W1464" i="40"/>
  <c r="W1465" i="40"/>
  <c r="W1466" i="40"/>
  <c r="W1467" i="40"/>
  <c r="W1468" i="40"/>
  <c r="W1469" i="40"/>
  <c r="W1470" i="40"/>
  <c r="W1471" i="40"/>
  <c r="W1472" i="40"/>
  <c r="W1473" i="40"/>
  <c r="W1474" i="40"/>
  <c r="W1475" i="40"/>
  <c r="W1476" i="40"/>
  <c r="W1477" i="40"/>
  <c r="W1478" i="40"/>
  <c r="W1479" i="40"/>
  <c r="W1480" i="40"/>
  <c r="W1481" i="40"/>
  <c r="W1482" i="40"/>
  <c r="W1483" i="40"/>
  <c r="W1484" i="40"/>
  <c r="W1485" i="40"/>
  <c r="W1486" i="40"/>
  <c r="W1487" i="40"/>
  <c r="W1488" i="40"/>
  <c r="W1489" i="40"/>
  <c r="W1490" i="40"/>
  <c r="W1491" i="40"/>
  <c r="W1492" i="40"/>
  <c r="W1493" i="40"/>
  <c r="W1494" i="40"/>
  <c r="W1495" i="40"/>
  <c r="W1496" i="40"/>
  <c r="W1497" i="40"/>
  <c r="W1498" i="40"/>
  <c r="W1499" i="40"/>
  <c r="W1500" i="40"/>
  <c r="W1501" i="40"/>
  <c r="W1502" i="40"/>
  <c r="W1503" i="40"/>
  <c r="W1504" i="40"/>
  <c r="W1505" i="40"/>
  <c r="W1506" i="40"/>
  <c r="W1507" i="40"/>
  <c r="W1508" i="40"/>
  <c r="W1509" i="40"/>
  <c r="W1510" i="40"/>
  <c r="W1511" i="40"/>
  <c r="W1512" i="40"/>
  <c r="W1513" i="40"/>
  <c r="W1514" i="40"/>
  <c r="W1515" i="40"/>
  <c r="W1516" i="40"/>
  <c r="W1517" i="40"/>
  <c r="W1518" i="40"/>
  <c r="W1519" i="40"/>
  <c r="W1520" i="40"/>
  <c r="W1521" i="40"/>
  <c r="W1522" i="40"/>
  <c r="W1523" i="40"/>
  <c r="W1524" i="40"/>
  <c r="W1525" i="40"/>
  <c r="W1526" i="40"/>
  <c r="W1527" i="40"/>
  <c r="W1528" i="40"/>
  <c r="W1529" i="40"/>
  <c r="W1530" i="40"/>
  <c r="W1531" i="40"/>
  <c r="W1532" i="40"/>
  <c r="W1533" i="40"/>
  <c r="W1534" i="40"/>
  <c r="W1535" i="40"/>
  <c r="W1536" i="40"/>
  <c r="W1537" i="40"/>
  <c r="W1538" i="40"/>
  <c r="W1539" i="40"/>
  <c r="W1540" i="40"/>
  <c r="W1541" i="40"/>
  <c r="W1542" i="40"/>
  <c r="W1543" i="40"/>
  <c r="W1544" i="40"/>
  <c r="W1545" i="40"/>
  <c r="W1546" i="40"/>
  <c r="W1547" i="40"/>
  <c r="W1548" i="40"/>
  <c r="W1549" i="40"/>
  <c r="W1550" i="40"/>
  <c r="W1551" i="40"/>
  <c r="W1552" i="40"/>
  <c r="W1553" i="40"/>
  <c r="W1554" i="40"/>
  <c r="W1555" i="40"/>
  <c r="W1556" i="40"/>
  <c r="W1557" i="40"/>
  <c r="W1558" i="40"/>
  <c r="W1559" i="40"/>
  <c r="W1560" i="40"/>
  <c r="W1561" i="40"/>
  <c r="W1562" i="40"/>
  <c r="W1563" i="40"/>
  <c r="W1564" i="40"/>
  <c r="W1565" i="40"/>
  <c r="W1566" i="40"/>
  <c r="W1567" i="40"/>
  <c r="W1568" i="40"/>
  <c r="W1569" i="40"/>
  <c r="W1570" i="40"/>
  <c r="W1571" i="40"/>
  <c r="W1572" i="40"/>
  <c r="W1573" i="40"/>
  <c r="W1574" i="40"/>
  <c r="W1575" i="40"/>
  <c r="W1576" i="40"/>
  <c r="W1577" i="40"/>
  <c r="W1578" i="40"/>
  <c r="W1579" i="40"/>
  <c r="W1580" i="40"/>
  <c r="W1581" i="40"/>
  <c r="W1582" i="40"/>
  <c r="W1583" i="40"/>
  <c r="W1584" i="40"/>
  <c r="W1585" i="40"/>
  <c r="W1586" i="40"/>
  <c r="W1587" i="40"/>
  <c r="W1588" i="40"/>
  <c r="W1589" i="40"/>
  <c r="W1590" i="40"/>
  <c r="W1591" i="40"/>
  <c r="W1592" i="40"/>
  <c r="W1593" i="40"/>
  <c r="W1594" i="40"/>
  <c r="W1595" i="40"/>
  <c r="W1596" i="40"/>
  <c r="W1597" i="40"/>
  <c r="W1598" i="40"/>
  <c r="W1599" i="40"/>
  <c r="W1600" i="40"/>
  <c r="W1601" i="40"/>
  <c r="W1602" i="40"/>
  <c r="W1603" i="40"/>
  <c r="W1604" i="40"/>
  <c r="W1605" i="40"/>
  <c r="W1606" i="40"/>
  <c r="W1607" i="40"/>
  <c r="W1608" i="40"/>
  <c r="W1609" i="40"/>
  <c r="W1610" i="40"/>
  <c r="W1611" i="40"/>
  <c r="W1612" i="40"/>
  <c r="W1613" i="40"/>
  <c r="W1614" i="40"/>
  <c r="W1615" i="40"/>
  <c r="W1616" i="40"/>
  <c r="W1617" i="40"/>
  <c r="W1618" i="40"/>
  <c r="W1619" i="40"/>
  <c r="W1620" i="40"/>
  <c r="W1621" i="40"/>
  <c r="W1622" i="40"/>
  <c r="W1623" i="40"/>
  <c r="W1624" i="40"/>
  <c r="W1625" i="40"/>
  <c r="W1626" i="40"/>
  <c r="W1627" i="40"/>
  <c r="W1628" i="40"/>
  <c r="W1629" i="40"/>
  <c r="W1630" i="40"/>
  <c r="W1631" i="40"/>
  <c r="W1632" i="40"/>
  <c r="W1633" i="40"/>
  <c r="W1634" i="40"/>
  <c r="W1635" i="40"/>
  <c r="W1636" i="40"/>
  <c r="W1637" i="40"/>
  <c r="W1638" i="40"/>
  <c r="W1639" i="40"/>
  <c r="W1640" i="40"/>
  <c r="W1641" i="40"/>
  <c r="W1642" i="40"/>
  <c r="W1643" i="40"/>
  <c r="W1644" i="40"/>
  <c r="W1645" i="40"/>
  <c r="W1646" i="40"/>
  <c r="W1647" i="40"/>
  <c r="W1648" i="40"/>
  <c r="W1649" i="40"/>
  <c r="W1650" i="40"/>
  <c r="W1651" i="40"/>
  <c r="W1652" i="40"/>
  <c r="W1653" i="40"/>
  <c r="W1654" i="40"/>
  <c r="W1655" i="40"/>
  <c r="W1656" i="40"/>
  <c r="W1657" i="40"/>
  <c r="W1658" i="40"/>
  <c r="W1659" i="40"/>
  <c r="W1660" i="40"/>
  <c r="W1661" i="40"/>
  <c r="W1662" i="40"/>
  <c r="W1663" i="40"/>
  <c r="W1664" i="40"/>
  <c r="W1665" i="40"/>
  <c r="W1666" i="40"/>
  <c r="W1667" i="40"/>
  <c r="W1668" i="40"/>
  <c r="W1669" i="40"/>
  <c r="W1670" i="40"/>
  <c r="W1671" i="40"/>
  <c r="W1672" i="40"/>
  <c r="W1673" i="40"/>
  <c r="W1674" i="40"/>
  <c r="W1675" i="40"/>
  <c r="W1676" i="40"/>
  <c r="W1677" i="40"/>
  <c r="W1678" i="40"/>
  <c r="W1679" i="40"/>
  <c r="W1680" i="40"/>
  <c r="W1681" i="40"/>
  <c r="W1682" i="40"/>
  <c r="W1683" i="40"/>
  <c r="W1684" i="40"/>
  <c r="W1685" i="40"/>
  <c r="W1686" i="40"/>
  <c r="W1687" i="40"/>
  <c r="W1688" i="40"/>
  <c r="W1689" i="40"/>
  <c r="W1690" i="40"/>
  <c r="W1691" i="40"/>
  <c r="W1692" i="40"/>
  <c r="W1693" i="40"/>
  <c r="W1694" i="40"/>
  <c r="W1695" i="40"/>
  <c r="W1696" i="40"/>
  <c r="W1697" i="40"/>
  <c r="W1698" i="40"/>
  <c r="W1699" i="40"/>
  <c r="W1700" i="40"/>
  <c r="W1701" i="40"/>
  <c r="W1702" i="40"/>
  <c r="W1703" i="40"/>
  <c r="W1704" i="40"/>
  <c r="W1705" i="40"/>
  <c r="W1706" i="40"/>
  <c r="W1707" i="40"/>
  <c r="W1708" i="40"/>
  <c r="W1709" i="40"/>
  <c r="W1710" i="40"/>
  <c r="W1711" i="40"/>
  <c r="W1712" i="40"/>
  <c r="W1713" i="40"/>
  <c r="W1714" i="40"/>
  <c r="W1715" i="40"/>
  <c r="W1716" i="40"/>
  <c r="W1717" i="40"/>
  <c r="W1718" i="40"/>
  <c r="W1719" i="40"/>
  <c r="W1720" i="40"/>
  <c r="W1721" i="40"/>
  <c r="W1722" i="40"/>
  <c r="W1723" i="40"/>
  <c r="W1724" i="40"/>
  <c r="W1725" i="40"/>
  <c r="W1726" i="40"/>
  <c r="W1727" i="40"/>
  <c r="W1728" i="40"/>
  <c r="W1729" i="40"/>
  <c r="W1730" i="40"/>
  <c r="W1731" i="40"/>
  <c r="W1732" i="40"/>
  <c r="W1733" i="40"/>
  <c r="W1734" i="40"/>
  <c r="W1735" i="40"/>
  <c r="W1736" i="40"/>
  <c r="W1737" i="40"/>
  <c r="W1738" i="40"/>
  <c r="W1739" i="40"/>
  <c r="W1740" i="40"/>
  <c r="W1741" i="40"/>
  <c r="W1742" i="40"/>
  <c r="W1743" i="40"/>
  <c r="W1744" i="40"/>
  <c r="W1745" i="40"/>
  <c r="W1746" i="40"/>
  <c r="W1747" i="40"/>
  <c r="W1748" i="40"/>
  <c r="W1749" i="40"/>
  <c r="W1750" i="40"/>
  <c r="W1751" i="40"/>
  <c r="W1752" i="40"/>
  <c r="W1753" i="40"/>
  <c r="W1754" i="40"/>
  <c r="W1755" i="40"/>
  <c r="W1756" i="40"/>
  <c r="W1757" i="40"/>
  <c r="W1758" i="40"/>
  <c r="W1759" i="40"/>
  <c r="W1760" i="40"/>
  <c r="W1761" i="40"/>
  <c r="W1762" i="40"/>
  <c r="W1763" i="40"/>
  <c r="W1764" i="40"/>
  <c r="W1765" i="40"/>
  <c r="W1766" i="40"/>
  <c r="W1767" i="40"/>
  <c r="W1768" i="40"/>
  <c r="W1769" i="40"/>
  <c r="W1770" i="40"/>
  <c r="W1771" i="40"/>
  <c r="W1772" i="40"/>
  <c r="W1773" i="40"/>
  <c r="W1774" i="40"/>
  <c r="W1775" i="40"/>
  <c r="W1776" i="40"/>
  <c r="W1777" i="40"/>
  <c r="W1778" i="40"/>
  <c r="W1779" i="40"/>
  <c r="W1780" i="40"/>
  <c r="W1781" i="40"/>
  <c r="W1782" i="40"/>
  <c r="W1783" i="40"/>
  <c r="W1784" i="40"/>
  <c r="W1785" i="40"/>
  <c r="W1786" i="40"/>
  <c r="W1787" i="40"/>
  <c r="W1788" i="40"/>
  <c r="W1789" i="40"/>
  <c r="W1790" i="40"/>
  <c r="W1791" i="40"/>
  <c r="W1792" i="40"/>
  <c r="W1793" i="40"/>
  <c r="W1794" i="40"/>
  <c r="W1795" i="40"/>
  <c r="W1796" i="40"/>
  <c r="W1797" i="40"/>
  <c r="W1798" i="40"/>
  <c r="W1799" i="40"/>
  <c r="W1800" i="40"/>
  <c r="W1801" i="40"/>
  <c r="W1802" i="40"/>
  <c r="W1803" i="40"/>
  <c r="W1804" i="40"/>
  <c r="W1805" i="40"/>
  <c r="W1806" i="40"/>
  <c r="W1807" i="40"/>
  <c r="W1808" i="40"/>
  <c r="W1809" i="40"/>
  <c r="W1810" i="40"/>
  <c r="W1811" i="40"/>
  <c r="W1812" i="40"/>
  <c r="W1813" i="40"/>
  <c r="W1814" i="40"/>
  <c r="W1815" i="40"/>
  <c r="W1816" i="40"/>
  <c r="W1817" i="40"/>
  <c r="W1818" i="40"/>
  <c r="W1819" i="40"/>
  <c r="W1820" i="40"/>
  <c r="W1821" i="40"/>
  <c r="W1822" i="40"/>
  <c r="W1823" i="40"/>
  <c r="W1824" i="40"/>
  <c r="W1825" i="40"/>
  <c r="W1826" i="40"/>
  <c r="W1827" i="40"/>
  <c r="W1828" i="40"/>
  <c r="W1829" i="40"/>
  <c r="W1830" i="40"/>
  <c r="W1831" i="40"/>
  <c r="W1832" i="40"/>
  <c r="W1833" i="40"/>
  <c r="W1834" i="40"/>
  <c r="W1835" i="40"/>
  <c r="W1836" i="40"/>
  <c r="W1837" i="40"/>
  <c r="W1838" i="40"/>
  <c r="W1839" i="40"/>
  <c r="W1840" i="40"/>
  <c r="W1841" i="40"/>
  <c r="W1842" i="40"/>
  <c r="W1843" i="40"/>
  <c r="W1844" i="40"/>
  <c r="W1845" i="40"/>
  <c r="W1846" i="40"/>
  <c r="W1847" i="40"/>
  <c r="W1848" i="40"/>
  <c r="W1849" i="40"/>
  <c r="W1850" i="40"/>
  <c r="W1851" i="40"/>
  <c r="W1852" i="40"/>
  <c r="W1853" i="40"/>
  <c r="W1854" i="40"/>
  <c r="W1855" i="40"/>
  <c r="W1856" i="40"/>
  <c r="W1857" i="40"/>
  <c r="W1858" i="40"/>
  <c r="W1859" i="40"/>
  <c r="W1860" i="40"/>
  <c r="W1861" i="40"/>
  <c r="W1862" i="40"/>
  <c r="W1863" i="40"/>
  <c r="W1864" i="40"/>
  <c r="W1865" i="40"/>
  <c r="W1866" i="40"/>
  <c r="W1867" i="40"/>
  <c r="W1868" i="40"/>
  <c r="W1869" i="40"/>
  <c r="W1870" i="40"/>
  <c r="W1871" i="40"/>
  <c r="W1872" i="40"/>
  <c r="W1873" i="40"/>
  <c r="W1874" i="40"/>
  <c r="W1875" i="40"/>
  <c r="W1876" i="40"/>
  <c r="W1877" i="40"/>
  <c r="W1878" i="40"/>
  <c r="W1879" i="40"/>
  <c r="W1880" i="40"/>
  <c r="W1881" i="40"/>
  <c r="W1882" i="40"/>
  <c r="W1883" i="40"/>
  <c r="W1884" i="40"/>
  <c r="W1885" i="40"/>
  <c r="W1886" i="40"/>
  <c r="W1887" i="40"/>
  <c r="W1888" i="40"/>
  <c r="W1889" i="40"/>
  <c r="W1890" i="40"/>
  <c r="W1891" i="40"/>
  <c r="W1892" i="40"/>
  <c r="W1893" i="40"/>
  <c r="W1894" i="40"/>
  <c r="W1895" i="40"/>
  <c r="W1896" i="40"/>
  <c r="W1897" i="40"/>
  <c r="W1898" i="40"/>
  <c r="W1899" i="40"/>
  <c r="W1900" i="40"/>
  <c r="W1901" i="40"/>
  <c r="W1902" i="40"/>
  <c r="W1903" i="40"/>
  <c r="W1904" i="40"/>
  <c r="W1905" i="40"/>
  <c r="W1906" i="40"/>
  <c r="W1907" i="40"/>
  <c r="W1908" i="40"/>
  <c r="W1909" i="40"/>
  <c r="W1910" i="40"/>
  <c r="W1911" i="40"/>
  <c r="W1912" i="40"/>
  <c r="W1913" i="40"/>
  <c r="W1914" i="40"/>
  <c r="W1915" i="40"/>
  <c r="W1916" i="40"/>
  <c r="W1917" i="40"/>
  <c r="W1918" i="40"/>
  <c r="W1919" i="40"/>
  <c r="W1920" i="40"/>
  <c r="W1921" i="40"/>
  <c r="W1922" i="40"/>
  <c r="W1923" i="40"/>
  <c r="W1924" i="40"/>
  <c r="W1925" i="40"/>
  <c r="W1926" i="40"/>
  <c r="W1927" i="40"/>
  <c r="W1928" i="40"/>
  <c r="W1929" i="40"/>
  <c r="W1930" i="40"/>
  <c r="W1931" i="40"/>
  <c r="W1932" i="40"/>
  <c r="W1933" i="40"/>
  <c r="W1934" i="40"/>
  <c r="W1935" i="40"/>
  <c r="W1936" i="40"/>
  <c r="W1937" i="40"/>
  <c r="W1938" i="40"/>
  <c r="W1939" i="40"/>
  <c r="W1940" i="40"/>
  <c r="W1941" i="40"/>
  <c r="W1942" i="40"/>
  <c r="W1943" i="40"/>
  <c r="W1944" i="40"/>
  <c r="W1945" i="40"/>
  <c r="W1946" i="40"/>
  <c r="W1947" i="40"/>
  <c r="W1948" i="40"/>
  <c r="W1949" i="40"/>
  <c r="W1950" i="40"/>
  <c r="W1951" i="40"/>
  <c r="W1952" i="40"/>
  <c r="W1953" i="40"/>
  <c r="W1954" i="40"/>
  <c r="W1955" i="40"/>
  <c r="W1956" i="40"/>
  <c r="W1957" i="40"/>
  <c r="W1958" i="40"/>
  <c r="W1959" i="40"/>
  <c r="W1960" i="40"/>
  <c r="W1961" i="40"/>
  <c r="W1962" i="40"/>
  <c r="W1963" i="40"/>
  <c r="W1964" i="40"/>
  <c r="W1965" i="40"/>
  <c r="W1966" i="40"/>
  <c r="W1967" i="40"/>
  <c r="W1968" i="40"/>
  <c r="W1969" i="40"/>
  <c r="W1970" i="40"/>
  <c r="W1971" i="40"/>
  <c r="W1972" i="40"/>
  <c r="W1973" i="40"/>
  <c r="W1974" i="40"/>
  <c r="W1975" i="40"/>
  <c r="W1976" i="40"/>
  <c r="W1977" i="40"/>
  <c r="W1978" i="40"/>
  <c r="W1979" i="40"/>
  <c r="W1980" i="40"/>
  <c r="W1981" i="40"/>
  <c r="W1982" i="40"/>
  <c r="W1983" i="40"/>
  <c r="W1984" i="40"/>
  <c r="W1985" i="40"/>
  <c r="W1986" i="40"/>
  <c r="W1987" i="40"/>
  <c r="W1988" i="40"/>
  <c r="W1989" i="40"/>
  <c r="W1990" i="40"/>
  <c r="W1991" i="40"/>
  <c r="W1992" i="40"/>
  <c r="W1993" i="40"/>
  <c r="W1994" i="40"/>
  <c r="W1995" i="40"/>
  <c r="W1996" i="40"/>
  <c r="W1997" i="40"/>
  <c r="W1998" i="40"/>
  <c r="W1999" i="40"/>
  <c r="W2000" i="40"/>
  <c r="W2001" i="40"/>
  <c r="W2002" i="40"/>
  <c r="W2003" i="40"/>
  <c r="W2004" i="40"/>
  <c r="W2005" i="40"/>
  <c r="W2006" i="40"/>
  <c r="W2007" i="40"/>
  <c r="W2008" i="40"/>
  <c r="W2009" i="40"/>
  <c r="W2010" i="40"/>
  <c r="W2011" i="40"/>
  <c r="W2012" i="40"/>
  <c r="W2013" i="40"/>
  <c r="W2014" i="40"/>
  <c r="W2015" i="40"/>
  <c r="W2016" i="40"/>
  <c r="W2017" i="40"/>
  <c r="W2018" i="40"/>
  <c r="W2019" i="40"/>
  <c r="W2020" i="40"/>
  <c r="W2021" i="40"/>
  <c r="W2022" i="40"/>
  <c r="W2023" i="40"/>
  <c r="W2024" i="40"/>
  <c r="W2025" i="40"/>
  <c r="W2026" i="40"/>
  <c r="W2027" i="40"/>
  <c r="W2028" i="40"/>
  <c r="W2029" i="40"/>
  <c r="W2030" i="40"/>
  <c r="W2031" i="40"/>
  <c r="W2032" i="40"/>
  <c r="W2033" i="40"/>
  <c r="W2034" i="40"/>
  <c r="W2035" i="40"/>
  <c r="W2036" i="40"/>
  <c r="W2037" i="40"/>
  <c r="W2038" i="40"/>
  <c r="W2039" i="40"/>
  <c r="W2040" i="40"/>
  <c r="W2041" i="40"/>
  <c r="W2042" i="40"/>
  <c r="W2043" i="40"/>
  <c r="W2044" i="40"/>
  <c r="W2045" i="40"/>
  <c r="W2046" i="40"/>
  <c r="W2047" i="40"/>
  <c r="W2048" i="40"/>
  <c r="W2049" i="40"/>
  <c r="W2050" i="40"/>
  <c r="W2051" i="40"/>
  <c r="W2052" i="40"/>
  <c r="W2053" i="40"/>
  <c r="W2054" i="40"/>
  <c r="W2055" i="40"/>
  <c r="W2056" i="40"/>
  <c r="W2057" i="40"/>
  <c r="W2058" i="40"/>
  <c r="W2059" i="40"/>
  <c r="W2060" i="40"/>
  <c r="W2061" i="40"/>
  <c r="W2062" i="40"/>
  <c r="W2063" i="40"/>
  <c r="W2064" i="40"/>
  <c r="W2065" i="40"/>
  <c r="W2066" i="40"/>
  <c r="W2067" i="40"/>
  <c r="W2068" i="40"/>
  <c r="W2069" i="40"/>
  <c r="W2070" i="40"/>
  <c r="W2071" i="40"/>
  <c r="W2072" i="40"/>
  <c r="W2073" i="40"/>
  <c r="W2074" i="40"/>
  <c r="W2075" i="40"/>
  <c r="W2076" i="40"/>
  <c r="W2077" i="40"/>
  <c r="W2078" i="40"/>
  <c r="W2079" i="40"/>
  <c r="W2080" i="40"/>
  <c r="W2081" i="40"/>
  <c r="W2082" i="40"/>
  <c r="W2083" i="40"/>
  <c r="W2084" i="40"/>
  <c r="W2085" i="40"/>
  <c r="W2086" i="40"/>
  <c r="W2087" i="40"/>
  <c r="W2088" i="40"/>
  <c r="W2089" i="40"/>
  <c r="W2090" i="40"/>
  <c r="W2091" i="40"/>
  <c r="W2092" i="40"/>
  <c r="W2093" i="40"/>
  <c r="W2094" i="40"/>
  <c r="W2095" i="40"/>
  <c r="W2096" i="40"/>
  <c r="W2097" i="40"/>
  <c r="W2098" i="40"/>
  <c r="W2099" i="40"/>
  <c r="W2100" i="40"/>
  <c r="W2101" i="40"/>
  <c r="W2102" i="40"/>
  <c r="W2103" i="40"/>
  <c r="W2104" i="40"/>
  <c r="W2105" i="40"/>
  <c r="W2106" i="40"/>
  <c r="W2107" i="40"/>
  <c r="W2108" i="40"/>
  <c r="W2109" i="40"/>
  <c r="W2110" i="40"/>
  <c r="W2111" i="40"/>
  <c r="W2112" i="40"/>
  <c r="W2113" i="40"/>
  <c r="W2114" i="40"/>
  <c r="W2115" i="40"/>
  <c r="W2116" i="40"/>
  <c r="W2117" i="40"/>
  <c r="W2118" i="40"/>
  <c r="W2119" i="40"/>
  <c r="W2120" i="40"/>
  <c r="W2121" i="40"/>
  <c r="W2122" i="40"/>
  <c r="W2123" i="40"/>
  <c r="W2124" i="40"/>
  <c r="W2125" i="40"/>
  <c r="W2126" i="40"/>
  <c r="W2127" i="40"/>
  <c r="W2128" i="40"/>
  <c r="W2129" i="40"/>
  <c r="W2130" i="40"/>
  <c r="W2131" i="40"/>
  <c r="W2132" i="40"/>
  <c r="W2133" i="40"/>
  <c r="W2134" i="40"/>
  <c r="W2135" i="40"/>
  <c r="W2136" i="40"/>
  <c r="W2137" i="40"/>
  <c r="W2138" i="40"/>
  <c r="W2139" i="40"/>
  <c r="W2140" i="40"/>
  <c r="W2141" i="40"/>
  <c r="W2142" i="40"/>
  <c r="W2143" i="40"/>
  <c r="W2144" i="40"/>
  <c r="W2145" i="40"/>
  <c r="W2146" i="40"/>
  <c r="W2147" i="40"/>
  <c r="W2148" i="40"/>
  <c r="W2149" i="40"/>
  <c r="W2150" i="40"/>
  <c r="W2151" i="40"/>
  <c r="W2152" i="40"/>
  <c r="W2153" i="40"/>
  <c r="W2154" i="40"/>
  <c r="W2155" i="40"/>
  <c r="W2156" i="40"/>
  <c r="W2157" i="40"/>
  <c r="W2158" i="40"/>
  <c r="W2159" i="40"/>
  <c r="W2160" i="40"/>
  <c r="W2161" i="40"/>
  <c r="W2162" i="40"/>
  <c r="W2163" i="40"/>
  <c r="W2164" i="40"/>
  <c r="W2165" i="40"/>
  <c r="W2166" i="40"/>
  <c r="W2167" i="40"/>
  <c r="W2168" i="40"/>
  <c r="W2169" i="40"/>
  <c r="W2170" i="40"/>
  <c r="W2171" i="40"/>
  <c r="W2172" i="40"/>
  <c r="W2173" i="40"/>
  <c r="W2174" i="40"/>
  <c r="W2175" i="40"/>
  <c r="W2176" i="40"/>
  <c r="W2177" i="40"/>
  <c r="W2178" i="40"/>
  <c r="W2179" i="40"/>
  <c r="W2180" i="40"/>
  <c r="W2181" i="40"/>
  <c r="W2182" i="40"/>
  <c r="W2183" i="40"/>
  <c r="W2184" i="40"/>
  <c r="W2185" i="40"/>
  <c r="W2186" i="40"/>
  <c r="W2187" i="40"/>
  <c r="W2188" i="40"/>
  <c r="W2189" i="40"/>
  <c r="W2190" i="40"/>
  <c r="W2191" i="40"/>
  <c r="W2192" i="40"/>
  <c r="W2193" i="40"/>
  <c r="W2194" i="40"/>
  <c r="W2195" i="40"/>
  <c r="W2196" i="40"/>
  <c r="W2197" i="40"/>
  <c r="W2198" i="40"/>
  <c r="W2199" i="40"/>
  <c r="W2200" i="40"/>
  <c r="W2201" i="40"/>
  <c r="W2202" i="40"/>
  <c r="W2203" i="40"/>
  <c r="W2204" i="40"/>
  <c r="W2205" i="40"/>
  <c r="W2206" i="40"/>
  <c r="W2207" i="40"/>
  <c r="W2208" i="40"/>
  <c r="W2209" i="40"/>
  <c r="W2210" i="40"/>
  <c r="W2211" i="40"/>
  <c r="W2212" i="40"/>
  <c r="W2213" i="40"/>
  <c r="W2214" i="40"/>
  <c r="W2215" i="40"/>
  <c r="W2216" i="40"/>
  <c r="W2217" i="40"/>
  <c r="W2218" i="40"/>
  <c r="W2219" i="40"/>
  <c r="W2220" i="40"/>
  <c r="W2221" i="40"/>
  <c r="W2222" i="40"/>
  <c r="W2223" i="40"/>
  <c r="W2224" i="40"/>
  <c r="W2225" i="40"/>
  <c r="W2226" i="40"/>
  <c r="W2227" i="40"/>
  <c r="W2228" i="40"/>
  <c r="W2229" i="40"/>
  <c r="W2230" i="40"/>
  <c r="W2231" i="40"/>
  <c r="W2232" i="40"/>
  <c r="W2233" i="40"/>
  <c r="W2234" i="40"/>
  <c r="W2235" i="40"/>
  <c r="W2236" i="40"/>
  <c r="W2237" i="40"/>
  <c r="W2238" i="40"/>
  <c r="W2239" i="40"/>
  <c r="W2240" i="40"/>
  <c r="W2241" i="40"/>
  <c r="W2242" i="40"/>
  <c r="W2243" i="40"/>
  <c r="W2244" i="40"/>
  <c r="W2245" i="40"/>
  <c r="W2246" i="40"/>
  <c r="W2247" i="40"/>
  <c r="W2248" i="40"/>
  <c r="W2249" i="40"/>
  <c r="W2250" i="40"/>
  <c r="W2251" i="40"/>
  <c r="W2252" i="40"/>
  <c r="W2253" i="40"/>
  <c r="W2254" i="40"/>
  <c r="W2255" i="40"/>
  <c r="W2256" i="40"/>
  <c r="W2257" i="40"/>
  <c r="W2258" i="40"/>
  <c r="W2259" i="40"/>
  <c r="W2260" i="40"/>
  <c r="W2261" i="40"/>
  <c r="W2262" i="40"/>
  <c r="W2263" i="40"/>
  <c r="W2264" i="40"/>
  <c r="W2265" i="40"/>
  <c r="W2266" i="40"/>
  <c r="W2267" i="40"/>
  <c r="W2268" i="40"/>
  <c r="W2269" i="40"/>
  <c r="W2270" i="40"/>
  <c r="W2271" i="40"/>
  <c r="W2272" i="40"/>
  <c r="W2273" i="40"/>
  <c r="W2274" i="40"/>
  <c r="W2275" i="40"/>
  <c r="W2276" i="40"/>
  <c r="W2277" i="40"/>
  <c r="W2278" i="40"/>
  <c r="W2279" i="40"/>
  <c r="W2280" i="40"/>
  <c r="W2281" i="40"/>
  <c r="W2282" i="40"/>
  <c r="W2283" i="40"/>
  <c r="W2284" i="40"/>
  <c r="W2285" i="40"/>
  <c r="W2286" i="40"/>
  <c r="W2287" i="40"/>
  <c r="W2288" i="40"/>
  <c r="W2289" i="40"/>
  <c r="W2290" i="40"/>
  <c r="W2291" i="40"/>
  <c r="W2292" i="40"/>
  <c r="W2293" i="40"/>
  <c r="W2294" i="40"/>
  <c r="W2295" i="40"/>
  <c r="W2296" i="40"/>
  <c r="W2297" i="40"/>
  <c r="W2298" i="40"/>
  <c r="W2299" i="40"/>
  <c r="W2300" i="40"/>
  <c r="W2301" i="40"/>
  <c r="W2302" i="40"/>
  <c r="W2303" i="40"/>
  <c r="W2304" i="40"/>
  <c r="W2305" i="40"/>
  <c r="W2306" i="40"/>
  <c r="W2307" i="40"/>
  <c r="W2308" i="40"/>
  <c r="W2309" i="40"/>
  <c r="W2310" i="40"/>
  <c r="W2311" i="40"/>
  <c r="W2312" i="40"/>
  <c r="W2313" i="40"/>
  <c r="W2314" i="40"/>
  <c r="W2315" i="40"/>
  <c r="W2316" i="40"/>
  <c r="W2317" i="40"/>
  <c r="W2318" i="40"/>
  <c r="W2319" i="40"/>
  <c r="W2320" i="40"/>
  <c r="W2321" i="40"/>
  <c r="W2322" i="40"/>
  <c r="W2323" i="40"/>
  <c r="W2324" i="40"/>
  <c r="W2325" i="40"/>
  <c r="W2326" i="40"/>
  <c r="W2327" i="40"/>
  <c r="W2328" i="40"/>
  <c r="W2329" i="40"/>
  <c r="W2330" i="40"/>
  <c r="W2331" i="40"/>
  <c r="W2332" i="40"/>
  <c r="W2333" i="40"/>
  <c r="W2334" i="40"/>
  <c r="W2335" i="40"/>
  <c r="W2336" i="40"/>
  <c r="W2337" i="40"/>
  <c r="W2338" i="40"/>
  <c r="W2339" i="40"/>
  <c r="W2340" i="40"/>
  <c r="W2341" i="40"/>
  <c r="W2342" i="40"/>
  <c r="W2343" i="40"/>
  <c r="W2344" i="40"/>
  <c r="W2345" i="40"/>
  <c r="W2346" i="40"/>
  <c r="W2347" i="40"/>
  <c r="W2348" i="40"/>
  <c r="W2349" i="40"/>
  <c r="W2350" i="40"/>
  <c r="W2351" i="40"/>
  <c r="W2352" i="40"/>
  <c r="W2353" i="40"/>
  <c r="W2354" i="40"/>
  <c r="W2355" i="40"/>
  <c r="W2356" i="40"/>
  <c r="W2357" i="40"/>
  <c r="W2358" i="40"/>
  <c r="W2359" i="40"/>
  <c r="W2360" i="40"/>
  <c r="W2361" i="40"/>
  <c r="W2362" i="40"/>
  <c r="W2363" i="40"/>
  <c r="W2364" i="40"/>
  <c r="W2365" i="40"/>
  <c r="W2366" i="40"/>
  <c r="W2367" i="40"/>
  <c r="W2368" i="40"/>
  <c r="W2369" i="40"/>
  <c r="W2370" i="40"/>
  <c r="W2371" i="40"/>
  <c r="W2372" i="40"/>
  <c r="W2373" i="40"/>
  <c r="W2374" i="40"/>
  <c r="W2375" i="40"/>
  <c r="W2376" i="40"/>
  <c r="W2377" i="40"/>
  <c r="W2378" i="40"/>
  <c r="W2379" i="40"/>
  <c r="W2380" i="40"/>
  <c r="W2381" i="40"/>
  <c r="W2382" i="40"/>
  <c r="W2383" i="40"/>
  <c r="W2384" i="40"/>
  <c r="W2385" i="40"/>
  <c r="W2386" i="40"/>
  <c r="W2387" i="40"/>
  <c r="W2388" i="40"/>
  <c r="W2389" i="40"/>
  <c r="W2390" i="40"/>
  <c r="W2391" i="40"/>
  <c r="W2392" i="40"/>
  <c r="W2393" i="40"/>
  <c r="W2394" i="40"/>
  <c r="W2395" i="40"/>
  <c r="W2396" i="40"/>
  <c r="W2397" i="40"/>
  <c r="W2398" i="40"/>
  <c r="W2399" i="40"/>
  <c r="W2400" i="40"/>
  <c r="W2401" i="40"/>
  <c r="W2402" i="40"/>
  <c r="W2403" i="40"/>
  <c r="W2404" i="40"/>
  <c r="W2405" i="40"/>
  <c r="W2406" i="40"/>
  <c r="W2407" i="40"/>
  <c r="W2408" i="40"/>
  <c r="W2409" i="40"/>
  <c r="W2410" i="40"/>
  <c r="W2411" i="40"/>
  <c r="W2412" i="40"/>
  <c r="W2413" i="40"/>
  <c r="W2414" i="40"/>
  <c r="W2415" i="40"/>
  <c r="W2416" i="40"/>
  <c r="W2417" i="40"/>
  <c r="W2418" i="40"/>
  <c r="W2419" i="40"/>
  <c r="W2420" i="40"/>
  <c r="W2421" i="40"/>
  <c r="W2422" i="40"/>
  <c r="W2423" i="40"/>
  <c r="W2424" i="40"/>
  <c r="W2425" i="40"/>
  <c r="W2426" i="40"/>
  <c r="W2427" i="40"/>
  <c r="W2428" i="40"/>
  <c r="W2429" i="40"/>
  <c r="W2430" i="40"/>
  <c r="W2431" i="40"/>
  <c r="W2432" i="40"/>
  <c r="W2433" i="40"/>
  <c r="W2434" i="40"/>
  <c r="W2435" i="40"/>
  <c r="W2436" i="40"/>
  <c r="W2437" i="40"/>
  <c r="W2438" i="40"/>
  <c r="W2439" i="40"/>
  <c r="W2440" i="40"/>
  <c r="W2441" i="40"/>
  <c r="W2442" i="40"/>
  <c r="W2443" i="40"/>
  <c r="W2444" i="40"/>
  <c r="W2445" i="40"/>
  <c r="W2446" i="40"/>
  <c r="W2447" i="40"/>
  <c r="W2448" i="40"/>
  <c r="W2449" i="40"/>
  <c r="W2450" i="40"/>
  <c r="W2451" i="40"/>
  <c r="W2452" i="40"/>
  <c r="W2453" i="40"/>
  <c r="W2454" i="40"/>
  <c r="W2455" i="40"/>
  <c r="W2456" i="40"/>
  <c r="W2457" i="40"/>
  <c r="W2458" i="40"/>
  <c r="W2459" i="40"/>
  <c r="W2460" i="40"/>
  <c r="W2461" i="40"/>
  <c r="W2462" i="40"/>
  <c r="W2463" i="40"/>
  <c r="W2464" i="40"/>
  <c r="W2465" i="40"/>
  <c r="W2466" i="40"/>
  <c r="W2467" i="40"/>
  <c r="W2468" i="40"/>
  <c r="W2469" i="40"/>
  <c r="W2470" i="40"/>
  <c r="W2471" i="40"/>
  <c r="W2472" i="40"/>
  <c r="W2473" i="40"/>
  <c r="W2474" i="40"/>
  <c r="W2475" i="40"/>
  <c r="W2476" i="40"/>
  <c r="W2477" i="40"/>
  <c r="W2478" i="40"/>
  <c r="W2479" i="40"/>
  <c r="W2480" i="40"/>
  <c r="W2481" i="40"/>
  <c r="W2482" i="40"/>
  <c r="W2483" i="40"/>
  <c r="W2484" i="40"/>
  <c r="W2485" i="40"/>
  <c r="W2486" i="40"/>
  <c r="W2487" i="40"/>
  <c r="W2488" i="40"/>
  <c r="W2489" i="40"/>
  <c r="W2490" i="40"/>
  <c r="W2491" i="40"/>
  <c r="W2492" i="40"/>
  <c r="W2493" i="40"/>
  <c r="W2494" i="40"/>
  <c r="W2495" i="40"/>
  <c r="W2496" i="40"/>
  <c r="W2497" i="40"/>
  <c r="W2498" i="40"/>
  <c r="W2499" i="40"/>
  <c r="W2500" i="40"/>
  <c r="W2501" i="40"/>
  <c r="W2502" i="40"/>
  <c r="W2503" i="40"/>
  <c r="W2504" i="40"/>
  <c r="W2505" i="40"/>
  <c r="W2506" i="40"/>
  <c r="W2507" i="40"/>
  <c r="W2508" i="40"/>
  <c r="W2509" i="40"/>
  <c r="W2510" i="40"/>
  <c r="W2511" i="40"/>
  <c r="W2512" i="40"/>
  <c r="W2513" i="40"/>
  <c r="W2514" i="40"/>
  <c r="W2515" i="40"/>
  <c r="W2516" i="40"/>
  <c r="W2517" i="40"/>
  <c r="W2518" i="40"/>
  <c r="W2519" i="40"/>
  <c r="W2520" i="40"/>
  <c r="W2521" i="40"/>
  <c r="W2522" i="40"/>
  <c r="W2523" i="40"/>
  <c r="W2524" i="40"/>
  <c r="W2525" i="40"/>
  <c r="W2526" i="40"/>
  <c r="W2527" i="40"/>
  <c r="W2528" i="40"/>
  <c r="W2529" i="40"/>
  <c r="W2530" i="40"/>
  <c r="W2531" i="40"/>
  <c r="W2532" i="40"/>
  <c r="W2533" i="40"/>
  <c r="W2534" i="40"/>
  <c r="W2535" i="40"/>
  <c r="W2536" i="40"/>
  <c r="W2537" i="40"/>
  <c r="W2538" i="40"/>
  <c r="W2539" i="40"/>
  <c r="W2540" i="40"/>
  <c r="W2541" i="40"/>
  <c r="W2542" i="40"/>
  <c r="W2543" i="40"/>
  <c r="W2544" i="40"/>
  <c r="W2545" i="40"/>
  <c r="W2546" i="40"/>
  <c r="W2547" i="40"/>
  <c r="W2548" i="40"/>
  <c r="W2549" i="40"/>
  <c r="W2550" i="40"/>
  <c r="W2551" i="40"/>
  <c r="W2552" i="40"/>
  <c r="W2553" i="40"/>
  <c r="W2554" i="40"/>
  <c r="W2555" i="40"/>
  <c r="W2556" i="40"/>
  <c r="W2557" i="40"/>
  <c r="W2558" i="40"/>
  <c r="W2559" i="40"/>
  <c r="W2560" i="40"/>
  <c r="W2561" i="40"/>
  <c r="W2562" i="40"/>
  <c r="W2563" i="40"/>
  <c r="W2564" i="40"/>
  <c r="W2565" i="40"/>
  <c r="W2566" i="40"/>
  <c r="W2567" i="40"/>
  <c r="W2568" i="40"/>
  <c r="W2569" i="40"/>
  <c r="W2570" i="40"/>
  <c r="W2571" i="40"/>
  <c r="W2572" i="40"/>
  <c r="W2573" i="40"/>
  <c r="W2574" i="40"/>
  <c r="W2575" i="40"/>
  <c r="W2576" i="40"/>
  <c r="W2577" i="40"/>
  <c r="W2578" i="40"/>
  <c r="W2579" i="40"/>
  <c r="W2580" i="40"/>
  <c r="W2581" i="40"/>
  <c r="W2582" i="40"/>
  <c r="W2583" i="40"/>
  <c r="W2584" i="40"/>
  <c r="W2585" i="40"/>
  <c r="W2586" i="40"/>
  <c r="W2587" i="40"/>
  <c r="W2588" i="40"/>
  <c r="W2589" i="40"/>
  <c r="W2590" i="40"/>
  <c r="W2591" i="40"/>
  <c r="W2592" i="40"/>
  <c r="W2593" i="40"/>
  <c r="W2594" i="40"/>
  <c r="W2595" i="40"/>
  <c r="W2596" i="40"/>
  <c r="W2597" i="40"/>
  <c r="W2598" i="40"/>
  <c r="W2599" i="40"/>
  <c r="W2600" i="40"/>
  <c r="W2601" i="40"/>
  <c r="W2602" i="40"/>
  <c r="W2603" i="40"/>
  <c r="W2604" i="40"/>
  <c r="W2605" i="40"/>
  <c r="W2606" i="40"/>
  <c r="W2607" i="40"/>
  <c r="W2608" i="40"/>
  <c r="W2609" i="40"/>
  <c r="W2610" i="40"/>
  <c r="W2611" i="40"/>
  <c r="W2612" i="40"/>
  <c r="W2613" i="40"/>
  <c r="W2614" i="40"/>
  <c r="W2615" i="40"/>
  <c r="W2616" i="40"/>
  <c r="W2617" i="40"/>
  <c r="W2618" i="40"/>
  <c r="W2619" i="40"/>
  <c r="W2620" i="40"/>
  <c r="W2621" i="40"/>
  <c r="W2622" i="40"/>
  <c r="W2623" i="40"/>
  <c r="W2624" i="40"/>
  <c r="W2625" i="40"/>
  <c r="W2626" i="40"/>
  <c r="W2627" i="40"/>
  <c r="W2628" i="40"/>
  <c r="W2629" i="40"/>
  <c r="W2630" i="40"/>
  <c r="W2631" i="40"/>
  <c r="W2632" i="40"/>
  <c r="W2633" i="40"/>
  <c r="W2634" i="40"/>
  <c r="W2635" i="40"/>
  <c r="W2636" i="40"/>
  <c r="W2637" i="40"/>
  <c r="W2638" i="40"/>
  <c r="W2639" i="40"/>
  <c r="W2640" i="40"/>
  <c r="W2641" i="40"/>
  <c r="W2642" i="40"/>
  <c r="W2643" i="40"/>
  <c r="W2644" i="40"/>
  <c r="W2645" i="40"/>
  <c r="W2646" i="40"/>
  <c r="W2647" i="40"/>
  <c r="W2648" i="40"/>
  <c r="W2649" i="40"/>
  <c r="W2650" i="40"/>
  <c r="W2651" i="40"/>
  <c r="W2652" i="40"/>
  <c r="W2653" i="40"/>
  <c r="W2654" i="40"/>
  <c r="W2655" i="40"/>
  <c r="W2656" i="40"/>
  <c r="W2657" i="40"/>
  <c r="W2658" i="40"/>
  <c r="W2659" i="40"/>
  <c r="W2660" i="40"/>
  <c r="W2661" i="40"/>
  <c r="W2662" i="40"/>
  <c r="W2663" i="40"/>
  <c r="W2664" i="40"/>
  <c r="W2665" i="40"/>
  <c r="W2666" i="40"/>
  <c r="W2667" i="40"/>
  <c r="W2668" i="40"/>
  <c r="W2669" i="40"/>
  <c r="W2670" i="40"/>
  <c r="W2671" i="40"/>
  <c r="W2672" i="40"/>
  <c r="W2673" i="40"/>
  <c r="W2674" i="40"/>
  <c r="W2675" i="40"/>
  <c r="W2676" i="40"/>
  <c r="W2677" i="40"/>
  <c r="W2678" i="40"/>
  <c r="W2679" i="40"/>
  <c r="W2680" i="40"/>
  <c r="W2681" i="40"/>
  <c r="W2682" i="40"/>
  <c r="W2683" i="40"/>
  <c r="W2684" i="40"/>
  <c r="W2685" i="40"/>
  <c r="W2686" i="40"/>
  <c r="W2687" i="40"/>
  <c r="W2688" i="40"/>
  <c r="W2689" i="40"/>
  <c r="W2690" i="40"/>
  <c r="W2691" i="40"/>
  <c r="W2692" i="40"/>
  <c r="W2693" i="40"/>
  <c r="W2694" i="40"/>
  <c r="W2695" i="40"/>
  <c r="W2696" i="40"/>
  <c r="W2697" i="40"/>
  <c r="W2698" i="40"/>
  <c r="W2699" i="40"/>
  <c r="W2700" i="40"/>
  <c r="W2701" i="40"/>
  <c r="W2702" i="40"/>
  <c r="W2703" i="40"/>
  <c r="W2704" i="40"/>
  <c r="W2705" i="40"/>
  <c r="W2706" i="40"/>
  <c r="W2707" i="40"/>
  <c r="W2708" i="40"/>
  <c r="W2709" i="40"/>
  <c r="W2710" i="40"/>
  <c r="W2711" i="40"/>
  <c r="W2712" i="40"/>
  <c r="W2713" i="40"/>
  <c r="W2714" i="40"/>
  <c r="W2715" i="40"/>
  <c r="W2716" i="40"/>
  <c r="W2717" i="40"/>
  <c r="W2718" i="40"/>
  <c r="W2719" i="40"/>
  <c r="W2720" i="40"/>
  <c r="W2721" i="40"/>
  <c r="W2722" i="40"/>
  <c r="W2723" i="40"/>
  <c r="W2724" i="40"/>
  <c r="W2725" i="40"/>
  <c r="W2726" i="40"/>
  <c r="W2727" i="40"/>
  <c r="W2728" i="40"/>
  <c r="W2729" i="40"/>
  <c r="W2730" i="40"/>
  <c r="W2731" i="40"/>
  <c r="W2732" i="40"/>
  <c r="W2733" i="40"/>
  <c r="W2734" i="40"/>
  <c r="W2735" i="40"/>
  <c r="W2736" i="40"/>
  <c r="W2737" i="40"/>
  <c r="W2738" i="40"/>
  <c r="W2739" i="40"/>
  <c r="W2740" i="40"/>
  <c r="W2741" i="40"/>
  <c r="W2742" i="40"/>
  <c r="W2743" i="40"/>
  <c r="W2744" i="40"/>
  <c r="W2745" i="40"/>
  <c r="W2746" i="40"/>
  <c r="W2747" i="40"/>
  <c r="W2748" i="40"/>
  <c r="W2749" i="40"/>
  <c r="W2750" i="40"/>
  <c r="W2751" i="40"/>
  <c r="W2752" i="40"/>
  <c r="W2753" i="40"/>
  <c r="W2754" i="40"/>
  <c r="W2755" i="40"/>
  <c r="W2756" i="40"/>
  <c r="W2757" i="40"/>
  <c r="W2758" i="40"/>
  <c r="W2759" i="40"/>
  <c r="W2760" i="40"/>
  <c r="W2761" i="40"/>
  <c r="W2762" i="40"/>
  <c r="W2763" i="40"/>
  <c r="W2764" i="40"/>
  <c r="W2765" i="40"/>
  <c r="W2766" i="40"/>
  <c r="W2767" i="40"/>
  <c r="W2768" i="40"/>
  <c r="W2769" i="40"/>
  <c r="W2770" i="40"/>
  <c r="W2771" i="40"/>
  <c r="W2772" i="40"/>
  <c r="W2773" i="40"/>
  <c r="W2774" i="40"/>
  <c r="W2775" i="40"/>
  <c r="W2776" i="40"/>
  <c r="W2777" i="40"/>
  <c r="W2778" i="40"/>
  <c r="W2779" i="40"/>
  <c r="W2780" i="40"/>
  <c r="W2781" i="40"/>
  <c r="W2782" i="40"/>
  <c r="W2783" i="40"/>
  <c r="W2784" i="40"/>
  <c r="W2785" i="40"/>
  <c r="W2786" i="40"/>
  <c r="W2787" i="40"/>
  <c r="W2788" i="40"/>
  <c r="W2789" i="40"/>
  <c r="W2790" i="40"/>
  <c r="W2791" i="40"/>
  <c r="W2792" i="40"/>
  <c r="W2793" i="40"/>
  <c r="W2794" i="40"/>
  <c r="W2795" i="40"/>
  <c r="W2796" i="40"/>
  <c r="W2797" i="40"/>
  <c r="W2798" i="40"/>
  <c r="W2799" i="40"/>
  <c r="W2800" i="40"/>
  <c r="W2801" i="40"/>
  <c r="W2802" i="40"/>
  <c r="W2803" i="40"/>
  <c r="W2804" i="40"/>
  <c r="W2805" i="40"/>
  <c r="W2806" i="40"/>
  <c r="W2807" i="40"/>
  <c r="W2808" i="40"/>
  <c r="W2809" i="40"/>
  <c r="W2810" i="40"/>
  <c r="W2811" i="40"/>
  <c r="W2812" i="40"/>
  <c r="W2813" i="40"/>
  <c r="W2814" i="40"/>
  <c r="W2815" i="40"/>
  <c r="W2816" i="40"/>
  <c r="W2817" i="40"/>
  <c r="W2818" i="40"/>
  <c r="W2819" i="40"/>
  <c r="W2820" i="40"/>
  <c r="W2821" i="40"/>
  <c r="W2822" i="40"/>
  <c r="W2823" i="40"/>
  <c r="W2824" i="40"/>
  <c r="W2825" i="40"/>
  <c r="W2826" i="40"/>
  <c r="W2827" i="40"/>
  <c r="W2828" i="40"/>
  <c r="W2829" i="40"/>
  <c r="W2830" i="40"/>
  <c r="W2831" i="40"/>
  <c r="W2832" i="40"/>
  <c r="W2833" i="40"/>
  <c r="W2834" i="40"/>
  <c r="W2835" i="40"/>
  <c r="W2836" i="40"/>
  <c r="W2837" i="40"/>
  <c r="W2838" i="40"/>
  <c r="W2839" i="40"/>
  <c r="W2840" i="40"/>
  <c r="W2841" i="40"/>
  <c r="W2842" i="40"/>
  <c r="W2843" i="40"/>
  <c r="W2844" i="40"/>
  <c r="W2845" i="40"/>
  <c r="W2846" i="40"/>
  <c r="W2847" i="40"/>
  <c r="W2848" i="40"/>
  <c r="W2849" i="40"/>
  <c r="W2850" i="40"/>
  <c r="W2851" i="40"/>
  <c r="W2852" i="40"/>
  <c r="W2853" i="40"/>
  <c r="W2854" i="40"/>
  <c r="W2855" i="40"/>
  <c r="W2856" i="40"/>
  <c r="W2857" i="40"/>
  <c r="W2858" i="40"/>
  <c r="W2859" i="40"/>
  <c r="W2860" i="40"/>
  <c r="W2861" i="40"/>
  <c r="W2862" i="40"/>
  <c r="W2863" i="40"/>
  <c r="W2864" i="40"/>
  <c r="W2865" i="40"/>
  <c r="W2866" i="40"/>
  <c r="W2867" i="40"/>
  <c r="W2868" i="40"/>
  <c r="W2869" i="40"/>
  <c r="W2870" i="40"/>
  <c r="W2871" i="40"/>
  <c r="W2872" i="40"/>
  <c r="W2873" i="40"/>
  <c r="W2874" i="40"/>
  <c r="W2875" i="40"/>
  <c r="W2876" i="40"/>
  <c r="W2877" i="40"/>
  <c r="W2878" i="40"/>
  <c r="W2879" i="40"/>
  <c r="W2880" i="40"/>
  <c r="W2881" i="40"/>
  <c r="W2882" i="40"/>
  <c r="W2883" i="40"/>
  <c r="W2884" i="40"/>
  <c r="W2885" i="40"/>
  <c r="W2886" i="40"/>
  <c r="W2887" i="40"/>
  <c r="W2888" i="40"/>
  <c r="W2889" i="40"/>
  <c r="W2890" i="40"/>
  <c r="W2891" i="40"/>
  <c r="W2892" i="40"/>
  <c r="W2893" i="40"/>
  <c r="W2894" i="40"/>
  <c r="W2895" i="40"/>
  <c r="W2896" i="40"/>
  <c r="W2897" i="40"/>
  <c r="W2898" i="40"/>
  <c r="W2899" i="40"/>
  <c r="W2900" i="40"/>
  <c r="W2901" i="40"/>
  <c r="W2902" i="40"/>
  <c r="W2903" i="40"/>
  <c r="W2904" i="40"/>
  <c r="W2905" i="40"/>
  <c r="W2906" i="40"/>
  <c r="W2907" i="40"/>
  <c r="W2908" i="40"/>
  <c r="W2909" i="40"/>
  <c r="W2910" i="40"/>
  <c r="W2911" i="40"/>
  <c r="W2912" i="40"/>
  <c r="W2913" i="40"/>
  <c r="W2914" i="40"/>
  <c r="W2915" i="40"/>
  <c r="W2916" i="40"/>
  <c r="W2917" i="40"/>
  <c r="W2918" i="40"/>
  <c r="W2919" i="40"/>
  <c r="W2920" i="40"/>
  <c r="W2921" i="40"/>
  <c r="W2922" i="40"/>
  <c r="W2923" i="40"/>
  <c r="W2924" i="40"/>
  <c r="W2925" i="40"/>
  <c r="W2926" i="40"/>
  <c r="W2927" i="40"/>
  <c r="W2928" i="40"/>
  <c r="W2929" i="40"/>
  <c r="W2930" i="40"/>
  <c r="W2931" i="40"/>
  <c r="W2932" i="40"/>
  <c r="W2933" i="40"/>
  <c r="W2934" i="40"/>
  <c r="W2935" i="40"/>
  <c r="W2936" i="40"/>
  <c r="W2937" i="40"/>
  <c r="W2938" i="40"/>
  <c r="W2939" i="40"/>
  <c r="W2940" i="40"/>
  <c r="W2941" i="40"/>
  <c r="W2942" i="40"/>
  <c r="W2943" i="40"/>
  <c r="W2944" i="40"/>
  <c r="W2945" i="40"/>
  <c r="W2946" i="40"/>
  <c r="W2947" i="40"/>
  <c r="W2948" i="40"/>
  <c r="W2949" i="40"/>
  <c r="W2950" i="40"/>
  <c r="W2951" i="40"/>
  <c r="W2952" i="40"/>
  <c r="W2953" i="40"/>
  <c r="W2954" i="40"/>
  <c r="W2955" i="40"/>
  <c r="W2956" i="40"/>
  <c r="W2957" i="40"/>
  <c r="W2958" i="40"/>
  <c r="W2959" i="40"/>
  <c r="W2960" i="40"/>
  <c r="W2961" i="40"/>
  <c r="W2962" i="40"/>
  <c r="W2963" i="40"/>
  <c r="W2964" i="40"/>
  <c r="W2965" i="40"/>
  <c r="W2966" i="40"/>
  <c r="W2967" i="40"/>
  <c r="W2968" i="40"/>
  <c r="W2969" i="40"/>
  <c r="W2970" i="40"/>
  <c r="W2971" i="40"/>
  <c r="W2972" i="40"/>
  <c r="W2973" i="40"/>
  <c r="W2974" i="40"/>
  <c r="W2975" i="40"/>
  <c r="W2976" i="40"/>
  <c r="W2977" i="40"/>
  <c r="W2978" i="40"/>
  <c r="W2979" i="40"/>
  <c r="W2980" i="40"/>
  <c r="W2981" i="40"/>
  <c r="W2982" i="40"/>
  <c r="W2983" i="40"/>
  <c r="W2984" i="40"/>
  <c r="W2985" i="40"/>
  <c r="W2986" i="40"/>
  <c r="W2987" i="40"/>
  <c r="W2988" i="40"/>
  <c r="W2989" i="40"/>
  <c r="W2990" i="40"/>
  <c r="W2991" i="40"/>
  <c r="W2992" i="40"/>
  <c r="W2993" i="40"/>
  <c r="W2994" i="40"/>
  <c r="W2995" i="40"/>
  <c r="W2996" i="40"/>
  <c r="W2997" i="40"/>
  <c r="W2998" i="40"/>
  <c r="W2999" i="40"/>
  <c r="E7" i="31"/>
  <c r="V3" i="40"/>
  <c r="V4" i="40"/>
  <c r="V5" i="40"/>
  <c r="V6" i="40"/>
  <c r="V7" i="40"/>
  <c r="V8" i="40"/>
  <c r="V9" i="40"/>
  <c r="V10" i="40"/>
  <c r="V11" i="40"/>
  <c r="V12" i="40"/>
  <c r="V13" i="40"/>
  <c r="V14" i="40"/>
  <c r="V15" i="40"/>
  <c r="V16" i="40"/>
  <c r="V17" i="40"/>
  <c r="V18" i="40"/>
  <c r="V19" i="40"/>
  <c r="V20" i="40"/>
  <c r="V21" i="40"/>
  <c r="V22" i="40"/>
  <c r="V23" i="40"/>
  <c r="V24" i="40"/>
  <c r="V25" i="40"/>
  <c r="V26" i="40"/>
  <c r="V27" i="40"/>
  <c r="V28" i="40"/>
  <c r="V29" i="40"/>
  <c r="V30" i="40"/>
  <c r="V31" i="40"/>
  <c r="V32" i="40"/>
  <c r="V33" i="40"/>
  <c r="V34" i="40"/>
  <c r="V35" i="40"/>
  <c r="V36" i="40"/>
  <c r="V37" i="40"/>
  <c r="V38" i="40"/>
  <c r="V39" i="40"/>
  <c r="V40" i="40"/>
  <c r="V41" i="40"/>
  <c r="V42" i="40"/>
  <c r="V43" i="40"/>
  <c r="V44" i="40"/>
  <c r="V45" i="40"/>
  <c r="V46" i="40"/>
  <c r="V47" i="40"/>
  <c r="V48" i="40"/>
  <c r="V49" i="40"/>
  <c r="V50" i="40"/>
  <c r="V51" i="40"/>
  <c r="V52" i="40"/>
  <c r="V53" i="40"/>
  <c r="V54" i="40"/>
  <c r="V55" i="40"/>
  <c r="V56" i="40"/>
  <c r="V57" i="40"/>
  <c r="V58" i="40"/>
  <c r="V59" i="40"/>
  <c r="V60" i="40"/>
  <c r="V61" i="40"/>
  <c r="V62" i="40"/>
  <c r="V63" i="40"/>
  <c r="V64" i="40"/>
  <c r="V65" i="40"/>
  <c r="V66" i="40"/>
  <c r="V67" i="40"/>
  <c r="V68" i="40"/>
  <c r="V69" i="40"/>
  <c r="V70" i="40"/>
  <c r="V71" i="40"/>
  <c r="V72" i="40"/>
  <c r="V73" i="40"/>
  <c r="V74" i="40"/>
  <c r="V75" i="40"/>
  <c r="V76" i="40"/>
  <c r="V77" i="40"/>
  <c r="V78" i="40"/>
  <c r="V79" i="40"/>
  <c r="V80" i="40"/>
  <c r="V81" i="40"/>
  <c r="V82" i="40"/>
  <c r="V83" i="40"/>
  <c r="V84" i="40"/>
  <c r="V85" i="40"/>
  <c r="V86" i="40"/>
  <c r="V87" i="40"/>
  <c r="V88" i="40"/>
  <c r="V89" i="40"/>
  <c r="V90" i="40"/>
  <c r="V91" i="40"/>
  <c r="V92" i="40"/>
  <c r="V93" i="40"/>
  <c r="V94" i="40"/>
  <c r="V95" i="40"/>
  <c r="V96" i="40"/>
  <c r="V97" i="40"/>
  <c r="V98" i="40"/>
  <c r="V99" i="40"/>
  <c r="V100" i="40"/>
  <c r="V101" i="40"/>
  <c r="V102" i="40"/>
  <c r="V103" i="40"/>
  <c r="V104" i="40"/>
  <c r="V105" i="40"/>
  <c r="V106" i="40"/>
  <c r="V107" i="40"/>
  <c r="V108" i="40"/>
  <c r="V109" i="40"/>
  <c r="V110" i="40"/>
  <c r="V111" i="40"/>
  <c r="V112" i="40"/>
  <c r="V113" i="40"/>
  <c r="V114" i="40"/>
  <c r="V115" i="40"/>
  <c r="V116" i="40"/>
  <c r="V117" i="40"/>
  <c r="V118" i="40"/>
  <c r="V119" i="40"/>
  <c r="V120" i="40"/>
  <c r="V121" i="40"/>
  <c r="V122" i="40"/>
  <c r="V123" i="40"/>
  <c r="V124" i="40"/>
  <c r="V125" i="40"/>
  <c r="V126" i="40"/>
  <c r="V127" i="40"/>
  <c r="V128" i="40"/>
  <c r="V129" i="40"/>
  <c r="V130" i="40"/>
  <c r="V131" i="40"/>
  <c r="V132" i="40"/>
  <c r="V133" i="40"/>
  <c r="V134" i="40"/>
  <c r="V135" i="40"/>
  <c r="V136" i="40"/>
  <c r="V137" i="40"/>
  <c r="V138" i="40"/>
  <c r="V139" i="40"/>
  <c r="V140" i="40"/>
  <c r="V141" i="40"/>
  <c r="V142" i="40"/>
  <c r="V143" i="40"/>
  <c r="V144" i="40"/>
  <c r="V145" i="40"/>
  <c r="V146" i="40"/>
  <c r="V147" i="40"/>
  <c r="V148" i="40"/>
  <c r="V149" i="40"/>
  <c r="V150" i="40"/>
  <c r="V151" i="40"/>
  <c r="V152" i="40"/>
  <c r="V153" i="40"/>
  <c r="V154" i="40"/>
  <c r="V155" i="40"/>
  <c r="V156" i="40"/>
  <c r="V157" i="40"/>
  <c r="V158" i="40"/>
  <c r="V159" i="40"/>
  <c r="V160" i="40"/>
  <c r="V161" i="40"/>
  <c r="V162" i="40"/>
  <c r="V163" i="40"/>
  <c r="V164" i="40"/>
  <c r="V165" i="40"/>
  <c r="V166" i="40"/>
  <c r="V167" i="40"/>
  <c r="V168" i="40"/>
  <c r="V169" i="40"/>
  <c r="V170" i="40"/>
  <c r="V171" i="40"/>
  <c r="V172" i="40"/>
  <c r="V173" i="40"/>
  <c r="V174" i="40"/>
  <c r="V175" i="40"/>
  <c r="V176" i="40"/>
  <c r="V177" i="40"/>
  <c r="V178" i="40"/>
  <c r="V179" i="40"/>
  <c r="V180" i="40"/>
  <c r="V181" i="40"/>
  <c r="V182" i="40"/>
  <c r="V183" i="40"/>
  <c r="V184" i="40"/>
  <c r="V185" i="40"/>
  <c r="V186" i="40"/>
  <c r="V187" i="40"/>
  <c r="V188" i="40"/>
  <c r="V189" i="40"/>
  <c r="V190" i="40"/>
  <c r="V191" i="40"/>
  <c r="V192" i="40"/>
  <c r="V193" i="40"/>
  <c r="V194" i="40"/>
  <c r="V195" i="40"/>
  <c r="V196" i="40"/>
  <c r="V197" i="40"/>
  <c r="V198" i="40"/>
  <c r="V199" i="40"/>
  <c r="V200" i="40"/>
  <c r="V201" i="40"/>
  <c r="V202" i="40"/>
  <c r="V203" i="40"/>
  <c r="V204" i="40"/>
  <c r="V205" i="40"/>
  <c r="V206" i="40"/>
  <c r="V207" i="40"/>
  <c r="V208" i="40"/>
  <c r="V209" i="40"/>
  <c r="V210" i="40"/>
  <c r="V211" i="40"/>
  <c r="V212" i="40"/>
  <c r="V213" i="40"/>
  <c r="V214" i="40"/>
  <c r="V215" i="40"/>
  <c r="V216" i="40"/>
  <c r="V217" i="40"/>
  <c r="V218" i="40"/>
  <c r="V219" i="40"/>
  <c r="V220" i="40"/>
  <c r="V221" i="40"/>
  <c r="V222" i="40"/>
  <c r="V223" i="40"/>
  <c r="V224" i="40"/>
  <c r="V225" i="40"/>
  <c r="V226" i="40"/>
  <c r="V227" i="40"/>
  <c r="V228" i="40"/>
  <c r="V229" i="40"/>
  <c r="V230" i="40"/>
  <c r="V231" i="40"/>
  <c r="V232" i="40"/>
  <c r="V233" i="40"/>
  <c r="V234" i="40"/>
  <c r="V235" i="40"/>
  <c r="V236" i="40"/>
  <c r="V237" i="40"/>
  <c r="V238" i="40"/>
  <c r="V239" i="40"/>
  <c r="V240" i="40"/>
  <c r="V241" i="40"/>
  <c r="V242" i="40"/>
  <c r="V243" i="40"/>
  <c r="V244" i="40"/>
  <c r="V245" i="40"/>
  <c r="V246" i="40"/>
  <c r="V247" i="40"/>
  <c r="V248" i="40"/>
  <c r="V249" i="40"/>
  <c r="V250" i="40"/>
  <c r="V251" i="40"/>
  <c r="V252" i="40"/>
  <c r="V253" i="40"/>
  <c r="V254" i="40"/>
  <c r="V255" i="40"/>
  <c r="V256" i="40"/>
  <c r="V257" i="40"/>
  <c r="V258" i="40"/>
  <c r="V259" i="40"/>
  <c r="V260" i="40"/>
  <c r="V261" i="40"/>
  <c r="V262" i="40"/>
  <c r="V263" i="40"/>
  <c r="V264" i="40"/>
  <c r="V265" i="40"/>
  <c r="V266" i="40"/>
  <c r="V267" i="40"/>
  <c r="V268" i="40"/>
  <c r="V269" i="40"/>
  <c r="V270" i="40"/>
  <c r="V271" i="40"/>
  <c r="V272" i="40"/>
  <c r="V273" i="40"/>
  <c r="V274" i="40"/>
  <c r="V275" i="40"/>
  <c r="V276" i="40"/>
  <c r="V277" i="40"/>
  <c r="V278" i="40"/>
  <c r="V279" i="40"/>
  <c r="V280" i="40"/>
  <c r="V281" i="40"/>
  <c r="V282" i="40"/>
  <c r="V283" i="40"/>
  <c r="V284" i="40"/>
  <c r="V285" i="40"/>
  <c r="V286" i="40"/>
  <c r="V287" i="40"/>
  <c r="V288" i="40"/>
  <c r="V289" i="40"/>
  <c r="V290" i="40"/>
  <c r="V291" i="40"/>
  <c r="V292" i="40"/>
  <c r="V293" i="40"/>
  <c r="V294" i="40"/>
  <c r="V295" i="40"/>
  <c r="V296" i="40"/>
  <c r="V297" i="40"/>
  <c r="V298" i="40"/>
  <c r="V299" i="40"/>
  <c r="V300" i="40"/>
  <c r="V301" i="40"/>
  <c r="V302" i="40"/>
  <c r="V303" i="40"/>
  <c r="V304" i="40"/>
  <c r="V305" i="40"/>
  <c r="V306" i="40"/>
  <c r="V307" i="40"/>
  <c r="V308" i="40"/>
  <c r="V309" i="40"/>
  <c r="V310" i="40"/>
  <c r="V311" i="40"/>
  <c r="V312" i="40"/>
  <c r="V313" i="40"/>
  <c r="V314" i="40"/>
  <c r="V315" i="40"/>
  <c r="V316" i="40"/>
  <c r="V317" i="40"/>
  <c r="V318" i="40"/>
  <c r="V319" i="40"/>
  <c r="V320" i="40"/>
  <c r="V321" i="40"/>
  <c r="V322" i="40"/>
  <c r="V323" i="40"/>
  <c r="V324" i="40"/>
  <c r="V325" i="40"/>
  <c r="V326" i="40"/>
  <c r="V327" i="40"/>
  <c r="V328" i="40"/>
  <c r="V329" i="40"/>
  <c r="V330" i="40"/>
  <c r="V331" i="40"/>
  <c r="V332" i="40"/>
  <c r="V333" i="40"/>
  <c r="V334" i="40"/>
  <c r="V335" i="40"/>
  <c r="V336" i="40"/>
  <c r="V337" i="40"/>
  <c r="V338" i="40"/>
  <c r="V339" i="40"/>
  <c r="V340" i="40"/>
  <c r="V341" i="40"/>
  <c r="V342" i="40"/>
  <c r="V343" i="40"/>
  <c r="V344" i="40"/>
  <c r="V345" i="40"/>
  <c r="V346" i="40"/>
  <c r="V347" i="40"/>
  <c r="V348" i="40"/>
  <c r="V349" i="40"/>
  <c r="V350" i="40"/>
  <c r="V351" i="40"/>
  <c r="V352" i="40"/>
  <c r="V353" i="40"/>
  <c r="V354" i="40"/>
  <c r="V355" i="40"/>
  <c r="V356" i="40"/>
  <c r="V357" i="40"/>
  <c r="V358" i="40"/>
  <c r="V359" i="40"/>
  <c r="V360" i="40"/>
  <c r="V361" i="40"/>
  <c r="V362" i="40"/>
  <c r="V363" i="40"/>
  <c r="V364" i="40"/>
  <c r="V365" i="40"/>
  <c r="V366" i="40"/>
  <c r="V367" i="40"/>
  <c r="V368" i="40"/>
  <c r="V369" i="40"/>
  <c r="V370" i="40"/>
  <c r="V371" i="40"/>
  <c r="V372" i="40"/>
  <c r="V373" i="40"/>
  <c r="V374" i="40"/>
  <c r="V375" i="40"/>
  <c r="V376" i="40"/>
  <c r="V377" i="40"/>
  <c r="V378" i="40"/>
  <c r="V379" i="40"/>
  <c r="V380" i="40"/>
  <c r="V381" i="40"/>
  <c r="V382" i="40"/>
  <c r="V383" i="40"/>
  <c r="V384" i="40"/>
  <c r="V385" i="40"/>
  <c r="V386" i="40"/>
  <c r="V387" i="40"/>
  <c r="V388" i="40"/>
  <c r="V389" i="40"/>
  <c r="V390" i="40"/>
  <c r="V391" i="40"/>
  <c r="V392" i="40"/>
  <c r="V393" i="40"/>
  <c r="V394" i="40"/>
  <c r="V395" i="40"/>
  <c r="V396" i="40"/>
  <c r="V397" i="40"/>
  <c r="V398" i="40"/>
  <c r="V399" i="40"/>
  <c r="V400" i="40"/>
  <c r="V401" i="40"/>
  <c r="V402" i="40"/>
  <c r="V403" i="40"/>
  <c r="V404" i="40"/>
  <c r="V405" i="40"/>
  <c r="V406" i="40"/>
  <c r="V407" i="40"/>
  <c r="V408" i="40"/>
  <c r="V409" i="40"/>
  <c r="V410" i="40"/>
  <c r="V411" i="40"/>
  <c r="V412" i="40"/>
  <c r="V413" i="40"/>
  <c r="V414" i="40"/>
  <c r="V415" i="40"/>
  <c r="V416" i="40"/>
  <c r="V417" i="40"/>
  <c r="V418" i="40"/>
  <c r="V419" i="40"/>
  <c r="V420" i="40"/>
  <c r="V421" i="40"/>
  <c r="V422" i="40"/>
  <c r="V423" i="40"/>
  <c r="V424" i="40"/>
  <c r="V425" i="40"/>
  <c r="V426" i="40"/>
  <c r="V427" i="40"/>
  <c r="V428" i="40"/>
  <c r="V429" i="40"/>
  <c r="V430" i="40"/>
  <c r="V431" i="40"/>
  <c r="V432" i="40"/>
  <c r="V433" i="40"/>
  <c r="V434" i="40"/>
  <c r="V435" i="40"/>
  <c r="V436" i="40"/>
  <c r="V437" i="40"/>
  <c r="V438" i="40"/>
  <c r="V439" i="40"/>
  <c r="V440" i="40"/>
  <c r="V441" i="40"/>
  <c r="V442" i="40"/>
  <c r="V443" i="40"/>
  <c r="V444" i="40"/>
  <c r="V445" i="40"/>
  <c r="V446" i="40"/>
  <c r="V447" i="40"/>
  <c r="V448" i="40"/>
  <c r="V449" i="40"/>
  <c r="V450" i="40"/>
  <c r="V451" i="40"/>
  <c r="V452" i="40"/>
  <c r="V453" i="40"/>
  <c r="V454" i="40"/>
  <c r="V455" i="40"/>
  <c r="V456" i="40"/>
  <c r="V457" i="40"/>
  <c r="V458" i="40"/>
  <c r="V459" i="40"/>
  <c r="V460" i="40"/>
  <c r="V461" i="40"/>
  <c r="V462" i="40"/>
  <c r="V463" i="40"/>
  <c r="V464" i="40"/>
  <c r="V465" i="40"/>
  <c r="V466" i="40"/>
  <c r="V467" i="40"/>
  <c r="V468" i="40"/>
  <c r="V469" i="40"/>
  <c r="V470" i="40"/>
  <c r="V471" i="40"/>
  <c r="V472" i="40"/>
  <c r="V473" i="40"/>
  <c r="V474" i="40"/>
  <c r="V475" i="40"/>
  <c r="V476" i="40"/>
  <c r="V477" i="40"/>
  <c r="V478" i="40"/>
  <c r="V479" i="40"/>
  <c r="V480" i="40"/>
  <c r="V481" i="40"/>
  <c r="V482" i="40"/>
  <c r="V483" i="40"/>
  <c r="V484" i="40"/>
  <c r="V485" i="40"/>
  <c r="V486" i="40"/>
  <c r="V487" i="40"/>
  <c r="V488" i="40"/>
  <c r="V489" i="40"/>
  <c r="V490" i="40"/>
  <c r="V491" i="40"/>
  <c r="V492" i="40"/>
  <c r="V493" i="40"/>
  <c r="V494" i="40"/>
  <c r="V495" i="40"/>
  <c r="V496" i="40"/>
  <c r="V497" i="40"/>
  <c r="V498" i="40"/>
  <c r="V499" i="40"/>
  <c r="V500" i="40"/>
  <c r="V501" i="40"/>
  <c r="V502" i="40"/>
  <c r="V503" i="40"/>
  <c r="V504" i="40"/>
  <c r="V505" i="40"/>
  <c r="V506" i="40"/>
  <c r="V507" i="40"/>
  <c r="V508" i="40"/>
  <c r="V509" i="40"/>
  <c r="V510" i="40"/>
  <c r="V511" i="40"/>
  <c r="V512" i="40"/>
  <c r="V513" i="40"/>
  <c r="V514" i="40"/>
  <c r="V515" i="40"/>
  <c r="V516" i="40"/>
  <c r="V517" i="40"/>
  <c r="V518" i="40"/>
  <c r="V519" i="40"/>
  <c r="V520" i="40"/>
  <c r="V521" i="40"/>
  <c r="V522" i="40"/>
  <c r="V523" i="40"/>
  <c r="V524" i="40"/>
  <c r="V525" i="40"/>
  <c r="V526" i="40"/>
  <c r="V527" i="40"/>
  <c r="V528" i="40"/>
  <c r="V529" i="40"/>
  <c r="V530" i="40"/>
  <c r="V531" i="40"/>
  <c r="V532" i="40"/>
  <c r="V533" i="40"/>
  <c r="V534" i="40"/>
  <c r="V535" i="40"/>
  <c r="V536" i="40"/>
  <c r="V537" i="40"/>
  <c r="V538" i="40"/>
  <c r="V539" i="40"/>
  <c r="V540" i="40"/>
  <c r="V541" i="40"/>
  <c r="V542" i="40"/>
  <c r="V543" i="40"/>
  <c r="V544" i="40"/>
  <c r="V545" i="40"/>
  <c r="V546" i="40"/>
  <c r="V547" i="40"/>
  <c r="V548" i="40"/>
  <c r="V549" i="40"/>
  <c r="V550" i="40"/>
  <c r="V551" i="40"/>
  <c r="V552" i="40"/>
  <c r="V553" i="40"/>
  <c r="V554" i="40"/>
  <c r="V555" i="40"/>
  <c r="V556" i="40"/>
  <c r="V557" i="40"/>
  <c r="V558" i="40"/>
  <c r="V559" i="40"/>
  <c r="V560" i="40"/>
  <c r="V561" i="40"/>
  <c r="V562" i="40"/>
  <c r="V563" i="40"/>
  <c r="V564" i="40"/>
  <c r="V565" i="40"/>
  <c r="V566" i="40"/>
  <c r="V567" i="40"/>
  <c r="V568" i="40"/>
  <c r="V569" i="40"/>
  <c r="V570" i="40"/>
  <c r="V571" i="40"/>
  <c r="V572" i="40"/>
  <c r="V573" i="40"/>
  <c r="V574" i="40"/>
  <c r="V575" i="40"/>
  <c r="V576" i="40"/>
  <c r="V577" i="40"/>
  <c r="V578" i="40"/>
  <c r="V579" i="40"/>
  <c r="V580" i="40"/>
  <c r="V581" i="40"/>
  <c r="V582" i="40"/>
  <c r="V583" i="40"/>
  <c r="V584" i="40"/>
  <c r="V585" i="40"/>
  <c r="V586" i="40"/>
  <c r="V587" i="40"/>
  <c r="V588" i="40"/>
  <c r="V589" i="40"/>
  <c r="V590" i="40"/>
  <c r="V591" i="40"/>
  <c r="V592" i="40"/>
  <c r="V593" i="40"/>
  <c r="V594" i="40"/>
  <c r="V595" i="40"/>
  <c r="V596" i="40"/>
  <c r="V597" i="40"/>
  <c r="V598" i="40"/>
  <c r="V599" i="40"/>
  <c r="V600" i="40"/>
  <c r="V601" i="40"/>
  <c r="V602" i="40"/>
  <c r="V603" i="40"/>
  <c r="V604" i="40"/>
  <c r="V605" i="40"/>
  <c r="V606" i="40"/>
  <c r="V607" i="40"/>
  <c r="V608" i="40"/>
  <c r="V609" i="40"/>
  <c r="V610" i="40"/>
  <c r="V611" i="40"/>
  <c r="V612" i="40"/>
  <c r="V613" i="40"/>
  <c r="V614" i="40"/>
  <c r="V615" i="40"/>
  <c r="V616" i="40"/>
  <c r="V617" i="40"/>
  <c r="V618" i="40"/>
  <c r="V619" i="40"/>
  <c r="V620" i="40"/>
  <c r="V621" i="40"/>
  <c r="V622" i="40"/>
  <c r="V623" i="40"/>
  <c r="V624" i="40"/>
  <c r="V625" i="40"/>
  <c r="V626" i="40"/>
  <c r="V627" i="40"/>
  <c r="V628" i="40"/>
  <c r="V629" i="40"/>
  <c r="V630" i="40"/>
  <c r="V631" i="40"/>
  <c r="V632" i="40"/>
  <c r="V633" i="40"/>
  <c r="V634" i="40"/>
  <c r="V635" i="40"/>
  <c r="V636" i="40"/>
  <c r="V637" i="40"/>
  <c r="V638" i="40"/>
  <c r="V639" i="40"/>
  <c r="V640" i="40"/>
  <c r="V641" i="40"/>
  <c r="V642" i="40"/>
  <c r="V643" i="40"/>
  <c r="V644" i="40"/>
  <c r="V645" i="40"/>
  <c r="V646" i="40"/>
  <c r="V647" i="40"/>
  <c r="V648" i="40"/>
  <c r="V649" i="40"/>
  <c r="V650" i="40"/>
  <c r="V651" i="40"/>
  <c r="V652" i="40"/>
  <c r="V653" i="40"/>
  <c r="V654" i="40"/>
  <c r="V655" i="40"/>
  <c r="V656" i="40"/>
  <c r="V657" i="40"/>
  <c r="V658" i="40"/>
  <c r="V659" i="40"/>
  <c r="V660" i="40"/>
  <c r="V661" i="40"/>
  <c r="V662" i="40"/>
  <c r="V663" i="40"/>
  <c r="V664" i="40"/>
  <c r="V665" i="40"/>
  <c r="V666" i="40"/>
  <c r="V667" i="40"/>
  <c r="V668" i="40"/>
  <c r="V669" i="40"/>
  <c r="V670" i="40"/>
  <c r="V671" i="40"/>
  <c r="V672" i="40"/>
  <c r="V673" i="40"/>
  <c r="V674" i="40"/>
  <c r="V675" i="40"/>
  <c r="V676" i="40"/>
  <c r="V677" i="40"/>
  <c r="V678" i="40"/>
  <c r="V679" i="40"/>
  <c r="V680" i="40"/>
  <c r="V681" i="40"/>
  <c r="V682" i="40"/>
  <c r="V683" i="40"/>
  <c r="V684" i="40"/>
  <c r="V685" i="40"/>
  <c r="V686" i="40"/>
  <c r="V687" i="40"/>
  <c r="V688" i="40"/>
  <c r="V689" i="40"/>
  <c r="V690" i="40"/>
  <c r="V691" i="40"/>
  <c r="V692" i="40"/>
  <c r="V693" i="40"/>
  <c r="V694" i="40"/>
  <c r="V695" i="40"/>
  <c r="V696" i="40"/>
  <c r="V697" i="40"/>
  <c r="V698" i="40"/>
  <c r="V699" i="40"/>
  <c r="V700" i="40"/>
  <c r="V701" i="40"/>
  <c r="V702" i="40"/>
  <c r="V703" i="40"/>
  <c r="V704" i="40"/>
  <c r="V705" i="40"/>
  <c r="V706" i="40"/>
  <c r="V707" i="40"/>
  <c r="V708" i="40"/>
  <c r="V709" i="40"/>
  <c r="V710" i="40"/>
  <c r="V711" i="40"/>
  <c r="V712" i="40"/>
  <c r="V713" i="40"/>
  <c r="V714" i="40"/>
  <c r="V715" i="40"/>
  <c r="V716" i="40"/>
  <c r="V717" i="40"/>
  <c r="V718" i="40"/>
  <c r="V719" i="40"/>
  <c r="V720" i="40"/>
  <c r="V721" i="40"/>
  <c r="V722" i="40"/>
  <c r="V723" i="40"/>
  <c r="V724" i="40"/>
  <c r="V725" i="40"/>
  <c r="V726" i="40"/>
  <c r="V727" i="40"/>
  <c r="V728" i="40"/>
  <c r="V729" i="40"/>
  <c r="V730" i="40"/>
  <c r="V731" i="40"/>
  <c r="V732" i="40"/>
  <c r="V733" i="40"/>
  <c r="V734" i="40"/>
  <c r="V735" i="40"/>
  <c r="V736" i="40"/>
  <c r="V737" i="40"/>
  <c r="V738" i="40"/>
  <c r="V739" i="40"/>
  <c r="V740" i="40"/>
  <c r="V741" i="40"/>
  <c r="V742" i="40"/>
  <c r="V743" i="40"/>
  <c r="V744" i="40"/>
  <c r="V745" i="40"/>
  <c r="V746" i="40"/>
  <c r="V747" i="40"/>
  <c r="V748" i="40"/>
  <c r="V749" i="40"/>
  <c r="V750" i="40"/>
  <c r="V751" i="40"/>
  <c r="V752" i="40"/>
  <c r="V753" i="40"/>
  <c r="V754" i="40"/>
  <c r="V755" i="40"/>
  <c r="V756" i="40"/>
  <c r="V757" i="40"/>
  <c r="V758" i="40"/>
  <c r="V759" i="40"/>
  <c r="V760" i="40"/>
  <c r="V761" i="40"/>
  <c r="V762" i="40"/>
  <c r="V763" i="40"/>
  <c r="V764" i="40"/>
  <c r="V765" i="40"/>
  <c r="V766" i="40"/>
  <c r="V767" i="40"/>
  <c r="V768" i="40"/>
  <c r="V769" i="40"/>
  <c r="V770" i="40"/>
  <c r="V771" i="40"/>
  <c r="V772" i="40"/>
  <c r="V773" i="40"/>
  <c r="V774" i="40"/>
  <c r="V775" i="40"/>
  <c r="V776" i="40"/>
  <c r="V777" i="40"/>
  <c r="V778" i="40"/>
  <c r="V779" i="40"/>
  <c r="V780" i="40"/>
  <c r="V781" i="40"/>
  <c r="V782" i="40"/>
  <c r="V783" i="40"/>
  <c r="V784" i="40"/>
  <c r="V785" i="40"/>
  <c r="V786" i="40"/>
  <c r="V787" i="40"/>
  <c r="V788" i="40"/>
  <c r="V789" i="40"/>
  <c r="V790" i="40"/>
  <c r="V791" i="40"/>
  <c r="V792" i="40"/>
  <c r="V793" i="40"/>
  <c r="V794" i="40"/>
  <c r="V795" i="40"/>
  <c r="V796" i="40"/>
  <c r="V797" i="40"/>
  <c r="V798" i="40"/>
  <c r="V799" i="40"/>
  <c r="V800" i="40"/>
  <c r="V801" i="40"/>
  <c r="V802" i="40"/>
  <c r="V803" i="40"/>
  <c r="V804" i="40"/>
  <c r="V805" i="40"/>
  <c r="V806" i="40"/>
  <c r="V807" i="40"/>
  <c r="V808" i="40"/>
  <c r="V809" i="40"/>
  <c r="V810" i="40"/>
  <c r="V811" i="40"/>
  <c r="V812" i="40"/>
  <c r="V813" i="40"/>
  <c r="V814" i="40"/>
  <c r="V815" i="40"/>
  <c r="V816" i="40"/>
  <c r="V817" i="40"/>
  <c r="V818" i="40"/>
  <c r="V819" i="40"/>
  <c r="V820" i="40"/>
  <c r="V821" i="40"/>
  <c r="V822" i="40"/>
  <c r="V823" i="40"/>
  <c r="V824" i="40"/>
  <c r="V825" i="40"/>
  <c r="V826" i="40"/>
  <c r="V827" i="40"/>
  <c r="V828" i="40"/>
  <c r="V829" i="40"/>
  <c r="V830" i="40"/>
  <c r="V831" i="40"/>
  <c r="V832" i="40"/>
  <c r="V833" i="40"/>
  <c r="V834" i="40"/>
  <c r="V835" i="40"/>
  <c r="V836" i="40"/>
  <c r="V837" i="40"/>
  <c r="V838" i="40"/>
  <c r="V839" i="40"/>
  <c r="V840" i="40"/>
  <c r="V841" i="40"/>
  <c r="V842" i="40"/>
  <c r="V843" i="40"/>
  <c r="V844" i="40"/>
  <c r="V845" i="40"/>
  <c r="V846" i="40"/>
  <c r="V847" i="40"/>
  <c r="V848" i="40"/>
  <c r="V849" i="40"/>
  <c r="V850" i="40"/>
  <c r="V851" i="40"/>
  <c r="V852" i="40"/>
  <c r="V853" i="40"/>
  <c r="V854" i="40"/>
  <c r="V855" i="40"/>
  <c r="V856" i="40"/>
  <c r="V857" i="40"/>
  <c r="V858" i="40"/>
  <c r="V859" i="40"/>
  <c r="V860" i="40"/>
  <c r="V861" i="40"/>
  <c r="V862" i="40"/>
  <c r="V863" i="40"/>
  <c r="V864" i="40"/>
  <c r="V865" i="40"/>
  <c r="V866" i="40"/>
  <c r="V867" i="40"/>
  <c r="V868" i="40"/>
  <c r="V869" i="40"/>
  <c r="V870" i="40"/>
  <c r="V871" i="40"/>
  <c r="V872" i="40"/>
  <c r="V873" i="40"/>
  <c r="V874" i="40"/>
  <c r="V875" i="40"/>
  <c r="V876" i="40"/>
  <c r="V877" i="40"/>
  <c r="V878" i="40"/>
  <c r="V879" i="40"/>
  <c r="V880" i="40"/>
  <c r="V881" i="40"/>
  <c r="V882" i="40"/>
  <c r="V883" i="40"/>
  <c r="V884" i="40"/>
  <c r="V885" i="40"/>
  <c r="V886" i="40"/>
  <c r="V887" i="40"/>
  <c r="V888" i="40"/>
  <c r="V889" i="40"/>
  <c r="V890" i="40"/>
  <c r="V891" i="40"/>
  <c r="V892" i="40"/>
  <c r="V893" i="40"/>
  <c r="V894" i="40"/>
  <c r="V895" i="40"/>
  <c r="V896" i="40"/>
  <c r="V897" i="40"/>
  <c r="V898" i="40"/>
  <c r="V899" i="40"/>
  <c r="V900" i="40"/>
  <c r="V901" i="40"/>
  <c r="V902" i="40"/>
  <c r="V903" i="40"/>
  <c r="V904" i="40"/>
  <c r="V905" i="40"/>
  <c r="V906" i="40"/>
  <c r="V907" i="40"/>
  <c r="V908" i="40"/>
  <c r="V909" i="40"/>
  <c r="V910" i="40"/>
  <c r="V911" i="40"/>
  <c r="V912" i="40"/>
  <c r="V913" i="40"/>
  <c r="V914" i="40"/>
  <c r="V915" i="40"/>
  <c r="V916" i="40"/>
  <c r="V917" i="40"/>
  <c r="V918" i="40"/>
  <c r="V919" i="40"/>
  <c r="V920" i="40"/>
  <c r="V921" i="40"/>
  <c r="V922" i="40"/>
  <c r="V923" i="40"/>
  <c r="V924" i="40"/>
  <c r="V925" i="40"/>
  <c r="V926" i="40"/>
  <c r="V927" i="40"/>
  <c r="V928" i="40"/>
  <c r="V929" i="40"/>
  <c r="V930" i="40"/>
  <c r="V931" i="40"/>
  <c r="V932" i="40"/>
  <c r="V933" i="40"/>
  <c r="V934" i="40"/>
  <c r="V935" i="40"/>
  <c r="V936" i="40"/>
  <c r="V937" i="40"/>
  <c r="V938" i="40"/>
  <c r="V939" i="40"/>
  <c r="V940" i="40"/>
  <c r="V941" i="40"/>
  <c r="V942" i="40"/>
  <c r="V943" i="40"/>
  <c r="V944" i="40"/>
  <c r="V945" i="40"/>
  <c r="V946" i="40"/>
  <c r="V947" i="40"/>
  <c r="V948" i="40"/>
  <c r="V949" i="40"/>
  <c r="V950" i="40"/>
  <c r="V951" i="40"/>
  <c r="V952" i="40"/>
  <c r="V953" i="40"/>
  <c r="V954" i="40"/>
  <c r="V955" i="40"/>
  <c r="V956" i="40"/>
  <c r="V957" i="40"/>
  <c r="V958" i="40"/>
  <c r="V959" i="40"/>
  <c r="V960" i="40"/>
  <c r="V961" i="40"/>
  <c r="V962" i="40"/>
  <c r="V963" i="40"/>
  <c r="V964" i="40"/>
  <c r="V965" i="40"/>
  <c r="V966" i="40"/>
  <c r="V967" i="40"/>
  <c r="V968" i="40"/>
  <c r="V969" i="40"/>
  <c r="V970" i="40"/>
  <c r="V971" i="40"/>
  <c r="V972" i="40"/>
  <c r="V973" i="40"/>
  <c r="V974" i="40"/>
  <c r="V975" i="40"/>
  <c r="V976" i="40"/>
  <c r="V977" i="40"/>
  <c r="V978" i="40"/>
  <c r="V979" i="40"/>
  <c r="V980" i="40"/>
  <c r="V981" i="40"/>
  <c r="V982" i="40"/>
  <c r="V983" i="40"/>
  <c r="V984" i="40"/>
  <c r="V985" i="40"/>
  <c r="V986" i="40"/>
  <c r="V987" i="40"/>
  <c r="V988" i="40"/>
  <c r="V989" i="40"/>
  <c r="V990" i="40"/>
  <c r="V991" i="40"/>
  <c r="V992" i="40"/>
  <c r="V993" i="40"/>
  <c r="V994" i="40"/>
  <c r="V995" i="40"/>
  <c r="V996" i="40"/>
  <c r="V997" i="40"/>
  <c r="V998" i="40"/>
  <c r="V999" i="40"/>
  <c r="V1000" i="40"/>
  <c r="V1001" i="40"/>
  <c r="V1002" i="40"/>
  <c r="V1003" i="40"/>
  <c r="V1004" i="40"/>
  <c r="V1005" i="40"/>
  <c r="V1006" i="40"/>
  <c r="V1007" i="40"/>
  <c r="V1008" i="40"/>
  <c r="V1009" i="40"/>
  <c r="V1010" i="40"/>
  <c r="V1011" i="40"/>
  <c r="V1012" i="40"/>
  <c r="V1013" i="40"/>
  <c r="V1014" i="40"/>
  <c r="V1015" i="40"/>
  <c r="V1016" i="40"/>
  <c r="V1017" i="40"/>
  <c r="V1018" i="40"/>
  <c r="V1019" i="40"/>
  <c r="V1020" i="40"/>
  <c r="V1021" i="40"/>
  <c r="V1022" i="40"/>
  <c r="V1023" i="40"/>
  <c r="V1024" i="40"/>
  <c r="V1025" i="40"/>
  <c r="V1026" i="40"/>
  <c r="V1027" i="40"/>
  <c r="V1028" i="40"/>
  <c r="V1029" i="40"/>
  <c r="V1030" i="40"/>
  <c r="V1031" i="40"/>
  <c r="V1032" i="40"/>
  <c r="V1033" i="40"/>
  <c r="V1034" i="40"/>
  <c r="V1035" i="40"/>
  <c r="V1036" i="40"/>
  <c r="V1037" i="40"/>
  <c r="V1038" i="40"/>
  <c r="V1039" i="40"/>
  <c r="V1040" i="40"/>
  <c r="V1041" i="40"/>
  <c r="V1042" i="40"/>
  <c r="V1043" i="40"/>
  <c r="V1044" i="40"/>
  <c r="V1045" i="40"/>
  <c r="V1046" i="40"/>
  <c r="V1047" i="40"/>
  <c r="V1048" i="40"/>
  <c r="V1049" i="40"/>
  <c r="V1050" i="40"/>
  <c r="V1051" i="40"/>
  <c r="V1052" i="40"/>
  <c r="V1053" i="40"/>
  <c r="V1054" i="40"/>
  <c r="V1055" i="40"/>
  <c r="V1056" i="40"/>
  <c r="V1057" i="40"/>
  <c r="V1058" i="40"/>
  <c r="V1059" i="40"/>
  <c r="V1060" i="40"/>
  <c r="V1061" i="40"/>
  <c r="V1062" i="40"/>
  <c r="V1063" i="40"/>
  <c r="V1064" i="40"/>
  <c r="V1065" i="40"/>
  <c r="V1066" i="40"/>
  <c r="V1067" i="40"/>
  <c r="V1068" i="40"/>
  <c r="V1069" i="40"/>
  <c r="V1070" i="40"/>
  <c r="V1071" i="40"/>
  <c r="V1072" i="40"/>
  <c r="V1073" i="40"/>
  <c r="V1074" i="40"/>
  <c r="V1075" i="40"/>
  <c r="V1076" i="40"/>
  <c r="V1077" i="40"/>
  <c r="V1078" i="40"/>
  <c r="V1079" i="40"/>
  <c r="V1080" i="40"/>
  <c r="V1081" i="40"/>
  <c r="V1082" i="40"/>
  <c r="V1083" i="40"/>
  <c r="V1084" i="40"/>
  <c r="V1085" i="40"/>
  <c r="V1086" i="40"/>
  <c r="V1087" i="40"/>
  <c r="V1088" i="40"/>
  <c r="V1089" i="40"/>
  <c r="V1090" i="40"/>
  <c r="V1091" i="40"/>
  <c r="V1092" i="40"/>
  <c r="V1093" i="40"/>
  <c r="V1094" i="40"/>
  <c r="V1095" i="40"/>
  <c r="V1096" i="40"/>
  <c r="V1097" i="40"/>
  <c r="V1098" i="40"/>
  <c r="V1099" i="40"/>
  <c r="V1100" i="40"/>
  <c r="V1101" i="40"/>
  <c r="V1102" i="40"/>
  <c r="V1103" i="40"/>
  <c r="V1104" i="40"/>
  <c r="V1105" i="40"/>
  <c r="V1106" i="40"/>
  <c r="V1107" i="40"/>
  <c r="V1108" i="40"/>
  <c r="V1109" i="40"/>
  <c r="V1110" i="40"/>
  <c r="V1111" i="40"/>
  <c r="V1112" i="40"/>
  <c r="V1113" i="40"/>
  <c r="V1114" i="40"/>
  <c r="V1115" i="40"/>
  <c r="V1116" i="40"/>
  <c r="V1117" i="40"/>
  <c r="V1118" i="40"/>
  <c r="V1119" i="40"/>
  <c r="V1120" i="40"/>
  <c r="V1121" i="40"/>
  <c r="V1122" i="40"/>
  <c r="V1123" i="40"/>
  <c r="V1124" i="40"/>
  <c r="V1125" i="40"/>
  <c r="V1126" i="40"/>
  <c r="V1127" i="40"/>
  <c r="V1128" i="40"/>
  <c r="V1129" i="40"/>
  <c r="V1130" i="40"/>
  <c r="V1131" i="40"/>
  <c r="V1132" i="40"/>
  <c r="V1133" i="40"/>
  <c r="V1134" i="40"/>
  <c r="V1135" i="40"/>
  <c r="V1136" i="40"/>
  <c r="V1137" i="40"/>
  <c r="V1138" i="40"/>
  <c r="V1139" i="40"/>
  <c r="V1140" i="40"/>
  <c r="V1141" i="40"/>
  <c r="V1142" i="40"/>
  <c r="V1143" i="40"/>
  <c r="V1144" i="40"/>
  <c r="V1145" i="40"/>
  <c r="V1146" i="40"/>
  <c r="V1147" i="40"/>
  <c r="V1148" i="40"/>
  <c r="V1149" i="40"/>
  <c r="V1150" i="40"/>
  <c r="V1151" i="40"/>
  <c r="V1152" i="40"/>
  <c r="V1153" i="40"/>
  <c r="V1154" i="40"/>
  <c r="V1155" i="40"/>
  <c r="V1156" i="40"/>
  <c r="V1157" i="40"/>
  <c r="V1158" i="40"/>
  <c r="V1159" i="40"/>
  <c r="V1160" i="40"/>
  <c r="V1161" i="40"/>
  <c r="V1162" i="40"/>
  <c r="V1163" i="40"/>
  <c r="V1164" i="40"/>
  <c r="V1165" i="40"/>
  <c r="V1166" i="40"/>
  <c r="V1167" i="40"/>
  <c r="V1168" i="40"/>
  <c r="V1169" i="40"/>
  <c r="V1170" i="40"/>
  <c r="V1171" i="40"/>
  <c r="V1172" i="40"/>
  <c r="V1173" i="40"/>
  <c r="V1174" i="40"/>
  <c r="V1175" i="40"/>
  <c r="V1176" i="40"/>
  <c r="V1177" i="40"/>
  <c r="V1178" i="40"/>
  <c r="V1179" i="40"/>
  <c r="V1180" i="40"/>
  <c r="V1181" i="40"/>
  <c r="V1182" i="40"/>
  <c r="V1183" i="40"/>
  <c r="V1184" i="40"/>
  <c r="V1185" i="40"/>
  <c r="V1186" i="40"/>
  <c r="V1187" i="40"/>
  <c r="V1188" i="40"/>
  <c r="V1189" i="40"/>
  <c r="V1190" i="40"/>
  <c r="V1191" i="40"/>
  <c r="V1192" i="40"/>
  <c r="V1193" i="40"/>
  <c r="V1194" i="40"/>
  <c r="V1195" i="40"/>
  <c r="V1196" i="40"/>
  <c r="V1197" i="40"/>
  <c r="V1198" i="40"/>
  <c r="V1199" i="40"/>
  <c r="V1200" i="40"/>
  <c r="V1201" i="40"/>
  <c r="V1202" i="40"/>
  <c r="V1203" i="40"/>
  <c r="V1204" i="40"/>
  <c r="V1205" i="40"/>
  <c r="V1206" i="40"/>
  <c r="V1207" i="40"/>
  <c r="V1208" i="40"/>
  <c r="V1209" i="40"/>
  <c r="V1210" i="40"/>
  <c r="V1211" i="40"/>
  <c r="V1212" i="40"/>
  <c r="V1213" i="40"/>
  <c r="V1214" i="40"/>
  <c r="V1215" i="40"/>
  <c r="V1216" i="40"/>
  <c r="V1217" i="40"/>
  <c r="V1218" i="40"/>
  <c r="V1219" i="40"/>
  <c r="V1220" i="40"/>
  <c r="V1221" i="40"/>
  <c r="V1222" i="40"/>
  <c r="V1223" i="40"/>
  <c r="V1224" i="40"/>
  <c r="V1225" i="40"/>
  <c r="V1226" i="40"/>
  <c r="V1227" i="40"/>
  <c r="V1228" i="40"/>
  <c r="V1229" i="40"/>
  <c r="V1230" i="40"/>
  <c r="V1231" i="40"/>
  <c r="V1232" i="40"/>
  <c r="V1233" i="40"/>
  <c r="V1234" i="40"/>
  <c r="V1235" i="40"/>
  <c r="V1236" i="40"/>
  <c r="V1237" i="40"/>
  <c r="V1238" i="40"/>
  <c r="V1239" i="40"/>
  <c r="V1240" i="40"/>
  <c r="V1241" i="40"/>
  <c r="V1242" i="40"/>
  <c r="V1243" i="40"/>
  <c r="V1244" i="40"/>
  <c r="V1245" i="40"/>
  <c r="V1246" i="40"/>
  <c r="V1247" i="40"/>
  <c r="V1248" i="40"/>
  <c r="V1249" i="40"/>
  <c r="V1250" i="40"/>
  <c r="V1251" i="40"/>
  <c r="V1252" i="40"/>
  <c r="V1253" i="40"/>
  <c r="V1254" i="40"/>
  <c r="V1255" i="40"/>
  <c r="V1256" i="40"/>
  <c r="V1257" i="40"/>
  <c r="V1258" i="40"/>
  <c r="V1259" i="40"/>
  <c r="V1260" i="40"/>
  <c r="V1261" i="40"/>
  <c r="V1262" i="40"/>
  <c r="V1263" i="40"/>
  <c r="V1264" i="40"/>
  <c r="V1265" i="40"/>
  <c r="V1266" i="40"/>
  <c r="V1267" i="40"/>
  <c r="V1268" i="40"/>
  <c r="V1269" i="40"/>
  <c r="V1270" i="40"/>
  <c r="V1271" i="40"/>
  <c r="V1272" i="40"/>
  <c r="V1273" i="40"/>
  <c r="V1274" i="40"/>
  <c r="V1275" i="40"/>
  <c r="V1276" i="40"/>
  <c r="V1277" i="40"/>
  <c r="V1278" i="40"/>
  <c r="V1279" i="40"/>
  <c r="V1280" i="40"/>
  <c r="V1281" i="40"/>
  <c r="V1282" i="40"/>
  <c r="V1283" i="40"/>
  <c r="V1284" i="40"/>
  <c r="V1285" i="40"/>
  <c r="V1286" i="40"/>
  <c r="V1287" i="40"/>
  <c r="V1288" i="40"/>
  <c r="V1289" i="40"/>
  <c r="V1290" i="40"/>
  <c r="V1291" i="40"/>
  <c r="V1292" i="40"/>
  <c r="V1293" i="40"/>
  <c r="V1294" i="40"/>
  <c r="V1295" i="40"/>
  <c r="V1296" i="40"/>
  <c r="V1297" i="40"/>
  <c r="V1298" i="40"/>
  <c r="V1299" i="40"/>
  <c r="V1300" i="40"/>
  <c r="V1301" i="40"/>
  <c r="V1302" i="40"/>
  <c r="V1303" i="40"/>
  <c r="V1304" i="40"/>
  <c r="V1305" i="40"/>
  <c r="V1306" i="40"/>
  <c r="V1307" i="40"/>
  <c r="V1308" i="40"/>
  <c r="V1309" i="40"/>
  <c r="V1310" i="40"/>
  <c r="V1311" i="40"/>
  <c r="V1312" i="40"/>
  <c r="V1313" i="40"/>
  <c r="V1314" i="40"/>
  <c r="V1315" i="40"/>
  <c r="V1316" i="40"/>
  <c r="V1317" i="40"/>
  <c r="V1318" i="40"/>
  <c r="V1319" i="40"/>
  <c r="V1320" i="40"/>
  <c r="V1321" i="40"/>
  <c r="V1322" i="40"/>
  <c r="V1323" i="40"/>
  <c r="V1324" i="40"/>
  <c r="V1325" i="40"/>
  <c r="V1326" i="40"/>
  <c r="V1327" i="40"/>
  <c r="V1328" i="40"/>
  <c r="V1329" i="40"/>
  <c r="V1330" i="40"/>
  <c r="V1331" i="40"/>
  <c r="V1332" i="40"/>
  <c r="V1333" i="40"/>
  <c r="V1334" i="40"/>
  <c r="V1335" i="40"/>
  <c r="V1336" i="40"/>
  <c r="V1337" i="40"/>
  <c r="V1338" i="40"/>
  <c r="V1339" i="40"/>
  <c r="V1340" i="40"/>
  <c r="V1341" i="40"/>
  <c r="V1342" i="40"/>
  <c r="V1343" i="40"/>
  <c r="V1344" i="40"/>
  <c r="V1345" i="40"/>
  <c r="V1346" i="40"/>
  <c r="V1347" i="40"/>
  <c r="V1348" i="40"/>
  <c r="V1349" i="40"/>
  <c r="V1350" i="40"/>
  <c r="V1351" i="40"/>
  <c r="V1352" i="40"/>
  <c r="V1353" i="40"/>
  <c r="V1354" i="40"/>
  <c r="V1355" i="40"/>
  <c r="V1356" i="40"/>
  <c r="V1357" i="40"/>
  <c r="V1358" i="40"/>
  <c r="V1359" i="40"/>
  <c r="V1360" i="40"/>
  <c r="V1361" i="40"/>
  <c r="V1362" i="40"/>
  <c r="V1363" i="40"/>
  <c r="V1364" i="40"/>
  <c r="V1365" i="40"/>
  <c r="V1366" i="40"/>
  <c r="V1367" i="40"/>
  <c r="V1368" i="40"/>
  <c r="V1369" i="40"/>
  <c r="V1370" i="40"/>
  <c r="V1371" i="40"/>
  <c r="V1372" i="40"/>
  <c r="V1373" i="40"/>
  <c r="V1374" i="40"/>
  <c r="V1375" i="40"/>
  <c r="V1376" i="40"/>
  <c r="V1377" i="40"/>
  <c r="V1378" i="40"/>
  <c r="V1379" i="40"/>
  <c r="V1380" i="40"/>
  <c r="V1381" i="40"/>
  <c r="V1382" i="40"/>
  <c r="V1383" i="40"/>
  <c r="V1384" i="40"/>
  <c r="V1385" i="40"/>
  <c r="V1386" i="40"/>
  <c r="V1387" i="40"/>
  <c r="V1388" i="40"/>
  <c r="V1389" i="40"/>
  <c r="V1390" i="40"/>
  <c r="V1391" i="40"/>
  <c r="V1392" i="40"/>
  <c r="V1393" i="40"/>
  <c r="V1394" i="40"/>
  <c r="V1395" i="40"/>
  <c r="V1396" i="40"/>
  <c r="V1397" i="40"/>
  <c r="V1398" i="40"/>
  <c r="V1399" i="40"/>
  <c r="V1400" i="40"/>
  <c r="V1401" i="40"/>
  <c r="V1402" i="40"/>
  <c r="V1403" i="40"/>
  <c r="V1404" i="40"/>
  <c r="V1405" i="40"/>
  <c r="V1406" i="40"/>
  <c r="V1407" i="40"/>
  <c r="V1408" i="40"/>
  <c r="V1409" i="40"/>
  <c r="V1410" i="40"/>
  <c r="V1411" i="40"/>
  <c r="V1412" i="40"/>
  <c r="V1413" i="40"/>
  <c r="V1414" i="40"/>
  <c r="V1415" i="40"/>
  <c r="V1416" i="40"/>
  <c r="V1417" i="40"/>
  <c r="V1418" i="40"/>
  <c r="V1419" i="40"/>
  <c r="V1420" i="40"/>
  <c r="V1421" i="40"/>
  <c r="V1422" i="40"/>
  <c r="V1423" i="40"/>
  <c r="V1424" i="40"/>
  <c r="V1425" i="40"/>
  <c r="V1426" i="40"/>
  <c r="V1427" i="40"/>
  <c r="V1428" i="40"/>
  <c r="V1429" i="40"/>
  <c r="V1430" i="40"/>
  <c r="V1431" i="40"/>
  <c r="V1432" i="40"/>
  <c r="V1433" i="40"/>
  <c r="V1434" i="40"/>
  <c r="V1435" i="40"/>
  <c r="V1436" i="40"/>
  <c r="V1437" i="40"/>
  <c r="V1438" i="40"/>
  <c r="V1439" i="40"/>
  <c r="V1440" i="40"/>
  <c r="V1441" i="40"/>
  <c r="V1442" i="40"/>
  <c r="V1443" i="40"/>
  <c r="V1444" i="40"/>
  <c r="V1445" i="40"/>
  <c r="V1446" i="40"/>
  <c r="V1447" i="40"/>
  <c r="V1448" i="40"/>
  <c r="V1449" i="40"/>
  <c r="V1450" i="40"/>
  <c r="V1451" i="40"/>
  <c r="V1452" i="40"/>
  <c r="V1453" i="40"/>
  <c r="V1454" i="40"/>
  <c r="V1455" i="40"/>
  <c r="V1456" i="40"/>
  <c r="V1457" i="40"/>
  <c r="V1458" i="40"/>
  <c r="V1459" i="40"/>
  <c r="V1460" i="40"/>
  <c r="V1461" i="40"/>
  <c r="V1462" i="40"/>
  <c r="V1463" i="40"/>
  <c r="V1464" i="40"/>
  <c r="V1465" i="40"/>
  <c r="V1466" i="40"/>
  <c r="V1467" i="40"/>
  <c r="V1468" i="40"/>
  <c r="V1469" i="40"/>
  <c r="V1470" i="40"/>
  <c r="V1471" i="40"/>
  <c r="V1472" i="40"/>
  <c r="V1473" i="40"/>
  <c r="V1474" i="40"/>
  <c r="V1475" i="40"/>
  <c r="V1476" i="40"/>
  <c r="V1477" i="40"/>
  <c r="V1478" i="40"/>
  <c r="V1479" i="40"/>
  <c r="V1480" i="40"/>
  <c r="V1481" i="40"/>
  <c r="V1482" i="40"/>
  <c r="V1483" i="40"/>
  <c r="V1484" i="40"/>
  <c r="V1485" i="40"/>
  <c r="V1486" i="40"/>
  <c r="V1487" i="40"/>
  <c r="V1488" i="40"/>
  <c r="V1489" i="40"/>
  <c r="V1490" i="40"/>
  <c r="V1491" i="40"/>
  <c r="V1492" i="40"/>
  <c r="V1493" i="40"/>
  <c r="V1494" i="40"/>
  <c r="V1495" i="40"/>
  <c r="V1496" i="40"/>
  <c r="V1497" i="40"/>
  <c r="V1498" i="40"/>
  <c r="V1499" i="40"/>
  <c r="V1500" i="40"/>
  <c r="V1501" i="40"/>
  <c r="V1502" i="40"/>
  <c r="V1503" i="40"/>
  <c r="V1504" i="40"/>
  <c r="V1505" i="40"/>
  <c r="V1506" i="40"/>
  <c r="V1507" i="40"/>
  <c r="V1508" i="40"/>
  <c r="V1509" i="40"/>
  <c r="V1510" i="40"/>
  <c r="V1511" i="40"/>
  <c r="V1512" i="40"/>
  <c r="V1513" i="40"/>
  <c r="V1514" i="40"/>
  <c r="V1515" i="40"/>
  <c r="V1516" i="40"/>
  <c r="V1517" i="40"/>
  <c r="V1518" i="40"/>
  <c r="V1519" i="40"/>
  <c r="V1520" i="40"/>
  <c r="V1521" i="40"/>
  <c r="V1522" i="40"/>
  <c r="V1523" i="40"/>
  <c r="V1524" i="40"/>
  <c r="V1525" i="40"/>
  <c r="V1526" i="40"/>
  <c r="V1527" i="40"/>
  <c r="V1528" i="40"/>
  <c r="V1529" i="40"/>
  <c r="V1530" i="40"/>
  <c r="V1531" i="40"/>
  <c r="V1532" i="40"/>
  <c r="V1533" i="40"/>
  <c r="V1534" i="40"/>
  <c r="V1535" i="40"/>
  <c r="V1536" i="40"/>
  <c r="V1537" i="40"/>
  <c r="V1538" i="40"/>
  <c r="V1539" i="40"/>
  <c r="V1540" i="40"/>
  <c r="V1541" i="40"/>
  <c r="V1542" i="40"/>
  <c r="V1543" i="40"/>
  <c r="V1544" i="40"/>
  <c r="V1545" i="40"/>
  <c r="V1546" i="40"/>
  <c r="V1547" i="40"/>
  <c r="V1548" i="40"/>
  <c r="V1549" i="40"/>
  <c r="V1550" i="40"/>
  <c r="V1551" i="40"/>
  <c r="V1552" i="40"/>
  <c r="V1553" i="40"/>
  <c r="V1554" i="40"/>
  <c r="V1555" i="40"/>
  <c r="V1556" i="40"/>
  <c r="V1557" i="40"/>
  <c r="V1558" i="40"/>
  <c r="V1559" i="40"/>
  <c r="V1560" i="40"/>
  <c r="V1561" i="40"/>
  <c r="V1562" i="40"/>
  <c r="V1563" i="40"/>
  <c r="V1564" i="40"/>
  <c r="V1565" i="40"/>
  <c r="V1566" i="40"/>
  <c r="V1567" i="40"/>
  <c r="V1568" i="40"/>
  <c r="V1569" i="40"/>
  <c r="V1570" i="40"/>
  <c r="V1571" i="40"/>
  <c r="V1572" i="40"/>
  <c r="V1573" i="40"/>
  <c r="V1574" i="40"/>
  <c r="V1575" i="40"/>
  <c r="V1576" i="40"/>
  <c r="V1577" i="40"/>
  <c r="V1578" i="40"/>
  <c r="V1579" i="40"/>
  <c r="V1580" i="40"/>
  <c r="V1581" i="40"/>
  <c r="V1582" i="40"/>
  <c r="V1583" i="40"/>
  <c r="V1584" i="40"/>
  <c r="V1585" i="40"/>
  <c r="V1586" i="40"/>
  <c r="V1587" i="40"/>
  <c r="V1588" i="40"/>
  <c r="V1589" i="40"/>
  <c r="V1590" i="40"/>
  <c r="V1591" i="40"/>
  <c r="V1592" i="40"/>
  <c r="V1593" i="40"/>
  <c r="V1594" i="40"/>
  <c r="V1595" i="40"/>
  <c r="V1596" i="40"/>
  <c r="V1597" i="40"/>
  <c r="V1598" i="40"/>
  <c r="V1599" i="40"/>
  <c r="V1600" i="40"/>
  <c r="V1601" i="40"/>
  <c r="V1602" i="40"/>
  <c r="V1603" i="40"/>
  <c r="V1604" i="40"/>
  <c r="V1605" i="40"/>
  <c r="V1606" i="40"/>
  <c r="V1607" i="40"/>
  <c r="V1608" i="40"/>
  <c r="V1609" i="40"/>
  <c r="V1610" i="40"/>
  <c r="V1611" i="40"/>
  <c r="V1612" i="40"/>
  <c r="V1613" i="40"/>
  <c r="V1614" i="40"/>
  <c r="V1615" i="40"/>
  <c r="V1616" i="40"/>
  <c r="V1617" i="40"/>
  <c r="V1618" i="40"/>
  <c r="V1619" i="40"/>
  <c r="V1620" i="40"/>
  <c r="V1621" i="40"/>
  <c r="V1622" i="40"/>
  <c r="V1623" i="40"/>
  <c r="V1624" i="40"/>
  <c r="V1625" i="40"/>
  <c r="V1626" i="40"/>
  <c r="V1627" i="40"/>
  <c r="V1628" i="40"/>
  <c r="V1629" i="40"/>
  <c r="V1630" i="40"/>
  <c r="V1631" i="40"/>
  <c r="V1632" i="40"/>
  <c r="V1633" i="40"/>
  <c r="V1634" i="40"/>
  <c r="V1635" i="40"/>
  <c r="V1636" i="40"/>
  <c r="V1637" i="40"/>
  <c r="V1638" i="40"/>
  <c r="V1639" i="40"/>
  <c r="V1640" i="40"/>
  <c r="V1641" i="40"/>
  <c r="V1642" i="40"/>
  <c r="V1643" i="40"/>
  <c r="V1644" i="40"/>
  <c r="V1645" i="40"/>
  <c r="V1646" i="40"/>
  <c r="V1647" i="40"/>
  <c r="V1648" i="40"/>
  <c r="V1649" i="40"/>
  <c r="V1650" i="40"/>
  <c r="V1651" i="40"/>
  <c r="V1652" i="40"/>
  <c r="V1653" i="40"/>
  <c r="V1654" i="40"/>
  <c r="V1655" i="40"/>
  <c r="V1656" i="40"/>
  <c r="V1657" i="40"/>
  <c r="V1658" i="40"/>
  <c r="V1659" i="40"/>
  <c r="V1660" i="40"/>
  <c r="V1661" i="40"/>
  <c r="V1662" i="40"/>
  <c r="V1663" i="40"/>
  <c r="V1664" i="40"/>
  <c r="V1665" i="40"/>
  <c r="V1666" i="40"/>
  <c r="V1667" i="40"/>
  <c r="V1668" i="40"/>
  <c r="V1669" i="40"/>
  <c r="V1670" i="40"/>
  <c r="V1671" i="40"/>
  <c r="V1672" i="40"/>
  <c r="V1673" i="40"/>
  <c r="V1674" i="40"/>
  <c r="V1675" i="40"/>
  <c r="V1676" i="40"/>
  <c r="V1677" i="40"/>
  <c r="V1678" i="40"/>
  <c r="V1679" i="40"/>
  <c r="V1680" i="40"/>
  <c r="V1681" i="40"/>
  <c r="V1682" i="40"/>
  <c r="V1683" i="40"/>
  <c r="V1684" i="40"/>
  <c r="V1685" i="40"/>
  <c r="V1686" i="40"/>
  <c r="V1687" i="40"/>
  <c r="V1688" i="40"/>
  <c r="V1689" i="40"/>
  <c r="V1690" i="40"/>
  <c r="V1691" i="40"/>
  <c r="V1692" i="40"/>
  <c r="V1693" i="40"/>
  <c r="V1694" i="40"/>
  <c r="V1695" i="40"/>
  <c r="V1696" i="40"/>
  <c r="V1697" i="40"/>
  <c r="V1698" i="40"/>
  <c r="V1699" i="40"/>
  <c r="V1700" i="40"/>
  <c r="V1701" i="40"/>
  <c r="V1702" i="40"/>
  <c r="V1703" i="40"/>
  <c r="V1704" i="40"/>
  <c r="V1705" i="40"/>
  <c r="V1706" i="40"/>
  <c r="V1707" i="40"/>
  <c r="V1708" i="40"/>
  <c r="V1709" i="40"/>
  <c r="V1710" i="40"/>
  <c r="V1711" i="40"/>
  <c r="V1712" i="40"/>
  <c r="V1713" i="40"/>
  <c r="V1714" i="40"/>
  <c r="V1715" i="40"/>
  <c r="V1716" i="40"/>
  <c r="V1717" i="40"/>
  <c r="V1718" i="40"/>
  <c r="V1719" i="40"/>
  <c r="V1720" i="40"/>
  <c r="V1721" i="40"/>
  <c r="V1722" i="40"/>
  <c r="V1723" i="40"/>
  <c r="V1724" i="40"/>
  <c r="V1725" i="40"/>
  <c r="V1726" i="40"/>
  <c r="V1727" i="40"/>
  <c r="V1728" i="40"/>
  <c r="V1729" i="40"/>
  <c r="V1730" i="40"/>
  <c r="V1731" i="40"/>
  <c r="V1732" i="40"/>
  <c r="V1733" i="40"/>
  <c r="V1734" i="40"/>
  <c r="V1735" i="40"/>
  <c r="V1736" i="40"/>
  <c r="V1737" i="40"/>
  <c r="V1738" i="40"/>
  <c r="V1739" i="40"/>
  <c r="V1740" i="40"/>
  <c r="V1741" i="40"/>
  <c r="V1742" i="40"/>
  <c r="V1743" i="40"/>
  <c r="V1744" i="40"/>
  <c r="V1745" i="40"/>
  <c r="V1746" i="40"/>
  <c r="V1747" i="40"/>
  <c r="V1748" i="40"/>
  <c r="V1749" i="40"/>
  <c r="V1750" i="40"/>
  <c r="V1751" i="40"/>
  <c r="V1752" i="40"/>
  <c r="V1753" i="40"/>
  <c r="V1754" i="40"/>
  <c r="V1755" i="40"/>
  <c r="V1756" i="40"/>
  <c r="V1757" i="40"/>
  <c r="V1758" i="40"/>
  <c r="V1759" i="40"/>
  <c r="V1760" i="40"/>
  <c r="V1761" i="40"/>
  <c r="V1762" i="40"/>
  <c r="V1763" i="40"/>
  <c r="V1764" i="40"/>
  <c r="V1765" i="40"/>
  <c r="V1766" i="40"/>
  <c r="V1767" i="40"/>
  <c r="V1768" i="40"/>
  <c r="V1769" i="40"/>
  <c r="V1770" i="40"/>
  <c r="V1771" i="40"/>
  <c r="V1772" i="40"/>
  <c r="V1773" i="40"/>
  <c r="V1774" i="40"/>
  <c r="V1775" i="40"/>
  <c r="V1776" i="40"/>
  <c r="V1777" i="40"/>
  <c r="V1778" i="40"/>
  <c r="V1779" i="40"/>
  <c r="V1780" i="40"/>
  <c r="V1781" i="40"/>
  <c r="V1782" i="40"/>
  <c r="V1783" i="40"/>
  <c r="V1784" i="40"/>
  <c r="V1785" i="40"/>
  <c r="V1786" i="40"/>
  <c r="V1787" i="40"/>
  <c r="V1788" i="40"/>
  <c r="V1789" i="40"/>
  <c r="V1790" i="40"/>
  <c r="V1791" i="40"/>
  <c r="V1792" i="40"/>
  <c r="V1793" i="40"/>
  <c r="V1794" i="40"/>
  <c r="V1795" i="40"/>
  <c r="V1796" i="40"/>
  <c r="V1797" i="40"/>
  <c r="V1798" i="40"/>
  <c r="V1799" i="40"/>
  <c r="V1800" i="40"/>
  <c r="V1801" i="40"/>
  <c r="V1802" i="40"/>
  <c r="V1803" i="40"/>
  <c r="V1804" i="40"/>
  <c r="V1805" i="40"/>
  <c r="V1806" i="40"/>
  <c r="V1807" i="40"/>
  <c r="V1808" i="40"/>
  <c r="V1809" i="40"/>
  <c r="V1810" i="40"/>
  <c r="V1811" i="40"/>
  <c r="V1812" i="40"/>
  <c r="V1813" i="40"/>
  <c r="V1814" i="40"/>
  <c r="V1815" i="40"/>
  <c r="V1816" i="40"/>
  <c r="V1817" i="40"/>
  <c r="V1818" i="40"/>
  <c r="V1819" i="40"/>
  <c r="V1820" i="40"/>
  <c r="V1821" i="40"/>
  <c r="V1822" i="40"/>
  <c r="V1823" i="40"/>
  <c r="V1824" i="40"/>
  <c r="V1825" i="40"/>
  <c r="V1826" i="40"/>
  <c r="V1827" i="40"/>
  <c r="V1828" i="40"/>
  <c r="V1829" i="40"/>
  <c r="V1830" i="40"/>
  <c r="V1831" i="40"/>
  <c r="V1832" i="40"/>
  <c r="V1833" i="40"/>
  <c r="V1834" i="40"/>
  <c r="V1835" i="40"/>
  <c r="V1836" i="40"/>
  <c r="V1837" i="40"/>
  <c r="V1838" i="40"/>
  <c r="V1839" i="40"/>
  <c r="V1840" i="40"/>
  <c r="V1841" i="40"/>
  <c r="V1842" i="40"/>
  <c r="V1843" i="40"/>
  <c r="V1844" i="40"/>
  <c r="V1845" i="40"/>
  <c r="V1846" i="40"/>
  <c r="V1847" i="40"/>
  <c r="V1848" i="40"/>
  <c r="V1849" i="40"/>
  <c r="V1850" i="40"/>
  <c r="V1851" i="40"/>
  <c r="V1852" i="40"/>
  <c r="V1853" i="40"/>
  <c r="V1854" i="40"/>
  <c r="V1855" i="40"/>
  <c r="V1856" i="40"/>
  <c r="V1857" i="40"/>
  <c r="V1858" i="40"/>
  <c r="V1859" i="40"/>
  <c r="V1860" i="40"/>
  <c r="V1861" i="40"/>
  <c r="V1862" i="40"/>
  <c r="V1863" i="40"/>
  <c r="V1864" i="40"/>
  <c r="V1865" i="40"/>
  <c r="V1866" i="40"/>
  <c r="V1867" i="40"/>
  <c r="V1868" i="40"/>
  <c r="V1869" i="40"/>
  <c r="V1870" i="40"/>
  <c r="V1871" i="40"/>
  <c r="V1872" i="40"/>
  <c r="V1873" i="40"/>
  <c r="V1874" i="40"/>
  <c r="V1875" i="40"/>
  <c r="V1876" i="40"/>
  <c r="V1877" i="40"/>
  <c r="V1878" i="40"/>
  <c r="V1879" i="40"/>
  <c r="V1880" i="40"/>
  <c r="V1881" i="40"/>
  <c r="V1882" i="40"/>
  <c r="V1883" i="40"/>
  <c r="V1884" i="40"/>
  <c r="V1885" i="40"/>
  <c r="V1886" i="40"/>
  <c r="V1887" i="40"/>
  <c r="V1888" i="40"/>
  <c r="V1889" i="40"/>
  <c r="V1890" i="40"/>
  <c r="V1891" i="40"/>
  <c r="V1892" i="40"/>
  <c r="V1893" i="40"/>
  <c r="V1894" i="40"/>
  <c r="V1895" i="40"/>
  <c r="V1896" i="40"/>
  <c r="V1897" i="40"/>
  <c r="V1898" i="40"/>
  <c r="V1899" i="40"/>
  <c r="V1900" i="40"/>
  <c r="V1901" i="40"/>
  <c r="V1902" i="40"/>
  <c r="V1903" i="40"/>
  <c r="V1904" i="40"/>
  <c r="V1905" i="40"/>
  <c r="V1906" i="40"/>
  <c r="V1907" i="40"/>
  <c r="V1908" i="40"/>
  <c r="V1909" i="40"/>
  <c r="V1910" i="40"/>
  <c r="V1911" i="40"/>
  <c r="V1912" i="40"/>
  <c r="V1913" i="40"/>
  <c r="V1914" i="40"/>
  <c r="V1915" i="40"/>
  <c r="V1916" i="40"/>
  <c r="V1917" i="40"/>
  <c r="V1918" i="40"/>
  <c r="V1919" i="40"/>
  <c r="V1920" i="40"/>
  <c r="V1921" i="40"/>
  <c r="V1922" i="40"/>
  <c r="V1923" i="40"/>
  <c r="V1924" i="40"/>
  <c r="V1925" i="40"/>
  <c r="V1926" i="40"/>
  <c r="V1927" i="40"/>
  <c r="V1928" i="40"/>
  <c r="V1929" i="40"/>
  <c r="V1930" i="40"/>
  <c r="V1931" i="40"/>
  <c r="V1932" i="40"/>
  <c r="V1933" i="40"/>
  <c r="V1934" i="40"/>
  <c r="V1935" i="40"/>
  <c r="V1936" i="40"/>
  <c r="V1937" i="40"/>
  <c r="V1938" i="40"/>
  <c r="V1939" i="40"/>
  <c r="V1940" i="40"/>
  <c r="V1941" i="40"/>
  <c r="V1942" i="40"/>
  <c r="V1943" i="40"/>
  <c r="V1944" i="40"/>
  <c r="V1945" i="40"/>
  <c r="V1946" i="40"/>
  <c r="V1947" i="40"/>
  <c r="V1948" i="40"/>
  <c r="V1949" i="40"/>
  <c r="V1950" i="40"/>
  <c r="V1951" i="40"/>
  <c r="V1952" i="40"/>
  <c r="V1953" i="40"/>
  <c r="V1954" i="40"/>
  <c r="V1955" i="40"/>
  <c r="V1956" i="40"/>
  <c r="V1957" i="40"/>
  <c r="V1958" i="40"/>
  <c r="V1959" i="40"/>
  <c r="V1960" i="40"/>
  <c r="V1961" i="40"/>
  <c r="V1962" i="40"/>
  <c r="V1963" i="40"/>
  <c r="V1964" i="40"/>
  <c r="V1965" i="40"/>
  <c r="V1966" i="40"/>
  <c r="V1967" i="40"/>
  <c r="V1968" i="40"/>
  <c r="V1969" i="40"/>
  <c r="V1970" i="40"/>
  <c r="V1971" i="40"/>
  <c r="V1972" i="40"/>
  <c r="V1973" i="40"/>
  <c r="V1974" i="40"/>
  <c r="V1975" i="40"/>
  <c r="V1976" i="40"/>
  <c r="V1977" i="40"/>
  <c r="V1978" i="40"/>
  <c r="V1979" i="40"/>
  <c r="V1980" i="40"/>
  <c r="V1981" i="40"/>
  <c r="V1982" i="40"/>
  <c r="V1983" i="40"/>
  <c r="V1984" i="40"/>
  <c r="V1985" i="40"/>
  <c r="V1986" i="40"/>
  <c r="V1987" i="40"/>
  <c r="V1988" i="40"/>
  <c r="V1989" i="40"/>
  <c r="V1990" i="40"/>
  <c r="V1991" i="40"/>
  <c r="V1992" i="40"/>
  <c r="V1993" i="40"/>
  <c r="V1994" i="40"/>
  <c r="V1995" i="40"/>
  <c r="V1996" i="40"/>
  <c r="V1997" i="40"/>
  <c r="V1998" i="40"/>
  <c r="V1999" i="40"/>
  <c r="V2000" i="40"/>
  <c r="V2001" i="40"/>
  <c r="V2002" i="40"/>
  <c r="V2003" i="40"/>
  <c r="V2004" i="40"/>
  <c r="V2005" i="40"/>
  <c r="V2006" i="40"/>
  <c r="V2007" i="40"/>
  <c r="V2008" i="40"/>
  <c r="V2009" i="40"/>
  <c r="V2010" i="40"/>
  <c r="V2011" i="40"/>
  <c r="V2012" i="40"/>
  <c r="V2013" i="40"/>
  <c r="V2014" i="40"/>
  <c r="V2015" i="40"/>
  <c r="V2016" i="40"/>
  <c r="V2017" i="40"/>
  <c r="V2018" i="40"/>
  <c r="V2019" i="40"/>
  <c r="V2020" i="40"/>
  <c r="V2021" i="40"/>
  <c r="V2022" i="40"/>
  <c r="V2023" i="40"/>
  <c r="V2024" i="40"/>
  <c r="V2025" i="40"/>
  <c r="V2026" i="40"/>
  <c r="V2027" i="40"/>
  <c r="V2028" i="40"/>
  <c r="V2029" i="40"/>
  <c r="V2030" i="40"/>
  <c r="V2031" i="40"/>
  <c r="V2032" i="40"/>
  <c r="V2033" i="40"/>
  <c r="V2034" i="40"/>
  <c r="V2035" i="40"/>
  <c r="V2036" i="40"/>
  <c r="V2037" i="40"/>
  <c r="V2038" i="40"/>
  <c r="V2039" i="40"/>
  <c r="V2040" i="40"/>
  <c r="V2041" i="40"/>
  <c r="V2042" i="40"/>
  <c r="V2043" i="40"/>
  <c r="V2044" i="40"/>
  <c r="V2045" i="40"/>
  <c r="V2046" i="40"/>
  <c r="V2047" i="40"/>
  <c r="V2048" i="40"/>
  <c r="V2049" i="40"/>
  <c r="V2050" i="40"/>
  <c r="V2051" i="40"/>
  <c r="V2052" i="40"/>
  <c r="V2053" i="40"/>
  <c r="V2054" i="40"/>
  <c r="V2055" i="40"/>
  <c r="V2056" i="40"/>
  <c r="V2057" i="40"/>
  <c r="V2058" i="40"/>
  <c r="V2059" i="40"/>
  <c r="V2060" i="40"/>
  <c r="V2061" i="40"/>
  <c r="V2062" i="40"/>
  <c r="V2063" i="40"/>
  <c r="V2064" i="40"/>
  <c r="V2065" i="40"/>
  <c r="V2066" i="40"/>
  <c r="V2067" i="40"/>
  <c r="V2068" i="40"/>
  <c r="V2069" i="40"/>
  <c r="V2070" i="40"/>
  <c r="V2071" i="40"/>
  <c r="V2072" i="40"/>
  <c r="V2073" i="40"/>
  <c r="V2074" i="40"/>
  <c r="V2075" i="40"/>
  <c r="V2076" i="40"/>
  <c r="V2077" i="40"/>
  <c r="V2078" i="40"/>
  <c r="V2079" i="40"/>
  <c r="V2080" i="40"/>
  <c r="V2081" i="40"/>
  <c r="V2082" i="40"/>
  <c r="V2083" i="40"/>
  <c r="V2084" i="40"/>
  <c r="V2085" i="40"/>
  <c r="V2086" i="40"/>
  <c r="V2087" i="40"/>
  <c r="V2088" i="40"/>
  <c r="V2089" i="40"/>
  <c r="V2090" i="40"/>
  <c r="V2091" i="40"/>
  <c r="V2092" i="40"/>
  <c r="V2093" i="40"/>
  <c r="V2094" i="40"/>
  <c r="V2095" i="40"/>
  <c r="V2096" i="40"/>
  <c r="V2097" i="40"/>
  <c r="V2098" i="40"/>
  <c r="V2099" i="40"/>
  <c r="V2100" i="40"/>
  <c r="V2101" i="40"/>
  <c r="V2102" i="40"/>
  <c r="V2103" i="40"/>
  <c r="V2104" i="40"/>
  <c r="V2105" i="40"/>
  <c r="V2106" i="40"/>
  <c r="V2107" i="40"/>
  <c r="V2108" i="40"/>
  <c r="V2109" i="40"/>
  <c r="V2110" i="40"/>
  <c r="V2111" i="40"/>
  <c r="V2112" i="40"/>
  <c r="V2113" i="40"/>
  <c r="V2114" i="40"/>
  <c r="V2115" i="40"/>
  <c r="V2116" i="40"/>
  <c r="V2117" i="40"/>
  <c r="V2118" i="40"/>
  <c r="V2119" i="40"/>
  <c r="V2120" i="40"/>
  <c r="V2121" i="40"/>
  <c r="V2122" i="40"/>
  <c r="V2123" i="40"/>
  <c r="V2124" i="40"/>
  <c r="V2125" i="40"/>
  <c r="V2126" i="40"/>
  <c r="V2127" i="40"/>
  <c r="V2128" i="40"/>
  <c r="V2129" i="40"/>
  <c r="V2130" i="40"/>
  <c r="V2131" i="40"/>
  <c r="V2132" i="40"/>
  <c r="V2133" i="40"/>
  <c r="V2134" i="40"/>
  <c r="V2135" i="40"/>
  <c r="V2136" i="40"/>
  <c r="V2137" i="40"/>
  <c r="V2138" i="40"/>
  <c r="V2139" i="40"/>
  <c r="V2140" i="40"/>
  <c r="V2141" i="40"/>
  <c r="V2142" i="40"/>
  <c r="V2143" i="40"/>
  <c r="V2144" i="40"/>
  <c r="V2145" i="40"/>
  <c r="V2146" i="40"/>
  <c r="V2147" i="40"/>
  <c r="V2148" i="40"/>
  <c r="V2149" i="40"/>
  <c r="V2150" i="40"/>
  <c r="V2151" i="40"/>
  <c r="V2152" i="40"/>
  <c r="V2153" i="40"/>
  <c r="V2154" i="40"/>
  <c r="V2155" i="40"/>
  <c r="V2156" i="40"/>
  <c r="V2157" i="40"/>
  <c r="V2158" i="40"/>
  <c r="V2159" i="40"/>
  <c r="V2160" i="40"/>
  <c r="V2161" i="40"/>
  <c r="V2162" i="40"/>
  <c r="V2163" i="40"/>
  <c r="V2164" i="40"/>
  <c r="V2165" i="40"/>
  <c r="V2166" i="40"/>
  <c r="V2167" i="40"/>
  <c r="V2168" i="40"/>
  <c r="V2169" i="40"/>
  <c r="V2170" i="40"/>
  <c r="V2171" i="40"/>
  <c r="V2172" i="40"/>
  <c r="V2173" i="40"/>
  <c r="V2174" i="40"/>
  <c r="V2175" i="40"/>
  <c r="V2176" i="40"/>
  <c r="V2177" i="40"/>
  <c r="V2178" i="40"/>
  <c r="V2179" i="40"/>
  <c r="V2180" i="40"/>
  <c r="V2181" i="40"/>
  <c r="V2182" i="40"/>
  <c r="V2183" i="40"/>
  <c r="V2184" i="40"/>
  <c r="V2185" i="40"/>
  <c r="V2186" i="40"/>
  <c r="V2187" i="40"/>
  <c r="V2188" i="40"/>
  <c r="V2189" i="40"/>
  <c r="V2190" i="40"/>
  <c r="V2191" i="40"/>
  <c r="V2192" i="40"/>
  <c r="V2193" i="40"/>
  <c r="V2194" i="40"/>
  <c r="V2195" i="40"/>
  <c r="V2196" i="40"/>
  <c r="V2197" i="40"/>
  <c r="V2198" i="40"/>
  <c r="V2199" i="40"/>
  <c r="V2200" i="40"/>
  <c r="V2201" i="40"/>
  <c r="V2202" i="40"/>
  <c r="V2203" i="40"/>
  <c r="V2204" i="40"/>
  <c r="V2205" i="40"/>
  <c r="V2206" i="40"/>
  <c r="V2207" i="40"/>
  <c r="V2208" i="40"/>
  <c r="V2209" i="40"/>
  <c r="V2210" i="40"/>
  <c r="V2211" i="40"/>
  <c r="V2212" i="40"/>
  <c r="V2213" i="40"/>
  <c r="V2214" i="40"/>
  <c r="V2215" i="40"/>
  <c r="V2216" i="40"/>
  <c r="V2217" i="40"/>
  <c r="V2218" i="40"/>
  <c r="V2219" i="40"/>
  <c r="V2220" i="40"/>
  <c r="V2221" i="40"/>
  <c r="V2222" i="40"/>
  <c r="V2223" i="40"/>
  <c r="V2224" i="40"/>
  <c r="V2225" i="40"/>
  <c r="V2226" i="40"/>
  <c r="V2227" i="40"/>
  <c r="V2228" i="40"/>
  <c r="V2229" i="40"/>
  <c r="V2230" i="40"/>
  <c r="V2231" i="40"/>
  <c r="V2232" i="40"/>
  <c r="V2233" i="40"/>
  <c r="V2234" i="40"/>
  <c r="V2235" i="40"/>
  <c r="V2236" i="40"/>
  <c r="V2237" i="40"/>
  <c r="V2238" i="40"/>
  <c r="V2239" i="40"/>
  <c r="V2240" i="40"/>
  <c r="V2241" i="40"/>
  <c r="V2242" i="40"/>
  <c r="V2243" i="40"/>
  <c r="V2244" i="40"/>
  <c r="V2245" i="40"/>
  <c r="V2246" i="40"/>
  <c r="V2247" i="40"/>
  <c r="V2248" i="40"/>
  <c r="V2249" i="40"/>
  <c r="V2250" i="40"/>
  <c r="V2251" i="40"/>
  <c r="V2252" i="40"/>
  <c r="V2253" i="40"/>
  <c r="V2254" i="40"/>
  <c r="V2255" i="40"/>
  <c r="V2256" i="40"/>
  <c r="V2257" i="40"/>
  <c r="V2258" i="40"/>
  <c r="V2259" i="40"/>
  <c r="V2260" i="40"/>
  <c r="V2261" i="40"/>
  <c r="V2262" i="40"/>
  <c r="V2263" i="40"/>
  <c r="V2264" i="40"/>
  <c r="V2265" i="40"/>
  <c r="V2266" i="40"/>
  <c r="V2267" i="40"/>
  <c r="V2268" i="40"/>
  <c r="V2269" i="40"/>
  <c r="V2270" i="40"/>
  <c r="V2271" i="40"/>
  <c r="V2272" i="40"/>
  <c r="V2273" i="40"/>
  <c r="V2274" i="40"/>
  <c r="V2275" i="40"/>
  <c r="V2276" i="40"/>
  <c r="V2277" i="40"/>
  <c r="V2278" i="40"/>
  <c r="V2279" i="40"/>
  <c r="V2280" i="40"/>
  <c r="V2281" i="40"/>
  <c r="V2282" i="40"/>
  <c r="V2283" i="40"/>
  <c r="V2284" i="40"/>
  <c r="V2285" i="40"/>
  <c r="V2286" i="40"/>
  <c r="V2287" i="40"/>
  <c r="V2288" i="40"/>
  <c r="V2289" i="40"/>
  <c r="V2290" i="40"/>
  <c r="V2291" i="40"/>
  <c r="V2292" i="40"/>
  <c r="V2293" i="40"/>
  <c r="V2294" i="40"/>
  <c r="V2295" i="40"/>
  <c r="V2296" i="40"/>
  <c r="V2297" i="40"/>
  <c r="V2298" i="40"/>
  <c r="V2299" i="40"/>
  <c r="V2300" i="40"/>
  <c r="V2301" i="40"/>
  <c r="V2302" i="40"/>
  <c r="V2303" i="40"/>
  <c r="V2304" i="40"/>
  <c r="V2305" i="40"/>
  <c r="V2306" i="40"/>
  <c r="V2307" i="40"/>
  <c r="V2308" i="40"/>
  <c r="V2309" i="40"/>
  <c r="V2310" i="40"/>
  <c r="V2311" i="40"/>
  <c r="V2312" i="40"/>
  <c r="V2313" i="40"/>
  <c r="V2314" i="40"/>
  <c r="V2315" i="40"/>
  <c r="V2316" i="40"/>
  <c r="V2317" i="40"/>
  <c r="V2318" i="40"/>
  <c r="V2319" i="40"/>
  <c r="V2320" i="40"/>
  <c r="V2321" i="40"/>
  <c r="V2322" i="40"/>
  <c r="V2323" i="40"/>
  <c r="V2324" i="40"/>
  <c r="V2325" i="40"/>
  <c r="V2326" i="40"/>
  <c r="V2327" i="40"/>
  <c r="V2328" i="40"/>
  <c r="V2329" i="40"/>
  <c r="V2330" i="40"/>
  <c r="V2331" i="40"/>
  <c r="V2332" i="40"/>
  <c r="V2333" i="40"/>
  <c r="V2334" i="40"/>
  <c r="V2335" i="40"/>
  <c r="V2336" i="40"/>
  <c r="V2337" i="40"/>
  <c r="V2338" i="40"/>
  <c r="V2339" i="40"/>
  <c r="V2340" i="40"/>
  <c r="V2341" i="40"/>
  <c r="V2342" i="40"/>
  <c r="V2343" i="40"/>
  <c r="V2344" i="40"/>
  <c r="V2345" i="40"/>
  <c r="V2346" i="40"/>
  <c r="V2347" i="40"/>
  <c r="V2348" i="40"/>
  <c r="V2349" i="40"/>
  <c r="V2350" i="40"/>
  <c r="V2351" i="40"/>
  <c r="V2352" i="40"/>
  <c r="V2353" i="40"/>
  <c r="V2354" i="40"/>
  <c r="V2355" i="40"/>
  <c r="V2356" i="40"/>
  <c r="V2357" i="40"/>
  <c r="V2358" i="40"/>
  <c r="V2359" i="40"/>
  <c r="V2360" i="40"/>
  <c r="V2361" i="40"/>
  <c r="V2362" i="40"/>
  <c r="V2363" i="40"/>
  <c r="V2364" i="40"/>
  <c r="V2365" i="40"/>
  <c r="V2366" i="40"/>
  <c r="V2367" i="40"/>
  <c r="V2368" i="40"/>
  <c r="V2369" i="40"/>
  <c r="V2370" i="40"/>
  <c r="V2371" i="40"/>
  <c r="V2372" i="40"/>
  <c r="V2373" i="40"/>
  <c r="V2374" i="40"/>
  <c r="V2375" i="40"/>
  <c r="V2376" i="40"/>
  <c r="V2377" i="40"/>
  <c r="V2378" i="40"/>
  <c r="V2379" i="40"/>
  <c r="V2380" i="40"/>
  <c r="V2381" i="40"/>
  <c r="V2382" i="40"/>
  <c r="V2383" i="40"/>
  <c r="V2384" i="40"/>
  <c r="V2385" i="40"/>
  <c r="V2386" i="40"/>
  <c r="V2387" i="40"/>
  <c r="V2388" i="40"/>
  <c r="V2389" i="40"/>
  <c r="V2390" i="40"/>
  <c r="V2391" i="40"/>
  <c r="V2392" i="40"/>
  <c r="V2393" i="40"/>
  <c r="V2394" i="40"/>
  <c r="V2395" i="40"/>
  <c r="V2396" i="40"/>
  <c r="V2397" i="40"/>
  <c r="V2398" i="40"/>
  <c r="V2399" i="40"/>
  <c r="V2400" i="40"/>
  <c r="V2401" i="40"/>
  <c r="V2402" i="40"/>
  <c r="V2403" i="40"/>
  <c r="V2404" i="40"/>
  <c r="V2405" i="40"/>
  <c r="V2406" i="40"/>
  <c r="V2407" i="40"/>
  <c r="V2408" i="40"/>
  <c r="V2409" i="40"/>
  <c r="V2410" i="40"/>
  <c r="V2411" i="40"/>
  <c r="V2412" i="40"/>
  <c r="V2413" i="40"/>
  <c r="V2414" i="40"/>
  <c r="V2415" i="40"/>
  <c r="V2416" i="40"/>
  <c r="V2417" i="40"/>
  <c r="V2418" i="40"/>
  <c r="V2419" i="40"/>
  <c r="V2420" i="40"/>
  <c r="V2421" i="40"/>
  <c r="V2422" i="40"/>
  <c r="V2423" i="40"/>
  <c r="V2424" i="40"/>
  <c r="V2425" i="40"/>
  <c r="V2426" i="40"/>
  <c r="V2427" i="40"/>
  <c r="V2428" i="40"/>
  <c r="V2429" i="40"/>
  <c r="V2430" i="40"/>
  <c r="V2431" i="40"/>
  <c r="V2432" i="40"/>
  <c r="V2433" i="40"/>
  <c r="V2434" i="40"/>
  <c r="V2435" i="40"/>
  <c r="V2436" i="40"/>
  <c r="V2437" i="40"/>
  <c r="V2438" i="40"/>
  <c r="V2439" i="40"/>
  <c r="V2440" i="40"/>
  <c r="V2441" i="40"/>
  <c r="V2442" i="40"/>
  <c r="V2443" i="40"/>
  <c r="V2444" i="40"/>
  <c r="V2445" i="40"/>
  <c r="V2446" i="40"/>
  <c r="V2447" i="40"/>
  <c r="V2448" i="40"/>
  <c r="V2449" i="40"/>
  <c r="V2450" i="40"/>
  <c r="V2451" i="40"/>
  <c r="V2452" i="40"/>
  <c r="V2453" i="40"/>
  <c r="V2454" i="40"/>
  <c r="V2455" i="40"/>
  <c r="V2456" i="40"/>
  <c r="V2457" i="40"/>
  <c r="V2458" i="40"/>
  <c r="V2459" i="40"/>
  <c r="V2460" i="40"/>
  <c r="V2461" i="40"/>
  <c r="V2462" i="40"/>
  <c r="V2463" i="40"/>
  <c r="V2464" i="40"/>
  <c r="V2465" i="40"/>
  <c r="V2466" i="40"/>
  <c r="V2467" i="40"/>
  <c r="V2468" i="40"/>
  <c r="V2469" i="40"/>
  <c r="V2470" i="40"/>
  <c r="V2471" i="40"/>
  <c r="V2472" i="40"/>
  <c r="V2473" i="40"/>
  <c r="V2474" i="40"/>
  <c r="V2475" i="40"/>
  <c r="V2476" i="40"/>
  <c r="V2477" i="40"/>
  <c r="V2478" i="40"/>
  <c r="V2479" i="40"/>
  <c r="V2480" i="40"/>
  <c r="V2481" i="40"/>
  <c r="V2482" i="40"/>
  <c r="V2483" i="40"/>
  <c r="V2484" i="40"/>
  <c r="V2485" i="40"/>
  <c r="V2486" i="40"/>
  <c r="V2487" i="40"/>
  <c r="V2488" i="40"/>
  <c r="V2489" i="40"/>
  <c r="V2490" i="40"/>
  <c r="V2491" i="40"/>
  <c r="V2492" i="40"/>
  <c r="V2493" i="40"/>
  <c r="V2494" i="40"/>
  <c r="V2495" i="40"/>
  <c r="V2496" i="40"/>
  <c r="V2497" i="40"/>
  <c r="V2498" i="40"/>
  <c r="V2499" i="40"/>
  <c r="V2500" i="40"/>
  <c r="V2501" i="40"/>
  <c r="V2502" i="40"/>
  <c r="V2503" i="40"/>
  <c r="V2504" i="40"/>
  <c r="V2505" i="40"/>
  <c r="V2506" i="40"/>
  <c r="V2507" i="40"/>
  <c r="V2508" i="40"/>
  <c r="V2509" i="40"/>
  <c r="V2510" i="40"/>
  <c r="V2511" i="40"/>
  <c r="V2512" i="40"/>
  <c r="V2513" i="40"/>
  <c r="V2514" i="40"/>
  <c r="V2515" i="40"/>
  <c r="V2516" i="40"/>
  <c r="V2517" i="40"/>
  <c r="V2518" i="40"/>
  <c r="V2519" i="40"/>
  <c r="V2520" i="40"/>
  <c r="V2521" i="40"/>
  <c r="V2522" i="40"/>
  <c r="V2523" i="40"/>
  <c r="V2524" i="40"/>
  <c r="V2525" i="40"/>
  <c r="V2526" i="40"/>
  <c r="V2527" i="40"/>
  <c r="V2528" i="40"/>
  <c r="V2529" i="40"/>
  <c r="V2530" i="40"/>
  <c r="V2531" i="40"/>
  <c r="V2532" i="40"/>
  <c r="V2533" i="40"/>
  <c r="V2534" i="40"/>
  <c r="V2535" i="40"/>
  <c r="V2536" i="40"/>
  <c r="V2537" i="40"/>
  <c r="V2538" i="40"/>
  <c r="V2539" i="40"/>
  <c r="V2540" i="40"/>
  <c r="V2541" i="40"/>
  <c r="V2542" i="40"/>
  <c r="V2543" i="40"/>
  <c r="V2544" i="40"/>
  <c r="V2545" i="40"/>
  <c r="V2546" i="40"/>
  <c r="V2547" i="40"/>
  <c r="V2548" i="40"/>
  <c r="V2549" i="40"/>
  <c r="V2550" i="40"/>
  <c r="V2551" i="40"/>
  <c r="V2552" i="40"/>
  <c r="V2553" i="40"/>
  <c r="V2554" i="40"/>
  <c r="V2555" i="40"/>
  <c r="V2556" i="40"/>
  <c r="V2557" i="40"/>
  <c r="V2558" i="40"/>
  <c r="V2559" i="40"/>
  <c r="V2560" i="40"/>
  <c r="V2561" i="40"/>
  <c r="V2562" i="40"/>
  <c r="V2563" i="40"/>
  <c r="V2564" i="40"/>
  <c r="V2565" i="40"/>
  <c r="V2566" i="40"/>
  <c r="V2567" i="40"/>
  <c r="V2568" i="40"/>
  <c r="V2569" i="40"/>
  <c r="V2570" i="40"/>
  <c r="V2571" i="40"/>
  <c r="V2572" i="40"/>
  <c r="V2573" i="40"/>
  <c r="V2574" i="40"/>
  <c r="V2575" i="40"/>
  <c r="V2576" i="40"/>
  <c r="V2577" i="40"/>
  <c r="V2578" i="40"/>
  <c r="V2579" i="40"/>
  <c r="V2580" i="40"/>
  <c r="V2581" i="40"/>
  <c r="V2582" i="40"/>
  <c r="V2583" i="40"/>
  <c r="V2584" i="40"/>
  <c r="V2585" i="40"/>
  <c r="V2586" i="40"/>
  <c r="V2587" i="40"/>
  <c r="V2588" i="40"/>
  <c r="V2589" i="40"/>
  <c r="V2590" i="40"/>
  <c r="V2591" i="40"/>
  <c r="V2592" i="40"/>
  <c r="V2593" i="40"/>
  <c r="V2594" i="40"/>
  <c r="V2595" i="40"/>
  <c r="V2596" i="40"/>
  <c r="V2597" i="40"/>
  <c r="V2598" i="40"/>
  <c r="V2599" i="40"/>
  <c r="V2600" i="40"/>
  <c r="V2601" i="40"/>
  <c r="V2602" i="40"/>
  <c r="V2603" i="40"/>
  <c r="V2604" i="40"/>
  <c r="V2605" i="40"/>
  <c r="V2606" i="40"/>
  <c r="V2607" i="40"/>
  <c r="V2608" i="40"/>
  <c r="V2609" i="40"/>
  <c r="V2610" i="40"/>
  <c r="V2611" i="40"/>
  <c r="V2612" i="40"/>
  <c r="V2613" i="40"/>
  <c r="V2614" i="40"/>
  <c r="V2615" i="40"/>
  <c r="V2616" i="40"/>
  <c r="V2617" i="40"/>
  <c r="V2618" i="40"/>
  <c r="V2619" i="40"/>
  <c r="V2620" i="40"/>
  <c r="V2621" i="40"/>
  <c r="V2622" i="40"/>
  <c r="V2623" i="40"/>
  <c r="V2624" i="40"/>
  <c r="V2625" i="40"/>
  <c r="V2626" i="40"/>
  <c r="V2627" i="40"/>
  <c r="V2628" i="40"/>
  <c r="V2629" i="40"/>
  <c r="V2630" i="40"/>
  <c r="V2631" i="40"/>
  <c r="V2632" i="40"/>
  <c r="V2633" i="40"/>
  <c r="V2634" i="40"/>
  <c r="V2635" i="40"/>
  <c r="V2636" i="40"/>
  <c r="V2637" i="40"/>
  <c r="V2638" i="40"/>
  <c r="V2639" i="40"/>
  <c r="V2640" i="40"/>
  <c r="V2641" i="40"/>
  <c r="V2642" i="40"/>
  <c r="V2643" i="40"/>
  <c r="V2644" i="40"/>
  <c r="V2645" i="40"/>
  <c r="V2646" i="40"/>
  <c r="V2647" i="40"/>
  <c r="V2648" i="40"/>
  <c r="V2649" i="40"/>
  <c r="V2650" i="40"/>
  <c r="V2651" i="40"/>
  <c r="V2652" i="40"/>
  <c r="V2653" i="40"/>
  <c r="V2654" i="40"/>
  <c r="V2655" i="40"/>
  <c r="V2656" i="40"/>
  <c r="V2657" i="40"/>
  <c r="V2658" i="40"/>
  <c r="V2659" i="40"/>
  <c r="V2660" i="40"/>
  <c r="V2661" i="40"/>
  <c r="V2662" i="40"/>
  <c r="V2663" i="40"/>
  <c r="V2664" i="40"/>
  <c r="V2665" i="40"/>
  <c r="V2666" i="40"/>
  <c r="V2667" i="40"/>
  <c r="V2668" i="40"/>
  <c r="V2669" i="40"/>
  <c r="V2670" i="40"/>
  <c r="V2671" i="40"/>
  <c r="V2672" i="40"/>
  <c r="V2673" i="40"/>
  <c r="V2674" i="40"/>
  <c r="V2675" i="40"/>
  <c r="V2676" i="40"/>
  <c r="V2677" i="40"/>
  <c r="V2678" i="40"/>
  <c r="V2679" i="40"/>
  <c r="V2680" i="40"/>
  <c r="V2681" i="40"/>
  <c r="V2682" i="40"/>
  <c r="V2683" i="40"/>
  <c r="V2684" i="40"/>
  <c r="V2685" i="40"/>
  <c r="V2686" i="40"/>
  <c r="V2687" i="40"/>
  <c r="V2688" i="40"/>
  <c r="V2689" i="40"/>
  <c r="V2690" i="40"/>
  <c r="V2691" i="40"/>
  <c r="V2692" i="40"/>
  <c r="V2693" i="40"/>
  <c r="V2694" i="40"/>
  <c r="V2695" i="40"/>
  <c r="V2696" i="40"/>
  <c r="V2697" i="40"/>
  <c r="V2698" i="40"/>
  <c r="V2699" i="40"/>
  <c r="V2700" i="40"/>
  <c r="V2701" i="40"/>
  <c r="V2702" i="40"/>
  <c r="V2703" i="40"/>
  <c r="V2704" i="40"/>
  <c r="V2705" i="40"/>
  <c r="V2706" i="40"/>
  <c r="V2707" i="40"/>
  <c r="V2708" i="40"/>
  <c r="V2709" i="40"/>
  <c r="V2710" i="40"/>
  <c r="V2711" i="40"/>
  <c r="V2712" i="40"/>
  <c r="V2713" i="40"/>
  <c r="V2714" i="40"/>
  <c r="V2715" i="40"/>
  <c r="V2716" i="40"/>
  <c r="V2717" i="40"/>
  <c r="V2718" i="40"/>
  <c r="V2719" i="40"/>
  <c r="V2720" i="40"/>
  <c r="V2721" i="40"/>
  <c r="V2722" i="40"/>
  <c r="V2723" i="40"/>
  <c r="V2724" i="40"/>
  <c r="V2725" i="40"/>
  <c r="V2726" i="40"/>
  <c r="V2727" i="40"/>
  <c r="V2728" i="40"/>
  <c r="V2729" i="40"/>
  <c r="V2730" i="40"/>
  <c r="V2731" i="40"/>
  <c r="V2732" i="40"/>
  <c r="V2733" i="40"/>
  <c r="V2734" i="40"/>
  <c r="V2735" i="40"/>
  <c r="V2736" i="40"/>
  <c r="V2737" i="40"/>
  <c r="V2738" i="40"/>
  <c r="V2739" i="40"/>
  <c r="V2740" i="40"/>
  <c r="V2741" i="40"/>
  <c r="V2742" i="40"/>
  <c r="V2743" i="40"/>
  <c r="V2744" i="40"/>
  <c r="V2745" i="40"/>
  <c r="V2746" i="40"/>
  <c r="V2747" i="40"/>
  <c r="V2748" i="40"/>
  <c r="V2749" i="40"/>
  <c r="V2750" i="40"/>
  <c r="V2751" i="40"/>
  <c r="V2752" i="40"/>
  <c r="V2753" i="40"/>
  <c r="V2754" i="40"/>
  <c r="V2755" i="40"/>
  <c r="V2756" i="40"/>
  <c r="V2757" i="40"/>
  <c r="V2758" i="40"/>
  <c r="V2759" i="40"/>
  <c r="V2760" i="40"/>
  <c r="V2761" i="40"/>
  <c r="V2762" i="40"/>
  <c r="V2763" i="40"/>
  <c r="V2764" i="40"/>
  <c r="V2765" i="40"/>
  <c r="V2766" i="40"/>
  <c r="V2767" i="40"/>
  <c r="V2768" i="40"/>
  <c r="V2769" i="40"/>
  <c r="V2770" i="40"/>
  <c r="V2771" i="40"/>
  <c r="V2772" i="40"/>
  <c r="V2773" i="40"/>
  <c r="V2774" i="40"/>
  <c r="V2775" i="40"/>
  <c r="V2776" i="40"/>
  <c r="V2777" i="40"/>
  <c r="V2778" i="40"/>
  <c r="V2779" i="40"/>
  <c r="V2780" i="40"/>
  <c r="V2781" i="40"/>
  <c r="V2782" i="40"/>
  <c r="V2783" i="40"/>
  <c r="V2784" i="40"/>
  <c r="V2785" i="40"/>
  <c r="V2786" i="40"/>
  <c r="V2787" i="40"/>
  <c r="V2788" i="40"/>
  <c r="V2789" i="40"/>
  <c r="V2790" i="40"/>
  <c r="V2791" i="40"/>
  <c r="V2792" i="40"/>
  <c r="V2793" i="40"/>
  <c r="V2794" i="40"/>
  <c r="V2795" i="40"/>
  <c r="V2796" i="40"/>
  <c r="V2797" i="40"/>
  <c r="V2798" i="40"/>
  <c r="V2799" i="40"/>
  <c r="V2800" i="40"/>
  <c r="V2801" i="40"/>
  <c r="V2802" i="40"/>
  <c r="V2803" i="40"/>
  <c r="V2804" i="40"/>
  <c r="V2805" i="40"/>
  <c r="V2806" i="40"/>
  <c r="V2807" i="40"/>
  <c r="V2808" i="40"/>
  <c r="V2809" i="40"/>
  <c r="V2810" i="40"/>
  <c r="V2811" i="40"/>
  <c r="V2812" i="40"/>
  <c r="V2813" i="40"/>
  <c r="V2814" i="40"/>
  <c r="V2815" i="40"/>
  <c r="V2816" i="40"/>
  <c r="V2817" i="40"/>
  <c r="V2818" i="40"/>
  <c r="V2819" i="40"/>
  <c r="V2820" i="40"/>
  <c r="V2821" i="40"/>
  <c r="V2822" i="40"/>
  <c r="V2823" i="40"/>
  <c r="V2824" i="40"/>
  <c r="V2825" i="40"/>
  <c r="V2826" i="40"/>
  <c r="V2827" i="40"/>
  <c r="V2828" i="40"/>
  <c r="V2829" i="40"/>
  <c r="V2830" i="40"/>
  <c r="V2831" i="40"/>
  <c r="V2832" i="40"/>
  <c r="V2833" i="40"/>
  <c r="V2834" i="40"/>
  <c r="V2835" i="40"/>
  <c r="V2836" i="40"/>
  <c r="V2837" i="40"/>
  <c r="V2838" i="40"/>
  <c r="V2839" i="40"/>
  <c r="V2840" i="40"/>
  <c r="V2841" i="40"/>
  <c r="V2842" i="40"/>
  <c r="V2843" i="40"/>
  <c r="V2844" i="40"/>
  <c r="V2845" i="40"/>
  <c r="V2846" i="40"/>
  <c r="V2847" i="40"/>
  <c r="V2848" i="40"/>
  <c r="V2849" i="40"/>
  <c r="V2850" i="40"/>
  <c r="V2851" i="40"/>
  <c r="V2852" i="40"/>
  <c r="V2853" i="40"/>
  <c r="V2854" i="40"/>
  <c r="V2855" i="40"/>
  <c r="V2856" i="40"/>
  <c r="V2857" i="40"/>
  <c r="V2858" i="40"/>
  <c r="V2859" i="40"/>
  <c r="V2860" i="40"/>
  <c r="V2861" i="40"/>
  <c r="V2862" i="40"/>
  <c r="V2863" i="40"/>
  <c r="V2864" i="40"/>
  <c r="V2865" i="40"/>
  <c r="V2866" i="40"/>
  <c r="V2867" i="40"/>
  <c r="V2868" i="40"/>
  <c r="V2869" i="40"/>
  <c r="V2870" i="40"/>
  <c r="V2871" i="40"/>
  <c r="V2872" i="40"/>
  <c r="V2873" i="40"/>
  <c r="V2874" i="40"/>
  <c r="V2875" i="40"/>
  <c r="V2876" i="40"/>
  <c r="V2877" i="40"/>
  <c r="V2878" i="40"/>
  <c r="V2879" i="40"/>
  <c r="V2880" i="40"/>
  <c r="V2881" i="40"/>
  <c r="V2882" i="40"/>
  <c r="V2883" i="40"/>
  <c r="V2884" i="40"/>
  <c r="V2885" i="40"/>
  <c r="V2886" i="40"/>
  <c r="V2887" i="40"/>
  <c r="V2888" i="40"/>
  <c r="V2889" i="40"/>
  <c r="V2890" i="40"/>
  <c r="V2891" i="40"/>
  <c r="V2892" i="40"/>
  <c r="V2893" i="40"/>
  <c r="V2894" i="40"/>
  <c r="V2895" i="40"/>
  <c r="V2896" i="40"/>
  <c r="V2897" i="40"/>
  <c r="V2898" i="40"/>
  <c r="V2899" i="40"/>
  <c r="V2900" i="40"/>
  <c r="V2901" i="40"/>
  <c r="V2902" i="40"/>
  <c r="V2903" i="40"/>
  <c r="V2904" i="40"/>
  <c r="V2905" i="40"/>
  <c r="V2906" i="40"/>
  <c r="V2907" i="40"/>
  <c r="V2908" i="40"/>
  <c r="V2909" i="40"/>
  <c r="V2910" i="40"/>
  <c r="V2911" i="40"/>
  <c r="V2912" i="40"/>
  <c r="V2913" i="40"/>
  <c r="V2914" i="40"/>
  <c r="V2915" i="40"/>
  <c r="V2916" i="40"/>
  <c r="V2917" i="40"/>
  <c r="V2918" i="40"/>
  <c r="V2919" i="40"/>
  <c r="V2920" i="40"/>
  <c r="V2921" i="40"/>
  <c r="V2922" i="40"/>
  <c r="V2923" i="40"/>
  <c r="V2924" i="40"/>
  <c r="V2925" i="40"/>
  <c r="V2926" i="40"/>
  <c r="V2927" i="40"/>
  <c r="V2928" i="40"/>
  <c r="V2929" i="40"/>
  <c r="V2930" i="40"/>
  <c r="V2931" i="40"/>
  <c r="V2932" i="40"/>
  <c r="V2933" i="40"/>
  <c r="V2934" i="40"/>
  <c r="V2935" i="40"/>
  <c r="V2936" i="40"/>
  <c r="V2937" i="40"/>
  <c r="V2938" i="40"/>
  <c r="V2939" i="40"/>
  <c r="V2940" i="40"/>
  <c r="V2941" i="40"/>
  <c r="V2942" i="40"/>
  <c r="V2943" i="40"/>
  <c r="V2944" i="40"/>
  <c r="V2945" i="40"/>
  <c r="V2946" i="40"/>
  <c r="V2947" i="40"/>
  <c r="V2948" i="40"/>
  <c r="V2949" i="40"/>
  <c r="V2950" i="40"/>
  <c r="V2951" i="40"/>
  <c r="V2952" i="40"/>
  <c r="V2953" i="40"/>
  <c r="V2954" i="40"/>
  <c r="V2955" i="40"/>
  <c r="V2956" i="40"/>
  <c r="V2957" i="40"/>
  <c r="V2958" i="40"/>
  <c r="V2959" i="40"/>
  <c r="V2960" i="40"/>
  <c r="V2961" i="40"/>
  <c r="V2962" i="40"/>
  <c r="V2963" i="40"/>
  <c r="V2964" i="40"/>
  <c r="V2965" i="40"/>
  <c r="V2966" i="40"/>
  <c r="V2967" i="40"/>
  <c r="V2968" i="40"/>
  <c r="V2969" i="40"/>
  <c r="V2970" i="40"/>
  <c r="V2971" i="40"/>
  <c r="V2972" i="40"/>
  <c r="V2973" i="40"/>
  <c r="V2974" i="40"/>
  <c r="V2975" i="40"/>
  <c r="V2976" i="40"/>
  <c r="V2977" i="40"/>
  <c r="V2978" i="40"/>
  <c r="V2979" i="40"/>
  <c r="V2980" i="40"/>
  <c r="V2981" i="40"/>
  <c r="V2982" i="40"/>
  <c r="V2983" i="40"/>
  <c r="V2984" i="40"/>
  <c r="V2985" i="40"/>
  <c r="V2986" i="40"/>
  <c r="V2987" i="40"/>
  <c r="V2988" i="40"/>
  <c r="V2989" i="40"/>
  <c r="V2990" i="40"/>
  <c r="V2991" i="40"/>
  <c r="V2992" i="40"/>
  <c r="V2993" i="40"/>
  <c r="V2994" i="40"/>
  <c r="V2995" i="40"/>
  <c r="V2996" i="40"/>
  <c r="V2997" i="40"/>
  <c r="V2998" i="40"/>
  <c r="V2999" i="40"/>
  <c r="E8" i="31"/>
  <c r="E9" i="31"/>
  <c r="E10" i="31"/>
  <c r="E11" i="31"/>
  <c r="E12" i="31"/>
  <c r="E13" i="31"/>
  <c r="E14" i="31"/>
  <c r="U3" i="40"/>
  <c r="U4" i="40"/>
  <c r="U5" i="40"/>
  <c r="U6" i="40"/>
  <c r="U7" i="40"/>
  <c r="U8" i="40"/>
  <c r="U9" i="40"/>
  <c r="U10" i="40"/>
  <c r="U11" i="40"/>
  <c r="U12" i="40"/>
  <c r="U13" i="40"/>
  <c r="U14" i="40"/>
  <c r="U15" i="40"/>
  <c r="U16" i="40"/>
  <c r="U17" i="40"/>
  <c r="U18" i="40"/>
  <c r="U19" i="40"/>
  <c r="U20" i="40"/>
  <c r="U21" i="40"/>
  <c r="U22" i="40"/>
  <c r="U23" i="40"/>
  <c r="U24" i="40"/>
  <c r="U25" i="40"/>
  <c r="U26" i="40"/>
  <c r="U27" i="40"/>
  <c r="U28" i="40"/>
  <c r="U29" i="40"/>
  <c r="U30" i="40"/>
  <c r="U31" i="40"/>
  <c r="U32" i="40"/>
  <c r="U33" i="40"/>
  <c r="U34" i="40"/>
  <c r="U35" i="40"/>
  <c r="U36" i="40"/>
  <c r="U37" i="40"/>
  <c r="U38" i="40"/>
  <c r="U39" i="40"/>
  <c r="U40" i="40"/>
  <c r="U41" i="40"/>
  <c r="U42" i="40"/>
  <c r="U43" i="40"/>
  <c r="U44" i="40"/>
  <c r="U45" i="40"/>
  <c r="U46" i="40"/>
  <c r="U47" i="40"/>
  <c r="U48" i="40"/>
  <c r="U49" i="40"/>
  <c r="U50" i="40"/>
  <c r="U51" i="40"/>
  <c r="U52" i="40"/>
  <c r="U53" i="40"/>
  <c r="U54" i="40"/>
  <c r="U55" i="40"/>
  <c r="U56" i="40"/>
  <c r="U57" i="40"/>
  <c r="U58" i="40"/>
  <c r="U59" i="40"/>
  <c r="U60" i="40"/>
  <c r="U61" i="40"/>
  <c r="U62" i="40"/>
  <c r="U63" i="40"/>
  <c r="U64" i="40"/>
  <c r="U65" i="40"/>
  <c r="U66" i="40"/>
  <c r="U67" i="40"/>
  <c r="U68" i="40"/>
  <c r="U69" i="40"/>
  <c r="U70" i="40"/>
  <c r="U71" i="40"/>
  <c r="U72" i="40"/>
  <c r="U73" i="40"/>
  <c r="U74" i="40"/>
  <c r="U75" i="40"/>
  <c r="U76" i="40"/>
  <c r="U77" i="40"/>
  <c r="U78" i="40"/>
  <c r="U79" i="40"/>
  <c r="U80" i="40"/>
  <c r="U81" i="40"/>
  <c r="U82" i="40"/>
  <c r="U83" i="40"/>
  <c r="U84" i="40"/>
  <c r="U85" i="40"/>
  <c r="U86" i="40"/>
  <c r="U87" i="40"/>
  <c r="U88" i="40"/>
  <c r="U89" i="40"/>
  <c r="U90" i="40"/>
  <c r="U91" i="40"/>
  <c r="U92" i="40"/>
  <c r="U93" i="40"/>
  <c r="U94" i="40"/>
  <c r="U95" i="40"/>
  <c r="U96" i="40"/>
  <c r="U97" i="40"/>
  <c r="U98" i="40"/>
  <c r="U99" i="40"/>
  <c r="U100" i="40"/>
  <c r="U101" i="40"/>
  <c r="U102" i="40"/>
  <c r="U103" i="40"/>
  <c r="U104" i="40"/>
  <c r="U105" i="40"/>
  <c r="U106" i="40"/>
  <c r="U107" i="40"/>
  <c r="U108" i="40"/>
  <c r="U109" i="40"/>
  <c r="U110" i="40"/>
  <c r="U111" i="40"/>
  <c r="U112" i="40"/>
  <c r="U113" i="40"/>
  <c r="U114" i="40"/>
  <c r="U115" i="40"/>
  <c r="U116" i="40"/>
  <c r="U117" i="40"/>
  <c r="U118" i="40"/>
  <c r="U119" i="40"/>
  <c r="U120" i="40"/>
  <c r="U121" i="40"/>
  <c r="U122" i="40"/>
  <c r="U123" i="40"/>
  <c r="U124" i="40"/>
  <c r="U125" i="40"/>
  <c r="U126" i="40"/>
  <c r="U127" i="40"/>
  <c r="U128" i="40"/>
  <c r="U129" i="40"/>
  <c r="U130" i="40"/>
  <c r="U131" i="40"/>
  <c r="U132" i="40"/>
  <c r="U133" i="40"/>
  <c r="U134" i="40"/>
  <c r="U135" i="40"/>
  <c r="U136" i="40"/>
  <c r="U137" i="40"/>
  <c r="U138" i="40"/>
  <c r="U139" i="40"/>
  <c r="U140" i="40"/>
  <c r="U141" i="40"/>
  <c r="U142" i="40"/>
  <c r="U143" i="40"/>
  <c r="U144" i="40"/>
  <c r="U145" i="40"/>
  <c r="U146" i="40"/>
  <c r="U147" i="40"/>
  <c r="U148" i="40"/>
  <c r="U149" i="40"/>
  <c r="U150" i="40"/>
  <c r="U151" i="40"/>
  <c r="U152" i="40"/>
  <c r="U153" i="40"/>
  <c r="U154" i="40"/>
  <c r="U155" i="40"/>
  <c r="U156" i="40"/>
  <c r="U157" i="40"/>
  <c r="U158" i="40"/>
  <c r="U159" i="40"/>
  <c r="U160" i="40"/>
  <c r="U161" i="40"/>
  <c r="U162" i="40"/>
  <c r="U163" i="40"/>
  <c r="U164" i="40"/>
  <c r="U165" i="40"/>
  <c r="U166" i="40"/>
  <c r="U167" i="40"/>
  <c r="U168" i="40"/>
  <c r="U169" i="40"/>
  <c r="U170" i="40"/>
  <c r="U171" i="40"/>
  <c r="U172" i="40"/>
  <c r="U173" i="40"/>
  <c r="U174" i="40"/>
  <c r="U175" i="40"/>
  <c r="U176" i="40"/>
  <c r="U177" i="40"/>
  <c r="U178" i="40"/>
  <c r="U179" i="40"/>
  <c r="U180" i="40"/>
  <c r="U181" i="40"/>
  <c r="U182" i="40"/>
  <c r="U183" i="40"/>
  <c r="U184" i="40"/>
  <c r="U185" i="40"/>
  <c r="U186" i="40"/>
  <c r="U187" i="40"/>
  <c r="U188" i="40"/>
  <c r="U189" i="40"/>
  <c r="U190" i="40"/>
  <c r="U191" i="40"/>
  <c r="U192" i="40"/>
  <c r="U193" i="40"/>
  <c r="U194" i="40"/>
  <c r="U195" i="40"/>
  <c r="U196" i="40"/>
  <c r="U197" i="40"/>
  <c r="U198" i="40"/>
  <c r="U199" i="40"/>
  <c r="U200" i="40"/>
  <c r="U201" i="40"/>
  <c r="U202" i="40"/>
  <c r="U203" i="40"/>
  <c r="U204" i="40"/>
  <c r="U205" i="40"/>
  <c r="U206" i="40"/>
  <c r="U207" i="40"/>
  <c r="U208" i="40"/>
  <c r="U209" i="40"/>
  <c r="U210" i="40"/>
  <c r="U211" i="40"/>
  <c r="U212" i="40"/>
  <c r="U213" i="40"/>
  <c r="U214" i="40"/>
  <c r="U215" i="40"/>
  <c r="U216" i="40"/>
  <c r="U217" i="40"/>
  <c r="U218" i="40"/>
  <c r="U219" i="40"/>
  <c r="U220" i="40"/>
  <c r="U221" i="40"/>
  <c r="U222" i="40"/>
  <c r="U223" i="40"/>
  <c r="U224" i="40"/>
  <c r="U225" i="40"/>
  <c r="U226" i="40"/>
  <c r="U227" i="40"/>
  <c r="U228" i="40"/>
  <c r="U229" i="40"/>
  <c r="U230" i="40"/>
  <c r="U231" i="40"/>
  <c r="U232" i="40"/>
  <c r="U233" i="40"/>
  <c r="U234" i="40"/>
  <c r="U235" i="40"/>
  <c r="U236" i="40"/>
  <c r="U237" i="40"/>
  <c r="U238" i="40"/>
  <c r="U239" i="40"/>
  <c r="U240" i="40"/>
  <c r="U241" i="40"/>
  <c r="U242" i="40"/>
  <c r="U243" i="40"/>
  <c r="U244" i="40"/>
  <c r="U245" i="40"/>
  <c r="U246" i="40"/>
  <c r="U247" i="40"/>
  <c r="U248" i="40"/>
  <c r="U249" i="40"/>
  <c r="U250" i="40"/>
  <c r="U251" i="40"/>
  <c r="U252" i="40"/>
  <c r="U253" i="40"/>
  <c r="U254" i="40"/>
  <c r="U255" i="40"/>
  <c r="U256" i="40"/>
  <c r="U257" i="40"/>
  <c r="U258" i="40"/>
  <c r="U259" i="40"/>
  <c r="U260" i="40"/>
  <c r="U261" i="40"/>
  <c r="U262" i="40"/>
  <c r="U263" i="40"/>
  <c r="U264" i="40"/>
  <c r="U265" i="40"/>
  <c r="U266" i="40"/>
  <c r="U267" i="40"/>
  <c r="U268" i="40"/>
  <c r="U269" i="40"/>
  <c r="U270" i="40"/>
  <c r="U271" i="40"/>
  <c r="U272" i="40"/>
  <c r="U273" i="40"/>
  <c r="U274" i="40"/>
  <c r="U275" i="40"/>
  <c r="U276" i="40"/>
  <c r="U277" i="40"/>
  <c r="U278" i="40"/>
  <c r="U279" i="40"/>
  <c r="U280" i="40"/>
  <c r="U281" i="40"/>
  <c r="U282" i="40"/>
  <c r="U283" i="40"/>
  <c r="U284" i="40"/>
  <c r="U285" i="40"/>
  <c r="U286" i="40"/>
  <c r="U287" i="40"/>
  <c r="U288" i="40"/>
  <c r="U289" i="40"/>
  <c r="U290" i="40"/>
  <c r="U291" i="40"/>
  <c r="U292" i="40"/>
  <c r="U293" i="40"/>
  <c r="U294" i="40"/>
  <c r="U295" i="40"/>
  <c r="U296" i="40"/>
  <c r="U297" i="40"/>
  <c r="U298" i="40"/>
  <c r="U299" i="40"/>
  <c r="U300" i="40"/>
  <c r="U301" i="40"/>
  <c r="U302" i="40"/>
  <c r="U303" i="40"/>
  <c r="U304" i="40"/>
  <c r="U305" i="40"/>
  <c r="U306" i="40"/>
  <c r="U307" i="40"/>
  <c r="U308" i="40"/>
  <c r="U309" i="40"/>
  <c r="U310" i="40"/>
  <c r="U311" i="40"/>
  <c r="U312" i="40"/>
  <c r="U313" i="40"/>
  <c r="U314" i="40"/>
  <c r="U315" i="40"/>
  <c r="U316" i="40"/>
  <c r="U317" i="40"/>
  <c r="U318" i="40"/>
  <c r="U319" i="40"/>
  <c r="U320" i="40"/>
  <c r="U321" i="40"/>
  <c r="U322" i="40"/>
  <c r="U323" i="40"/>
  <c r="U324" i="40"/>
  <c r="U325" i="40"/>
  <c r="U326" i="40"/>
  <c r="U327" i="40"/>
  <c r="U328" i="40"/>
  <c r="U329" i="40"/>
  <c r="U330" i="40"/>
  <c r="U331" i="40"/>
  <c r="U332" i="40"/>
  <c r="U333" i="40"/>
  <c r="U334" i="40"/>
  <c r="U335" i="40"/>
  <c r="U336" i="40"/>
  <c r="U337" i="40"/>
  <c r="U338" i="40"/>
  <c r="U339" i="40"/>
  <c r="U340" i="40"/>
  <c r="U341" i="40"/>
  <c r="U342" i="40"/>
  <c r="U343" i="40"/>
  <c r="U344" i="40"/>
  <c r="U345" i="40"/>
  <c r="U346" i="40"/>
  <c r="U347" i="40"/>
  <c r="U348" i="40"/>
  <c r="U349" i="40"/>
  <c r="U350" i="40"/>
  <c r="U351" i="40"/>
  <c r="U352" i="40"/>
  <c r="U353" i="40"/>
  <c r="U354" i="40"/>
  <c r="U355" i="40"/>
  <c r="U356" i="40"/>
  <c r="U357" i="40"/>
  <c r="U358" i="40"/>
  <c r="U359" i="40"/>
  <c r="U360" i="40"/>
  <c r="U361" i="40"/>
  <c r="U362" i="40"/>
  <c r="U363" i="40"/>
  <c r="U364" i="40"/>
  <c r="U365" i="40"/>
  <c r="U366" i="40"/>
  <c r="U367" i="40"/>
  <c r="U368" i="40"/>
  <c r="U369" i="40"/>
  <c r="U370" i="40"/>
  <c r="U371" i="40"/>
  <c r="U372" i="40"/>
  <c r="U373" i="40"/>
  <c r="U374" i="40"/>
  <c r="U375" i="40"/>
  <c r="U376" i="40"/>
  <c r="U377" i="40"/>
  <c r="U378" i="40"/>
  <c r="U379" i="40"/>
  <c r="U380" i="40"/>
  <c r="U381" i="40"/>
  <c r="U382" i="40"/>
  <c r="U383" i="40"/>
  <c r="U384" i="40"/>
  <c r="U385" i="40"/>
  <c r="U386" i="40"/>
  <c r="U387" i="40"/>
  <c r="U388" i="40"/>
  <c r="U389" i="40"/>
  <c r="U390" i="40"/>
  <c r="U391" i="40"/>
  <c r="U392" i="40"/>
  <c r="U393" i="40"/>
  <c r="U394" i="40"/>
  <c r="U395" i="40"/>
  <c r="U396" i="40"/>
  <c r="U397" i="40"/>
  <c r="U398" i="40"/>
  <c r="U399" i="40"/>
  <c r="U400" i="40"/>
  <c r="U401" i="40"/>
  <c r="U402" i="40"/>
  <c r="U403" i="40"/>
  <c r="U404" i="40"/>
  <c r="U405" i="40"/>
  <c r="U406" i="40"/>
  <c r="U407" i="40"/>
  <c r="U408" i="40"/>
  <c r="U409" i="40"/>
  <c r="U410" i="40"/>
  <c r="U411" i="40"/>
  <c r="U412" i="40"/>
  <c r="U413" i="40"/>
  <c r="U414" i="40"/>
  <c r="U415" i="40"/>
  <c r="U416" i="40"/>
  <c r="U417" i="40"/>
  <c r="U418" i="40"/>
  <c r="U419" i="40"/>
  <c r="U420" i="40"/>
  <c r="U421" i="40"/>
  <c r="U422" i="40"/>
  <c r="U423" i="40"/>
  <c r="U424" i="40"/>
  <c r="U425" i="40"/>
  <c r="U426" i="40"/>
  <c r="U427" i="40"/>
  <c r="U428" i="40"/>
  <c r="U429" i="40"/>
  <c r="U430" i="40"/>
  <c r="U431" i="40"/>
  <c r="U432" i="40"/>
  <c r="U433" i="40"/>
  <c r="U434" i="40"/>
  <c r="U435" i="40"/>
  <c r="U436" i="40"/>
  <c r="U437" i="40"/>
  <c r="U438" i="40"/>
  <c r="U439" i="40"/>
  <c r="U440" i="40"/>
  <c r="U441" i="40"/>
  <c r="U442" i="40"/>
  <c r="U443" i="40"/>
  <c r="U444" i="40"/>
  <c r="U445" i="40"/>
  <c r="U446" i="40"/>
  <c r="U447" i="40"/>
  <c r="U448" i="40"/>
  <c r="U449" i="40"/>
  <c r="U450" i="40"/>
  <c r="U451" i="40"/>
  <c r="U452" i="40"/>
  <c r="U453" i="40"/>
  <c r="U454" i="40"/>
  <c r="U455" i="40"/>
  <c r="U456" i="40"/>
  <c r="U457" i="40"/>
  <c r="U458" i="40"/>
  <c r="U459" i="40"/>
  <c r="U460" i="40"/>
  <c r="U461" i="40"/>
  <c r="U462" i="40"/>
  <c r="U463" i="40"/>
  <c r="U464" i="40"/>
  <c r="U465" i="40"/>
  <c r="U466" i="40"/>
  <c r="U467" i="40"/>
  <c r="U468" i="40"/>
  <c r="U469" i="40"/>
  <c r="U470" i="40"/>
  <c r="U471" i="40"/>
  <c r="U472" i="40"/>
  <c r="U473" i="40"/>
  <c r="U474" i="40"/>
  <c r="U475" i="40"/>
  <c r="U476" i="40"/>
  <c r="U477" i="40"/>
  <c r="U478" i="40"/>
  <c r="U479" i="40"/>
  <c r="U480" i="40"/>
  <c r="U481" i="40"/>
  <c r="U482" i="40"/>
  <c r="U483" i="40"/>
  <c r="U484" i="40"/>
  <c r="U485" i="40"/>
  <c r="U486" i="40"/>
  <c r="U487" i="40"/>
  <c r="U488" i="40"/>
  <c r="U489" i="40"/>
  <c r="U490" i="40"/>
  <c r="U491" i="40"/>
  <c r="U492" i="40"/>
  <c r="U493" i="40"/>
  <c r="U494" i="40"/>
  <c r="U495" i="40"/>
  <c r="U496" i="40"/>
  <c r="U497" i="40"/>
  <c r="U498" i="40"/>
  <c r="U499" i="40"/>
  <c r="U500" i="40"/>
  <c r="U501" i="40"/>
  <c r="U502" i="40"/>
  <c r="U503" i="40"/>
  <c r="U504" i="40"/>
  <c r="U505" i="40"/>
  <c r="U506" i="40"/>
  <c r="U507" i="40"/>
  <c r="U508" i="40"/>
  <c r="U509" i="40"/>
  <c r="U510" i="40"/>
  <c r="U511" i="40"/>
  <c r="U512" i="40"/>
  <c r="U513" i="40"/>
  <c r="U514" i="40"/>
  <c r="U515" i="40"/>
  <c r="U516" i="40"/>
  <c r="U517" i="40"/>
  <c r="U518" i="40"/>
  <c r="U519" i="40"/>
  <c r="U520" i="40"/>
  <c r="U521" i="40"/>
  <c r="U522" i="40"/>
  <c r="U523" i="40"/>
  <c r="U524" i="40"/>
  <c r="U525" i="40"/>
  <c r="U526" i="40"/>
  <c r="U527" i="40"/>
  <c r="U528" i="40"/>
  <c r="U529" i="40"/>
  <c r="U530" i="40"/>
  <c r="U531" i="40"/>
  <c r="U532" i="40"/>
  <c r="U533" i="40"/>
  <c r="U534" i="40"/>
  <c r="U535" i="40"/>
  <c r="U536" i="40"/>
  <c r="U537" i="40"/>
  <c r="U538" i="40"/>
  <c r="U539" i="40"/>
  <c r="U540" i="40"/>
  <c r="U541" i="40"/>
  <c r="U542" i="40"/>
  <c r="U543" i="40"/>
  <c r="U544" i="40"/>
  <c r="U545" i="40"/>
  <c r="U546" i="40"/>
  <c r="U547" i="40"/>
  <c r="U548" i="40"/>
  <c r="U549" i="40"/>
  <c r="U550" i="40"/>
  <c r="U551" i="40"/>
  <c r="U552" i="40"/>
  <c r="U553" i="40"/>
  <c r="U554" i="40"/>
  <c r="U555" i="40"/>
  <c r="U556" i="40"/>
  <c r="U557" i="40"/>
  <c r="U558" i="40"/>
  <c r="U559" i="40"/>
  <c r="U560" i="40"/>
  <c r="U561" i="40"/>
  <c r="U562" i="40"/>
  <c r="U563" i="40"/>
  <c r="U564" i="40"/>
  <c r="U565" i="40"/>
  <c r="U566" i="40"/>
  <c r="U567" i="40"/>
  <c r="U568" i="40"/>
  <c r="U569" i="40"/>
  <c r="U570" i="40"/>
  <c r="U571" i="40"/>
  <c r="U572" i="40"/>
  <c r="U573" i="40"/>
  <c r="U574" i="40"/>
  <c r="U575" i="40"/>
  <c r="U576" i="40"/>
  <c r="U577" i="40"/>
  <c r="U578" i="40"/>
  <c r="U579" i="40"/>
  <c r="U580" i="40"/>
  <c r="U581" i="40"/>
  <c r="U582" i="40"/>
  <c r="U583" i="40"/>
  <c r="U584" i="40"/>
  <c r="U585" i="40"/>
  <c r="U586" i="40"/>
  <c r="U587" i="40"/>
  <c r="U588" i="40"/>
  <c r="U589" i="40"/>
  <c r="U590" i="40"/>
  <c r="U591" i="40"/>
  <c r="U592" i="40"/>
  <c r="U593" i="40"/>
  <c r="U594" i="40"/>
  <c r="U595" i="40"/>
  <c r="U596" i="40"/>
  <c r="U597" i="40"/>
  <c r="U598" i="40"/>
  <c r="U599" i="40"/>
  <c r="U600" i="40"/>
  <c r="U601" i="40"/>
  <c r="U602" i="40"/>
  <c r="U603" i="40"/>
  <c r="U604" i="40"/>
  <c r="U605" i="40"/>
  <c r="U606" i="40"/>
  <c r="U607" i="40"/>
  <c r="U608" i="40"/>
  <c r="U609" i="40"/>
  <c r="U610" i="40"/>
  <c r="U611" i="40"/>
  <c r="U612" i="40"/>
  <c r="U613" i="40"/>
  <c r="U614" i="40"/>
  <c r="U615" i="40"/>
  <c r="U616" i="40"/>
  <c r="U617" i="40"/>
  <c r="U618" i="40"/>
  <c r="U619" i="40"/>
  <c r="U620" i="40"/>
  <c r="U621" i="40"/>
  <c r="U622" i="40"/>
  <c r="U623" i="40"/>
  <c r="U624" i="40"/>
  <c r="U625" i="40"/>
  <c r="U626" i="40"/>
  <c r="U627" i="40"/>
  <c r="U628" i="40"/>
  <c r="U629" i="40"/>
  <c r="U630" i="40"/>
  <c r="U631" i="40"/>
  <c r="U632" i="40"/>
  <c r="U633" i="40"/>
  <c r="U634" i="40"/>
  <c r="U635" i="40"/>
  <c r="U636" i="40"/>
  <c r="U637" i="40"/>
  <c r="U638" i="40"/>
  <c r="U639" i="40"/>
  <c r="U640" i="40"/>
  <c r="U641" i="40"/>
  <c r="U642" i="40"/>
  <c r="U643" i="40"/>
  <c r="U644" i="40"/>
  <c r="U645" i="40"/>
  <c r="U646" i="40"/>
  <c r="U647" i="40"/>
  <c r="U648" i="40"/>
  <c r="U649" i="40"/>
  <c r="U650" i="40"/>
  <c r="U651" i="40"/>
  <c r="U652" i="40"/>
  <c r="U653" i="40"/>
  <c r="U654" i="40"/>
  <c r="U655" i="40"/>
  <c r="U656" i="40"/>
  <c r="U657" i="40"/>
  <c r="U658" i="40"/>
  <c r="U659" i="40"/>
  <c r="U660" i="40"/>
  <c r="U661" i="40"/>
  <c r="U662" i="40"/>
  <c r="U663" i="40"/>
  <c r="U664" i="40"/>
  <c r="U665" i="40"/>
  <c r="U666" i="40"/>
  <c r="U667" i="40"/>
  <c r="U668" i="40"/>
  <c r="U669" i="40"/>
  <c r="U670" i="40"/>
  <c r="U671" i="40"/>
  <c r="U672" i="40"/>
  <c r="U673" i="40"/>
  <c r="U674" i="40"/>
  <c r="U675" i="40"/>
  <c r="U676" i="40"/>
  <c r="U677" i="40"/>
  <c r="U678" i="40"/>
  <c r="U679" i="40"/>
  <c r="U680" i="40"/>
  <c r="U681" i="40"/>
  <c r="U682" i="40"/>
  <c r="U683" i="40"/>
  <c r="U684" i="40"/>
  <c r="U685" i="40"/>
  <c r="U686" i="40"/>
  <c r="U687" i="40"/>
  <c r="U688" i="40"/>
  <c r="U689" i="40"/>
  <c r="U690" i="40"/>
  <c r="U691" i="40"/>
  <c r="U692" i="40"/>
  <c r="U693" i="40"/>
  <c r="U694" i="40"/>
  <c r="U695" i="40"/>
  <c r="U696" i="40"/>
  <c r="U697" i="40"/>
  <c r="U698" i="40"/>
  <c r="U699" i="40"/>
  <c r="U700" i="40"/>
  <c r="U701" i="40"/>
  <c r="U702" i="40"/>
  <c r="U703" i="40"/>
  <c r="U704" i="40"/>
  <c r="U705" i="40"/>
  <c r="U706" i="40"/>
  <c r="U707" i="40"/>
  <c r="U708" i="40"/>
  <c r="U709" i="40"/>
  <c r="U710" i="40"/>
  <c r="U711" i="40"/>
  <c r="U712" i="40"/>
  <c r="U713" i="40"/>
  <c r="U714" i="40"/>
  <c r="U715" i="40"/>
  <c r="U716" i="40"/>
  <c r="U717" i="40"/>
  <c r="U718" i="40"/>
  <c r="U719" i="40"/>
  <c r="U720" i="40"/>
  <c r="U721" i="40"/>
  <c r="U722" i="40"/>
  <c r="U723" i="40"/>
  <c r="U724" i="40"/>
  <c r="U725" i="40"/>
  <c r="U726" i="40"/>
  <c r="U727" i="40"/>
  <c r="U728" i="40"/>
  <c r="U729" i="40"/>
  <c r="U730" i="40"/>
  <c r="U731" i="40"/>
  <c r="U732" i="40"/>
  <c r="U733" i="40"/>
  <c r="U734" i="40"/>
  <c r="U735" i="40"/>
  <c r="U736" i="40"/>
  <c r="U737" i="40"/>
  <c r="U738" i="40"/>
  <c r="U739" i="40"/>
  <c r="U740" i="40"/>
  <c r="U741" i="40"/>
  <c r="U742" i="40"/>
  <c r="U743" i="40"/>
  <c r="U744" i="40"/>
  <c r="U745" i="40"/>
  <c r="U746" i="40"/>
  <c r="U747" i="40"/>
  <c r="U748" i="40"/>
  <c r="U749" i="40"/>
  <c r="U750" i="40"/>
  <c r="U751" i="40"/>
  <c r="U752" i="40"/>
  <c r="U753" i="40"/>
  <c r="U754" i="40"/>
  <c r="U755" i="40"/>
  <c r="U756" i="40"/>
  <c r="U757" i="40"/>
  <c r="U758" i="40"/>
  <c r="U759" i="40"/>
  <c r="U760" i="40"/>
  <c r="U761" i="40"/>
  <c r="U762" i="40"/>
  <c r="U763" i="40"/>
  <c r="U764" i="40"/>
  <c r="U765" i="40"/>
  <c r="U766" i="40"/>
  <c r="U767" i="40"/>
  <c r="U768" i="40"/>
  <c r="U769" i="40"/>
  <c r="U770" i="40"/>
  <c r="U771" i="40"/>
  <c r="U772" i="40"/>
  <c r="U773" i="40"/>
  <c r="U774" i="40"/>
  <c r="U775" i="40"/>
  <c r="U776" i="40"/>
  <c r="U777" i="40"/>
  <c r="U778" i="40"/>
  <c r="U779" i="40"/>
  <c r="U780" i="40"/>
  <c r="U781" i="40"/>
  <c r="U782" i="40"/>
  <c r="U783" i="40"/>
  <c r="U784" i="40"/>
  <c r="U785" i="40"/>
  <c r="U786" i="40"/>
  <c r="U787" i="40"/>
  <c r="U788" i="40"/>
  <c r="U789" i="40"/>
  <c r="U790" i="40"/>
  <c r="U791" i="40"/>
  <c r="U792" i="40"/>
  <c r="U793" i="40"/>
  <c r="U794" i="40"/>
  <c r="U795" i="40"/>
  <c r="U796" i="40"/>
  <c r="U797" i="40"/>
  <c r="U798" i="40"/>
  <c r="U799" i="40"/>
  <c r="U800" i="40"/>
  <c r="U801" i="40"/>
  <c r="U802" i="40"/>
  <c r="U803" i="40"/>
  <c r="U804" i="40"/>
  <c r="U805" i="40"/>
  <c r="U806" i="40"/>
  <c r="U807" i="40"/>
  <c r="U808" i="40"/>
  <c r="U809" i="40"/>
  <c r="U810" i="40"/>
  <c r="U811" i="40"/>
  <c r="U812" i="40"/>
  <c r="U813" i="40"/>
  <c r="U814" i="40"/>
  <c r="U815" i="40"/>
  <c r="U816" i="40"/>
  <c r="U817" i="40"/>
  <c r="U818" i="40"/>
  <c r="U819" i="40"/>
  <c r="U820" i="40"/>
  <c r="U821" i="40"/>
  <c r="U822" i="40"/>
  <c r="U823" i="40"/>
  <c r="U824" i="40"/>
  <c r="U825" i="40"/>
  <c r="U826" i="40"/>
  <c r="U827" i="40"/>
  <c r="U828" i="40"/>
  <c r="U829" i="40"/>
  <c r="U830" i="40"/>
  <c r="U831" i="40"/>
  <c r="U832" i="40"/>
  <c r="U833" i="40"/>
  <c r="U834" i="40"/>
  <c r="U835" i="40"/>
  <c r="U836" i="40"/>
  <c r="U837" i="40"/>
  <c r="U838" i="40"/>
  <c r="U839" i="40"/>
  <c r="U840" i="40"/>
  <c r="U841" i="40"/>
  <c r="U842" i="40"/>
  <c r="U843" i="40"/>
  <c r="U844" i="40"/>
  <c r="U845" i="40"/>
  <c r="U846" i="40"/>
  <c r="U847" i="40"/>
  <c r="U848" i="40"/>
  <c r="U849" i="40"/>
  <c r="U850" i="40"/>
  <c r="U851" i="40"/>
  <c r="U852" i="40"/>
  <c r="U853" i="40"/>
  <c r="U854" i="40"/>
  <c r="U855" i="40"/>
  <c r="U856" i="40"/>
  <c r="U857" i="40"/>
  <c r="U858" i="40"/>
  <c r="U859" i="40"/>
  <c r="U860" i="40"/>
  <c r="U861" i="40"/>
  <c r="U862" i="40"/>
  <c r="U863" i="40"/>
  <c r="U864" i="40"/>
  <c r="U865" i="40"/>
  <c r="U866" i="40"/>
  <c r="U867" i="40"/>
  <c r="U868" i="40"/>
  <c r="U869" i="40"/>
  <c r="U870" i="40"/>
  <c r="U871" i="40"/>
  <c r="U872" i="40"/>
  <c r="U873" i="40"/>
  <c r="U874" i="40"/>
  <c r="U875" i="40"/>
  <c r="U876" i="40"/>
  <c r="U877" i="40"/>
  <c r="U878" i="40"/>
  <c r="U879" i="40"/>
  <c r="U880" i="40"/>
  <c r="U881" i="40"/>
  <c r="U882" i="40"/>
  <c r="U883" i="40"/>
  <c r="U884" i="40"/>
  <c r="U885" i="40"/>
  <c r="U886" i="40"/>
  <c r="U887" i="40"/>
  <c r="U888" i="40"/>
  <c r="U889" i="40"/>
  <c r="U890" i="40"/>
  <c r="U891" i="40"/>
  <c r="U892" i="40"/>
  <c r="U893" i="40"/>
  <c r="U894" i="40"/>
  <c r="U895" i="40"/>
  <c r="U896" i="40"/>
  <c r="U897" i="40"/>
  <c r="U898" i="40"/>
  <c r="U899" i="40"/>
  <c r="U900" i="40"/>
  <c r="U901" i="40"/>
  <c r="U902" i="40"/>
  <c r="U903" i="40"/>
  <c r="U904" i="40"/>
  <c r="U905" i="40"/>
  <c r="U906" i="40"/>
  <c r="U907" i="40"/>
  <c r="U908" i="40"/>
  <c r="U909" i="40"/>
  <c r="U910" i="40"/>
  <c r="U911" i="40"/>
  <c r="U912" i="40"/>
  <c r="U913" i="40"/>
  <c r="U914" i="40"/>
  <c r="U915" i="40"/>
  <c r="U916" i="40"/>
  <c r="U917" i="40"/>
  <c r="U918" i="40"/>
  <c r="U919" i="40"/>
  <c r="U920" i="40"/>
  <c r="U921" i="40"/>
  <c r="U922" i="40"/>
  <c r="U923" i="40"/>
  <c r="U924" i="40"/>
  <c r="U925" i="40"/>
  <c r="U926" i="40"/>
  <c r="U927" i="40"/>
  <c r="U928" i="40"/>
  <c r="U929" i="40"/>
  <c r="U930" i="40"/>
  <c r="U931" i="40"/>
  <c r="U932" i="40"/>
  <c r="U933" i="40"/>
  <c r="U934" i="40"/>
  <c r="U935" i="40"/>
  <c r="U936" i="40"/>
  <c r="U937" i="40"/>
  <c r="U938" i="40"/>
  <c r="U939" i="40"/>
  <c r="U940" i="40"/>
  <c r="U941" i="40"/>
  <c r="U942" i="40"/>
  <c r="U943" i="40"/>
  <c r="U944" i="40"/>
  <c r="U945" i="40"/>
  <c r="U946" i="40"/>
  <c r="U947" i="40"/>
  <c r="U948" i="40"/>
  <c r="U949" i="40"/>
  <c r="U950" i="40"/>
  <c r="U951" i="40"/>
  <c r="U952" i="40"/>
  <c r="U953" i="40"/>
  <c r="U954" i="40"/>
  <c r="U955" i="40"/>
  <c r="U956" i="40"/>
  <c r="U957" i="40"/>
  <c r="U958" i="40"/>
  <c r="U959" i="40"/>
  <c r="U960" i="40"/>
  <c r="U961" i="40"/>
  <c r="U962" i="40"/>
  <c r="U963" i="40"/>
  <c r="U964" i="40"/>
  <c r="U965" i="40"/>
  <c r="U966" i="40"/>
  <c r="U967" i="40"/>
  <c r="U968" i="40"/>
  <c r="U969" i="40"/>
  <c r="U970" i="40"/>
  <c r="U971" i="40"/>
  <c r="U972" i="40"/>
  <c r="U973" i="40"/>
  <c r="U974" i="40"/>
  <c r="U975" i="40"/>
  <c r="U976" i="40"/>
  <c r="U977" i="40"/>
  <c r="U978" i="40"/>
  <c r="U979" i="40"/>
  <c r="U980" i="40"/>
  <c r="U981" i="40"/>
  <c r="U982" i="40"/>
  <c r="U983" i="40"/>
  <c r="U984" i="40"/>
  <c r="U985" i="40"/>
  <c r="U986" i="40"/>
  <c r="U987" i="40"/>
  <c r="U988" i="40"/>
  <c r="U989" i="40"/>
  <c r="U990" i="40"/>
  <c r="U991" i="40"/>
  <c r="U992" i="40"/>
  <c r="U993" i="40"/>
  <c r="U994" i="40"/>
  <c r="U995" i="40"/>
  <c r="U996" i="40"/>
  <c r="U997" i="40"/>
  <c r="U998" i="40"/>
  <c r="U999" i="40"/>
  <c r="U1000" i="40"/>
  <c r="U1001" i="40"/>
  <c r="U1002" i="40"/>
  <c r="U1003" i="40"/>
  <c r="U1004" i="40"/>
  <c r="U1005" i="40"/>
  <c r="U1006" i="40"/>
  <c r="U1007" i="40"/>
  <c r="U1008" i="40"/>
  <c r="U1009" i="40"/>
  <c r="U1010" i="40"/>
  <c r="U1011" i="40"/>
  <c r="U1012" i="40"/>
  <c r="U1013" i="40"/>
  <c r="U1014" i="40"/>
  <c r="U1015" i="40"/>
  <c r="U1016" i="40"/>
  <c r="U1017" i="40"/>
  <c r="U1018" i="40"/>
  <c r="U1019" i="40"/>
  <c r="U1020" i="40"/>
  <c r="U1021" i="40"/>
  <c r="U1022" i="40"/>
  <c r="U1023" i="40"/>
  <c r="U1024" i="40"/>
  <c r="U1025" i="40"/>
  <c r="U1026" i="40"/>
  <c r="U1027" i="40"/>
  <c r="U1028" i="40"/>
  <c r="U1029" i="40"/>
  <c r="U1030" i="40"/>
  <c r="U1031" i="40"/>
  <c r="U1032" i="40"/>
  <c r="U1033" i="40"/>
  <c r="U1034" i="40"/>
  <c r="U1035" i="40"/>
  <c r="U1036" i="40"/>
  <c r="U1037" i="40"/>
  <c r="U1038" i="40"/>
  <c r="U1039" i="40"/>
  <c r="U1040" i="40"/>
  <c r="U1041" i="40"/>
  <c r="U1042" i="40"/>
  <c r="U1043" i="40"/>
  <c r="U1044" i="40"/>
  <c r="U1045" i="40"/>
  <c r="U1046" i="40"/>
  <c r="U1047" i="40"/>
  <c r="U1048" i="40"/>
  <c r="U1049" i="40"/>
  <c r="U1050" i="40"/>
  <c r="U1051" i="40"/>
  <c r="U1052" i="40"/>
  <c r="U1053" i="40"/>
  <c r="U1054" i="40"/>
  <c r="U1055" i="40"/>
  <c r="U1056" i="40"/>
  <c r="U1057" i="40"/>
  <c r="U1058" i="40"/>
  <c r="U1059" i="40"/>
  <c r="U1060" i="40"/>
  <c r="U1061" i="40"/>
  <c r="U1062" i="40"/>
  <c r="U1063" i="40"/>
  <c r="U1064" i="40"/>
  <c r="U1065" i="40"/>
  <c r="U1066" i="40"/>
  <c r="U1067" i="40"/>
  <c r="U1068" i="40"/>
  <c r="U1069" i="40"/>
  <c r="U1070" i="40"/>
  <c r="U1071" i="40"/>
  <c r="U1072" i="40"/>
  <c r="U1073" i="40"/>
  <c r="U1074" i="40"/>
  <c r="U1075" i="40"/>
  <c r="U1076" i="40"/>
  <c r="U1077" i="40"/>
  <c r="U1078" i="40"/>
  <c r="U1079" i="40"/>
  <c r="U1080" i="40"/>
  <c r="U1081" i="40"/>
  <c r="U1082" i="40"/>
  <c r="U1083" i="40"/>
  <c r="U1084" i="40"/>
  <c r="U1085" i="40"/>
  <c r="U1086" i="40"/>
  <c r="U1087" i="40"/>
  <c r="U1088" i="40"/>
  <c r="U1089" i="40"/>
  <c r="U1090" i="40"/>
  <c r="U1091" i="40"/>
  <c r="U1092" i="40"/>
  <c r="U1093" i="40"/>
  <c r="U1094" i="40"/>
  <c r="U1095" i="40"/>
  <c r="U1096" i="40"/>
  <c r="U1097" i="40"/>
  <c r="U1098" i="40"/>
  <c r="U1099" i="40"/>
  <c r="U1100" i="40"/>
  <c r="U1101" i="40"/>
  <c r="U1102" i="40"/>
  <c r="U1103" i="40"/>
  <c r="U1104" i="40"/>
  <c r="U1105" i="40"/>
  <c r="U1106" i="40"/>
  <c r="U1107" i="40"/>
  <c r="U1108" i="40"/>
  <c r="U1109" i="40"/>
  <c r="U1110" i="40"/>
  <c r="U1111" i="40"/>
  <c r="U1112" i="40"/>
  <c r="U1113" i="40"/>
  <c r="U1114" i="40"/>
  <c r="U1115" i="40"/>
  <c r="U1116" i="40"/>
  <c r="U1117" i="40"/>
  <c r="U1118" i="40"/>
  <c r="U1119" i="40"/>
  <c r="U1120" i="40"/>
  <c r="U1121" i="40"/>
  <c r="U1122" i="40"/>
  <c r="U1123" i="40"/>
  <c r="U1124" i="40"/>
  <c r="U1125" i="40"/>
  <c r="U1126" i="40"/>
  <c r="U1127" i="40"/>
  <c r="U1128" i="40"/>
  <c r="U1129" i="40"/>
  <c r="U1130" i="40"/>
  <c r="U1131" i="40"/>
  <c r="U1132" i="40"/>
  <c r="U1133" i="40"/>
  <c r="U1134" i="40"/>
  <c r="U1135" i="40"/>
  <c r="U1136" i="40"/>
  <c r="U1137" i="40"/>
  <c r="U1138" i="40"/>
  <c r="U1139" i="40"/>
  <c r="U1140" i="40"/>
  <c r="U1141" i="40"/>
  <c r="U1142" i="40"/>
  <c r="U1143" i="40"/>
  <c r="U1144" i="40"/>
  <c r="U1145" i="40"/>
  <c r="U1146" i="40"/>
  <c r="U1147" i="40"/>
  <c r="U1148" i="40"/>
  <c r="U1149" i="40"/>
  <c r="U1150" i="40"/>
  <c r="U1151" i="40"/>
  <c r="U1152" i="40"/>
  <c r="U1153" i="40"/>
  <c r="U1154" i="40"/>
  <c r="U1155" i="40"/>
  <c r="U1156" i="40"/>
  <c r="U1157" i="40"/>
  <c r="U1158" i="40"/>
  <c r="U1159" i="40"/>
  <c r="U1160" i="40"/>
  <c r="U1161" i="40"/>
  <c r="U1162" i="40"/>
  <c r="U1163" i="40"/>
  <c r="U1164" i="40"/>
  <c r="U1165" i="40"/>
  <c r="U1166" i="40"/>
  <c r="U1167" i="40"/>
  <c r="U1168" i="40"/>
  <c r="U1169" i="40"/>
  <c r="U1170" i="40"/>
  <c r="U1171" i="40"/>
  <c r="U1172" i="40"/>
  <c r="U1173" i="40"/>
  <c r="U1174" i="40"/>
  <c r="U1175" i="40"/>
  <c r="U1176" i="40"/>
  <c r="U1177" i="40"/>
  <c r="U1178" i="40"/>
  <c r="U1179" i="40"/>
  <c r="U1180" i="40"/>
  <c r="U1181" i="40"/>
  <c r="U1182" i="40"/>
  <c r="U1183" i="40"/>
  <c r="U1184" i="40"/>
  <c r="U1185" i="40"/>
  <c r="U1186" i="40"/>
  <c r="U1187" i="40"/>
  <c r="U1188" i="40"/>
  <c r="U1189" i="40"/>
  <c r="U1190" i="40"/>
  <c r="U1191" i="40"/>
  <c r="U1192" i="40"/>
  <c r="U1193" i="40"/>
  <c r="U1194" i="40"/>
  <c r="U1195" i="40"/>
  <c r="U1196" i="40"/>
  <c r="U1197" i="40"/>
  <c r="U1198" i="40"/>
  <c r="U1199" i="40"/>
  <c r="U1200" i="40"/>
  <c r="U1201" i="40"/>
  <c r="U1202" i="40"/>
  <c r="U1203" i="40"/>
  <c r="U1204" i="40"/>
  <c r="U1205" i="40"/>
  <c r="U1206" i="40"/>
  <c r="U1207" i="40"/>
  <c r="U1208" i="40"/>
  <c r="U1209" i="40"/>
  <c r="U1210" i="40"/>
  <c r="U1211" i="40"/>
  <c r="U1212" i="40"/>
  <c r="U1213" i="40"/>
  <c r="U1214" i="40"/>
  <c r="U1215" i="40"/>
  <c r="U1216" i="40"/>
  <c r="U1217" i="40"/>
  <c r="U1218" i="40"/>
  <c r="U1219" i="40"/>
  <c r="U1220" i="40"/>
  <c r="U1221" i="40"/>
  <c r="U1222" i="40"/>
  <c r="U1223" i="40"/>
  <c r="U1224" i="40"/>
  <c r="U1225" i="40"/>
  <c r="U1226" i="40"/>
  <c r="U1227" i="40"/>
  <c r="U1228" i="40"/>
  <c r="U1229" i="40"/>
  <c r="U1230" i="40"/>
  <c r="U1231" i="40"/>
  <c r="U1232" i="40"/>
  <c r="U1233" i="40"/>
  <c r="U1234" i="40"/>
  <c r="U1235" i="40"/>
  <c r="U1236" i="40"/>
  <c r="U1237" i="40"/>
  <c r="U1238" i="40"/>
  <c r="U1239" i="40"/>
  <c r="U1240" i="40"/>
  <c r="U1241" i="40"/>
  <c r="U1242" i="40"/>
  <c r="U1243" i="40"/>
  <c r="U1244" i="40"/>
  <c r="U1245" i="40"/>
  <c r="U1246" i="40"/>
  <c r="U1247" i="40"/>
  <c r="U1248" i="40"/>
  <c r="U1249" i="40"/>
  <c r="U1250" i="40"/>
  <c r="U1251" i="40"/>
  <c r="U1252" i="40"/>
  <c r="U1253" i="40"/>
  <c r="U1254" i="40"/>
  <c r="U1255" i="40"/>
  <c r="U1256" i="40"/>
  <c r="U1257" i="40"/>
  <c r="U1258" i="40"/>
  <c r="U1259" i="40"/>
  <c r="U1260" i="40"/>
  <c r="U1261" i="40"/>
  <c r="U1262" i="40"/>
  <c r="U1263" i="40"/>
  <c r="U1264" i="40"/>
  <c r="U1265" i="40"/>
  <c r="U1266" i="40"/>
  <c r="U1267" i="40"/>
  <c r="U1268" i="40"/>
  <c r="U1269" i="40"/>
  <c r="U1270" i="40"/>
  <c r="U1271" i="40"/>
  <c r="U1272" i="40"/>
  <c r="U1273" i="40"/>
  <c r="U1274" i="40"/>
  <c r="U1275" i="40"/>
  <c r="U1276" i="40"/>
  <c r="U1277" i="40"/>
  <c r="U1278" i="40"/>
  <c r="U1279" i="40"/>
  <c r="U1280" i="40"/>
  <c r="U1281" i="40"/>
  <c r="U1282" i="40"/>
  <c r="U1283" i="40"/>
  <c r="U1284" i="40"/>
  <c r="U1285" i="40"/>
  <c r="U1286" i="40"/>
  <c r="U1287" i="40"/>
  <c r="U1288" i="40"/>
  <c r="U1289" i="40"/>
  <c r="U1290" i="40"/>
  <c r="U1291" i="40"/>
  <c r="U1292" i="40"/>
  <c r="U1293" i="40"/>
  <c r="U1294" i="40"/>
  <c r="U1295" i="40"/>
  <c r="U1296" i="40"/>
  <c r="U1297" i="40"/>
  <c r="U1298" i="40"/>
  <c r="U1299" i="40"/>
  <c r="U1300" i="40"/>
  <c r="U1301" i="40"/>
  <c r="U1302" i="40"/>
  <c r="U1303" i="40"/>
  <c r="U1304" i="40"/>
  <c r="U1305" i="40"/>
  <c r="U1306" i="40"/>
  <c r="U1307" i="40"/>
  <c r="U1308" i="40"/>
  <c r="U1309" i="40"/>
  <c r="U1310" i="40"/>
  <c r="U1311" i="40"/>
  <c r="U1312" i="40"/>
  <c r="U1313" i="40"/>
  <c r="U1314" i="40"/>
  <c r="U1315" i="40"/>
  <c r="U1316" i="40"/>
  <c r="U1317" i="40"/>
  <c r="U1318" i="40"/>
  <c r="U1319" i="40"/>
  <c r="U1320" i="40"/>
  <c r="U1321" i="40"/>
  <c r="U1322" i="40"/>
  <c r="U1323" i="40"/>
  <c r="U1324" i="40"/>
  <c r="U1325" i="40"/>
  <c r="U1326" i="40"/>
  <c r="U1327" i="40"/>
  <c r="U1328" i="40"/>
  <c r="U1329" i="40"/>
  <c r="U1330" i="40"/>
  <c r="U1331" i="40"/>
  <c r="U1332" i="40"/>
  <c r="U1333" i="40"/>
  <c r="U1334" i="40"/>
  <c r="U1335" i="40"/>
  <c r="U1336" i="40"/>
  <c r="U1337" i="40"/>
  <c r="U1338" i="40"/>
  <c r="U1339" i="40"/>
  <c r="U1340" i="40"/>
  <c r="U1341" i="40"/>
  <c r="U1342" i="40"/>
  <c r="U1343" i="40"/>
  <c r="U1344" i="40"/>
  <c r="U1345" i="40"/>
  <c r="U1346" i="40"/>
  <c r="U1347" i="40"/>
  <c r="U1348" i="40"/>
  <c r="U1349" i="40"/>
  <c r="U1350" i="40"/>
  <c r="U1351" i="40"/>
  <c r="U1352" i="40"/>
  <c r="U1353" i="40"/>
  <c r="U1354" i="40"/>
  <c r="U1355" i="40"/>
  <c r="U1356" i="40"/>
  <c r="U1357" i="40"/>
  <c r="U1358" i="40"/>
  <c r="U1359" i="40"/>
  <c r="U1360" i="40"/>
  <c r="U1361" i="40"/>
  <c r="U1362" i="40"/>
  <c r="U1363" i="40"/>
  <c r="U1364" i="40"/>
  <c r="U1365" i="40"/>
  <c r="U1366" i="40"/>
  <c r="U1367" i="40"/>
  <c r="U1368" i="40"/>
  <c r="U1369" i="40"/>
  <c r="U1370" i="40"/>
  <c r="U1371" i="40"/>
  <c r="U1372" i="40"/>
  <c r="U1373" i="40"/>
  <c r="U1374" i="40"/>
  <c r="U1375" i="40"/>
  <c r="U1376" i="40"/>
  <c r="U1377" i="40"/>
  <c r="U1378" i="40"/>
  <c r="U1379" i="40"/>
  <c r="U1380" i="40"/>
  <c r="U1381" i="40"/>
  <c r="U1382" i="40"/>
  <c r="U1383" i="40"/>
  <c r="U1384" i="40"/>
  <c r="U1385" i="40"/>
  <c r="U1386" i="40"/>
  <c r="U1387" i="40"/>
  <c r="U1388" i="40"/>
  <c r="U1389" i="40"/>
  <c r="U1390" i="40"/>
  <c r="U1391" i="40"/>
  <c r="U1392" i="40"/>
  <c r="U1393" i="40"/>
  <c r="U1394" i="40"/>
  <c r="U1395" i="40"/>
  <c r="U1396" i="40"/>
  <c r="U1397" i="40"/>
  <c r="U1398" i="40"/>
  <c r="U1399" i="40"/>
  <c r="U1400" i="40"/>
  <c r="U1401" i="40"/>
  <c r="U1402" i="40"/>
  <c r="U1403" i="40"/>
  <c r="U1404" i="40"/>
  <c r="U1405" i="40"/>
  <c r="U1406" i="40"/>
  <c r="U1407" i="40"/>
  <c r="U1408" i="40"/>
  <c r="U1409" i="40"/>
  <c r="U1410" i="40"/>
  <c r="U1411" i="40"/>
  <c r="U1412" i="40"/>
  <c r="U1413" i="40"/>
  <c r="U1414" i="40"/>
  <c r="U1415" i="40"/>
  <c r="U1416" i="40"/>
  <c r="U1417" i="40"/>
  <c r="U1418" i="40"/>
  <c r="U1419" i="40"/>
  <c r="U1420" i="40"/>
  <c r="U1421" i="40"/>
  <c r="U1422" i="40"/>
  <c r="U1423" i="40"/>
  <c r="U1424" i="40"/>
  <c r="U1425" i="40"/>
  <c r="U1426" i="40"/>
  <c r="U1427" i="40"/>
  <c r="U1428" i="40"/>
  <c r="U1429" i="40"/>
  <c r="U1430" i="40"/>
  <c r="U1431" i="40"/>
  <c r="U1432" i="40"/>
  <c r="U1433" i="40"/>
  <c r="U1434" i="40"/>
  <c r="U1435" i="40"/>
  <c r="U1436" i="40"/>
  <c r="U1437" i="40"/>
  <c r="U1438" i="40"/>
  <c r="U1439" i="40"/>
  <c r="U1440" i="40"/>
  <c r="U1441" i="40"/>
  <c r="U1442" i="40"/>
  <c r="U1443" i="40"/>
  <c r="U1444" i="40"/>
  <c r="U1445" i="40"/>
  <c r="U1446" i="40"/>
  <c r="U1447" i="40"/>
  <c r="U1448" i="40"/>
  <c r="U1449" i="40"/>
  <c r="U1450" i="40"/>
  <c r="U1451" i="40"/>
  <c r="U1452" i="40"/>
  <c r="U1453" i="40"/>
  <c r="U1454" i="40"/>
  <c r="U1455" i="40"/>
  <c r="U1456" i="40"/>
  <c r="U1457" i="40"/>
  <c r="U1458" i="40"/>
  <c r="U1459" i="40"/>
  <c r="U1460" i="40"/>
  <c r="U1461" i="40"/>
  <c r="U1462" i="40"/>
  <c r="U1463" i="40"/>
  <c r="U1464" i="40"/>
  <c r="U1465" i="40"/>
  <c r="U1466" i="40"/>
  <c r="U1467" i="40"/>
  <c r="U1468" i="40"/>
  <c r="U1469" i="40"/>
  <c r="U1470" i="40"/>
  <c r="U1471" i="40"/>
  <c r="U1472" i="40"/>
  <c r="U1473" i="40"/>
  <c r="U1474" i="40"/>
  <c r="U1475" i="40"/>
  <c r="U1476" i="40"/>
  <c r="U1477" i="40"/>
  <c r="U1478" i="40"/>
  <c r="U1479" i="40"/>
  <c r="U1480" i="40"/>
  <c r="U1481" i="40"/>
  <c r="U1482" i="40"/>
  <c r="U1483" i="40"/>
  <c r="U1484" i="40"/>
  <c r="U1485" i="40"/>
  <c r="U1486" i="40"/>
  <c r="U1487" i="40"/>
  <c r="U1488" i="40"/>
  <c r="U1489" i="40"/>
  <c r="U1490" i="40"/>
  <c r="U1491" i="40"/>
  <c r="U1492" i="40"/>
  <c r="U1493" i="40"/>
  <c r="U1494" i="40"/>
  <c r="U1495" i="40"/>
  <c r="U1496" i="40"/>
  <c r="U1497" i="40"/>
  <c r="U1498" i="40"/>
  <c r="U1499" i="40"/>
  <c r="U1500" i="40"/>
  <c r="U1501" i="40"/>
  <c r="U1502" i="40"/>
  <c r="U1503" i="40"/>
  <c r="U1504" i="40"/>
  <c r="U1505" i="40"/>
  <c r="U1506" i="40"/>
  <c r="U1507" i="40"/>
  <c r="U1508" i="40"/>
  <c r="U1509" i="40"/>
  <c r="U1510" i="40"/>
  <c r="U1511" i="40"/>
  <c r="U1512" i="40"/>
  <c r="U1513" i="40"/>
  <c r="U1514" i="40"/>
  <c r="U1515" i="40"/>
  <c r="U1516" i="40"/>
  <c r="U1517" i="40"/>
  <c r="U1518" i="40"/>
  <c r="U1519" i="40"/>
  <c r="U1520" i="40"/>
  <c r="U1521" i="40"/>
  <c r="U1522" i="40"/>
  <c r="U1523" i="40"/>
  <c r="U1524" i="40"/>
  <c r="U1525" i="40"/>
  <c r="U1526" i="40"/>
  <c r="U1527" i="40"/>
  <c r="U1528" i="40"/>
  <c r="U1529" i="40"/>
  <c r="U1530" i="40"/>
  <c r="U1531" i="40"/>
  <c r="U1532" i="40"/>
  <c r="U1533" i="40"/>
  <c r="U1534" i="40"/>
  <c r="U1535" i="40"/>
  <c r="U1536" i="40"/>
  <c r="U1537" i="40"/>
  <c r="U1538" i="40"/>
  <c r="U1539" i="40"/>
  <c r="U1540" i="40"/>
  <c r="U1541" i="40"/>
  <c r="U1542" i="40"/>
  <c r="U1543" i="40"/>
  <c r="U1544" i="40"/>
  <c r="U1545" i="40"/>
  <c r="U1546" i="40"/>
  <c r="U1547" i="40"/>
  <c r="U1548" i="40"/>
  <c r="U1549" i="40"/>
  <c r="U1550" i="40"/>
  <c r="U1551" i="40"/>
  <c r="U1552" i="40"/>
  <c r="U1553" i="40"/>
  <c r="U1554" i="40"/>
  <c r="U1555" i="40"/>
  <c r="U1556" i="40"/>
  <c r="U1557" i="40"/>
  <c r="U1558" i="40"/>
  <c r="U1559" i="40"/>
  <c r="U1560" i="40"/>
  <c r="U1561" i="40"/>
  <c r="U1562" i="40"/>
  <c r="U1563" i="40"/>
  <c r="U1564" i="40"/>
  <c r="U1565" i="40"/>
  <c r="U1566" i="40"/>
  <c r="U1567" i="40"/>
  <c r="U1568" i="40"/>
  <c r="U1569" i="40"/>
  <c r="U1570" i="40"/>
  <c r="U1571" i="40"/>
  <c r="U1572" i="40"/>
  <c r="U1573" i="40"/>
  <c r="U1574" i="40"/>
  <c r="U1575" i="40"/>
  <c r="U1576" i="40"/>
  <c r="U1577" i="40"/>
  <c r="U1578" i="40"/>
  <c r="U1579" i="40"/>
  <c r="U1580" i="40"/>
  <c r="U1581" i="40"/>
  <c r="U1582" i="40"/>
  <c r="U1583" i="40"/>
  <c r="U1584" i="40"/>
  <c r="U1585" i="40"/>
  <c r="U1586" i="40"/>
  <c r="U1587" i="40"/>
  <c r="U1588" i="40"/>
  <c r="U1589" i="40"/>
  <c r="U1590" i="40"/>
  <c r="U1591" i="40"/>
  <c r="U1592" i="40"/>
  <c r="U1593" i="40"/>
  <c r="U1594" i="40"/>
  <c r="U1595" i="40"/>
  <c r="U1596" i="40"/>
  <c r="U1597" i="40"/>
  <c r="U1598" i="40"/>
  <c r="U1599" i="40"/>
  <c r="U1600" i="40"/>
  <c r="U1601" i="40"/>
  <c r="U1602" i="40"/>
  <c r="U1603" i="40"/>
  <c r="U1604" i="40"/>
  <c r="U1605" i="40"/>
  <c r="U1606" i="40"/>
  <c r="U1607" i="40"/>
  <c r="U1608" i="40"/>
  <c r="U1609" i="40"/>
  <c r="U1610" i="40"/>
  <c r="U1611" i="40"/>
  <c r="U1612" i="40"/>
  <c r="U1613" i="40"/>
  <c r="U1614" i="40"/>
  <c r="U1615" i="40"/>
  <c r="U1616" i="40"/>
  <c r="U1617" i="40"/>
  <c r="U1618" i="40"/>
  <c r="U1619" i="40"/>
  <c r="U1620" i="40"/>
  <c r="U1621" i="40"/>
  <c r="U1622" i="40"/>
  <c r="U1623" i="40"/>
  <c r="U1624" i="40"/>
  <c r="U1625" i="40"/>
  <c r="U1626" i="40"/>
  <c r="U1627" i="40"/>
  <c r="U1628" i="40"/>
  <c r="U1629" i="40"/>
  <c r="U1630" i="40"/>
  <c r="U1631" i="40"/>
  <c r="U1632" i="40"/>
  <c r="U1633" i="40"/>
  <c r="U1634" i="40"/>
  <c r="U1635" i="40"/>
  <c r="U1636" i="40"/>
  <c r="U1637" i="40"/>
  <c r="U1638" i="40"/>
  <c r="U1639" i="40"/>
  <c r="U1640" i="40"/>
  <c r="U1641" i="40"/>
  <c r="U1642" i="40"/>
  <c r="U1643" i="40"/>
  <c r="U1644" i="40"/>
  <c r="U1645" i="40"/>
  <c r="U1646" i="40"/>
  <c r="U1647" i="40"/>
  <c r="U1648" i="40"/>
  <c r="U1649" i="40"/>
  <c r="U1650" i="40"/>
  <c r="U1651" i="40"/>
  <c r="U1652" i="40"/>
  <c r="U1653" i="40"/>
  <c r="U1654" i="40"/>
  <c r="U1655" i="40"/>
  <c r="U1656" i="40"/>
  <c r="U1657" i="40"/>
  <c r="U1658" i="40"/>
  <c r="U1659" i="40"/>
  <c r="U1660" i="40"/>
  <c r="U1661" i="40"/>
  <c r="U1662" i="40"/>
  <c r="U1663" i="40"/>
  <c r="U1664" i="40"/>
  <c r="U1665" i="40"/>
  <c r="U1666" i="40"/>
  <c r="U1667" i="40"/>
  <c r="U1668" i="40"/>
  <c r="U1669" i="40"/>
  <c r="U1670" i="40"/>
  <c r="U1671" i="40"/>
  <c r="U1672" i="40"/>
  <c r="U1673" i="40"/>
  <c r="U1674" i="40"/>
  <c r="U1675" i="40"/>
  <c r="U1676" i="40"/>
  <c r="U1677" i="40"/>
  <c r="U1678" i="40"/>
  <c r="U1679" i="40"/>
  <c r="U1680" i="40"/>
  <c r="U1681" i="40"/>
  <c r="U1682" i="40"/>
  <c r="U1683" i="40"/>
  <c r="U1684" i="40"/>
  <c r="U1685" i="40"/>
  <c r="U1686" i="40"/>
  <c r="U1687" i="40"/>
  <c r="U1688" i="40"/>
  <c r="U1689" i="40"/>
  <c r="U1690" i="40"/>
  <c r="U1691" i="40"/>
  <c r="U1692" i="40"/>
  <c r="U1693" i="40"/>
  <c r="U1694" i="40"/>
  <c r="U1695" i="40"/>
  <c r="U1696" i="40"/>
  <c r="U1697" i="40"/>
  <c r="U1698" i="40"/>
  <c r="U1699" i="40"/>
  <c r="U1700" i="40"/>
  <c r="U1701" i="40"/>
  <c r="U1702" i="40"/>
  <c r="U1703" i="40"/>
  <c r="U1704" i="40"/>
  <c r="U1705" i="40"/>
  <c r="U1706" i="40"/>
  <c r="U1707" i="40"/>
  <c r="U1708" i="40"/>
  <c r="U1709" i="40"/>
  <c r="U1710" i="40"/>
  <c r="U1711" i="40"/>
  <c r="U1712" i="40"/>
  <c r="U1713" i="40"/>
  <c r="U1714" i="40"/>
  <c r="U1715" i="40"/>
  <c r="U1716" i="40"/>
  <c r="U1717" i="40"/>
  <c r="U1718" i="40"/>
  <c r="U1719" i="40"/>
  <c r="U1720" i="40"/>
  <c r="U1721" i="40"/>
  <c r="U1722" i="40"/>
  <c r="U1723" i="40"/>
  <c r="U1724" i="40"/>
  <c r="U1725" i="40"/>
  <c r="U1726" i="40"/>
  <c r="U1727" i="40"/>
  <c r="U1728" i="40"/>
  <c r="U1729" i="40"/>
  <c r="U1730" i="40"/>
  <c r="U1731" i="40"/>
  <c r="U1732" i="40"/>
  <c r="U1733" i="40"/>
  <c r="U1734" i="40"/>
  <c r="U1735" i="40"/>
  <c r="U1736" i="40"/>
  <c r="U1737" i="40"/>
  <c r="U1738" i="40"/>
  <c r="U1739" i="40"/>
  <c r="U1740" i="40"/>
  <c r="U1741" i="40"/>
  <c r="U1742" i="40"/>
  <c r="U1743" i="40"/>
  <c r="U1744" i="40"/>
  <c r="U1745" i="40"/>
  <c r="U1746" i="40"/>
  <c r="U1747" i="40"/>
  <c r="U1748" i="40"/>
  <c r="U1749" i="40"/>
  <c r="U1750" i="40"/>
  <c r="U1751" i="40"/>
  <c r="U1752" i="40"/>
  <c r="U1753" i="40"/>
  <c r="U1754" i="40"/>
  <c r="U1755" i="40"/>
  <c r="U1756" i="40"/>
  <c r="U1757" i="40"/>
  <c r="U1758" i="40"/>
  <c r="U1759" i="40"/>
  <c r="U1760" i="40"/>
  <c r="U1761" i="40"/>
  <c r="U1762" i="40"/>
  <c r="U1763" i="40"/>
  <c r="U1764" i="40"/>
  <c r="U1765" i="40"/>
  <c r="U1766" i="40"/>
  <c r="U1767" i="40"/>
  <c r="U1768" i="40"/>
  <c r="U1769" i="40"/>
  <c r="U1770" i="40"/>
  <c r="U1771" i="40"/>
  <c r="U1772" i="40"/>
  <c r="U1773" i="40"/>
  <c r="U1774" i="40"/>
  <c r="U1775" i="40"/>
  <c r="U1776" i="40"/>
  <c r="U1777" i="40"/>
  <c r="U1778" i="40"/>
  <c r="U1779" i="40"/>
  <c r="U1780" i="40"/>
  <c r="U1781" i="40"/>
  <c r="U1782" i="40"/>
  <c r="U1783" i="40"/>
  <c r="U1784" i="40"/>
  <c r="U1785" i="40"/>
  <c r="U1786" i="40"/>
  <c r="U1787" i="40"/>
  <c r="U1788" i="40"/>
  <c r="U1789" i="40"/>
  <c r="U1790" i="40"/>
  <c r="U1791" i="40"/>
  <c r="U1792" i="40"/>
  <c r="U1793" i="40"/>
  <c r="U1794" i="40"/>
  <c r="U1795" i="40"/>
  <c r="U1796" i="40"/>
  <c r="U1797" i="40"/>
  <c r="U1798" i="40"/>
  <c r="U1799" i="40"/>
  <c r="U1800" i="40"/>
  <c r="U1801" i="40"/>
  <c r="U1802" i="40"/>
  <c r="U1803" i="40"/>
  <c r="U1804" i="40"/>
  <c r="U1805" i="40"/>
  <c r="U1806" i="40"/>
  <c r="U1807" i="40"/>
  <c r="U1808" i="40"/>
  <c r="U1809" i="40"/>
  <c r="U1810" i="40"/>
  <c r="U1811" i="40"/>
  <c r="U1812" i="40"/>
  <c r="U1813" i="40"/>
  <c r="U1814" i="40"/>
  <c r="U1815" i="40"/>
  <c r="U1816" i="40"/>
  <c r="U1817" i="40"/>
  <c r="U1818" i="40"/>
  <c r="U1819" i="40"/>
  <c r="U1820" i="40"/>
  <c r="U1821" i="40"/>
  <c r="U1822" i="40"/>
  <c r="U1823" i="40"/>
  <c r="U1824" i="40"/>
  <c r="U1825" i="40"/>
  <c r="U1826" i="40"/>
  <c r="U1827" i="40"/>
  <c r="U1828" i="40"/>
  <c r="U1829" i="40"/>
  <c r="U1830" i="40"/>
  <c r="U1831" i="40"/>
  <c r="U1832" i="40"/>
  <c r="U1833" i="40"/>
  <c r="U1834" i="40"/>
  <c r="U1835" i="40"/>
  <c r="U1836" i="40"/>
  <c r="U1837" i="40"/>
  <c r="U1838" i="40"/>
  <c r="U1839" i="40"/>
  <c r="U1840" i="40"/>
  <c r="U1841" i="40"/>
  <c r="U1842" i="40"/>
  <c r="U1843" i="40"/>
  <c r="U1844" i="40"/>
  <c r="U1845" i="40"/>
  <c r="U1846" i="40"/>
  <c r="U1847" i="40"/>
  <c r="U1848" i="40"/>
  <c r="U1849" i="40"/>
  <c r="U1850" i="40"/>
  <c r="U1851" i="40"/>
  <c r="U1852" i="40"/>
  <c r="U1853" i="40"/>
  <c r="U1854" i="40"/>
  <c r="U1855" i="40"/>
  <c r="U1856" i="40"/>
  <c r="U1857" i="40"/>
  <c r="U1858" i="40"/>
  <c r="U1859" i="40"/>
  <c r="U1860" i="40"/>
  <c r="U1861" i="40"/>
  <c r="U1862" i="40"/>
  <c r="U1863" i="40"/>
  <c r="U1864" i="40"/>
  <c r="U1865" i="40"/>
  <c r="U1866" i="40"/>
  <c r="U1867" i="40"/>
  <c r="U1868" i="40"/>
  <c r="U1869" i="40"/>
  <c r="U1870" i="40"/>
  <c r="U1871" i="40"/>
  <c r="U1872" i="40"/>
  <c r="U1873" i="40"/>
  <c r="U1874" i="40"/>
  <c r="U1875" i="40"/>
  <c r="U1876" i="40"/>
  <c r="U1877" i="40"/>
  <c r="U1878" i="40"/>
  <c r="U1879" i="40"/>
  <c r="U1880" i="40"/>
  <c r="U1881" i="40"/>
  <c r="U1882" i="40"/>
  <c r="U1883" i="40"/>
  <c r="U1884" i="40"/>
  <c r="U1885" i="40"/>
  <c r="U1886" i="40"/>
  <c r="U1887" i="40"/>
  <c r="U1888" i="40"/>
  <c r="U1889" i="40"/>
  <c r="U1890" i="40"/>
  <c r="U1891" i="40"/>
  <c r="U1892" i="40"/>
  <c r="U1893" i="40"/>
  <c r="U1894" i="40"/>
  <c r="U1895" i="40"/>
  <c r="U1896" i="40"/>
  <c r="U1897" i="40"/>
  <c r="U1898" i="40"/>
  <c r="U1899" i="40"/>
  <c r="U1900" i="40"/>
  <c r="U1901" i="40"/>
  <c r="U1902" i="40"/>
  <c r="U1903" i="40"/>
  <c r="U1904" i="40"/>
  <c r="U1905" i="40"/>
  <c r="U1906" i="40"/>
  <c r="U1907" i="40"/>
  <c r="U1908" i="40"/>
  <c r="U1909" i="40"/>
  <c r="U1910" i="40"/>
  <c r="U1911" i="40"/>
  <c r="U1912" i="40"/>
  <c r="U1913" i="40"/>
  <c r="U1914" i="40"/>
  <c r="U1915" i="40"/>
  <c r="U1916" i="40"/>
  <c r="U1917" i="40"/>
  <c r="U1918" i="40"/>
  <c r="U1919" i="40"/>
  <c r="U1920" i="40"/>
  <c r="U1921" i="40"/>
  <c r="U1922" i="40"/>
  <c r="U1923" i="40"/>
  <c r="U1924" i="40"/>
  <c r="U1925" i="40"/>
  <c r="U1926" i="40"/>
  <c r="U1927" i="40"/>
  <c r="U1928" i="40"/>
  <c r="U1929" i="40"/>
  <c r="U1930" i="40"/>
  <c r="U1931" i="40"/>
  <c r="U1932" i="40"/>
  <c r="U1933" i="40"/>
  <c r="U1934" i="40"/>
  <c r="U1935" i="40"/>
  <c r="U1936" i="40"/>
  <c r="U1937" i="40"/>
  <c r="U1938" i="40"/>
  <c r="U1939" i="40"/>
  <c r="U1940" i="40"/>
  <c r="U1941" i="40"/>
  <c r="U1942" i="40"/>
  <c r="U1943" i="40"/>
  <c r="U1944" i="40"/>
  <c r="U1945" i="40"/>
  <c r="U1946" i="40"/>
  <c r="U1947" i="40"/>
  <c r="U1948" i="40"/>
  <c r="U1949" i="40"/>
  <c r="U1950" i="40"/>
  <c r="U1951" i="40"/>
  <c r="U1952" i="40"/>
  <c r="U1953" i="40"/>
  <c r="U1954" i="40"/>
  <c r="U1955" i="40"/>
  <c r="U1956" i="40"/>
  <c r="U1957" i="40"/>
  <c r="U1958" i="40"/>
  <c r="U1959" i="40"/>
  <c r="U1960" i="40"/>
  <c r="U1961" i="40"/>
  <c r="U1962" i="40"/>
  <c r="U1963" i="40"/>
  <c r="U1964" i="40"/>
  <c r="U1965" i="40"/>
  <c r="U1966" i="40"/>
  <c r="U1967" i="40"/>
  <c r="U1968" i="40"/>
  <c r="U1969" i="40"/>
  <c r="U1970" i="40"/>
  <c r="U1971" i="40"/>
  <c r="U1972" i="40"/>
  <c r="U1973" i="40"/>
  <c r="U1974" i="40"/>
  <c r="U1975" i="40"/>
  <c r="U1976" i="40"/>
  <c r="U1977" i="40"/>
  <c r="U1978" i="40"/>
  <c r="U1979" i="40"/>
  <c r="U1980" i="40"/>
  <c r="U1981" i="40"/>
  <c r="U1982" i="40"/>
  <c r="U1983" i="40"/>
  <c r="U1984" i="40"/>
  <c r="U1985" i="40"/>
  <c r="U1986" i="40"/>
  <c r="U1987" i="40"/>
  <c r="U1988" i="40"/>
  <c r="U1989" i="40"/>
  <c r="U1990" i="40"/>
  <c r="U1991" i="40"/>
  <c r="U1992" i="40"/>
  <c r="U1993" i="40"/>
  <c r="U1994" i="40"/>
  <c r="U1995" i="40"/>
  <c r="U1996" i="40"/>
  <c r="U1997" i="40"/>
  <c r="U1998" i="40"/>
  <c r="U1999" i="40"/>
  <c r="U2000" i="40"/>
  <c r="U2001" i="40"/>
  <c r="U2002" i="40"/>
  <c r="U2003" i="40"/>
  <c r="U2004" i="40"/>
  <c r="U2005" i="40"/>
  <c r="U2006" i="40"/>
  <c r="U2007" i="40"/>
  <c r="U2008" i="40"/>
  <c r="U2009" i="40"/>
  <c r="U2010" i="40"/>
  <c r="U2011" i="40"/>
  <c r="U2012" i="40"/>
  <c r="U2013" i="40"/>
  <c r="U2014" i="40"/>
  <c r="U2015" i="40"/>
  <c r="U2016" i="40"/>
  <c r="U2017" i="40"/>
  <c r="U2018" i="40"/>
  <c r="U2019" i="40"/>
  <c r="U2020" i="40"/>
  <c r="U2021" i="40"/>
  <c r="U2022" i="40"/>
  <c r="U2023" i="40"/>
  <c r="U2024" i="40"/>
  <c r="U2025" i="40"/>
  <c r="U2026" i="40"/>
  <c r="U2027" i="40"/>
  <c r="U2028" i="40"/>
  <c r="U2029" i="40"/>
  <c r="U2030" i="40"/>
  <c r="U2031" i="40"/>
  <c r="U2032" i="40"/>
  <c r="U2033" i="40"/>
  <c r="U2034" i="40"/>
  <c r="U2035" i="40"/>
  <c r="U2036" i="40"/>
  <c r="U2037" i="40"/>
  <c r="U2038" i="40"/>
  <c r="U2039" i="40"/>
  <c r="U2040" i="40"/>
  <c r="U2041" i="40"/>
  <c r="U2042" i="40"/>
  <c r="U2043" i="40"/>
  <c r="U2044" i="40"/>
  <c r="U2045" i="40"/>
  <c r="U2046" i="40"/>
  <c r="U2047" i="40"/>
  <c r="U2048" i="40"/>
  <c r="U2049" i="40"/>
  <c r="U2050" i="40"/>
  <c r="U2051" i="40"/>
  <c r="U2052" i="40"/>
  <c r="U2053" i="40"/>
  <c r="U2054" i="40"/>
  <c r="U2055" i="40"/>
  <c r="U2056" i="40"/>
  <c r="U2057" i="40"/>
  <c r="U2058" i="40"/>
  <c r="U2059" i="40"/>
  <c r="U2060" i="40"/>
  <c r="U2061" i="40"/>
  <c r="U2062" i="40"/>
  <c r="U2063" i="40"/>
  <c r="U2064" i="40"/>
  <c r="U2065" i="40"/>
  <c r="U2066" i="40"/>
  <c r="U2067" i="40"/>
  <c r="U2068" i="40"/>
  <c r="U2069" i="40"/>
  <c r="U2070" i="40"/>
  <c r="U2071" i="40"/>
  <c r="U2072" i="40"/>
  <c r="U2073" i="40"/>
  <c r="U2074" i="40"/>
  <c r="U2075" i="40"/>
  <c r="U2076" i="40"/>
  <c r="U2077" i="40"/>
  <c r="U2078" i="40"/>
  <c r="U2079" i="40"/>
  <c r="U2080" i="40"/>
  <c r="U2081" i="40"/>
  <c r="U2082" i="40"/>
  <c r="U2083" i="40"/>
  <c r="U2084" i="40"/>
  <c r="U2085" i="40"/>
  <c r="U2086" i="40"/>
  <c r="U2087" i="40"/>
  <c r="U2088" i="40"/>
  <c r="U2089" i="40"/>
  <c r="U2090" i="40"/>
  <c r="U2091" i="40"/>
  <c r="U2092" i="40"/>
  <c r="U2093" i="40"/>
  <c r="U2094" i="40"/>
  <c r="U2095" i="40"/>
  <c r="U2096" i="40"/>
  <c r="U2097" i="40"/>
  <c r="U2098" i="40"/>
  <c r="U2099" i="40"/>
  <c r="U2100" i="40"/>
  <c r="U2101" i="40"/>
  <c r="U2102" i="40"/>
  <c r="U2103" i="40"/>
  <c r="U2104" i="40"/>
  <c r="U2105" i="40"/>
  <c r="U2106" i="40"/>
  <c r="U2107" i="40"/>
  <c r="U2108" i="40"/>
  <c r="U2109" i="40"/>
  <c r="U2110" i="40"/>
  <c r="U2111" i="40"/>
  <c r="U2112" i="40"/>
  <c r="U2113" i="40"/>
  <c r="U2114" i="40"/>
  <c r="U2115" i="40"/>
  <c r="U2116" i="40"/>
  <c r="U2117" i="40"/>
  <c r="U2118" i="40"/>
  <c r="U2119" i="40"/>
  <c r="U2120" i="40"/>
  <c r="U2121" i="40"/>
  <c r="U2122" i="40"/>
  <c r="U2123" i="40"/>
  <c r="U2124" i="40"/>
  <c r="U2125" i="40"/>
  <c r="U2126" i="40"/>
  <c r="U2127" i="40"/>
  <c r="U2128" i="40"/>
  <c r="U2129" i="40"/>
  <c r="U2130" i="40"/>
  <c r="U2131" i="40"/>
  <c r="U2132" i="40"/>
  <c r="U2133" i="40"/>
  <c r="U2134" i="40"/>
  <c r="U2135" i="40"/>
  <c r="U2136" i="40"/>
  <c r="U2137" i="40"/>
  <c r="U2138" i="40"/>
  <c r="U2139" i="40"/>
  <c r="U2140" i="40"/>
  <c r="U2141" i="40"/>
  <c r="U2142" i="40"/>
  <c r="U2143" i="40"/>
  <c r="U2144" i="40"/>
  <c r="U2145" i="40"/>
  <c r="U2146" i="40"/>
  <c r="U2147" i="40"/>
  <c r="U2148" i="40"/>
  <c r="U2149" i="40"/>
  <c r="U2150" i="40"/>
  <c r="U2151" i="40"/>
  <c r="U2152" i="40"/>
  <c r="U2153" i="40"/>
  <c r="U2154" i="40"/>
  <c r="U2155" i="40"/>
  <c r="U2156" i="40"/>
  <c r="U2157" i="40"/>
  <c r="U2158" i="40"/>
  <c r="U2159" i="40"/>
  <c r="U2160" i="40"/>
  <c r="U2161" i="40"/>
  <c r="U2162" i="40"/>
  <c r="U2163" i="40"/>
  <c r="U2164" i="40"/>
  <c r="U2165" i="40"/>
  <c r="U2166" i="40"/>
  <c r="U2167" i="40"/>
  <c r="U2168" i="40"/>
  <c r="U2169" i="40"/>
  <c r="U2170" i="40"/>
  <c r="U2171" i="40"/>
  <c r="U2172" i="40"/>
  <c r="U2173" i="40"/>
  <c r="U2174" i="40"/>
  <c r="U2175" i="40"/>
  <c r="U2176" i="40"/>
  <c r="U2177" i="40"/>
  <c r="U2178" i="40"/>
  <c r="U2179" i="40"/>
  <c r="U2180" i="40"/>
  <c r="U2181" i="40"/>
  <c r="U2182" i="40"/>
  <c r="U2183" i="40"/>
  <c r="U2184" i="40"/>
  <c r="U2185" i="40"/>
  <c r="U2186" i="40"/>
  <c r="U2187" i="40"/>
  <c r="U2188" i="40"/>
  <c r="U2189" i="40"/>
  <c r="U2190" i="40"/>
  <c r="U2191" i="40"/>
  <c r="U2192" i="40"/>
  <c r="U2193" i="40"/>
  <c r="U2194" i="40"/>
  <c r="U2195" i="40"/>
  <c r="U2196" i="40"/>
  <c r="U2197" i="40"/>
  <c r="U2198" i="40"/>
  <c r="U2199" i="40"/>
  <c r="U2200" i="40"/>
  <c r="U2201" i="40"/>
  <c r="U2202" i="40"/>
  <c r="U2203" i="40"/>
  <c r="U2204" i="40"/>
  <c r="U2205" i="40"/>
  <c r="U2206" i="40"/>
  <c r="U2207" i="40"/>
  <c r="U2208" i="40"/>
  <c r="U2209" i="40"/>
  <c r="U2210" i="40"/>
  <c r="U2211" i="40"/>
  <c r="U2212" i="40"/>
  <c r="U2213" i="40"/>
  <c r="U2214" i="40"/>
  <c r="U2215" i="40"/>
  <c r="U2216" i="40"/>
  <c r="U2217" i="40"/>
  <c r="U2218" i="40"/>
  <c r="U2219" i="40"/>
  <c r="U2220" i="40"/>
  <c r="U2221" i="40"/>
  <c r="U2222" i="40"/>
  <c r="U2223" i="40"/>
  <c r="U2224" i="40"/>
  <c r="U2225" i="40"/>
  <c r="U2226" i="40"/>
  <c r="U2227" i="40"/>
  <c r="U2228" i="40"/>
  <c r="U2229" i="40"/>
  <c r="U2230" i="40"/>
  <c r="U2231" i="40"/>
  <c r="U2232" i="40"/>
  <c r="U2233" i="40"/>
  <c r="U2234" i="40"/>
  <c r="U2235" i="40"/>
  <c r="U2236" i="40"/>
  <c r="U2237" i="40"/>
  <c r="U2238" i="40"/>
  <c r="U2239" i="40"/>
  <c r="U2240" i="40"/>
  <c r="U2241" i="40"/>
  <c r="U2242" i="40"/>
  <c r="U2243" i="40"/>
  <c r="U2244" i="40"/>
  <c r="U2245" i="40"/>
  <c r="U2246" i="40"/>
  <c r="U2247" i="40"/>
  <c r="U2248" i="40"/>
  <c r="U2249" i="40"/>
  <c r="U2250" i="40"/>
  <c r="U2251" i="40"/>
  <c r="U2252" i="40"/>
  <c r="U2253" i="40"/>
  <c r="U2254" i="40"/>
  <c r="U2255" i="40"/>
  <c r="U2256" i="40"/>
  <c r="U2257" i="40"/>
  <c r="U2258" i="40"/>
  <c r="U2259" i="40"/>
  <c r="U2260" i="40"/>
  <c r="U2261" i="40"/>
  <c r="U2262" i="40"/>
  <c r="U2263" i="40"/>
  <c r="U2264" i="40"/>
  <c r="U2265" i="40"/>
  <c r="U2266" i="40"/>
  <c r="U2267" i="40"/>
  <c r="U2268" i="40"/>
  <c r="U2269" i="40"/>
  <c r="U2270" i="40"/>
  <c r="U2271" i="40"/>
  <c r="U2272" i="40"/>
  <c r="U2273" i="40"/>
  <c r="U2274" i="40"/>
  <c r="U2275" i="40"/>
  <c r="U2276" i="40"/>
  <c r="U2277" i="40"/>
  <c r="U2278" i="40"/>
  <c r="U2279" i="40"/>
  <c r="U2280" i="40"/>
  <c r="U2281" i="40"/>
  <c r="U2282" i="40"/>
  <c r="U2283" i="40"/>
  <c r="U2284" i="40"/>
  <c r="U2285" i="40"/>
  <c r="U2286" i="40"/>
  <c r="U2287" i="40"/>
  <c r="U2288" i="40"/>
  <c r="U2289" i="40"/>
  <c r="U2290" i="40"/>
  <c r="U2291" i="40"/>
  <c r="U2292" i="40"/>
  <c r="U2293" i="40"/>
  <c r="U2294" i="40"/>
  <c r="U2295" i="40"/>
  <c r="U2296" i="40"/>
  <c r="U2297" i="40"/>
  <c r="U2298" i="40"/>
  <c r="U2299" i="40"/>
  <c r="U2300" i="40"/>
  <c r="U2301" i="40"/>
  <c r="U2302" i="40"/>
  <c r="U2303" i="40"/>
  <c r="U2304" i="40"/>
  <c r="U2305" i="40"/>
  <c r="U2306" i="40"/>
  <c r="U2307" i="40"/>
  <c r="U2308" i="40"/>
  <c r="U2309" i="40"/>
  <c r="U2310" i="40"/>
  <c r="U2311" i="40"/>
  <c r="U2312" i="40"/>
  <c r="U2313" i="40"/>
  <c r="U2314" i="40"/>
  <c r="U2315" i="40"/>
  <c r="U2316" i="40"/>
  <c r="U2317" i="40"/>
  <c r="U2318" i="40"/>
  <c r="U2319" i="40"/>
  <c r="U2320" i="40"/>
  <c r="U2321" i="40"/>
  <c r="U2322" i="40"/>
  <c r="U2323" i="40"/>
  <c r="U2324" i="40"/>
  <c r="U2325" i="40"/>
  <c r="U2326" i="40"/>
  <c r="U2327" i="40"/>
  <c r="U2328" i="40"/>
  <c r="U2329" i="40"/>
  <c r="U2330" i="40"/>
  <c r="U2331" i="40"/>
  <c r="U2332" i="40"/>
  <c r="U2333" i="40"/>
  <c r="U2334" i="40"/>
  <c r="U2335" i="40"/>
  <c r="U2336" i="40"/>
  <c r="U2337" i="40"/>
  <c r="U2338" i="40"/>
  <c r="U2339" i="40"/>
  <c r="U2340" i="40"/>
  <c r="U2341" i="40"/>
  <c r="U2342" i="40"/>
  <c r="U2343" i="40"/>
  <c r="U2344" i="40"/>
  <c r="U2345" i="40"/>
  <c r="U2346" i="40"/>
  <c r="U2347" i="40"/>
  <c r="U2348" i="40"/>
  <c r="U2349" i="40"/>
  <c r="U2350" i="40"/>
  <c r="U2351" i="40"/>
  <c r="U2352" i="40"/>
  <c r="U2353" i="40"/>
  <c r="U2354" i="40"/>
  <c r="U2355" i="40"/>
  <c r="U2356" i="40"/>
  <c r="U2357" i="40"/>
  <c r="U2358" i="40"/>
  <c r="U2359" i="40"/>
  <c r="U2360" i="40"/>
  <c r="U2361" i="40"/>
  <c r="U2362" i="40"/>
  <c r="U2363" i="40"/>
  <c r="U2364" i="40"/>
  <c r="U2365" i="40"/>
  <c r="U2366" i="40"/>
  <c r="U2367" i="40"/>
  <c r="U2368" i="40"/>
  <c r="U2369" i="40"/>
  <c r="U2370" i="40"/>
  <c r="U2371" i="40"/>
  <c r="U2372" i="40"/>
  <c r="U2373" i="40"/>
  <c r="U2374" i="40"/>
  <c r="U2375" i="40"/>
  <c r="U2376" i="40"/>
  <c r="U2377" i="40"/>
  <c r="U2378" i="40"/>
  <c r="U2379" i="40"/>
  <c r="U2380" i="40"/>
  <c r="U2381" i="40"/>
  <c r="U2382" i="40"/>
  <c r="U2383" i="40"/>
  <c r="U2384" i="40"/>
  <c r="U2385" i="40"/>
  <c r="U2386" i="40"/>
  <c r="U2387" i="40"/>
  <c r="U2388" i="40"/>
  <c r="U2389" i="40"/>
  <c r="U2390" i="40"/>
  <c r="U2391" i="40"/>
  <c r="U2392" i="40"/>
  <c r="U2393" i="40"/>
  <c r="U2394" i="40"/>
  <c r="U2395" i="40"/>
  <c r="U2396" i="40"/>
  <c r="U2397" i="40"/>
  <c r="U2398" i="40"/>
  <c r="U2399" i="40"/>
  <c r="U2400" i="40"/>
  <c r="U2401" i="40"/>
  <c r="U2402" i="40"/>
  <c r="U2403" i="40"/>
  <c r="U2404" i="40"/>
  <c r="U2405" i="40"/>
  <c r="U2406" i="40"/>
  <c r="U2407" i="40"/>
  <c r="U2408" i="40"/>
  <c r="U2409" i="40"/>
  <c r="U2410" i="40"/>
  <c r="U2411" i="40"/>
  <c r="U2412" i="40"/>
  <c r="U2413" i="40"/>
  <c r="U2414" i="40"/>
  <c r="U2415" i="40"/>
  <c r="U2416" i="40"/>
  <c r="U2417" i="40"/>
  <c r="U2418" i="40"/>
  <c r="U2419" i="40"/>
  <c r="U2420" i="40"/>
  <c r="U2421" i="40"/>
  <c r="U2422" i="40"/>
  <c r="U2423" i="40"/>
  <c r="U2424" i="40"/>
  <c r="U2425" i="40"/>
  <c r="U2426" i="40"/>
  <c r="U2427" i="40"/>
  <c r="U2428" i="40"/>
  <c r="U2429" i="40"/>
  <c r="U2430" i="40"/>
  <c r="U2431" i="40"/>
  <c r="U2432" i="40"/>
  <c r="U2433" i="40"/>
  <c r="U2434" i="40"/>
  <c r="U2435" i="40"/>
  <c r="U2436" i="40"/>
  <c r="U2437" i="40"/>
  <c r="U2438" i="40"/>
  <c r="U2439" i="40"/>
  <c r="U2440" i="40"/>
  <c r="U2441" i="40"/>
  <c r="U2442" i="40"/>
  <c r="U2443" i="40"/>
  <c r="U2444" i="40"/>
  <c r="U2445" i="40"/>
  <c r="U2446" i="40"/>
  <c r="U2447" i="40"/>
  <c r="U2448" i="40"/>
  <c r="U2449" i="40"/>
  <c r="U2450" i="40"/>
  <c r="U2451" i="40"/>
  <c r="U2452" i="40"/>
  <c r="U2453" i="40"/>
  <c r="U2454" i="40"/>
  <c r="U2455" i="40"/>
  <c r="U2456" i="40"/>
  <c r="U2457" i="40"/>
  <c r="U2458" i="40"/>
  <c r="U2459" i="40"/>
  <c r="U2460" i="40"/>
  <c r="U2461" i="40"/>
  <c r="U2462" i="40"/>
  <c r="U2463" i="40"/>
  <c r="U2464" i="40"/>
  <c r="U2465" i="40"/>
  <c r="U2466" i="40"/>
  <c r="U2467" i="40"/>
  <c r="U2468" i="40"/>
  <c r="U2469" i="40"/>
  <c r="U2470" i="40"/>
  <c r="U2471" i="40"/>
  <c r="U2472" i="40"/>
  <c r="U2473" i="40"/>
  <c r="U2474" i="40"/>
  <c r="U2475" i="40"/>
  <c r="U2476" i="40"/>
  <c r="U2477" i="40"/>
  <c r="U2478" i="40"/>
  <c r="U2479" i="40"/>
  <c r="U2480" i="40"/>
  <c r="U2481" i="40"/>
  <c r="U2482" i="40"/>
  <c r="U2483" i="40"/>
  <c r="U2484" i="40"/>
  <c r="U2485" i="40"/>
  <c r="U2486" i="40"/>
  <c r="U2487" i="40"/>
  <c r="U2488" i="40"/>
  <c r="U2489" i="40"/>
  <c r="U2490" i="40"/>
  <c r="U2491" i="40"/>
  <c r="U2492" i="40"/>
  <c r="U2493" i="40"/>
  <c r="U2494" i="40"/>
  <c r="U2495" i="40"/>
  <c r="U2496" i="40"/>
  <c r="U2497" i="40"/>
  <c r="U2498" i="40"/>
  <c r="U2499" i="40"/>
  <c r="U2500" i="40"/>
  <c r="U2501" i="40"/>
  <c r="U2502" i="40"/>
  <c r="U2503" i="40"/>
  <c r="U2504" i="40"/>
  <c r="U2505" i="40"/>
  <c r="U2506" i="40"/>
  <c r="U2507" i="40"/>
  <c r="U2508" i="40"/>
  <c r="U2509" i="40"/>
  <c r="U2510" i="40"/>
  <c r="U2511" i="40"/>
  <c r="U2512" i="40"/>
  <c r="U2513" i="40"/>
  <c r="U2514" i="40"/>
  <c r="U2515" i="40"/>
  <c r="U2516" i="40"/>
  <c r="U2517" i="40"/>
  <c r="U2518" i="40"/>
  <c r="U2519" i="40"/>
  <c r="U2520" i="40"/>
  <c r="U2521" i="40"/>
  <c r="U2522" i="40"/>
  <c r="U2523" i="40"/>
  <c r="U2524" i="40"/>
  <c r="U2525" i="40"/>
  <c r="U2526" i="40"/>
  <c r="U2527" i="40"/>
  <c r="U2528" i="40"/>
  <c r="U2529" i="40"/>
  <c r="U2530" i="40"/>
  <c r="U2531" i="40"/>
  <c r="U2532" i="40"/>
  <c r="U2533" i="40"/>
  <c r="U2534" i="40"/>
  <c r="U2535" i="40"/>
  <c r="U2536" i="40"/>
  <c r="U2537" i="40"/>
  <c r="U2538" i="40"/>
  <c r="U2539" i="40"/>
  <c r="U2540" i="40"/>
  <c r="U2541" i="40"/>
  <c r="U2542" i="40"/>
  <c r="U2543" i="40"/>
  <c r="U2544" i="40"/>
  <c r="U2545" i="40"/>
  <c r="U2546" i="40"/>
  <c r="U2547" i="40"/>
  <c r="U2548" i="40"/>
  <c r="U2549" i="40"/>
  <c r="U2550" i="40"/>
  <c r="U2551" i="40"/>
  <c r="U2552" i="40"/>
  <c r="U2553" i="40"/>
  <c r="U2554" i="40"/>
  <c r="U2555" i="40"/>
  <c r="U2556" i="40"/>
  <c r="U2557" i="40"/>
  <c r="U2558" i="40"/>
  <c r="U2559" i="40"/>
  <c r="U2560" i="40"/>
  <c r="U2561" i="40"/>
  <c r="U2562" i="40"/>
  <c r="U2563" i="40"/>
  <c r="U2564" i="40"/>
  <c r="U2565" i="40"/>
  <c r="U2566" i="40"/>
  <c r="U2567" i="40"/>
  <c r="U2568" i="40"/>
  <c r="U2569" i="40"/>
  <c r="U2570" i="40"/>
  <c r="U2571" i="40"/>
  <c r="U2572" i="40"/>
  <c r="U2573" i="40"/>
  <c r="U2574" i="40"/>
  <c r="U2575" i="40"/>
  <c r="U2576" i="40"/>
  <c r="U2577" i="40"/>
  <c r="U2578" i="40"/>
  <c r="U2579" i="40"/>
  <c r="U2580" i="40"/>
  <c r="U2581" i="40"/>
  <c r="U2582" i="40"/>
  <c r="U2583" i="40"/>
  <c r="U2584" i="40"/>
  <c r="U2585" i="40"/>
  <c r="U2586" i="40"/>
  <c r="U2587" i="40"/>
  <c r="U2588" i="40"/>
  <c r="U2589" i="40"/>
  <c r="U2590" i="40"/>
  <c r="U2591" i="40"/>
  <c r="U2592" i="40"/>
  <c r="U2593" i="40"/>
  <c r="U2594" i="40"/>
  <c r="U2595" i="40"/>
  <c r="U2596" i="40"/>
  <c r="U2597" i="40"/>
  <c r="U2598" i="40"/>
  <c r="U2599" i="40"/>
  <c r="U2600" i="40"/>
  <c r="U2601" i="40"/>
  <c r="U2602" i="40"/>
  <c r="U2603" i="40"/>
  <c r="U2604" i="40"/>
  <c r="U2605" i="40"/>
  <c r="U2606" i="40"/>
  <c r="U2607" i="40"/>
  <c r="U2608" i="40"/>
  <c r="U2609" i="40"/>
  <c r="U2610" i="40"/>
  <c r="U2611" i="40"/>
  <c r="U2612" i="40"/>
  <c r="U2613" i="40"/>
  <c r="U2614" i="40"/>
  <c r="U2615" i="40"/>
  <c r="U2616" i="40"/>
  <c r="U2617" i="40"/>
  <c r="U2618" i="40"/>
  <c r="U2619" i="40"/>
  <c r="U2620" i="40"/>
  <c r="U2621" i="40"/>
  <c r="U2622" i="40"/>
  <c r="U2623" i="40"/>
  <c r="U2624" i="40"/>
  <c r="U2625" i="40"/>
  <c r="U2626" i="40"/>
  <c r="U2627" i="40"/>
  <c r="U2628" i="40"/>
  <c r="U2629" i="40"/>
  <c r="U2630" i="40"/>
  <c r="U2631" i="40"/>
  <c r="U2632" i="40"/>
  <c r="U2633" i="40"/>
  <c r="U2634" i="40"/>
  <c r="U2635" i="40"/>
  <c r="U2636" i="40"/>
  <c r="U2637" i="40"/>
  <c r="U2638" i="40"/>
  <c r="U2639" i="40"/>
  <c r="U2640" i="40"/>
  <c r="U2641" i="40"/>
  <c r="U2642" i="40"/>
  <c r="U2643" i="40"/>
  <c r="U2644" i="40"/>
  <c r="U2645" i="40"/>
  <c r="U2646" i="40"/>
  <c r="U2647" i="40"/>
  <c r="U2648" i="40"/>
  <c r="U2649" i="40"/>
  <c r="U2650" i="40"/>
  <c r="U2651" i="40"/>
  <c r="U2652" i="40"/>
  <c r="U2653" i="40"/>
  <c r="U2654" i="40"/>
  <c r="U2655" i="40"/>
  <c r="U2656" i="40"/>
  <c r="U2657" i="40"/>
  <c r="U2658" i="40"/>
  <c r="U2659" i="40"/>
  <c r="U2660" i="40"/>
  <c r="U2661" i="40"/>
  <c r="U2662" i="40"/>
  <c r="U2663" i="40"/>
  <c r="U2664" i="40"/>
  <c r="U2665" i="40"/>
  <c r="U2666" i="40"/>
  <c r="U2667" i="40"/>
  <c r="U2668" i="40"/>
  <c r="U2669" i="40"/>
  <c r="U2670" i="40"/>
  <c r="U2671" i="40"/>
  <c r="U2672" i="40"/>
  <c r="U2673" i="40"/>
  <c r="U2674" i="40"/>
  <c r="U2675" i="40"/>
  <c r="U2676" i="40"/>
  <c r="U2677" i="40"/>
  <c r="U2678" i="40"/>
  <c r="U2679" i="40"/>
  <c r="U2680" i="40"/>
  <c r="U2681" i="40"/>
  <c r="U2682" i="40"/>
  <c r="U2683" i="40"/>
  <c r="U2684" i="40"/>
  <c r="U2685" i="40"/>
  <c r="U2686" i="40"/>
  <c r="U2687" i="40"/>
  <c r="U2688" i="40"/>
  <c r="U2689" i="40"/>
  <c r="U2690" i="40"/>
  <c r="U2691" i="40"/>
  <c r="U2692" i="40"/>
  <c r="U2693" i="40"/>
  <c r="U2694" i="40"/>
  <c r="U2695" i="40"/>
  <c r="U2696" i="40"/>
  <c r="U2697" i="40"/>
  <c r="U2698" i="40"/>
  <c r="U2699" i="40"/>
  <c r="U2700" i="40"/>
  <c r="U2701" i="40"/>
  <c r="U2702" i="40"/>
  <c r="U2703" i="40"/>
  <c r="U2704" i="40"/>
  <c r="U2705" i="40"/>
  <c r="U2706" i="40"/>
  <c r="U2707" i="40"/>
  <c r="U2708" i="40"/>
  <c r="U2709" i="40"/>
  <c r="U2710" i="40"/>
  <c r="U2711" i="40"/>
  <c r="U2712" i="40"/>
  <c r="U2713" i="40"/>
  <c r="U2714" i="40"/>
  <c r="U2715" i="40"/>
  <c r="U2716" i="40"/>
  <c r="U2717" i="40"/>
  <c r="U2718" i="40"/>
  <c r="U2719" i="40"/>
  <c r="U2720" i="40"/>
  <c r="U2721" i="40"/>
  <c r="U2722" i="40"/>
  <c r="U2723" i="40"/>
  <c r="U2724" i="40"/>
  <c r="U2725" i="40"/>
  <c r="U2726" i="40"/>
  <c r="U2727" i="40"/>
  <c r="U2728" i="40"/>
  <c r="U2729" i="40"/>
  <c r="U2730" i="40"/>
  <c r="U2731" i="40"/>
  <c r="U2732" i="40"/>
  <c r="U2733" i="40"/>
  <c r="U2734" i="40"/>
  <c r="U2735" i="40"/>
  <c r="U2736" i="40"/>
  <c r="U2737" i="40"/>
  <c r="U2738" i="40"/>
  <c r="U2739" i="40"/>
  <c r="U2740" i="40"/>
  <c r="U2741" i="40"/>
  <c r="U2742" i="40"/>
  <c r="U2743" i="40"/>
  <c r="U2744" i="40"/>
  <c r="U2745" i="40"/>
  <c r="U2746" i="40"/>
  <c r="U2747" i="40"/>
  <c r="U2748" i="40"/>
  <c r="U2749" i="40"/>
  <c r="U2750" i="40"/>
  <c r="U2751" i="40"/>
  <c r="U2752" i="40"/>
  <c r="U2753" i="40"/>
  <c r="U2754" i="40"/>
  <c r="U2755" i="40"/>
  <c r="U2756" i="40"/>
  <c r="U2757" i="40"/>
  <c r="U2758" i="40"/>
  <c r="U2759" i="40"/>
  <c r="U2760" i="40"/>
  <c r="U2761" i="40"/>
  <c r="U2762" i="40"/>
  <c r="U2763" i="40"/>
  <c r="U2764" i="40"/>
  <c r="U2765" i="40"/>
  <c r="U2766" i="40"/>
  <c r="U2767" i="40"/>
  <c r="U2768" i="40"/>
  <c r="U2769" i="40"/>
  <c r="U2770" i="40"/>
  <c r="U2771" i="40"/>
  <c r="U2772" i="40"/>
  <c r="U2773" i="40"/>
  <c r="U2774" i="40"/>
  <c r="U2775" i="40"/>
  <c r="U2776" i="40"/>
  <c r="U2777" i="40"/>
  <c r="U2778" i="40"/>
  <c r="U2779" i="40"/>
  <c r="U2780" i="40"/>
  <c r="U2781" i="40"/>
  <c r="U2782" i="40"/>
  <c r="U2783" i="40"/>
  <c r="U2784" i="40"/>
  <c r="U2785" i="40"/>
  <c r="U2786" i="40"/>
  <c r="U2787" i="40"/>
  <c r="U2788" i="40"/>
  <c r="U2789" i="40"/>
  <c r="U2790" i="40"/>
  <c r="U2791" i="40"/>
  <c r="U2792" i="40"/>
  <c r="U2793" i="40"/>
  <c r="U2794" i="40"/>
  <c r="U2795" i="40"/>
  <c r="U2796" i="40"/>
  <c r="U2797" i="40"/>
  <c r="U2798" i="40"/>
  <c r="U2799" i="40"/>
  <c r="U2800" i="40"/>
  <c r="U2801" i="40"/>
  <c r="U2802" i="40"/>
  <c r="U2803" i="40"/>
  <c r="U2804" i="40"/>
  <c r="U2805" i="40"/>
  <c r="U2806" i="40"/>
  <c r="U2807" i="40"/>
  <c r="U2808" i="40"/>
  <c r="U2809" i="40"/>
  <c r="U2810" i="40"/>
  <c r="U2811" i="40"/>
  <c r="U2812" i="40"/>
  <c r="U2813" i="40"/>
  <c r="U2814" i="40"/>
  <c r="U2815" i="40"/>
  <c r="U2816" i="40"/>
  <c r="U2817" i="40"/>
  <c r="U2818" i="40"/>
  <c r="U2819" i="40"/>
  <c r="U2820" i="40"/>
  <c r="U2821" i="40"/>
  <c r="U2822" i="40"/>
  <c r="U2823" i="40"/>
  <c r="U2824" i="40"/>
  <c r="U2825" i="40"/>
  <c r="U2826" i="40"/>
  <c r="U2827" i="40"/>
  <c r="U2828" i="40"/>
  <c r="U2829" i="40"/>
  <c r="U2830" i="40"/>
  <c r="U2831" i="40"/>
  <c r="U2832" i="40"/>
  <c r="U2833" i="40"/>
  <c r="U2834" i="40"/>
  <c r="U2835" i="40"/>
  <c r="U2836" i="40"/>
  <c r="U2837" i="40"/>
  <c r="U2838" i="40"/>
  <c r="U2839" i="40"/>
  <c r="U2840" i="40"/>
  <c r="U2841" i="40"/>
  <c r="U2842" i="40"/>
  <c r="U2843" i="40"/>
  <c r="U2844" i="40"/>
  <c r="U2845" i="40"/>
  <c r="U2846" i="40"/>
  <c r="U2847" i="40"/>
  <c r="U2848" i="40"/>
  <c r="U2849" i="40"/>
  <c r="U2850" i="40"/>
  <c r="U2851" i="40"/>
  <c r="U2852" i="40"/>
  <c r="U2853" i="40"/>
  <c r="U2854" i="40"/>
  <c r="U2855" i="40"/>
  <c r="U2856" i="40"/>
  <c r="U2857" i="40"/>
  <c r="U2858" i="40"/>
  <c r="U2859" i="40"/>
  <c r="U2860" i="40"/>
  <c r="U2861" i="40"/>
  <c r="U2862" i="40"/>
  <c r="U2863" i="40"/>
  <c r="U2864" i="40"/>
  <c r="U2865" i="40"/>
  <c r="U2866" i="40"/>
  <c r="U2867" i="40"/>
  <c r="U2868" i="40"/>
  <c r="U2869" i="40"/>
  <c r="U2870" i="40"/>
  <c r="U2871" i="40"/>
  <c r="U2872" i="40"/>
  <c r="U2873" i="40"/>
  <c r="U2874" i="40"/>
  <c r="U2875" i="40"/>
  <c r="U2876" i="40"/>
  <c r="U2877" i="40"/>
  <c r="U2878" i="40"/>
  <c r="U2879" i="40"/>
  <c r="U2880" i="40"/>
  <c r="U2881" i="40"/>
  <c r="U2882" i="40"/>
  <c r="U2883" i="40"/>
  <c r="U2884" i="40"/>
  <c r="U2885" i="40"/>
  <c r="U2886" i="40"/>
  <c r="U2887" i="40"/>
  <c r="U2888" i="40"/>
  <c r="U2889" i="40"/>
  <c r="U2890" i="40"/>
  <c r="U2891" i="40"/>
  <c r="U2892" i="40"/>
  <c r="U2893" i="40"/>
  <c r="U2894" i="40"/>
  <c r="U2895" i="40"/>
  <c r="U2896" i="40"/>
  <c r="U2897" i="40"/>
  <c r="U2898" i="40"/>
  <c r="U2899" i="40"/>
  <c r="U2900" i="40"/>
  <c r="U2901" i="40"/>
  <c r="U2902" i="40"/>
  <c r="U2903" i="40"/>
  <c r="U2904" i="40"/>
  <c r="U2905" i="40"/>
  <c r="U2906" i="40"/>
  <c r="U2907" i="40"/>
  <c r="U2908" i="40"/>
  <c r="U2909" i="40"/>
  <c r="U2910" i="40"/>
  <c r="U2911" i="40"/>
  <c r="U2912" i="40"/>
  <c r="U2913" i="40"/>
  <c r="U2914" i="40"/>
  <c r="U2915" i="40"/>
  <c r="U2916" i="40"/>
  <c r="U2917" i="40"/>
  <c r="U2918" i="40"/>
  <c r="U2919" i="40"/>
  <c r="U2920" i="40"/>
  <c r="U2921" i="40"/>
  <c r="U2922" i="40"/>
  <c r="U2923" i="40"/>
  <c r="U2924" i="40"/>
  <c r="U2925" i="40"/>
  <c r="U2926" i="40"/>
  <c r="U2927" i="40"/>
  <c r="U2928" i="40"/>
  <c r="U2929" i="40"/>
  <c r="U2930" i="40"/>
  <c r="U2931" i="40"/>
  <c r="U2932" i="40"/>
  <c r="U2933" i="40"/>
  <c r="U2934" i="40"/>
  <c r="U2935" i="40"/>
  <c r="U2936" i="40"/>
  <c r="U2937" i="40"/>
  <c r="U2938" i="40"/>
  <c r="U2939" i="40"/>
  <c r="U2940" i="40"/>
  <c r="U2941" i="40"/>
  <c r="U2942" i="40"/>
  <c r="U2943" i="40"/>
  <c r="U2944" i="40"/>
  <c r="U2945" i="40"/>
  <c r="U2946" i="40"/>
  <c r="U2947" i="40"/>
  <c r="U2948" i="40"/>
  <c r="U2949" i="40"/>
  <c r="U2950" i="40"/>
  <c r="U2951" i="40"/>
  <c r="U2952" i="40"/>
  <c r="U2953" i="40"/>
  <c r="U2954" i="40"/>
  <c r="U2955" i="40"/>
  <c r="U2956" i="40"/>
  <c r="U2957" i="40"/>
  <c r="U2958" i="40"/>
  <c r="U2959" i="40"/>
  <c r="U2960" i="40"/>
  <c r="U2961" i="40"/>
  <c r="U2962" i="40"/>
  <c r="U2963" i="40"/>
  <c r="U2964" i="40"/>
  <c r="U2965" i="40"/>
  <c r="U2966" i="40"/>
  <c r="U2967" i="40"/>
  <c r="U2968" i="40"/>
  <c r="U2969" i="40"/>
  <c r="U2970" i="40"/>
  <c r="U2971" i="40"/>
  <c r="U2972" i="40"/>
  <c r="U2973" i="40"/>
  <c r="U2974" i="40"/>
  <c r="U2975" i="40"/>
  <c r="U2976" i="40"/>
  <c r="U2977" i="40"/>
  <c r="U2978" i="40"/>
  <c r="U2979" i="40"/>
  <c r="U2980" i="40"/>
  <c r="U2981" i="40"/>
  <c r="U2982" i="40"/>
  <c r="U2983" i="40"/>
  <c r="U2984" i="40"/>
  <c r="U2985" i="40"/>
  <c r="U2986" i="40"/>
  <c r="U2987" i="40"/>
  <c r="U2988" i="40"/>
  <c r="U2989" i="40"/>
  <c r="U2990" i="40"/>
  <c r="U2991" i="40"/>
  <c r="U2992" i="40"/>
  <c r="U2993" i="40"/>
  <c r="U2994" i="40"/>
  <c r="U2995" i="40"/>
  <c r="U2996" i="40"/>
  <c r="U2997" i="40"/>
  <c r="U2998" i="40"/>
  <c r="U2999" i="40"/>
  <c r="E15" i="31"/>
  <c r="T3" i="40"/>
  <c r="T4" i="40"/>
  <c r="T5" i="40"/>
  <c r="T6" i="40"/>
  <c r="T7" i="40"/>
  <c r="T8" i="40"/>
  <c r="T9" i="40"/>
  <c r="T10" i="40"/>
  <c r="T11" i="40"/>
  <c r="T12" i="40"/>
  <c r="T13" i="40"/>
  <c r="T14" i="40"/>
  <c r="T15" i="40"/>
  <c r="T16" i="40"/>
  <c r="T17" i="40"/>
  <c r="T18" i="40"/>
  <c r="T19" i="40"/>
  <c r="T20" i="40"/>
  <c r="T21" i="40"/>
  <c r="T22" i="40"/>
  <c r="T23" i="40"/>
  <c r="T24" i="40"/>
  <c r="T25" i="40"/>
  <c r="T26" i="40"/>
  <c r="T27" i="40"/>
  <c r="T28" i="40"/>
  <c r="T29" i="40"/>
  <c r="T30" i="40"/>
  <c r="T31" i="40"/>
  <c r="T32" i="40"/>
  <c r="T33" i="40"/>
  <c r="T34" i="40"/>
  <c r="T35" i="40"/>
  <c r="T36" i="40"/>
  <c r="T37" i="40"/>
  <c r="T38" i="40"/>
  <c r="T39" i="40"/>
  <c r="T40" i="40"/>
  <c r="T41" i="40"/>
  <c r="T42" i="40"/>
  <c r="T43" i="40"/>
  <c r="T44" i="40"/>
  <c r="T45" i="40"/>
  <c r="T46" i="40"/>
  <c r="T47" i="40"/>
  <c r="T48" i="40"/>
  <c r="T49" i="40"/>
  <c r="T50" i="40"/>
  <c r="T51" i="40"/>
  <c r="T52" i="40"/>
  <c r="T53" i="40"/>
  <c r="T54" i="40"/>
  <c r="T55" i="40"/>
  <c r="T56" i="40"/>
  <c r="T57" i="40"/>
  <c r="T58" i="40"/>
  <c r="T59" i="40"/>
  <c r="T60" i="40"/>
  <c r="T61" i="40"/>
  <c r="T62" i="40"/>
  <c r="T63" i="40"/>
  <c r="T64" i="40"/>
  <c r="T65" i="40"/>
  <c r="T66" i="40"/>
  <c r="T67" i="40"/>
  <c r="T68" i="40"/>
  <c r="T69" i="40"/>
  <c r="T70" i="40"/>
  <c r="T71" i="40"/>
  <c r="T72" i="40"/>
  <c r="T73" i="40"/>
  <c r="T74" i="40"/>
  <c r="T75" i="40"/>
  <c r="T76" i="40"/>
  <c r="T77" i="40"/>
  <c r="T78" i="40"/>
  <c r="T79" i="40"/>
  <c r="T80" i="40"/>
  <c r="T81" i="40"/>
  <c r="T82" i="40"/>
  <c r="T83" i="40"/>
  <c r="T84" i="40"/>
  <c r="T85" i="40"/>
  <c r="T86" i="40"/>
  <c r="T87" i="40"/>
  <c r="T88" i="40"/>
  <c r="T89" i="40"/>
  <c r="T90" i="40"/>
  <c r="T91" i="40"/>
  <c r="T92" i="40"/>
  <c r="T93" i="40"/>
  <c r="T94" i="40"/>
  <c r="T95" i="40"/>
  <c r="T96" i="40"/>
  <c r="T97" i="40"/>
  <c r="T98" i="40"/>
  <c r="T99" i="40"/>
  <c r="T100" i="40"/>
  <c r="T101" i="40"/>
  <c r="T102" i="40"/>
  <c r="T103" i="40"/>
  <c r="T104" i="40"/>
  <c r="T105" i="40"/>
  <c r="T106" i="40"/>
  <c r="T107" i="40"/>
  <c r="T108" i="40"/>
  <c r="T109" i="40"/>
  <c r="T110" i="40"/>
  <c r="T111" i="40"/>
  <c r="T112" i="40"/>
  <c r="T113" i="40"/>
  <c r="T114" i="40"/>
  <c r="T115" i="40"/>
  <c r="T116" i="40"/>
  <c r="T117" i="40"/>
  <c r="T118" i="40"/>
  <c r="T119" i="40"/>
  <c r="T120" i="40"/>
  <c r="T121" i="40"/>
  <c r="T122" i="40"/>
  <c r="T123" i="40"/>
  <c r="T124" i="40"/>
  <c r="T125" i="40"/>
  <c r="T126" i="40"/>
  <c r="T127" i="40"/>
  <c r="T128" i="40"/>
  <c r="T129" i="40"/>
  <c r="T130" i="40"/>
  <c r="T131" i="40"/>
  <c r="T132" i="40"/>
  <c r="T133" i="40"/>
  <c r="T134" i="40"/>
  <c r="T135" i="40"/>
  <c r="T136" i="40"/>
  <c r="T137" i="40"/>
  <c r="T138" i="40"/>
  <c r="T139" i="40"/>
  <c r="T140" i="40"/>
  <c r="T141" i="40"/>
  <c r="T142" i="40"/>
  <c r="T143" i="40"/>
  <c r="T144" i="40"/>
  <c r="T145" i="40"/>
  <c r="T146" i="40"/>
  <c r="T147" i="40"/>
  <c r="T148" i="40"/>
  <c r="T149" i="40"/>
  <c r="T150" i="40"/>
  <c r="T151" i="40"/>
  <c r="T152" i="40"/>
  <c r="T153" i="40"/>
  <c r="T154" i="40"/>
  <c r="T155" i="40"/>
  <c r="T156" i="40"/>
  <c r="T157" i="40"/>
  <c r="T158" i="40"/>
  <c r="T159" i="40"/>
  <c r="T160" i="40"/>
  <c r="T161" i="40"/>
  <c r="T162" i="40"/>
  <c r="T163" i="40"/>
  <c r="T164" i="40"/>
  <c r="T165" i="40"/>
  <c r="T166" i="40"/>
  <c r="T167" i="40"/>
  <c r="T168" i="40"/>
  <c r="T169" i="40"/>
  <c r="T170" i="40"/>
  <c r="T171" i="40"/>
  <c r="T172" i="40"/>
  <c r="T173" i="40"/>
  <c r="T174" i="40"/>
  <c r="T175" i="40"/>
  <c r="T176" i="40"/>
  <c r="T177" i="40"/>
  <c r="T178" i="40"/>
  <c r="T179" i="40"/>
  <c r="T180" i="40"/>
  <c r="T181" i="40"/>
  <c r="T182" i="40"/>
  <c r="T183" i="40"/>
  <c r="T184" i="40"/>
  <c r="T185" i="40"/>
  <c r="T186" i="40"/>
  <c r="T187" i="40"/>
  <c r="T188" i="40"/>
  <c r="T189" i="40"/>
  <c r="T190" i="40"/>
  <c r="T191" i="40"/>
  <c r="T192" i="40"/>
  <c r="T193" i="40"/>
  <c r="T194" i="40"/>
  <c r="T195" i="40"/>
  <c r="T196" i="40"/>
  <c r="T197" i="40"/>
  <c r="T198" i="40"/>
  <c r="T199" i="40"/>
  <c r="T200" i="40"/>
  <c r="T201" i="40"/>
  <c r="T202" i="40"/>
  <c r="T203" i="40"/>
  <c r="T204" i="40"/>
  <c r="T205" i="40"/>
  <c r="T206" i="40"/>
  <c r="T207" i="40"/>
  <c r="T208" i="40"/>
  <c r="T209" i="40"/>
  <c r="T210" i="40"/>
  <c r="T211" i="40"/>
  <c r="T212" i="40"/>
  <c r="T213" i="40"/>
  <c r="T214" i="40"/>
  <c r="T215" i="40"/>
  <c r="T216" i="40"/>
  <c r="T217" i="40"/>
  <c r="T218" i="40"/>
  <c r="T219" i="40"/>
  <c r="T220" i="40"/>
  <c r="T221" i="40"/>
  <c r="T222" i="40"/>
  <c r="T223" i="40"/>
  <c r="T224" i="40"/>
  <c r="T225" i="40"/>
  <c r="T226" i="40"/>
  <c r="T227" i="40"/>
  <c r="T228" i="40"/>
  <c r="T229" i="40"/>
  <c r="T230" i="40"/>
  <c r="T231" i="40"/>
  <c r="T232" i="40"/>
  <c r="T233" i="40"/>
  <c r="T234" i="40"/>
  <c r="T235" i="40"/>
  <c r="T236" i="40"/>
  <c r="T237" i="40"/>
  <c r="T238" i="40"/>
  <c r="T239" i="40"/>
  <c r="T240" i="40"/>
  <c r="T241" i="40"/>
  <c r="T242" i="40"/>
  <c r="T243" i="40"/>
  <c r="T244" i="40"/>
  <c r="T245" i="40"/>
  <c r="T246" i="40"/>
  <c r="T247" i="40"/>
  <c r="T248" i="40"/>
  <c r="T249" i="40"/>
  <c r="T250" i="40"/>
  <c r="T251" i="40"/>
  <c r="T252" i="40"/>
  <c r="T253" i="40"/>
  <c r="T254" i="40"/>
  <c r="T255" i="40"/>
  <c r="T256" i="40"/>
  <c r="T257" i="40"/>
  <c r="T258" i="40"/>
  <c r="T259" i="40"/>
  <c r="T260" i="40"/>
  <c r="T261" i="40"/>
  <c r="T262" i="40"/>
  <c r="T263" i="40"/>
  <c r="T264" i="40"/>
  <c r="T265" i="40"/>
  <c r="T266" i="40"/>
  <c r="T267" i="40"/>
  <c r="T268" i="40"/>
  <c r="T269" i="40"/>
  <c r="T270" i="40"/>
  <c r="T271" i="40"/>
  <c r="T272" i="40"/>
  <c r="T273" i="40"/>
  <c r="T274" i="40"/>
  <c r="T275" i="40"/>
  <c r="T276" i="40"/>
  <c r="T277" i="40"/>
  <c r="T278" i="40"/>
  <c r="T279" i="40"/>
  <c r="T280" i="40"/>
  <c r="T281" i="40"/>
  <c r="T282" i="40"/>
  <c r="T283" i="40"/>
  <c r="T284" i="40"/>
  <c r="T285" i="40"/>
  <c r="T286" i="40"/>
  <c r="T287" i="40"/>
  <c r="T288" i="40"/>
  <c r="T289" i="40"/>
  <c r="T290" i="40"/>
  <c r="T291" i="40"/>
  <c r="T292" i="40"/>
  <c r="T293" i="40"/>
  <c r="T294" i="40"/>
  <c r="T295" i="40"/>
  <c r="T296" i="40"/>
  <c r="T297" i="40"/>
  <c r="T298" i="40"/>
  <c r="T299" i="40"/>
  <c r="T300" i="40"/>
  <c r="T301" i="40"/>
  <c r="T302" i="40"/>
  <c r="T303" i="40"/>
  <c r="T304" i="40"/>
  <c r="T305" i="40"/>
  <c r="T306" i="40"/>
  <c r="T307" i="40"/>
  <c r="T308" i="40"/>
  <c r="T309" i="40"/>
  <c r="T310" i="40"/>
  <c r="T311" i="40"/>
  <c r="T312" i="40"/>
  <c r="T313" i="40"/>
  <c r="T314" i="40"/>
  <c r="T315" i="40"/>
  <c r="T316" i="40"/>
  <c r="T317" i="40"/>
  <c r="T318" i="40"/>
  <c r="T319" i="40"/>
  <c r="T320" i="40"/>
  <c r="T321" i="40"/>
  <c r="T322" i="40"/>
  <c r="T323" i="40"/>
  <c r="T324" i="40"/>
  <c r="T325" i="40"/>
  <c r="T326" i="40"/>
  <c r="T327" i="40"/>
  <c r="T328" i="40"/>
  <c r="T329" i="40"/>
  <c r="T330" i="40"/>
  <c r="T331" i="40"/>
  <c r="T332" i="40"/>
  <c r="T333" i="40"/>
  <c r="T334" i="40"/>
  <c r="T335" i="40"/>
  <c r="T336" i="40"/>
  <c r="T337" i="40"/>
  <c r="T338" i="40"/>
  <c r="T339" i="40"/>
  <c r="T340" i="40"/>
  <c r="T341" i="40"/>
  <c r="T342" i="40"/>
  <c r="T343" i="40"/>
  <c r="T344" i="40"/>
  <c r="T345" i="40"/>
  <c r="T346" i="40"/>
  <c r="T347" i="40"/>
  <c r="T348" i="40"/>
  <c r="T349" i="40"/>
  <c r="T350" i="40"/>
  <c r="T351" i="40"/>
  <c r="T352" i="40"/>
  <c r="T353" i="40"/>
  <c r="T354" i="40"/>
  <c r="T355" i="40"/>
  <c r="T356" i="40"/>
  <c r="T357" i="40"/>
  <c r="T358" i="40"/>
  <c r="T359" i="40"/>
  <c r="T360" i="40"/>
  <c r="T361" i="40"/>
  <c r="T362" i="40"/>
  <c r="T363" i="40"/>
  <c r="T364" i="40"/>
  <c r="T365" i="40"/>
  <c r="T366" i="40"/>
  <c r="T367" i="40"/>
  <c r="T368" i="40"/>
  <c r="T369" i="40"/>
  <c r="T370" i="40"/>
  <c r="T371" i="40"/>
  <c r="T372" i="40"/>
  <c r="T373" i="40"/>
  <c r="T374" i="40"/>
  <c r="T375" i="40"/>
  <c r="T376" i="40"/>
  <c r="T377" i="40"/>
  <c r="T378" i="40"/>
  <c r="T379" i="40"/>
  <c r="T380" i="40"/>
  <c r="T381" i="40"/>
  <c r="T382" i="40"/>
  <c r="T383" i="40"/>
  <c r="T384" i="40"/>
  <c r="T385" i="40"/>
  <c r="T386" i="40"/>
  <c r="T387" i="40"/>
  <c r="T388" i="40"/>
  <c r="T389" i="40"/>
  <c r="T390" i="40"/>
  <c r="T391" i="40"/>
  <c r="T392" i="40"/>
  <c r="T393" i="40"/>
  <c r="T394" i="40"/>
  <c r="T395" i="40"/>
  <c r="T396" i="40"/>
  <c r="T397" i="40"/>
  <c r="T398" i="40"/>
  <c r="T399" i="40"/>
  <c r="T400" i="40"/>
  <c r="T401" i="40"/>
  <c r="T402" i="40"/>
  <c r="T403" i="40"/>
  <c r="T404" i="40"/>
  <c r="T405" i="40"/>
  <c r="T406" i="40"/>
  <c r="T407" i="40"/>
  <c r="T408" i="40"/>
  <c r="T409" i="40"/>
  <c r="T410" i="40"/>
  <c r="T411" i="40"/>
  <c r="T412" i="40"/>
  <c r="T413" i="40"/>
  <c r="T414" i="40"/>
  <c r="T415" i="40"/>
  <c r="T416" i="40"/>
  <c r="T417" i="40"/>
  <c r="T418" i="40"/>
  <c r="T419" i="40"/>
  <c r="T420" i="40"/>
  <c r="T421" i="40"/>
  <c r="T422" i="40"/>
  <c r="T423" i="40"/>
  <c r="T424" i="40"/>
  <c r="T425" i="40"/>
  <c r="T426" i="40"/>
  <c r="T427" i="40"/>
  <c r="T428" i="40"/>
  <c r="T429" i="40"/>
  <c r="T430" i="40"/>
  <c r="T431" i="40"/>
  <c r="T432" i="40"/>
  <c r="T433" i="40"/>
  <c r="T434" i="40"/>
  <c r="T435" i="40"/>
  <c r="T436" i="40"/>
  <c r="T437" i="40"/>
  <c r="T438" i="40"/>
  <c r="T439" i="40"/>
  <c r="T440" i="40"/>
  <c r="T441" i="40"/>
  <c r="T442" i="40"/>
  <c r="T443" i="40"/>
  <c r="T444" i="40"/>
  <c r="T445" i="40"/>
  <c r="T446" i="40"/>
  <c r="T447" i="40"/>
  <c r="T448" i="40"/>
  <c r="T449" i="40"/>
  <c r="T450" i="40"/>
  <c r="T451" i="40"/>
  <c r="T452" i="40"/>
  <c r="T453" i="40"/>
  <c r="T454" i="40"/>
  <c r="T455" i="40"/>
  <c r="T456" i="40"/>
  <c r="T457" i="40"/>
  <c r="T458" i="40"/>
  <c r="T459" i="40"/>
  <c r="T460" i="40"/>
  <c r="T461" i="40"/>
  <c r="T462" i="40"/>
  <c r="T463" i="40"/>
  <c r="T464" i="40"/>
  <c r="T465" i="40"/>
  <c r="T466" i="40"/>
  <c r="T467" i="40"/>
  <c r="T468" i="40"/>
  <c r="T469" i="40"/>
  <c r="T470" i="40"/>
  <c r="T471" i="40"/>
  <c r="T472" i="40"/>
  <c r="T473" i="40"/>
  <c r="T474" i="40"/>
  <c r="T475" i="40"/>
  <c r="T476" i="40"/>
  <c r="T477" i="40"/>
  <c r="T478" i="40"/>
  <c r="T479" i="40"/>
  <c r="T480" i="40"/>
  <c r="T481" i="40"/>
  <c r="T482" i="40"/>
  <c r="T483" i="40"/>
  <c r="T484" i="40"/>
  <c r="T485" i="40"/>
  <c r="T486" i="40"/>
  <c r="T487" i="40"/>
  <c r="T488" i="40"/>
  <c r="T489" i="40"/>
  <c r="T490" i="40"/>
  <c r="T491" i="40"/>
  <c r="T492" i="40"/>
  <c r="T493" i="40"/>
  <c r="T494" i="40"/>
  <c r="T495" i="40"/>
  <c r="T496" i="40"/>
  <c r="T497" i="40"/>
  <c r="T498" i="40"/>
  <c r="T499" i="40"/>
  <c r="T500" i="40"/>
  <c r="T501" i="40"/>
  <c r="T502" i="40"/>
  <c r="T503" i="40"/>
  <c r="T504" i="40"/>
  <c r="T505" i="40"/>
  <c r="T506" i="40"/>
  <c r="T507" i="40"/>
  <c r="T508" i="40"/>
  <c r="T509" i="40"/>
  <c r="T510" i="40"/>
  <c r="T511" i="40"/>
  <c r="T512" i="40"/>
  <c r="T513" i="40"/>
  <c r="T514" i="40"/>
  <c r="T515" i="40"/>
  <c r="T516" i="40"/>
  <c r="T517" i="40"/>
  <c r="T518" i="40"/>
  <c r="T519" i="40"/>
  <c r="T520" i="40"/>
  <c r="T521" i="40"/>
  <c r="T522" i="40"/>
  <c r="T523" i="40"/>
  <c r="T524" i="40"/>
  <c r="T525" i="40"/>
  <c r="T526" i="40"/>
  <c r="T527" i="40"/>
  <c r="T528" i="40"/>
  <c r="T529" i="40"/>
  <c r="T530" i="40"/>
  <c r="T531" i="40"/>
  <c r="T532" i="40"/>
  <c r="T533" i="40"/>
  <c r="T534" i="40"/>
  <c r="T535" i="40"/>
  <c r="T536" i="40"/>
  <c r="T537" i="40"/>
  <c r="T538" i="40"/>
  <c r="T539" i="40"/>
  <c r="T540" i="40"/>
  <c r="T541" i="40"/>
  <c r="T542" i="40"/>
  <c r="T543" i="40"/>
  <c r="T544" i="40"/>
  <c r="T545" i="40"/>
  <c r="T546" i="40"/>
  <c r="T547" i="40"/>
  <c r="T548" i="40"/>
  <c r="T549" i="40"/>
  <c r="T550" i="40"/>
  <c r="T551" i="40"/>
  <c r="T552" i="40"/>
  <c r="T553" i="40"/>
  <c r="T554" i="40"/>
  <c r="T555" i="40"/>
  <c r="T556" i="40"/>
  <c r="T557" i="40"/>
  <c r="T558" i="40"/>
  <c r="T559" i="40"/>
  <c r="T560" i="40"/>
  <c r="T561" i="40"/>
  <c r="T562" i="40"/>
  <c r="T563" i="40"/>
  <c r="T564" i="40"/>
  <c r="T565" i="40"/>
  <c r="T566" i="40"/>
  <c r="T567" i="40"/>
  <c r="T568" i="40"/>
  <c r="T569" i="40"/>
  <c r="T570" i="40"/>
  <c r="T571" i="40"/>
  <c r="T572" i="40"/>
  <c r="T573" i="40"/>
  <c r="T574" i="40"/>
  <c r="T575" i="40"/>
  <c r="T576" i="40"/>
  <c r="T577" i="40"/>
  <c r="T578" i="40"/>
  <c r="T579" i="40"/>
  <c r="T580" i="40"/>
  <c r="T581" i="40"/>
  <c r="T582" i="40"/>
  <c r="T583" i="40"/>
  <c r="T584" i="40"/>
  <c r="T585" i="40"/>
  <c r="T586" i="40"/>
  <c r="T587" i="40"/>
  <c r="T588" i="40"/>
  <c r="T589" i="40"/>
  <c r="T590" i="40"/>
  <c r="T591" i="40"/>
  <c r="T592" i="40"/>
  <c r="T593" i="40"/>
  <c r="T594" i="40"/>
  <c r="T595" i="40"/>
  <c r="T596" i="40"/>
  <c r="T597" i="40"/>
  <c r="T598" i="40"/>
  <c r="T599" i="40"/>
  <c r="T600" i="40"/>
  <c r="T601" i="40"/>
  <c r="T602" i="40"/>
  <c r="T603" i="40"/>
  <c r="T604" i="40"/>
  <c r="T605" i="40"/>
  <c r="T606" i="40"/>
  <c r="T607" i="40"/>
  <c r="T608" i="40"/>
  <c r="T609" i="40"/>
  <c r="T610" i="40"/>
  <c r="T611" i="40"/>
  <c r="T612" i="40"/>
  <c r="T613" i="40"/>
  <c r="T614" i="40"/>
  <c r="T615" i="40"/>
  <c r="T616" i="40"/>
  <c r="T617" i="40"/>
  <c r="T618" i="40"/>
  <c r="T619" i="40"/>
  <c r="T620" i="40"/>
  <c r="T621" i="40"/>
  <c r="T622" i="40"/>
  <c r="T623" i="40"/>
  <c r="T624" i="40"/>
  <c r="T625" i="40"/>
  <c r="T626" i="40"/>
  <c r="T627" i="40"/>
  <c r="T628" i="40"/>
  <c r="T629" i="40"/>
  <c r="T630" i="40"/>
  <c r="T631" i="40"/>
  <c r="T632" i="40"/>
  <c r="T633" i="40"/>
  <c r="T634" i="40"/>
  <c r="T635" i="40"/>
  <c r="T636" i="40"/>
  <c r="T637" i="40"/>
  <c r="T638" i="40"/>
  <c r="T639" i="40"/>
  <c r="T640" i="40"/>
  <c r="T641" i="40"/>
  <c r="T642" i="40"/>
  <c r="T643" i="40"/>
  <c r="T644" i="40"/>
  <c r="T645" i="40"/>
  <c r="T646" i="40"/>
  <c r="T647" i="40"/>
  <c r="T648" i="40"/>
  <c r="T649" i="40"/>
  <c r="T650" i="40"/>
  <c r="T651" i="40"/>
  <c r="T652" i="40"/>
  <c r="T653" i="40"/>
  <c r="T654" i="40"/>
  <c r="T655" i="40"/>
  <c r="T656" i="40"/>
  <c r="T657" i="40"/>
  <c r="T658" i="40"/>
  <c r="T659" i="40"/>
  <c r="T660" i="40"/>
  <c r="T661" i="40"/>
  <c r="T662" i="40"/>
  <c r="T663" i="40"/>
  <c r="T664" i="40"/>
  <c r="T665" i="40"/>
  <c r="T666" i="40"/>
  <c r="T667" i="40"/>
  <c r="T668" i="40"/>
  <c r="T669" i="40"/>
  <c r="T670" i="40"/>
  <c r="T671" i="40"/>
  <c r="T672" i="40"/>
  <c r="T673" i="40"/>
  <c r="T674" i="40"/>
  <c r="T675" i="40"/>
  <c r="T676" i="40"/>
  <c r="T677" i="40"/>
  <c r="T678" i="40"/>
  <c r="T679" i="40"/>
  <c r="T680" i="40"/>
  <c r="T681" i="40"/>
  <c r="T682" i="40"/>
  <c r="T683" i="40"/>
  <c r="T684" i="40"/>
  <c r="T685" i="40"/>
  <c r="T686" i="40"/>
  <c r="T687" i="40"/>
  <c r="T688" i="40"/>
  <c r="T689" i="40"/>
  <c r="T690" i="40"/>
  <c r="T691" i="40"/>
  <c r="T692" i="40"/>
  <c r="T693" i="40"/>
  <c r="T694" i="40"/>
  <c r="T695" i="40"/>
  <c r="T696" i="40"/>
  <c r="T697" i="40"/>
  <c r="T698" i="40"/>
  <c r="T699" i="40"/>
  <c r="T700" i="40"/>
  <c r="T701" i="40"/>
  <c r="T702" i="40"/>
  <c r="T703" i="40"/>
  <c r="T704" i="40"/>
  <c r="T705" i="40"/>
  <c r="T706" i="40"/>
  <c r="T707" i="40"/>
  <c r="T708" i="40"/>
  <c r="T709" i="40"/>
  <c r="T710" i="40"/>
  <c r="T711" i="40"/>
  <c r="T712" i="40"/>
  <c r="T713" i="40"/>
  <c r="T714" i="40"/>
  <c r="T715" i="40"/>
  <c r="T716" i="40"/>
  <c r="T717" i="40"/>
  <c r="T718" i="40"/>
  <c r="T719" i="40"/>
  <c r="T720" i="40"/>
  <c r="T721" i="40"/>
  <c r="T722" i="40"/>
  <c r="T723" i="40"/>
  <c r="T724" i="40"/>
  <c r="T725" i="40"/>
  <c r="T726" i="40"/>
  <c r="T727" i="40"/>
  <c r="T728" i="40"/>
  <c r="T729" i="40"/>
  <c r="T730" i="40"/>
  <c r="T731" i="40"/>
  <c r="T732" i="40"/>
  <c r="T733" i="40"/>
  <c r="T734" i="40"/>
  <c r="T735" i="40"/>
  <c r="T736" i="40"/>
  <c r="T737" i="40"/>
  <c r="T738" i="40"/>
  <c r="T739" i="40"/>
  <c r="T740" i="40"/>
  <c r="T741" i="40"/>
  <c r="T742" i="40"/>
  <c r="T743" i="40"/>
  <c r="T744" i="40"/>
  <c r="T745" i="40"/>
  <c r="T746" i="40"/>
  <c r="T747" i="40"/>
  <c r="T748" i="40"/>
  <c r="T749" i="40"/>
  <c r="T750" i="40"/>
  <c r="T751" i="40"/>
  <c r="T752" i="40"/>
  <c r="T753" i="40"/>
  <c r="T754" i="40"/>
  <c r="T755" i="40"/>
  <c r="T756" i="40"/>
  <c r="T757" i="40"/>
  <c r="T758" i="40"/>
  <c r="T759" i="40"/>
  <c r="T760" i="40"/>
  <c r="T761" i="40"/>
  <c r="T762" i="40"/>
  <c r="T763" i="40"/>
  <c r="T764" i="40"/>
  <c r="T765" i="40"/>
  <c r="T766" i="40"/>
  <c r="T767" i="40"/>
  <c r="T768" i="40"/>
  <c r="T769" i="40"/>
  <c r="T770" i="40"/>
  <c r="T771" i="40"/>
  <c r="T772" i="40"/>
  <c r="T773" i="40"/>
  <c r="T774" i="40"/>
  <c r="T775" i="40"/>
  <c r="T776" i="40"/>
  <c r="T777" i="40"/>
  <c r="T778" i="40"/>
  <c r="T779" i="40"/>
  <c r="T780" i="40"/>
  <c r="T781" i="40"/>
  <c r="T782" i="40"/>
  <c r="T783" i="40"/>
  <c r="T784" i="40"/>
  <c r="T785" i="40"/>
  <c r="T786" i="40"/>
  <c r="T787" i="40"/>
  <c r="T788" i="40"/>
  <c r="T789" i="40"/>
  <c r="T790" i="40"/>
  <c r="T791" i="40"/>
  <c r="T792" i="40"/>
  <c r="T793" i="40"/>
  <c r="T794" i="40"/>
  <c r="T795" i="40"/>
  <c r="T796" i="40"/>
  <c r="T797" i="40"/>
  <c r="T798" i="40"/>
  <c r="T799" i="40"/>
  <c r="T800" i="40"/>
  <c r="T801" i="40"/>
  <c r="T802" i="40"/>
  <c r="T803" i="40"/>
  <c r="T804" i="40"/>
  <c r="T805" i="40"/>
  <c r="T806" i="40"/>
  <c r="T807" i="40"/>
  <c r="T808" i="40"/>
  <c r="T809" i="40"/>
  <c r="T810" i="40"/>
  <c r="T811" i="40"/>
  <c r="T812" i="40"/>
  <c r="T813" i="40"/>
  <c r="T814" i="40"/>
  <c r="T815" i="40"/>
  <c r="T816" i="40"/>
  <c r="T817" i="40"/>
  <c r="T818" i="40"/>
  <c r="T819" i="40"/>
  <c r="T820" i="40"/>
  <c r="T821" i="40"/>
  <c r="T822" i="40"/>
  <c r="T823" i="40"/>
  <c r="T824" i="40"/>
  <c r="T825" i="40"/>
  <c r="T826" i="40"/>
  <c r="T827" i="40"/>
  <c r="T828" i="40"/>
  <c r="T829" i="40"/>
  <c r="T830" i="40"/>
  <c r="T831" i="40"/>
  <c r="T832" i="40"/>
  <c r="T833" i="40"/>
  <c r="T834" i="40"/>
  <c r="T835" i="40"/>
  <c r="T836" i="40"/>
  <c r="T837" i="40"/>
  <c r="T838" i="40"/>
  <c r="T839" i="40"/>
  <c r="T840" i="40"/>
  <c r="T841" i="40"/>
  <c r="T842" i="40"/>
  <c r="T843" i="40"/>
  <c r="T844" i="40"/>
  <c r="T845" i="40"/>
  <c r="T846" i="40"/>
  <c r="T847" i="40"/>
  <c r="T848" i="40"/>
  <c r="T849" i="40"/>
  <c r="T850" i="40"/>
  <c r="T851" i="40"/>
  <c r="T852" i="40"/>
  <c r="T853" i="40"/>
  <c r="T854" i="40"/>
  <c r="T855" i="40"/>
  <c r="T856" i="40"/>
  <c r="T857" i="40"/>
  <c r="T858" i="40"/>
  <c r="T859" i="40"/>
  <c r="T860" i="40"/>
  <c r="T861" i="40"/>
  <c r="T862" i="40"/>
  <c r="T863" i="40"/>
  <c r="T864" i="40"/>
  <c r="T865" i="40"/>
  <c r="T866" i="40"/>
  <c r="T867" i="40"/>
  <c r="T868" i="40"/>
  <c r="T869" i="40"/>
  <c r="T870" i="40"/>
  <c r="T871" i="40"/>
  <c r="T872" i="40"/>
  <c r="T873" i="40"/>
  <c r="T874" i="40"/>
  <c r="T875" i="40"/>
  <c r="T876" i="40"/>
  <c r="T877" i="40"/>
  <c r="T878" i="40"/>
  <c r="T879" i="40"/>
  <c r="T880" i="40"/>
  <c r="T881" i="40"/>
  <c r="T882" i="40"/>
  <c r="T883" i="40"/>
  <c r="T884" i="40"/>
  <c r="T885" i="40"/>
  <c r="T886" i="40"/>
  <c r="T887" i="40"/>
  <c r="T888" i="40"/>
  <c r="T889" i="40"/>
  <c r="T890" i="40"/>
  <c r="T891" i="40"/>
  <c r="T892" i="40"/>
  <c r="T893" i="40"/>
  <c r="T894" i="40"/>
  <c r="T895" i="40"/>
  <c r="T896" i="40"/>
  <c r="T897" i="40"/>
  <c r="T898" i="40"/>
  <c r="T899" i="40"/>
  <c r="T900" i="40"/>
  <c r="T901" i="40"/>
  <c r="T902" i="40"/>
  <c r="T903" i="40"/>
  <c r="T904" i="40"/>
  <c r="T905" i="40"/>
  <c r="T906" i="40"/>
  <c r="T907" i="40"/>
  <c r="T908" i="40"/>
  <c r="T909" i="40"/>
  <c r="T910" i="40"/>
  <c r="T911" i="40"/>
  <c r="T912" i="40"/>
  <c r="T913" i="40"/>
  <c r="T914" i="40"/>
  <c r="T915" i="40"/>
  <c r="T916" i="40"/>
  <c r="T917" i="40"/>
  <c r="T918" i="40"/>
  <c r="T919" i="40"/>
  <c r="T920" i="40"/>
  <c r="T921" i="40"/>
  <c r="T922" i="40"/>
  <c r="T923" i="40"/>
  <c r="T924" i="40"/>
  <c r="T925" i="40"/>
  <c r="T926" i="40"/>
  <c r="T927" i="40"/>
  <c r="T928" i="40"/>
  <c r="T929" i="40"/>
  <c r="T930" i="40"/>
  <c r="T931" i="40"/>
  <c r="T932" i="40"/>
  <c r="T933" i="40"/>
  <c r="T934" i="40"/>
  <c r="T935" i="40"/>
  <c r="T936" i="40"/>
  <c r="T937" i="40"/>
  <c r="T938" i="40"/>
  <c r="T939" i="40"/>
  <c r="T940" i="40"/>
  <c r="T941" i="40"/>
  <c r="T942" i="40"/>
  <c r="T943" i="40"/>
  <c r="T944" i="40"/>
  <c r="T945" i="40"/>
  <c r="T946" i="40"/>
  <c r="T947" i="40"/>
  <c r="T948" i="40"/>
  <c r="T949" i="40"/>
  <c r="T950" i="40"/>
  <c r="T951" i="40"/>
  <c r="T952" i="40"/>
  <c r="T953" i="40"/>
  <c r="T954" i="40"/>
  <c r="T955" i="40"/>
  <c r="T956" i="40"/>
  <c r="T957" i="40"/>
  <c r="T958" i="40"/>
  <c r="T959" i="40"/>
  <c r="T960" i="40"/>
  <c r="T961" i="40"/>
  <c r="T962" i="40"/>
  <c r="T963" i="40"/>
  <c r="T964" i="40"/>
  <c r="T965" i="40"/>
  <c r="T966" i="40"/>
  <c r="T967" i="40"/>
  <c r="T968" i="40"/>
  <c r="T969" i="40"/>
  <c r="T970" i="40"/>
  <c r="T971" i="40"/>
  <c r="T972" i="40"/>
  <c r="T973" i="40"/>
  <c r="T974" i="40"/>
  <c r="T975" i="40"/>
  <c r="T976" i="40"/>
  <c r="T977" i="40"/>
  <c r="T978" i="40"/>
  <c r="T979" i="40"/>
  <c r="T980" i="40"/>
  <c r="T981" i="40"/>
  <c r="T982" i="40"/>
  <c r="T983" i="40"/>
  <c r="T984" i="40"/>
  <c r="T985" i="40"/>
  <c r="T986" i="40"/>
  <c r="T987" i="40"/>
  <c r="T988" i="40"/>
  <c r="T989" i="40"/>
  <c r="T990" i="40"/>
  <c r="T991" i="40"/>
  <c r="T992" i="40"/>
  <c r="T993" i="40"/>
  <c r="T994" i="40"/>
  <c r="T995" i="40"/>
  <c r="T996" i="40"/>
  <c r="T997" i="40"/>
  <c r="T998" i="40"/>
  <c r="T999" i="40"/>
  <c r="T1000" i="40"/>
  <c r="T1001" i="40"/>
  <c r="T1002" i="40"/>
  <c r="T1003" i="40"/>
  <c r="T1004" i="40"/>
  <c r="T1005" i="40"/>
  <c r="T1006" i="40"/>
  <c r="T1007" i="40"/>
  <c r="T1008" i="40"/>
  <c r="T1009" i="40"/>
  <c r="T1010" i="40"/>
  <c r="T1011" i="40"/>
  <c r="T1012" i="40"/>
  <c r="T1013" i="40"/>
  <c r="T1014" i="40"/>
  <c r="T1015" i="40"/>
  <c r="T1016" i="40"/>
  <c r="T1017" i="40"/>
  <c r="T1018" i="40"/>
  <c r="T1019" i="40"/>
  <c r="T1020" i="40"/>
  <c r="T1021" i="40"/>
  <c r="T1022" i="40"/>
  <c r="T1023" i="40"/>
  <c r="T1024" i="40"/>
  <c r="T1025" i="40"/>
  <c r="T1026" i="40"/>
  <c r="T1027" i="40"/>
  <c r="T1028" i="40"/>
  <c r="T1029" i="40"/>
  <c r="T1030" i="40"/>
  <c r="T1031" i="40"/>
  <c r="T1032" i="40"/>
  <c r="T1033" i="40"/>
  <c r="T1034" i="40"/>
  <c r="T1035" i="40"/>
  <c r="T1036" i="40"/>
  <c r="T1037" i="40"/>
  <c r="T1038" i="40"/>
  <c r="T1039" i="40"/>
  <c r="T1040" i="40"/>
  <c r="T1041" i="40"/>
  <c r="T1042" i="40"/>
  <c r="T1043" i="40"/>
  <c r="T1044" i="40"/>
  <c r="T1045" i="40"/>
  <c r="T1046" i="40"/>
  <c r="T1047" i="40"/>
  <c r="T1048" i="40"/>
  <c r="T1049" i="40"/>
  <c r="T1050" i="40"/>
  <c r="T1051" i="40"/>
  <c r="T1052" i="40"/>
  <c r="T1053" i="40"/>
  <c r="T1054" i="40"/>
  <c r="T1055" i="40"/>
  <c r="T1056" i="40"/>
  <c r="T1057" i="40"/>
  <c r="T1058" i="40"/>
  <c r="T1059" i="40"/>
  <c r="T1060" i="40"/>
  <c r="T1061" i="40"/>
  <c r="T1062" i="40"/>
  <c r="T1063" i="40"/>
  <c r="T1064" i="40"/>
  <c r="T1065" i="40"/>
  <c r="T1066" i="40"/>
  <c r="T1067" i="40"/>
  <c r="T1068" i="40"/>
  <c r="T1069" i="40"/>
  <c r="T1070" i="40"/>
  <c r="T1071" i="40"/>
  <c r="T1072" i="40"/>
  <c r="T1073" i="40"/>
  <c r="T1074" i="40"/>
  <c r="T1075" i="40"/>
  <c r="T1076" i="40"/>
  <c r="T1077" i="40"/>
  <c r="T1078" i="40"/>
  <c r="T1079" i="40"/>
  <c r="T1080" i="40"/>
  <c r="T1081" i="40"/>
  <c r="T1082" i="40"/>
  <c r="T1083" i="40"/>
  <c r="T1084" i="40"/>
  <c r="T1085" i="40"/>
  <c r="T1086" i="40"/>
  <c r="T1087" i="40"/>
  <c r="T1088" i="40"/>
  <c r="T1089" i="40"/>
  <c r="T1090" i="40"/>
  <c r="T1091" i="40"/>
  <c r="T1092" i="40"/>
  <c r="T1093" i="40"/>
  <c r="T1094" i="40"/>
  <c r="T1095" i="40"/>
  <c r="T1096" i="40"/>
  <c r="T1097" i="40"/>
  <c r="T1098" i="40"/>
  <c r="T1099" i="40"/>
  <c r="T1100" i="40"/>
  <c r="T1101" i="40"/>
  <c r="T1102" i="40"/>
  <c r="T1103" i="40"/>
  <c r="T1104" i="40"/>
  <c r="T1105" i="40"/>
  <c r="T1106" i="40"/>
  <c r="T1107" i="40"/>
  <c r="T1108" i="40"/>
  <c r="T1109" i="40"/>
  <c r="T1110" i="40"/>
  <c r="T1111" i="40"/>
  <c r="T1112" i="40"/>
  <c r="T1113" i="40"/>
  <c r="T1114" i="40"/>
  <c r="T1115" i="40"/>
  <c r="T1116" i="40"/>
  <c r="T1117" i="40"/>
  <c r="T1118" i="40"/>
  <c r="T1119" i="40"/>
  <c r="T1120" i="40"/>
  <c r="T1121" i="40"/>
  <c r="T1122" i="40"/>
  <c r="T1123" i="40"/>
  <c r="T1124" i="40"/>
  <c r="T1125" i="40"/>
  <c r="T1126" i="40"/>
  <c r="T1127" i="40"/>
  <c r="T1128" i="40"/>
  <c r="T1129" i="40"/>
  <c r="T1130" i="40"/>
  <c r="T1131" i="40"/>
  <c r="T1132" i="40"/>
  <c r="T1133" i="40"/>
  <c r="T1134" i="40"/>
  <c r="T1135" i="40"/>
  <c r="T1136" i="40"/>
  <c r="T1137" i="40"/>
  <c r="T1138" i="40"/>
  <c r="T1139" i="40"/>
  <c r="T1140" i="40"/>
  <c r="T1141" i="40"/>
  <c r="T1142" i="40"/>
  <c r="T1143" i="40"/>
  <c r="T1144" i="40"/>
  <c r="T1145" i="40"/>
  <c r="T1146" i="40"/>
  <c r="T1147" i="40"/>
  <c r="T1148" i="40"/>
  <c r="T1149" i="40"/>
  <c r="T1150" i="40"/>
  <c r="T1151" i="40"/>
  <c r="T1152" i="40"/>
  <c r="T1153" i="40"/>
  <c r="T1154" i="40"/>
  <c r="T1155" i="40"/>
  <c r="T1156" i="40"/>
  <c r="T1157" i="40"/>
  <c r="T1158" i="40"/>
  <c r="T1159" i="40"/>
  <c r="T1160" i="40"/>
  <c r="T1161" i="40"/>
  <c r="T1162" i="40"/>
  <c r="T1163" i="40"/>
  <c r="T1164" i="40"/>
  <c r="T1165" i="40"/>
  <c r="T1166" i="40"/>
  <c r="T1167" i="40"/>
  <c r="T1168" i="40"/>
  <c r="T1169" i="40"/>
  <c r="T1170" i="40"/>
  <c r="T1171" i="40"/>
  <c r="T1172" i="40"/>
  <c r="T1173" i="40"/>
  <c r="T1174" i="40"/>
  <c r="T1175" i="40"/>
  <c r="T1176" i="40"/>
  <c r="T1177" i="40"/>
  <c r="T1178" i="40"/>
  <c r="T1179" i="40"/>
  <c r="T1180" i="40"/>
  <c r="T1181" i="40"/>
  <c r="T1182" i="40"/>
  <c r="T1183" i="40"/>
  <c r="T1184" i="40"/>
  <c r="T1185" i="40"/>
  <c r="T1186" i="40"/>
  <c r="T1187" i="40"/>
  <c r="T1188" i="40"/>
  <c r="T1189" i="40"/>
  <c r="T1190" i="40"/>
  <c r="T1191" i="40"/>
  <c r="T1192" i="40"/>
  <c r="T1193" i="40"/>
  <c r="T1194" i="40"/>
  <c r="T1195" i="40"/>
  <c r="T1196" i="40"/>
  <c r="T1197" i="40"/>
  <c r="T1198" i="40"/>
  <c r="T1199" i="40"/>
  <c r="T1200" i="40"/>
  <c r="T1201" i="40"/>
  <c r="T1202" i="40"/>
  <c r="T1203" i="40"/>
  <c r="T1204" i="40"/>
  <c r="T1205" i="40"/>
  <c r="T1206" i="40"/>
  <c r="T1207" i="40"/>
  <c r="T1208" i="40"/>
  <c r="T1209" i="40"/>
  <c r="T1210" i="40"/>
  <c r="T1211" i="40"/>
  <c r="T1212" i="40"/>
  <c r="T1213" i="40"/>
  <c r="T1214" i="40"/>
  <c r="T1215" i="40"/>
  <c r="T1216" i="40"/>
  <c r="T1217" i="40"/>
  <c r="T1218" i="40"/>
  <c r="T1219" i="40"/>
  <c r="T1220" i="40"/>
  <c r="T1221" i="40"/>
  <c r="T1222" i="40"/>
  <c r="T1223" i="40"/>
  <c r="T1224" i="40"/>
  <c r="T1225" i="40"/>
  <c r="T1226" i="40"/>
  <c r="T1227" i="40"/>
  <c r="T1228" i="40"/>
  <c r="T1229" i="40"/>
  <c r="T1230" i="40"/>
  <c r="T1231" i="40"/>
  <c r="T1232" i="40"/>
  <c r="T1233" i="40"/>
  <c r="T1234" i="40"/>
  <c r="T1235" i="40"/>
  <c r="T1236" i="40"/>
  <c r="T1237" i="40"/>
  <c r="T1238" i="40"/>
  <c r="T1239" i="40"/>
  <c r="T1240" i="40"/>
  <c r="T1241" i="40"/>
  <c r="T1242" i="40"/>
  <c r="T1243" i="40"/>
  <c r="T1244" i="40"/>
  <c r="T1245" i="40"/>
  <c r="T1246" i="40"/>
  <c r="T1247" i="40"/>
  <c r="T1248" i="40"/>
  <c r="T1249" i="40"/>
  <c r="T1250" i="40"/>
  <c r="T1251" i="40"/>
  <c r="T1252" i="40"/>
  <c r="T1253" i="40"/>
  <c r="T1254" i="40"/>
  <c r="T1255" i="40"/>
  <c r="T1256" i="40"/>
  <c r="T1257" i="40"/>
  <c r="T1258" i="40"/>
  <c r="T1259" i="40"/>
  <c r="T1260" i="40"/>
  <c r="T1261" i="40"/>
  <c r="T1262" i="40"/>
  <c r="T1263" i="40"/>
  <c r="T1264" i="40"/>
  <c r="T1265" i="40"/>
  <c r="T1266" i="40"/>
  <c r="T1267" i="40"/>
  <c r="T1268" i="40"/>
  <c r="T1269" i="40"/>
  <c r="T1270" i="40"/>
  <c r="T1271" i="40"/>
  <c r="T1272" i="40"/>
  <c r="T1273" i="40"/>
  <c r="T1274" i="40"/>
  <c r="T1275" i="40"/>
  <c r="T1276" i="40"/>
  <c r="T1277" i="40"/>
  <c r="T1278" i="40"/>
  <c r="T1279" i="40"/>
  <c r="T1280" i="40"/>
  <c r="T1281" i="40"/>
  <c r="T1282" i="40"/>
  <c r="T1283" i="40"/>
  <c r="T1284" i="40"/>
  <c r="T1285" i="40"/>
  <c r="T1286" i="40"/>
  <c r="T1287" i="40"/>
  <c r="T1288" i="40"/>
  <c r="T1289" i="40"/>
  <c r="T1290" i="40"/>
  <c r="T1291" i="40"/>
  <c r="T1292" i="40"/>
  <c r="T1293" i="40"/>
  <c r="T1294" i="40"/>
  <c r="T1295" i="40"/>
  <c r="T1296" i="40"/>
  <c r="T1297" i="40"/>
  <c r="T1298" i="40"/>
  <c r="T1299" i="40"/>
  <c r="T1300" i="40"/>
  <c r="T1301" i="40"/>
  <c r="T1302" i="40"/>
  <c r="T1303" i="40"/>
  <c r="T1304" i="40"/>
  <c r="T1305" i="40"/>
  <c r="T1306" i="40"/>
  <c r="T1307" i="40"/>
  <c r="T1308" i="40"/>
  <c r="T1309" i="40"/>
  <c r="T1310" i="40"/>
  <c r="T1311" i="40"/>
  <c r="T1312" i="40"/>
  <c r="T1313" i="40"/>
  <c r="T1314" i="40"/>
  <c r="T1315" i="40"/>
  <c r="T1316" i="40"/>
  <c r="T1317" i="40"/>
  <c r="T1318" i="40"/>
  <c r="T1319" i="40"/>
  <c r="T1320" i="40"/>
  <c r="T1321" i="40"/>
  <c r="T1322" i="40"/>
  <c r="T1323" i="40"/>
  <c r="T1324" i="40"/>
  <c r="T1325" i="40"/>
  <c r="T1326" i="40"/>
  <c r="T1327" i="40"/>
  <c r="T1328" i="40"/>
  <c r="T1329" i="40"/>
  <c r="T1330" i="40"/>
  <c r="T1331" i="40"/>
  <c r="T1332" i="40"/>
  <c r="T1333" i="40"/>
  <c r="T1334" i="40"/>
  <c r="T1335" i="40"/>
  <c r="T1336" i="40"/>
  <c r="T1337" i="40"/>
  <c r="T1338" i="40"/>
  <c r="T1339" i="40"/>
  <c r="T1340" i="40"/>
  <c r="T1341" i="40"/>
  <c r="T1342" i="40"/>
  <c r="T1343" i="40"/>
  <c r="T1344" i="40"/>
  <c r="T1345" i="40"/>
  <c r="T1346" i="40"/>
  <c r="T1347" i="40"/>
  <c r="T1348" i="40"/>
  <c r="T1349" i="40"/>
  <c r="T1350" i="40"/>
  <c r="T1351" i="40"/>
  <c r="T1352" i="40"/>
  <c r="T1353" i="40"/>
  <c r="T1354" i="40"/>
  <c r="T1355" i="40"/>
  <c r="T1356" i="40"/>
  <c r="T1357" i="40"/>
  <c r="T1358" i="40"/>
  <c r="T1359" i="40"/>
  <c r="T1360" i="40"/>
  <c r="T1361" i="40"/>
  <c r="T1362" i="40"/>
  <c r="T1363" i="40"/>
  <c r="T1364" i="40"/>
  <c r="T1365" i="40"/>
  <c r="T1366" i="40"/>
  <c r="T1367" i="40"/>
  <c r="T1368" i="40"/>
  <c r="T1369" i="40"/>
  <c r="T1370" i="40"/>
  <c r="T1371" i="40"/>
  <c r="T1372" i="40"/>
  <c r="T1373" i="40"/>
  <c r="T1374" i="40"/>
  <c r="T1375" i="40"/>
  <c r="T1376" i="40"/>
  <c r="T1377" i="40"/>
  <c r="T1378" i="40"/>
  <c r="T1379" i="40"/>
  <c r="T1380" i="40"/>
  <c r="T1381" i="40"/>
  <c r="T1382" i="40"/>
  <c r="T1383" i="40"/>
  <c r="T1384" i="40"/>
  <c r="T1385" i="40"/>
  <c r="T1386" i="40"/>
  <c r="T1387" i="40"/>
  <c r="T1388" i="40"/>
  <c r="T1389" i="40"/>
  <c r="T1390" i="40"/>
  <c r="T1391" i="40"/>
  <c r="T1392" i="40"/>
  <c r="T1393" i="40"/>
  <c r="T1394" i="40"/>
  <c r="T1395" i="40"/>
  <c r="T1396" i="40"/>
  <c r="T1397" i="40"/>
  <c r="T1398" i="40"/>
  <c r="T1399" i="40"/>
  <c r="T1400" i="40"/>
  <c r="T1401" i="40"/>
  <c r="T1402" i="40"/>
  <c r="T1403" i="40"/>
  <c r="T1404" i="40"/>
  <c r="T1405" i="40"/>
  <c r="T1406" i="40"/>
  <c r="T1407" i="40"/>
  <c r="T1408" i="40"/>
  <c r="T1409" i="40"/>
  <c r="T1410" i="40"/>
  <c r="T1411" i="40"/>
  <c r="T1412" i="40"/>
  <c r="T1413" i="40"/>
  <c r="T1414" i="40"/>
  <c r="T1415" i="40"/>
  <c r="T1416" i="40"/>
  <c r="T1417" i="40"/>
  <c r="T1418" i="40"/>
  <c r="T1419" i="40"/>
  <c r="T1420" i="40"/>
  <c r="T1421" i="40"/>
  <c r="T1422" i="40"/>
  <c r="T1423" i="40"/>
  <c r="T1424" i="40"/>
  <c r="T1425" i="40"/>
  <c r="T1426" i="40"/>
  <c r="T1427" i="40"/>
  <c r="T1428" i="40"/>
  <c r="T1429" i="40"/>
  <c r="T1430" i="40"/>
  <c r="T1431" i="40"/>
  <c r="T1432" i="40"/>
  <c r="T1433" i="40"/>
  <c r="T1434" i="40"/>
  <c r="T1435" i="40"/>
  <c r="T1436" i="40"/>
  <c r="T1437" i="40"/>
  <c r="T1438" i="40"/>
  <c r="T1439" i="40"/>
  <c r="T1440" i="40"/>
  <c r="T1441" i="40"/>
  <c r="T1442" i="40"/>
  <c r="T1443" i="40"/>
  <c r="T1444" i="40"/>
  <c r="T1445" i="40"/>
  <c r="T1446" i="40"/>
  <c r="T1447" i="40"/>
  <c r="T1448" i="40"/>
  <c r="T1449" i="40"/>
  <c r="T1450" i="40"/>
  <c r="T1451" i="40"/>
  <c r="T1452" i="40"/>
  <c r="T1453" i="40"/>
  <c r="T1454" i="40"/>
  <c r="T1455" i="40"/>
  <c r="T1456" i="40"/>
  <c r="T1457" i="40"/>
  <c r="T1458" i="40"/>
  <c r="T1459" i="40"/>
  <c r="T1460" i="40"/>
  <c r="T1461" i="40"/>
  <c r="T1462" i="40"/>
  <c r="T1463" i="40"/>
  <c r="T1464" i="40"/>
  <c r="T1465" i="40"/>
  <c r="T1466" i="40"/>
  <c r="T1467" i="40"/>
  <c r="T1468" i="40"/>
  <c r="T1469" i="40"/>
  <c r="T1470" i="40"/>
  <c r="T1471" i="40"/>
  <c r="T1472" i="40"/>
  <c r="T1473" i="40"/>
  <c r="T1474" i="40"/>
  <c r="T1475" i="40"/>
  <c r="T1476" i="40"/>
  <c r="T1477" i="40"/>
  <c r="T1478" i="40"/>
  <c r="T1479" i="40"/>
  <c r="T1480" i="40"/>
  <c r="T1481" i="40"/>
  <c r="T1482" i="40"/>
  <c r="T1483" i="40"/>
  <c r="T1484" i="40"/>
  <c r="T1485" i="40"/>
  <c r="T1486" i="40"/>
  <c r="T1487" i="40"/>
  <c r="T1488" i="40"/>
  <c r="T1489" i="40"/>
  <c r="T1490" i="40"/>
  <c r="T1491" i="40"/>
  <c r="T1492" i="40"/>
  <c r="T1493" i="40"/>
  <c r="T1494" i="40"/>
  <c r="T1495" i="40"/>
  <c r="T1496" i="40"/>
  <c r="T1497" i="40"/>
  <c r="T1498" i="40"/>
  <c r="T1499" i="40"/>
  <c r="T1500" i="40"/>
  <c r="T1501" i="40"/>
  <c r="T1502" i="40"/>
  <c r="T1503" i="40"/>
  <c r="T1504" i="40"/>
  <c r="T1505" i="40"/>
  <c r="T1506" i="40"/>
  <c r="T1507" i="40"/>
  <c r="T1508" i="40"/>
  <c r="T1509" i="40"/>
  <c r="T1510" i="40"/>
  <c r="T1511" i="40"/>
  <c r="T1512" i="40"/>
  <c r="T1513" i="40"/>
  <c r="T1514" i="40"/>
  <c r="T1515" i="40"/>
  <c r="T1516" i="40"/>
  <c r="T1517" i="40"/>
  <c r="T1518" i="40"/>
  <c r="T1519" i="40"/>
  <c r="T1520" i="40"/>
  <c r="T1521" i="40"/>
  <c r="T1522" i="40"/>
  <c r="T1523" i="40"/>
  <c r="T1524" i="40"/>
  <c r="T1525" i="40"/>
  <c r="T1526" i="40"/>
  <c r="T1527" i="40"/>
  <c r="T1528" i="40"/>
  <c r="T1529" i="40"/>
  <c r="T1530" i="40"/>
  <c r="T1531" i="40"/>
  <c r="T1532" i="40"/>
  <c r="T1533" i="40"/>
  <c r="T1534" i="40"/>
  <c r="T1535" i="40"/>
  <c r="T1536" i="40"/>
  <c r="T1537" i="40"/>
  <c r="T1538" i="40"/>
  <c r="T1539" i="40"/>
  <c r="T1540" i="40"/>
  <c r="T1541" i="40"/>
  <c r="T1542" i="40"/>
  <c r="T1543" i="40"/>
  <c r="T1544" i="40"/>
  <c r="T1545" i="40"/>
  <c r="T1546" i="40"/>
  <c r="T1547" i="40"/>
  <c r="T1548" i="40"/>
  <c r="T1549" i="40"/>
  <c r="T1550" i="40"/>
  <c r="T1551" i="40"/>
  <c r="T1552" i="40"/>
  <c r="T1553" i="40"/>
  <c r="T1554" i="40"/>
  <c r="T1555" i="40"/>
  <c r="T1556" i="40"/>
  <c r="T1557" i="40"/>
  <c r="T1558" i="40"/>
  <c r="T1559" i="40"/>
  <c r="T1560" i="40"/>
  <c r="T1561" i="40"/>
  <c r="T1562" i="40"/>
  <c r="T1563" i="40"/>
  <c r="T1564" i="40"/>
  <c r="T1565" i="40"/>
  <c r="T1566" i="40"/>
  <c r="T1567" i="40"/>
  <c r="T1568" i="40"/>
  <c r="T1569" i="40"/>
  <c r="T1570" i="40"/>
  <c r="T1571" i="40"/>
  <c r="T1572" i="40"/>
  <c r="T1573" i="40"/>
  <c r="T1574" i="40"/>
  <c r="T1575" i="40"/>
  <c r="T1576" i="40"/>
  <c r="T1577" i="40"/>
  <c r="T1578" i="40"/>
  <c r="T1579" i="40"/>
  <c r="T1580" i="40"/>
  <c r="T1581" i="40"/>
  <c r="T1582" i="40"/>
  <c r="T1583" i="40"/>
  <c r="T1584" i="40"/>
  <c r="T1585" i="40"/>
  <c r="T1586" i="40"/>
  <c r="T1587" i="40"/>
  <c r="T1588" i="40"/>
  <c r="T1589" i="40"/>
  <c r="T1590" i="40"/>
  <c r="T1591" i="40"/>
  <c r="T1592" i="40"/>
  <c r="T1593" i="40"/>
  <c r="T1594" i="40"/>
  <c r="T1595" i="40"/>
  <c r="T1596" i="40"/>
  <c r="T1597" i="40"/>
  <c r="T1598" i="40"/>
  <c r="T1599" i="40"/>
  <c r="T1600" i="40"/>
  <c r="T1601" i="40"/>
  <c r="T1602" i="40"/>
  <c r="T1603" i="40"/>
  <c r="T1604" i="40"/>
  <c r="T1605" i="40"/>
  <c r="T1606" i="40"/>
  <c r="T1607" i="40"/>
  <c r="T1608" i="40"/>
  <c r="T1609" i="40"/>
  <c r="T1610" i="40"/>
  <c r="T1611" i="40"/>
  <c r="T1612" i="40"/>
  <c r="T1613" i="40"/>
  <c r="T1614" i="40"/>
  <c r="T1615" i="40"/>
  <c r="T1616" i="40"/>
  <c r="T1617" i="40"/>
  <c r="T1618" i="40"/>
  <c r="T1619" i="40"/>
  <c r="T1620" i="40"/>
  <c r="T1621" i="40"/>
  <c r="T1622" i="40"/>
  <c r="T1623" i="40"/>
  <c r="T1624" i="40"/>
  <c r="T1625" i="40"/>
  <c r="T1626" i="40"/>
  <c r="T1627" i="40"/>
  <c r="T1628" i="40"/>
  <c r="T1629" i="40"/>
  <c r="T1630" i="40"/>
  <c r="T1631" i="40"/>
  <c r="T1632" i="40"/>
  <c r="T1633" i="40"/>
  <c r="T1634" i="40"/>
  <c r="T1635" i="40"/>
  <c r="T1636" i="40"/>
  <c r="T1637" i="40"/>
  <c r="T1638" i="40"/>
  <c r="T1639" i="40"/>
  <c r="T1640" i="40"/>
  <c r="T1641" i="40"/>
  <c r="T1642" i="40"/>
  <c r="T1643" i="40"/>
  <c r="T1644" i="40"/>
  <c r="T1645" i="40"/>
  <c r="T1646" i="40"/>
  <c r="T1647" i="40"/>
  <c r="T1648" i="40"/>
  <c r="T1649" i="40"/>
  <c r="T1650" i="40"/>
  <c r="T1651" i="40"/>
  <c r="T1652" i="40"/>
  <c r="T1653" i="40"/>
  <c r="T1654" i="40"/>
  <c r="T1655" i="40"/>
  <c r="T1656" i="40"/>
  <c r="T1657" i="40"/>
  <c r="T1658" i="40"/>
  <c r="T1659" i="40"/>
  <c r="T1660" i="40"/>
  <c r="T1661" i="40"/>
  <c r="T1662" i="40"/>
  <c r="T1663" i="40"/>
  <c r="T1664" i="40"/>
  <c r="T1665" i="40"/>
  <c r="T1666" i="40"/>
  <c r="T1667" i="40"/>
  <c r="T1668" i="40"/>
  <c r="T1669" i="40"/>
  <c r="T1670" i="40"/>
  <c r="T1671" i="40"/>
  <c r="T1672" i="40"/>
  <c r="T1673" i="40"/>
  <c r="T1674" i="40"/>
  <c r="T1675" i="40"/>
  <c r="T1676" i="40"/>
  <c r="T1677" i="40"/>
  <c r="T1678" i="40"/>
  <c r="T1679" i="40"/>
  <c r="T1680" i="40"/>
  <c r="T1681" i="40"/>
  <c r="T1682" i="40"/>
  <c r="T1683" i="40"/>
  <c r="T1684" i="40"/>
  <c r="T1685" i="40"/>
  <c r="T1686" i="40"/>
  <c r="T1687" i="40"/>
  <c r="T1688" i="40"/>
  <c r="T1689" i="40"/>
  <c r="T1690" i="40"/>
  <c r="T1691" i="40"/>
  <c r="T1692" i="40"/>
  <c r="T1693" i="40"/>
  <c r="T1694" i="40"/>
  <c r="T1695" i="40"/>
  <c r="T1696" i="40"/>
  <c r="T1697" i="40"/>
  <c r="T1698" i="40"/>
  <c r="T1699" i="40"/>
  <c r="T1700" i="40"/>
  <c r="T1701" i="40"/>
  <c r="T1702" i="40"/>
  <c r="T1703" i="40"/>
  <c r="T1704" i="40"/>
  <c r="T1705" i="40"/>
  <c r="T1706" i="40"/>
  <c r="T1707" i="40"/>
  <c r="T1708" i="40"/>
  <c r="T1709" i="40"/>
  <c r="T1710" i="40"/>
  <c r="T1711" i="40"/>
  <c r="T1712" i="40"/>
  <c r="T1713" i="40"/>
  <c r="T1714" i="40"/>
  <c r="T1715" i="40"/>
  <c r="T1716" i="40"/>
  <c r="T1717" i="40"/>
  <c r="T1718" i="40"/>
  <c r="T1719" i="40"/>
  <c r="T1720" i="40"/>
  <c r="T1721" i="40"/>
  <c r="T1722" i="40"/>
  <c r="T1723" i="40"/>
  <c r="T1724" i="40"/>
  <c r="T1725" i="40"/>
  <c r="T1726" i="40"/>
  <c r="T1727" i="40"/>
  <c r="T1728" i="40"/>
  <c r="T1729" i="40"/>
  <c r="T1730" i="40"/>
  <c r="T1731" i="40"/>
  <c r="T1732" i="40"/>
  <c r="T1733" i="40"/>
  <c r="T1734" i="40"/>
  <c r="T1735" i="40"/>
  <c r="T1736" i="40"/>
  <c r="T1737" i="40"/>
  <c r="T1738" i="40"/>
  <c r="T1739" i="40"/>
  <c r="T1740" i="40"/>
  <c r="T1741" i="40"/>
  <c r="T1742" i="40"/>
  <c r="T1743" i="40"/>
  <c r="T1744" i="40"/>
  <c r="T1745" i="40"/>
  <c r="T1746" i="40"/>
  <c r="T1747" i="40"/>
  <c r="T1748" i="40"/>
  <c r="T1749" i="40"/>
  <c r="T1750" i="40"/>
  <c r="T1751" i="40"/>
  <c r="T1752" i="40"/>
  <c r="T1753" i="40"/>
  <c r="T1754" i="40"/>
  <c r="T1755" i="40"/>
  <c r="T1756" i="40"/>
  <c r="T1757" i="40"/>
  <c r="T1758" i="40"/>
  <c r="T1759" i="40"/>
  <c r="T1760" i="40"/>
  <c r="T1761" i="40"/>
  <c r="T1762" i="40"/>
  <c r="T1763" i="40"/>
  <c r="T1764" i="40"/>
  <c r="T1765" i="40"/>
  <c r="T1766" i="40"/>
  <c r="T1767" i="40"/>
  <c r="T1768" i="40"/>
  <c r="T1769" i="40"/>
  <c r="T1770" i="40"/>
  <c r="T1771" i="40"/>
  <c r="T1772" i="40"/>
  <c r="T1773" i="40"/>
  <c r="T1774" i="40"/>
  <c r="T1775" i="40"/>
  <c r="T1776" i="40"/>
  <c r="T1777" i="40"/>
  <c r="T1778" i="40"/>
  <c r="T1779" i="40"/>
  <c r="T1780" i="40"/>
  <c r="T1781" i="40"/>
  <c r="T1782" i="40"/>
  <c r="T1783" i="40"/>
  <c r="T1784" i="40"/>
  <c r="T1785" i="40"/>
  <c r="T1786" i="40"/>
  <c r="T1787" i="40"/>
  <c r="T1788" i="40"/>
  <c r="T1789" i="40"/>
  <c r="T1790" i="40"/>
  <c r="T1791" i="40"/>
  <c r="T1792" i="40"/>
  <c r="T1793" i="40"/>
  <c r="T1794" i="40"/>
  <c r="T1795" i="40"/>
  <c r="T1796" i="40"/>
  <c r="T1797" i="40"/>
  <c r="T1798" i="40"/>
  <c r="T1799" i="40"/>
  <c r="T1800" i="40"/>
  <c r="T1801" i="40"/>
  <c r="T1802" i="40"/>
  <c r="T1803" i="40"/>
  <c r="T1804" i="40"/>
  <c r="T1805" i="40"/>
  <c r="T1806" i="40"/>
  <c r="T1807" i="40"/>
  <c r="T1808" i="40"/>
  <c r="T1809" i="40"/>
  <c r="T1810" i="40"/>
  <c r="T1811" i="40"/>
  <c r="T1812" i="40"/>
  <c r="T1813" i="40"/>
  <c r="T1814" i="40"/>
  <c r="T1815" i="40"/>
  <c r="T1816" i="40"/>
  <c r="T1817" i="40"/>
  <c r="T1818" i="40"/>
  <c r="T1819" i="40"/>
  <c r="T1820" i="40"/>
  <c r="T1821" i="40"/>
  <c r="T1822" i="40"/>
  <c r="T1823" i="40"/>
  <c r="T1824" i="40"/>
  <c r="T1825" i="40"/>
  <c r="T1826" i="40"/>
  <c r="T1827" i="40"/>
  <c r="T1828" i="40"/>
  <c r="T1829" i="40"/>
  <c r="T1830" i="40"/>
  <c r="T1831" i="40"/>
  <c r="T1832" i="40"/>
  <c r="T1833" i="40"/>
  <c r="T1834" i="40"/>
  <c r="T1835" i="40"/>
  <c r="T1836" i="40"/>
  <c r="T1837" i="40"/>
  <c r="T1838" i="40"/>
  <c r="T1839" i="40"/>
  <c r="T1840" i="40"/>
  <c r="T1841" i="40"/>
  <c r="T1842" i="40"/>
  <c r="T1843" i="40"/>
  <c r="T1844" i="40"/>
  <c r="T1845" i="40"/>
  <c r="T1846" i="40"/>
  <c r="T1847" i="40"/>
  <c r="T1848" i="40"/>
  <c r="T1849" i="40"/>
  <c r="T1850" i="40"/>
  <c r="T1851" i="40"/>
  <c r="T1852" i="40"/>
  <c r="T1853" i="40"/>
  <c r="T1854" i="40"/>
  <c r="T1855" i="40"/>
  <c r="T1856" i="40"/>
  <c r="T1857" i="40"/>
  <c r="T1858" i="40"/>
  <c r="T1859" i="40"/>
  <c r="T1860" i="40"/>
  <c r="T1861" i="40"/>
  <c r="T1862" i="40"/>
  <c r="T1863" i="40"/>
  <c r="T1864" i="40"/>
  <c r="T1865" i="40"/>
  <c r="T1866" i="40"/>
  <c r="T1867" i="40"/>
  <c r="T1868" i="40"/>
  <c r="T1869" i="40"/>
  <c r="T1870" i="40"/>
  <c r="T1871" i="40"/>
  <c r="T1872" i="40"/>
  <c r="T1873" i="40"/>
  <c r="T1874" i="40"/>
  <c r="T1875" i="40"/>
  <c r="T1876" i="40"/>
  <c r="T1877" i="40"/>
  <c r="T1878" i="40"/>
  <c r="T1879" i="40"/>
  <c r="T1880" i="40"/>
  <c r="T1881" i="40"/>
  <c r="T1882" i="40"/>
  <c r="T1883" i="40"/>
  <c r="T1884" i="40"/>
  <c r="T1885" i="40"/>
  <c r="T1886" i="40"/>
  <c r="T1887" i="40"/>
  <c r="T1888" i="40"/>
  <c r="T1889" i="40"/>
  <c r="T1890" i="40"/>
  <c r="T1891" i="40"/>
  <c r="T1892" i="40"/>
  <c r="T1893" i="40"/>
  <c r="T1894" i="40"/>
  <c r="T1895" i="40"/>
  <c r="T1896" i="40"/>
  <c r="T1897" i="40"/>
  <c r="T1898" i="40"/>
  <c r="T1899" i="40"/>
  <c r="T1900" i="40"/>
  <c r="T1901" i="40"/>
  <c r="T1902" i="40"/>
  <c r="T1903" i="40"/>
  <c r="T1904" i="40"/>
  <c r="T1905" i="40"/>
  <c r="T1906" i="40"/>
  <c r="T1907" i="40"/>
  <c r="T1908" i="40"/>
  <c r="T1909" i="40"/>
  <c r="T1910" i="40"/>
  <c r="T1911" i="40"/>
  <c r="T1912" i="40"/>
  <c r="T1913" i="40"/>
  <c r="T1914" i="40"/>
  <c r="T1915" i="40"/>
  <c r="T1916" i="40"/>
  <c r="T1917" i="40"/>
  <c r="T1918" i="40"/>
  <c r="T1919" i="40"/>
  <c r="T1920" i="40"/>
  <c r="T1921" i="40"/>
  <c r="T1922" i="40"/>
  <c r="T1923" i="40"/>
  <c r="T1924" i="40"/>
  <c r="T1925" i="40"/>
  <c r="T1926" i="40"/>
  <c r="T1927" i="40"/>
  <c r="T1928" i="40"/>
  <c r="T1929" i="40"/>
  <c r="T1930" i="40"/>
  <c r="T1931" i="40"/>
  <c r="T1932" i="40"/>
  <c r="T1933" i="40"/>
  <c r="T1934" i="40"/>
  <c r="T1935" i="40"/>
  <c r="T1936" i="40"/>
  <c r="T1937" i="40"/>
  <c r="T1938" i="40"/>
  <c r="T1939" i="40"/>
  <c r="T1940" i="40"/>
  <c r="T1941" i="40"/>
  <c r="T1942" i="40"/>
  <c r="T1943" i="40"/>
  <c r="T1944" i="40"/>
  <c r="T1945" i="40"/>
  <c r="T1946" i="40"/>
  <c r="T1947" i="40"/>
  <c r="T1948" i="40"/>
  <c r="T1949" i="40"/>
  <c r="T1950" i="40"/>
  <c r="T1951" i="40"/>
  <c r="T1952" i="40"/>
  <c r="T1953" i="40"/>
  <c r="T1954" i="40"/>
  <c r="T1955" i="40"/>
  <c r="T1956" i="40"/>
  <c r="T1957" i="40"/>
  <c r="T1958" i="40"/>
  <c r="T1959" i="40"/>
  <c r="T1960" i="40"/>
  <c r="T1961" i="40"/>
  <c r="T1962" i="40"/>
  <c r="T1963" i="40"/>
  <c r="T1964" i="40"/>
  <c r="T1965" i="40"/>
  <c r="T1966" i="40"/>
  <c r="T1967" i="40"/>
  <c r="T1968" i="40"/>
  <c r="T1969" i="40"/>
  <c r="T1970" i="40"/>
  <c r="T1971" i="40"/>
  <c r="T1972" i="40"/>
  <c r="T1973" i="40"/>
  <c r="T1974" i="40"/>
  <c r="T1975" i="40"/>
  <c r="T1976" i="40"/>
  <c r="T1977" i="40"/>
  <c r="T1978" i="40"/>
  <c r="T1979" i="40"/>
  <c r="T1980" i="40"/>
  <c r="T1981" i="40"/>
  <c r="T1982" i="40"/>
  <c r="T1983" i="40"/>
  <c r="T1984" i="40"/>
  <c r="T1985" i="40"/>
  <c r="T1986" i="40"/>
  <c r="T1987" i="40"/>
  <c r="T1988" i="40"/>
  <c r="T1989" i="40"/>
  <c r="T1990" i="40"/>
  <c r="T1991" i="40"/>
  <c r="T1992" i="40"/>
  <c r="T1993" i="40"/>
  <c r="T1994" i="40"/>
  <c r="T1995" i="40"/>
  <c r="T1996" i="40"/>
  <c r="T1997" i="40"/>
  <c r="T1998" i="40"/>
  <c r="T1999" i="40"/>
  <c r="T2000" i="40"/>
  <c r="T2001" i="40"/>
  <c r="T2002" i="40"/>
  <c r="T2003" i="40"/>
  <c r="T2004" i="40"/>
  <c r="T2005" i="40"/>
  <c r="T2006" i="40"/>
  <c r="T2007" i="40"/>
  <c r="T2008" i="40"/>
  <c r="T2009" i="40"/>
  <c r="T2010" i="40"/>
  <c r="T2011" i="40"/>
  <c r="T2012" i="40"/>
  <c r="T2013" i="40"/>
  <c r="T2014" i="40"/>
  <c r="T2015" i="40"/>
  <c r="T2016" i="40"/>
  <c r="T2017" i="40"/>
  <c r="T2018" i="40"/>
  <c r="T2019" i="40"/>
  <c r="T2020" i="40"/>
  <c r="T2021" i="40"/>
  <c r="T2022" i="40"/>
  <c r="T2023" i="40"/>
  <c r="T2024" i="40"/>
  <c r="T2025" i="40"/>
  <c r="T2026" i="40"/>
  <c r="T2027" i="40"/>
  <c r="T2028" i="40"/>
  <c r="T2029" i="40"/>
  <c r="T2030" i="40"/>
  <c r="T2031" i="40"/>
  <c r="T2032" i="40"/>
  <c r="T2033" i="40"/>
  <c r="T2034" i="40"/>
  <c r="T2035" i="40"/>
  <c r="T2036" i="40"/>
  <c r="T2037" i="40"/>
  <c r="T2038" i="40"/>
  <c r="T2039" i="40"/>
  <c r="T2040" i="40"/>
  <c r="T2041" i="40"/>
  <c r="T2042" i="40"/>
  <c r="T2043" i="40"/>
  <c r="T2044" i="40"/>
  <c r="T2045" i="40"/>
  <c r="T2046" i="40"/>
  <c r="T2047" i="40"/>
  <c r="T2048" i="40"/>
  <c r="T2049" i="40"/>
  <c r="T2050" i="40"/>
  <c r="T2051" i="40"/>
  <c r="T2052" i="40"/>
  <c r="T2053" i="40"/>
  <c r="T2054" i="40"/>
  <c r="T2055" i="40"/>
  <c r="T2056" i="40"/>
  <c r="T2057" i="40"/>
  <c r="T2058" i="40"/>
  <c r="T2059" i="40"/>
  <c r="T2060" i="40"/>
  <c r="T2061" i="40"/>
  <c r="T2062" i="40"/>
  <c r="T2063" i="40"/>
  <c r="T2064" i="40"/>
  <c r="T2065" i="40"/>
  <c r="T2066" i="40"/>
  <c r="T2067" i="40"/>
  <c r="T2068" i="40"/>
  <c r="T2069" i="40"/>
  <c r="T2070" i="40"/>
  <c r="T2071" i="40"/>
  <c r="T2072" i="40"/>
  <c r="T2073" i="40"/>
  <c r="T2074" i="40"/>
  <c r="T2075" i="40"/>
  <c r="T2076" i="40"/>
  <c r="T2077" i="40"/>
  <c r="T2078" i="40"/>
  <c r="T2079" i="40"/>
  <c r="T2080" i="40"/>
  <c r="T2081" i="40"/>
  <c r="T2082" i="40"/>
  <c r="T2083" i="40"/>
  <c r="T2084" i="40"/>
  <c r="T2085" i="40"/>
  <c r="T2086" i="40"/>
  <c r="T2087" i="40"/>
  <c r="T2088" i="40"/>
  <c r="T2089" i="40"/>
  <c r="T2090" i="40"/>
  <c r="T2091" i="40"/>
  <c r="T2092" i="40"/>
  <c r="T2093" i="40"/>
  <c r="T2094" i="40"/>
  <c r="T2095" i="40"/>
  <c r="T2096" i="40"/>
  <c r="T2097" i="40"/>
  <c r="T2098" i="40"/>
  <c r="T2099" i="40"/>
  <c r="T2100" i="40"/>
  <c r="T2101" i="40"/>
  <c r="T2102" i="40"/>
  <c r="T2103" i="40"/>
  <c r="T2104" i="40"/>
  <c r="T2105" i="40"/>
  <c r="T2106" i="40"/>
  <c r="T2107" i="40"/>
  <c r="T2108" i="40"/>
  <c r="T2109" i="40"/>
  <c r="T2110" i="40"/>
  <c r="T2111" i="40"/>
  <c r="T2112" i="40"/>
  <c r="T2113" i="40"/>
  <c r="T2114" i="40"/>
  <c r="T2115" i="40"/>
  <c r="T2116" i="40"/>
  <c r="T2117" i="40"/>
  <c r="T2118" i="40"/>
  <c r="T2119" i="40"/>
  <c r="T2120" i="40"/>
  <c r="T2121" i="40"/>
  <c r="T2122" i="40"/>
  <c r="T2123" i="40"/>
  <c r="T2124" i="40"/>
  <c r="T2125" i="40"/>
  <c r="T2126" i="40"/>
  <c r="T2127" i="40"/>
  <c r="T2128" i="40"/>
  <c r="T2129" i="40"/>
  <c r="T2130" i="40"/>
  <c r="T2131" i="40"/>
  <c r="T2132" i="40"/>
  <c r="T2133" i="40"/>
  <c r="T2134" i="40"/>
  <c r="T2135" i="40"/>
  <c r="T2136" i="40"/>
  <c r="T2137" i="40"/>
  <c r="T2138" i="40"/>
  <c r="T2139" i="40"/>
  <c r="T2140" i="40"/>
  <c r="T2141" i="40"/>
  <c r="T2142" i="40"/>
  <c r="T2143" i="40"/>
  <c r="T2144" i="40"/>
  <c r="T2145" i="40"/>
  <c r="T2146" i="40"/>
  <c r="T2147" i="40"/>
  <c r="T2148" i="40"/>
  <c r="T2149" i="40"/>
  <c r="T2150" i="40"/>
  <c r="T2151" i="40"/>
  <c r="T2152" i="40"/>
  <c r="T2153" i="40"/>
  <c r="T2154" i="40"/>
  <c r="T2155" i="40"/>
  <c r="T2156" i="40"/>
  <c r="T2157" i="40"/>
  <c r="T2158" i="40"/>
  <c r="T2159" i="40"/>
  <c r="T2160" i="40"/>
  <c r="T2161" i="40"/>
  <c r="T2162" i="40"/>
  <c r="T2163" i="40"/>
  <c r="T2164" i="40"/>
  <c r="T2165" i="40"/>
  <c r="T2166" i="40"/>
  <c r="T2167" i="40"/>
  <c r="T2168" i="40"/>
  <c r="T2169" i="40"/>
  <c r="T2170" i="40"/>
  <c r="T2171" i="40"/>
  <c r="T2172" i="40"/>
  <c r="T2173" i="40"/>
  <c r="T2174" i="40"/>
  <c r="T2175" i="40"/>
  <c r="T2176" i="40"/>
  <c r="T2177" i="40"/>
  <c r="T2178" i="40"/>
  <c r="T2179" i="40"/>
  <c r="T2180" i="40"/>
  <c r="T2181" i="40"/>
  <c r="T2182" i="40"/>
  <c r="T2183" i="40"/>
  <c r="T2184" i="40"/>
  <c r="T2185" i="40"/>
  <c r="T2186" i="40"/>
  <c r="T2187" i="40"/>
  <c r="T2188" i="40"/>
  <c r="T2189" i="40"/>
  <c r="T2190" i="40"/>
  <c r="T2191" i="40"/>
  <c r="T2192" i="40"/>
  <c r="T2193" i="40"/>
  <c r="T2194" i="40"/>
  <c r="T2195" i="40"/>
  <c r="T2196" i="40"/>
  <c r="T2197" i="40"/>
  <c r="T2198" i="40"/>
  <c r="T2199" i="40"/>
  <c r="T2200" i="40"/>
  <c r="T2201" i="40"/>
  <c r="T2202" i="40"/>
  <c r="T2203" i="40"/>
  <c r="T2204" i="40"/>
  <c r="T2205" i="40"/>
  <c r="T2206" i="40"/>
  <c r="T2207" i="40"/>
  <c r="T2208" i="40"/>
  <c r="T2209" i="40"/>
  <c r="T2210" i="40"/>
  <c r="T2211" i="40"/>
  <c r="T2212" i="40"/>
  <c r="T2213" i="40"/>
  <c r="T2214" i="40"/>
  <c r="T2215" i="40"/>
  <c r="T2216" i="40"/>
  <c r="T2217" i="40"/>
  <c r="T2218" i="40"/>
  <c r="T2219" i="40"/>
  <c r="T2220" i="40"/>
  <c r="T2221" i="40"/>
  <c r="T2222" i="40"/>
  <c r="T2223" i="40"/>
  <c r="T2224" i="40"/>
  <c r="T2225" i="40"/>
  <c r="T2226" i="40"/>
  <c r="T2227" i="40"/>
  <c r="T2228" i="40"/>
  <c r="T2229" i="40"/>
  <c r="T2230" i="40"/>
  <c r="T2231" i="40"/>
  <c r="T2232" i="40"/>
  <c r="T2233" i="40"/>
  <c r="T2234" i="40"/>
  <c r="T2235" i="40"/>
  <c r="T2236" i="40"/>
  <c r="T2237" i="40"/>
  <c r="T2238" i="40"/>
  <c r="T2239" i="40"/>
  <c r="T2240" i="40"/>
  <c r="T2241" i="40"/>
  <c r="T2242" i="40"/>
  <c r="T2243" i="40"/>
  <c r="T2244" i="40"/>
  <c r="T2245" i="40"/>
  <c r="T2246" i="40"/>
  <c r="T2247" i="40"/>
  <c r="T2248" i="40"/>
  <c r="T2249" i="40"/>
  <c r="T2250" i="40"/>
  <c r="T2251" i="40"/>
  <c r="T2252" i="40"/>
  <c r="T2253" i="40"/>
  <c r="T2254" i="40"/>
  <c r="T2255" i="40"/>
  <c r="T2256" i="40"/>
  <c r="T2257" i="40"/>
  <c r="T2258" i="40"/>
  <c r="T2259" i="40"/>
  <c r="T2260" i="40"/>
  <c r="T2261" i="40"/>
  <c r="T2262" i="40"/>
  <c r="T2263" i="40"/>
  <c r="T2264" i="40"/>
  <c r="T2265" i="40"/>
  <c r="T2266" i="40"/>
  <c r="T2267" i="40"/>
  <c r="T2268" i="40"/>
  <c r="T2269" i="40"/>
  <c r="T2270" i="40"/>
  <c r="T2271" i="40"/>
  <c r="T2272" i="40"/>
  <c r="T2273" i="40"/>
  <c r="T2274" i="40"/>
  <c r="T2275" i="40"/>
  <c r="T2276" i="40"/>
  <c r="T2277" i="40"/>
  <c r="T2278" i="40"/>
  <c r="T2279" i="40"/>
  <c r="T2280" i="40"/>
  <c r="T2281" i="40"/>
  <c r="T2282" i="40"/>
  <c r="T2283" i="40"/>
  <c r="T2284" i="40"/>
  <c r="T2285" i="40"/>
  <c r="T2286" i="40"/>
  <c r="T2287" i="40"/>
  <c r="T2288" i="40"/>
  <c r="T2289" i="40"/>
  <c r="T2290" i="40"/>
  <c r="T2291" i="40"/>
  <c r="T2292" i="40"/>
  <c r="T2293" i="40"/>
  <c r="T2294" i="40"/>
  <c r="T2295" i="40"/>
  <c r="T2296" i="40"/>
  <c r="T2297" i="40"/>
  <c r="T2298" i="40"/>
  <c r="T2299" i="40"/>
  <c r="T2300" i="40"/>
  <c r="T2301" i="40"/>
  <c r="T2302" i="40"/>
  <c r="T2303" i="40"/>
  <c r="T2304" i="40"/>
  <c r="T2305" i="40"/>
  <c r="T2306" i="40"/>
  <c r="T2307" i="40"/>
  <c r="T2308" i="40"/>
  <c r="T2309" i="40"/>
  <c r="T2310" i="40"/>
  <c r="T2311" i="40"/>
  <c r="T2312" i="40"/>
  <c r="T2313" i="40"/>
  <c r="T2314" i="40"/>
  <c r="T2315" i="40"/>
  <c r="T2316" i="40"/>
  <c r="T2317" i="40"/>
  <c r="T2318" i="40"/>
  <c r="T2319" i="40"/>
  <c r="T2320" i="40"/>
  <c r="T2321" i="40"/>
  <c r="T2322" i="40"/>
  <c r="T2323" i="40"/>
  <c r="T2324" i="40"/>
  <c r="T2325" i="40"/>
  <c r="T2326" i="40"/>
  <c r="T2327" i="40"/>
  <c r="T2328" i="40"/>
  <c r="T2329" i="40"/>
  <c r="T2330" i="40"/>
  <c r="T2331" i="40"/>
  <c r="T2332" i="40"/>
  <c r="T2333" i="40"/>
  <c r="T2334" i="40"/>
  <c r="T2335" i="40"/>
  <c r="T2336" i="40"/>
  <c r="T2337" i="40"/>
  <c r="T2338" i="40"/>
  <c r="T2339" i="40"/>
  <c r="T2340" i="40"/>
  <c r="T2341" i="40"/>
  <c r="T2342" i="40"/>
  <c r="T2343" i="40"/>
  <c r="T2344" i="40"/>
  <c r="T2345" i="40"/>
  <c r="T2346" i="40"/>
  <c r="T2347" i="40"/>
  <c r="T2348" i="40"/>
  <c r="T2349" i="40"/>
  <c r="T2350" i="40"/>
  <c r="T2351" i="40"/>
  <c r="T2352" i="40"/>
  <c r="T2353" i="40"/>
  <c r="T2354" i="40"/>
  <c r="T2355" i="40"/>
  <c r="T2356" i="40"/>
  <c r="T2357" i="40"/>
  <c r="T2358" i="40"/>
  <c r="T2359" i="40"/>
  <c r="T2360" i="40"/>
  <c r="T2361" i="40"/>
  <c r="T2362" i="40"/>
  <c r="T2363" i="40"/>
  <c r="T2364" i="40"/>
  <c r="T2365" i="40"/>
  <c r="T2366" i="40"/>
  <c r="T2367" i="40"/>
  <c r="T2368" i="40"/>
  <c r="T2369" i="40"/>
  <c r="T2370" i="40"/>
  <c r="T2371" i="40"/>
  <c r="T2372" i="40"/>
  <c r="T2373" i="40"/>
  <c r="T2374" i="40"/>
  <c r="T2375" i="40"/>
  <c r="T2376" i="40"/>
  <c r="T2377" i="40"/>
  <c r="T2378" i="40"/>
  <c r="T2379" i="40"/>
  <c r="T2380" i="40"/>
  <c r="T2381" i="40"/>
  <c r="T2382" i="40"/>
  <c r="T2383" i="40"/>
  <c r="T2384" i="40"/>
  <c r="T2385" i="40"/>
  <c r="T2386" i="40"/>
  <c r="T2387" i="40"/>
  <c r="T2388" i="40"/>
  <c r="T2389" i="40"/>
  <c r="T2390" i="40"/>
  <c r="T2391" i="40"/>
  <c r="T2392" i="40"/>
  <c r="T2393" i="40"/>
  <c r="T2394" i="40"/>
  <c r="T2395" i="40"/>
  <c r="T2396" i="40"/>
  <c r="T2397" i="40"/>
  <c r="T2398" i="40"/>
  <c r="T2399" i="40"/>
  <c r="T2400" i="40"/>
  <c r="T2401" i="40"/>
  <c r="T2402" i="40"/>
  <c r="T2403" i="40"/>
  <c r="T2404" i="40"/>
  <c r="T2405" i="40"/>
  <c r="T2406" i="40"/>
  <c r="T2407" i="40"/>
  <c r="T2408" i="40"/>
  <c r="T2409" i="40"/>
  <c r="T2410" i="40"/>
  <c r="T2411" i="40"/>
  <c r="T2412" i="40"/>
  <c r="T2413" i="40"/>
  <c r="T2414" i="40"/>
  <c r="T2415" i="40"/>
  <c r="T2416" i="40"/>
  <c r="T2417" i="40"/>
  <c r="T2418" i="40"/>
  <c r="T2419" i="40"/>
  <c r="T2420" i="40"/>
  <c r="T2421" i="40"/>
  <c r="T2422" i="40"/>
  <c r="T2423" i="40"/>
  <c r="T2424" i="40"/>
  <c r="T2425" i="40"/>
  <c r="T2426" i="40"/>
  <c r="T2427" i="40"/>
  <c r="T2428" i="40"/>
  <c r="T2429" i="40"/>
  <c r="T2430" i="40"/>
  <c r="T2431" i="40"/>
  <c r="T2432" i="40"/>
  <c r="T2433" i="40"/>
  <c r="T2434" i="40"/>
  <c r="T2435" i="40"/>
  <c r="T2436" i="40"/>
  <c r="T2437" i="40"/>
  <c r="T2438" i="40"/>
  <c r="T2439" i="40"/>
  <c r="T2440" i="40"/>
  <c r="T2441" i="40"/>
  <c r="T2442" i="40"/>
  <c r="T2443" i="40"/>
  <c r="T2444" i="40"/>
  <c r="T2445" i="40"/>
  <c r="T2446" i="40"/>
  <c r="T2447" i="40"/>
  <c r="T2448" i="40"/>
  <c r="T2449" i="40"/>
  <c r="T2450" i="40"/>
  <c r="T2451" i="40"/>
  <c r="T2452" i="40"/>
  <c r="T2453" i="40"/>
  <c r="T2454" i="40"/>
  <c r="T2455" i="40"/>
  <c r="T2456" i="40"/>
  <c r="T2457" i="40"/>
  <c r="T2458" i="40"/>
  <c r="T2459" i="40"/>
  <c r="T2460" i="40"/>
  <c r="T2461" i="40"/>
  <c r="T2462" i="40"/>
  <c r="T2463" i="40"/>
  <c r="T2464" i="40"/>
  <c r="T2465" i="40"/>
  <c r="T2466" i="40"/>
  <c r="T2467" i="40"/>
  <c r="T2468" i="40"/>
  <c r="T2469" i="40"/>
  <c r="T2470" i="40"/>
  <c r="T2471" i="40"/>
  <c r="T2472" i="40"/>
  <c r="T2473" i="40"/>
  <c r="T2474" i="40"/>
  <c r="T2475" i="40"/>
  <c r="T2476" i="40"/>
  <c r="T2477" i="40"/>
  <c r="T2478" i="40"/>
  <c r="T2479" i="40"/>
  <c r="T2480" i="40"/>
  <c r="T2481" i="40"/>
  <c r="T2482" i="40"/>
  <c r="T2483" i="40"/>
  <c r="T2484" i="40"/>
  <c r="T2485" i="40"/>
  <c r="T2486" i="40"/>
  <c r="T2487" i="40"/>
  <c r="T2488" i="40"/>
  <c r="T2489" i="40"/>
  <c r="T2490" i="40"/>
  <c r="T2491" i="40"/>
  <c r="T2492" i="40"/>
  <c r="T2493" i="40"/>
  <c r="T2494" i="40"/>
  <c r="T2495" i="40"/>
  <c r="T2496" i="40"/>
  <c r="T2497" i="40"/>
  <c r="T2498" i="40"/>
  <c r="T2499" i="40"/>
  <c r="T2500" i="40"/>
  <c r="T2501" i="40"/>
  <c r="T2502" i="40"/>
  <c r="T2503" i="40"/>
  <c r="T2504" i="40"/>
  <c r="T2505" i="40"/>
  <c r="T2506" i="40"/>
  <c r="T2507" i="40"/>
  <c r="T2508" i="40"/>
  <c r="T2509" i="40"/>
  <c r="T2510" i="40"/>
  <c r="T2511" i="40"/>
  <c r="T2512" i="40"/>
  <c r="T2513" i="40"/>
  <c r="T2514" i="40"/>
  <c r="T2515" i="40"/>
  <c r="T2516" i="40"/>
  <c r="T2517" i="40"/>
  <c r="T2518" i="40"/>
  <c r="T2519" i="40"/>
  <c r="T2520" i="40"/>
  <c r="T2521" i="40"/>
  <c r="T2522" i="40"/>
  <c r="T2523" i="40"/>
  <c r="T2524" i="40"/>
  <c r="T2525" i="40"/>
  <c r="T2526" i="40"/>
  <c r="T2527" i="40"/>
  <c r="T2528" i="40"/>
  <c r="T2529" i="40"/>
  <c r="T2530" i="40"/>
  <c r="T2531" i="40"/>
  <c r="T2532" i="40"/>
  <c r="T2533" i="40"/>
  <c r="T2534" i="40"/>
  <c r="T2535" i="40"/>
  <c r="T2536" i="40"/>
  <c r="T2537" i="40"/>
  <c r="T2538" i="40"/>
  <c r="T2539" i="40"/>
  <c r="T2540" i="40"/>
  <c r="T2541" i="40"/>
  <c r="T2542" i="40"/>
  <c r="T2543" i="40"/>
  <c r="T2544" i="40"/>
  <c r="T2545" i="40"/>
  <c r="T2546" i="40"/>
  <c r="T2547" i="40"/>
  <c r="T2548" i="40"/>
  <c r="T2549" i="40"/>
  <c r="T2550" i="40"/>
  <c r="T2551" i="40"/>
  <c r="T2552" i="40"/>
  <c r="T2553" i="40"/>
  <c r="T2554" i="40"/>
  <c r="T2555" i="40"/>
  <c r="T2556" i="40"/>
  <c r="T2557" i="40"/>
  <c r="T2558" i="40"/>
  <c r="T2559" i="40"/>
  <c r="T2560" i="40"/>
  <c r="T2561" i="40"/>
  <c r="T2562" i="40"/>
  <c r="T2563" i="40"/>
  <c r="T2564" i="40"/>
  <c r="T2565" i="40"/>
  <c r="T2566" i="40"/>
  <c r="T2567" i="40"/>
  <c r="T2568" i="40"/>
  <c r="T2569" i="40"/>
  <c r="T2570" i="40"/>
  <c r="T2571" i="40"/>
  <c r="T2572" i="40"/>
  <c r="T2573" i="40"/>
  <c r="T2574" i="40"/>
  <c r="T2575" i="40"/>
  <c r="T2576" i="40"/>
  <c r="T2577" i="40"/>
  <c r="T2578" i="40"/>
  <c r="T2579" i="40"/>
  <c r="T2580" i="40"/>
  <c r="T2581" i="40"/>
  <c r="T2582" i="40"/>
  <c r="T2583" i="40"/>
  <c r="T2584" i="40"/>
  <c r="T2585" i="40"/>
  <c r="T2586" i="40"/>
  <c r="T2587" i="40"/>
  <c r="T2588" i="40"/>
  <c r="T2589" i="40"/>
  <c r="T2590" i="40"/>
  <c r="T2591" i="40"/>
  <c r="T2592" i="40"/>
  <c r="T2593" i="40"/>
  <c r="T2594" i="40"/>
  <c r="T2595" i="40"/>
  <c r="T2596" i="40"/>
  <c r="T2597" i="40"/>
  <c r="T2598" i="40"/>
  <c r="T2599" i="40"/>
  <c r="T2600" i="40"/>
  <c r="T2601" i="40"/>
  <c r="T2602" i="40"/>
  <c r="T2603" i="40"/>
  <c r="T2604" i="40"/>
  <c r="T2605" i="40"/>
  <c r="T2606" i="40"/>
  <c r="T2607" i="40"/>
  <c r="T2608" i="40"/>
  <c r="T2609" i="40"/>
  <c r="T2610" i="40"/>
  <c r="T2611" i="40"/>
  <c r="T2612" i="40"/>
  <c r="T2613" i="40"/>
  <c r="T2614" i="40"/>
  <c r="T2615" i="40"/>
  <c r="T2616" i="40"/>
  <c r="T2617" i="40"/>
  <c r="T2618" i="40"/>
  <c r="T2619" i="40"/>
  <c r="T2620" i="40"/>
  <c r="T2621" i="40"/>
  <c r="T2622" i="40"/>
  <c r="T2623" i="40"/>
  <c r="T2624" i="40"/>
  <c r="T2625" i="40"/>
  <c r="T2626" i="40"/>
  <c r="T2627" i="40"/>
  <c r="T2628" i="40"/>
  <c r="T2629" i="40"/>
  <c r="T2630" i="40"/>
  <c r="T2631" i="40"/>
  <c r="T2632" i="40"/>
  <c r="T2633" i="40"/>
  <c r="T2634" i="40"/>
  <c r="T2635" i="40"/>
  <c r="T2636" i="40"/>
  <c r="T2637" i="40"/>
  <c r="T2638" i="40"/>
  <c r="T2639" i="40"/>
  <c r="T2640" i="40"/>
  <c r="T2641" i="40"/>
  <c r="T2642" i="40"/>
  <c r="T2643" i="40"/>
  <c r="T2644" i="40"/>
  <c r="T2645" i="40"/>
  <c r="T2646" i="40"/>
  <c r="T2647" i="40"/>
  <c r="T2648" i="40"/>
  <c r="T2649" i="40"/>
  <c r="T2650" i="40"/>
  <c r="T2651" i="40"/>
  <c r="T2652" i="40"/>
  <c r="T2653" i="40"/>
  <c r="T2654" i="40"/>
  <c r="T2655" i="40"/>
  <c r="T2656" i="40"/>
  <c r="T2657" i="40"/>
  <c r="T2658" i="40"/>
  <c r="T2659" i="40"/>
  <c r="T2660" i="40"/>
  <c r="T2661" i="40"/>
  <c r="T2662" i="40"/>
  <c r="T2663" i="40"/>
  <c r="T2664" i="40"/>
  <c r="T2665" i="40"/>
  <c r="T2666" i="40"/>
  <c r="T2667" i="40"/>
  <c r="T2668" i="40"/>
  <c r="T2669" i="40"/>
  <c r="T2670" i="40"/>
  <c r="T2671" i="40"/>
  <c r="T2672" i="40"/>
  <c r="T2673" i="40"/>
  <c r="T2674" i="40"/>
  <c r="T2675" i="40"/>
  <c r="T2676" i="40"/>
  <c r="T2677" i="40"/>
  <c r="T2678" i="40"/>
  <c r="T2679" i="40"/>
  <c r="T2680" i="40"/>
  <c r="T2681" i="40"/>
  <c r="T2682" i="40"/>
  <c r="T2683" i="40"/>
  <c r="T2684" i="40"/>
  <c r="T2685" i="40"/>
  <c r="T2686" i="40"/>
  <c r="T2687" i="40"/>
  <c r="T2688" i="40"/>
  <c r="T2689" i="40"/>
  <c r="T2690" i="40"/>
  <c r="T2691" i="40"/>
  <c r="T2692" i="40"/>
  <c r="T2693" i="40"/>
  <c r="T2694" i="40"/>
  <c r="T2695" i="40"/>
  <c r="T2696" i="40"/>
  <c r="T2697" i="40"/>
  <c r="T2698" i="40"/>
  <c r="T2699" i="40"/>
  <c r="T2700" i="40"/>
  <c r="T2701" i="40"/>
  <c r="T2702" i="40"/>
  <c r="T2703" i="40"/>
  <c r="T2704" i="40"/>
  <c r="T2705" i="40"/>
  <c r="T2706" i="40"/>
  <c r="T2707" i="40"/>
  <c r="T2708" i="40"/>
  <c r="T2709" i="40"/>
  <c r="T2710" i="40"/>
  <c r="T2711" i="40"/>
  <c r="T2712" i="40"/>
  <c r="T2713" i="40"/>
  <c r="T2714" i="40"/>
  <c r="T2715" i="40"/>
  <c r="T2716" i="40"/>
  <c r="T2717" i="40"/>
  <c r="T2718" i="40"/>
  <c r="T2719" i="40"/>
  <c r="T2720" i="40"/>
  <c r="T2721" i="40"/>
  <c r="T2722" i="40"/>
  <c r="T2723" i="40"/>
  <c r="T2724" i="40"/>
  <c r="T2725" i="40"/>
  <c r="T2726" i="40"/>
  <c r="T2727" i="40"/>
  <c r="T2728" i="40"/>
  <c r="T2729" i="40"/>
  <c r="T2730" i="40"/>
  <c r="T2731" i="40"/>
  <c r="T2732" i="40"/>
  <c r="T2733" i="40"/>
  <c r="T2734" i="40"/>
  <c r="T2735" i="40"/>
  <c r="T2736" i="40"/>
  <c r="T2737" i="40"/>
  <c r="T2738" i="40"/>
  <c r="T2739" i="40"/>
  <c r="T2740" i="40"/>
  <c r="T2741" i="40"/>
  <c r="T2742" i="40"/>
  <c r="T2743" i="40"/>
  <c r="T2744" i="40"/>
  <c r="T2745" i="40"/>
  <c r="T2746" i="40"/>
  <c r="T2747" i="40"/>
  <c r="T2748" i="40"/>
  <c r="T2749" i="40"/>
  <c r="T2750" i="40"/>
  <c r="T2751" i="40"/>
  <c r="T2752" i="40"/>
  <c r="T2753" i="40"/>
  <c r="T2754" i="40"/>
  <c r="T2755" i="40"/>
  <c r="T2756" i="40"/>
  <c r="T2757" i="40"/>
  <c r="T2758" i="40"/>
  <c r="T2759" i="40"/>
  <c r="T2760" i="40"/>
  <c r="T2761" i="40"/>
  <c r="T2762" i="40"/>
  <c r="T2763" i="40"/>
  <c r="T2764" i="40"/>
  <c r="T2765" i="40"/>
  <c r="T2766" i="40"/>
  <c r="T2767" i="40"/>
  <c r="T2768" i="40"/>
  <c r="T2769" i="40"/>
  <c r="T2770" i="40"/>
  <c r="T2771" i="40"/>
  <c r="T2772" i="40"/>
  <c r="T2773" i="40"/>
  <c r="T2774" i="40"/>
  <c r="T2775" i="40"/>
  <c r="T2776" i="40"/>
  <c r="T2777" i="40"/>
  <c r="T2778" i="40"/>
  <c r="T2779" i="40"/>
  <c r="T2780" i="40"/>
  <c r="T2781" i="40"/>
  <c r="T2782" i="40"/>
  <c r="T2783" i="40"/>
  <c r="T2784" i="40"/>
  <c r="T2785" i="40"/>
  <c r="T2786" i="40"/>
  <c r="T2787" i="40"/>
  <c r="T2788" i="40"/>
  <c r="T2789" i="40"/>
  <c r="T2790" i="40"/>
  <c r="T2791" i="40"/>
  <c r="T2792" i="40"/>
  <c r="T2793" i="40"/>
  <c r="T2794" i="40"/>
  <c r="T2795" i="40"/>
  <c r="T2796" i="40"/>
  <c r="T2797" i="40"/>
  <c r="T2798" i="40"/>
  <c r="T2799" i="40"/>
  <c r="T2800" i="40"/>
  <c r="T2801" i="40"/>
  <c r="T2802" i="40"/>
  <c r="T2803" i="40"/>
  <c r="T2804" i="40"/>
  <c r="T2805" i="40"/>
  <c r="T2806" i="40"/>
  <c r="T2807" i="40"/>
  <c r="T2808" i="40"/>
  <c r="T2809" i="40"/>
  <c r="T2810" i="40"/>
  <c r="T2811" i="40"/>
  <c r="T2812" i="40"/>
  <c r="T2813" i="40"/>
  <c r="T2814" i="40"/>
  <c r="T2815" i="40"/>
  <c r="T2816" i="40"/>
  <c r="T2817" i="40"/>
  <c r="T2818" i="40"/>
  <c r="T2819" i="40"/>
  <c r="T2820" i="40"/>
  <c r="T2821" i="40"/>
  <c r="T2822" i="40"/>
  <c r="T2823" i="40"/>
  <c r="T2824" i="40"/>
  <c r="T2825" i="40"/>
  <c r="T2826" i="40"/>
  <c r="T2827" i="40"/>
  <c r="T2828" i="40"/>
  <c r="T2829" i="40"/>
  <c r="T2830" i="40"/>
  <c r="T2831" i="40"/>
  <c r="T2832" i="40"/>
  <c r="T2833" i="40"/>
  <c r="T2834" i="40"/>
  <c r="T2835" i="40"/>
  <c r="T2836" i="40"/>
  <c r="T2837" i="40"/>
  <c r="T2838" i="40"/>
  <c r="T2839" i="40"/>
  <c r="T2840" i="40"/>
  <c r="T2841" i="40"/>
  <c r="T2842" i="40"/>
  <c r="T2843" i="40"/>
  <c r="T2844" i="40"/>
  <c r="T2845" i="40"/>
  <c r="T2846" i="40"/>
  <c r="T2847" i="40"/>
  <c r="T2848" i="40"/>
  <c r="T2849" i="40"/>
  <c r="T2850" i="40"/>
  <c r="T2851" i="40"/>
  <c r="T2852" i="40"/>
  <c r="T2853" i="40"/>
  <c r="T2854" i="40"/>
  <c r="T2855" i="40"/>
  <c r="T2856" i="40"/>
  <c r="T2857" i="40"/>
  <c r="T2858" i="40"/>
  <c r="T2859" i="40"/>
  <c r="T2860" i="40"/>
  <c r="T2861" i="40"/>
  <c r="T2862" i="40"/>
  <c r="T2863" i="40"/>
  <c r="T2864" i="40"/>
  <c r="T2865" i="40"/>
  <c r="T2866" i="40"/>
  <c r="T2867" i="40"/>
  <c r="T2868" i="40"/>
  <c r="T2869" i="40"/>
  <c r="T2870" i="40"/>
  <c r="T2871" i="40"/>
  <c r="T2872" i="40"/>
  <c r="T2873" i="40"/>
  <c r="T2874" i="40"/>
  <c r="T2875" i="40"/>
  <c r="T2876" i="40"/>
  <c r="T2877" i="40"/>
  <c r="T2878" i="40"/>
  <c r="T2879" i="40"/>
  <c r="T2880" i="40"/>
  <c r="T2881" i="40"/>
  <c r="T2882" i="40"/>
  <c r="T2883" i="40"/>
  <c r="T2884" i="40"/>
  <c r="T2885" i="40"/>
  <c r="T2886" i="40"/>
  <c r="T2887" i="40"/>
  <c r="T2888" i="40"/>
  <c r="T2889" i="40"/>
  <c r="T2890" i="40"/>
  <c r="T2891" i="40"/>
  <c r="T2892" i="40"/>
  <c r="T2893" i="40"/>
  <c r="T2894" i="40"/>
  <c r="T2895" i="40"/>
  <c r="T2896" i="40"/>
  <c r="T2897" i="40"/>
  <c r="T2898" i="40"/>
  <c r="T2899" i="40"/>
  <c r="T2900" i="40"/>
  <c r="T2901" i="40"/>
  <c r="T2902" i="40"/>
  <c r="T2903" i="40"/>
  <c r="T2904" i="40"/>
  <c r="T2905" i="40"/>
  <c r="T2906" i="40"/>
  <c r="T2907" i="40"/>
  <c r="T2908" i="40"/>
  <c r="T2909" i="40"/>
  <c r="T2910" i="40"/>
  <c r="T2911" i="40"/>
  <c r="T2912" i="40"/>
  <c r="T2913" i="40"/>
  <c r="T2914" i="40"/>
  <c r="T2915" i="40"/>
  <c r="T2916" i="40"/>
  <c r="T2917" i="40"/>
  <c r="T2918" i="40"/>
  <c r="T2919" i="40"/>
  <c r="T2920" i="40"/>
  <c r="T2921" i="40"/>
  <c r="T2922" i="40"/>
  <c r="T2923" i="40"/>
  <c r="T2924" i="40"/>
  <c r="T2925" i="40"/>
  <c r="T2926" i="40"/>
  <c r="T2927" i="40"/>
  <c r="T2928" i="40"/>
  <c r="T2929" i="40"/>
  <c r="T2930" i="40"/>
  <c r="T2931" i="40"/>
  <c r="T2932" i="40"/>
  <c r="T2933" i="40"/>
  <c r="T2934" i="40"/>
  <c r="T2935" i="40"/>
  <c r="T2936" i="40"/>
  <c r="T2937" i="40"/>
  <c r="T2938" i="40"/>
  <c r="T2939" i="40"/>
  <c r="T2940" i="40"/>
  <c r="T2941" i="40"/>
  <c r="T2942" i="40"/>
  <c r="T2943" i="40"/>
  <c r="T2944" i="40"/>
  <c r="T2945" i="40"/>
  <c r="T2946" i="40"/>
  <c r="T2947" i="40"/>
  <c r="T2948" i="40"/>
  <c r="T2949" i="40"/>
  <c r="T2950" i="40"/>
  <c r="T2951" i="40"/>
  <c r="T2952" i="40"/>
  <c r="T2953" i="40"/>
  <c r="T2954" i="40"/>
  <c r="T2955" i="40"/>
  <c r="T2956" i="40"/>
  <c r="T2957" i="40"/>
  <c r="T2958" i="40"/>
  <c r="T2959" i="40"/>
  <c r="T2960" i="40"/>
  <c r="T2961" i="40"/>
  <c r="T2962" i="40"/>
  <c r="T2963" i="40"/>
  <c r="T2964" i="40"/>
  <c r="T2965" i="40"/>
  <c r="T2966" i="40"/>
  <c r="T2967" i="40"/>
  <c r="T2968" i="40"/>
  <c r="T2969" i="40"/>
  <c r="T2970" i="40"/>
  <c r="T2971" i="40"/>
  <c r="T2972" i="40"/>
  <c r="T2973" i="40"/>
  <c r="T2974" i="40"/>
  <c r="T2975" i="40"/>
  <c r="T2976" i="40"/>
  <c r="T2977" i="40"/>
  <c r="T2978" i="40"/>
  <c r="T2979" i="40"/>
  <c r="T2980" i="40"/>
  <c r="T2981" i="40"/>
  <c r="T2982" i="40"/>
  <c r="T2983" i="40"/>
  <c r="T2984" i="40"/>
  <c r="T2985" i="40"/>
  <c r="T2986" i="40"/>
  <c r="T2987" i="40"/>
  <c r="T2988" i="40"/>
  <c r="T2989" i="40"/>
  <c r="T2990" i="40"/>
  <c r="T2991" i="40"/>
  <c r="T2992" i="40"/>
  <c r="T2993" i="40"/>
  <c r="T2994" i="40"/>
  <c r="T2995" i="40"/>
  <c r="T2996" i="40"/>
  <c r="T2997" i="40"/>
  <c r="T2998" i="40"/>
  <c r="T2999" i="40"/>
  <c r="E16" i="31"/>
  <c r="E17" i="31"/>
  <c r="E18" i="31"/>
  <c r="E19" i="31"/>
  <c r="E20" i="31"/>
  <c r="E21" i="31"/>
  <c r="E22" i="31"/>
  <c r="E23" i="31"/>
  <c r="E24" i="31"/>
  <c r="E25" i="31"/>
  <c r="E26" i="31"/>
  <c r="E27" i="31"/>
  <c r="E28" i="31"/>
  <c r="E29" i="31"/>
  <c r="E30" i="31"/>
  <c r="E31" i="31"/>
  <c r="E32" i="31"/>
  <c r="E33" i="31"/>
  <c r="E34" i="31"/>
  <c r="E35" i="31"/>
  <c r="E36" i="31"/>
  <c r="E37" i="31"/>
  <c r="E38" i="31"/>
  <c r="E39" i="31"/>
  <c r="E40" i="31"/>
  <c r="E41" i="31"/>
  <c r="E42" i="31"/>
  <c r="E43" i="31"/>
  <c r="E44" i="31"/>
  <c r="E45" i="31"/>
  <c r="E46" i="31"/>
  <c r="E47" i="31"/>
  <c r="E48" i="31"/>
  <c r="E49" i="31"/>
  <c r="E50" i="31"/>
  <c r="E51" i="31"/>
  <c r="E52" i="31"/>
  <c r="E53" i="31"/>
  <c r="E54" i="31"/>
  <c r="E55" i="31"/>
  <c r="E56" i="31"/>
  <c r="E57" i="31"/>
  <c r="E58" i="31"/>
  <c r="E59" i="31"/>
  <c r="E60" i="31"/>
  <c r="E61" i="31"/>
  <c r="E62" i="31"/>
  <c r="E63" i="31"/>
  <c r="E64" i="31"/>
  <c r="E65" i="31"/>
  <c r="E66" i="31"/>
  <c r="E67" i="31"/>
  <c r="E68" i="31"/>
  <c r="E69" i="31"/>
  <c r="E70" i="31"/>
  <c r="E71" i="31"/>
  <c r="E72" i="31"/>
  <c r="E73" i="31"/>
  <c r="E74" i="31"/>
  <c r="E75" i="31"/>
  <c r="E76" i="31"/>
  <c r="E77" i="31"/>
  <c r="E78" i="31"/>
  <c r="E79" i="31"/>
  <c r="E80" i="31"/>
  <c r="E81" i="31"/>
  <c r="E82" i="31"/>
  <c r="E83" i="31"/>
  <c r="E84" i="31"/>
  <c r="E85" i="31"/>
  <c r="E86" i="31"/>
  <c r="E87" i="31"/>
  <c r="E88" i="31"/>
  <c r="E89" i="31"/>
  <c r="E90" i="31"/>
  <c r="E91" i="31"/>
  <c r="E92" i="31"/>
  <c r="E93" i="31"/>
  <c r="E94" i="31"/>
  <c r="E95" i="31"/>
  <c r="E96" i="31"/>
  <c r="E97" i="31"/>
  <c r="E98" i="31"/>
  <c r="E99" i="31"/>
  <c r="E100" i="31"/>
  <c r="E101" i="31"/>
  <c r="E102" i="31"/>
  <c r="E103" i="31"/>
  <c r="E104" i="31"/>
  <c r="E105" i="31"/>
  <c r="E106" i="31"/>
  <c r="E107" i="31"/>
  <c r="E108" i="31"/>
  <c r="E109" i="31"/>
  <c r="E110" i="31"/>
  <c r="E111" i="31"/>
  <c r="E112" i="31"/>
  <c r="E113" i="31"/>
  <c r="E114" i="31"/>
  <c r="E115" i="31"/>
  <c r="E116" i="31"/>
  <c r="E117" i="31"/>
  <c r="E118" i="31"/>
  <c r="E119" i="31"/>
  <c r="E120" i="31"/>
  <c r="E121" i="31"/>
  <c r="E122" i="31"/>
  <c r="E123" i="31"/>
  <c r="E124" i="31"/>
  <c r="E125" i="31"/>
  <c r="E126" i="31"/>
  <c r="E127" i="31"/>
  <c r="E128" i="31"/>
  <c r="E129" i="31"/>
  <c r="E130" i="31"/>
  <c r="E131" i="31"/>
  <c r="E132" i="31"/>
  <c r="E133" i="31"/>
  <c r="E134" i="31"/>
  <c r="E135" i="31"/>
  <c r="E136" i="31"/>
  <c r="E137" i="31"/>
  <c r="E138" i="31"/>
  <c r="E139" i="31"/>
  <c r="E140" i="31"/>
  <c r="E141" i="31"/>
  <c r="E142" i="31"/>
  <c r="E143" i="31"/>
  <c r="E144" i="31"/>
  <c r="E145" i="31"/>
  <c r="E146" i="31"/>
  <c r="E147" i="31"/>
  <c r="E148" i="31"/>
  <c r="E149" i="31"/>
  <c r="E150" i="31"/>
  <c r="E151" i="31"/>
  <c r="E152" i="31"/>
  <c r="E153" i="31"/>
  <c r="E154" i="31"/>
  <c r="E155" i="31"/>
  <c r="E156" i="31"/>
  <c r="E157" i="31"/>
  <c r="E158" i="31"/>
  <c r="E159" i="31"/>
  <c r="E160" i="31"/>
  <c r="E161" i="31"/>
  <c r="E162" i="31"/>
  <c r="E163" i="31"/>
  <c r="E164" i="31"/>
  <c r="E165" i="31"/>
  <c r="E166" i="31"/>
  <c r="E167" i="31"/>
  <c r="E168" i="31"/>
  <c r="E169" i="31"/>
  <c r="E170" i="31"/>
  <c r="E171" i="31"/>
  <c r="E172" i="31"/>
  <c r="E173" i="31"/>
  <c r="E174" i="31"/>
  <c r="E175" i="31"/>
  <c r="E176" i="31"/>
  <c r="E177" i="31"/>
  <c r="E178" i="31"/>
  <c r="E179" i="31"/>
  <c r="E180" i="31"/>
  <c r="E181" i="31"/>
  <c r="E182" i="31"/>
  <c r="E183" i="31"/>
  <c r="E184" i="31"/>
  <c r="E185" i="31"/>
  <c r="E186" i="31"/>
  <c r="E187" i="31"/>
  <c r="E188" i="31"/>
  <c r="E189" i="31"/>
  <c r="E190" i="31"/>
  <c r="E191" i="31"/>
  <c r="E192" i="31"/>
  <c r="E193" i="31"/>
  <c r="E194" i="31"/>
  <c r="E195" i="31"/>
  <c r="E196" i="31"/>
  <c r="E197" i="31"/>
  <c r="E198" i="31"/>
  <c r="E199" i="31"/>
  <c r="E200" i="31"/>
  <c r="E201" i="31"/>
  <c r="E202" i="31"/>
  <c r="E203" i="31"/>
  <c r="E204" i="31"/>
  <c r="E205" i="31"/>
  <c r="E206" i="31"/>
  <c r="E207" i="31"/>
  <c r="E208" i="31"/>
  <c r="E209" i="31"/>
  <c r="E210" i="31"/>
  <c r="E211" i="31"/>
  <c r="E212" i="31"/>
  <c r="E213" i="31"/>
  <c r="E214" i="31"/>
  <c r="E215" i="31"/>
  <c r="E216" i="31"/>
  <c r="E217" i="31"/>
  <c r="E218" i="31"/>
  <c r="E219" i="31"/>
  <c r="E220" i="31"/>
  <c r="E221" i="31"/>
  <c r="E222" i="31"/>
  <c r="E223" i="31"/>
  <c r="E224" i="31"/>
  <c r="E225" i="31"/>
  <c r="E226" i="31"/>
  <c r="E227" i="31"/>
  <c r="E228" i="31"/>
  <c r="E229" i="31"/>
  <c r="E230" i="31"/>
  <c r="E231" i="31"/>
  <c r="E232" i="31"/>
  <c r="E233" i="31"/>
  <c r="E234" i="31"/>
  <c r="E235" i="31"/>
  <c r="E236" i="31"/>
  <c r="E237" i="31"/>
  <c r="E238" i="31"/>
  <c r="E239" i="31"/>
  <c r="E240" i="31"/>
  <c r="E241" i="31"/>
  <c r="E242" i="31"/>
  <c r="E243" i="31"/>
  <c r="E244" i="31"/>
  <c r="E245" i="31"/>
  <c r="E246" i="31"/>
  <c r="E247" i="31"/>
  <c r="E248" i="31"/>
  <c r="E249" i="31"/>
  <c r="E250" i="31"/>
  <c r="E251" i="31"/>
  <c r="E252" i="31"/>
  <c r="E253" i="31"/>
  <c r="E254" i="31"/>
  <c r="E255" i="31"/>
  <c r="E256" i="31"/>
  <c r="E257" i="31"/>
  <c r="E258" i="31"/>
  <c r="E259" i="31"/>
  <c r="E260" i="31"/>
  <c r="E261" i="31"/>
  <c r="E262" i="31"/>
  <c r="E263" i="31"/>
  <c r="E264" i="31"/>
  <c r="E265" i="31"/>
  <c r="E266" i="31"/>
  <c r="E267" i="31"/>
  <c r="E268" i="31"/>
  <c r="E269" i="31"/>
  <c r="E270" i="31"/>
  <c r="E271" i="31"/>
  <c r="E272" i="31"/>
  <c r="E273" i="31"/>
  <c r="E274" i="31"/>
  <c r="E275" i="31"/>
  <c r="E276" i="31"/>
  <c r="E277" i="31"/>
  <c r="E278" i="31"/>
  <c r="E279" i="31"/>
  <c r="E280" i="31"/>
  <c r="E281" i="31"/>
  <c r="E282" i="31"/>
  <c r="E283" i="31"/>
  <c r="E284" i="31"/>
  <c r="E285" i="31"/>
  <c r="E286" i="31"/>
  <c r="E287" i="31"/>
  <c r="E288" i="31"/>
  <c r="E289" i="31"/>
  <c r="E290" i="31"/>
  <c r="E291" i="31"/>
  <c r="E292" i="31"/>
  <c r="E293" i="31"/>
  <c r="E294" i="31"/>
  <c r="E295" i="31"/>
  <c r="E296" i="31"/>
  <c r="E297" i="31"/>
  <c r="E298" i="31"/>
  <c r="E299" i="31"/>
  <c r="E300" i="31"/>
  <c r="E301" i="31"/>
  <c r="E302" i="31"/>
  <c r="E303" i="31"/>
  <c r="E304" i="31"/>
  <c r="E305" i="31"/>
  <c r="E306" i="31"/>
  <c r="E307" i="31"/>
  <c r="E308" i="31"/>
  <c r="E309" i="31"/>
  <c r="E310" i="31"/>
  <c r="E311" i="31"/>
  <c r="E312" i="31"/>
  <c r="E313" i="31"/>
  <c r="E314" i="31"/>
  <c r="E315" i="31"/>
  <c r="E316" i="31"/>
  <c r="E317" i="31"/>
  <c r="E318" i="31"/>
  <c r="E319" i="31"/>
  <c r="E320" i="31"/>
  <c r="E321" i="31"/>
  <c r="E322" i="31"/>
  <c r="E323" i="31"/>
  <c r="E324" i="31"/>
  <c r="E325" i="31"/>
  <c r="E326" i="31"/>
  <c r="E327" i="31"/>
  <c r="E328" i="31"/>
  <c r="E329" i="31"/>
  <c r="E330" i="31"/>
  <c r="E331" i="31"/>
  <c r="E332" i="31"/>
  <c r="E333" i="31"/>
  <c r="E334" i="31"/>
  <c r="E335" i="31"/>
  <c r="E336" i="31"/>
  <c r="E337" i="31"/>
  <c r="E338" i="31"/>
  <c r="E339" i="31"/>
  <c r="E340" i="31"/>
  <c r="E341" i="31"/>
  <c r="E342" i="31"/>
  <c r="E343" i="31"/>
  <c r="E344" i="31"/>
  <c r="E345" i="31"/>
  <c r="E346" i="31"/>
  <c r="E347" i="31"/>
  <c r="E348" i="31"/>
  <c r="E349" i="31"/>
  <c r="E350" i="31"/>
  <c r="E351" i="31"/>
  <c r="E352" i="31"/>
  <c r="E353" i="31"/>
  <c r="E354" i="31"/>
  <c r="E355" i="31"/>
  <c r="E356" i="31"/>
  <c r="E357" i="31"/>
  <c r="E358" i="31"/>
  <c r="E359" i="31"/>
  <c r="E360" i="31"/>
  <c r="E361" i="31"/>
  <c r="E362" i="31"/>
  <c r="E363" i="31"/>
  <c r="E364" i="31"/>
  <c r="E365" i="31"/>
  <c r="E366" i="31"/>
  <c r="E367" i="31"/>
  <c r="E368" i="31"/>
  <c r="E369" i="31"/>
  <c r="E370" i="31"/>
  <c r="E371" i="31"/>
  <c r="E372" i="31"/>
  <c r="E373" i="31"/>
  <c r="E374" i="31"/>
  <c r="E375" i="31"/>
  <c r="E376" i="31"/>
  <c r="E377" i="31"/>
  <c r="E378" i="31"/>
  <c r="E379" i="31"/>
  <c r="E380" i="31"/>
  <c r="E381" i="31"/>
  <c r="E382" i="31"/>
  <c r="E383" i="31"/>
  <c r="E384" i="31"/>
  <c r="E385" i="31"/>
  <c r="E386" i="31"/>
  <c r="E387" i="31"/>
  <c r="E388" i="31"/>
  <c r="E389" i="31"/>
  <c r="E390" i="31"/>
  <c r="E391" i="31"/>
  <c r="E392" i="31"/>
  <c r="E393" i="31"/>
  <c r="E394" i="31"/>
  <c r="E395" i="31"/>
  <c r="E396" i="31"/>
  <c r="E397" i="31"/>
  <c r="E398" i="31"/>
  <c r="E399" i="31"/>
  <c r="E400" i="31"/>
  <c r="E401" i="31"/>
  <c r="E402" i="31"/>
  <c r="E403" i="31"/>
  <c r="E404" i="31"/>
  <c r="E405" i="31"/>
  <c r="E406" i="31"/>
  <c r="E407" i="31"/>
  <c r="E408" i="31"/>
  <c r="E409" i="31"/>
  <c r="E410" i="31"/>
  <c r="E411" i="31"/>
  <c r="E412" i="31"/>
  <c r="E413" i="31"/>
  <c r="E414" i="31"/>
  <c r="E415" i="31"/>
  <c r="E416" i="31"/>
  <c r="E417" i="31"/>
  <c r="E418" i="31"/>
  <c r="E419" i="31"/>
  <c r="E420" i="31"/>
  <c r="E421" i="31"/>
  <c r="E422" i="31"/>
  <c r="E423" i="31"/>
  <c r="E424" i="31"/>
  <c r="E425" i="31"/>
  <c r="E426" i="31"/>
  <c r="E427" i="31"/>
  <c r="E428" i="31"/>
  <c r="E429" i="31"/>
  <c r="E430" i="31"/>
  <c r="E431" i="31"/>
  <c r="E432" i="31"/>
  <c r="E433" i="31"/>
  <c r="E434" i="31"/>
  <c r="E435" i="31"/>
  <c r="E436" i="31"/>
  <c r="E437" i="31"/>
  <c r="E438" i="31"/>
  <c r="E439" i="31"/>
  <c r="E440" i="31"/>
  <c r="E441" i="31"/>
  <c r="E442" i="31"/>
  <c r="E443" i="31"/>
  <c r="E444" i="31"/>
  <c r="E445" i="31"/>
  <c r="E446" i="31"/>
  <c r="E447" i="31"/>
  <c r="E448" i="31"/>
  <c r="E449" i="31"/>
  <c r="E450" i="31"/>
  <c r="E451" i="31"/>
  <c r="E452" i="31"/>
  <c r="E453" i="31"/>
  <c r="E454" i="31"/>
  <c r="E455" i="31"/>
  <c r="E456" i="31"/>
  <c r="E457" i="31"/>
  <c r="E458" i="31"/>
  <c r="E459" i="31"/>
  <c r="E460" i="31"/>
  <c r="E461" i="31"/>
  <c r="E462" i="31"/>
  <c r="E463" i="31"/>
  <c r="E464" i="31"/>
  <c r="E465" i="31"/>
  <c r="E466" i="31"/>
  <c r="E467" i="31"/>
  <c r="E468" i="31"/>
  <c r="E469" i="31"/>
  <c r="E470" i="31"/>
  <c r="E471" i="31"/>
  <c r="E472" i="31"/>
  <c r="E473" i="31"/>
  <c r="E474" i="31"/>
  <c r="E475" i="31"/>
  <c r="E476" i="31"/>
  <c r="E477" i="31"/>
  <c r="E478" i="31"/>
  <c r="E479" i="31"/>
  <c r="E480" i="31"/>
  <c r="E481" i="31"/>
  <c r="E482" i="31"/>
  <c r="E483" i="31"/>
  <c r="E484" i="31"/>
  <c r="E485" i="31"/>
  <c r="E486" i="31"/>
  <c r="E487" i="31"/>
  <c r="E488" i="31"/>
  <c r="E489" i="31"/>
  <c r="E490" i="31"/>
  <c r="E491" i="31"/>
  <c r="E492" i="31"/>
  <c r="E493" i="31"/>
  <c r="E494" i="31"/>
  <c r="E495" i="31"/>
  <c r="E496" i="31"/>
  <c r="E497" i="31"/>
  <c r="E498" i="31"/>
  <c r="E499" i="31"/>
  <c r="E500" i="31"/>
  <c r="E501" i="31"/>
  <c r="E502" i="31"/>
  <c r="E503" i="31"/>
  <c r="E504" i="31"/>
  <c r="E505" i="31"/>
  <c r="E506" i="31"/>
  <c r="E507" i="31"/>
  <c r="E508" i="31"/>
  <c r="E509" i="31"/>
  <c r="E510" i="31"/>
  <c r="E511" i="31"/>
  <c r="E512" i="31"/>
  <c r="E513" i="31"/>
  <c r="E514" i="31"/>
  <c r="E515" i="31"/>
  <c r="E516" i="31"/>
  <c r="E517" i="31"/>
  <c r="E518" i="31"/>
  <c r="E519" i="31"/>
  <c r="E520" i="31"/>
  <c r="E521" i="31"/>
  <c r="E522" i="31"/>
  <c r="E523" i="31"/>
  <c r="E524" i="31"/>
  <c r="E525" i="31"/>
  <c r="E526" i="31"/>
  <c r="E527" i="31"/>
  <c r="E528" i="31"/>
  <c r="E529" i="31"/>
  <c r="E530" i="31"/>
  <c r="E531" i="31"/>
  <c r="E532" i="31"/>
  <c r="E533" i="31"/>
  <c r="E534" i="31"/>
  <c r="E535" i="31"/>
  <c r="E536" i="31"/>
  <c r="E537" i="31"/>
  <c r="E538" i="31"/>
  <c r="E539" i="31"/>
  <c r="E540" i="31"/>
  <c r="E541" i="31"/>
  <c r="E542" i="31"/>
  <c r="E543" i="31"/>
  <c r="E544" i="31"/>
  <c r="E545" i="31"/>
  <c r="E546" i="31"/>
  <c r="E547" i="31"/>
  <c r="E548" i="31"/>
  <c r="E549" i="31"/>
  <c r="E550" i="31"/>
  <c r="E551" i="31"/>
  <c r="E552" i="31"/>
  <c r="E553" i="31"/>
  <c r="E554" i="31"/>
  <c r="E555" i="31"/>
  <c r="E556" i="31"/>
  <c r="E557" i="31"/>
  <c r="E558" i="31"/>
  <c r="E559" i="31"/>
  <c r="E560" i="31"/>
  <c r="E561" i="31"/>
  <c r="E562" i="31"/>
  <c r="E563" i="31"/>
  <c r="E564" i="31"/>
  <c r="E565" i="31"/>
  <c r="E566" i="31"/>
  <c r="E567" i="31"/>
  <c r="E568" i="31"/>
  <c r="E569" i="31"/>
  <c r="E570" i="31"/>
  <c r="E571" i="31"/>
  <c r="E572" i="31"/>
  <c r="E573" i="31"/>
  <c r="E574" i="31"/>
  <c r="E575" i="31"/>
  <c r="E576" i="31"/>
  <c r="E577" i="31"/>
  <c r="E578" i="31"/>
  <c r="E579" i="31"/>
  <c r="E580" i="31"/>
  <c r="E581" i="31"/>
  <c r="E582" i="31"/>
  <c r="E583" i="31"/>
  <c r="E584" i="31"/>
  <c r="E585" i="31"/>
  <c r="E586" i="31"/>
  <c r="E587" i="31"/>
  <c r="E588" i="31"/>
  <c r="E589" i="31"/>
  <c r="E590" i="31"/>
  <c r="E591" i="31"/>
  <c r="E592" i="31"/>
  <c r="E593" i="31"/>
  <c r="E594" i="31"/>
  <c r="E595" i="31"/>
  <c r="E596" i="31"/>
  <c r="E597" i="31"/>
  <c r="E598" i="31"/>
  <c r="E599" i="31"/>
  <c r="E600" i="31"/>
  <c r="E601" i="31"/>
  <c r="E602" i="31"/>
  <c r="E603" i="31"/>
  <c r="E604" i="31"/>
  <c r="E605" i="31"/>
  <c r="E606" i="31"/>
  <c r="E607" i="31"/>
  <c r="E608" i="31"/>
  <c r="E609" i="31"/>
  <c r="E610" i="31"/>
  <c r="E611" i="31"/>
  <c r="E612" i="31"/>
  <c r="E613" i="31"/>
  <c r="E614" i="31"/>
  <c r="E615" i="31"/>
  <c r="E616" i="31"/>
  <c r="E617" i="31"/>
  <c r="E618" i="31"/>
  <c r="E619" i="31"/>
  <c r="E620" i="31"/>
  <c r="E621" i="31"/>
  <c r="E622" i="31"/>
  <c r="E623" i="31"/>
  <c r="E624" i="31"/>
  <c r="E625" i="31"/>
  <c r="E626" i="31"/>
  <c r="E627" i="31"/>
  <c r="E628" i="31"/>
  <c r="E629" i="31"/>
  <c r="E630" i="31"/>
  <c r="E631" i="31"/>
  <c r="E632" i="31"/>
  <c r="E633" i="31"/>
  <c r="E634" i="31"/>
  <c r="E635" i="31"/>
  <c r="E636" i="31"/>
  <c r="E637" i="31"/>
  <c r="E638" i="31"/>
  <c r="E639" i="31"/>
  <c r="E640" i="31"/>
  <c r="E641" i="31"/>
  <c r="E642" i="31"/>
  <c r="E643" i="31"/>
  <c r="E644" i="31"/>
  <c r="E645" i="31"/>
  <c r="E646" i="31"/>
  <c r="E647" i="31"/>
  <c r="E648" i="31"/>
  <c r="E649" i="31"/>
  <c r="E650" i="31"/>
  <c r="E651" i="31"/>
  <c r="E652" i="31"/>
  <c r="E653" i="31"/>
  <c r="E654" i="31"/>
  <c r="E655" i="31"/>
  <c r="E656" i="31"/>
  <c r="E657" i="31"/>
  <c r="E658" i="31"/>
  <c r="E659" i="31"/>
  <c r="E660" i="31"/>
  <c r="E661" i="31"/>
  <c r="E662" i="31"/>
  <c r="E663" i="31"/>
  <c r="E664" i="31"/>
  <c r="E665" i="31"/>
  <c r="E666" i="31"/>
  <c r="E667" i="31"/>
  <c r="E668" i="31"/>
  <c r="E669" i="31"/>
  <c r="E670" i="31"/>
  <c r="E671" i="31"/>
  <c r="E672" i="31"/>
  <c r="E673" i="31"/>
  <c r="E674" i="31"/>
  <c r="E675" i="31"/>
  <c r="E676" i="31"/>
  <c r="E677" i="31"/>
  <c r="E678" i="31"/>
  <c r="E679" i="31"/>
  <c r="E680" i="31"/>
  <c r="E681" i="31"/>
  <c r="E682" i="31"/>
  <c r="E683" i="31"/>
  <c r="E684" i="31"/>
  <c r="E685" i="31"/>
  <c r="E686" i="31"/>
  <c r="E687" i="31"/>
  <c r="E688" i="31"/>
  <c r="E689" i="31"/>
  <c r="E690" i="31"/>
  <c r="E691" i="31"/>
  <c r="E692" i="31"/>
  <c r="E693" i="31"/>
  <c r="E694" i="31"/>
  <c r="E695" i="31"/>
  <c r="E696" i="31"/>
  <c r="E697" i="31"/>
  <c r="E698" i="31"/>
  <c r="E699" i="31"/>
  <c r="E700" i="31"/>
  <c r="E701" i="31"/>
  <c r="E702" i="31"/>
  <c r="E703" i="31"/>
  <c r="E704" i="31"/>
  <c r="E705" i="31"/>
  <c r="E706" i="31"/>
  <c r="E707" i="31"/>
  <c r="E708" i="31"/>
  <c r="E709" i="31"/>
  <c r="E710" i="31"/>
  <c r="E711" i="31"/>
  <c r="E712" i="31"/>
  <c r="E713" i="31"/>
  <c r="E714" i="31"/>
  <c r="E715" i="31"/>
  <c r="E716" i="31"/>
  <c r="E717" i="31"/>
  <c r="E718" i="31"/>
  <c r="E719" i="31"/>
  <c r="E720" i="31"/>
  <c r="E721" i="31"/>
  <c r="E722" i="31"/>
  <c r="E723" i="31"/>
  <c r="E724" i="31"/>
  <c r="E725" i="31"/>
  <c r="E726" i="31"/>
  <c r="E727" i="31"/>
  <c r="E728" i="31"/>
  <c r="E729" i="31"/>
  <c r="E730" i="31"/>
  <c r="E731" i="31"/>
  <c r="E732" i="31"/>
  <c r="E733" i="31"/>
  <c r="E734" i="31"/>
  <c r="E735" i="31"/>
  <c r="E736" i="31"/>
  <c r="E737" i="31"/>
  <c r="E738" i="31"/>
  <c r="E739" i="31"/>
  <c r="E740" i="31"/>
  <c r="E741" i="31"/>
  <c r="E742" i="31"/>
  <c r="E743" i="31"/>
  <c r="E744" i="31"/>
  <c r="E745" i="31"/>
  <c r="E746" i="31"/>
  <c r="E747" i="31"/>
  <c r="E748" i="31"/>
  <c r="E749" i="31"/>
  <c r="E750" i="31"/>
  <c r="E751" i="31"/>
  <c r="E752" i="31"/>
  <c r="E753" i="31"/>
  <c r="E754" i="31"/>
  <c r="E755" i="31"/>
  <c r="E756" i="31"/>
  <c r="E757" i="31"/>
  <c r="E758" i="31"/>
  <c r="E759" i="31"/>
  <c r="E760" i="31"/>
  <c r="E761" i="31"/>
  <c r="E762" i="31"/>
  <c r="E763" i="31"/>
  <c r="E764" i="31"/>
  <c r="E765" i="31"/>
  <c r="E766" i="31"/>
  <c r="E767" i="31"/>
  <c r="E768" i="31"/>
  <c r="E769" i="31"/>
  <c r="E770" i="31"/>
  <c r="E771" i="31"/>
  <c r="E772" i="31"/>
  <c r="E773" i="31"/>
  <c r="E774" i="31"/>
  <c r="E775" i="31"/>
  <c r="E776" i="31"/>
  <c r="E777" i="31"/>
  <c r="E778" i="31"/>
  <c r="E779" i="31"/>
  <c r="E780" i="31"/>
  <c r="E781" i="31"/>
  <c r="E782" i="31"/>
  <c r="E783" i="31"/>
  <c r="E784" i="31"/>
  <c r="E785" i="31"/>
  <c r="E786" i="31"/>
  <c r="E787" i="31"/>
  <c r="E788" i="31"/>
  <c r="E789" i="31"/>
  <c r="E790" i="31"/>
  <c r="E791" i="31"/>
  <c r="E792" i="31"/>
  <c r="E793" i="31"/>
  <c r="E794" i="31"/>
  <c r="E795" i="31"/>
  <c r="E796" i="31"/>
  <c r="E797" i="31"/>
  <c r="E798" i="31"/>
  <c r="E799" i="31"/>
  <c r="E800" i="31"/>
  <c r="E801" i="31"/>
  <c r="E802" i="31"/>
  <c r="E803" i="31"/>
  <c r="E804" i="31"/>
  <c r="E805" i="31"/>
  <c r="E806" i="31"/>
  <c r="E807" i="31"/>
  <c r="E808" i="31"/>
  <c r="E809" i="31"/>
  <c r="E810" i="31"/>
  <c r="E811" i="31"/>
  <c r="E812" i="31"/>
  <c r="E813" i="31"/>
  <c r="E814" i="31"/>
  <c r="E815" i="31"/>
  <c r="E816" i="31"/>
  <c r="E817" i="31"/>
  <c r="E818" i="31"/>
  <c r="E819" i="31"/>
  <c r="E820" i="31"/>
  <c r="E821" i="31"/>
  <c r="E822" i="31"/>
  <c r="E823" i="31"/>
  <c r="E824" i="31"/>
  <c r="E825" i="31"/>
  <c r="E826" i="31"/>
  <c r="E827" i="31"/>
  <c r="E828" i="31"/>
  <c r="E829" i="31"/>
  <c r="E830" i="31"/>
  <c r="E831" i="31"/>
  <c r="E832" i="31"/>
  <c r="E833" i="31"/>
  <c r="E834" i="31"/>
  <c r="E835" i="31"/>
  <c r="E836" i="31"/>
  <c r="E837" i="31"/>
  <c r="E838" i="31"/>
  <c r="E839" i="31"/>
  <c r="E840" i="31"/>
  <c r="E841" i="31"/>
  <c r="E842" i="31"/>
  <c r="E843" i="31"/>
  <c r="E844" i="31"/>
  <c r="E845" i="31"/>
  <c r="E846" i="31"/>
  <c r="E847" i="31"/>
  <c r="E848" i="31"/>
  <c r="E849" i="31"/>
  <c r="E850" i="31"/>
  <c r="E851" i="31"/>
  <c r="E852" i="31"/>
  <c r="E853" i="31"/>
  <c r="E854" i="31"/>
  <c r="E855" i="31"/>
  <c r="E856" i="31"/>
  <c r="E857" i="31"/>
  <c r="E858" i="31"/>
  <c r="E859" i="31"/>
  <c r="E860" i="31"/>
  <c r="E861" i="31"/>
  <c r="E862" i="31"/>
  <c r="E863" i="31"/>
  <c r="E864" i="31"/>
  <c r="E865" i="31"/>
  <c r="E866" i="31"/>
  <c r="E867" i="31"/>
  <c r="E868" i="31"/>
  <c r="E869" i="31"/>
  <c r="E870" i="31"/>
  <c r="E871" i="31"/>
  <c r="E872" i="31"/>
  <c r="E873" i="31"/>
  <c r="E874" i="31"/>
  <c r="E875" i="31"/>
  <c r="E876" i="31"/>
  <c r="E877" i="31"/>
  <c r="E878" i="31"/>
  <c r="E879" i="31"/>
  <c r="E880" i="31"/>
  <c r="E881" i="31"/>
  <c r="E882" i="31"/>
  <c r="E883" i="31"/>
  <c r="E884" i="31"/>
  <c r="E885" i="31"/>
  <c r="E886" i="31"/>
  <c r="E887" i="31"/>
  <c r="E888" i="31"/>
  <c r="E889" i="31"/>
  <c r="E890" i="31"/>
  <c r="E891" i="31"/>
  <c r="E892" i="31"/>
  <c r="E893" i="31"/>
  <c r="E894" i="31"/>
  <c r="E895" i="31"/>
  <c r="E896" i="31"/>
  <c r="E897" i="31"/>
  <c r="E898" i="31"/>
  <c r="E899" i="31"/>
  <c r="E900" i="31"/>
  <c r="E901" i="31"/>
  <c r="E902" i="31"/>
  <c r="E903" i="31"/>
  <c r="E904" i="31"/>
  <c r="E905" i="31"/>
  <c r="E906" i="31"/>
  <c r="E907" i="31"/>
  <c r="E908" i="31"/>
  <c r="E909" i="31"/>
  <c r="E910" i="31"/>
  <c r="E911" i="31"/>
  <c r="E912" i="31"/>
  <c r="E913" i="31"/>
  <c r="E914" i="31"/>
  <c r="E915" i="31"/>
  <c r="E916" i="31"/>
  <c r="E917" i="31"/>
  <c r="E918" i="31"/>
  <c r="E919" i="31"/>
  <c r="E920" i="31"/>
  <c r="E921" i="31"/>
  <c r="E922" i="31"/>
  <c r="E923" i="31"/>
  <c r="E924" i="31"/>
  <c r="E925" i="31"/>
  <c r="E926" i="31"/>
  <c r="E927" i="31"/>
  <c r="E928" i="31"/>
  <c r="E929" i="31"/>
  <c r="E930" i="31"/>
  <c r="E931" i="31"/>
  <c r="E932" i="31"/>
  <c r="E933" i="31"/>
  <c r="E934" i="31"/>
  <c r="E935" i="31"/>
  <c r="E936" i="31"/>
  <c r="E937" i="31"/>
  <c r="E938" i="31"/>
  <c r="E939" i="31"/>
  <c r="E940" i="31"/>
  <c r="E941" i="31"/>
  <c r="E942" i="31"/>
  <c r="E943" i="31"/>
  <c r="E944" i="31"/>
  <c r="E945" i="31"/>
  <c r="E946" i="31"/>
  <c r="E947" i="31"/>
  <c r="E948" i="31"/>
  <c r="E949" i="31"/>
  <c r="E950" i="31"/>
  <c r="E951" i="31"/>
  <c r="E952" i="31"/>
  <c r="E953" i="31"/>
  <c r="E954" i="31"/>
  <c r="E955" i="31"/>
  <c r="E956" i="31"/>
  <c r="E957" i="31"/>
  <c r="E958" i="31"/>
  <c r="E959" i="31"/>
  <c r="E960" i="31"/>
  <c r="E961" i="31"/>
  <c r="E962" i="31"/>
  <c r="E963" i="31"/>
  <c r="E964" i="31"/>
  <c r="E965" i="31"/>
  <c r="E966" i="31"/>
  <c r="E967" i="31"/>
  <c r="E968" i="31"/>
  <c r="E969" i="31"/>
  <c r="E970" i="31"/>
  <c r="E971" i="31"/>
  <c r="E972" i="31"/>
  <c r="E973" i="31"/>
  <c r="E974" i="31"/>
  <c r="E975" i="31"/>
  <c r="E976" i="31"/>
  <c r="E977" i="31"/>
  <c r="E978" i="31"/>
  <c r="E979" i="31"/>
  <c r="E980" i="31"/>
  <c r="E981" i="31"/>
  <c r="E982" i="31"/>
  <c r="E983" i="31"/>
  <c r="E984" i="31"/>
  <c r="E985" i="31"/>
  <c r="E986" i="31"/>
  <c r="E987" i="31"/>
  <c r="E988" i="31"/>
  <c r="E989" i="31"/>
  <c r="E990" i="31"/>
  <c r="E991" i="31"/>
  <c r="E992" i="31"/>
  <c r="E993" i="31"/>
  <c r="E994" i="31"/>
  <c r="E995" i="31"/>
  <c r="E996" i="31"/>
  <c r="E997" i="31"/>
  <c r="E998" i="31"/>
  <c r="E999" i="31"/>
  <c r="E1000" i="31"/>
  <c r="E1001" i="31"/>
  <c r="E1002" i="31"/>
  <c r="E1003" i="31"/>
  <c r="E1004" i="31"/>
  <c r="E1005" i="31"/>
  <c r="E1006" i="31"/>
  <c r="E1007" i="31"/>
  <c r="E1008" i="31"/>
  <c r="E1009" i="31"/>
  <c r="E1010" i="31"/>
  <c r="E1011" i="31"/>
  <c r="E1012" i="31"/>
  <c r="E1013" i="31"/>
  <c r="E1014" i="31"/>
  <c r="E1015" i="31"/>
  <c r="E1016" i="31"/>
  <c r="E1017" i="31"/>
  <c r="E1018" i="31"/>
  <c r="E1019" i="31"/>
  <c r="E1020" i="31"/>
  <c r="E1021" i="31"/>
  <c r="E1022" i="31"/>
  <c r="E1023" i="31"/>
  <c r="E1024" i="31"/>
  <c r="E1025" i="31"/>
  <c r="E1026" i="31"/>
  <c r="E1027" i="31"/>
  <c r="E1028" i="31"/>
  <c r="E1029" i="31"/>
  <c r="E1030" i="31"/>
  <c r="E1031" i="31"/>
  <c r="E1032" i="31"/>
  <c r="E1033" i="31"/>
  <c r="E1034" i="31"/>
  <c r="E1035" i="31"/>
  <c r="E1036" i="31"/>
  <c r="E1037" i="31"/>
  <c r="E1038" i="31"/>
  <c r="E1039" i="31"/>
  <c r="E1040" i="31"/>
  <c r="E1041" i="31"/>
  <c r="E1042" i="31"/>
  <c r="E1043" i="31"/>
  <c r="E1044" i="31"/>
  <c r="E1045" i="31"/>
  <c r="E1046" i="31"/>
  <c r="E1047" i="31"/>
  <c r="E1048" i="31"/>
  <c r="E1049" i="31"/>
  <c r="E1050" i="31"/>
  <c r="E1051" i="31"/>
  <c r="E1052" i="31"/>
  <c r="E1053" i="31"/>
  <c r="E1054" i="31"/>
  <c r="E1055" i="31"/>
  <c r="E1056" i="31"/>
  <c r="E1057" i="31"/>
  <c r="E1058" i="31"/>
  <c r="E1059" i="31"/>
  <c r="E1060" i="31"/>
  <c r="E1061" i="31"/>
  <c r="E1062" i="31"/>
  <c r="E1063" i="31"/>
  <c r="E1064" i="31"/>
  <c r="E1065" i="31"/>
  <c r="E1066" i="31"/>
  <c r="E1067" i="31"/>
  <c r="E1068" i="31"/>
  <c r="E1069" i="31"/>
  <c r="E1070" i="31"/>
  <c r="E1071" i="31"/>
  <c r="E1072" i="31"/>
  <c r="E1073" i="31"/>
  <c r="E1074" i="31"/>
  <c r="E1075" i="31"/>
  <c r="E1076" i="31"/>
  <c r="E1077" i="31"/>
  <c r="E1078" i="31"/>
  <c r="E1079" i="31"/>
  <c r="E1080" i="31"/>
  <c r="E1081" i="31"/>
  <c r="E1082" i="31"/>
  <c r="E1083" i="31"/>
  <c r="E1084" i="31"/>
  <c r="E1085" i="31"/>
  <c r="E1086" i="31"/>
  <c r="E1087" i="31"/>
  <c r="E1088" i="31"/>
  <c r="E1089" i="31"/>
  <c r="E1090" i="31"/>
  <c r="E1091" i="31"/>
  <c r="E1092" i="31"/>
  <c r="E1093" i="31"/>
  <c r="E1094" i="31"/>
  <c r="E1095" i="31"/>
  <c r="E1096" i="31"/>
  <c r="E1097" i="31"/>
  <c r="E1098" i="31"/>
  <c r="E1099" i="31"/>
  <c r="E1100" i="31"/>
  <c r="E1101" i="31"/>
  <c r="E1102" i="31"/>
  <c r="E1103" i="31"/>
  <c r="E1104" i="31"/>
  <c r="E1105" i="31"/>
  <c r="E1106" i="31"/>
  <c r="E1107" i="31"/>
  <c r="E1108" i="31"/>
  <c r="E1109" i="31"/>
  <c r="E1110" i="31"/>
  <c r="E1111" i="31"/>
  <c r="E1112" i="31"/>
  <c r="E1113" i="31"/>
  <c r="E1114" i="31"/>
  <c r="E1115" i="31"/>
  <c r="E1116" i="31"/>
  <c r="E1117" i="31"/>
  <c r="E1118" i="31"/>
  <c r="E1119" i="31"/>
  <c r="E1120" i="31"/>
  <c r="E1121" i="31"/>
  <c r="E1122" i="31"/>
  <c r="E1123" i="31"/>
  <c r="E1124" i="31"/>
  <c r="E1125" i="31"/>
  <c r="E1126" i="31"/>
  <c r="E1127" i="31"/>
  <c r="E1128" i="31"/>
  <c r="E1129" i="31"/>
  <c r="E1130" i="31"/>
  <c r="E1131" i="31"/>
  <c r="E1132" i="31"/>
  <c r="E1133" i="31"/>
  <c r="E1134" i="31"/>
  <c r="E1135" i="31"/>
  <c r="E1136" i="31"/>
  <c r="E1137" i="31"/>
  <c r="E1138" i="31"/>
  <c r="E1139" i="31"/>
  <c r="E1140" i="31"/>
  <c r="E1141" i="31"/>
  <c r="E1142" i="31"/>
  <c r="E1143" i="31"/>
  <c r="E1144" i="31"/>
  <c r="E1145" i="31"/>
  <c r="E1146" i="31"/>
  <c r="E1147" i="31"/>
  <c r="E1148" i="31"/>
  <c r="E1149" i="31"/>
  <c r="E1150" i="31"/>
  <c r="E1151" i="31"/>
  <c r="E1152" i="31"/>
  <c r="E1153" i="31"/>
  <c r="E1154" i="31"/>
  <c r="E1155" i="31"/>
  <c r="E1156" i="31"/>
  <c r="E1157" i="31"/>
  <c r="E1158" i="31"/>
  <c r="E1159" i="31"/>
  <c r="E1160" i="31"/>
  <c r="E1161" i="31"/>
  <c r="E1162" i="31"/>
  <c r="E1163" i="31"/>
  <c r="E1164" i="31"/>
  <c r="E1165" i="31"/>
  <c r="E1166" i="31"/>
  <c r="E1167" i="31"/>
  <c r="E1168" i="31"/>
  <c r="E1169" i="31"/>
  <c r="E1170" i="31"/>
  <c r="E1171" i="31"/>
  <c r="E1172" i="31"/>
  <c r="E1173" i="31"/>
  <c r="E1174" i="31"/>
  <c r="E1175" i="31"/>
  <c r="E1176" i="31"/>
  <c r="E1177" i="31"/>
  <c r="E1178" i="31"/>
  <c r="E1179" i="31"/>
  <c r="E1180" i="31"/>
  <c r="E1181" i="31"/>
  <c r="E1182" i="31"/>
  <c r="E1183" i="31"/>
  <c r="E1184" i="31"/>
  <c r="E1185" i="31"/>
  <c r="E1186" i="31"/>
  <c r="E1187" i="31"/>
  <c r="E1188" i="31"/>
  <c r="E1189" i="31"/>
  <c r="E1190" i="31"/>
  <c r="E1191" i="31"/>
  <c r="E1192" i="31"/>
  <c r="E1193" i="31"/>
  <c r="E1194" i="31"/>
  <c r="E1195" i="31"/>
  <c r="E1196" i="31"/>
  <c r="E1197" i="31"/>
  <c r="E1198" i="31"/>
  <c r="E1199" i="31"/>
  <c r="E1200" i="31"/>
  <c r="E1201" i="31"/>
  <c r="E1202" i="31"/>
  <c r="E1203" i="31"/>
  <c r="E1204" i="31"/>
  <c r="E1205" i="31"/>
  <c r="E1206" i="31"/>
  <c r="E1207" i="31"/>
  <c r="E1208" i="31"/>
  <c r="E1209" i="31"/>
  <c r="E1210" i="31"/>
  <c r="E1211" i="31"/>
  <c r="E1212" i="31"/>
  <c r="E1213" i="31"/>
  <c r="E1214" i="31"/>
  <c r="E1215" i="31"/>
  <c r="E1216" i="31"/>
  <c r="E1217" i="31"/>
  <c r="E1218" i="31"/>
  <c r="E1219" i="31"/>
  <c r="E1220" i="31"/>
  <c r="E1221" i="31"/>
  <c r="E1222" i="31"/>
  <c r="E1223" i="31"/>
  <c r="E1224" i="31"/>
  <c r="E1225" i="31"/>
  <c r="E1226" i="31"/>
  <c r="E1227" i="31"/>
  <c r="E1228" i="31"/>
  <c r="E1229" i="31"/>
  <c r="E1230" i="31"/>
  <c r="E1231" i="31"/>
  <c r="E1232" i="31"/>
  <c r="E1233" i="31"/>
  <c r="E1234" i="31"/>
  <c r="E1235" i="31"/>
  <c r="E1236" i="31"/>
  <c r="E1237" i="31"/>
  <c r="E1238" i="31"/>
  <c r="E1239" i="31"/>
  <c r="E1240" i="31"/>
  <c r="E1241" i="31"/>
  <c r="E1242" i="31"/>
  <c r="E1243" i="31"/>
  <c r="E1244" i="31"/>
  <c r="E1245" i="31"/>
  <c r="E1246" i="31"/>
  <c r="E1247" i="31"/>
  <c r="E1248" i="31"/>
  <c r="E1249" i="31"/>
  <c r="E1250" i="31"/>
  <c r="E1251" i="31"/>
  <c r="E1252" i="31"/>
  <c r="E1253" i="31"/>
  <c r="E1254" i="31"/>
  <c r="E1255" i="31"/>
  <c r="E1256" i="31"/>
  <c r="E1257" i="31"/>
  <c r="E1258" i="31"/>
  <c r="E1259" i="31"/>
  <c r="E1260" i="31"/>
  <c r="E1261" i="31"/>
  <c r="E1262" i="31"/>
  <c r="E1263" i="31"/>
  <c r="E1264" i="31"/>
  <c r="E1265" i="31"/>
  <c r="E1266" i="31"/>
  <c r="E1267" i="31"/>
  <c r="E1268" i="31"/>
  <c r="E1269" i="31"/>
  <c r="E1270" i="31"/>
  <c r="E1271" i="31"/>
  <c r="E1272" i="31"/>
  <c r="E1273" i="31"/>
  <c r="E1274" i="31"/>
  <c r="E1275" i="31"/>
  <c r="E1276" i="31"/>
  <c r="E1277" i="31"/>
  <c r="E1278" i="31"/>
  <c r="E1279" i="31"/>
  <c r="E1280" i="31"/>
  <c r="E1281" i="31"/>
  <c r="E1282" i="31"/>
  <c r="E1283" i="31"/>
  <c r="E1284" i="31"/>
  <c r="E1285" i="31"/>
  <c r="E1286" i="31"/>
  <c r="E1287" i="31"/>
  <c r="E1288" i="31"/>
  <c r="E1289" i="31"/>
  <c r="E1290" i="31"/>
  <c r="E1291" i="31"/>
  <c r="E1292" i="31"/>
  <c r="E1293" i="31"/>
  <c r="E1294" i="31"/>
  <c r="E1295" i="31"/>
  <c r="E1296" i="31"/>
  <c r="E1297" i="31"/>
  <c r="E1298" i="31"/>
  <c r="E1299" i="31"/>
  <c r="E1300" i="31"/>
  <c r="E1301" i="31"/>
  <c r="E1302" i="31"/>
  <c r="E1303" i="31"/>
  <c r="E1304" i="31"/>
  <c r="E1305" i="31"/>
  <c r="E1306" i="31"/>
  <c r="E1307" i="31"/>
  <c r="E1308" i="31"/>
  <c r="E1309" i="31"/>
  <c r="E1310" i="31"/>
  <c r="E1311" i="31"/>
  <c r="E1312" i="31"/>
  <c r="E1313" i="31"/>
  <c r="E1314" i="31"/>
  <c r="E1315" i="31"/>
  <c r="E1316" i="31"/>
  <c r="E1317" i="31"/>
  <c r="E1318" i="31"/>
  <c r="E1319" i="31"/>
  <c r="E1320" i="31"/>
  <c r="E1321" i="31"/>
  <c r="E1322" i="31"/>
  <c r="E1323" i="31"/>
  <c r="E1324" i="31"/>
  <c r="E1325" i="31"/>
  <c r="E1326" i="31"/>
  <c r="E1327" i="31"/>
  <c r="E1328" i="31"/>
  <c r="E1329" i="31"/>
  <c r="E1330" i="31"/>
  <c r="E1331" i="31"/>
  <c r="E1332" i="31"/>
  <c r="E1333" i="31"/>
  <c r="E1334" i="31"/>
  <c r="E1335" i="31"/>
  <c r="E1336" i="31"/>
  <c r="E1337" i="31"/>
  <c r="E1338" i="31"/>
  <c r="E1339" i="31"/>
  <c r="E1340" i="31"/>
  <c r="E1341" i="31"/>
  <c r="E1342" i="31"/>
  <c r="E1343" i="31"/>
  <c r="E1344" i="31"/>
  <c r="E1345" i="31"/>
  <c r="E1346" i="31"/>
  <c r="E1347" i="31"/>
  <c r="E1348" i="31"/>
  <c r="E1349" i="31"/>
  <c r="E1350" i="31"/>
  <c r="E1351" i="31"/>
  <c r="E1352" i="31"/>
  <c r="E1353" i="31"/>
  <c r="E1354" i="31"/>
  <c r="E1355" i="31"/>
  <c r="E1356" i="31"/>
  <c r="E1357" i="31"/>
  <c r="E1358" i="31"/>
  <c r="E1359" i="31"/>
  <c r="E1360" i="31"/>
  <c r="E1361" i="31"/>
  <c r="E1362" i="31"/>
  <c r="E1363" i="31"/>
  <c r="E1364" i="31"/>
  <c r="E1365" i="31"/>
  <c r="E1366" i="31"/>
  <c r="E1367" i="31"/>
  <c r="E1368" i="31"/>
  <c r="E1369" i="31"/>
  <c r="E1370" i="31"/>
  <c r="E1371" i="31"/>
  <c r="E1372" i="31"/>
  <c r="E1373" i="31"/>
  <c r="E1374" i="31"/>
  <c r="E1375" i="31"/>
  <c r="E1376" i="31"/>
  <c r="E1377" i="31"/>
  <c r="E1378" i="31"/>
  <c r="E1379" i="31"/>
  <c r="E1380" i="31"/>
  <c r="E1381" i="31"/>
  <c r="E1382" i="31"/>
  <c r="E1383" i="31"/>
  <c r="E1384" i="31"/>
  <c r="E1385" i="31"/>
  <c r="E1386" i="31"/>
  <c r="E1387" i="31"/>
  <c r="E1388" i="31"/>
  <c r="E1389" i="31"/>
  <c r="E1390" i="31"/>
  <c r="E1391" i="31"/>
  <c r="E1392" i="31"/>
  <c r="E1393" i="31"/>
  <c r="E1394" i="31"/>
  <c r="E1395" i="31"/>
  <c r="E1396" i="31"/>
  <c r="E1397" i="31"/>
  <c r="E1398" i="31"/>
  <c r="E1399" i="31"/>
  <c r="E1400" i="31"/>
  <c r="E1401" i="31"/>
  <c r="E1402" i="31"/>
  <c r="E1403" i="31"/>
  <c r="E1404" i="31"/>
  <c r="E1405" i="31"/>
  <c r="E1406" i="31"/>
  <c r="E1407" i="31"/>
  <c r="E1408" i="31"/>
  <c r="E1409" i="31"/>
  <c r="E1410" i="31"/>
  <c r="E1411" i="31"/>
  <c r="E1412" i="31"/>
  <c r="E1413" i="31"/>
  <c r="E1414" i="31"/>
  <c r="E1415" i="31"/>
  <c r="E1416" i="31"/>
  <c r="E1417" i="31"/>
  <c r="E1418" i="31"/>
  <c r="E1419" i="31"/>
  <c r="E1420" i="31"/>
  <c r="E1421" i="31"/>
  <c r="E1422" i="31"/>
  <c r="E1423" i="31"/>
  <c r="E1424" i="31"/>
  <c r="E1425" i="31"/>
  <c r="D5" i="31"/>
  <c r="D6" i="31"/>
  <c r="D7" i="31"/>
  <c r="D8" i="31"/>
  <c r="D9" i="31"/>
  <c r="D10" i="31"/>
  <c r="D11" i="31"/>
  <c r="D12" i="31"/>
  <c r="D13" i="31"/>
  <c r="D14" i="31"/>
  <c r="D15" i="31"/>
  <c r="D16" i="31"/>
  <c r="D17" i="31"/>
  <c r="D18" i="31"/>
  <c r="D19" i="31"/>
  <c r="D20"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99" i="31"/>
  <c r="D100" i="31"/>
  <c r="D101" i="31"/>
  <c r="D102" i="31"/>
  <c r="D103" i="31"/>
  <c r="D104" i="31"/>
  <c r="D105" i="31"/>
  <c r="D106" i="31"/>
  <c r="D107" i="31"/>
  <c r="D108" i="31"/>
  <c r="D109" i="31"/>
  <c r="D110" i="31"/>
  <c r="D111" i="31"/>
  <c r="D112" i="31"/>
  <c r="D113" i="31"/>
  <c r="D114" i="31"/>
  <c r="D115" i="31"/>
  <c r="D116" i="31"/>
  <c r="D117" i="31"/>
  <c r="D118" i="31"/>
  <c r="D119" i="31"/>
  <c r="D120" i="31"/>
  <c r="D121" i="31"/>
  <c r="D122" i="31"/>
  <c r="D123" i="31"/>
  <c r="D124" i="31"/>
  <c r="D125" i="31"/>
  <c r="D126" i="31"/>
  <c r="D127" i="31"/>
  <c r="D128" i="31"/>
  <c r="D129" i="31"/>
  <c r="D130" i="31"/>
  <c r="D131" i="31"/>
  <c r="D132" i="31"/>
  <c r="D133" i="31"/>
  <c r="D134" i="31"/>
  <c r="D135" i="31"/>
  <c r="D136" i="31"/>
  <c r="D137" i="31"/>
  <c r="D138" i="31"/>
  <c r="D139" i="31"/>
  <c r="D140" i="31"/>
  <c r="D141" i="31"/>
  <c r="D142" i="31"/>
  <c r="D143" i="31"/>
  <c r="D144" i="31"/>
  <c r="D145" i="31"/>
  <c r="D146" i="31"/>
  <c r="D147" i="31"/>
  <c r="D148" i="31"/>
  <c r="D149" i="31"/>
  <c r="D150" i="31"/>
  <c r="D151" i="31"/>
  <c r="D152" i="31"/>
  <c r="D153" i="31"/>
  <c r="D154" i="31"/>
  <c r="D155" i="31"/>
  <c r="D156" i="31"/>
  <c r="D157" i="31"/>
  <c r="D158" i="31"/>
  <c r="D159" i="31"/>
  <c r="D160" i="31"/>
  <c r="D161" i="31"/>
  <c r="D162" i="31"/>
  <c r="D163" i="31"/>
  <c r="D164" i="31"/>
  <c r="D165" i="31"/>
  <c r="D166" i="31"/>
  <c r="D167" i="31"/>
  <c r="D168" i="31"/>
  <c r="D169" i="31"/>
  <c r="D170" i="31"/>
  <c r="D171" i="31"/>
  <c r="D172" i="31"/>
  <c r="D173" i="31"/>
  <c r="D174" i="31"/>
  <c r="D175" i="31"/>
  <c r="D176" i="31"/>
  <c r="D177" i="31"/>
  <c r="D178" i="31"/>
  <c r="D179" i="31"/>
  <c r="D180" i="31"/>
  <c r="D181" i="31"/>
  <c r="D182" i="31"/>
  <c r="D183" i="31"/>
  <c r="D184" i="31"/>
  <c r="D185" i="31"/>
  <c r="D186" i="31"/>
  <c r="D187" i="31"/>
  <c r="D188" i="31"/>
  <c r="D189" i="31"/>
  <c r="D190" i="31"/>
  <c r="D191" i="31"/>
  <c r="D192" i="31"/>
  <c r="D193" i="31"/>
  <c r="D194" i="31"/>
  <c r="D195" i="31"/>
  <c r="D196" i="31"/>
  <c r="D197" i="31"/>
  <c r="D198" i="31"/>
  <c r="D199" i="31"/>
  <c r="D200" i="31"/>
  <c r="D201" i="31"/>
  <c r="D202" i="31"/>
  <c r="D203" i="31"/>
  <c r="D204" i="31"/>
  <c r="D205" i="31"/>
  <c r="D206" i="31"/>
  <c r="D207" i="31"/>
  <c r="D208" i="31"/>
  <c r="D209" i="31"/>
  <c r="D210" i="31"/>
  <c r="D211" i="31"/>
  <c r="D212" i="31"/>
  <c r="D213" i="31"/>
  <c r="D214" i="31"/>
  <c r="D215" i="31"/>
  <c r="D216" i="31"/>
  <c r="D217" i="31"/>
  <c r="D218" i="31"/>
  <c r="D219" i="31"/>
  <c r="D220" i="31"/>
  <c r="D221" i="31"/>
  <c r="D222" i="31"/>
  <c r="D223" i="31"/>
  <c r="D224" i="31"/>
  <c r="D225" i="31"/>
  <c r="D226" i="31"/>
  <c r="D227" i="31"/>
  <c r="D228" i="31"/>
  <c r="D229" i="31"/>
  <c r="D230" i="31"/>
  <c r="D231" i="31"/>
  <c r="D232" i="31"/>
  <c r="D233" i="31"/>
  <c r="D234" i="31"/>
  <c r="D235" i="31"/>
  <c r="D236" i="31"/>
  <c r="D237" i="31"/>
  <c r="D238" i="31"/>
  <c r="D239" i="31"/>
  <c r="D240" i="31"/>
  <c r="D241" i="31"/>
  <c r="D242" i="31"/>
  <c r="D243" i="31"/>
  <c r="D244" i="31"/>
  <c r="D245" i="31"/>
  <c r="D246" i="31"/>
  <c r="D247" i="31"/>
  <c r="D248" i="31"/>
  <c r="D249" i="31"/>
  <c r="D250" i="31"/>
  <c r="D251" i="31"/>
  <c r="D252" i="31"/>
  <c r="D253" i="31"/>
  <c r="D254" i="31"/>
  <c r="D255" i="31"/>
  <c r="D256" i="31"/>
  <c r="D257" i="31"/>
  <c r="D258" i="31"/>
  <c r="D259" i="31"/>
  <c r="D260" i="31"/>
  <c r="D261" i="31"/>
  <c r="D262" i="31"/>
  <c r="D263" i="31"/>
  <c r="D264" i="31"/>
  <c r="D265" i="31"/>
  <c r="D266" i="31"/>
  <c r="D267" i="31"/>
  <c r="D268" i="31"/>
  <c r="D269" i="31"/>
  <c r="D270" i="31"/>
  <c r="D271" i="31"/>
  <c r="D272" i="31"/>
  <c r="D273" i="31"/>
  <c r="D274" i="31"/>
  <c r="D275" i="31"/>
  <c r="D276" i="31"/>
  <c r="D277" i="31"/>
  <c r="D278" i="31"/>
  <c r="D279" i="31"/>
  <c r="D280" i="31"/>
  <c r="D281" i="31"/>
  <c r="D282" i="31"/>
  <c r="D283" i="31"/>
  <c r="D284" i="31"/>
  <c r="D285" i="31"/>
  <c r="D286" i="31"/>
  <c r="D287" i="31"/>
  <c r="D288" i="31"/>
  <c r="D289" i="31"/>
  <c r="D290" i="31"/>
  <c r="D291" i="31"/>
  <c r="D292" i="31"/>
  <c r="D293" i="31"/>
  <c r="D294" i="31"/>
  <c r="D295" i="31"/>
  <c r="D296" i="31"/>
  <c r="D297" i="31"/>
  <c r="D298" i="31"/>
  <c r="D299" i="31"/>
  <c r="D300" i="31"/>
  <c r="D301" i="31"/>
  <c r="D302" i="31"/>
  <c r="D303" i="31"/>
  <c r="D304" i="31"/>
  <c r="D305" i="31"/>
  <c r="D306" i="31"/>
  <c r="D307" i="31"/>
  <c r="D308" i="31"/>
  <c r="D309" i="31"/>
  <c r="D310" i="31"/>
  <c r="D311" i="31"/>
  <c r="D312" i="31"/>
  <c r="D313" i="31"/>
  <c r="D314" i="31"/>
  <c r="D315" i="31"/>
  <c r="D316" i="31"/>
  <c r="D317" i="31"/>
  <c r="D318" i="31"/>
  <c r="D319" i="31"/>
  <c r="D320" i="31"/>
  <c r="D321" i="31"/>
  <c r="D322" i="31"/>
  <c r="D323" i="31"/>
  <c r="D324" i="31"/>
  <c r="D325" i="31"/>
  <c r="D326" i="31"/>
  <c r="D327" i="31"/>
  <c r="D328" i="31"/>
  <c r="D329" i="31"/>
  <c r="D330" i="31"/>
  <c r="D331" i="31"/>
  <c r="D332" i="31"/>
  <c r="D333" i="31"/>
  <c r="D334" i="31"/>
  <c r="D335" i="31"/>
  <c r="D336" i="31"/>
  <c r="D337" i="31"/>
  <c r="D338" i="31"/>
  <c r="D339" i="31"/>
  <c r="D340" i="31"/>
  <c r="D341" i="31"/>
  <c r="D342" i="31"/>
  <c r="D343" i="31"/>
  <c r="D344" i="31"/>
  <c r="D345" i="31"/>
  <c r="D346" i="31"/>
  <c r="D347" i="31"/>
  <c r="D348" i="31"/>
  <c r="D349" i="31"/>
  <c r="D350" i="31"/>
  <c r="D351" i="31"/>
  <c r="D352" i="31"/>
  <c r="D353" i="31"/>
  <c r="D354" i="31"/>
  <c r="D355" i="31"/>
  <c r="D356" i="31"/>
  <c r="D357" i="31"/>
  <c r="D358" i="31"/>
  <c r="D359" i="31"/>
  <c r="D360" i="31"/>
  <c r="D361" i="31"/>
  <c r="D362" i="31"/>
  <c r="D363" i="31"/>
  <c r="D364" i="31"/>
  <c r="D365" i="31"/>
  <c r="D366" i="31"/>
  <c r="D367" i="31"/>
  <c r="D368" i="31"/>
  <c r="D369" i="31"/>
  <c r="D370" i="31"/>
  <c r="D371" i="31"/>
  <c r="D372" i="31"/>
  <c r="D373" i="31"/>
  <c r="D374" i="31"/>
  <c r="D375" i="31"/>
  <c r="D376" i="31"/>
  <c r="D377" i="31"/>
  <c r="D378" i="31"/>
  <c r="D379" i="31"/>
  <c r="D380" i="31"/>
  <c r="D381" i="31"/>
  <c r="D382" i="31"/>
  <c r="D383" i="31"/>
  <c r="D384" i="31"/>
  <c r="D385" i="31"/>
  <c r="D386" i="31"/>
  <c r="D387" i="31"/>
  <c r="D388" i="31"/>
  <c r="D389" i="31"/>
  <c r="D390" i="31"/>
  <c r="D391" i="31"/>
  <c r="D392" i="31"/>
  <c r="D393" i="31"/>
  <c r="D394" i="31"/>
  <c r="D395" i="31"/>
  <c r="D396" i="31"/>
  <c r="D397" i="31"/>
  <c r="D398" i="31"/>
  <c r="D399" i="31"/>
  <c r="D400" i="31"/>
  <c r="D401" i="31"/>
  <c r="D402" i="31"/>
  <c r="D403" i="31"/>
  <c r="D404" i="31"/>
  <c r="D405" i="31"/>
  <c r="D406" i="31"/>
  <c r="D407" i="31"/>
  <c r="D408" i="31"/>
  <c r="D409" i="31"/>
  <c r="D410" i="31"/>
  <c r="D411" i="31"/>
  <c r="D412" i="31"/>
  <c r="D413" i="31"/>
  <c r="D414" i="31"/>
  <c r="D415" i="31"/>
  <c r="D416" i="31"/>
  <c r="D417" i="31"/>
  <c r="D418" i="31"/>
  <c r="D419" i="31"/>
  <c r="D420" i="31"/>
  <c r="D421" i="31"/>
  <c r="D422" i="31"/>
  <c r="D423" i="31"/>
  <c r="D424" i="31"/>
  <c r="D425" i="31"/>
  <c r="D426" i="31"/>
  <c r="D427" i="31"/>
  <c r="D428" i="31"/>
  <c r="D429" i="31"/>
  <c r="D430" i="31"/>
  <c r="D431" i="31"/>
  <c r="D432" i="31"/>
  <c r="D433" i="31"/>
  <c r="D434" i="31"/>
  <c r="D435" i="31"/>
  <c r="D436" i="31"/>
  <c r="D437" i="31"/>
  <c r="D438" i="31"/>
  <c r="D439" i="31"/>
  <c r="D440" i="31"/>
  <c r="D441" i="31"/>
  <c r="D442" i="31"/>
  <c r="D443" i="31"/>
  <c r="D444" i="31"/>
  <c r="D445" i="31"/>
  <c r="D446" i="31"/>
  <c r="D447" i="31"/>
  <c r="D448" i="31"/>
  <c r="D449" i="31"/>
  <c r="D450" i="31"/>
  <c r="D451" i="31"/>
  <c r="D452" i="31"/>
  <c r="D453" i="31"/>
  <c r="D454" i="31"/>
  <c r="D455" i="31"/>
  <c r="D456" i="31"/>
  <c r="D457" i="31"/>
  <c r="D458" i="31"/>
  <c r="D459" i="31"/>
  <c r="D460" i="31"/>
  <c r="D461" i="31"/>
  <c r="D462" i="31"/>
  <c r="D463" i="31"/>
  <c r="D464" i="31"/>
  <c r="D465" i="31"/>
  <c r="D466" i="31"/>
  <c r="D467" i="31"/>
  <c r="D468" i="31"/>
  <c r="D469" i="31"/>
  <c r="D470" i="31"/>
  <c r="D471" i="31"/>
  <c r="D472" i="31"/>
  <c r="D473" i="31"/>
  <c r="D474" i="31"/>
  <c r="D475" i="31"/>
  <c r="D476" i="31"/>
  <c r="D477" i="31"/>
  <c r="D478" i="31"/>
  <c r="D479" i="31"/>
  <c r="D480" i="31"/>
  <c r="D481" i="31"/>
  <c r="D482" i="31"/>
  <c r="D483" i="31"/>
  <c r="D484" i="31"/>
  <c r="D485" i="31"/>
  <c r="D486" i="31"/>
  <c r="D487" i="31"/>
  <c r="D488" i="31"/>
  <c r="D489" i="31"/>
  <c r="D490" i="31"/>
  <c r="D491" i="31"/>
  <c r="D492" i="31"/>
  <c r="D493" i="31"/>
  <c r="D494" i="31"/>
  <c r="D495" i="31"/>
  <c r="D496" i="31"/>
  <c r="D497" i="31"/>
  <c r="D498" i="31"/>
  <c r="D499" i="31"/>
  <c r="D500" i="31"/>
  <c r="D501" i="31"/>
  <c r="D502" i="31"/>
  <c r="D503" i="31"/>
  <c r="D504" i="31"/>
  <c r="D505" i="31"/>
  <c r="D506" i="31"/>
  <c r="D507" i="31"/>
  <c r="D508" i="31"/>
  <c r="D509" i="31"/>
  <c r="D510" i="31"/>
  <c r="D511" i="31"/>
  <c r="D512" i="31"/>
  <c r="D513" i="31"/>
  <c r="D514" i="31"/>
  <c r="D515" i="31"/>
  <c r="D516" i="31"/>
  <c r="D517" i="31"/>
  <c r="D518" i="31"/>
  <c r="D519" i="31"/>
  <c r="D520" i="31"/>
  <c r="D521" i="31"/>
  <c r="D522" i="31"/>
  <c r="D523" i="31"/>
  <c r="D524" i="31"/>
  <c r="D525" i="31"/>
  <c r="D526" i="31"/>
  <c r="D527" i="31"/>
  <c r="D528" i="31"/>
  <c r="D529" i="31"/>
  <c r="D530" i="31"/>
  <c r="D531" i="31"/>
  <c r="D532" i="31"/>
  <c r="D533" i="31"/>
  <c r="D534" i="31"/>
  <c r="D535" i="31"/>
  <c r="D536" i="31"/>
  <c r="D537" i="31"/>
  <c r="D538" i="31"/>
  <c r="D539" i="31"/>
  <c r="D540" i="31"/>
  <c r="D541" i="31"/>
  <c r="D542" i="31"/>
  <c r="D543" i="31"/>
  <c r="D544" i="31"/>
  <c r="D545" i="31"/>
  <c r="D546" i="31"/>
  <c r="D547" i="31"/>
  <c r="D548" i="31"/>
  <c r="D549" i="31"/>
  <c r="D550" i="31"/>
  <c r="D551" i="31"/>
  <c r="D552" i="31"/>
  <c r="D553" i="31"/>
  <c r="D554" i="31"/>
  <c r="D555" i="31"/>
  <c r="D556" i="31"/>
  <c r="D557" i="31"/>
  <c r="D558" i="31"/>
  <c r="D559" i="31"/>
  <c r="D560" i="31"/>
  <c r="D561" i="31"/>
  <c r="D562" i="31"/>
  <c r="D563" i="31"/>
  <c r="D564" i="31"/>
  <c r="D565" i="31"/>
  <c r="D566" i="31"/>
  <c r="D567" i="31"/>
  <c r="D568" i="31"/>
  <c r="D569" i="31"/>
  <c r="D570" i="31"/>
  <c r="D571" i="31"/>
  <c r="D572" i="31"/>
  <c r="D573" i="31"/>
  <c r="D574" i="31"/>
  <c r="D575" i="31"/>
  <c r="D576" i="31"/>
  <c r="D577" i="31"/>
  <c r="D578" i="31"/>
  <c r="D579" i="31"/>
  <c r="D580" i="31"/>
  <c r="D581" i="31"/>
  <c r="D582" i="31"/>
  <c r="D583" i="31"/>
  <c r="D584" i="31"/>
  <c r="D585" i="31"/>
  <c r="D586" i="31"/>
  <c r="D587" i="31"/>
  <c r="D588" i="31"/>
  <c r="D589" i="31"/>
  <c r="D590" i="31"/>
  <c r="D591" i="31"/>
  <c r="D592" i="31"/>
  <c r="D593" i="31"/>
  <c r="D594" i="31"/>
  <c r="D595" i="31"/>
  <c r="D596" i="31"/>
  <c r="D597" i="31"/>
  <c r="D598" i="31"/>
  <c r="D599" i="31"/>
  <c r="D600" i="31"/>
  <c r="D601" i="31"/>
  <c r="D602" i="31"/>
  <c r="D603" i="31"/>
  <c r="D604" i="31"/>
  <c r="D605" i="31"/>
  <c r="D606" i="31"/>
  <c r="D607" i="31"/>
  <c r="D608" i="31"/>
  <c r="D609" i="31"/>
  <c r="D610" i="31"/>
  <c r="D611" i="31"/>
  <c r="D612" i="31"/>
  <c r="D613" i="31"/>
  <c r="D614" i="31"/>
  <c r="D615" i="31"/>
  <c r="D616" i="31"/>
  <c r="D617" i="31"/>
  <c r="D618" i="31"/>
  <c r="D619" i="31"/>
  <c r="D620" i="31"/>
  <c r="D621" i="31"/>
  <c r="D622" i="31"/>
  <c r="D623" i="31"/>
  <c r="D624" i="31"/>
  <c r="D625" i="31"/>
  <c r="D626" i="31"/>
  <c r="D627" i="31"/>
  <c r="D628" i="31"/>
  <c r="D629" i="31"/>
  <c r="D630" i="31"/>
  <c r="D631" i="31"/>
  <c r="D632" i="31"/>
  <c r="D633" i="31"/>
  <c r="D634" i="31"/>
  <c r="D635" i="31"/>
  <c r="D636" i="31"/>
  <c r="D637" i="31"/>
  <c r="D638" i="31"/>
  <c r="D639" i="31"/>
  <c r="D640" i="31"/>
  <c r="D641" i="31"/>
  <c r="D642" i="31"/>
  <c r="D643" i="31"/>
  <c r="D644" i="31"/>
  <c r="D645" i="31"/>
  <c r="D646" i="31"/>
  <c r="D647" i="31"/>
  <c r="D648" i="31"/>
  <c r="D649" i="31"/>
  <c r="D650" i="31"/>
  <c r="D651" i="31"/>
  <c r="D652" i="31"/>
  <c r="D653" i="31"/>
  <c r="D654" i="31"/>
  <c r="D655" i="31"/>
  <c r="D656" i="31"/>
  <c r="D657" i="31"/>
  <c r="D658" i="31"/>
  <c r="D659" i="31"/>
  <c r="D660" i="31"/>
  <c r="D661" i="31"/>
  <c r="D662" i="31"/>
  <c r="D663" i="31"/>
  <c r="D664" i="31"/>
  <c r="D665" i="31"/>
  <c r="D666" i="31"/>
  <c r="D667" i="31"/>
  <c r="D668" i="31"/>
  <c r="D669" i="31"/>
  <c r="D670" i="31"/>
  <c r="D671" i="31"/>
  <c r="D672" i="31"/>
  <c r="D673" i="31"/>
  <c r="D674" i="31"/>
  <c r="D675" i="31"/>
  <c r="D676" i="31"/>
  <c r="D677" i="31"/>
  <c r="D678" i="31"/>
  <c r="D679" i="31"/>
  <c r="D680" i="31"/>
  <c r="D681" i="31"/>
  <c r="D682" i="31"/>
  <c r="D683" i="31"/>
  <c r="D684" i="31"/>
  <c r="D685" i="31"/>
  <c r="D686" i="31"/>
  <c r="D687" i="31"/>
  <c r="D688" i="31"/>
  <c r="D689" i="31"/>
  <c r="D690" i="31"/>
  <c r="D691" i="31"/>
  <c r="D692" i="31"/>
  <c r="D693" i="31"/>
  <c r="D694" i="31"/>
  <c r="D695" i="31"/>
  <c r="D696" i="31"/>
  <c r="D697" i="31"/>
  <c r="D698" i="31"/>
  <c r="D699" i="31"/>
  <c r="D700" i="31"/>
  <c r="D701" i="31"/>
  <c r="D702" i="31"/>
  <c r="D703" i="31"/>
  <c r="D704" i="31"/>
  <c r="D705" i="31"/>
  <c r="D706" i="31"/>
  <c r="D707" i="31"/>
  <c r="D708" i="31"/>
  <c r="D709" i="31"/>
  <c r="D710" i="31"/>
  <c r="D711" i="31"/>
  <c r="D712" i="31"/>
  <c r="D713" i="31"/>
  <c r="D714" i="31"/>
  <c r="D715" i="31"/>
  <c r="D716" i="31"/>
  <c r="D717" i="31"/>
  <c r="D718" i="31"/>
  <c r="D719" i="31"/>
  <c r="D720" i="31"/>
  <c r="D721" i="31"/>
  <c r="D722" i="31"/>
  <c r="D723" i="31"/>
  <c r="D724" i="31"/>
  <c r="D725" i="31"/>
  <c r="D726" i="31"/>
  <c r="D727" i="31"/>
  <c r="D728" i="31"/>
  <c r="D729" i="31"/>
  <c r="D730" i="31"/>
  <c r="D731" i="31"/>
  <c r="D732" i="31"/>
  <c r="D733" i="31"/>
  <c r="D734" i="31"/>
  <c r="D735" i="31"/>
  <c r="D736" i="31"/>
  <c r="D737" i="31"/>
  <c r="D738" i="31"/>
  <c r="D739" i="31"/>
  <c r="D740" i="31"/>
  <c r="D741" i="31"/>
  <c r="D742" i="31"/>
  <c r="D743" i="31"/>
  <c r="D744" i="31"/>
  <c r="D745" i="31"/>
  <c r="D746" i="31"/>
  <c r="D747" i="31"/>
  <c r="D748" i="31"/>
  <c r="D749" i="31"/>
  <c r="D750" i="31"/>
  <c r="D751" i="31"/>
  <c r="D752" i="31"/>
  <c r="D753" i="31"/>
  <c r="D754" i="31"/>
  <c r="D755" i="31"/>
  <c r="D756" i="31"/>
  <c r="D757" i="31"/>
  <c r="D758" i="31"/>
  <c r="D759" i="31"/>
  <c r="D760" i="31"/>
  <c r="D761" i="31"/>
  <c r="D762" i="31"/>
  <c r="D763" i="31"/>
  <c r="D764" i="31"/>
  <c r="D765" i="31"/>
  <c r="D766" i="31"/>
  <c r="D767" i="31"/>
  <c r="D768" i="31"/>
  <c r="D769" i="31"/>
  <c r="D770" i="31"/>
  <c r="D771" i="31"/>
  <c r="D772" i="31"/>
  <c r="D773" i="31"/>
  <c r="D774" i="31"/>
  <c r="D775" i="31"/>
  <c r="D776" i="31"/>
  <c r="D777" i="31"/>
  <c r="D778" i="31"/>
  <c r="D779" i="31"/>
  <c r="D780" i="31"/>
  <c r="D781" i="31"/>
  <c r="D782" i="31"/>
  <c r="D783" i="31"/>
  <c r="D784" i="31"/>
  <c r="D785" i="31"/>
  <c r="D786" i="31"/>
  <c r="D787" i="31"/>
  <c r="D788" i="31"/>
  <c r="D789" i="31"/>
  <c r="D790" i="31"/>
  <c r="D791" i="31"/>
  <c r="D792" i="31"/>
  <c r="D793" i="31"/>
  <c r="D794" i="31"/>
  <c r="D795" i="31"/>
  <c r="D796" i="31"/>
  <c r="D797" i="31"/>
  <c r="D798" i="31"/>
  <c r="D799" i="31"/>
  <c r="D800" i="31"/>
  <c r="D801" i="31"/>
  <c r="D802" i="31"/>
  <c r="D803" i="31"/>
  <c r="D804" i="31"/>
  <c r="D805" i="31"/>
  <c r="D806" i="31"/>
  <c r="D807" i="31"/>
  <c r="D808" i="31"/>
  <c r="D809" i="31"/>
  <c r="D810" i="31"/>
  <c r="D811" i="31"/>
  <c r="D812" i="31"/>
  <c r="D813" i="31"/>
  <c r="D814" i="31"/>
  <c r="D815" i="31"/>
  <c r="D816" i="31"/>
  <c r="D817" i="31"/>
  <c r="D818" i="31"/>
  <c r="D819" i="31"/>
  <c r="D820" i="31"/>
  <c r="D821" i="31"/>
  <c r="D822" i="31"/>
  <c r="D823" i="31"/>
  <c r="D824" i="31"/>
  <c r="D825" i="31"/>
  <c r="D826" i="31"/>
  <c r="D827" i="31"/>
  <c r="D828" i="31"/>
  <c r="D829" i="31"/>
  <c r="D830" i="31"/>
  <c r="D831" i="31"/>
  <c r="D832" i="31"/>
  <c r="D833" i="31"/>
  <c r="D834" i="31"/>
  <c r="D835" i="31"/>
  <c r="D836" i="31"/>
  <c r="D837" i="31"/>
  <c r="D838" i="31"/>
  <c r="D839" i="31"/>
  <c r="D840" i="31"/>
  <c r="D841" i="31"/>
  <c r="D842" i="31"/>
  <c r="D843" i="31"/>
  <c r="D844" i="31"/>
  <c r="D845" i="31"/>
  <c r="D846" i="31"/>
  <c r="D847" i="31"/>
  <c r="D848" i="31"/>
  <c r="D849" i="31"/>
  <c r="D850" i="31"/>
  <c r="D851" i="31"/>
  <c r="D852" i="31"/>
  <c r="D853" i="31"/>
  <c r="D854" i="31"/>
  <c r="D855" i="31"/>
  <c r="D856" i="31"/>
  <c r="D857" i="31"/>
  <c r="D858" i="31"/>
  <c r="D859" i="31"/>
  <c r="D860" i="31"/>
  <c r="D861" i="31"/>
  <c r="D862" i="31"/>
  <c r="D863" i="31"/>
  <c r="D864" i="31"/>
  <c r="D865" i="31"/>
  <c r="D866" i="31"/>
  <c r="D867" i="31"/>
  <c r="D868" i="31"/>
  <c r="D869" i="31"/>
  <c r="D870" i="31"/>
  <c r="D871" i="31"/>
  <c r="D872" i="31"/>
  <c r="D873" i="31"/>
  <c r="D874" i="31"/>
  <c r="D875" i="31"/>
  <c r="D876" i="31"/>
  <c r="D877" i="31"/>
  <c r="D878" i="31"/>
  <c r="D879" i="31"/>
  <c r="D880" i="31"/>
  <c r="D881" i="31"/>
  <c r="D882" i="31"/>
  <c r="D883" i="31"/>
  <c r="D884" i="31"/>
  <c r="D885" i="31"/>
  <c r="D886" i="31"/>
  <c r="D887" i="31"/>
  <c r="D888" i="31"/>
  <c r="D889" i="31"/>
  <c r="D890" i="31"/>
  <c r="D891" i="31"/>
  <c r="D892" i="31"/>
  <c r="D893" i="31"/>
  <c r="D894" i="31"/>
  <c r="D895" i="31"/>
  <c r="D896" i="31"/>
  <c r="D897" i="31"/>
  <c r="D898" i="31"/>
  <c r="D899" i="31"/>
  <c r="D900" i="31"/>
  <c r="D901" i="31"/>
  <c r="D902" i="31"/>
  <c r="D903" i="31"/>
  <c r="D904" i="31"/>
  <c r="D905" i="31"/>
  <c r="D906" i="31"/>
  <c r="D907" i="31"/>
  <c r="D908" i="31"/>
  <c r="D909" i="31"/>
  <c r="D910" i="31"/>
  <c r="D911" i="31"/>
  <c r="D912" i="31"/>
  <c r="D913" i="31"/>
  <c r="D914" i="31"/>
  <c r="D915" i="31"/>
  <c r="D916" i="31"/>
  <c r="D917" i="31"/>
  <c r="D918" i="31"/>
  <c r="D919" i="31"/>
  <c r="D920" i="31"/>
  <c r="D921" i="31"/>
  <c r="D922" i="31"/>
  <c r="D923" i="31"/>
  <c r="D924" i="31"/>
  <c r="D925" i="31"/>
  <c r="D926" i="31"/>
  <c r="D927" i="31"/>
  <c r="D928" i="31"/>
  <c r="D929" i="31"/>
  <c r="D930" i="31"/>
  <c r="D931" i="31"/>
  <c r="D932" i="31"/>
  <c r="D933" i="31"/>
  <c r="D934" i="31"/>
  <c r="D935" i="31"/>
  <c r="D936" i="31"/>
  <c r="D937" i="31"/>
  <c r="D938" i="31"/>
  <c r="D939" i="31"/>
  <c r="D940" i="31"/>
  <c r="D941" i="31"/>
  <c r="D942" i="31"/>
  <c r="D943" i="31"/>
  <c r="D944" i="31"/>
  <c r="D945" i="31"/>
  <c r="D946" i="31"/>
  <c r="D947" i="31"/>
  <c r="D948" i="31"/>
  <c r="D949" i="31"/>
  <c r="D950" i="31"/>
  <c r="D951" i="31"/>
  <c r="D952" i="31"/>
  <c r="D953" i="31"/>
  <c r="D954" i="31"/>
  <c r="D955" i="31"/>
  <c r="D956" i="31"/>
  <c r="D957" i="31"/>
  <c r="D958" i="31"/>
  <c r="D959" i="31"/>
  <c r="D960" i="31"/>
  <c r="D961" i="31"/>
  <c r="D962" i="31"/>
  <c r="D963" i="31"/>
  <c r="D964" i="31"/>
  <c r="D965" i="31"/>
  <c r="D966" i="31"/>
  <c r="D967" i="31"/>
  <c r="D968" i="31"/>
  <c r="D969" i="31"/>
  <c r="D970" i="31"/>
  <c r="D971" i="31"/>
  <c r="D972" i="31"/>
  <c r="D973" i="31"/>
  <c r="D974" i="31"/>
  <c r="D975" i="31"/>
  <c r="D976" i="31"/>
  <c r="D977" i="31"/>
  <c r="D978" i="31"/>
  <c r="D979" i="31"/>
  <c r="D980" i="31"/>
  <c r="D981" i="31"/>
  <c r="D982" i="31"/>
  <c r="D983" i="31"/>
  <c r="D984" i="31"/>
  <c r="D985" i="31"/>
  <c r="D986" i="31"/>
  <c r="D987" i="31"/>
  <c r="D988" i="31"/>
  <c r="D989" i="31"/>
  <c r="D990" i="31"/>
  <c r="D991" i="31"/>
  <c r="D992" i="31"/>
  <c r="D993" i="31"/>
  <c r="D994" i="31"/>
  <c r="D995" i="31"/>
  <c r="D996" i="31"/>
  <c r="D997" i="31"/>
  <c r="D998" i="31"/>
  <c r="D999" i="31"/>
  <c r="D1000" i="31"/>
  <c r="D1001" i="31"/>
  <c r="D1002" i="31"/>
  <c r="D1003" i="31"/>
  <c r="D1004" i="31"/>
  <c r="D1005" i="31"/>
  <c r="D1006" i="31"/>
  <c r="D1007" i="31"/>
  <c r="D1008" i="31"/>
  <c r="D1009" i="31"/>
  <c r="D1010" i="31"/>
  <c r="D1011" i="31"/>
  <c r="D1012" i="31"/>
  <c r="D1013" i="31"/>
  <c r="D1014" i="31"/>
  <c r="D1015" i="31"/>
  <c r="D1016" i="31"/>
  <c r="D1017" i="31"/>
  <c r="D1018" i="31"/>
  <c r="D1019" i="31"/>
  <c r="D1020" i="31"/>
  <c r="D1021" i="31"/>
  <c r="D1022" i="31"/>
  <c r="D1023" i="31"/>
  <c r="D1024" i="31"/>
  <c r="D1025" i="31"/>
  <c r="D1026" i="31"/>
  <c r="D1027" i="31"/>
  <c r="D1028" i="31"/>
  <c r="D1029" i="31"/>
  <c r="D1030" i="31"/>
  <c r="D1031" i="31"/>
  <c r="D1032" i="31"/>
  <c r="D1033" i="31"/>
  <c r="D1034" i="31"/>
  <c r="D1035" i="31"/>
  <c r="D1036" i="31"/>
  <c r="D1037" i="31"/>
  <c r="D1038" i="31"/>
  <c r="D1039" i="31"/>
  <c r="D1040" i="31"/>
  <c r="D1041" i="31"/>
  <c r="D1042" i="31"/>
  <c r="D1043" i="31"/>
  <c r="D1044" i="31"/>
  <c r="D1045" i="31"/>
  <c r="D1046" i="31"/>
  <c r="D1047" i="31"/>
  <c r="D1048" i="31"/>
  <c r="D1049" i="31"/>
  <c r="D1050" i="31"/>
  <c r="D1051" i="31"/>
  <c r="D1052" i="31"/>
  <c r="D1053" i="31"/>
  <c r="D1054" i="31"/>
  <c r="D1055" i="31"/>
  <c r="D1056" i="31"/>
  <c r="D1057" i="31"/>
  <c r="D1058" i="31"/>
  <c r="D1059" i="31"/>
  <c r="D1060" i="31"/>
  <c r="D1061" i="31"/>
  <c r="D1062" i="31"/>
  <c r="D1063" i="31"/>
  <c r="D1064" i="31"/>
  <c r="D1065" i="31"/>
  <c r="D1066" i="31"/>
  <c r="D1067" i="31"/>
  <c r="D1068" i="31"/>
  <c r="D1069" i="31"/>
  <c r="D1070" i="31"/>
  <c r="D1071" i="31"/>
  <c r="D1072" i="31"/>
  <c r="D1073" i="31"/>
  <c r="D1074" i="31"/>
  <c r="D1075" i="31"/>
  <c r="D1076" i="31"/>
  <c r="D1077" i="31"/>
  <c r="D1078" i="31"/>
  <c r="D1079" i="31"/>
  <c r="D1080" i="31"/>
  <c r="D1081" i="31"/>
  <c r="D1082" i="31"/>
  <c r="D1083" i="31"/>
  <c r="D1084" i="31"/>
  <c r="D1085" i="31"/>
  <c r="D1086" i="31"/>
  <c r="D1087" i="31"/>
  <c r="D1088" i="31"/>
  <c r="D1089" i="31"/>
  <c r="D1090" i="31"/>
  <c r="D1091" i="31"/>
  <c r="D1092" i="31"/>
  <c r="D1093" i="31"/>
  <c r="D1094" i="31"/>
  <c r="D1095" i="31"/>
  <c r="D1096" i="31"/>
  <c r="D1097" i="31"/>
  <c r="D1098" i="31"/>
  <c r="D1099" i="31"/>
  <c r="D1100" i="31"/>
  <c r="D1101" i="31"/>
  <c r="D1102" i="31"/>
  <c r="D1103" i="31"/>
  <c r="D1104" i="31"/>
  <c r="D1105" i="31"/>
  <c r="D1106" i="31"/>
  <c r="D1107" i="31"/>
  <c r="D1108" i="31"/>
  <c r="D1109" i="31"/>
  <c r="D1110" i="31"/>
  <c r="D1111" i="31"/>
  <c r="D1112" i="31"/>
  <c r="D1113" i="31"/>
  <c r="D1114" i="31"/>
  <c r="D1115" i="31"/>
  <c r="D1116" i="31"/>
  <c r="D1117" i="31"/>
  <c r="D1118" i="31"/>
  <c r="D1119" i="31"/>
  <c r="D1120" i="31"/>
  <c r="D1121" i="31"/>
  <c r="D1122" i="31"/>
  <c r="D1123" i="31"/>
  <c r="D1124" i="31"/>
  <c r="D1125" i="31"/>
  <c r="D1126" i="31"/>
  <c r="D1127" i="31"/>
  <c r="D1128" i="31"/>
  <c r="D1129" i="31"/>
  <c r="D1130" i="31"/>
  <c r="D1131" i="31"/>
  <c r="D1132" i="31"/>
  <c r="D1133" i="31"/>
  <c r="D1134" i="31"/>
  <c r="D1135" i="31"/>
  <c r="D1136" i="31"/>
  <c r="D1137" i="31"/>
  <c r="D1138" i="31"/>
  <c r="D1139" i="31"/>
  <c r="D1140" i="31"/>
  <c r="D1141" i="31"/>
  <c r="D1142" i="31"/>
  <c r="D1143" i="31"/>
  <c r="D1144" i="31"/>
  <c r="D1145" i="31"/>
  <c r="D1146" i="31"/>
  <c r="D1147" i="31"/>
  <c r="D1148" i="31"/>
  <c r="D1149" i="31"/>
  <c r="D1150" i="31"/>
  <c r="D1151" i="31"/>
  <c r="D1152" i="31"/>
  <c r="D1153" i="31"/>
  <c r="D1154" i="31"/>
  <c r="D1155" i="31"/>
  <c r="D1156" i="31"/>
  <c r="D1157" i="31"/>
  <c r="D1158" i="31"/>
  <c r="D1159" i="31"/>
  <c r="D1160" i="31"/>
  <c r="D1161" i="31"/>
  <c r="D1162" i="31"/>
  <c r="D1163" i="31"/>
  <c r="D1164" i="31"/>
  <c r="D1165" i="31"/>
  <c r="D1166" i="31"/>
  <c r="D1167" i="31"/>
  <c r="D1168" i="31"/>
  <c r="D1169" i="31"/>
  <c r="D1170" i="31"/>
  <c r="D1171" i="31"/>
  <c r="D1172" i="31"/>
  <c r="D1173" i="31"/>
  <c r="D1174" i="31"/>
  <c r="D1175" i="31"/>
  <c r="D1176" i="31"/>
  <c r="D1177" i="31"/>
  <c r="D1178" i="31"/>
  <c r="D1179" i="31"/>
  <c r="D1180" i="31"/>
  <c r="D1181" i="31"/>
  <c r="D1182" i="31"/>
  <c r="D1183" i="31"/>
  <c r="D1184" i="31"/>
  <c r="D1185" i="31"/>
  <c r="D1186" i="31"/>
  <c r="D1187" i="31"/>
  <c r="D1188" i="31"/>
  <c r="D1189" i="31"/>
  <c r="D1190" i="31"/>
  <c r="D1191" i="31"/>
  <c r="D1192" i="31"/>
  <c r="D1193" i="31"/>
  <c r="D1194" i="31"/>
  <c r="D1195" i="31"/>
  <c r="D1196" i="31"/>
  <c r="D1197" i="31"/>
  <c r="D1198" i="31"/>
  <c r="D1199" i="31"/>
  <c r="D1200" i="31"/>
  <c r="D1201" i="31"/>
  <c r="D1202" i="31"/>
  <c r="D1203" i="31"/>
  <c r="D1204" i="31"/>
  <c r="D1205" i="31"/>
  <c r="D1206" i="31"/>
  <c r="D1207" i="31"/>
  <c r="D1208" i="31"/>
  <c r="D1209" i="31"/>
  <c r="D1210" i="31"/>
  <c r="D1211" i="31"/>
  <c r="D1212" i="31"/>
  <c r="D1213" i="31"/>
  <c r="D1214" i="31"/>
  <c r="D1215" i="31"/>
  <c r="D1216" i="31"/>
  <c r="D1217" i="31"/>
  <c r="D1218" i="31"/>
  <c r="D1219" i="31"/>
  <c r="D1220" i="31"/>
  <c r="D1221" i="31"/>
  <c r="D1222" i="31"/>
  <c r="D1223" i="31"/>
  <c r="D1224" i="31"/>
  <c r="D1225" i="31"/>
  <c r="D1226" i="31"/>
  <c r="D1227" i="31"/>
  <c r="D1228" i="31"/>
  <c r="D1229" i="31"/>
  <c r="D1230" i="31"/>
  <c r="D1231" i="31"/>
  <c r="D1232" i="31"/>
  <c r="D1233" i="31"/>
  <c r="D1234" i="31"/>
  <c r="D1235" i="31"/>
  <c r="D1236" i="31"/>
  <c r="D1237" i="31"/>
  <c r="D1238" i="31"/>
  <c r="D1239" i="31"/>
  <c r="D1240" i="31"/>
  <c r="D1241" i="31"/>
  <c r="D1242" i="31"/>
  <c r="D1243" i="31"/>
  <c r="D1244" i="31"/>
  <c r="D1245" i="31"/>
  <c r="D1246" i="31"/>
  <c r="D1247" i="31"/>
  <c r="D1248" i="31"/>
  <c r="D1249" i="31"/>
  <c r="D1250" i="31"/>
  <c r="D1251" i="31"/>
  <c r="D1252" i="31"/>
  <c r="D1253" i="31"/>
  <c r="D1254" i="31"/>
  <c r="D1255" i="31"/>
  <c r="D1256" i="31"/>
  <c r="D1257" i="31"/>
  <c r="D1258" i="31"/>
  <c r="D1259" i="31"/>
  <c r="D1260" i="31"/>
  <c r="D1261" i="31"/>
  <c r="D1262" i="31"/>
  <c r="D1263" i="31"/>
  <c r="D1264" i="31"/>
  <c r="D1265" i="31"/>
  <c r="D1266" i="31"/>
  <c r="D1267" i="31"/>
  <c r="D1268" i="31"/>
  <c r="D1269" i="31"/>
  <c r="D1270" i="31"/>
  <c r="D1271" i="31"/>
  <c r="D1272" i="31"/>
  <c r="D1273" i="31"/>
  <c r="D1274" i="31"/>
  <c r="D1275" i="31"/>
  <c r="D1276" i="31"/>
  <c r="D1277" i="31"/>
  <c r="D1278" i="31"/>
  <c r="D1279" i="31"/>
  <c r="D1280" i="31"/>
  <c r="D1281" i="31"/>
  <c r="D1282" i="31"/>
  <c r="D1283" i="31"/>
  <c r="D1284" i="31"/>
  <c r="D1285" i="31"/>
  <c r="D1286" i="31"/>
  <c r="D1287" i="31"/>
  <c r="D1288" i="31"/>
  <c r="D1289" i="31"/>
  <c r="D1290" i="31"/>
  <c r="D1291" i="31"/>
  <c r="D1292" i="31"/>
  <c r="D1293" i="31"/>
  <c r="D1294" i="31"/>
  <c r="D1295" i="31"/>
  <c r="D1296" i="31"/>
  <c r="D1297" i="31"/>
  <c r="D1298" i="31"/>
  <c r="D1299" i="31"/>
  <c r="D1300" i="31"/>
  <c r="D1301" i="31"/>
  <c r="D1302" i="31"/>
  <c r="D1303" i="31"/>
  <c r="D1304" i="31"/>
  <c r="D1305" i="31"/>
  <c r="D1306" i="31"/>
  <c r="D1307" i="31"/>
  <c r="D1308" i="31"/>
  <c r="D1309" i="31"/>
  <c r="D1310" i="31"/>
  <c r="D1311" i="31"/>
  <c r="D1312" i="31"/>
  <c r="D1313" i="31"/>
  <c r="D1314" i="31"/>
  <c r="D1315" i="31"/>
  <c r="D1316" i="31"/>
  <c r="D1317" i="31"/>
  <c r="D1318" i="31"/>
  <c r="D1319" i="31"/>
  <c r="D1320" i="31"/>
  <c r="D1321" i="31"/>
  <c r="D1322" i="31"/>
  <c r="D1323" i="31"/>
  <c r="D1324" i="31"/>
  <c r="D1325" i="31"/>
  <c r="D1326" i="31"/>
  <c r="D1327" i="31"/>
  <c r="D1328" i="31"/>
  <c r="D1329" i="31"/>
  <c r="D1330" i="31"/>
  <c r="D1331" i="31"/>
  <c r="D1332" i="31"/>
  <c r="D1333" i="31"/>
  <c r="D1334" i="31"/>
  <c r="D1335" i="31"/>
  <c r="D1336" i="31"/>
  <c r="D1337" i="31"/>
  <c r="D1338" i="31"/>
  <c r="D1339" i="31"/>
  <c r="D1340" i="31"/>
  <c r="D1341" i="31"/>
  <c r="D1342" i="31"/>
  <c r="D1343" i="31"/>
  <c r="D1344" i="31"/>
  <c r="D1345" i="31"/>
  <c r="D1346" i="31"/>
  <c r="D1347" i="31"/>
  <c r="D1348" i="31"/>
  <c r="D1349" i="31"/>
  <c r="D1350" i="31"/>
  <c r="D1351" i="31"/>
  <c r="D1352" i="31"/>
  <c r="D1353" i="31"/>
  <c r="D1354" i="31"/>
  <c r="D1355" i="31"/>
  <c r="D1356" i="31"/>
  <c r="D1357" i="31"/>
  <c r="D1358" i="31"/>
  <c r="D1359" i="31"/>
  <c r="D1360" i="31"/>
  <c r="D1361" i="31"/>
  <c r="D1362" i="31"/>
  <c r="D1363" i="31"/>
  <c r="D1364" i="31"/>
  <c r="D1365" i="31"/>
  <c r="D1366" i="31"/>
  <c r="D1367" i="31"/>
  <c r="D1368" i="31"/>
  <c r="D1369" i="31"/>
  <c r="D1370" i="31"/>
  <c r="D1371" i="31"/>
  <c r="D1372" i="31"/>
  <c r="D1373" i="31"/>
  <c r="D1374" i="31"/>
  <c r="D1375" i="31"/>
  <c r="D1376" i="31"/>
  <c r="D1377" i="31"/>
  <c r="D1378" i="31"/>
  <c r="D1379" i="31"/>
  <c r="D1380" i="31"/>
  <c r="D1381" i="31"/>
  <c r="D1382" i="31"/>
  <c r="D1383" i="31"/>
  <c r="D1384" i="31"/>
  <c r="D1385" i="31"/>
  <c r="D1386" i="31"/>
  <c r="D1387" i="31"/>
  <c r="D1388" i="31"/>
  <c r="D1389" i="31"/>
  <c r="D1390" i="31"/>
  <c r="D1391" i="31"/>
  <c r="D1392" i="31"/>
  <c r="D1393" i="31"/>
  <c r="D1394" i="31"/>
  <c r="D1395" i="31"/>
  <c r="D1396" i="31"/>
  <c r="D1397" i="31"/>
  <c r="D1398" i="31"/>
  <c r="D1399" i="31"/>
  <c r="D1400" i="31"/>
  <c r="D1401" i="31"/>
  <c r="D1402" i="31"/>
  <c r="D1403" i="31"/>
  <c r="D1404" i="31"/>
  <c r="D1405" i="31"/>
  <c r="D1406" i="31"/>
  <c r="D1407" i="31"/>
  <c r="D1408" i="31"/>
  <c r="D1409" i="31"/>
  <c r="D1410" i="31"/>
  <c r="D1411" i="31"/>
  <c r="D1412" i="31"/>
  <c r="D1413" i="31"/>
  <c r="D1414" i="31"/>
  <c r="D1415" i="31"/>
  <c r="D1416" i="31"/>
  <c r="D1417" i="31"/>
  <c r="D1418" i="31"/>
  <c r="D1419" i="31"/>
  <c r="D1420" i="31"/>
  <c r="D1421" i="31"/>
  <c r="D1422" i="31"/>
  <c r="D1423" i="31"/>
  <c r="D1424" i="31"/>
  <c r="D1425" i="31"/>
  <c r="E1430" i="31"/>
  <c r="I9" i="2"/>
  <c r="I11" i="2"/>
  <c r="I12" i="2"/>
  <c r="I13" i="2"/>
  <c r="I10" i="2"/>
  <c r="I17" i="2"/>
  <c r="I18" i="2"/>
  <c r="I15" i="2"/>
  <c r="I19" i="2"/>
  <c r="I20" i="2"/>
  <c r="I21" i="2"/>
  <c r="I8" i="2"/>
  <c r="I36" i="2"/>
  <c r="I37" i="2"/>
  <c r="I38" i="2"/>
  <c r="I40" i="2"/>
  <c r="I41" i="2"/>
  <c r="I42" i="2"/>
  <c r="I43" i="2"/>
  <c r="I44" i="2"/>
  <c r="I35" i="2"/>
  <c r="I53" i="2"/>
  <c r="I54" i="2"/>
  <c r="I56" i="2"/>
  <c r="I57" i="2"/>
  <c r="I58" i="2"/>
  <c r="I60" i="2"/>
  <c r="I55" i="2"/>
  <c r="I52" i="2"/>
  <c r="I72" i="2"/>
  <c r="I71" i="2"/>
  <c r="I76" i="2"/>
  <c r="I78" i="2"/>
  <c r="I79" i="2"/>
  <c r="I80" i="2"/>
  <c r="I81" i="2"/>
  <c r="I82" i="2"/>
  <c r="I77" i="2"/>
  <c r="I83" i="2"/>
  <c r="I85" i="2"/>
  <c r="I86" i="2"/>
  <c r="I87" i="2"/>
  <c r="I84" i="2"/>
  <c r="I89" i="2"/>
  <c r="I90" i="2"/>
  <c r="I88" i="2"/>
  <c r="I92" i="2"/>
  <c r="I91" i="2"/>
  <c r="I93" i="2"/>
  <c r="I94" i="2"/>
  <c r="I96" i="2"/>
  <c r="I97" i="2"/>
  <c r="I98" i="2"/>
  <c r="I95" i="2"/>
  <c r="I99" i="2"/>
  <c r="I101" i="2"/>
  <c r="I102" i="2"/>
  <c r="I100" i="2"/>
  <c r="I103" i="2"/>
  <c r="I104" i="2"/>
  <c r="I115" i="2"/>
  <c r="I118" i="2"/>
  <c r="I116" i="2"/>
  <c r="I75" i="2"/>
  <c r="I121" i="2"/>
  <c r="C10" i="2"/>
  <c r="C9" i="2"/>
  <c r="C17" i="2"/>
  <c r="C19" i="2"/>
  <c r="C20" i="2"/>
  <c r="C21" i="2"/>
  <c r="C18" i="2"/>
  <c r="C25" i="2"/>
  <c r="C26" i="2"/>
  <c r="C24" i="2"/>
  <c r="C27" i="2"/>
  <c r="C29" i="2"/>
  <c r="C30" i="2"/>
  <c r="C31" i="2"/>
  <c r="C32" i="2"/>
  <c r="C28" i="2"/>
  <c r="C8" i="2"/>
  <c r="C36" i="2"/>
  <c r="C37" i="2"/>
  <c r="C40" i="2"/>
  <c r="C41" i="2"/>
  <c r="C44" i="2"/>
  <c r="C46" i="2"/>
  <c r="C47" i="2"/>
  <c r="C48" i="2"/>
  <c r="C49" i="2"/>
  <c r="C45" i="2"/>
  <c r="C35" i="2"/>
  <c r="C54" i="2"/>
  <c r="C56" i="2"/>
  <c r="C57" i="2"/>
  <c r="C58" i="2"/>
  <c r="C59" i="2"/>
  <c r="C55" i="2"/>
  <c r="C60" i="2"/>
  <c r="C61" i="2"/>
  <c r="C62" i="2"/>
  <c r="C63" i="2"/>
  <c r="C65" i="2"/>
  <c r="C66" i="2"/>
  <c r="C67" i="2"/>
  <c r="C68" i="2"/>
  <c r="C69" i="2"/>
  <c r="C64" i="2"/>
  <c r="C52" i="2"/>
  <c r="C73" i="2"/>
  <c r="C74" i="2"/>
  <c r="C72" i="2"/>
  <c r="C75" i="2"/>
  <c r="C76" i="2"/>
  <c r="C78" i="2"/>
  <c r="C79" i="2"/>
  <c r="C77" i="2"/>
  <c r="C81" i="2"/>
  <c r="C82" i="2"/>
  <c r="C80" i="2"/>
  <c r="C84" i="2"/>
  <c r="C85" i="2"/>
  <c r="C83" i="2"/>
  <c r="C87" i="2"/>
  <c r="C89" i="2"/>
  <c r="C86" i="2"/>
  <c r="C93" i="2"/>
  <c r="C94" i="2"/>
  <c r="C95" i="2"/>
  <c r="C91" i="2"/>
  <c r="C106" i="2"/>
  <c r="C109" i="2"/>
  <c r="C110" i="2"/>
  <c r="C111" i="2"/>
  <c r="C107" i="2"/>
  <c r="C71" i="2"/>
  <c r="C115" i="2"/>
  <c r="C116" i="2"/>
  <c r="C114" i="2"/>
  <c r="C119" i="2"/>
  <c r="C121" i="2"/>
  <c r="D30" i="2"/>
  <c r="D31" i="2"/>
  <c r="D32" i="2"/>
  <c r="D28" i="2"/>
  <c r="D9" i="2"/>
  <c r="D18" i="2"/>
  <c r="D24" i="2"/>
  <c r="D8" i="2"/>
  <c r="D47" i="2"/>
  <c r="D48" i="2"/>
  <c r="D49" i="2"/>
  <c r="D45" i="2"/>
  <c r="D35" i="2"/>
  <c r="D54" i="2"/>
  <c r="D56" i="2"/>
  <c r="D57" i="2"/>
  <c r="D58" i="2"/>
  <c r="D59" i="2"/>
  <c r="D55" i="2"/>
  <c r="D60" i="2"/>
  <c r="D64" i="2"/>
  <c r="D52" i="2"/>
  <c r="D73" i="2"/>
  <c r="D74" i="2"/>
  <c r="D72" i="2"/>
  <c r="D76" i="2"/>
  <c r="D78" i="2"/>
  <c r="D79" i="2"/>
  <c r="D77" i="2"/>
  <c r="D81" i="2"/>
  <c r="D82" i="2"/>
  <c r="D80" i="2"/>
  <c r="D84" i="2"/>
  <c r="D85" i="2"/>
  <c r="D83" i="2"/>
  <c r="D87" i="2"/>
  <c r="D89" i="2"/>
  <c r="D86" i="2"/>
  <c r="D93" i="2"/>
  <c r="D94" i="2"/>
  <c r="D95" i="2"/>
  <c r="D91" i="2"/>
  <c r="D109" i="2"/>
  <c r="D110" i="2"/>
  <c r="D111" i="2"/>
  <c r="D107" i="2"/>
  <c r="D71" i="2"/>
  <c r="D114" i="2"/>
  <c r="D121" i="2"/>
  <c r="E121" i="2"/>
  <c r="I124" i="2"/>
  <c r="C188" i="3"/>
  <c r="D244" i="19"/>
  <c r="D188" i="3"/>
  <c r="C244" i="19"/>
  <c r="C187" i="3"/>
  <c r="D243" i="19"/>
  <c r="D187" i="3"/>
  <c r="C243" i="19"/>
  <c r="C181" i="3"/>
  <c r="C182" i="3"/>
  <c r="C183" i="3"/>
  <c r="C180" i="3"/>
  <c r="C184" i="3"/>
  <c r="C185" i="3"/>
  <c r="C186" i="3"/>
  <c r="C179" i="3"/>
  <c r="D41" i="19"/>
  <c r="D181" i="3"/>
  <c r="D182" i="3"/>
  <c r="D183" i="3"/>
  <c r="D180" i="3"/>
  <c r="D184" i="3"/>
  <c r="D185" i="3"/>
  <c r="D186" i="3"/>
  <c r="D179" i="3"/>
  <c r="C41" i="19"/>
  <c r="C172" i="3"/>
  <c r="C173" i="3"/>
  <c r="C174" i="3"/>
  <c r="C175" i="3"/>
  <c r="C176" i="3"/>
  <c r="C177" i="3"/>
  <c r="C171" i="3"/>
  <c r="D40" i="19"/>
  <c r="D172" i="3"/>
  <c r="D173" i="3"/>
  <c r="D174" i="3"/>
  <c r="D175" i="3"/>
  <c r="D176" i="3"/>
  <c r="D177" i="3"/>
  <c r="D171" i="3"/>
  <c r="C40" i="19"/>
  <c r="C170" i="3"/>
  <c r="D39" i="19"/>
  <c r="D170" i="3"/>
  <c r="C39" i="19"/>
  <c r="C132" i="3"/>
  <c r="C133" i="3"/>
  <c r="C134" i="3"/>
  <c r="C135" i="3"/>
  <c r="C136" i="3"/>
  <c r="C138" i="3"/>
  <c r="C139" i="3"/>
  <c r="C140" i="3"/>
  <c r="C131" i="3"/>
  <c r="C143" i="3"/>
  <c r="C144" i="3"/>
  <c r="C145" i="3"/>
  <c r="C146" i="3"/>
  <c r="C148" i="3"/>
  <c r="C150" i="3"/>
  <c r="C151" i="3"/>
  <c r="C152" i="3"/>
  <c r="C153" i="3"/>
  <c r="C142" i="3"/>
  <c r="C159" i="3"/>
  <c r="C160" i="3"/>
  <c r="C161" i="3"/>
  <c r="C162" i="3"/>
  <c r="C165" i="3"/>
  <c r="C166" i="3"/>
  <c r="C167" i="3"/>
  <c r="C168" i="3"/>
  <c r="C158" i="3"/>
  <c r="C130" i="3"/>
  <c r="D38" i="19"/>
  <c r="D132" i="3"/>
  <c r="D133" i="3"/>
  <c r="D134" i="3"/>
  <c r="D135" i="3"/>
  <c r="D136" i="3"/>
  <c r="D138" i="3"/>
  <c r="D139" i="3"/>
  <c r="D140" i="3"/>
  <c r="D131" i="3"/>
  <c r="D143" i="3"/>
  <c r="D144" i="3"/>
  <c r="D145" i="3"/>
  <c r="D146" i="3"/>
  <c r="D148" i="3"/>
  <c r="D150" i="3"/>
  <c r="D151" i="3"/>
  <c r="D152" i="3"/>
  <c r="D153" i="3"/>
  <c r="D142" i="3"/>
  <c r="D159" i="3"/>
  <c r="D160" i="3"/>
  <c r="D161" i="3"/>
  <c r="D162" i="3"/>
  <c r="D165" i="3"/>
  <c r="D166" i="3"/>
  <c r="D167" i="3"/>
  <c r="D168" i="3"/>
  <c r="D158" i="3"/>
  <c r="D130" i="3"/>
  <c r="C38" i="19"/>
  <c r="C123" i="3"/>
  <c r="C125" i="3"/>
  <c r="C126" i="3"/>
  <c r="C127" i="3"/>
  <c r="C128" i="3"/>
  <c r="C124" i="3"/>
  <c r="C129" i="3"/>
  <c r="C122" i="3"/>
  <c r="D37" i="19"/>
  <c r="D123" i="3"/>
  <c r="D125" i="3"/>
  <c r="D126" i="3"/>
  <c r="D127" i="3"/>
  <c r="D128" i="3"/>
  <c r="D124" i="3"/>
  <c r="D129" i="3"/>
  <c r="D122" i="3"/>
  <c r="C37" i="19"/>
  <c r="C118" i="3"/>
  <c r="C119" i="3"/>
  <c r="C120" i="3"/>
  <c r="C117" i="3"/>
  <c r="D36" i="19"/>
  <c r="D118" i="3"/>
  <c r="D119" i="3"/>
  <c r="D120" i="3"/>
  <c r="D117" i="3"/>
  <c r="C36" i="19"/>
  <c r="C110" i="3"/>
  <c r="D35" i="19"/>
  <c r="D110" i="3"/>
  <c r="C35" i="19"/>
  <c r="C93" i="3"/>
  <c r="C94" i="3"/>
  <c r="C95" i="3"/>
  <c r="C92" i="3"/>
  <c r="D34" i="19"/>
  <c r="D93" i="3"/>
  <c r="D94" i="3"/>
  <c r="D95" i="3"/>
  <c r="D92" i="3"/>
  <c r="C34" i="19"/>
  <c r="C89" i="3"/>
  <c r="C90" i="3"/>
  <c r="C88" i="3"/>
  <c r="D33" i="19"/>
  <c r="D89" i="3"/>
  <c r="D90" i="3"/>
  <c r="D88" i="3"/>
  <c r="C33" i="19"/>
  <c r="C78" i="3"/>
  <c r="C79" i="3"/>
  <c r="C80" i="3"/>
  <c r="C81" i="3"/>
  <c r="C83" i="3"/>
  <c r="C84" i="3"/>
  <c r="C77" i="3"/>
  <c r="D32" i="19"/>
  <c r="D78" i="3"/>
  <c r="D79" i="3"/>
  <c r="D80" i="3"/>
  <c r="D81" i="3"/>
  <c r="D83" i="3"/>
  <c r="D84" i="3"/>
  <c r="D77" i="3"/>
  <c r="C32" i="19"/>
  <c r="C74" i="3"/>
  <c r="C75" i="3"/>
  <c r="C73" i="3"/>
  <c r="D31" i="19"/>
  <c r="D74" i="3"/>
  <c r="D75" i="3"/>
  <c r="D73" i="3"/>
  <c r="C31" i="19"/>
  <c r="C57" i="3"/>
  <c r="C58" i="3"/>
  <c r="C59" i="3"/>
  <c r="C60" i="3"/>
  <c r="C56" i="3"/>
  <c r="C62" i="3"/>
  <c r="C63" i="3"/>
  <c r="C64" i="3"/>
  <c r="C65" i="3"/>
  <c r="C61" i="3"/>
  <c r="C67" i="3"/>
  <c r="C68" i="3"/>
  <c r="C69" i="3"/>
  <c r="C70" i="3"/>
  <c r="C66" i="3"/>
  <c r="C55" i="3"/>
  <c r="D30" i="19"/>
  <c r="D57" i="3"/>
  <c r="D58" i="3"/>
  <c r="D59" i="3"/>
  <c r="D60" i="3"/>
  <c r="D56" i="3"/>
  <c r="D62" i="3"/>
  <c r="D63" i="3"/>
  <c r="D64" i="3"/>
  <c r="D65" i="3"/>
  <c r="D61" i="3"/>
  <c r="D67" i="3"/>
  <c r="D68" i="3"/>
  <c r="D69" i="3"/>
  <c r="D70" i="3"/>
  <c r="D66" i="3"/>
  <c r="D55" i="3"/>
  <c r="C30" i="19"/>
  <c r="C51" i="3"/>
  <c r="C52" i="3"/>
  <c r="C50" i="3"/>
  <c r="D29" i="19"/>
  <c r="D51" i="3"/>
  <c r="D52" i="3"/>
  <c r="D50" i="3"/>
  <c r="C29" i="19"/>
  <c r="C45" i="3"/>
  <c r="C46" i="3"/>
  <c r="C47" i="3"/>
  <c r="C44" i="3"/>
  <c r="D28" i="19"/>
  <c r="D45" i="3"/>
  <c r="D46" i="3"/>
  <c r="D47" i="3"/>
  <c r="D44" i="3"/>
  <c r="C28" i="19"/>
  <c r="C32" i="3"/>
  <c r="C33" i="3"/>
  <c r="C34" i="3"/>
  <c r="C35" i="3"/>
  <c r="C36" i="3"/>
  <c r="C31" i="3"/>
  <c r="C37" i="3"/>
  <c r="C38" i="3"/>
  <c r="C39" i="3"/>
  <c r="C30" i="3"/>
  <c r="D27" i="19"/>
  <c r="D32" i="3"/>
  <c r="D33" i="3"/>
  <c r="D34" i="3"/>
  <c r="D35" i="3"/>
  <c r="D36" i="3"/>
  <c r="D31" i="3"/>
  <c r="D37" i="3"/>
  <c r="D38" i="3"/>
  <c r="D39" i="3"/>
  <c r="D30" i="3"/>
  <c r="C27" i="19"/>
  <c r="C9" i="3"/>
  <c r="C10" i="3"/>
  <c r="C11" i="3"/>
  <c r="C12" i="3"/>
  <c r="C13" i="3"/>
  <c r="C14" i="3"/>
  <c r="C15" i="3"/>
  <c r="C16" i="3"/>
  <c r="C8" i="3"/>
  <c r="C18" i="3"/>
  <c r="C19" i="3"/>
  <c r="C20" i="3"/>
  <c r="C17" i="3"/>
  <c r="C22" i="3"/>
  <c r="C23" i="3"/>
  <c r="C21" i="3"/>
  <c r="C26" i="3"/>
  <c r="C25" i="3"/>
  <c r="C27" i="3"/>
  <c r="C7" i="3"/>
  <c r="D26" i="19"/>
  <c r="D9" i="3"/>
  <c r="D10" i="3"/>
  <c r="D11" i="3"/>
  <c r="D12" i="3"/>
  <c r="D13" i="3"/>
  <c r="D14" i="3"/>
  <c r="D15" i="3"/>
  <c r="D16" i="3"/>
  <c r="D8" i="3"/>
  <c r="D18" i="3"/>
  <c r="D19" i="3"/>
  <c r="D20" i="3"/>
  <c r="D17" i="3"/>
  <c r="D22" i="3"/>
  <c r="D23" i="3"/>
  <c r="D21" i="3"/>
  <c r="D26" i="3"/>
  <c r="D25" i="3"/>
  <c r="D27" i="3"/>
  <c r="D7" i="3"/>
  <c r="C26" i="19"/>
  <c r="G139" i="3"/>
  <c r="D24" i="19"/>
  <c r="H139" i="3"/>
  <c r="C24" i="19"/>
  <c r="G181" i="3"/>
  <c r="G182" i="3"/>
  <c r="G183" i="3"/>
  <c r="G180" i="3"/>
  <c r="G184" i="3"/>
  <c r="G185" i="3"/>
  <c r="G186" i="3"/>
  <c r="G187" i="3"/>
  <c r="G179" i="3"/>
  <c r="D23" i="19"/>
  <c r="H181" i="3"/>
  <c r="H182" i="3"/>
  <c r="H183" i="3"/>
  <c r="H180" i="3"/>
  <c r="H184" i="3"/>
  <c r="H185" i="3"/>
  <c r="H186" i="3"/>
  <c r="H187" i="3"/>
  <c r="H179" i="3"/>
  <c r="C23" i="19"/>
  <c r="G173" i="3"/>
  <c r="G175" i="3"/>
  <c r="G171" i="3"/>
  <c r="D22" i="19"/>
  <c r="H173" i="3"/>
  <c r="H175" i="3"/>
  <c r="H171" i="3"/>
  <c r="C22" i="19"/>
  <c r="G170" i="3"/>
  <c r="D21" i="19"/>
  <c r="H170" i="3"/>
  <c r="C21" i="19"/>
  <c r="G136" i="3"/>
  <c r="G137" i="3"/>
  <c r="G135" i="3"/>
  <c r="D20" i="19"/>
  <c r="H136" i="3"/>
  <c r="H137" i="3"/>
  <c r="H135" i="3"/>
  <c r="C20" i="19"/>
  <c r="G133" i="3"/>
  <c r="D19" i="19"/>
  <c r="H133" i="3"/>
  <c r="C19" i="19"/>
  <c r="G119" i="3"/>
  <c r="G120" i="3"/>
  <c r="G124" i="3"/>
  <c r="G125" i="3"/>
  <c r="G122" i="3"/>
  <c r="G126" i="3"/>
  <c r="G128" i="3"/>
  <c r="G129" i="3"/>
  <c r="G130" i="3"/>
  <c r="G127" i="3"/>
  <c r="G118" i="3"/>
  <c r="D18" i="19"/>
  <c r="H119" i="3"/>
  <c r="H120" i="3"/>
  <c r="H124" i="3"/>
  <c r="H125" i="3"/>
  <c r="H122" i="3"/>
  <c r="H126" i="3"/>
  <c r="H128" i="3"/>
  <c r="H129" i="3"/>
  <c r="H130" i="3"/>
  <c r="H127" i="3"/>
  <c r="H118" i="3"/>
  <c r="C18" i="19"/>
  <c r="G111" i="3"/>
  <c r="D17" i="19"/>
  <c r="H111" i="3"/>
  <c r="C17" i="19"/>
  <c r="G110" i="3"/>
  <c r="D16" i="19"/>
  <c r="H110" i="3"/>
  <c r="C16" i="19"/>
  <c r="G93" i="3"/>
  <c r="G94" i="3"/>
  <c r="G95" i="3"/>
  <c r="G92" i="3"/>
  <c r="D15" i="19"/>
  <c r="H93" i="3"/>
  <c r="H94" i="3"/>
  <c r="H95" i="3"/>
  <c r="H92" i="3"/>
  <c r="C15" i="19"/>
  <c r="G88" i="3"/>
  <c r="G89" i="3"/>
  <c r="G87" i="3"/>
  <c r="D14" i="19"/>
  <c r="H88" i="3"/>
  <c r="H89" i="3"/>
  <c r="H87" i="3"/>
  <c r="C14" i="19"/>
  <c r="G78" i="3"/>
  <c r="G79" i="3"/>
  <c r="G80" i="3"/>
  <c r="G81" i="3"/>
  <c r="G82" i="3"/>
  <c r="G83" i="3"/>
  <c r="G84" i="3"/>
  <c r="G77" i="3"/>
  <c r="D13" i="19"/>
  <c r="H78" i="3"/>
  <c r="H79" i="3"/>
  <c r="H80" i="3"/>
  <c r="H81" i="3"/>
  <c r="H82" i="3"/>
  <c r="H83" i="3"/>
  <c r="H84" i="3"/>
  <c r="H77" i="3"/>
  <c r="C13" i="19"/>
  <c r="G74" i="3"/>
  <c r="G75" i="3"/>
  <c r="G73" i="3"/>
  <c r="D12" i="19"/>
  <c r="H74" i="3"/>
  <c r="H75" i="3"/>
  <c r="H73" i="3"/>
  <c r="C12" i="19"/>
  <c r="G57" i="3"/>
  <c r="G58" i="3"/>
  <c r="G59" i="3"/>
  <c r="G60" i="3"/>
  <c r="G56" i="3"/>
  <c r="G62" i="3"/>
  <c r="G63" i="3"/>
  <c r="G64" i="3"/>
  <c r="G66" i="3"/>
  <c r="G61" i="3"/>
  <c r="G68" i="3"/>
  <c r="G69" i="3"/>
  <c r="G70" i="3"/>
  <c r="G71" i="3"/>
  <c r="G67" i="3"/>
  <c r="G55" i="3"/>
  <c r="D11" i="19"/>
  <c r="H57" i="3"/>
  <c r="H58" i="3"/>
  <c r="H59" i="3"/>
  <c r="H60" i="3"/>
  <c r="H56" i="3"/>
  <c r="H62" i="3"/>
  <c r="H63" i="3"/>
  <c r="H64" i="3"/>
  <c r="H66" i="3"/>
  <c r="H61" i="3"/>
  <c r="H68" i="3"/>
  <c r="H69" i="3"/>
  <c r="H70" i="3"/>
  <c r="H71" i="3"/>
  <c r="H67" i="3"/>
  <c r="H55" i="3"/>
  <c r="C11" i="19"/>
  <c r="G50" i="3"/>
  <c r="G51" i="3"/>
  <c r="G52" i="3"/>
  <c r="G49" i="3"/>
  <c r="D10" i="19"/>
  <c r="H50" i="3"/>
  <c r="H51" i="3"/>
  <c r="H52" i="3"/>
  <c r="H49" i="3"/>
  <c r="C10" i="19"/>
  <c r="G45" i="3"/>
  <c r="G47" i="3"/>
  <c r="G48" i="3"/>
  <c r="G44" i="3"/>
  <c r="D9" i="19"/>
  <c r="H45" i="3"/>
  <c r="H47" i="3"/>
  <c r="H48" i="3"/>
  <c r="H44" i="3"/>
  <c r="C9" i="19"/>
  <c r="G32" i="3"/>
  <c r="G33" i="3"/>
  <c r="G34" i="3"/>
  <c r="G31" i="3"/>
  <c r="G38" i="3"/>
  <c r="G37" i="3"/>
  <c r="G39" i="3"/>
  <c r="G30" i="3"/>
  <c r="D8" i="19"/>
  <c r="H32" i="3"/>
  <c r="H33" i="3"/>
  <c r="H34" i="3"/>
  <c r="H31" i="3"/>
  <c r="H38" i="3"/>
  <c r="H37" i="3"/>
  <c r="H39" i="3"/>
  <c r="H30" i="3"/>
  <c r="C8" i="19"/>
  <c r="H9" i="3"/>
  <c r="G9" i="3"/>
  <c r="G10" i="3"/>
  <c r="G11" i="3"/>
  <c r="G12" i="3"/>
  <c r="G13" i="3"/>
  <c r="G14" i="3"/>
  <c r="G15" i="3"/>
  <c r="G16" i="3"/>
  <c r="G8" i="3"/>
  <c r="G18" i="3"/>
  <c r="G19" i="3"/>
  <c r="G20" i="3"/>
  <c r="G17" i="3"/>
  <c r="G22" i="3"/>
  <c r="G23" i="3"/>
  <c r="G21" i="3"/>
  <c r="G26" i="3"/>
  <c r="G25" i="3"/>
  <c r="G27" i="3"/>
  <c r="G7" i="3"/>
  <c r="D7" i="19"/>
  <c r="H10" i="3"/>
  <c r="H11" i="3"/>
  <c r="H12" i="3"/>
  <c r="H13" i="3"/>
  <c r="H14" i="3"/>
  <c r="H15" i="3"/>
  <c r="H16" i="3"/>
  <c r="H8" i="3"/>
  <c r="H18" i="3"/>
  <c r="H19" i="3"/>
  <c r="H20" i="3"/>
  <c r="H17" i="3"/>
  <c r="H22" i="3"/>
  <c r="H23" i="3"/>
  <c r="H21" i="3"/>
  <c r="H26" i="3"/>
  <c r="H25" i="3"/>
  <c r="H27" i="3"/>
  <c r="H7" i="3"/>
  <c r="C7" i="19"/>
  <c r="D323" i="19"/>
  <c r="C323" i="19"/>
  <c r="D321" i="19"/>
  <c r="C321" i="19"/>
  <c r="D315" i="19"/>
  <c r="C315" i="19"/>
  <c r="D312" i="19"/>
  <c r="C312" i="19"/>
  <c r="D300" i="19"/>
  <c r="C300" i="19"/>
  <c r="D284" i="19"/>
  <c r="C284" i="19"/>
  <c r="D268" i="19"/>
  <c r="C268" i="19"/>
  <c r="D264" i="19"/>
  <c r="C264" i="19"/>
  <c r="D214" i="19"/>
  <c r="C214" i="19"/>
  <c r="D213" i="19"/>
  <c r="C213" i="19"/>
  <c r="D212" i="19"/>
  <c r="C212" i="19"/>
  <c r="D206" i="39"/>
  <c r="C206" i="39"/>
  <c r="D199" i="39"/>
  <c r="C199" i="39"/>
  <c r="D198" i="39"/>
  <c r="C198" i="39"/>
  <c r="D197" i="39"/>
  <c r="C197" i="39"/>
  <c r="D196" i="39"/>
  <c r="C196" i="39"/>
  <c r="D186" i="39"/>
  <c r="C186" i="39"/>
  <c r="D184" i="39"/>
  <c r="C184" i="39"/>
  <c r="D182" i="39"/>
  <c r="C182" i="39"/>
  <c r="D181" i="39"/>
  <c r="C181" i="39"/>
  <c r="D180" i="39"/>
  <c r="C180" i="39"/>
  <c r="D179" i="39"/>
  <c r="C179" i="39"/>
  <c r="D162" i="39"/>
  <c r="C162" i="39"/>
  <c r="D161" i="39"/>
  <c r="C161" i="39"/>
  <c r="D159" i="39"/>
  <c r="C159" i="39"/>
  <c r="D117" i="39"/>
  <c r="C117" i="39"/>
  <c r="D110" i="39"/>
  <c r="C110" i="39"/>
  <c r="D109" i="39"/>
  <c r="C109" i="39"/>
  <c r="D80" i="39"/>
  <c r="C80" i="39"/>
  <c r="D65" i="39"/>
  <c r="C65" i="39"/>
  <c r="D64" i="39"/>
  <c r="C64" i="39"/>
  <c r="D62" i="39"/>
  <c r="C62" i="39"/>
  <c r="D61" i="39"/>
  <c r="C61" i="39"/>
  <c r="D60" i="39"/>
  <c r="C60" i="39"/>
  <c r="D59" i="39"/>
  <c r="C59" i="39"/>
  <c r="D56" i="39"/>
  <c r="C56" i="39"/>
  <c r="D55" i="39"/>
  <c r="C55" i="39"/>
  <c r="D54" i="39"/>
  <c r="C54" i="39"/>
  <c r="D53" i="39"/>
  <c r="C53" i="39"/>
  <c r="D52" i="39"/>
  <c r="C52" i="39"/>
  <c r="D51" i="39"/>
  <c r="C51" i="39"/>
  <c r="D50" i="39"/>
  <c r="C50" i="39"/>
  <c r="D49" i="39"/>
  <c r="C49" i="39"/>
  <c r="D48" i="39"/>
  <c r="C48" i="39"/>
  <c r="E45" i="2"/>
  <c r="F46" i="2"/>
  <c r="F47" i="2"/>
  <c r="F48" i="2"/>
  <c r="F49" i="2"/>
  <c r="F45" i="2"/>
  <c r="D353" i="19"/>
  <c r="E44" i="2"/>
  <c r="F44" i="2"/>
  <c r="D352" i="19"/>
  <c r="E41" i="2"/>
  <c r="F41" i="2"/>
  <c r="D351" i="19"/>
  <c r="E40" i="2"/>
  <c r="F40" i="2"/>
  <c r="D350" i="19"/>
  <c r="E37" i="2"/>
  <c r="F37" i="2"/>
  <c r="D349" i="19"/>
  <c r="E36" i="2"/>
  <c r="F36" i="2"/>
  <c r="D348" i="19"/>
  <c r="D278" i="19"/>
  <c r="J41" i="2"/>
  <c r="C278" i="19"/>
  <c r="D277" i="19"/>
  <c r="J40" i="2"/>
  <c r="C277" i="19"/>
  <c r="D276" i="19"/>
  <c r="J38" i="2"/>
  <c r="C276" i="19"/>
  <c r="D275" i="19"/>
  <c r="J37" i="2"/>
  <c r="C275" i="19"/>
  <c r="D274" i="19"/>
  <c r="J36" i="2"/>
  <c r="C274" i="19"/>
  <c r="D230" i="19"/>
  <c r="C230" i="19"/>
  <c r="D223" i="19"/>
  <c r="C223" i="19"/>
  <c r="D221" i="19"/>
  <c r="C221" i="19"/>
  <c r="D220" i="19"/>
  <c r="C220" i="19"/>
  <c r="D219" i="19"/>
  <c r="C219" i="19"/>
  <c r="D218" i="19"/>
  <c r="C218" i="19"/>
  <c r="D196" i="19"/>
  <c r="J104" i="2"/>
  <c r="J115" i="2"/>
  <c r="J118" i="2"/>
  <c r="J116" i="2"/>
  <c r="J76" i="2"/>
  <c r="J78" i="2"/>
  <c r="J79" i="2"/>
  <c r="J80" i="2"/>
  <c r="J81" i="2"/>
  <c r="J82" i="2"/>
  <c r="J77" i="2"/>
  <c r="J83" i="2"/>
  <c r="J85" i="2"/>
  <c r="J86" i="2"/>
  <c r="J87" i="2"/>
  <c r="J84" i="2"/>
  <c r="J89" i="2"/>
  <c r="J90" i="2"/>
  <c r="J88" i="2"/>
  <c r="J92" i="2"/>
  <c r="J91" i="2"/>
  <c r="J93" i="2"/>
  <c r="J94" i="2"/>
  <c r="J96" i="2"/>
  <c r="J97" i="2"/>
  <c r="J98" i="2"/>
  <c r="J95" i="2"/>
  <c r="J99" i="2"/>
  <c r="J101" i="2"/>
  <c r="J102" i="2"/>
  <c r="J100" i="2"/>
  <c r="J103" i="2"/>
  <c r="J75" i="2"/>
  <c r="C196" i="19"/>
  <c r="D189" i="19"/>
  <c r="F10" i="2"/>
  <c r="F9" i="2"/>
  <c r="F17" i="2"/>
  <c r="F19" i="2"/>
  <c r="F20" i="2"/>
  <c r="F21" i="2"/>
  <c r="F18" i="2"/>
  <c r="F25" i="2"/>
  <c r="F26" i="2"/>
  <c r="F24" i="2"/>
  <c r="F27" i="2"/>
  <c r="F29" i="2"/>
  <c r="F30" i="2"/>
  <c r="F31" i="2"/>
  <c r="F32" i="2"/>
  <c r="F28" i="2"/>
  <c r="F8" i="2"/>
  <c r="F35" i="2"/>
  <c r="F54" i="2"/>
  <c r="F56" i="2"/>
  <c r="F57" i="2"/>
  <c r="F58" i="2"/>
  <c r="F59" i="2"/>
  <c r="F55" i="2"/>
  <c r="F60" i="2"/>
  <c r="F61" i="2"/>
  <c r="F62" i="2"/>
  <c r="F63" i="2"/>
  <c r="F65" i="2"/>
  <c r="F66" i="2"/>
  <c r="F67" i="2"/>
  <c r="F68" i="2"/>
  <c r="F69" i="2"/>
  <c r="F64" i="2"/>
  <c r="F52" i="2"/>
  <c r="F73" i="2"/>
  <c r="F74" i="2"/>
  <c r="F72" i="2"/>
  <c r="F75" i="2"/>
  <c r="F76" i="2"/>
  <c r="F78" i="2"/>
  <c r="F79" i="2"/>
  <c r="F77" i="2"/>
  <c r="F81" i="2"/>
  <c r="F82" i="2"/>
  <c r="F80" i="2"/>
  <c r="F84" i="2"/>
  <c r="F85" i="2"/>
  <c r="F83" i="2"/>
  <c r="F87" i="2"/>
  <c r="F89" i="2"/>
  <c r="F86" i="2"/>
  <c r="F93" i="2"/>
  <c r="F94" i="2"/>
  <c r="F95" i="2"/>
  <c r="F91" i="2"/>
  <c r="F106" i="2"/>
  <c r="F109" i="2"/>
  <c r="F110" i="2"/>
  <c r="F111" i="2"/>
  <c r="F107" i="2"/>
  <c r="F71" i="2"/>
  <c r="F115" i="2"/>
  <c r="F116" i="2"/>
  <c r="F114" i="2"/>
  <c r="F119" i="2"/>
  <c r="F121" i="2"/>
  <c r="C189" i="19"/>
  <c r="E54" i="2"/>
  <c r="D186" i="19"/>
  <c r="C186" i="19"/>
  <c r="E21" i="2"/>
  <c r="D185" i="19"/>
  <c r="C185" i="19"/>
  <c r="E18" i="2"/>
  <c r="D184" i="19"/>
  <c r="C184" i="19"/>
  <c r="E17" i="2"/>
  <c r="D183" i="19"/>
  <c r="C183" i="19"/>
  <c r="E72" i="2"/>
  <c r="D175" i="19"/>
  <c r="C175" i="19"/>
  <c r="E62" i="2"/>
  <c r="D174" i="19"/>
  <c r="C174" i="19"/>
  <c r="D173" i="19"/>
  <c r="C173" i="19"/>
  <c r="D172" i="19"/>
  <c r="C172" i="19"/>
  <c r="D171" i="19"/>
  <c r="C171" i="19"/>
  <c r="E35" i="2"/>
  <c r="D170" i="19"/>
  <c r="C170" i="19"/>
  <c r="E28" i="2"/>
  <c r="D169" i="19"/>
  <c r="C169" i="19"/>
  <c r="E27" i="2"/>
  <c r="D168" i="19"/>
  <c r="C168" i="19"/>
  <c r="E9" i="2"/>
  <c r="D167" i="19"/>
  <c r="C167" i="19"/>
  <c r="E8" i="2"/>
  <c r="D166" i="19"/>
  <c r="C166" i="19"/>
  <c r="D55" i="19"/>
  <c r="C55" i="19"/>
  <c r="D44" i="19"/>
  <c r="C44" i="19"/>
  <c r="E89" i="2"/>
  <c r="D319" i="39"/>
  <c r="C319" i="39"/>
  <c r="E87" i="2"/>
  <c r="D318" i="39"/>
  <c r="C318" i="39"/>
  <c r="E85" i="2"/>
  <c r="D317" i="39"/>
  <c r="C317" i="39"/>
  <c r="E82" i="2"/>
  <c r="D315" i="39"/>
  <c r="C315" i="39"/>
  <c r="E81" i="2"/>
  <c r="D314" i="39"/>
  <c r="C314" i="39"/>
  <c r="E79" i="2"/>
  <c r="D313" i="39"/>
  <c r="C313" i="39"/>
  <c r="E73" i="2"/>
  <c r="D276" i="39"/>
  <c r="C276" i="39"/>
  <c r="D269" i="39"/>
  <c r="C269" i="39"/>
  <c r="D233" i="39"/>
  <c r="C233" i="39"/>
  <c r="D194" i="39"/>
  <c r="J44" i="2"/>
  <c r="C194" i="39"/>
  <c r="D193" i="39"/>
  <c r="J21" i="2"/>
  <c r="C193" i="39"/>
  <c r="D191" i="39"/>
  <c r="J54" i="2"/>
  <c r="C191" i="39"/>
  <c r="D190" i="39"/>
  <c r="J53" i="2"/>
  <c r="C190" i="39"/>
  <c r="D175" i="39"/>
  <c r="C175" i="39"/>
  <c r="D174" i="39"/>
  <c r="C174" i="39"/>
  <c r="E61" i="2"/>
  <c r="D170" i="39"/>
  <c r="C170" i="39"/>
  <c r="D169" i="39"/>
  <c r="C169" i="39"/>
  <c r="D168" i="39"/>
  <c r="C168" i="39"/>
  <c r="D166" i="39"/>
  <c r="C166" i="39"/>
  <c r="E60" i="2"/>
  <c r="D165" i="39"/>
  <c r="C165" i="39"/>
  <c r="E55" i="2"/>
  <c r="D164" i="39"/>
  <c r="C164" i="39"/>
  <c r="E25" i="2"/>
  <c r="D158" i="39"/>
  <c r="C158" i="39"/>
  <c r="D156" i="39"/>
  <c r="C156" i="39"/>
  <c r="D154" i="39"/>
  <c r="C154" i="39"/>
  <c r="D108" i="39"/>
  <c r="C108" i="39"/>
  <c r="D107" i="39"/>
  <c r="C107" i="39"/>
  <c r="D106" i="39"/>
  <c r="C106" i="39"/>
  <c r="E84" i="2"/>
  <c r="D105" i="39"/>
  <c r="C105" i="39"/>
  <c r="D104" i="39"/>
  <c r="C104" i="39"/>
  <c r="E78" i="2"/>
  <c r="D103" i="39"/>
  <c r="C103" i="39"/>
  <c r="E119" i="2"/>
  <c r="D101" i="39"/>
  <c r="C101" i="39"/>
  <c r="D100" i="39"/>
  <c r="C100" i="39"/>
  <c r="D97" i="39"/>
  <c r="C97" i="39"/>
  <c r="D96" i="39"/>
  <c r="C96" i="39"/>
  <c r="D95" i="39"/>
  <c r="C95" i="39"/>
  <c r="D94" i="39"/>
  <c r="C94" i="39"/>
  <c r="D93" i="39"/>
  <c r="C93" i="39"/>
  <c r="D92" i="39"/>
  <c r="C92" i="39"/>
  <c r="D91" i="39"/>
  <c r="C91" i="39"/>
  <c r="D90" i="39"/>
  <c r="C90" i="39"/>
  <c r="D89" i="39"/>
  <c r="C89" i="39"/>
  <c r="D88" i="39"/>
  <c r="C88" i="39"/>
  <c r="D87" i="39"/>
  <c r="C87" i="39"/>
  <c r="D86" i="39"/>
  <c r="C86" i="39"/>
  <c r="D85" i="39"/>
  <c r="C85" i="39"/>
  <c r="D84" i="39"/>
  <c r="C84" i="39"/>
  <c r="D83" i="39"/>
  <c r="C83" i="39"/>
  <c r="E83" i="2"/>
  <c r="D73" i="39"/>
  <c r="C73" i="39"/>
  <c r="E80" i="2"/>
  <c r="D72" i="39"/>
  <c r="C72" i="39"/>
  <c r="E77" i="2"/>
  <c r="D71" i="39"/>
  <c r="C71" i="39"/>
  <c r="E76" i="2"/>
  <c r="D70" i="39"/>
  <c r="C70" i="39"/>
  <c r="E75" i="2"/>
  <c r="D69" i="39"/>
  <c r="C69" i="39"/>
  <c r="D40" i="39"/>
  <c r="C40" i="39"/>
  <c r="D39" i="39"/>
  <c r="J43" i="2"/>
  <c r="C39" i="39"/>
  <c r="D38" i="39"/>
  <c r="J42" i="2"/>
  <c r="C38" i="39"/>
  <c r="D37" i="39"/>
  <c r="C37" i="39"/>
  <c r="D36" i="39"/>
  <c r="C36" i="39"/>
  <c r="D35" i="39"/>
  <c r="C35" i="39"/>
  <c r="D34" i="39"/>
  <c r="C34" i="39"/>
  <c r="D33" i="39"/>
  <c r="J19" i="2"/>
  <c r="C33" i="39"/>
  <c r="D32" i="39"/>
  <c r="J17" i="2"/>
  <c r="J18" i="2"/>
  <c r="J15" i="2"/>
  <c r="C32" i="39"/>
  <c r="D31" i="39"/>
  <c r="J11" i="2"/>
  <c r="J12" i="2"/>
  <c r="J13" i="2"/>
  <c r="J10" i="2"/>
  <c r="C31" i="39"/>
  <c r="D30" i="39"/>
  <c r="J9" i="2"/>
  <c r="C30" i="39"/>
  <c r="D26" i="39"/>
  <c r="C26" i="39"/>
  <c r="C137" i="2"/>
  <c r="D25" i="39"/>
  <c r="D137" i="2"/>
  <c r="C25" i="39"/>
  <c r="D24" i="39"/>
  <c r="C24" i="39"/>
  <c r="D23" i="39"/>
  <c r="C23" i="39"/>
  <c r="D20" i="39"/>
  <c r="C20" i="39"/>
  <c r="E74" i="2"/>
  <c r="D19" i="39"/>
  <c r="C19" i="39"/>
  <c r="D18" i="39"/>
  <c r="C18" i="39"/>
  <c r="D17" i="39"/>
  <c r="C17" i="39"/>
  <c r="D16" i="39"/>
  <c r="C16" i="39"/>
  <c r="D15" i="39"/>
  <c r="C15" i="39"/>
  <c r="D14" i="39"/>
  <c r="C14" i="39"/>
  <c r="D13" i="39"/>
  <c r="C13" i="39"/>
  <c r="D12" i="39"/>
  <c r="C12" i="39"/>
  <c r="D11" i="39"/>
  <c r="C11" i="39"/>
  <c r="E24" i="2"/>
  <c r="D10" i="39"/>
  <c r="C10" i="39"/>
  <c r="D9" i="39"/>
  <c r="C9" i="39"/>
  <c r="D8" i="39"/>
  <c r="C8" i="39"/>
  <c r="F6" i="19"/>
  <c r="E6" i="19"/>
  <c r="D6" i="19"/>
  <c r="C6" i="19"/>
  <c r="F6" i="39"/>
  <c r="E6" i="39"/>
  <c r="D6" i="39"/>
  <c r="C6" i="39"/>
  <c r="D1" i="38"/>
  <c r="C1" i="38"/>
  <c r="D383" i="19"/>
  <c r="D384" i="19"/>
  <c r="D385" i="19"/>
  <c r="D386" i="19"/>
  <c r="D387" i="19"/>
  <c r="D388" i="19"/>
  <c r="D389" i="19"/>
  <c r="C348" i="19"/>
  <c r="C383" i="19"/>
  <c r="C349" i="19"/>
  <c r="C384" i="19"/>
  <c r="C350" i="19"/>
  <c r="C385" i="19"/>
  <c r="C351" i="19"/>
  <c r="C386" i="19"/>
  <c r="C352" i="19"/>
  <c r="C387" i="19"/>
  <c r="C353" i="19"/>
  <c r="C388" i="19"/>
  <c r="C389" i="19"/>
  <c r="D379" i="19"/>
  <c r="D380" i="19"/>
  <c r="F379" i="19"/>
  <c r="H385" i="19"/>
  <c r="C379" i="19"/>
  <c r="C380" i="19"/>
  <c r="H379" i="19"/>
  <c r="E379" i="19"/>
  <c r="F378" i="19"/>
  <c r="E378" i="19"/>
  <c r="D378" i="19"/>
  <c r="C378" i="19"/>
  <c r="D367" i="19"/>
  <c r="D368" i="19"/>
  <c r="D369" i="19"/>
  <c r="D370" i="19"/>
  <c r="D371" i="19"/>
  <c r="D372" i="19"/>
  <c r="D373" i="19"/>
  <c r="C367" i="19"/>
  <c r="C368" i="19"/>
  <c r="C369" i="19"/>
  <c r="C370" i="19"/>
  <c r="C371" i="19"/>
  <c r="C372" i="19"/>
  <c r="C373" i="19"/>
  <c r="D360" i="19"/>
  <c r="D361" i="19"/>
  <c r="D362" i="19"/>
  <c r="D363" i="19"/>
  <c r="D364" i="19"/>
  <c r="F360" i="19"/>
  <c r="H367" i="19"/>
  <c r="C360" i="19"/>
  <c r="C361" i="19"/>
  <c r="C362" i="19"/>
  <c r="C363" i="19"/>
  <c r="C364" i="19"/>
  <c r="H360" i="19"/>
  <c r="E360" i="19"/>
  <c r="F359" i="19"/>
  <c r="E359" i="19"/>
  <c r="D359" i="19"/>
  <c r="C359" i="19"/>
  <c r="D354" i="19"/>
  <c r="C354" i="19"/>
  <c r="D329" i="19"/>
  <c r="D330" i="19"/>
  <c r="D331" i="19"/>
  <c r="D332" i="19"/>
  <c r="D333" i="19"/>
  <c r="D334" i="19"/>
  <c r="D335" i="19"/>
  <c r="D336" i="19"/>
  <c r="D337" i="19"/>
  <c r="D338" i="19"/>
  <c r="D339" i="19"/>
  <c r="D340" i="19"/>
  <c r="D341" i="19"/>
  <c r="D342" i="19"/>
  <c r="D343" i="19"/>
  <c r="D344" i="19"/>
  <c r="D345" i="19"/>
  <c r="C329" i="19"/>
  <c r="C330" i="19"/>
  <c r="C331" i="19"/>
  <c r="C332" i="19"/>
  <c r="C333" i="19"/>
  <c r="C334" i="19"/>
  <c r="C335" i="19"/>
  <c r="C336" i="19"/>
  <c r="C337" i="19"/>
  <c r="C338" i="19"/>
  <c r="C339" i="19"/>
  <c r="C340" i="19"/>
  <c r="C341" i="19"/>
  <c r="C342" i="19"/>
  <c r="C343" i="19"/>
  <c r="C344" i="19"/>
  <c r="C345" i="19"/>
  <c r="F329" i="19"/>
  <c r="H329" i="19"/>
  <c r="E329" i="19"/>
  <c r="F328" i="19"/>
  <c r="E328" i="19"/>
  <c r="D328" i="19"/>
  <c r="C328" i="19"/>
  <c r="J323" i="19"/>
  <c r="J321" i="19"/>
  <c r="F320" i="19"/>
  <c r="H320" i="19"/>
  <c r="E320" i="19"/>
  <c r="F319" i="19"/>
  <c r="E319" i="19"/>
  <c r="D319" i="19"/>
  <c r="C319" i="19"/>
  <c r="J315" i="19"/>
  <c r="J312" i="19"/>
  <c r="F311" i="19"/>
  <c r="H311" i="19"/>
  <c r="E311" i="19"/>
  <c r="F310" i="19"/>
  <c r="E310" i="19"/>
  <c r="D310" i="19"/>
  <c r="C310" i="19"/>
  <c r="J300" i="19"/>
  <c r="D290" i="19"/>
  <c r="D291" i="19"/>
  <c r="D292" i="19"/>
  <c r="D293" i="19"/>
  <c r="D222" i="19"/>
  <c r="D294" i="19"/>
  <c r="D295" i="19"/>
  <c r="D296" i="19"/>
  <c r="C290" i="19"/>
  <c r="C291" i="19"/>
  <c r="C292" i="19"/>
  <c r="C293" i="19"/>
  <c r="C222" i="19"/>
  <c r="C294" i="19"/>
  <c r="C295" i="19"/>
  <c r="C296" i="19"/>
  <c r="F290" i="19"/>
  <c r="E290" i="19"/>
  <c r="F289" i="19"/>
  <c r="E289" i="19"/>
  <c r="D289" i="19"/>
  <c r="C289" i="19"/>
  <c r="J284" i="19"/>
  <c r="D283" i="19"/>
  <c r="C283" i="19"/>
  <c r="D282" i="19"/>
  <c r="C282" i="19"/>
  <c r="J278" i="19"/>
  <c r="J277" i="19"/>
  <c r="J276" i="19"/>
  <c r="J275" i="19"/>
  <c r="J274" i="19"/>
  <c r="F274" i="19"/>
  <c r="E274" i="19"/>
  <c r="F273" i="19"/>
  <c r="E273" i="19"/>
  <c r="D273" i="19"/>
  <c r="C273" i="19"/>
  <c r="J268" i="19"/>
  <c r="J264" i="19"/>
  <c r="F264" i="19"/>
  <c r="E264" i="19"/>
  <c r="F263" i="19"/>
  <c r="E263" i="19"/>
  <c r="D263" i="19"/>
  <c r="C263" i="19"/>
  <c r="D247" i="19"/>
  <c r="D248" i="19"/>
  <c r="D249" i="19"/>
  <c r="D250" i="19"/>
  <c r="D251" i="19"/>
  <c r="D252" i="19"/>
  <c r="D253" i="19"/>
  <c r="C247" i="19"/>
  <c r="C248" i="19"/>
  <c r="C249" i="19"/>
  <c r="C250" i="19"/>
  <c r="C251" i="19"/>
  <c r="C252" i="19"/>
  <c r="C253" i="19"/>
  <c r="J252" i="19"/>
  <c r="J251" i="19"/>
  <c r="J250" i="19"/>
  <c r="J249" i="19"/>
  <c r="J248" i="19"/>
  <c r="J247" i="19"/>
  <c r="D245" i="19"/>
  <c r="C245" i="19"/>
  <c r="J244" i="19"/>
  <c r="J243" i="19"/>
  <c r="F243" i="19"/>
  <c r="H243" i="19"/>
  <c r="E243" i="19"/>
  <c r="F242" i="19"/>
  <c r="E242" i="19"/>
  <c r="D242" i="19"/>
  <c r="C242" i="19"/>
  <c r="D235" i="19"/>
  <c r="J235" i="19"/>
  <c r="C235" i="19"/>
  <c r="J230" i="19"/>
  <c r="F230" i="19"/>
  <c r="H230" i="19"/>
  <c r="E230" i="19"/>
  <c r="F229" i="19"/>
  <c r="E229" i="19"/>
  <c r="D229" i="19"/>
  <c r="C229" i="19"/>
  <c r="D224" i="19"/>
  <c r="C224" i="19"/>
  <c r="F220" i="19"/>
  <c r="H220" i="19"/>
  <c r="E220" i="19"/>
  <c r="F216" i="19"/>
  <c r="H216" i="19"/>
  <c r="E216" i="19"/>
  <c r="F212" i="19"/>
  <c r="H212" i="19"/>
  <c r="E212" i="19"/>
  <c r="F211" i="19"/>
  <c r="E211" i="19"/>
  <c r="D211" i="19"/>
  <c r="C211" i="19"/>
  <c r="D199" i="19"/>
  <c r="D200" i="19"/>
  <c r="C199" i="19"/>
  <c r="C200" i="19"/>
  <c r="D197" i="19"/>
  <c r="C197" i="19"/>
  <c r="F196" i="19"/>
  <c r="H196" i="19"/>
  <c r="E196" i="19"/>
  <c r="F195" i="19"/>
  <c r="E195" i="19"/>
  <c r="D195" i="19"/>
  <c r="C195" i="19"/>
  <c r="D190" i="19"/>
  <c r="C190" i="19"/>
  <c r="D188" i="19"/>
  <c r="C188" i="19"/>
  <c r="D182" i="19"/>
  <c r="D187" i="19"/>
  <c r="C182" i="19"/>
  <c r="C187" i="19"/>
  <c r="F182" i="19"/>
  <c r="H186" i="19"/>
  <c r="H182" i="19"/>
  <c r="E182" i="19"/>
  <c r="F181" i="19"/>
  <c r="E181" i="19"/>
  <c r="D181" i="19"/>
  <c r="C181" i="19"/>
  <c r="D176" i="19"/>
  <c r="C176" i="19"/>
  <c r="J175" i="19"/>
  <c r="J174" i="19"/>
  <c r="J173" i="19"/>
  <c r="J172" i="19"/>
  <c r="J171" i="19"/>
  <c r="J170" i="19"/>
  <c r="J169" i="19"/>
  <c r="J168" i="19"/>
  <c r="J167" i="19"/>
  <c r="J166" i="19"/>
  <c r="D152" i="19"/>
  <c r="D153" i="19"/>
  <c r="D154" i="19"/>
  <c r="D155" i="19"/>
  <c r="D156" i="19"/>
  <c r="D157" i="19"/>
  <c r="D158" i="19"/>
  <c r="D159" i="19"/>
  <c r="D160" i="19"/>
  <c r="D161" i="19"/>
  <c r="C152" i="19"/>
  <c r="C153" i="19"/>
  <c r="C154" i="19"/>
  <c r="C155" i="19"/>
  <c r="C156" i="19"/>
  <c r="C157" i="19"/>
  <c r="C158" i="19"/>
  <c r="C159" i="19"/>
  <c r="C160" i="19"/>
  <c r="C161" i="19"/>
  <c r="F152" i="19"/>
  <c r="H152" i="19"/>
  <c r="E152" i="19"/>
  <c r="F151" i="19"/>
  <c r="E151" i="19"/>
  <c r="D151" i="19"/>
  <c r="C151" i="19"/>
  <c r="D62" i="19"/>
  <c r="D124" i="19"/>
  <c r="D63" i="19"/>
  <c r="D125" i="19"/>
  <c r="D64" i="19"/>
  <c r="D126" i="19"/>
  <c r="D65" i="19"/>
  <c r="D127" i="19"/>
  <c r="D66" i="19"/>
  <c r="D128" i="19"/>
  <c r="D67" i="19"/>
  <c r="D129" i="19"/>
  <c r="D68" i="19"/>
  <c r="D130" i="19"/>
  <c r="D69" i="19"/>
  <c r="D131" i="19"/>
  <c r="D70" i="19"/>
  <c r="D132" i="19"/>
  <c r="D81" i="19"/>
  <c r="D133" i="19"/>
  <c r="D82" i="19"/>
  <c r="D134" i="19"/>
  <c r="D83" i="19"/>
  <c r="D135" i="19"/>
  <c r="D84" i="19"/>
  <c r="D136" i="19"/>
  <c r="D85" i="19"/>
  <c r="D137" i="19"/>
  <c r="D86" i="19"/>
  <c r="D138" i="19"/>
  <c r="D87" i="19"/>
  <c r="D139" i="19"/>
  <c r="D88" i="19"/>
  <c r="D140" i="19"/>
  <c r="D89" i="19"/>
  <c r="D141" i="19"/>
  <c r="D142" i="19"/>
  <c r="C62" i="19"/>
  <c r="C124" i="19"/>
  <c r="C63" i="19"/>
  <c r="C125" i="19"/>
  <c r="C64" i="19"/>
  <c r="C126" i="19"/>
  <c r="C65" i="19"/>
  <c r="C127" i="19"/>
  <c r="C66" i="19"/>
  <c r="C128" i="19"/>
  <c r="C67" i="19"/>
  <c r="C129" i="19"/>
  <c r="C68" i="19"/>
  <c r="C130" i="19"/>
  <c r="C69" i="19"/>
  <c r="C131" i="19"/>
  <c r="C70" i="19"/>
  <c r="C132" i="19"/>
  <c r="C81" i="19"/>
  <c r="C133" i="19"/>
  <c r="C82" i="19"/>
  <c r="C134" i="19"/>
  <c r="C83" i="19"/>
  <c r="C135" i="19"/>
  <c r="C84" i="19"/>
  <c r="C136" i="19"/>
  <c r="C85" i="19"/>
  <c r="C137" i="19"/>
  <c r="C86" i="19"/>
  <c r="C138" i="19"/>
  <c r="C87" i="19"/>
  <c r="C139" i="19"/>
  <c r="C88" i="19"/>
  <c r="C140" i="19"/>
  <c r="C89" i="19"/>
  <c r="C141" i="19"/>
  <c r="C142" i="19"/>
  <c r="D91" i="19"/>
  <c r="D118" i="19"/>
  <c r="D92" i="19"/>
  <c r="D119" i="19"/>
  <c r="D93" i="19"/>
  <c r="D120" i="19"/>
  <c r="D94" i="19"/>
  <c r="D121" i="19"/>
  <c r="D122" i="19"/>
  <c r="F117" i="19"/>
  <c r="H129" i="19"/>
  <c r="C91" i="19"/>
  <c r="C118" i="19"/>
  <c r="C92" i="19"/>
  <c r="C119" i="19"/>
  <c r="C93" i="19"/>
  <c r="C120" i="19"/>
  <c r="C94" i="19"/>
  <c r="C121" i="19"/>
  <c r="C122" i="19"/>
  <c r="H117" i="19"/>
  <c r="E117" i="19"/>
  <c r="F116" i="19"/>
  <c r="E116" i="19"/>
  <c r="D116" i="19"/>
  <c r="C116" i="19"/>
  <c r="D71" i="19"/>
  <c r="D72" i="19"/>
  <c r="D73" i="19"/>
  <c r="D74" i="19"/>
  <c r="D75" i="19"/>
  <c r="D77" i="19"/>
  <c r="D76" i="19"/>
  <c r="D79" i="19"/>
  <c r="D107" i="19"/>
  <c r="D108" i="19"/>
  <c r="C71" i="19"/>
  <c r="C72" i="19"/>
  <c r="C73" i="19"/>
  <c r="C74" i="19"/>
  <c r="C75" i="19"/>
  <c r="C77" i="19"/>
  <c r="C76" i="19"/>
  <c r="C79" i="19"/>
  <c r="C107" i="19"/>
  <c r="C108" i="19"/>
  <c r="J107" i="19"/>
  <c r="D42" i="19"/>
  <c r="D53" i="19"/>
  <c r="D106" i="19"/>
  <c r="C42" i="19"/>
  <c r="C53" i="19"/>
  <c r="C106" i="19"/>
  <c r="D52" i="19"/>
  <c r="D105" i="19"/>
  <c r="C52" i="19"/>
  <c r="C105" i="19"/>
  <c r="F104" i="19"/>
  <c r="H104" i="19"/>
  <c r="E104" i="19"/>
  <c r="F103" i="19"/>
  <c r="E103" i="19"/>
  <c r="D103" i="19"/>
  <c r="C103" i="19"/>
  <c r="D90" i="19"/>
  <c r="D95" i="19"/>
  <c r="D96" i="19"/>
  <c r="D97" i="19"/>
  <c r="C90" i="19"/>
  <c r="C95" i="19"/>
  <c r="C96" i="19"/>
  <c r="C97" i="19"/>
  <c r="F62" i="19"/>
  <c r="H62" i="19"/>
  <c r="E62" i="19"/>
  <c r="F61" i="19"/>
  <c r="E61" i="19"/>
  <c r="D61" i="19"/>
  <c r="C61" i="19"/>
  <c r="D56" i="19"/>
  <c r="C56" i="19"/>
  <c r="B53" i="19"/>
  <c r="F51" i="19"/>
  <c r="H51" i="19"/>
  <c r="E51" i="19"/>
  <c r="F50" i="19"/>
  <c r="E50" i="19"/>
  <c r="D50" i="19"/>
  <c r="C50" i="19"/>
  <c r="D45" i="19"/>
  <c r="C45" i="19"/>
  <c r="F7" i="19"/>
  <c r="H7" i="19"/>
  <c r="E7" i="19"/>
  <c r="D323" i="39"/>
  <c r="D324" i="39"/>
  <c r="D325" i="39"/>
  <c r="D326" i="39"/>
  <c r="D327" i="39"/>
  <c r="D328" i="39"/>
  <c r="D329" i="39"/>
  <c r="D330" i="39"/>
  <c r="D331" i="39"/>
  <c r="D332" i="39"/>
  <c r="D333" i="39"/>
  <c r="D334" i="39"/>
  <c r="D335" i="39"/>
  <c r="D336" i="39"/>
  <c r="D337" i="39"/>
  <c r="D338" i="39"/>
  <c r="D340" i="39"/>
  <c r="D341" i="39"/>
  <c r="D343" i="39"/>
  <c r="D344" i="39"/>
  <c r="D345" i="39"/>
  <c r="D346" i="39"/>
  <c r="D342" i="39"/>
  <c r="D349" i="39"/>
  <c r="D350" i="39"/>
  <c r="D347" i="39"/>
  <c r="D348" i="39"/>
  <c r="D339" i="39"/>
  <c r="D351" i="39"/>
  <c r="C323" i="39"/>
  <c r="C324" i="39"/>
  <c r="C325" i="39"/>
  <c r="C326" i="39"/>
  <c r="C327" i="39"/>
  <c r="C328" i="39"/>
  <c r="C329" i="39"/>
  <c r="C330" i="39"/>
  <c r="C331" i="39"/>
  <c r="C332" i="39"/>
  <c r="C333" i="39"/>
  <c r="C334" i="39"/>
  <c r="C335" i="39"/>
  <c r="C336" i="39"/>
  <c r="C337" i="39"/>
  <c r="C338" i="39"/>
  <c r="C340" i="39"/>
  <c r="C341" i="39"/>
  <c r="C343" i="39"/>
  <c r="C344" i="39"/>
  <c r="C345" i="39"/>
  <c r="C346" i="39"/>
  <c r="C342" i="39"/>
  <c r="C349" i="39"/>
  <c r="C350" i="39"/>
  <c r="C347" i="39"/>
  <c r="C348" i="39"/>
  <c r="C339" i="39"/>
  <c r="C351" i="39"/>
  <c r="D312" i="39"/>
  <c r="D316" i="39"/>
  <c r="D320" i="39"/>
  <c r="D321" i="39"/>
  <c r="C312" i="39"/>
  <c r="C316" i="39"/>
  <c r="C320" i="39"/>
  <c r="C321" i="39"/>
  <c r="I319" i="39"/>
  <c r="I318" i="39"/>
  <c r="I317" i="39"/>
  <c r="I315" i="39"/>
  <c r="I314" i="39"/>
  <c r="I313" i="39"/>
  <c r="F312" i="39"/>
  <c r="H312" i="39"/>
  <c r="E312" i="39"/>
  <c r="F311" i="39"/>
  <c r="E311" i="39"/>
  <c r="D311" i="39"/>
  <c r="C311" i="39"/>
  <c r="D279" i="39"/>
  <c r="D280" i="39"/>
  <c r="D281" i="39"/>
  <c r="D282" i="39"/>
  <c r="D283" i="39"/>
  <c r="D284" i="39"/>
  <c r="D285" i="39"/>
  <c r="D286" i="39"/>
  <c r="D287" i="39"/>
  <c r="D288" i="39"/>
  <c r="D289" i="39"/>
  <c r="D290" i="39"/>
  <c r="D291" i="39"/>
  <c r="D292" i="39"/>
  <c r="D293" i="39"/>
  <c r="D294" i="39"/>
  <c r="D296" i="39"/>
  <c r="D297" i="39"/>
  <c r="D299" i="39"/>
  <c r="D300" i="39"/>
  <c r="D301" i="39"/>
  <c r="D302" i="39"/>
  <c r="D298" i="39"/>
  <c r="D305" i="39"/>
  <c r="D306" i="39"/>
  <c r="D303" i="39"/>
  <c r="D304" i="39"/>
  <c r="D295" i="39"/>
  <c r="D307" i="39"/>
  <c r="C279" i="39"/>
  <c r="C280" i="39"/>
  <c r="C281" i="39"/>
  <c r="C282" i="39"/>
  <c r="C283" i="39"/>
  <c r="C284" i="39"/>
  <c r="C285" i="39"/>
  <c r="C286" i="39"/>
  <c r="C287" i="39"/>
  <c r="C288" i="39"/>
  <c r="C289" i="39"/>
  <c r="C290" i="39"/>
  <c r="C291" i="39"/>
  <c r="C292" i="39"/>
  <c r="C293" i="39"/>
  <c r="C294" i="39"/>
  <c r="C296" i="39"/>
  <c r="C297" i="39"/>
  <c r="C299" i="39"/>
  <c r="C300" i="39"/>
  <c r="C301" i="39"/>
  <c r="C302" i="39"/>
  <c r="C298" i="39"/>
  <c r="C305" i="39"/>
  <c r="C306" i="39"/>
  <c r="C303" i="39"/>
  <c r="C304" i="39"/>
  <c r="C295" i="39"/>
  <c r="C307" i="39"/>
  <c r="D277" i="39"/>
  <c r="C277" i="39"/>
  <c r="I276" i="39"/>
  <c r="F275" i="39"/>
  <c r="H275" i="39"/>
  <c r="E275" i="39"/>
  <c r="F274" i="39"/>
  <c r="E274" i="39"/>
  <c r="D274" i="39"/>
  <c r="C274" i="39"/>
  <c r="D270" i="39"/>
  <c r="C270" i="39"/>
  <c r="I269" i="39"/>
  <c r="D239" i="39"/>
  <c r="D240" i="39"/>
  <c r="D241" i="39"/>
  <c r="D242" i="39"/>
  <c r="D243" i="39"/>
  <c r="D244" i="39"/>
  <c r="D245" i="39"/>
  <c r="D246" i="39"/>
  <c r="D247" i="39"/>
  <c r="D248" i="39"/>
  <c r="D249" i="39"/>
  <c r="D250" i="39"/>
  <c r="D251" i="39"/>
  <c r="D252" i="39"/>
  <c r="D253" i="39"/>
  <c r="D254" i="39"/>
  <c r="D256" i="39"/>
  <c r="D257" i="39"/>
  <c r="D259" i="39"/>
  <c r="D260" i="39"/>
  <c r="D261" i="39"/>
  <c r="D262" i="39"/>
  <c r="D258" i="39"/>
  <c r="D265" i="39"/>
  <c r="D266" i="39"/>
  <c r="D263" i="39"/>
  <c r="D264" i="39"/>
  <c r="D255" i="39"/>
  <c r="D267" i="39"/>
  <c r="C239" i="39"/>
  <c r="C240" i="39"/>
  <c r="C241" i="39"/>
  <c r="C242" i="39"/>
  <c r="C243" i="39"/>
  <c r="C244" i="39"/>
  <c r="C245" i="39"/>
  <c r="C246" i="39"/>
  <c r="C247" i="39"/>
  <c r="C248" i="39"/>
  <c r="C249" i="39"/>
  <c r="C250" i="39"/>
  <c r="C251" i="39"/>
  <c r="C252" i="39"/>
  <c r="C253" i="39"/>
  <c r="C254" i="39"/>
  <c r="C256" i="39"/>
  <c r="C257" i="39"/>
  <c r="C259" i="39"/>
  <c r="C260" i="39"/>
  <c r="C261" i="39"/>
  <c r="C262" i="39"/>
  <c r="C258" i="39"/>
  <c r="C265" i="39"/>
  <c r="C266" i="39"/>
  <c r="C263" i="39"/>
  <c r="C264" i="39"/>
  <c r="C255" i="39"/>
  <c r="C267" i="39"/>
  <c r="F238" i="39"/>
  <c r="H238" i="39"/>
  <c r="E238" i="39"/>
  <c r="F237" i="39"/>
  <c r="E237" i="39"/>
  <c r="D237" i="39"/>
  <c r="C237" i="39"/>
  <c r="I233" i="39"/>
  <c r="D232" i="39"/>
  <c r="C232" i="39"/>
  <c r="D231" i="39"/>
  <c r="C231" i="39"/>
  <c r="D230" i="39"/>
  <c r="F230" i="39"/>
  <c r="G230" i="39"/>
  <c r="H230" i="39"/>
  <c r="C230" i="39"/>
  <c r="E230" i="39"/>
  <c r="F229" i="39"/>
  <c r="E229" i="39"/>
  <c r="D229" i="39"/>
  <c r="C229" i="39"/>
  <c r="D209" i="39"/>
  <c r="D210" i="39"/>
  <c r="D211" i="39"/>
  <c r="D212" i="39"/>
  <c r="D213" i="39"/>
  <c r="D214" i="39"/>
  <c r="D215" i="39"/>
  <c r="D216" i="39"/>
  <c r="D217" i="39"/>
  <c r="D218" i="39"/>
  <c r="D219" i="39"/>
  <c r="D221" i="39"/>
  <c r="D222" i="39"/>
  <c r="D223" i="39"/>
  <c r="D224" i="39"/>
  <c r="D220" i="39"/>
  <c r="D225" i="39"/>
  <c r="C209" i="39"/>
  <c r="C210" i="39"/>
  <c r="C211" i="39"/>
  <c r="C212" i="39"/>
  <c r="C213" i="39"/>
  <c r="C214" i="39"/>
  <c r="C215" i="39"/>
  <c r="C216" i="39"/>
  <c r="C217" i="39"/>
  <c r="C218" i="39"/>
  <c r="C219" i="39"/>
  <c r="C221" i="39"/>
  <c r="C222" i="39"/>
  <c r="C223" i="39"/>
  <c r="C224" i="39"/>
  <c r="C220" i="39"/>
  <c r="C225" i="39"/>
  <c r="D207" i="39"/>
  <c r="C207" i="39"/>
  <c r="I206" i="39"/>
  <c r="F205" i="39"/>
  <c r="H205" i="39"/>
  <c r="E205" i="39"/>
  <c r="F204" i="39"/>
  <c r="E204" i="39"/>
  <c r="D204" i="39"/>
  <c r="C204" i="39"/>
  <c r="D178" i="39"/>
  <c r="D183" i="39"/>
  <c r="D185" i="39"/>
  <c r="D187" i="39"/>
  <c r="D188" i="39"/>
  <c r="D189" i="39"/>
  <c r="D192" i="39"/>
  <c r="D195" i="39"/>
  <c r="D200" i="39"/>
  <c r="C178" i="39"/>
  <c r="C183" i="39"/>
  <c r="C185" i="39"/>
  <c r="C187" i="39"/>
  <c r="C188" i="39"/>
  <c r="C189" i="39"/>
  <c r="C192" i="39"/>
  <c r="C195" i="39"/>
  <c r="C200" i="39"/>
  <c r="I199" i="39"/>
  <c r="I198" i="39"/>
  <c r="I197" i="39"/>
  <c r="I196" i="39"/>
  <c r="I191" i="39"/>
  <c r="I190" i="39"/>
  <c r="D155" i="39"/>
  <c r="D157" i="39"/>
  <c r="D160" i="39"/>
  <c r="D163" i="39"/>
  <c r="D167" i="39"/>
  <c r="D172" i="39"/>
  <c r="D173" i="39"/>
  <c r="D171" i="39"/>
  <c r="D176" i="39"/>
  <c r="F153" i="39"/>
  <c r="H185" i="39"/>
  <c r="I184" i="39"/>
  <c r="I180" i="39"/>
  <c r="C155" i="39"/>
  <c r="C157" i="39"/>
  <c r="C160" i="39"/>
  <c r="C163" i="39"/>
  <c r="C167" i="39"/>
  <c r="C172" i="39"/>
  <c r="C173" i="39"/>
  <c r="C171" i="39"/>
  <c r="C176" i="39"/>
  <c r="I175" i="39"/>
  <c r="I174" i="39"/>
  <c r="I170" i="39"/>
  <c r="I169" i="39"/>
  <c r="H169" i="39"/>
  <c r="I168" i="39"/>
  <c r="I166" i="39"/>
  <c r="I165" i="39"/>
  <c r="I164" i="39"/>
  <c r="I158" i="39"/>
  <c r="I156" i="39"/>
  <c r="I154" i="39"/>
  <c r="H153" i="39"/>
  <c r="E153" i="39"/>
  <c r="F152" i="39"/>
  <c r="E152" i="39"/>
  <c r="D152" i="39"/>
  <c r="C152" i="39"/>
  <c r="D120" i="39"/>
  <c r="D121" i="39"/>
  <c r="D122" i="39"/>
  <c r="D123" i="39"/>
  <c r="D124" i="39"/>
  <c r="D125" i="39"/>
  <c r="D126" i="39"/>
  <c r="D127" i="39"/>
  <c r="D128" i="39"/>
  <c r="D129" i="39"/>
  <c r="D130" i="39"/>
  <c r="D131" i="39"/>
  <c r="D132" i="39"/>
  <c r="D133" i="39"/>
  <c r="D134" i="39"/>
  <c r="D135" i="39"/>
  <c r="D137" i="39"/>
  <c r="D138" i="39"/>
  <c r="D140" i="39"/>
  <c r="D141" i="39"/>
  <c r="D142" i="39"/>
  <c r="D143" i="39"/>
  <c r="D139" i="39"/>
  <c r="D146" i="39"/>
  <c r="D147" i="39"/>
  <c r="D144" i="39"/>
  <c r="D145" i="39"/>
  <c r="D136" i="39"/>
  <c r="D148" i="39"/>
  <c r="C120" i="39"/>
  <c r="C121" i="39"/>
  <c r="C122" i="39"/>
  <c r="C123" i="39"/>
  <c r="C124" i="39"/>
  <c r="C125" i="39"/>
  <c r="C126" i="39"/>
  <c r="C127" i="39"/>
  <c r="C128" i="39"/>
  <c r="C129" i="39"/>
  <c r="C130" i="39"/>
  <c r="C131" i="39"/>
  <c r="C132" i="39"/>
  <c r="C133" i="39"/>
  <c r="C134" i="39"/>
  <c r="C135" i="39"/>
  <c r="C137" i="39"/>
  <c r="C138" i="39"/>
  <c r="C140" i="39"/>
  <c r="C141" i="39"/>
  <c r="C142" i="39"/>
  <c r="C143" i="39"/>
  <c r="C139" i="39"/>
  <c r="C146" i="39"/>
  <c r="C147" i="39"/>
  <c r="C144" i="39"/>
  <c r="C145" i="39"/>
  <c r="C136" i="39"/>
  <c r="C148" i="39"/>
  <c r="D118" i="39"/>
  <c r="C118" i="39"/>
  <c r="I117" i="39"/>
  <c r="F116" i="39"/>
  <c r="H116" i="39"/>
  <c r="E116" i="39"/>
  <c r="F115" i="39"/>
  <c r="E115" i="39"/>
  <c r="D115" i="39"/>
  <c r="C115" i="39"/>
  <c r="D98" i="39"/>
  <c r="D102" i="39"/>
  <c r="D99" i="39"/>
  <c r="D111" i="39"/>
  <c r="C98" i="39"/>
  <c r="C102" i="39"/>
  <c r="C99" i="39"/>
  <c r="C111" i="39"/>
  <c r="I110" i="39"/>
  <c r="I109" i="39"/>
  <c r="I108" i="39"/>
  <c r="I107" i="39"/>
  <c r="I106" i="39"/>
  <c r="I105" i="39"/>
  <c r="I104" i="39"/>
  <c r="I103" i="39"/>
  <c r="I101" i="39"/>
  <c r="I100" i="39"/>
  <c r="I97" i="39"/>
  <c r="I96" i="39"/>
  <c r="I95" i="39"/>
  <c r="I94" i="39"/>
  <c r="I93" i="39"/>
  <c r="I92" i="39"/>
  <c r="I91" i="39"/>
  <c r="I90" i="39"/>
  <c r="I89" i="39"/>
  <c r="I88" i="39"/>
  <c r="I87" i="39"/>
  <c r="I86" i="39"/>
  <c r="I85" i="39"/>
  <c r="I84" i="39"/>
  <c r="I83" i="39"/>
  <c r="D81" i="39"/>
  <c r="C81" i="39"/>
  <c r="I80" i="39"/>
  <c r="F79" i="39"/>
  <c r="H79" i="39"/>
  <c r="E79" i="39"/>
  <c r="F78" i="39"/>
  <c r="E78" i="39"/>
  <c r="D78" i="39"/>
  <c r="C78" i="39"/>
  <c r="D63" i="39"/>
  <c r="D66" i="39"/>
  <c r="D67" i="39"/>
  <c r="D68" i="39"/>
  <c r="D74" i="39"/>
  <c r="C63" i="39"/>
  <c r="C66" i="39"/>
  <c r="C67" i="39"/>
  <c r="C68" i="39"/>
  <c r="C74" i="39"/>
  <c r="I73" i="39"/>
  <c r="I72" i="39"/>
  <c r="I71" i="39"/>
  <c r="I70" i="39"/>
  <c r="I69" i="39"/>
  <c r="I62" i="39"/>
  <c r="I61" i="39"/>
  <c r="I60" i="39"/>
  <c r="I59" i="39"/>
  <c r="D47" i="39"/>
  <c r="D57" i="39"/>
  <c r="C47" i="39"/>
  <c r="C57" i="39"/>
  <c r="I56" i="39"/>
  <c r="I55" i="39"/>
  <c r="I54" i="39"/>
  <c r="I53" i="39"/>
  <c r="I52" i="39"/>
  <c r="I51" i="39"/>
  <c r="I50" i="39"/>
  <c r="I49" i="39"/>
  <c r="I48" i="39"/>
  <c r="F46" i="39"/>
  <c r="H46" i="39"/>
  <c r="E46" i="39"/>
  <c r="F45" i="39"/>
  <c r="E45" i="39"/>
  <c r="D45" i="39"/>
  <c r="C45" i="39"/>
  <c r="D41" i="39"/>
  <c r="C41" i="39"/>
  <c r="I40" i="39"/>
  <c r="I39" i="39"/>
  <c r="I38" i="39"/>
  <c r="I37" i="39"/>
  <c r="I36" i="39"/>
  <c r="I35" i="39"/>
  <c r="I34" i="39"/>
  <c r="I33" i="39"/>
  <c r="I32" i="39"/>
  <c r="I31" i="39"/>
  <c r="I30" i="39"/>
  <c r="D21" i="39"/>
  <c r="D27" i="39"/>
  <c r="D28" i="39"/>
  <c r="C21" i="39"/>
  <c r="C27" i="39"/>
  <c r="C28" i="39"/>
  <c r="I26" i="39"/>
  <c r="I25" i="39"/>
  <c r="I24" i="39"/>
  <c r="I23" i="39"/>
  <c r="I19" i="39"/>
  <c r="I18" i="39"/>
  <c r="I17" i="39"/>
  <c r="I16" i="39"/>
  <c r="I15" i="39"/>
  <c r="I14" i="39"/>
  <c r="I13" i="39"/>
  <c r="I12" i="39"/>
  <c r="I11" i="39"/>
  <c r="I10" i="39"/>
  <c r="I9" i="39"/>
  <c r="I8" i="39"/>
  <c r="F7" i="39"/>
  <c r="H7" i="39"/>
  <c r="E7" i="39"/>
  <c r="I2" i="39"/>
  <c r="A2" i="39"/>
  <c r="C1" i="40"/>
  <c r="D3" i="31"/>
  <c r="JG330" i="40"/>
  <c r="JG326" i="40"/>
  <c r="E1" i="34"/>
  <c r="O189" i="31"/>
  <c r="F8" i="31"/>
  <c r="G8" i="31"/>
  <c r="F9" i="31"/>
  <c r="G9" i="31"/>
  <c r="F12" i="31"/>
  <c r="G12" i="31"/>
  <c r="F16" i="31"/>
  <c r="G16" i="31"/>
  <c r="F17" i="31"/>
  <c r="G17" i="31"/>
  <c r="F18" i="31"/>
  <c r="G18" i="31"/>
  <c r="F20" i="31"/>
  <c r="G20" i="31"/>
  <c r="F21" i="31"/>
  <c r="G21" i="31"/>
  <c r="F22" i="31"/>
  <c r="G22" i="31"/>
  <c r="F24" i="31"/>
  <c r="G24" i="31"/>
  <c r="F26" i="31"/>
  <c r="G26" i="31"/>
  <c r="F30" i="31"/>
  <c r="G30" i="31"/>
  <c r="F34" i="31"/>
  <c r="G34" i="31"/>
  <c r="F38" i="31"/>
  <c r="G38" i="31"/>
  <c r="F42" i="31"/>
  <c r="G42" i="31"/>
  <c r="F49" i="31"/>
  <c r="G49" i="31"/>
  <c r="F50" i="31"/>
  <c r="G50" i="31"/>
  <c r="F51" i="31"/>
  <c r="G51" i="31"/>
  <c r="F52" i="31"/>
  <c r="G52" i="31"/>
  <c r="F53" i="31"/>
  <c r="G53" i="31"/>
  <c r="F54" i="31"/>
  <c r="G54" i="31"/>
  <c r="F55" i="31"/>
  <c r="G55" i="31"/>
  <c r="F65" i="31"/>
  <c r="G65" i="31"/>
  <c r="F66" i="31"/>
  <c r="G66" i="31"/>
  <c r="F67" i="31"/>
  <c r="G67" i="31"/>
  <c r="F68" i="31"/>
  <c r="G68" i="31"/>
  <c r="F69" i="31"/>
  <c r="G69" i="31"/>
  <c r="F70" i="31"/>
  <c r="G70" i="31"/>
  <c r="F71" i="31"/>
  <c r="G71" i="31"/>
  <c r="F57" i="31"/>
  <c r="G57" i="31"/>
  <c r="F58" i="31"/>
  <c r="G58" i="31"/>
  <c r="F59" i="31"/>
  <c r="G59" i="31"/>
  <c r="F60" i="31"/>
  <c r="G60" i="31"/>
  <c r="F61" i="31"/>
  <c r="G61" i="31"/>
  <c r="F62" i="31"/>
  <c r="G62" i="31"/>
  <c r="F63" i="31"/>
  <c r="G63" i="31"/>
  <c r="F73" i="31"/>
  <c r="G73" i="31"/>
  <c r="F74" i="31"/>
  <c r="G74" i="31"/>
  <c r="F75" i="31"/>
  <c r="G75" i="31"/>
  <c r="F76" i="31"/>
  <c r="G76" i="31"/>
  <c r="F77" i="31"/>
  <c r="G77" i="31"/>
  <c r="F78" i="31"/>
  <c r="G78" i="31"/>
  <c r="F79" i="31"/>
  <c r="G79" i="31"/>
  <c r="F81" i="31"/>
  <c r="G81" i="31"/>
  <c r="F82" i="31"/>
  <c r="G82" i="31"/>
  <c r="F83" i="31"/>
  <c r="G83" i="31"/>
  <c r="F84" i="31"/>
  <c r="G84" i="31"/>
  <c r="F85" i="31"/>
  <c r="G85" i="31"/>
  <c r="F86" i="31"/>
  <c r="G86" i="31"/>
  <c r="F87" i="31"/>
  <c r="G87" i="31"/>
  <c r="F89" i="31"/>
  <c r="G89" i="31"/>
  <c r="F90" i="31"/>
  <c r="G90" i="31"/>
  <c r="F91" i="31"/>
  <c r="G91" i="31"/>
  <c r="F92" i="31"/>
  <c r="G92" i="31"/>
  <c r="F93" i="31"/>
  <c r="G93" i="31"/>
  <c r="F94" i="31"/>
  <c r="G94" i="31"/>
  <c r="F95" i="31"/>
  <c r="G95" i="31"/>
  <c r="F100" i="31"/>
  <c r="G100" i="31"/>
  <c r="F101" i="31"/>
  <c r="G101" i="31"/>
  <c r="F102" i="31"/>
  <c r="G102" i="31"/>
  <c r="F103" i="31"/>
  <c r="G103" i="31"/>
  <c r="F104" i="31"/>
  <c r="G104" i="31"/>
  <c r="F105" i="31"/>
  <c r="G105" i="31"/>
  <c r="F106" i="31"/>
  <c r="G106" i="31"/>
  <c r="F108" i="31"/>
  <c r="G108" i="31"/>
  <c r="F109" i="31"/>
  <c r="G109" i="31"/>
  <c r="F110" i="31"/>
  <c r="G110" i="31"/>
  <c r="F111" i="31"/>
  <c r="G111" i="31"/>
  <c r="F112" i="31"/>
  <c r="G112" i="31"/>
  <c r="F113" i="31"/>
  <c r="G113" i="31"/>
  <c r="F114" i="31"/>
  <c r="G114" i="31"/>
  <c r="F116" i="31"/>
  <c r="G116" i="31"/>
  <c r="F117" i="31"/>
  <c r="G117" i="31"/>
  <c r="F118" i="31"/>
  <c r="G118" i="31"/>
  <c r="F119" i="31"/>
  <c r="G119" i="31"/>
  <c r="F120" i="31"/>
  <c r="G120" i="31"/>
  <c r="F121" i="31"/>
  <c r="G121" i="31"/>
  <c r="F122" i="31"/>
  <c r="G122" i="31"/>
  <c r="F124" i="31"/>
  <c r="G124" i="31"/>
  <c r="F125" i="31"/>
  <c r="G125" i="31"/>
  <c r="F126" i="31"/>
  <c r="G126" i="31"/>
  <c r="F127" i="31"/>
  <c r="G127" i="31"/>
  <c r="F128" i="31"/>
  <c r="G128" i="31"/>
  <c r="F129" i="31"/>
  <c r="G129" i="31"/>
  <c r="F130" i="31"/>
  <c r="G130" i="31"/>
  <c r="F132" i="31"/>
  <c r="G132" i="31"/>
  <c r="F133" i="31"/>
  <c r="G133" i="31"/>
  <c r="F134" i="31"/>
  <c r="G134" i="31"/>
  <c r="F135" i="31"/>
  <c r="G135" i="31"/>
  <c r="F136" i="31"/>
  <c r="G136" i="31"/>
  <c r="F137" i="31"/>
  <c r="G137" i="31"/>
  <c r="F138" i="31"/>
  <c r="G138" i="31"/>
  <c r="F140" i="31"/>
  <c r="G140" i="31"/>
  <c r="F141" i="31"/>
  <c r="G141" i="31"/>
  <c r="F142" i="31"/>
  <c r="G142" i="31"/>
  <c r="F143" i="31"/>
  <c r="G143" i="31"/>
  <c r="F144" i="31"/>
  <c r="G144" i="31"/>
  <c r="F145" i="31"/>
  <c r="G145" i="31"/>
  <c r="F146" i="31"/>
  <c r="G146" i="31"/>
  <c r="F149" i="31"/>
  <c r="G149" i="31"/>
  <c r="F154" i="31"/>
  <c r="G154" i="31"/>
  <c r="F155" i="31"/>
  <c r="G155" i="31"/>
  <c r="F156" i="31"/>
  <c r="G156" i="31"/>
  <c r="F157" i="31"/>
  <c r="G157" i="31"/>
  <c r="F162" i="31"/>
  <c r="G162" i="31"/>
  <c r="F163" i="31"/>
  <c r="G163" i="31"/>
  <c r="F164" i="31"/>
  <c r="G164" i="31"/>
  <c r="F165" i="31"/>
  <c r="G165" i="31"/>
  <c r="F166" i="31"/>
  <c r="G166" i="31"/>
  <c r="F28" i="31"/>
  <c r="G28" i="31"/>
  <c r="F32" i="31"/>
  <c r="G32" i="31"/>
  <c r="F36" i="31"/>
  <c r="G36" i="31"/>
  <c r="F40" i="31"/>
  <c r="G40" i="31"/>
  <c r="F44" i="31"/>
  <c r="G44" i="31"/>
  <c r="F96" i="31"/>
  <c r="G96" i="31"/>
  <c r="F147" i="31"/>
  <c r="G147" i="31"/>
  <c r="F150" i="31"/>
  <c r="G150" i="31"/>
  <c r="F158" i="31"/>
  <c r="G158" i="31"/>
  <c r="F167" i="31"/>
  <c r="G167" i="31"/>
  <c r="F172" i="31"/>
  <c r="G172" i="31"/>
  <c r="F176" i="31"/>
  <c r="G176" i="31"/>
  <c r="F180" i="31"/>
  <c r="G180" i="31"/>
  <c r="F184" i="31"/>
  <c r="G184" i="31"/>
  <c r="F188" i="31"/>
  <c r="G188" i="31"/>
  <c r="F192" i="31"/>
  <c r="G192" i="31"/>
  <c r="F196" i="31"/>
  <c r="G196" i="31"/>
  <c r="F329" i="31"/>
  <c r="G329" i="31"/>
  <c r="F330" i="31"/>
  <c r="G330" i="31"/>
  <c r="F331" i="31"/>
  <c r="G331" i="31"/>
  <c r="F332" i="31"/>
  <c r="G332" i="31"/>
  <c r="F333" i="31"/>
  <c r="G333" i="31"/>
  <c r="F345" i="31"/>
  <c r="G345" i="31"/>
  <c r="F346" i="31"/>
  <c r="G346" i="31"/>
  <c r="F349" i="31"/>
  <c r="G349" i="31"/>
  <c r="F364" i="31"/>
  <c r="G364" i="31"/>
  <c r="F365" i="31"/>
  <c r="G365" i="31"/>
  <c r="F366" i="31"/>
  <c r="G366" i="31"/>
  <c r="F353" i="31"/>
  <c r="G353" i="31"/>
  <c r="F354" i="31"/>
  <c r="G354" i="31"/>
  <c r="F358" i="31"/>
  <c r="G358" i="31"/>
  <c r="F359" i="31"/>
  <c r="G359" i="31"/>
  <c r="F347" i="31"/>
  <c r="G347" i="31"/>
  <c r="F350" i="31"/>
  <c r="G350" i="31"/>
  <c r="F355" i="31"/>
  <c r="G355" i="31"/>
  <c r="F360" i="31"/>
  <c r="G360" i="31"/>
  <c r="F417" i="31"/>
  <c r="G417" i="31"/>
  <c r="F419" i="31"/>
  <c r="G419" i="31"/>
  <c r="F420" i="31"/>
  <c r="G420" i="31"/>
  <c r="F421" i="31"/>
  <c r="G421" i="31"/>
  <c r="F422" i="31"/>
  <c r="G422" i="31"/>
  <c r="F431" i="31"/>
  <c r="G431" i="31"/>
  <c r="F432" i="31"/>
  <c r="G432" i="31"/>
  <c r="F433" i="31"/>
  <c r="G433" i="31"/>
  <c r="F434" i="31"/>
  <c r="G434" i="31"/>
  <c r="F440" i="31"/>
  <c r="G440" i="31"/>
  <c r="F443" i="31"/>
  <c r="G443" i="31"/>
  <c r="F446" i="31"/>
  <c r="G446" i="31"/>
  <c r="F449" i="31"/>
  <c r="G449" i="31"/>
  <c r="F453" i="31"/>
  <c r="G453" i="31"/>
  <c r="F455" i="31"/>
  <c r="G455" i="31"/>
  <c r="F456" i="31"/>
  <c r="G456" i="31"/>
  <c r="F457" i="31"/>
  <c r="G457" i="31"/>
  <c r="F459" i="31"/>
  <c r="G459" i="31"/>
  <c r="F460" i="31"/>
  <c r="G460" i="31"/>
  <c r="F461" i="31"/>
  <c r="G461" i="31"/>
  <c r="F462" i="31"/>
  <c r="G462" i="31"/>
  <c r="F463" i="31"/>
  <c r="G463" i="31"/>
  <c r="F466" i="31"/>
  <c r="G466" i="31"/>
  <c r="F467" i="31"/>
  <c r="G467" i="31"/>
  <c r="F436" i="31"/>
  <c r="G436" i="31"/>
  <c r="F487" i="31"/>
  <c r="G487" i="31"/>
  <c r="F488" i="31"/>
  <c r="G488" i="31"/>
  <c r="F490" i="31"/>
  <c r="G490" i="31"/>
  <c r="F522" i="31"/>
  <c r="G522" i="31"/>
  <c r="F495" i="31"/>
  <c r="G495" i="31"/>
  <c r="F497" i="31"/>
  <c r="G497" i="31"/>
  <c r="F498" i="31"/>
  <c r="G498" i="31"/>
  <c r="F514" i="31"/>
  <c r="G514" i="31"/>
  <c r="F515" i="31"/>
  <c r="G515" i="31"/>
  <c r="F516" i="31"/>
  <c r="G516" i="31"/>
  <c r="F517" i="31"/>
  <c r="G517" i="31"/>
  <c r="F508" i="31"/>
  <c r="G508" i="31"/>
  <c r="F510" i="31"/>
  <c r="G510" i="31"/>
  <c r="F534" i="31"/>
  <c r="G534" i="31"/>
  <c r="F535" i="31"/>
  <c r="G535" i="31"/>
  <c r="F536" i="31"/>
  <c r="G536" i="31"/>
  <c r="F538" i="31"/>
  <c r="G538" i="31"/>
  <c r="F539" i="31"/>
  <c r="G539" i="31"/>
  <c r="F540" i="31"/>
  <c r="G540" i="31"/>
  <c r="F545" i="31"/>
  <c r="G545" i="31"/>
  <c r="F546" i="31"/>
  <c r="G546" i="31"/>
  <c r="F527" i="31"/>
  <c r="G527" i="31"/>
  <c r="F528" i="31"/>
  <c r="G528" i="31"/>
  <c r="F530" i="31"/>
  <c r="G530" i="31"/>
  <c r="F531" i="31"/>
  <c r="G531" i="31"/>
  <c r="F550" i="31"/>
  <c r="G550" i="31"/>
  <c r="F551" i="31"/>
  <c r="G551" i="31"/>
  <c r="F552" i="31"/>
  <c r="G552" i="31"/>
  <c r="F553" i="31"/>
  <c r="G553" i="31"/>
  <c r="F554" i="31"/>
  <c r="G554" i="31"/>
  <c r="F555" i="31"/>
  <c r="G555" i="31"/>
  <c r="F556" i="31"/>
  <c r="G556" i="31"/>
  <c r="F557" i="31"/>
  <c r="G557" i="31"/>
  <c r="F558" i="31"/>
  <c r="G558" i="31"/>
  <c r="F561" i="31"/>
  <c r="G561" i="31"/>
  <c r="F565" i="31"/>
  <c r="G565" i="31"/>
  <c r="F566" i="31"/>
  <c r="G566" i="31"/>
  <c r="F568" i="31"/>
  <c r="G568" i="31"/>
  <c r="F569" i="31"/>
  <c r="G569" i="31"/>
  <c r="F570" i="31"/>
  <c r="G570" i="31"/>
  <c r="F571" i="31"/>
  <c r="G571" i="31"/>
  <c r="F572" i="31"/>
  <c r="G572" i="31"/>
  <c r="F573" i="31"/>
  <c r="G573" i="31"/>
  <c r="F574" i="31"/>
  <c r="G574" i="31"/>
  <c r="F575" i="31"/>
  <c r="G575" i="31"/>
  <c r="F584" i="31"/>
  <c r="G584" i="31"/>
  <c r="F585" i="31"/>
  <c r="G585" i="31"/>
  <c r="F586" i="31"/>
  <c r="G586" i="31"/>
  <c r="F587" i="31"/>
  <c r="G587" i="31"/>
  <c r="F593" i="31"/>
  <c r="G593" i="31"/>
  <c r="F594" i="31"/>
  <c r="G594" i="31"/>
  <c r="F595" i="31"/>
  <c r="G595" i="31"/>
  <c r="F596" i="31"/>
  <c r="G596" i="31"/>
  <c r="F597" i="31"/>
  <c r="G597" i="31"/>
  <c r="F598" i="31"/>
  <c r="G598" i="31"/>
  <c r="F599" i="31"/>
  <c r="G599" i="31"/>
  <c r="F600" i="31"/>
  <c r="G600" i="31"/>
  <c r="F602" i="31"/>
  <c r="G602" i="31"/>
  <c r="F603" i="31"/>
  <c r="G603" i="31"/>
  <c r="F604" i="31"/>
  <c r="G604" i="31"/>
  <c r="F605" i="31"/>
  <c r="G605" i="31"/>
  <c r="F606" i="31"/>
  <c r="G606" i="31"/>
  <c r="F607" i="31"/>
  <c r="G607" i="31"/>
  <c r="F608" i="31"/>
  <c r="G608" i="31"/>
  <c r="F610" i="31"/>
  <c r="G610" i="31"/>
  <c r="F611" i="31"/>
  <c r="G611" i="31"/>
  <c r="F612" i="31"/>
  <c r="G612" i="31"/>
  <c r="F613" i="31"/>
  <c r="G613" i="31"/>
  <c r="F614" i="31"/>
  <c r="G614" i="31"/>
  <c r="F615" i="31"/>
  <c r="G615" i="31"/>
  <c r="F616" i="31"/>
  <c r="G616" i="31"/>
  <c r="F617" i="31"/>
  <c r="G617" i="31"/>
  <c r="F670" i="31"/>
  <c r="G670" i="31"/>
  <c r="F671" i="31"/>
  <c r="G671" i="31"/>
  <c r="F672" i="31"/>
  <c r="G672" i="31"/>
  <c r="F678" i="31"/>
  <c r="G678" i="31"/>
  <c r="F679" i="31"/>
  <c r="G679" i="31"/>
  <c r="F680" i="31"/>
  <c r="G680" i="31"/>
  <c r="F681" i="31"/>
  <c r="G681" i="31"/>
  <c r="F682" i="31"/>
  <c r="G682" i="31"/>
  <c r="F683" i="31"/>
  <c r="G683" i="31"/>
  <c r="F684" i="31"/>
  <c r="G684" i="31"/>
  <c r="F685" i="31"/>
  <c r="G685" i="31"/>
  <c r="F687" i="31"/>
  <c r="G687" i="31"/>
  <c r="F688" i="31"/>
  <c r="G688" i="31"/>
  <c r="F689" i="31"/>
  <c r="G689" i="31"/>
  <c r="F690" i="31"/>
  <c r="G690" i="31"/>
  <c r="F691" i="31"/>
  <c r="G691" i="31"/>
  <c r="F692" i="31"/>
  <c r="G692" i="31"/>
  <c r="F693" i="31"/>
  <c r="G693" i="31"/>
  <c r="F695" i="31"/>
  <c r="G695" i="31"/>
  <c r="F696" i="31"/>
  <c r="G696" i="31"/>
  <c r="F697" i="31"/>
  <c r="G697" i="31"/>
  <c r="F698" i="31"/>
  <c r="G698" i="31"/>
  <c r="F699" i="31"/>
  <c r="G699" i="31"/>
  <c r="F700" i="31"/>
  <c r="G700" i="31"/>
  <c r="F701" i="31"/>
  <c r="G701" i="31"/>
  <c r="F702" i="31"/>
  <c r="G702" i="31"/>
  <c r="F753" i="31"/>
  <c r="G753" i="31"/>
  <c r="F759" i="31"/>
  <c r="G759" i="31"/>
  <c r="F760" i="31"/>
  <c r="G760" i="31"/>
  <c r="F761" i="31"/>
  <c r="G761" i="31"/>
  <c r="F762" i="31"/>
  <c r="G762" i="31"/>
  <c r="F763" i="31"/>
  <c r="G763" i="31"/>
  <c r="F764" i="31"/>
  <c r="G764" i="31"/>
  <c r="F765" i="31"/>
  <c r="G765" i="31"/>
  <c r="F766" i="31"/>
  <c r="G766" i="31"/>
  <c r="F768" i="31"/>
  <c r="G768" i="31"/>
  <c r="F769" i="31"/>
  <c r="G769" i="31"/>
  <c r="F770" i="31"/>
  <c r="G770" i="31"/>
  <c r="F771" i="31"/>
  <c r="G771" i="31"/>
  <c r="F772" i="31"/>
  <c r="G772" i="31"/>
  <c r="F773" i="31"/>
  <c r="G773" i="31"/>
  <c r="F774" i="31"/>
  <c r="G774" i="31"/>
  <c r="F776" i="31"/>
  <c r="G776" i="31"/>
  <c r="F777" i="31"/>
  <c r="G777" i="31"/>
  <c r="F778" i="31"/>
  <c r="G778" i="31"/>
  <c r="F779" i="31"/>
  <c r="G779" i="31"/>
  <c r="F780" i="31"/>
  <c r="G780" i="31"/>
  <c r="F781" i="31"/>
  <c r="G781" i="31"/>
  <c r="F831" i="31"/>
  <c r="G831" i="31"/>
  <c r="F832" i="31"/>
  <c r="G832" i="31"/>
  <c r="F833" i="31"/>
  <c r="G833" i="31"/>
  <c r="F834" i="31"/>
  <c r="G834" i="31"/>
  <c r="F838" i="31"/>
  <c r="G838" i="31"/>
  <c r="F839" i="31"/>
  <c r="G839" i="31"/>
  <c r="F836" i="31"/>
  <c r="G836" i="31"/>
  <c r="F837" i="31"/>
  <c r="G837" i="31"/>
  <c r="F844" i="31"/>
  <c r="G844" i="31"/>
  <c r="F845" i="31"/>
  <c r="G845" i="31"/>
  <c r="F846" i="31"/>
  <c r="G846" i="31"/>
  <c r="F847" i="31"/>
  <c r="G847" i="31"/>
  <c r="F532" i="31"/>
  <c r="G532" i="31"/>
  <c r="F542" i="31"/>
  <c r="G542" i="31"/>
  <c r="F547" i="31"/>
  <c r="G547" i="31"/>
  <c r="F840" i="31"/>
  <c r="G840" i="31"/>
  <c r="F848" i="31"/>
  <c r="G848" i="31"/>
  <c r="F855" i="31"/>
  <c r="G855" i="31"/>
  <c r="F856" i="31"/>
  <c r="G856" i="31"/>
  <c r="F858" i="31"/>
  <c r="G858" i="31"/>
  <c r="F859" i="31"/>
  <c r="G859" i="31"/>
  <c r="F861" i="31"/>
  <c r="G861" i="31"/>
  <c r="F862" i="31"/>
  <c r="G862" i="31"/>
  <c r="F865" i="31"/>
  <c r="G865" i="31"/>
  <c r="F866" i="31"/>
  <c r="G866" i="31"/>
  <c r="F867" i="31"/>
  <c r="G867" i="31"/>
  <c r="F870" i="31"/>
  <c r="G870" i="31"/>
  <c r="F871" i="31"/>
  <c r="G871" i="31"/>
  <c r="F872" i="31"/>
  <c r="G872" i="31"/>
  <c r="F931" i="31"/>
  <c r="G931" i="31"/>
  <c r="F932" i="31"/>
  <c r="G932" i="31"/>
  <c r="G336" i="31"/>
  <c r="F336" i="31"/>
  <c r="G337" i="31"/>
  <c r="F337" i="31"/>
  <c r="G338" i="31"/>
  <c r="F338" i="31"/>
  <c r="G339" i="31"/>
  <c r="F339" i="31"/>
  <c r="G425" i="31"/>
  <c r="F425" i="31"/>
  <c r="G426" i="31"/>
  <c r="F426" i="31"/>
  <c r="G427" i="31"/>
  <c r="F427" i="31"/>
  <c r="G428" i="31"/>
  <c r="F428" i="31"/>
  <c r="G437" i="31"/>
  <c r="F437" i="31"/>
  <c r="G441" i="31"/>
  <c r="F441" i="31"/>
  <c r="G447" i="31"/>
  <c r="F447" i="31"/>
  <c r="G450" i="31"/>
  <c r="F450" i="31"/>
  <c r="G469" i="31"/>
  <c r="F469" i="31"/>
  <c r="G470" i="31"/>
  <c r="F470" i="31"/>
  <c r="G543" i="31"/>
  <c r="F543" i="31"/>
  <c r="G548" i="31"/>
  <c r="F548" i="31"/>
  <c r="G562" i="31"/>
  <c r="F562" i="31"/>
  <c r="G578" i="31"/>
  <c r="F578" i="31"/>
  <c r="G579" i="31"/>
  <c r="F579" i="31"/>
  <c r="G580" i="31"/>
  <c r="F580" i="31"/>
  <c r="G588" i="31"/>
  <c r="F588" i="31"/>
  <c r="G589" i="31"/>
  <c r="F589" i="31"/>
  <c r="G620" i="31"/>
  <c r="F620" i="31"/>
  <c r="G621" i="31"/>
  <c r="F621" i="31"/>
  <c r="G622" i="31"/>
  <c r="F622" i="31"/>
  <c r="G624" i="31"/>
  <c r="F624" i="31"/>
  <c r="G625" i="31"/>
  <c r="F625" i="31"/>
  <c r="G626" i="31"/>
  <c r="F626" i="31"/>
  <c r="G627" i="31"/>
  <c r="F627" i="31"/>
  <c r="G628" i="31"/>
  <c r="F628" i="31"/>
  <c r="G629" i="31"/>
  <c r="F629" i="31"/>
  <c r="G630" i="31"/>
  <c r="F630" i="31"/>
  <c r="G632" i="31"/>
  <c r="F632" i="31"/>
  <c r="G633" i="31"/>
  <c r="F633" i="31"/>
  <c r="G634" i="31"/>
  <c r="F634" i="31"/>
  <c r="G635" i="31"/>
  <c r="F635" i="31"/>
  <c r="G636" i="31"/>
  <c r="F636" i="31"/>
  <c r="G637" i="31"/>
  <c r="F637" i="31"/>
  <c r="G638" i="31"/>
  <c r="F638" i="31"/>
  <c r="G639" i="31"/>
  <c r="F639" i="31"/>
  <c r="G642" i="31"/>
  <c r="F642" i="31"/>
  <c r="G643" i="31"/>
  <c r="F643" i="31"/>
  <c r="G644" i="31"/>
  <c r="F644" i="31"/>
  <c r="G645" i="31"/>
  <c r="F645" i="31"/>
  <c r="G646" i="31"/>
  <c r="F646" i="31"/>
  <c r="G647" i="31"/>
  <c r="F647" i="31"/>
  <c r="G648" i="31"/>
  <c r="F648" i="31"/>
  <c r="G649" i="31"/>
  <c r="F649" i="31"/>
  <c r="G651" i="31"/>
  <c r="F651" i="31"/>
  <c r="G652" i="31"/>
  <c r="F652" i="31"/>
  <c r="G653" i="31"/>
  <c r="F653" i="31"/>
  <c r="G654" i="31"/>
  <c r="F654" i="31"/>
  <c r="G655" i="31"/>
  <c r="F655" i="31"/>
  <c r="G656" i="31"/>
  <c r="F656" i="31"/>
  <c r="G657" i="31"/>
  <c r="F657" i="31"/>
  <c r="G659" i="31"/>
  <c r="F659" i="31"/>
  <c r="G660" i="31"/>
  <c r="F660" i="31"/>
  <c r="G661" i="31"/>
  <c r="F661" i="31"/>
  <c r="G662" i="31"/>
  <c r="F662" i="31"/>
  <c r="G663" i="31"/>
  <c r="F663" i="31"/>
  <c r="G664" i="31"/>
  <c r="F664" i="31"/>
  <c r="G665" i="31"/>
  <c r="F665" i="31"/>
  <c r="G666" i="31"/>
  <c r="F666" i="31"/>
  <c r="G673" i="31"/>
  <c r="F673" i="31"/>
  <c r="G674" i="31"/>
  <c r="F674" i="31"/>
  <c r="G705" i="31"/>
  <c r="F705" i="31"/>
  <c r="G706" i="31"/>
  <c r="F706" i="31"/>
  <c r="G707" i="31"/>
  <c r="F707" i="31"/>
  <c r="G709" i="31"/>
  <c r="F709" i="31"/>
  <c r="G710" i="31"/>
  <c r="F710" i="31"/>
  <c r="G711" i="31"/>
  <c r="F711" i="31"/>
  <c r="G712" i="31"/>
  <c r="F712" i="31"/>
  <c r="G713" i="31"/>
  <c r="F713" i="31"/>
  <c r="G714" i="31"/>
  <c r="F714" i="31"/>
  <c r="G715" i="31"/>
  <c r="F715" i="31"/>
  <c r="G717" i="31"/>
  <c r="F717" i="31"/>
  <c r="G718" i="31"/>
  <c r="F718" i="31"/>
  <c r="G719" i="31"/>
  <c r="F719" i="31"/>
  <c r="G720" i="31"/>
  <c r="F720" i="31"/>
  <c r="G721" i="31"/>
  <c r="F721" i="31"/>
  <c r="G722" i="31"/>
  <c r="F722" i="31"/>
  <c r="G723" i="31"/>
  <c r="F723" i="31"/>
  <c r="G724" i="31"/>
  <c r="F724" i="31"/>
  <c r="G727" i="31"/>
  <c r="F727" i="31"/>
  <c r="G728" i="31"/>
  <c r="F728" i="31"/>
  <c r="G729" i="31"/>
  <c r="F729" i="31"/>
  <c r="G730" i="31"/>
  <c r="F730" i="31"/>
  <c r="G731" i="31"/>
  <c r="F731" i="31"/>
  <c r="G732" i="31"/>
  <c r="F732" i="31"/>
  <c r="G733" i="31"/>
  <c r="F733" i="31"/>
  <c r="G734" i="31"/>
  <c r="F734" i="31"/>
  <c r="G736" i="31"/>
  <c r="F736" i="31"/>
  <c r="G737" i="31"/>
  <c r="F737" i="31"/>
  <c r="G738" i="31"/>
  <c r="F738" i="31"/>
  <c r="G739" i="31"/>
  <c r="F739" i="31"/>
  <c r="G740" i="31"/>
  <c r="F740" i="31"/>
  <c r="G741" i="31"/>
  <c r="F741" i="31"/>
  <c r="G742" i="31"/>
  <c r="F742" i="31"/>
  <c r="G744" i="31"/>
  <c r="F744" i="31"/>
  <c r="G745" i="31"/>
  <c r="F745" i="31"/>
  <c r="G746" i="31"/>
  <c r="F746" i="31"/>
  <c r="G747" i="31"/>
  <c r="F747" i="31"/>
  <c r="G748" i="31"/>
  <c r="F748" i="31"/>
  <c r="G749" i="31"/>
  <c r="F749" i="31"/>
  <c r="G750" i="31"/>
  <c r="F750" i="31"/>
  <c r="G751" i="31"/>
  <c r="F751" i="31"/>
  <c r="G754" i="31"/>
  <c r="F754" i="31"/>
  <c r="G755" i="31"/>
  <c r="F755" i="31"/>
  <c r="G784" i="31"/>
  <c r="F784" i="31"/>
  <c r="G785" i="31"/>
  <c r="F785" i="31"/>
  <c r="G786" i="31"/>
  <c r="F786" i="31"/>
  <c r="G788" i="31"/>
  <c r="F788" i="31"/>
  <c r="G789" i="31"/>
  <c r="F789" i="31"/>
  <c r="G790" i="31"/>
  <c r="F790" i="31"/>
  <c r="G791" i="31"/>
  <c r="F791" i="31"/>
  <c r="G792" i="31"/>
  <c r="F792" i="31"/>
  <c r="G793" i="31"/>
  <c r="F793" i="31"/>
  <c r="G794" i="31"/>
  <c r="F794" i="31"/>
  <c r="G796" i="31"/>
  <c r="F796" i="31"/>
  <c r="G797" i="31"/>
  <c r="F797" i="31"/>
  <c r="G798" i="31"/>
  <c r="F798" i="31"/>
  <c r="G799" i="31"/>
  <c r="F799" i="31"/>
  <c r="G800" i="31"/>
  <c r="F800" i="31"/>
  <c r="G801" i="31"/>
  <c r="F801" i="31"/>
  <c r="G802" i="31"/>
  <c r="F802" i="31"/>
  <c r="G803" i="31"/>
  <c r="F803" i="31"/>
  <c r="G806" i="31"/>
  <c r="F806" i="31"/>
  <c r="G807" i="31"/>
  <c r="F807" i="31"/>
  <c r="G808" i="31"/>
  <c r="F808" i="31"/>
  <c r="G809" i="31"/>
  <c r="F809" i="31"/>
  <c r="G810" i="31"/>
  <c r="F810" i="31"/>
  <c r="G811" i="31"/>
  <c r="F811" i="31"/>
  <c r="G812" i="31"/>
  <c r="F812" i="31"/>
  <c r="G813" i="31"/>
  <c r="F813" i="31"/>
  <c r="G815" i="31"/>
  <c r="F815" i="31"/>
  <c r="G816" i="31"/>
  <c r="F816" i="31"/>
  <c r="G817" i="31"/>
  <c r="F817" i="31"/>
  <c r="G818" i="31"/>
  <c r="F818" i="31"/>
  <c r="G819" i="31"/>
  <c r="F819" i="31"/>
  <c r="G821" i="31"/>
  <c r="F821" i="31"/>
  <c r="G822" i="31"/>
  <c r="F822" i="31"/>
  <c r="G823" i="31"/>
  <c r="F823" i="31"/>
  <c r="G824" i="31"/>
  <c r="F824" i="31"/>
  <c r="G825" i="31"/>
  <c r="F825" i="31"/>
  <c r="G826" i="31"/>
  <c r="F826" i="31"/>
  <c r="G827" i="31"/>
  <c r="F827" i="31"/>
  <c r="G828" i="31"/>
  <c r="F828" i="31"/>
  <c r="G841" i="31"/>
  <c r="F841" i="31"/>
  <c r="G842" i="31"/>
  <c r="F842" i="31"/>
  <c r="G849" i="31"/>
  <c r="F849" i="31"/>
  <c r="G850" i="31"/>
  <c r="F850" i="31"/>
  <c r="G876" i="31"/>
  <c r="F876" i="31"/>
  <c r="G877" i="31"/>
  <c r="F877" i="31"/>
  <c r="G882" i="31"/>
  <c r="F882" i="31"/>
  <c r="G883" i="31"/>
  <c r="F883" i="31"/>
  <c r="G878" i="31"/>
  <c r="F878" i="31"/>
  <c r="G884" i="31"/>
  <c r="F884" i="31"/>
  <c r="G879" i="31"/>
  <c r="F879" i="31"/>
  <c r="G885" i="31"/>
  <c r="F885" i="31"/>
  <c r="G1198" i="31"/>
  <c r="F1198" i="31"/>
  <c r="G1199" i="31"/>
  <c r="F1199" i="31"/>
  <c r="G1200" i="31"/>
  <c r="F1200" i="31"/>
  <c r="G1203" i="31"/>
  <c r="F1203" i="31"/>
  <c r="G1205" i="31"/>
  <c r="F1205" i="31"/>
  <c r="G1207" i="31"/>
  <c r="F1207" i="31"/>
  <c r="G1208" i="31"/>
  <c r="F1208" i="31"/>
  <c r="G1209" i="31"/>
  <c r="F1209" i="31"/>
  <c r="K1196" i="31"/>
  <c r="K1203" i="31"/>
  <c r="J1203" i="31"/>
  <c r="A1203" i="31"/>
  <c r="G1202" i="31"/>
  <c r="F1202" i="31"/>
  <c r="K1202" i="31"/>
  <c r="J1202" i="31"/>
  <c r="A1202" i="31"/>
  <c r="K1201" i="31"/>
  <c r="J1201" i="31"/>
  <c r="G1201" i="31"/>
  <c r="F1201" i="31"/>
  <c r="A1201" i="31"/>
  <c r="F418" i="31"/>
  <c r="G418" i="31"/>
  <c r="K420" i="31"/>
  <c r="J420" i="31"/>
  <c r="A420" i="31"/>
  <c r="K419" i="31"/>
  <c r="J419" i="31"/>
  <c r="A419" i="31"/>
  <c r="A421" i="31"/>
  <c r="J421" i="31"/>
  <c r="K421" i="31"/>
  <c r="A422" i="31"/>
  <c r="J422" i="31"/>
  <c r="K422" i="31"/>
  <c r="G1324" i="31"/>
  <c r="F1324" i="31"/>
  <c r="G1325" i="31"/>
  <c r="F1325" i="31"/>
  <c r="G1326" i="31"/>
  <c r="F1326" i="31"/>
  <c r="G1327" i="31"/>
  <c r="F1327" i="31"/>
  <c r="G1328" i="31"/>
  <c r="F1328" i="31"/>
  <c r="G1329" i="31"/>
  <c r="F1329" i="31"/>
  <c r="G1330" i="31"/>
  <c r="F1330" i="31"/>
  <c r="G1331" i="31"/>
  <c r="F1331" i="31"/>
  <c r="G1332" i="31"/>
  <c r="F1332" i="31"/>
  <c r="K1331" i="31"/>
  <c r="J1331" i="31"/>
  <c r="A1331" i="31"/>
  <c r="K1332" i="31"/>
  <c r="J1332" i="31"/>
  <c r="A1332" i="31"/>
  <c r="K1330" i="31"/>
  <c r="J1330" i="31"/>
  <c r="A1330" i="31"/>
  <c r="A1329" i="31"/>
  <c r="J1329" i="31"/>
  <c r="K1329" i="31"/>
  <c r="F27" i="31"/>
  <c r="G27" i="31"/>
  <c r="F31" i="31"/>
  <c r="G31" i="31"/>
  <c r="F35" i="31"/>
  <c r="G35" i="31"/>
  <c r="F39" i="31"/>
  <c r="G39" i="31"/>
  <c r="F43" i="31"/>
  <c r="G43" i="31"/>
  <c r="F170" i="31"/>
  <c r="G170" i="31"/>
  <c r="F171" i="31"/>
  <c r="G171" i="31"/>
  <c r="F174" i="31"/>
  <c r="G174" i="31"/>
  <c r="F175" i="31"/>
  <c r="G175" i="31"/>
  <c r="F178" i="31"/>
  <c r="G178" i="31"/>
  <c r="F179" i="31"/>
  <c r="G179" i="31"/>
  <c r="F182" i="31"/>
  <c r="G182" i="31"/>
  <c r="F183" i="31"/>
  <c r="G183" i="31"/>
  <c r="F186" i="31"/>
  <c r="G186" i="31"/>
  <c r="F187" i="31"/>
  <c r="G187" i="31"/>
  <c r="F190" i="31"/>
  <c r="G190" i="31"/>
  <c r="F191" i="31"/>
  <c r="G191" i="31"/>
  <c r="F194" i="31"/>
  <c r="G194" i="31"/>
  <c r="F195" i="31"/>
  <c r="G195" i="31"/>
  <c r="F201" i="31"/>
  <c r="G201" i="31"/>
  <c r="F202" i="31"/>
  <c r="G202" i="31"/>
  <c r="F203" i="31"/>
  <c r="G203" i="31"/>
  <c r="F204" i="31"/>
  <c r="G204" i="31"/>
  <c r="F205" i="31"/>
  <c r="G205" i="31"/>
  <c r="F206" i="31"/>
  <c r="G206" i="31"/>
  <c r="F207" i="31"/>
  <c r="G207" i="31"/>
  <c r="F209" i="31"/>
  <c r="G209" i="31"/>
  <c r="F210" i="31"/>
  <c r="G210" i="31"/>
  <c r="F211" i="31"/>
  <c r="G211" i="31"/>
  <c r="F212" i="31"/>
  <c r="G212" i="31"/>
  <c r="F213" i="31"/>
  <c r="G213" i="31"/>
  <c r="F214" i="31"/>
  <c r="G214" i="31"/>
  <c r="F215" i="31"/>
  <c r="G215" i="31"/>
  <c r="F217" i="31"/>
  <c r="G217" i="31"/>
  <c r="F218" i="31"/>
  <c r="G218" i="31"/>
  <c r="F219" i="31"/>
  <c r="G219" i="31"/>
  <c r="F220" i="31"/>
  <c r="G220" i="31"/>
  <c r="F221" i="31"/>
  <c r="G221" i="31"/>
  <c r="F222" i="31"/>
  <c r="G222" i="31"/>
  <c r="F223" i="31"/>
  <c r="G223" i="31"/>
  <c r="F225" i="31"/>
  <c r="G225" i="31"/>
  <c r="F226" i="31"/>
  <c r="G226" i="31"/>
  <c r="F227" i="31"/>
  <c r="G227" i="31"/>
  <c r="F228" i="31"/>
  <c r="G228" i="31"/>
  <c r="F229" i="31"/>
  <c r="G229" i="31"/>
  <c r="F230" i="31"/>
  <c r="G230" i="31"/>
  <c r="F231" i="31"/>
  <c r="G231" i="31"/>
  <c r="F233" i="31"/>
  <c r="G233" i="31"/>
  <c r="F234" i="31"/>
  <c r="G234" i="31"/>
  <c r="F235" i="31"/>
  <c r="G235" i="31"/>
  <c r="F236" i="31"/>
  <c r="G236" i="31"/>
  <c r="F237" i="31"/>
  <c r="G237" i="31"/>
  <c r="F238" i="31"/>
  <c r="G238" i="31"/>
  <c r="F239" i="31"/>
  <c r="G239" i="31"/>
  <c r="F241" i="31"/>
  <c r="G241" i="31"/>
  <c r="F242" i="31"/>
  <c r="G242" i="31"/>
  <c r="F243" i="31"/>
  <c r="G243" i="31"/>
  <c r="F244" i="31"/>
  <c r="G244" i="31"/>
  <c r="F245" i="31"/>
  <c r="G245" i="31"/>
  <c r="F246" i="31"/>
  <c r="G246" i="31"/>
  <c r="F247" i="31"/>
  <c r="G247" i="31"/>
  <c r="F248" i="31"/>
  <c r="G248" i="31"/>
  <c r="F252" i="31"/>
  <c r="G252" i="31"/>
  <c r="F253" i="31"/>
  <c r="G253" i="31"/>
  <c r="F254" i="31"/>
  <c r="G254" i="31"/>
  <c r="F255" i="31"/>
  <c r="G255" i="31"/>
  <c r="F256" i="31"/>
  <c r="G256" i="31"/>
  <c r="F257" i="31"/>
  <c r="G257" i="31"/>
  <c r="F258" i="31"/>
  <c r="G258" i="31"/>
  <c r="F260" i="31"/>
  <c r="G260" i="31"/>
  <c r="F261" i="31"/>
  <c r="G261" i="31"/>
  <c r="F262" i="31"/>
  <c r="G262" i="31"/>
  <c r="F263" i="31"/>
  <c r="G263" i="31"/>
  <c r="F264" i="31"/>
  <c r="G264" i="31"/>
  <c r="F265" i="31"/>
  <c r="G265" i="31"/>
  <c r="F266" i="31"/>
  <c r="G266" i="31"/>
  <c r="F268" i="31"/>
  <c r="G268" i="31"/>
  <c r="F269" i="31"/>
  <c r="G269" i="31"/>
  <c r="F270" i="31"/>
  <c r="G270" i="31"/>
  <c r="F271" i="31"/>
  <c r="G271" i="31"/>
  <c r="F272" i="31"/>
  <c r="G272" i="31"/>
  <c r="F273" i="31"/>
  <c r="G273" i="31"/>
  <c r="F274" i="31"/>
  <c r="G274" i="31"/>
  <c r="F284" i="31"/>
  <c r="G284" i="31"/>
  <c r="F285" i="31"/>
  <c r="G285" i="31"/>
  <c r="F286" i="31"/>
  <c r="G286" i="31"/>
  <c r="F287" i="31"/>
  <c r="G287" i="31"/>
  <c r="F288" i="31"/>
  <c r="G288" i="31"/>
  <c r="F289" i="31"/>
  <c r="G289" i="31"/>
  <c r="F290" i="31"/>
  <c r="G290" i="31"/>
  <c r="F276" i="31"/>
  <c r="G276" i="31"/>
  <c r="F277" i="31"/>
  <c r="G277" i="31"/>
  <c r="F278" i="31"/>
  <c r="G278" i="31"/>
  <c r="F279" i="31"/>
  <c r="G279" i="31"/>
  <c r="F280" i="31"/>
  <c r="G280" i="31"/>
  <c r="F281" i="31"/>
  <c r="G281" i="31"/>
  <c r="F282" i="31"/>
  <c r="G282" i="31"/>
  <c r="F292" i="31"/>
  <c r="G292" i="31"/>
  <c r="F293" i="31"/>
  <c r="G293" i="31"/>
  <c r="F294" i="31"/>
  <c r="G294" i="31"/>
  <c r="F295" i="31"/>
  <c r="G295" i="31"/>
  <c r="F296" i="31"/>
  <c r="G296" i="31"/>
  <c r="F297" i="31"/>
  <c r="G297" i="31"/>
  <c r="F298" i="31"/>
  <c r="G298" i="31"/>
  <c r="F299" i="31"/>
  <c r="G299" i="31"/>
  <c r="F301" i="31"/>
  <c r="G301" i="31"/>
  <c r="F302" i="31"/>
  <c r="G302" i="31"/>
  <c r="F307" i="31"/>
  <c r="G307" i="31"/>
  <c r="F308" i="31"/>
  <c r="G308" i="31"/>
  <c r="F309" i="31"/>
  <c r="G309" i="31"/>
  <c r="F310" i="31"/>
  <c r="G310" i="31"/>
  <c r="F311" i="31"/>
  <c r="G311" i="31"/>
  <c r="F312" i="31"/>
  <c r="G312" i="31"/>
  <c r="F316" i="31"/>
  <c r="G316" i="31"/>
  <c r="F317" i="31"/>
  <c r="G317" i="31"/>
  <c r="F318" i="31"/>
  <c r="G318" i="31"/>
  <c r="F319" i="31"/>
  <c r="G319" i="31"/>
  <c r="F320" i="31"/>
  <c r="G320" i="31"/>
  <c r="F321" i="31"/>
  <c r="G321" i="31"/>
  <c r="F322" i="31"/>
  <c r="G322" i="31"/>
  <c r="F324" i="31"/>
  <c r="G324" i="31"/>
  <c r="F325" i="31"/>
  <c r="G325" i="31"/>
  <c r="F326" i="31"/>
  <c r="G326" i="31"/>
  <c r="G315" i="31"/>
  <c r="F315" i="31"/>
  <c r="F368" i="31"/>
  <c r="G368" i="31"/>
  <c r="F369" i="31"/>
  <c r="G369" i="31"/>
  <c r="F370" i="31"/>
  <c r="G370" i="31"/>
  <c r="F373" i="31"/>
  <c r="G373" i="31"/>
  <c r="F374" i="31"/>
  <c r="G374" i="31"/>
  <c r="F375" i="31"/>
  <c r="G375" i="31"/>
  <c r="F376" i="31"/>
  <c r="G376" i="31"/>
  <c r="F377" i="31"/>
  <c r="G377" i="31"/>
  <c r="F378" i="31"/>
  <c r="G378" i="31"/>
  <c r="F379" i="31"/>
  <c r="G379" i="31"/>
  <c r="F382" i="31"/>
  <c r="G382" i="31"/>
  <c r="F383" i="31"/>
  <c r="G383" i="31"/>
  <c r="F385" i="31"/>
  <c r="G385" i="31"/>
  <c r="F386" i="31"/>
  <c r="G386" i="31"/>
  <c r="F388" i="31"/>
  <c r="G388" i="31"/>
  <c r="F389" i="31"/>
  <c r="G389" i="31"/>
  <c r="F391" i="31"/>
  <c r="G391" i="31"/>
  <c r="F392" i="31"/>
  <c r="G392" i="31"/>
  <c r="F395" i="31"/>
  <c r="G395" i="31"/>
  <c r="F396" i="31"/>
  <c r="G396" i="31"/>
  <c r="F397" i="31"/>
  <c r="G397" i="31"/>
  <c r="F398" i="31"/>
  <c r="G398" i="31"/>
  <c r="F399" i="31"/>
  <c r="G399" i="31"/>
  <c r="F400" i="31"/>
  <c r="G400" i="31"/>
  <c r="F401" i="31"/>
  <c r="G401" i="31"/>
  <c r="F403" i="31"/>
  <c r="G403" i="31"/>
  <c r="F404" i="31"/>
  <c r="G404" i="31"/>
  <c r="F408" i="31"/>
  <c r="G408" i="31"/>
  <c r="F409" i="31"/>
  <c r="G409" i="31"/>
  <c r="F410" i="31"/>
  <c r="G410" i="31"/>
  <c r="F412" i="31"/>
  <c r="G412" i="31"/>
  <c r="F413" i="31"/>
  <c r="G413" i="31"/>
  <c r="F414" i="31"/>
  <c r="G414" i="31"/>
  <c r="F415" i="31"/>
  <c r="G415" i="31"/>
  <c r="F435" i="31"/>
  <c r="G435" i="31"/>
  <c r="F444" i="31"/>
  <c r="G444" i="31"/>
  <c r="F473" i="31"/>
  <c r="G473" i="31"/>
  <c r="F474" i="31"/>
  <c r="G474" i="31"/>
  <c r="F475" i="31"/>
  <c r="G475" i="31"/>
  <c r="F476" i="31"/>
  <c r="G476" i="31"/>
  <c r="F477" i="31"/>
  <c r="G477" i="31"/>
  <c r="F478" i="31"/>
  <c r="G478" i="31"/>
  <c r="F479" i="31"/>
  <c r="G479" i="31"/>
  <c r="F480" i="31"/>
  <c r="G480" i="31"/>
  <c r="F481" i="31"/>
  <c r="G481" i="31"/>
  <c r="F482" i="31"/>
  <c r="G482" i="31"/>
  <c r="F483" i="31"/>
  <c r="G483" i="31"/>
  <c r="F489" i="31"/>
  <c r="G489" i="31"/>
  <c r="F491" i="31"/>
  <c r="G491" i="31"/>
  <c r="F492" i="31"/>
  <c r="G492" i="31"/>
  <c r="F500" i="31"/>
  <c r="G500" i="31"/>
  <c r="F501" i="31"/>
  <c r="G501" i="31"/>
  <c r="F503" i="31"/>
  <c r="G503" i="31"/>
  <c r="F504" i="31"/>
  <c r="G504" i="31"/>
  <c r="F506" i="31"/>
  <c r="G506" i="31"/>
  <c r="F507" i="31"/>
  <c r="G507" i="31"/>
  <c r="F511" i="31"/>
  <c r="G511" i="31"/>
  <c r="F519" i="31"/>
  <c r="G519" i="31"/>
  <c r="F520" i="31"/>
  <c r="G520" i="31"/>
  <c r="F521" i="31"/>
  <c r="G521" i="31"/>
  <c r="F541" i="31"/>
  <c r="G541" i="31"/>
  <c r="F890" i="31"/>
  <c r="G890" i="31"/>
  <c r="F891" i="31"/>
  <c r="G891" i="31"/>
  <c r="F892" i="31"/>
  <c r="G892" i="31"/>
  <c r="F893" i="31"/>
  <c r="G893" i="31"/>
  <c r="F895" i="31"/>
  <c r="G895" i="31"/>
  <c r="F896" i="31"/>
  <c r="G896" i="31"/>
  <c r="F897" i="31"/>
  <c r="G897" i="31"/>
  <c r="F898" i="31"/>
  <c r="G898" i="31"/>
  <c r="F899" i="31"/>
  <c r="G899" i="31"/>
  <c r="F900" i="31"/>
  <c r="G900" i="31"/>
  <c r="F902" i="31"/>
  <c r="G902" i="31"/>
  <c r="F903" i="31"/>
  <c r="G903" i="31"/>
  <c r="F904" i="31"/>
  <c r="G904" i="31"/>
  <c r="F906" i="31"/>
  <c r="G906" i="31"/>
  <c r="F907" i="31"/>
  <c r="G907" i="31"/>
  <c r="F911" i="31"/>
  <c r="G911" i="31"/>
  <c r="F912" i="31"/>
  <c r="G912" i="31"/>
  <c r="F913" i="31"/>
  <c r="G913" i="31"/>
  <c r="F914" i="31"/>
  <c r="G914" i="31"/>
  <c r="F915" i="31"/>
  <c r="G915" i="31"/>
  <c r="F917" i="31"/>
  <c r="G917" i="31"/>
  <c r="F919" i="31"/>
  <c r="G919" i="31"/>
  <c r="F920" i="31"/>
  <c r="G920" i="31"/>
  <c r="F921" i="31"/>
  <c r="G921" i="31"/>
  <c r="F922" i="31"/>
  <c r="G922" i="31"/>
  <c r="F923" i="31"/>
  <c r="G923" i="31"/>
  <c r="F927" i="31"/>
  <c r="G927" i="31"/>
  <c r="F928" i="31"/>
  <c r="G928" i="31"/>
  <c r="F929" i="31"/>
  <c r="G929" i="31"/>
  <c r="F933" i="31"/>
  <c r="G933" i="31"/>
  <c r="F935" i="31"/>
  <c r="G935" i="31"/>
  <c r="F936" i="31"/>
  <c r="G936" i="31"/>
  <c r="F938" i="31"/>
  <c r="G938" i="31"/>
  <c r="F939" i="31"/>
  <c r="G939" i="31"/>
  <c r="F940" i="31"/>
  <c r="G940" i="31"/>
  <c r="F941" i="31"/>
  <c r="G941" i="31"/>
  <c r="F942" i="31"/>
  <c r="G942" i="31"/>
  <c r="F947" i="31"/>
  <c r="G947" i="31"/>
  <c r="F948" i="31"/>
  <c r="G948" i="31"/>
  <c r="F949" i="31"/>
  <c r="G949" i="31"/>
  <c r="F950" i="31"/>
  <c r="G950" i="31"/>
  <c r="F951" i="31"/>
  <c r="G951" i="31"/>
  <c r="F952" i="31"/>
  <c r="G952" i="31"/>
  <c r="F953" i="31"/>
  <c r="G953" i="31"/>
  <c r="F955" i="31"/>
  <c r="G955" i="31"/>
  <c r="F956" i="31"/>
  <c r="G956" i="31"/>
  <c r="F957" i="31"/>
  <c r="G957" i="31"/>
  <c r="F958" i="31"/>
  <c r="G958" i="31"/>
  <c r="F959" i="31"/>
  <c r="G959" i="31"/>
  <c r="F960" i="31"/>
  <c r="G960" i="31"/>
  <c r="F961" i="31"/>
  <c r="G961" i="31"/>
  <c r="F963" i="31"/>
  <c r="G963" i="31"/>
  <c r="F964" i="31"/>
  <c r="G964" i="31"/>
  <c r="F965" i="31"/>
  <c r="G965" i="31"/>
  <c r="F967" i="31"/>
  <c r="G967" i="31"/>
  <c r="F968" i="31"/>
  <c r="G968" i="31"/>
  <c r="F970" i="31"/>
  <c r="G970" i="31"/>
  <c r="F971" i="31"/>
  <c r="G971" i="31"/>
  <c r="F974" i="31"/>
  <c r="G974" i="31"/>
  <c r="F975" i="31"/>
  <c r="G975" i="31"/>
  <c r="F976" i="31"/>
  <c r="G976" i="31"/>
  <c r="F977" i="31"/>
  <c r="G977" i="31"/>
  <c r="F978" i="31"/>
  <c r="G978" i="31"/>
  <c r="F979" i="31"/>
  <c r="G979" i="31"/>
  <c r="F980" i="31"/>
  <c r="G980" i="31"/>
  <c r="F982" i="31"/>
  <c r="G982" i="31"/>
  <c r="F983" i="31"/>
  <c r="G983" i="31"/>
  <c r="F985" i="31"/>
  <c r="G985" i="31"/>
  <c r="F986" i="31"/>
  <c r="G986" i="31"/>
  <c r="F987" i="31"/>
  <c r="G987" i="31"/>
  <c r="F990" i="31"/>
  <c r="G990" i="31"/>
  <c r="F991" i="31"/>
  <c r="G991" i="31"/>
  <c r="F994" i="31"/>
  <c r="G994" i="31"/>
  <c r="F995" i="31"/>
  <c r="G995" i="31"/>
  <c r="F996" i="31"/>
  <c r="G996" i="31"/>
  <c r="F997" i="31"/>
  <c r="G997" i="31"/>
  <c r="F999" i="31"/>
  <c r="G999" i="31"/>
  <c r="F1000" i="31"/>
  <c r="G1000" i="31"/>
  <c r="F1001" i="31"/>
  <c r="G1001" i="31"/>
  <c r="F1002" i="31"/>
  <c r="G1002" i="31"/>
  <c r="F1004" i="31"/>
  <c r="G1004" i="31"/>
  <c r="F1005" i="31"/>
  <c r="G1005" i="31"/>
  <c r="F1006" i="31"/>
  <c r="G1006" i="31"/>
  <c r="F1007" i="31"/>
  <c r="G1007" i="31"/>
  <c r="F1009" i="31"/>
  <c r="G1009" i="31"/>
  <c r="F1010" i="31"/>
  <c r="G1010" i="31"/>
  <c r="F1011" i="31"/>
  <c r="G1011" i="31"/>
  <c r="F1012" i="31"/>
  <c r="G1012" i="31"/>
  <c r="F1015" i="31"/>
  <c r="G1015" i="31"/>
  <c r="F1016" i="31"/>
  <c r="G1016" i="31"/>
  <c r="F1017" i="31"/>
  <c r="G1017" i="31"/>
  <c r="F1019" i="31"/>
  <c r="G1019" i="31"/>
  <c r="F1020" i="31"/>
  <c r="G1020" i="31"/>
  <c r="F1021" i="31"/>
  <c r="G1021" i="31"/>
  <c r="F1022" i="31"/>
  <c r="G1022" i="31"/>
  <c r="F1024" i="31"/>
  <c r="G1024" i="31"/>
  <c r="F1025" i="31"/>
  <c r="G1025" i="31"/>
  <c r="F1026" i="31"/>
  <c r="G1026" i="31"/>
  <c r="F1027" i="31"/>
  <c r="G1027" i="31"/>
  <c r="F1029" i="31"/>
  <c r="G1029" i="31"/>
  <c r="F1030" i="31"/>
  <c r="G1030" i="31"/>
  <c r="F1031" i="31"/>
  <c r="G1031" i="31"/>
  <c r="F1032" i="31"/>
  <c r="G1032" i="31"/>
  <c r="F1036" i="31"/>
  <c r="G1036" i="31"/>
  <c r="F1037" i="31"/>
  <c r="G1037" i="31"/>
  <c r="F1039" i="31"/>
  <c r="G1039" i="31"/>
  <c r="F1040" i="31"/>
  <c r="G1040" i="31"/>
  <c r="F1043" i="31"/>
  <c r="G1043" i="31"/>
  <c r="F1044" i="31"/>
  <c r="G1044" i="31"/>
  <c r="F1046" i="31"/>
  <c r="G1046" i="31"/>
  <c r="F1047" i="31"/>
  <c r="G1047" i="31"/>
  <c r="F1048" i="31"/>
  <c r="G1048" i="31"/>
  <c r="F1049" i="31"/>
  <c r="G1049" i="31"/>
  <c r="F1051" i="31"/>
  <c r="G1051" i="31"/>
  <c r="F1052" i="31"/>
  <c r="G1052" i="31"/>
  <c r="F1054" i="31"/>
  <c r="G1054" i="31"/>
  <c r="F1055" i="31"/>
  <c r="G1055" i="31"/>
  <c r="F1056" i="31"/>
  <c r="G1056" i="31"/>
  <c r="F1059" i="31"/>
  <c r="G1059" i="31"/>
  <c r="F1061" i="31"/>
  <c r="G1061" i="31"/>
  <c r="F1062" i="31"/>
  <c r="G1062" i="31"/>
  <c r="F1063" i="31"/>
  <c r="G1063" i="31"/>
  <c r="F1064" i="31"/>
  <c r="G1064" i="31"/>
  <c r="F1065" i="31"/>
  <c r="G1065" i="31"/>
  <c r="F1066" i="31"/>
  <c r="G1066" i="31"/>
  <c r="F1069" i="31"/>
  <c r="G1069" i="31"/>
  <c r="F1070" i="31"/>
  <c r="G1070" i="31"/>
  <c r="F1071" i="31"/>
  <c r="G1071" i="31"/>
  <c r="F1072" i="31"/>
  <c r="G1072" i="31"/>
  <c r="F1073" i="31"/>
  <c r="G1073" i="31"/>
  <c r="F1074" i="31"/>
  <c r="G1074" i="31"/>
  <c r="F1076" i="31"/>
  <c r="G1076" i="31"/>
  <c r="F1077" i="31"/>
  <c r="G1077" i="31"/>
  <c r="F1078" i="31"/>
  <c r="G1078" i="31"/>
  <c r="F1079" i="31"/>
  <c r="G1079" i="31"/>
  <c r="F1080" i="31"/>
  <c r="G1080" i="31"/>
  <c r="F1082" i="31"/>
  <c r="G1082" i="31"/>
  <c r="F1083" i="31"/>
  <c r="G1083" i="31"/>
  <c r="F1084" i="31"/>
  <c r="G1084" i="31"/>
  <c r="F1085" i="31"/>
  <c r="G1085" i="31"/>
  <c r="F1086" i="31"/>
  <c r="G1086" i="31"/>
  <c r="F1088" i="31"/>
  <c r="G1088" i="31"/>
  <c r="F1089" i="31"/>
  <c r="G1089" i="31"/>
  <c r="F1090" i="31"/>
  <c r="G1090" i="31"/>
  <c r="F1091" i="31"/>
  <c r="G1091" i="31"/>
  <c r="F1092" i="31"/>
  <c r="G1092" i="31"/>
  <c r="F1094" i="31"/>
  <c r="G1094" i="31"/>
  <c r="F1095" i="31"/>
  <c r="G1095" i="31"/>
  <c r="F1096" i="31"/>
  <c r="G1096" i="31"/>
  <c r="F1098" i="31"/>
  <c r="G1098" i="31"/>
  <c r="F1099" i="31"/>
  <c r="G1099" i="31"/>
  <c r="F1101" i="31"/>
  <c r="G1101" i="31"/>
  <c r="F1102" i="31"/>
  <c r="G1102" i="31"/>
  <c r="F1104" i="31"/>
  <c r="G1104" i="31"/>
  <c r="F1105" i="31"/>
  <c r="G1105" i="31"/>
  <c r="F1108" i="31"/>
  <c r="G1108" i="31"/>
  <c r="F1109" i="31"/>
  <c r="G1109" i="31"/>
  <c r="F1111" i="31"/>
  <c r="G1111" i="31"/>
  <c r="F1112" i="31"/>
  <c r="G1112" i="31"/>
  <c r="F1113" i="31"/>
  <c r="G1113" i="31"/>
  <c r="F1114" i="31"/>
  <c r="G1114" i="31"/>
  <c r="F1115" i="31"/>
  <c r="G1115" i="31"/>
  <c r="F1117" i="31"/>
  <c r="G1117" i="31"/>
  <c r="F1118" i="31"/>
  <c r="G1118" i="31"/>
  <c r="F1119" i="31"/>
  <c r="G1119" i="31"/>
  <c r="F1120" i="31"/>
  <c r="G1120" i="31"/>
  <c r="F1124" i="31"/>
  <c r="G1124" i="31"/>
  <c r="F1125" i="31"/>
  <c r="G1125" i="31"/>
  <c r="F1127" i="31"/>
  <c r="G1127" i="31"/>
  <c r="F1128" i="31"/>
  <c r="G1128" i="31"/>
  <c r="F1129" i="31"/>
  <c r="G1129" i="31"/>
  <c r="F1132" i="31"/>
  <c r="G1132" i="31"/>
  <c r="F1133" i="31"/>
  <c r="G1133" i="31"/>
  <c r="F1135" i="31"/>
  <c r="G1135" i="31"/>
  <c r="F1136" i="31"/>
  <c r="G1136" i="31"/>
  <c r="F1138" i="31"/>
  <c r="G1138" i="31"/>
  <c r="F1139" i="31"/>
  <c r="G1139" i="31"/>
  <c r="F1142" i="31"/>
  <c r="G1142" i="31"/>
  <c r="F1143" i="31"/>
  <c r="G1143" i="31"/>
  <c r="F1144" i="31"/>
  <c r="G1144" i="31"/>
  <c r="F1145" i="31"/>
  <c r="G1145" i="31"/>
  <c r="F1146" i="31"/>
  <c r="G1146" i="31"/>
  <c r="F1147" i="31"/>
  <c r="G1147" i="31"/>
  <c r="F1148" i="31"/>
  <c r="G1148" i="31"/>
  <c r="F1150" i="31"/>
  <c r="G1150" i="31"/>
  <c r="F1151" i="31"/>
  <c r="G1151" i="31"/>
  <c r="F1154" i="31"/>
  <c r="G1154" i="31"/>
  <c r="F1155" i="31"/>
  <c r="G1155" i="31"/>
  <c r="F1156" i="31"/>
  <c r="G1156" i="31"/>
  <c r="F1157" i="31"/>
  <c r="G1157" i="31"/>
  <c r="F1158" i="31"/>
  <c r="G1158" i="31"/>
  <c r="F1159" i="31"/>
  <c r="G1159" i="31"/>
  <c r="F1161" i="31"/>
  <c r="G1161" i="31"/>
  <c r="F1162" i="31"/>
  <c r="G1162" i="31"/>
  <c r="F1163" i="31"/>
  <c r="G1163" i="31"/>
  <c r="F1165" i="31"/>
  <c r="G1165" i="31"/>
  <c r="F1166" i="31"/>
  <c r="G1166" i="31"/>
  <c r="F1171" i="31"/>
  <c r="G1171" i="31"/>
  <c r="F1172" i="31"/>
  <c r="G1172" i="31"/>
  <c r="F1173" i="31"/>
  <c r="G1173" i="31"/>
  <c r="F1174" i="31"/>
  <c r="G1174" i="31"/>
  <c r="F1175" i="31"/>
  <c r="G1175" i="31"/>
  <c r="F1176" i="31"/>
  <c r="G1176" i="31"/>
  <c r="F1177" i="31"/>
  <c r="G1177" i="31"/>
  <c r="F1179" i="31"/>
  <c r="G1179" i="31"/>
  <c r="F1180" i="31"/>
  <c r="G1180" i="31"/>
  <c r="F1181" i="31"/>
  <c r="G1181" i="31"/>
  <c r="F1183" i="31"/>
  <c r="G1183" i="31"/>
  <c r="F1184" i="31"/>
  <c r="G1184" i="31"/>
  <c r="F1186" i="31"/>
  <c r="G1186" i="31"/>
  <c r="F1187" i="31"/>
  <c r="G1187" i="31"/>
  <c r="F1188" i="31"/>
  <c r="G1188" i="31"/>
  <c r="F1189" i="31"/>
  <c r="G1189" i="31"/>
  <c r="F1190" i="31"/>
  <c r="G1190" i="31"/>
  <c r="F1191" i="31"/>
  <c r="G1191" i="31"/>
  <c r="F1192" i="31"/>
  <c r="G1192" i="31"/>
  <c r="F1194" i="31"/>
  <c r="G1194" i="31"/>
  <c r="F1195" i="31"/>
  <c r="G1195" i="31"/>
  <c r="F1211" i="31"/>
  <c r="G1211" i="31"/>
  <c r="F1212" i="31"/>
  <c r="G1212" i="31"/>
  <c r="F1213" i="31"/>
  <c r="G1213" i="31"/>
  <c r="F1217" i="31"/>
  <c r="G1217" i="31"/>
  <c r="F1218" i="31"/>
  <c r="G1218" i="31"/>
  <c r="F1219" i="31"/>
  <c r="G1219" i="31"/>
  <c r="F1220" i="31"/>
  <c r="G1220" i="31"/>
  <c r="F1223" i="31"/>
  <c r="G1223" i="31"/>
  <c r="F1224" i="31"/>
  <c r="G1224" i="31"/>
  <c r="F1225" i="31"/>
  <c r="G1225" i="31"/>
  <c r="F1226" i="31"/>
  <c r="G1226" i="31"/>
  <c r="F1228" i="31"/>
  <c r="G1228" i="31"/>
  <c r="F1229" i="31"/>
  <c r="G1229" i="31"/>
  <c r="F1230" i="31"/>
  <c r="G1230" i="31"/>
  <c r="F1231" i="31"/>
  <c r="G1231" i="31"/>
  <c r="F1233" i="31"/>
  <c r="G1233" i="31"/>
  <c r="F1234" i="31"/>
  <c r="G1234" i="31"/>
  <c r="F1235" i="31"/>
  <c r="G1235" i="31"/>
  <c r="F1236" i="31"/>
  <c r="G1236" i="31"/>
  <c r="F1238" i="31"/>
  <c r="G1238" i="31"/>
  <c r="F1239" i="31"/>
  <c r="G1239" i="31"/>
  <c r="F1240" i="31"/>
  <c r="G1240" i="31"/>
  <c r="F1243" i="31"/>
  <c r="G1243" i="31"/>
  <c r="F1244" i="31"/>
  <c r="G1244" i="31"/>
  <c r="F1245" i="31"/>
  <c r="G1245" i="31"/>
  <c r="F1246" i="31"/>
  <c r="G1246" i="31"/>
  <c r="F1248" i="31"/>
  <c r="G1248" i="31"/>
  <c r="F1249" i="31"/>
  <c r="G1249" i="31"/>
  <c r="F1250" i="31"/>
  <c r="G1250" i="31"/>
  <c r="F1251" i="31"/>
  <c r="G1251" i="31"/>
  <c r="F1253" i="31"/>
  <c r="G1253" i="31"/>
  <c r="F1254" i="31"/>
  <c r="G1254" i="31"/>
  <c r="F1255" i="31"/>
  <c r="G1255" i="31"/>
  <c r="F1257" i="31"/>
  <c r="G1257" i="31"/>
  <c r="F1258" i="31"/>
  <c r="G1258" i="31"/>
  <c r="F1261" i="31"/>
  <c r="G1261" i="31"/>
  <c r="F1262" i="31"/>
  <c r="G1262" i="31"/>
  <c r="F1264" i="31"/>
  <c r="G1264" i="31"/>
  <c r="F1265" i="31"/>
  <c r="G1265" i="31"/>
  <c r="F1266" i="31"/>
  <c r="G1266" i="31"/>
  <c r="F1267" i="31"/>
  <c r="G1267" i="31"/>
  <c r="F1268" i="31"/>
  <c r="G1268" i="31"/>
  <c r="F1270" i="31"/>
  <c r="G1270" i="31"/>
  <c r="F1271" i="31"/>
  <c r="G1271" i="31"/>
  <c r="F1273" i="31"/>
  <c r="G1273" i="31"/>
  <c r="F1274" i="31"/>
  <c r="G1274" i="31"/>
  <c r="F1275" i="31"/>
  <c r="G1275" i="31"/>
  <c r="F1278" i="31"/>
  <c r="G1278" i="31"/>
  <c r="F1279" i="31"/>
  <c r="G1279" i="31"/>
  <c r="F1280" i="31"/>
  <c r="G1280" i="31"/>
  <c r="F1281" i="31"/>
  <c r="G1281" i="31"/>
  <c r="F1282" i="31"/>
  <c r="G1282" i="31"/>
  <c r="F1284" i="31"/>
  <c r="G1284" i="31"/>
  <c r="F1285" i="31"/>
  <c r="G1285" i="31"/>
  <c r="F1287" i="31"/>
  <c r="G1287" i="31"/>
  <c r="F1288" i="31"/>
  <c r="G1288" i="31"/>
  <c r="F1289" i="31"/>
  <c r="G1289" i="31"/>
  <c r="F1291" i="31"/>
  <c r="G1291" i="31"/>
  <c r="F1292" i="31"/>
  <c r="G1292" i="31"/>
  <c r="F1293" i="31"/>
  <c r="G1293" i="31"/>
  <c r="F1294" i="31"/>
  <c r="G1294" i="31"/>
  <c r="F1296" i="31"/>
  <c r="G1296" i="31"/>
  <c r="F1297" i="31"/>
  <c r="G1297" i="31"/>
  <c r="F1298" i="31"/>
  <c r="G1298" i="31"/>
  <c r="F1299" i="31"/>
  <c r="G1299" i="31"/>
  <c r="F1301" i="31"/>
  <c r="G1301" i="31"/>
  <c r="F1304" i="31"/>
  <c r="G1304" i="31"/>
  <c r="F1305" i="31"/>
  <c r="G1305" i="31"/>
  <c r="F1307" i="31"/>
  <c r="G1307" i="31"/>
  <c r="F1308" i="31"/>
  <c r="G1308" i="31"/>
  <c r="F1310" i="31"/>
  <c r="G1310" i="31"/>
  <c r="F1311" i="31"/>
  <c r="G1311" i="31"/>
  <c r="F1314" i="31"/>
  <c r="G1314" i="31"/>
  <c r="F1315" i="31"/>
  <c r="G1315" i="31"/>
  <c r="F1316" i="31"/>
  <c r="G1316" i="31"/>
  <c r="F1317" i="31"/>
  <c r="G1317" i="31"/>
  <c r="F1318" i="31"/>
  <c r="G1318" i="31"/>
  <c r="F1319" i="31"/>
  <c r="G1319" i="31"/>
  <c r="F1320" i="31"/>
  <c r="G1320" i="31"/>
  <c r="F1321" i="31"/>
  <c r="G1321" i="31"/>
  <c r="F1334" i="31"/>
  <c r="G1334" i="31"/>
  <c r="F1335" i="31"/>
  <c r="G1335" i="31"/>
  <c r="F1336" i="31"/>
  <c r="G1336" i="31"/>
  <c r="F1339" i="31"/>
  <c r="G1339" i="31"/>
  <c r="F1340" i="31"/>
  <c r="G1340" i="31"/>
  <c r="F1341" i="31"/>
  <c r="G1341" i="31"/>
  <c r="F1342" i="31"/>
  <c r="G1342" i="31"/>
  <c r="F1345" i="31"/>
  <c r="G1345" i="31"/>
  <c r="F1346" i="31"/>
  <c r="G1346" i="31"/>
  <c r="F1347" i="31"/>
  <c r="G1347" i="31"/>
  <c r="F1349" i="31"/>
  <c r="G1349" i="31"/>
  <c r="F1350" i="31"/>
  <c r="G1350" i="31"/>
  <c r="F1351" i="31"/>
  <c r="G1351" i="31"/>
  <c r="F1352" i="31"/>
  <c r="G1352" i="31"/>
  <c r="F1354" i="31"/>
  <c r="G1354" i="31"/>
  <c r="F1355" i="31"/>
  <c r="G1355" i="31"/>
  <c r="F1356" i="31"/>
  <c r="G1356" i="31"/>
  <c r="F1357" i="31"/>
  <c r="G1357" i="31"/>
  <c r="F1359" i="31"/>
  <c r="G1359" i="31"/>
  <c r="F1360" i="31"/>
  <c r="G1360" i="31"/>
  <c r="F1361" i="31"/>
  <c r="G1361" i="31"/>
  <c r="F1364" i="31"/>
  <c r="G1364" i="31"/>
  <c r="F1365" i="31"/>
  <c r="G1365" i="31"/>
  <c r="F1366" i="31"/>
  <c r="G1366" i="31"/>
  <c r="F1368" i="31"/>
  <c r="G1368" i="31"/>
  <c r="F1369" i="31"/>
  <c r="G1369" i="31"/>
  <c r="F1370" i="31"/>
  <c r="G1370" i="31"/>
  <c r="F1373" i="31"/>
  <c r="G1373" i="31"/>
  <c r="F1374" i="31"/>
  <c r="G1374" i="31"/>
  <c r="F1375" i="31"/>
  <c r="G1375" i="31"/>
  <c r="F1376" i="31"/>
  <c r="G1376" i="31"/>
  <c r="F1378" i="31"/>
  <c r="G1378" i="31"/>
  <c r="F1379" i="31"/>
  <c r="G1379" i="31"/>
  <c r="F1380" i="31"/>
  <c r="G1380" i="31"/>
  <c r="F1381" i="31"/>
  <c r="G1381" i="31"/>
  <c r="F1383" i="31"/>
  <c r="G1383" i="31"/>
  <c r="F1384" i="31"/>
  <c r="G1384" i="31"/>
  <c r="F1386" i="31"/>
  <c r="G1386" i="31"/>
  <c r="F1387" i="31"/>
  <c r="G1387" i="31"/>
  <c r="F1389" i="31"/>
  <c r="G1389" i="31"/>
  <c r="F1390" i="31"/>
  <c r="G1390" i="31"/>
  <c r="F1391" i="31"/>
  <c r="G1391" i="31"/>
  <c r="F1392" i="31"/>
  <c r="G1392" i="31"/>
  <c r="F1393" i="31"/>
  <c r="G1393" i="31"/>
  <c r="F1396" i="31"/>
  <c r="G1396" i="31"/>
  <c r="F1397" i="31"/>
  <c r="G1397" i="31"/>
  <c r="F1399" i="31"/>
  <c r="G1399" i="31"/>
  <c r="F1400" i="31"/>
  <c r="G1400" i="31"/>
  <c r="F1401" i="31"/>
  <c r="G1401" i="31"/>
  <c r="F1404" i="31"/>
  <c r="G1404" i="31"/>
  <c r="F1405" i="31"/>
  <c r="G1405" i="31"/>
  <c r="F1406" i="31"/>
  <c r="G1406" i="31"/>
  <c r="F1407" i="31"/>
  <c r="G1407" i="31"/>
  <c r="F1409" i="31"/>
  <c r="G1409" i="31"/>
  <c r="F1410" i="31"/>
  <c r="G1410" i="31"/>
  <c r="F1411" i="31"/>
  <c r="G1411" i="31"/>
  <c r="F1413" i="31"/>
  <c r="G1413" i="31"/>
  <c r="F1414" i="31"/>
  <c r="G1414" i="31"/>
  <c r="F1415" i="31"/>
  <c r="G1415" i="31"/>
  <c r="F1417" i="31"/>
  <c r="G1417" i="31"/>
  <c r="F1418" i="31"/>
  <c r="G1418" i="31"/>
  <c r="F1419" i="31"/>
  <c r="G1419" i="31"/>
  <c r="F1420" i="31"/>
  <c r="G1420" i="31"/>
  <c r="F1422" i="31"/>
  <c r="G1422" i="31"/>
  <c r="F1423" i="31"/>
  <c r="G1423" i="31"/>
  <c r="F1424" i="31"/>
  <c r="G1424" i="31"/>
  <c r="F19" i="31"/>
  <c r="G19" i="31"/>
  <c r="F23" i="31"/>
  <c r="G23" i="31"/>
  <c r="F25" i="31"/>
  <c r="G25" i="31"/>
  <c r="F29" i="31"/>
  <c r="G29" i="31"/>
  <c r="F33" i="31"/>
  <c r="G33" i="31"/>
  <c r="F37" i="31"/>
  <c r="G37" i="31"/>
  <c r="F41" i="31"/>
  <c r="G41" i="31"/>
  <c r="F45" i="31"/>
  <c r="G45" i="31"/>
  <c r="F46" i="31"/>
  <c r="G46" i="31"/>
  <c r="F47" i="31"/>
  <c r="G47" i="31"/>
  <c r="F48" i="31"/>
  <c r="G48" i="31"/>
  <c r="F56" i="31"/>
  <c r="G56" i="31"/>
  <c r="F64" i="31"/>
  <c r="G64" i="31"/>
  <c r="F72" i="31"/>
  <c r="G72" i="31"/>
  <c r="F80" i="31"/>
  <c r="G80" i="31"/>
  <c r="F88" i="31"/>
  <c r="G88" i="31"/>
  <c r="F97" i="31"/>
  <c r="G97" i="31"/>
  <c r="F98" i="31"/>
  <c r="G98" i="31"/>
  <c r="F99" i="31"/>
  <c r="G99" i="31"/>
  <c r="F107" i="31"/>
  <c r="G107" i="31"/>
  <c r="F115" i="31"/>
  <c r="G115" i="31"/>
  <c r="F123" i="31"/>
  <c r="G123" i="31"/>
  <c r="F131" i="31"/>
  <c r="G131" i="31"/>
  <c r="F139" i="31"/>
  <c r="G139" i="31"/>
  <c r="F148" i="31"/>
  <c r="G148" i="31"/>
  <c r="F151" i="31"/>
  <c r="G151" i="31"/>
  <c r="F152" i="31"/>
  <c r="G152" i="31"/>
  <c r="F153" i="31"/>
  <c r="G153" i="31"/>
  <c r="F159" i="31"/>
  <c r="G159" i="31"/>
  <c r="F160" i="31"/>
  <c r="G160" i="31"/>
  <c r="F161" i="31"/>
  <c r="G161" i="31"/>
  <c r="F168" i="31"/>
  <c r="G168" i="31"/>
  <c r="F169" i="31"/>
  <c r="G169" i="31"/>
  <c r="F173" i="31"/>
  <c r="G173" i="31"/>
  <c r="F177" i="31"/>
  <c r="G177" i="31"/>
  <c r="F181" i="31"/>
  <c r="G181" i="31"/>
  <c r="F185" i="31"/>
  <c r="G185" i="31"/>
  <c r="F189" i="31"/>
  <c r="G189" i="31"/>
  <c r="F193" i="31"/>
  <c r="G193" i="31"/>
  <c r="F197" i="31"/>
  <c r="G197" i="31"/>
  <c r="F198" i="31"/>
  <c r="G198" i="31"/>
  <c r="F199" i="31"/>
  <c r="G199" i="31"/>
  <c r="F200" i="31"/>
  <c r="G200" i="31"/>
  <c r="F208" i="31"/>
  <c r="G208" i="31"/>
  <c r="F216" i="31"/>
  <c r="G216" i="31"/>
  <c r="F224" i="31"/>
  <c r="G224" i="31"/>
  <c r="F232" i="31"/>
  <c r="G232" i="31"/>
  <c r="F240" i="31"/>
  <c r="G240" i="31"/>
  <c r="F249" i="31"/>
  <c r="G249" i="31"/>
  <c r="F250" i="31"/>
  <c r="G250" i="31"/>
  <c r="F251" i="31"/>
  <c r="G251" i="31"/>
  <c r="F259" i="31"/>
  <c r="G259" i="31"/>
  <c r="F267" i="31"/>
  <c r="G267" i="31"/>
  <c r="F275" i="31"/>
  <c r="G275" i="31"/>
  <c r="F283" i="31"/>
  <c r="G283" i="31"/>
  <c r="F291" i="31"/>
  <c r="G291" i="31"/>
  <c r="F300" i="31"/>
  <c r="G300" i="31"/>
  <c r="F303" i="31"/>
  <c r="G303" i="31"/>
  <c r="F304" i="31"/>
  <c r="G304" i="31"/>
  <c r="F305" i="31"/>
  <c r="G305" i="31"/>
  <c r="F306" i="31"/>
  <c r="G306" i="31"/>
  <c r="F313" i="31"/>
  <c r="G313" i="31"/>
  <c r="F314" i="31"/>
  <c r="G314" i="31"/>
  <c r="F323" i="31"/>
  <c r="G323" i="31"/>
  <c r="F327" i="31"/>
  <c r="G327" i="31"/>
  <c r="F328" i="31"/>
  <c r="G328" i="31"/>
  <c r="F334" i="31"/>
  <c r="G334" i="31"/>
  <c r="F335" i="31"/>
  <c r="G335" i="31"/>
  <c r="F340" i="31"/>
  <c r="G340" i="31"/>
  <c r="F341" i="31"/>
  <c r="G341" i="31"/>
  <c r="F342" i="31"/>
  <c r="G342" i="31"/>
  <c r="F343" i="31"/>
  <c r="G343" i="31"/>
  <c r="F344" i="31"/>
  <c r="G344" i="31"/>
  <c r="F348" i="31"/>
  <c r="G348" i="31"/>
  <c r="F351" i="31"/>
  <c r="G351" i="31"/>
  <c r="F352" i="31"/>
  <c r="G352" i="31"/>
  <c r="F356" i="31"/>
  <c r="G356" i="31"/>
  <c r="F357" i="31"/>
  <c r="G357" i="31"/>
  <c r="F361" i="31"/>
  <c r="G361" i="31"/>
  <c r="F362" i="31"/>
  <c r="G362" i="31"/>
  <c r="F363" i="31"/>
  <c r="G363" i="31"/>
  <c r="F367" i="31"/>
  <c r="G367" i="31"/>
  <c r="F371" i="31"/>
  <c r="G371" i="31"/>
  <c r="F372" i="31"/>
  <c r="G372" i="31"/>
  <c r="F380" i="31"/>
  <c r="G380" i="31"/>
  <c r="F381" i="31"/>
  <c r="G381" i="31"/>
  <c r="F384" i="31"/>
  <c r="G384" i="31"/>
  <c r="F387" i="31"/>
  <c r="G387" i="31"/>
  <c r="F390" i="31"/>
  <c r="G390" i="31"/>
  <c r="F393" i="31"/>
  <c r="G393" i="31"/>
  <c r="F394" i="31"/>
  <c r="G394" i="31"/>
  <c r="F402" i="31"/>
  <c r="G402" i="31"/>
  <c r="F405" i="31"/>
  <c r="G405" i="31"/>
  <c r="F406" i="31"/>
  <c r="G406" i="31"/>
  <c r="F407" i="31"/>
  <c r="G407" i="31"/>
  <c r="F411" i="31"/>
  <c r="G411" i="31"/>
  <c r="F416" i="31"/>
  <c r="G416" i="31"/>
  <c r="F423" i="31"/>
  <c r="G423" i="31"/>
  <c r="F424" i="31"/>
  <c r="G424" i="31"/>
  <c r="F429" i="31"/>
  <c r="G429" i="31"/>
  <c r="F430" i="31"/>
  <c r="G430" i="31"/>
  <c r="F438" i="31"/>
  <c r="G438" i="31"/>
  <c r="F439" i="31"/>
  <c r="G439" i="31"/>
  <c r="F442" i="31"/>
  <c r="G442" i="31"/>
  <c r="F445" i="31"/>
  <c r="G445" i="31"/>
  <c r="F448" i="31"/>
  <c r="G448" i="31"/>
  <c r="F451" i="31"/>
  <c r="G451" i="31"/>
  <c r="F452" i="31"/>
  <c r="G452" i="31"/>
  <c r="F454" i="31"/>
  <c r="G454" i="31"/>
  <c r="F458" i="31"/>
  <c r="G458" i="31"/>
  <c r="F464" i="31"/>
  <c r="G464" i="31"/>
  <c r="F465" i="31"/>
  <c r="G465" i="31"/>
  <c r="F468" i="31"/>
  <c r="G468" i="31"/>
  <c r="F471" i="31"/>
  <c r="G471" i="31"/>
  <c r="F472" i="31"/>
  <c r="G472" i="31"/>
  <c r="F484" i="31"/>
  <c r="G484" i="31"/>
  <c r="F485" i="31"/>
  <c r="G485" i="31"/>
  <c r="F486" i="31"/>
  <c r="G486" i="31"/>
  <c r="F493" i="31"/>
  <c r="G493" i="31"/>
  <c r="F494" i="31"/>
  <c r="G494" i="31"/>
  <c r="F496" i="31"/>
  <c r="G496" i="31"/>
  <c r="F499" i="31"/>
  <c r="G499" i="31"/>
  <c r="F502" i="31"/>
  <c r="G502" i="31"/>
  <c r="F505" i="31"/>
  <c r="G505" i="31"/>
  <c r="F509" i="31"/>
  <c r="G509" i="31"/>
  <c r="F512" i="31"/>
  <c r="G512" i="31"/>
  <c r="F513" i="31"/>
  <c r="G513" i="31"/>
  <c r="F518" i="31"/>
  <c r="G518" i="31"/>
  <c r="F523" i="31"/>
  <c r="G523" i="31"/>
  <c r="F524" i="31"/>
  <c r="G524" i="31"/>
  <c r="F525" i="31"/>
  <c r="G525" i="31"/>
  <c r="F526" i="31"/>
  <c r="G526" i="31"/>
  <c r="F529" i="31"/>
  <c r="G529" i="31"/>
  <c r="F533" i="31"/>
  <c r="G533" i="31"/>
  <c r="F537" i="31"/>
  <c r="G537" i="31"/>
  <c r="F544" i="31"/>
  <c r="G544" i="31"/>
  <c r="F549" i="31"/>
  <c r="G549" i="31"/>
  <c r="F559" i="31"/>
  <c r="G559" i="31"/>
  <c r="F560" i="31"/>
  <c r="G560" i="31"/>
  <c r="F563" i="31"/>
  <c r="G563" i="31"/>
  <c r="F564" i="31"/>
  <c r="G564" i="31"/>
  <c r="F567" i="31"/>
  <c r="G567" i="31"/>
  <c r="F576" i="31"/>
  <c r="G576" i="31"/>
  <c r="F577" i="31"/>
  <c r="G577" i="31"/>
  <c r="F581" i="31"/>
  <c r="G581" i="31"/>
  <c r="F582" i="31"/>
  <c r="G582" i="31"/>
  <c r="F583" i="31"/>
  <c r="G583" i="31"/>
  <c r="F590" i="31"/>
  <c r="G590" i="31"/>
  <c r="F591" i="31"/>
  <c r="G591" i="31"/>
  <c r="F592" i="31"/>
  <c r="G592" i="31"/>
  <c r="F601" i="31"/>
  <c r="G601" i="31"/>
  <c r="F609" i="31"/>
  <c r="G609" i="31"/>
  <c r="F618" i="31"/>
  <c r="G618" i="31"/>
  <c r="F619" i="31"/>
  <c r="G619" i="31"/>
  <c r="F623" i="31"/>
  <c r="G623" i="31"/>
  <c r="F631" i="31"/>
  <c r="G631" i="31"/>
  <c r="F640" i="31"/>
  <c r="G640" i="31"/>
  <c r="F641" i="31"/>
  <c r="G641" i="31"/>
  <c r="F650" i="31"/>
  <c r="G650" i="31"/>
  <c r="F658" i="31"/>
  <c r="G658" i="31"/>
  <c r="F667" i="31"/>
  <c r="G667" i="31"/>
  <c r="F668" i="31"/>
  <c r="G668" i="31"/>
  <c r="F669" i="31"/>
  <c r="G669" i="31"/>
  <c r="F675" i="31"/>
  <c r="G675" i="31"/>
  <c r="F676" i="31"/>
  <c r="G676" i="31"/>
  <c r="F677" i="31"/>
  <c r="G677" i="31"/>
  <c r="F686" i="31"/>
  <c r="G686" i="31"/>
  <c r="F694" i="31"/>
  <c r="G694" i="31"/>
  <c r="F703" i="31"/>
  <c r="G703" i="31"/>
  <c r="F704" i="31"/>
  <c r="G704" i="31"/>
  <c r="F708" i="31"/>
  <c r="G708" i="31"/>
  <c r="F716" i="31"/>
  <c r="G716" i="31"/>
  <c r="F725" i="31"/>
  <c r="G725" i="31"/>
  <c r="F726" i="31"/>
  <c r="G726" i="31"/>
  <c r="F735" i="31"/>
  <c r="G735" i="31"/>
  <c r="F743" i="31"/>
  <c r="G743" i="31"/>
  <c r="F752" i="31"/>
  <c r="G752" i="31"/>
  <c r="F756" i="31"/>
  <c r="G756" i="31"/>
  <c r="F757" i="31"/>
  <c r="G757" i="31"/>
  <c r="F758" i="31"/>
  <c r="G758" i="31"/>
  <c r="F767" i="31"/>
  <c r="G767" i="31"/>
  <c r="F775" i="31"/>
  <c r="G775" i="31"/>
  <c r="F782" i="31"/>
  <c r="G782" i="31"/>
  <c r="F783" i="31"/>
  <c r="G783" i="31"/>
  <c r="F787" i="31"/>
  <c r="G787" i="31"/>
  <c r="F795" i="31"/>
  <c r="G795" i="31"/>
  <c r="F804" i="31"/>
  <c r="G804" i="31"/>
  <c r="F805" i="31"/>
  <c r="G805" i="31"/>
  <c r="F814" i="31"/>
  <c r="G814" i="31"/>
  <c r="F820" i="31"/>
  <c r="G820" i="31"/>
  <c r="F829" i="31"/>
  <c r="G829" i="31"/>
  <c r="F830" i="31"/>
  <c r="G830" i="31"/>
  <c r="F835" i="31"/>
  <c r="G835" i="31"/>
  <c r="F843" i="31"/>
  <c r="G843" i="31"/>
  <c r="F851" i="31"/>
  <c r="G851" i="31"/>
  <c r="F852" i="31"/>
  <c r="G852" i="31"/>
  <c r="F853" i="31"/>
  <c r="G853" i="31"/>
  <c r="F854" i="31"/>
  <c r="G854" i="31"/>
  <c r="F857" i="31"/>
  <c r="G857" i="31"/>
  <c r="F860" i="31"/>
  <c r="G860" i="31"/>
  <c r="F863" i="31"/>
  <c r="G863" i="31"/>
  <c r="F864" i="31"/>
  <c r="G864" i="31"/>
  <c r="F868" i="31"/>
  <c r="G868" i="31"/>
  <c r="F869" i="31"/>
  <c r="G869" i="31"/>
  <c r="F873" i="31"/>
  <c r="G873" i="31"/>
  <c r="F874" i="31"/>
  <c r="G874" i="31"/>
  <c r="F875" i="31"/>
  <c r="G875" i="31"/>
  <c r="F880" i="31"/>
  <c r="G880" i="31"/>
  <c r="F881" i="31"/>
  <c r="G881" i="31"/>
  <c r="F886" i="31"/>
  <c r="G886" i="31"/>
  <c r="F887" i="31"/>
  <c r="G887" i="31"/>
  <c r="F888" i="31"/>
  <c r="G888" i="31"/>
  <c r="F889" i="31"/>
  <c r="G889" i="31"/>
  <c r="F894" i="31"/>
  <c r="G894" i="31"/>
  <c r="F901" i="31"/>
  <c r="G901" i="31"/>
  <c r="F905" i="31"/>
  <c r="G905" i="31"/>
  <c r="F908" i="31"/>
  <c r="G908" i="31"/>
  <c r="F909" i="31"/>
  <c r="G909" i="31"/>
  <c r="F910" i="31"/>
  <c r="G910" i="31"/>
  <c r="F916" i="31"/>
  <c r="G916" i="31"/>
  <c r="F918" i="31"/>
  <c r="G918" i="31"/>
  <c r="F924" i="31"/>
  <c r="G924" i="31"/>
  <c r="F925" i="31"/>
  <c r="G925" i="31"/>
  <c r="F926" i="31"/>
  <c r="G926" i="31"/>
  <c r="F930" i="31"/>
  <c r="G930" i="31"/>
  <c r="F934" i="31"/>
  <c r="G934" i="31"/>
  <c r="F937" i="31"/>
  <c r="G937" i="31"/>
  <c r="F943" i="31"/>
  <c r="G943" i="31"/>
  <c r="F944" i="31"/>
  <c r="G944" i="31"/>
  <c r="F945" i="31"/>
  <c r="G945" i="31"/>
  <c r="F946" i="31"/>
  <c r="G946" i="31"/>
  <c r="F954" i="31"/>
  <c r="G954" i="31"/>
  <c r="F962" i="31"/>
  <c r="G962" i="31"/>
  <c r="F966" i="31"/>
  <c r="G966" i="31"/>
  <c r="F969" i="31"/>
  <c r="G969" i="31"/>
  <c r="F972" i="31"/>
  <c r="G972" i="31"/>
  <c r="F973" i="31"/>
  <c r="G973" i="31"/>
  <c r="F981" i="31"/>
  <c r="G981" i="31"/>
  <c r="F984" i="31"/>
  <c r="G984" i="31"/>
  <c r="F988" i="31"/>
  <c r="G988" i="31"/>
  <c r="F989" i="31"/>
  <c r="G989" i="31"/>
  <c r="F992" i="31"/>
  <c r="G992" i="31"/>
  <c r="F993" i="31"/>
  <c r="G993" i="31"/>
  <c r="F998" i="31"/>
  <c r="G998" i="31"/>
  <c r="F1003" i="31"/>
  <c r="G1003" i="31"/>
  <c r="F1008" i="31"/>
  <c r="G1008" i="31"/>
  <c r="F1013" i="31"/>
  <c r="G1013" i="31"/>
  <c r="F1014" i="31"/>
  <c r="G1014" i="31"/>
  <c r="F1018" i="31"/>
  <c r="G1018" i="31"/>
  <c r="F1023" i="31"/>
  <c r="G1023" i="31"/>
  <c r="F1028" i="31"/>
  <c r="G1028" i="31"/>
  <c r="F1033" i="31"/>
  <c r="G1033" i="31"/>
  <c r="F1034" i="31"/>
  <c r="G1034" i="31"/>
  <c r="F1035" i="31"/>
  <c r="G1035" i="31"/>
  <c r="F1038" i="31"/>
  <c r="G1038" i="31"/>
  <c r="F1041" i="31"/>
  <c r="G1041" i="31"/>
  <c r="F1042" i="31"/>
  <c r="G1042" i="31"/>
  <c r="F1045" i="31"/>
  <c r="G1045" i="31"/>
  <c r="F1050" i="31"/>
  <c r="G1050" i="31"/>
  <c r="F1053" i="31"/>
  <c r="G1053" i="31"/>
  <c r="F1057" i="31"/>
  <c r="G1057" i="31"/>
  <c r="F1058" i="31"/>
  <c r="G1058" i="31"/>
  <c r="F1060" i="31"/>
  <c r="G1060" i="31"/>
  <c r="F1067" i="31"/>
  <c r="G1067" i="31"/>
  <c r="F1068" i="31"/>
  <c r="G1068" i="31"/>
  <c r="F1075" i="31"/>
  <c r="G1075" i="31"/>
  <c r="F1081" i="31"/>
  <c r="G1081" i="31"/>
  <c r="F1087" i="31"/>
  <c r="G1087" i="31"/>
  <c r="F1093" i="31"/>
  <c r="G1093" i="31"/>
  <c r="F1097" i="31"/>
  <c r="G1097" i="31"/>
  <c r="F1100" i="31"/>
  <c r="G1100" i="31"/>
  <c r="F1103" i="31"/>
  <c r="G1103" i="31"/>
  <c r="F1106" i="31"/>
  <c r="G1106" i="31"/>
  <c r="F1107" i="31"/>
  <c r="G1107" i="31"/>
  <c r="F1110" i="31"/>
  <c r="G1110" i="31"/>
  <c r="F1116" i="31"/>
  <c r="G1116" i="31"/>
  <c r="F1121" i="31"/>
  <c r="G1121" i="31"/>
  <c r="F1122" i="31"/>
  <c r="G1122" i="31"/>
  <c r="F1123" i="31"/>
  <c r="G1123" i="31"/>
  <c r="F1126" i="31"/>
  <c r="G1126" i="31"/>
  <c r="F1130" i="31"/>
  <c r="G1130" i="31"/>
  <c r="F1131" i="31"/>
  <c r="G1131" i="31"/>
  <c r="F1134" i="31"/>
  <c r="G1134" i="31"/>
  <c r="F1137" i="31"/>
  <c r="G1137" i="31"/>
  <c r="F1140" i="31"/>
  <c r="G1140" i="31"/>
  <c r="F1141" i="31"/>
  <c r="G1141" i="31"/>
  <c r="F1149" i="31"/>
  <c r="G1149" i="31"/>
  <c r="F1152" i="31"/>
  <c r="G1152" i="31"/>
  <c r="F1153" i="31"/>
  <c r="G1153" i="31"/>
  <c r="F1160" i="31"/>
  <c r="G1160" i="31"/>
  <c r="F1164" i="31"/>
  <c r="G1164" i="31"/>
  <c r="F1167" i="31"/>
  <c r="G1167" i="31"/>
  <c r="F1168" i="31"/>
  <c r="G1168" i="31"/>
  <c r="F1169" i="31"/>
  <c r="G1169" i="31"/>
  <c r="F1170" i="31"/>
  <c r="G1170" i="31"/>
  <c r="F1178" i="31"/>
  <c r="G1178" i="31"/>
  <c r="F1182" i="31"/>
  <c r="G1182" i="31"/>
  <c r="F1185" i="31"/>
  <c r="G1185" i="31"/>
  <c r="F1193" i="31"/>
  <c r="G1193" i="31"/>
  <c r="F1196" i="31"/>
  <c r="G1196" i="31"/>
  <c r="F1197" i="31"/>
  <c r="G1197" i="31"/>
  <c r="F1204" i="31"/>
  <c r="G1204" i="31"/>
  <c r="F1206" i="31"/>
  <c r="G1206" i="31"/>
  <c r="F1210" i="31"/>
  <c r="G1210" i="31"/>
  <c r="F1214" i="31"/>
  <c r="G1214" i="31"/>
  <c r="F1215" i="31"/>
  <c r="G1215" i="31"/>
  <c r="F1216" i="31"/>
  <c r="G1216" i="31"/>
  <c r="F1221" i="31"/>
  <c r="G1221" i="31"/>
  <c r="F1222" i="31"/>
  <c r="G1222" i="31"/>
  <c r="F1227" i="31"/>
  <c r="G1227" i="31"/>
  <c r="F1232" i="31"/>
  <c r="G1232" i="31"/>
  <c r="F1237" i="31"/>
  <c r="G1237" i="31"/>
  <c r="F1241" i="31"/>
  <c r="G1241" i="31"/>
  <c r="F1242" i="31"/>
  <c r="G1242" i="31"/>
  <c r="F1247" i="31"/>
  <c r="G1247" i="31"/>
  <c r="F1252" i="31"/>
  <c r="G1252" i="31"/>
  <c r="F1256" i="31"/>
  <c r="G1256" i="31"/>
  <c r="F1259" i="31"/>
  <c r="G1259" i="31"/>
  <c r="F1260" i="31"/>
  <c r="G1260" i="31"/>
  <c r="F1263" i="31"/>
  <c r="G1263" i="31"/>
  <c r="F1269" i="31"/>
  <c r="G1269" i="31"/>
  <c r="F1272" i="31"/>
  <c r="G1272" i="31"/>
  <c r="F1276" i="31"/>
  <c r="G1276" i="31"/>
  <c r="F1277" i="31"/>
  <c r="G1277" i="31"/>
  <c r="F1283" i="31"/>
  <c r="G1283" i="31"/>
  <c r="F1286" i="31"/>
  <c r="G1286" i="31"/>
  <c r="F1290" i="31"/>
  <c r="G1290" i="31"/>
  <c r="F1295" i="31"/>
  <c r="G1295" i="31"/>
  <c r="F1300" i="31"/>
  <c r="G1300" i="31"/>
  <c r="F1302" i="31"/>
  <c r="G1302" i="31"/>
  <c r="F1303" i="31"/>
  <c r="G1303" i="31"/>
  <c r="F1306" i="31"/>
  <c r="G1306" i="31"/>
  <c r="F1309" i="31"/>
  <c r="G1309" i="31"/>
  <c r="F1312" i="31"/>
  <c r="G1312" i="31"/>
  <c r="F1313" i="31"/>
  <c r="G1313" i="31"/>
  <c r="F1322" i="31"/>
  <c r="G1322" i="31"/>
  <c r="F1323" i="31"/>
  <c r="G1323" i="31"/>
  <c r="F1333" i="31"/>
  <c r="G1333" i="31"/>
  <c r="F1337" i="31"/>
  <c r="G1337" i="31"/>
  <c r="F1338" i="31"/>
  <c r="G1338" i="31"/>
  <c r="F1343" i="31"/>
  <c r="G1343" i="31"/>
  <c r="F1344" i="31"/>
  <c r="G1344" i="31"/>
  <c r="F1348" i="31"/>
  <c r="G1348" i="31"/>
  <c r="F1353" i="31"/>
  <c r="G1353" i="31"/>
  <c r="F1358" i="31"/>
  <c r="G1358" i="31"/>
  <c r="F1362" i="31"/>
  <c r="G1362" i="31"/>
  <c r="F1363" i="31"/>
  <c r="G1363" i="31"/>
  <c r="F1367" i="31"/>
  <c r="G1367" i="31"/>
  <c r="F1371" i="31"/>
  <c r="G1371" i="31"/>
  <c r="F1372" i="31"/>
  <c r="G1372" i="31"/>
  <c r="F1377" i="31"/>
  <c r="G1377" i="31"/>
  <c r="F1382" i="31"/>
  <c r="G1382" i="31"/>
  <c r="F1385" i="31"/>
  <c r="G1385" i="31"/>
  <c r="F1388" i="31"/>
  <c r="G1388" i="31"/>
  <c r="F1394" i="31"/>
  <c r="G1394" i="31"/>
  <c r="F1395" i="31"/>
  <c r="G1395" i="31"/>
  <c r="F1398" i="31"/>
  <c r="G1398" i="31"/>
  <c r="F1402" i="31"/>
  <c r="G1402" i="31"/>
  <c r="F1403" i="31"/>
  <c r="G1403" i="31"/>
  <c r="F1408" i="31"/>
  <c r="G1408" i="31"/>
  <c r="F1412" i="31"/>
  <c r="G1412" i="31"/>
  <c r="F1416" i="31"/>
  <c r="G1416" i="31"/>
  <c r="F1421" i="31"/>
  <c r="G1421" i="31"/>
  <c r="G5" i="31"/>
  <c r="F5" i="31"/>
  <c r="G6" i="31"/>
  <c r="F6" i="31"/>
  <c r="G7" i="31"/>
  <c r="F7" i="31"/>
  <c r="G10" i="31"/>
  <c r="F10" i="31"/>
  <c r="G11" i="31"/>
  <c r="F11" i="31"/>
  <c r="G13" i="31"/>
  <c r="F13" i="31"/>
  <c r="G14" i="31"/>
  <c r="F14" i="31"/>
  <c r="G15" i="31"/>
  <c r="F15" i="31"/>
  <c r="K529" i="31"/>
  <c r="K303" i="31"/>
  <c r="J303" i="31"/>
  <c r="A303" i="31"/>
  <c r="K304" i="31"/>
  <c r="K355" i="31"/>
  <c r="K406" i="31"/>
  <c r="K410" i="31"/>
  <c r="K428" i="31"/>
  <c r="J304" i="31"/>
  <c r="J355" i="31"/>
  <c r="J406" i="31"/>
  <c r="J410" i="31"/>
  <c r="J428" i="31"/>
  <c r="J6" i="31"/>
  <c r="K6" i="31"/>
  <c r="J7" i="31"/>
  <c r="K7" i="31"/>
  <c r="J8" i="31"/>
  <c r="K8" i="31"/>
  <c r="J9" i="31"/>
  <c r="K9" i="31"/>
  <c r="J10" i="31"/>
  <c r="K10" i="31"/>
  <c r="J11" i="31"/>
  <c r="K11" i="31"/>
  <c r="J12" i="31"/>
  <c r="K12" i="31"/>
  <c r="J13" i="31"/>
  <c r="K13" i="31"/>
  <c r="J14" i="31"/>
  <c r="K14" i="31"/>
  <c r="J15" i="31"/>
  <c r="K15" i="31"/>
  <c r="J16" i="31"/>
  <c r="K16" i="31"/>
  <c r="J17" i="31"/>
  <c r="K17" i="31"/>
  <c r="J18" i="31"/>
  <c r="K18" i="31"/>
  <c r="J19" i="31"/>
  <c r="K19" i="31"/>
  <c r="J20" i="31"/>
  <c r="K20" i="31"/>
  <c r="J21" i="31"/>
  <c r="K21" i="31"/>
  <c r="J22" i="31"/>
  <c r="K22" i="31"/>
  <c r="J23" i="31"/>
  <c r="K23" i="31"/>
  <c r="J24" i="31"/>
  <c r="K24" i="31"/>
  <c r="J25" i="31"/>
  <c r="K25" i="31"/>
  <c r="J26" i="31"/>
  <c r="K26" i="31"/>
  <c r="J27" i="31"/>
  <c r="K27" i="31"/>
  <c r="J28" i="31"/>
  <c r="K28" i="31"/>
  <c r="J29" i="31"/>
  <c r="K29" i="31"/>
  <c r="J30" i="31"/>
  <c r="K30" i="31"/>
  <c r="J31" i="31"/>
  <c r="K31" i="31"/>
  <c r="J32" i="31"/>
  <c r="K32" i="31"/>
  <c r="J33" i="31"/>
  <c r="K33" i="31"/>
  <c r="J34" i="31"/>
  <c r="K34" i="31"/>
  <c r="J35" i="31"/>
  <c r="K35" i="31"/>
  <c r="J36" i="31"/>
  <c r="K36" i="31"/>
  <c r="J37" i="31"/>
  <c r="K37" i="31"/>
  <c r="J38" i="31"/>
  <c r="K38" i="31"/>
  <c r="J39" i="31"/>
  <c r="K39" i="31"/>
  <c r="J40" i="31"/>
  <c r="K40" i="31"/>
  <c r="J41" i="31"/>
  <c r="K41" i="31"/>
  <c r="J42" i="31"/>
  <c r="K42" i="31"/>
  <c r="J43" i="31"/>
  <c r="K43" i="31"/>
  <c r="J44" i="31"/>
  <c r="K44" i="31"/>
  <c r="J45" i="31"/>
  <c r="K45" i="31"/>
  <c r="J46" i="31"/>
  <c r="K46" i="31"/>
  <c r="J47" i="31"/>
  <c r="K47" i="31"/>
  <c r="J48" i="31"/>
  <c r="K48" i="31"/>
  <c r="J49" i="31"/>
  <c r="K49" i="31"/>
  <c r="J50" i="31"/>
  <c r="K50" i="31"/>
  <c r="J51" i="31"/>
  <c r="K51" i="31"/>
  <c r="J52" i="31"/>
  <c r="K52" i="31"/>
  <c r="J53" i="31"/>
  <c r="K53" i="31"/>
  <c r="J54" i="31"/>
  <c r="K54" i="31"/>
  <c r="J55" i="31"/>
  <c r="K55" i="31"/>
  <c r="J56" i="31"/>
  <c r="K56" i="31"/>
  <c r="J57" i="31"/>
  <c r="K57" i="31"/>
  <c r="J58" i="31"/>
  <c r="K58" i="31"/>
  <c r="J59" i="31"/>
  <c r="K59" i="31"/>
  <c r="J60" i="31"/>
  <c r="K60" i="31"/>
  <c r="J61" i="31"/>
  <c r="K61" i="31"/>
  <c r="J62" i="31"/>
  <c r="K62" i="31"/>
  <c r="J63" i="31"/>
  <c r="K63" i="31"/>
  <c r="J64" i="31"/>
  <c r="K64" i="31"/>
  <c r="J65" i="31"/>
  <c r="K65" i="31"/>
  <c r="J66" i="31"/>
  <c r="K66" i="31"/>
  <c r="J67" i="31"/>
  <c r="K67" i="31"/>
  <c r="J68" i="31"/>
  <c r="K68" i="31"/>
  <c r="J69" i="31"/>
  <c r="K69" i="31"/>
  <c r="J70" i="31"/>
  <c r="K70" i="31"/>
  <c r="J71" i="31"/>
  <c r="K71" i="31"/>
  <c r="J72" i="31"/>
  <c r="K72" i="31"/>
  <c r="J73" i="31"/>
  <c r="K73" i="31"/>
  <c r="J74" i="31"/>
  <c r="K74" i="31"/>
  <c r="J75" i="31"/>
  <c r="K75" i="31"/>
  <c r="J76" i="31"/>
  <c r="K76" i="31"/>
  <c r="J77" i="31"/>
  <c r="K77" i="31"/>
  <c r="J78" i="31"/>
  <c r="K78" i="31"/>
  <c r="J79" i="31"/>
  <c r="K79" i="31"/>
  <c r="J80" i="31"/>
  <c r="K80" i="31"/>
  <c r="J81" i="31"/>
  <c r="K81" i="31"/>
  <c r="J82" i="31"/>
  <c r="K82" i="31"/>
  <c r="J83" i="31"/>
  <c r="K83" i="31"/>
  <c r="J84" i="31"/>
  <c r="K84" i="31"/>
  <c r="J85" i="31"/>
  <c r="K85" i="31"/>
  <c r="J86" i="31"/>
  <c r="K86" i="31"/>
  <c r="J87" i="31"/>
  <c r="K87" i="31"/>
  <c r="J88" i="31"/>
  <c r="K88" i="31"/>
  <c r="J89" i="31"/>
  <c r="K89" i="31"/>
  <c r="J90" i="31"/>
  <c r="K90" i="31"/>
  <c r="J91" i="31"/>
  <c r="K91" i="31"/>
  <c r="J92" i="31"/>
  <c r="K92" i="31"/>
  <c r="J93" i="31"/>
  <c r="K93" i="31"/>
  <c r="J94" i="31"/>
  <c r="K94" i="31"/>
  <c r="J95" i="31"/>
  <c r="K95" i="31"/>
  <c r="J96" i="31"/>
  <c r="K96" i="31"/>
  <c r="J97" i="31"/>
  <c r="K97" i="31"/>
  <c r="J98" i="31"/>
  <c r="K98" i="31"/>
  <c r="J99" i="31"/>
  <c r="K99" i="31"/>
  <c r="J100" i="31"/>
  <c r="K100" i="31"/>
  <c r="J101" i="31"/>
  <c r="K101" i="31"/>
  <c r="J102" i="31"/>
  <c r="K102" i="31"/>
  <c r="J103" i="31"/>
  <c r="K103" i="31"/>
  <c r="J104" i="31"/>
  <c r="K104" i="31"/>
  <c r="J105" i="31"/>
  <c r="K105" i="31"/>
  <c r="J106" i="31"/>
  <c r="K106" i="31"/>
  <c r="J107" i="31"/>
  <c r="K107" i="31"/>
  <c r="J108" i="31"/>
  <c r="K108" i="31"/>
  <c r="J109" i="31"/>
  <c r="K109" i="31"/>
  <c r="J110" i="31"/>
  <c r="K110" i="31"/>
  <c r="J111" i="31"/>
  <c r="K111" i="31"/>
  <c r="J112" i="31"/>
  <c r="K112" i="31"/>
  <c r="J113" i="31"/>
  <c r="K113" i="31"/>
  <c r="J114" i="31"/>
  <c r="K114" i="31"/>
  <c r="J115" i="31"/>
  <c r="K115" i="31"/>
  <c r="J116" i="31"/>
  <c r="K116" i="31"/>
  <c r="J117" i="31"/>
  <c r="K117" i="31"/>
  <c r="J118" i="31"/>
  <c r="K118" i="31"/>
  <c r="J119" i="31"/>
  <c r="K119" i="31"/>
  <c r="J120" i="31"/>
  <c r="K120" i="31"/>
  <c r="J121" i="31"/>
  <c r="K121" i="31"/>
  <c r="J122" i="31"/>
  <c r="K122" i="31"/>
  <c r="J123" i="31"/>
  <c r="K123" i="31"/>
  <c r="J124" i="31"/>
  <c r="K124" i="31"/>
  <c r="J125" i="31"/>
  <c r="K125" i="31"/>
  <c r="J126" i="31"/>
  <c r="K126" i="31"/>
  <c r="J127" i="31"/>
  <c r="K127" i="31"/>
  <c r="J128" i="31"/>
  <c r="K128" i="31"/>
  <c r="J129" i="31"/>
  <c r="K129" i="31"/>
  <c r="J130" i="31"/>
  <c r="K130" i="31"/>
  <c r="J131" i="31"/>
  <c r="K131" i="31"/>
  <c r="J132" i="31"/>
  <c r="K132" i="31"/>
  <c r="J133" i="31"/>
  <c r="K133" i="31"/>
  <c r="J134" i="31"/>
  <c r="K134" i="31"/>
  <c r="J135" i="31"/>
  <c r="K135" i="31"/>
  <c r="J136" i="31"/>
  <c r="K136" i="31"/>
  <c r="J137" i="31"/>
  <c r="K137" i="31"/>
  <c r="J138" i="31"/>
  <c r="K138" i="31"/>
  <c r="J139" i="31"/>
  <c r="K139" i="31"/>
  <c r="J140" i="31"/>
  <c r="K140" i="31"/>
  <c r="J141" i="31"/>
  <c r="K141" i="31"/>
  <c r="J142" i="31"/>
  <c r="K142" i="31"/>
  <c r="J143" i="31"/>
  <c r="K143" i="31"/>
  <c r="J144" i="31"/>
  <c r="K144" i="31"/>
  <c r="J145" i="31"/>
  <c r="K145" i="31"/>
  <c r="J146" i="31"/>
  <c r="K146" i="31"/>
  <c r="J147" i="31"/>
  <c r="K147" i="31"/>
  <c r="J148" i="31"/>
  <c r="K148" i="31"/>
  <c r="J149" i="31"/>
  <c r="K149" i="31"/>
  <c r="J150" i="31"/>
  <c r="K150" i="31"/>
  <c r="J151" i="31"/>
  <c r="K151" i="31"/>
  <c r="J152" i="31"/>
  <c r="K152" i="31"/>
  <c r="J153" i="31"/>
  <c r="K153" i="31"/>
  <c r="J154" i="31"/>
  <c r="K154" i="31"/>
  <c r="J155" i="31"/>
  <c r="K155" i="31"/>
  <c r="J156" i="31"/>
  <c r="K156" i="31"/>
  <c r="J157" i="31"/>
  <c r="K157" i="31"/>
  <c r="J158" i="31"/>
  <c r="K158" i="31"/>
  <c r="J159" i="31"/>
  <c r="K159" i="31"/>
  <c r="J160" i="31"/>
  <c r="K160" i="31"/>
  <c r="J161" i="31"/>
  <c r="K161" i="31"/>
  <c r="J162" i="31"/>
  <c r="K162" i="31"/>
  <c r="J163" i="31"/>
  <c r="K163" i="31"/>
  <c r="J164" i="31"/>
  <c r="K164" i="31"/>
  <c r="J165" i="31"/>
  <c r="K165" i="31"/>
  <c r="J166" i="31"/>
  <c r="K166" i="31"/>
  <c r="J167" i="31"/>
  <c r="K167" i="31"/>
  <c r="J168" i="31"/>
  <c r="K168" i="31"/>
  <c r="J169" i="31"/>
  <c r="K169" i="31"/>
  <c r="J170" i="31"/>
  <c r="K170" i="31"/>
  <c r="J171" i="31"/>
  <c r="K171" i="31"/>
  <c r="J172" i="31"/>
  <c r="K172" i="31"/>
  <c r="J173" i="31"/>
  <c r="K173" i="31"/>
  <c r="J174" i="31"/>
  <c r="K174" i="31"/>
  <c r="J175" i="31"/>
  <c r="K175" i="31"/>
  <c r="J176" i="31"/>
  <c r="K176" i="31"/>
  <c r="J177" i="31"/>
  <c r="K177" i="31"/>
  <c r="J178" i="31"/>
  <c r="K178" i="31"/>
  <c r="J179" i="31"/>
  <c r="K179" i="31"/>
  <c r="J180" i="31"/>
  <c r="K180" i="31"/>
  <c r="J181" i="31"/>
  <c r="K181" i="31"/>
  <c r="J182" i="31"/>
  <c r="K182" i="31"/>
  <c r="J183" i="31"/>
  <c r="K183" i="31"/>
  <c r="J184" i="31"/>
  <c r="K184" i="31"/>
  <c r="J185" i="31"/>
  <c r="K185" i="31"/>
  <c r="J186" i="31"/>
  <c r="K186" i="31"/>
  <c r="J187" i="31"/>
  <c r="K187" i="31"/>
  <c r="J188" i="31"/>
  <c r="K188" i="31"/>
  <c r="J189" i="31"/>
  <c r="K189" i="31"/>
  <c r="J190" i="31"/>
  <c r="K190" i="31"/>
  <c r="J191" i="31"/>
  <c r="K191" i="31"/>
  <c r="J192" i="31"/>
  <c r="K192" i="31"/>
  <c r="J193" i="31"/>
  <c r="K193" i="31"/>
  <c r="J194" i="31"/>
  <c r="K194" i="31"/>
  <c r="J195" i="31"/>
  <c r="K195" i="31"/>
  <c r="J196" i="31"/>
  <c r="K196" i="31"/>
  <c r="J197" i="31"/>
  <c r="K197" i="31"/>
  <c r="J198" i="31"/>
  <c r="K198" i="31"/>
  <c r="J199" i="31"/>
  <c r="K199" i="31"/>
  <c r="J200" i="31"/>
  <c r="K200" i="31"/>
  <c r="J201" i="31"/>
  <c r="K201" i="31"/>
  <c r="J202" i="31"/>
  <c r="K202" i="31"/>
  <c r="J203" i="31"/>
  <c r="K203" i="31"/>
  <c r="J204" i="31"/>
  <c r="K204" i="31"/>
  <c r="J205" i="31"/>
  <c r="K205" i="31"/>
  <c r="J206" i="31"/>
  <c r="K206" i="31"/>
  <c r="J207" i="31"/>
  <c r="K207" i="31"/>
  <c r="J208" i="31"/>
  <c r="K208" i="31"/>
  <c r="J209" i="31"/>
  <c r="K209" i="31"/>
  <c r="J210" i="31"/>
  <c r="K210" i="31"/>
  <c r="J211" i="31"/>
  <c r="K211" i="31"/>
  <c r="J212" i="31"/>
  <c r="K212" i="31"/>
  <c r="J213" i="31"/>
  <c r="K213" i="31"/>
  <c r="J214" i="31"/>
  <c r="K214" i="31"/>
  <c r="J215" i="31"/>
  <c r="K215" i="31"/>
  <c r="J216" i="31"/>
  <c r="K216" i="31"/>
  <c r="J217" i="31"/>
  <c r="K217" i="31"/>
  <c r="J218" i="31"/>
  <c r="K218" i="31"/>
  <c r="J219" i="31"/>
  <c r="K219" i="31"/>
  <c r="J220" i="31"/>
  <c r="K220" i="31"/>
  <c r="J221" i="31"/>
  <c r="K221" i="31"/>
  <c r="J222" i="31"/>
  <c r="K222" i="31"/>
  <c r="J223" i="31"/>
  <c r="K223" i="31"/>
  <c r="J224" i="31"/>
  <c r="K224" i="31"/>
  <c r="J225" i="31"/>
  <c r="K225" i="31"/>
  <c r="J226" i="31"/>
  <c r="K226" i="31"/>
  <c r="J227" i="31"/>
  <c r="K227" i="31"/>
  <c r="J228" i="31"/>
  <c r="K228" i="31"/>
  <c r="J229" i="31"/>
  <c r="K229" i="31"/>
  <c r="J230" i="31"/>
  <c r="K230" i="31"/>
  <c r="J231" i="31"/>
  <c r="K231" i="31"/>
  <c r="J232" i="31"/>
  <c r="K232" i="31"/>
  <c r="J233" i="31"/>
  <c r="K233" i="31"/>
  <c r="J234" i="31"/>
  <c r="K234" i="31"/>
  <c r="J235" i="31"/>
  <c r="K235" i="31"/>
  <c r="J236" i="31"/>
  <c r="K236" i="31"/>
  <c r="J237" i="31"/>
  <c r="K237" i="31"/>
  <c r="J238" i="31"/>
  <c r="K238" i="31"/>
  <c r="J239" i="31"/>
  <c r="K239" i="31"/>
  <c r="J240" i="31"/>
  <c r="K240" i="31"/>
  <c r="J241" i="31"/>
  <c r="K241" i="31"/>
  <c r="J242" i="31"/>
  <c r="K242" i="31"/>
  <c r="J243" i="31"/>
  <c r="K243" i="31"/>
  <c r="J244" i="31"/>
  <c r="K244" i="31"/>
  <c r="J245" i="31"/>
  <c r="K245" i="31"/>
  <c r="J246" i="31"/>
  <c r="K246" i="31"/>
  <c r="J247" i="31"/>
  <c r="K247" i="31"/>
  <c r="J248" i="31"/>
  <c r="K248" i="31"/>
  <c r="J249" i="31"/>
  <c r="K249" i="31"/>
  <c r="J250" i="31"/>
  <c r="K250" i="31"/>
  <c r="J251" i="31"/>
  <c r="K251" i="31"/>
  <c r="J252" i="31"/>
  <c r="K252" i="31"/>
  <c r="J253" i="31"/>
  <c r="K253" i="31"/>
  <c r="J254" i="31"/>
  <c r="K254" i="31"/>
  <c r="J255" i="31"/>
  <c r="K255" i="31"/>
  <c r="J256" i="31"/>
  <c r="K256" i="31"/>
  <c r="J257" i="31"/>
  <c r="K257" i="31"/>
  <c r="J258" i="31"/>
  <c r="K258" i="31"/>
  <c r="J259" i="31"/>
  <c r="K259" i="31"/>
  <c r="J260" i="31"/>
  <c r="K260" i="31"/>
  <c r="J261" i="31"/>
  <c r="K261" i="31"/>
  <c r="J262" i="31"/>
  <c r="K262" i="31"/>
  <c r="J263" i="31"/>
  <c r="K263" i="31"/>
  <c r="J264" i="31"/>
  <c r="K264" i="31"/>
  <c r="J265" i="31"/>
  <c r="K265" i="31"/>
  <c r="J266" i="31"/>
  <c r="K266" i="31"/>
  <c r="J267" i="31"/>
  <c r="K267" i="31"/>
  <c r="J268" i="31"/>
  <c r="K268" i="31"/>
  <c r="J269" i="31"/>
  <c r="K269" i="31"/>
  <c r="J270" i="31"/>
  <c r="K270" i="31"/>
  <c r="J271" i="31"/>
  <c r="K271" i="31"/>
  <c r="J272" i="31"/>
  <c r="K272" i="31"/>
  <c r="J273" i="31"/>
  <c r="K273" i="31"/>
  <c r="J274" i="31"/>
  <c r="K274" i="31"/>
  <c r="J275" i="31"/>
  <c r="K275" i="31"/>
  <c r="J276" i="31"/>
  <c r="K276" i="31"/>
  <c r="J277" i="31"/>
  <c r="K277" i="31"/>
  <c r="J278" i="31"/>
  <c r="K278" i="31"/>
  <c r="J279" i="31"/>
  <c r="K279" i="31"/>
  <c r="J280" i="31"/>
  <c r="K280" i="31"/>
  <c r="J281" i="31"/>
  <c r="K281" i="31"/>
  <c r="J282" i="31"/>
  <c r="K282" i="31"/>
  <c r="J283" i="31"/>
  <c r="K283" i="31"/>
  <c r="J284" i="31"/>
  <c r="K284" i="31"/>
  <c r="J285" i="31"/>
  <c r="K285" i="31"/>
  <c r="J286" i="31"/>
  <c r="K286" i="31"/>
  <c r="J287" i="31"/>
  <c r="K287" i="31"/>
  <c r="J288" i="31"/>
  <c r="K288" i="31"/>
  <c r="J289" i="31"/>
  <c r="K289" i="31"/>
  <c r="J290" i="31"/>
  <c r="K290" i="31"/>
  <c r="J291" i="31"/>
  <c r="K291" i="31"/>
  <c r="J292" i="31"/>
  <c r="K292" i="31"/>
  <c r="J293" i="31"/>
  <c r="K293" i="31"/>
  <c r="J294" i="31"/>
  <c r="K294" i="31"/>
  <c r="J295" i="31"/>
  <c r="K295" i="31"/>
  <c r="J296" i="31"/>
  <c r="K296" i="31"/>
  <c r="J297" i="31"/>
  <c r="K297" i="31"/>
  <c r="J298" i="31"/>
  <c r="K298" i="31"/>
  <c r="J299" i="31"/>
  <c r="K299" i="31"/>
  <c r="J300" i="31"/>
  <c r="K300" i="31"/>
  <c r="J301" i="31"/>
  <c r="K301" i="31"/>
  <c r="J302" i="31"/>
  <c r="K302" i="31"/>
  <c r="J305" i="31"/>
  <c r="K305" i="31"/>
  <c r="J306" i="31"/>
  <c r="K306" i="31"/>
  <c r="J307" i="31"/>
  <c r="K307" i="31"/>
  <c r="J308" i="31"/>
  <c r="K308" i="31"/>
  <c r="J309" i="31"/>
  <c r="K309" i="31"/>
  <c r="J310" i="31"/>
  <c r="K310" i="31"/>
  <c r="J311" i="31"/>
  <c r="K311" i="31"/>
  <c r="J312" i="31"/>
  <c r="K312" i="31"/>
  <c r="J313" i="31"/>
  <c r="K313" i="31"/>
  <c r="J314" i="31"/>
  <c r="K314" i="31"/>
  <c r="J315" i="31"/>
  <c r="K315" i="31"/>
  <c r="J316" i="31"/>
  <c r="K316" i="31"/>
  <c r="J317" i="31"/>
  <c r="K317" i="31"/>
  <c r="J318" i="31"/>
  <c r="K318" i="31"/>
  <c r="J319" i="31"/>
  <c r="K319" i="31"/>
  <c r="J320" i="31"/>
  <c r="K320" i="31"/>
  <c r="J321" i="31"/>
  <c r="K321" i="31"/>
  <c r="J322" i="31"/>
  <c r="K322" i="31"/>
  <c r="J323" i="31"/>
  <c r="K323" i="31"/>
  <c r="J324" i="31"/>
  <c r="K324" i="31"/>
  <c r="J325" i="31"/>
  <c r="K325" i="31"/>
  <c r="J326" i="31"/>
  <c r="K326" i="31"/>
  <c r="J327" i="31"/>
  <c r="K327" i="31"/>
  <c r="J328" i="31"/>
  <c r="K328" i="31"/>
  <c r="J329" i="31"/>
  <c r="K329" i="31"/>
  <c r="J330" i="31"/>
  <c r="K330" i="31"/>
  <c r="J331" i="31"/>
  <c r="K331" i="31"/>
  <c r="J332" i="31"/>
  <c r="K332" i="31"/>
  <c r="J333" i="31"/>
  <c r="K333" i="31"/>
  <c r="J334" i="31"/>
  <c r="K334" i="31"/>
  <c r="J335" i="31"/>
  <c r="K335" i="31"/>
  <c r="J336" i="31"/>
  <c r="K336" i="31"/>
  <c r="J337" i="31"/>
  <c r="K337" i="31"/>
  <c r="J338" i="31"/>
  <c r="K338" i="31"/>
  <c r="J339" i="31"/>
  <c r="K339" i="31"/>
  <c r="J340" i="31"/>
  <c r="K340" i="31"/>
  <c r="J341" i="31"/>
  <c r="K341" i="31"/>
  <c r="J342" i="31"/>
  <c r="K342" i="31"/>
  <c r="J343" i="31"/>
  <c r="K343" i="31"/>
  <c r="J344" i="31"/>
  <c r="K344" i="31"/>
  <c r="J345" i="31"/>
  <c r="K345" i="31"/>
  <c r="J346" i="31"/>
  <c r="K346" i="31"/>
  <c r="J347" i="31"/>
  <c r="K347" i="31"/>
  <c r="J348" i="31"/>
  <c r="K348" i="31"/>
  <c r="J349" i="31"/>
  <c r="K349" i="31"/>
  <c r="J350" i="31"/>
  <c r="K350" i="31"/>
  <c r="J351" i="31"/>
  <c r="K351" i="31"/>
  <c r="J352" i="31"/>
  <c r="K352" i="31"/>
  <c r="J353" i="31"/>
  <c r="K353" i="31"/>
  <c r="J354" i="31"/>
  <c r="K354" i="31"/>
  <c r="J356" i="31"/>
  <c r="K356" i="31"/>
  <c r="J357" i="31"/>
  <c r="K357" i="31"/>
  <c r="J358" i="31"/>
  <c r="K358" i="31"/>
  <c r="J359" i="31"/>
  <c r="K359" i="31"/>
  <c r="J360" i="31"/>
  <c r="K360" i="31"/>
  <c r="J361" i="31"/>
  <c r="K361" i="31"/>
  <c r="J362" i="31"/>
  <c r="K362" i="31"/>
  <c r="J363" i="31"/>
  <c r="K363" i="31"/>
  <c r="J364" i="31"/>
  <c r="K364" i="31"/>
  <c r="J365" i="31"/>
  <c r="K365" i="31"/>
  <c r="J366" i="31"/>
  <c r="K366" i="31"/>
  <c r="J367" i="31"/>
  <c r="K367" i="31"/>
  <c r="J368" i="31"/>
  <c r="K368" i="31"/>
  <c r="J369" i="31"/>
  <c r="K369" i="31"/>
  <c r="J370" i="31"/>
  <c r="K370" i="31"/>
  <c r="J371" i="31"/>
  <c r="K371" i="31"/>
  <c r="J372" i="31"/>
  <c r="K372" i="31"/>
  <c r="J373" i="31"/>
  <c r="K373" i="31"/>
  <c r="J374" i="31"/>
  <c r="K374" i="31"/>
  <c r="J375" i="31"/>
  <c r="K375" i="31"/>
  <c r="J376" i="31"/>
  <c r="K376" i="31"/>
  <c r="J377" i="31"/>
  <c r="K377" i="31"/>
  <c r="J378" i="31"/>
  <c r="K378" i="31"/>
  <c r="J379" i="31"/>
  <c r="K379" i="31"/>
  <c r="J380" i="31"/>
  <c r="K380" i="31"/>
  <c r="J381" i="31"/>
  <c r="K381" i="31"/>
  <c r="J382" i="31"/>
  <c r="K382" i="31"/>
  <c r="J383" i="31"/>
  <c r="K383" i="31"/>
  <c r="J384" i="31"/>
  <c r="K384" i="31"/>
  <c r="J385" i="31"/>
  <c r="K385" i="31"/>
  <c r="J386" i="31"/>
  <c r="K386" i="31"/>
  <c r="J387" i="31"/>
  <c r="K387" i="31"/>
  <c r="J388" i="31"/>
  <c r="K388" i="31"/>
  <c r="J389" i="31"/>
  <c r="K389" i="31"/>
  <c r="J390" i="31"/>
  <c r="K390" i="31"/>
  <c r="J391" i="31"/>
  <c r="K391" i="31"/>
  <c r="J392" i="31"/>
  <c r="K392" i="31"/>
  <c r="J393" i="31"/>
  <c r="K393" i="31"/>
  <c r="J394" i="31"/>
  <c r="K394" i="31"/>
  <c r="J395" i="31"/>
  <c r="K395" i="31"/>
  <c r="J396" i="31"/>
  <c r="K396" i="31"/>
  <c r="J397" i="31"/>
  <c r="K397" i="31"/>
  <c r="J398" i="31"/>
  <c r="K398" i="31"/>
  <c r="J399" i="31"/>
  <c r="K399" i="31"/>
  <c r="J400" i="31"/>
  <c r="K400" i="31"/>
  <c r="J401" i="31"/>
  <c r="K401" i="31"/>
  <c r="J402" i="31"/>
  <c r="K402" i="31"/>
  <c r="J403" i="31"/>
  <c r="K403" i="31"/>
  <c r="J404" i="31"/>
  <c r="K404" i="31"/>
  <c r="J405" i="31"/>
  <c r="K405" i="31"/>
  <c r="J407" i="31"/>
  <c r="K407" i="31"/>
  <c r="J408" i="31"/>
  <c r="K408" i="31"/>
  <c r="J409" i="31"/>
  <c r="K409" i="31"/>
  <c r="J411" i="31"/>
  <c r="K411" i="31"/>
  <c r="J412" i="31"/>
  <c r="K412" i="31"/>
  <c r="J413" i="31"/>
  <c r="K413" i="31"/>
  <c r="J414" i="31"/>
  <c r="K414" i="31"/>
  <c r="J415" i="31"/>
  <c r="K415" i="31"/>
  <c r="J416" i="31"/>
  <c r="K416" i="31"/>
  <c r="J417" i="31"/>
  <c r="K417" i="31"/>
  <c r="J418" i="31"/>
  <c r="K418" i="31"/>
  <c r="J423" i="31"/>
  <c r="K423" i="31"/>
  <c r="J424" i="31"/>
  <c r="K424" i="31"/>
  <c r="J425" i="31"/>
  <c r="K425" i="31"/>
  <c r="J426" i="31"/>
  <c r="K426" i="31"/>
  <c r="J427" i="31"/>
  <c r="K427" i="31"/>
  <c r="J429" i="31"/>
  <c r="K429" i="31"/>
  <c r="J430" i="31"/>
  <c r="K430" i="31"/>
  <c r="J431" i="31"/>
  <c r="K431" i="31"/>
  <c r="J432" i="31"/>
  <c r="K432" i="31"/>
  <c r="J433" i="31"/>
  <c r="K433" i="31"/>
  <c r="J434" i="31"/>
  <c r="K434" i="31"/>
  <c r="J435" i="31"/>
  <c r="K435" i="31"/>
  <c r="J436" i="31"/>
  <c r="K436" i="31"/>
  <c r="J437" i="31"/>
  <c r="K437" i="31"/>
  <c r="J438" i="31"/>
  <c r="K438" i="31"/>
  <c r="J439" i="31"/>
  <c r="K439" i="31"/>
  <c r="J440" i="31"/>
  <c r="K440" i="31"/>
  <c r="J441" i="31"/>
  <c r="K441" i="31"/>
  <c r="J442" i="31"/>
  <c r="K442" i="31"/>
  <c r="J443" i="31"/>
  <c r="K443" i="31"/>
  <c r="J444" i="31"/>
  <c r="K444" i="31"/>
  <c r="J445" i="31"/>
  <c r="K445" i="31"/>
  <c r="J446" i="31"/>
  <c r="K446" i="31"/>
  <c r="J447" i="31"/>
  <c r="K447" i="31"/>
  <c r="J448" i="31"/>
  <c r="K448" i="31"/>
  <c r="J449" i="31"/>
  <c r="K449" i="31"/>
  <c r="J450" i="31"/>
  <c r="K450" i="31"/>
  <c r="J451" i="31"/>
  <c r="K451" i="31"/>
  <c r="J452" i="31"/>
  <c r="K452" i="31"/>
  <c r="J453" i="31"/>
  <c r="K453" i="31"/>
  <c r="J454" i="31"/>
  <c r="K454" i="31"/>
  <c r="J455" i="31"/>
  <c r="K455" i="31"/>
  <c r="J456" i="31"/>
  <c r="K456" i="31"/>
  <c r="J457" i="31"/>
  <c r="K457" i="31"/>
  <c r="J458" i="31"/>
  <c r="K458" i="31"/>
  <c r="J459" i="31"/>
  <c r="K459" i="31"/>
  <c r="J460" i="31"/>
  <c r="K460" i="31"/>
  <c r="J461" i="31"/>
  <c r="K461" i="31"/>
  <c r="J462" i="31"/>
  <c r="K462" i="31"/>
  <c r="J463" i="31"/>
  <c r="K463" i="31"/>
  <c r="J464" i="31"/>
  <c r="K464" i="31"/>
  <c r="J465" i="31"/>
  <c r="K465" i="31"/>
  <c r="J466" i="31"/>
  <c r="K466" i="31"/>
  <c r="J467" i="31"/>
  <c r="K467" i="31"/>
  <c r="J468" i="31"/>
  <c r="K468" i="31"/>
  <c r="J469" i="31"/>
  <c r="K469" i="31"/>
  <c r="J470" i="31"/>
  <c r="K470" i="31"/>
  <c r="J471" i="31"/>
  <c r="K471" i="31"/>
  <c r="J472" i="31"/>
  <c r="K472" i="31"/>
  <c r="J473" i="31"/>
  <c r="K473" i="31"/>
  <c r="J474" i="31"/>
  <c r="K474" i="31"/>
  <c r="J475" i="31"/>
  <c r="K475" i="31"/>
  <c r="J476" i="31"/>
  <c r="K476" i="31"/>
  <c r="J477" i="31"/>
  <c r="K477" i="31"/>
  <c r="J478" i="31"/>
  <c r="K478" i="31"/>
  <c r="J479" i="31"/>
  <c r="K479" i="31"/>
  <c r="J480" i="31"/>
  <c r="K480" i="31"/>
  <c r="J481" i="31"/>
  <c r="K481" i="31"/>
  <c r="J482" i="31"/>
  <c r="K482" i="31"/>
  <c r="J483" i="31"/>
  <c r="K483" i="31"/>
  <c r="J484" i="31"/>
  <c r="K484" i="31"/>
  <c r="J485" i="31"/>
  <c r="K485" i="31"/>
  <c r="J486" i="31"/>
  <c r="K486" i="31"/>
  <c r="J487" i="31"/>
  <c r="K487" i="31"/>
  <c r="J488" i="31"/>
  <c r="K488" i="31"/>
  <c r="J489" i="31"/>
  <c r="K489" i="31"/>
  <c r="J490" i="31"/>
  <c r="K490" i="31"/>
  <c r="J491" i="31"/>
  <c r="K491" i="31"/>
  <c r="J492" i="31"/>
  <c r="K492" i="31"/>
  <c r="J493" i="31"/>
  <c r="K493" i="31"/>
  <c r="J494" i="31"/>
  <c r="K494" i="31"/>
  <c r="J495" i="31"/>
  <c r="K495" i="31"/>
  <c r="J496" i="31"/>
  <c r="K496" i="31"/>
  <c r="J497" i="31"/>
  <c r="K497" i="31"/>
  <c r="J498" i="31"/>
  <c r="K498" i="31"/>
  <c r="J499" i="31"/>
  <c r="K499" i="31"/>
  <c r="J500" i="31"/>
  <c r="K500" i="31"/>
  <c r="J501" i="31"/>
  <c r="K501" i="31"/>
  <c r="J502" i="31"/>
  <c r="K502" i="31"/>
  <c r="J503" i="31"/>
  <c r="K503" i="31"/>
  <c r="J504" i="31"/>
  <c r="K504" i="31"/>
  <c r="J505" i="31"/>
  <c r="K505" i="31"/>
  <c r="J506" i="31"/>
  <c r="K506" i="31"/>
  <c r="J507" i="31"/>
  <c r="K507" i="31"/>
  <c r="J508" i="31"/>
  <c r="K508" i="31"/>
  <c r="J509" i="31"/>
  <c r="K509" i="31"/>
  <c r="J510" i="31"/>
  <c r="K510" i="31"/>
  <c r="J511" i="31"/>
  <c r="K511" i="31"/>
  <c r="J512" i="31"/>
  <c r="K512" i="31"/>
  <c r="J513" i="31"/>
  <c r="K513" i="31"/>
  <c r="J514" i="31"/>
  <c r="K514" i="31"/>
  <c r="J515" i="31"/>
  <c r="K515" i="31"/>
  <c r="J516" i="31"/>
  <c r="K516" i="31"/>
  <c r="J517" i="31"/>
  <c r="K517" i="31"/>
  <c r="J518" i="31"/>
  <c r="K518" i="31"/>
  <c r="J519" i="31"/>
  <c r="K519" i="31"/>
  <c r="J520" i="31"/>
  <c r="K520" i="31"/>
  <c r="J521" i="31"/>
  <c r="K521" i="31"/>
  <c r="J522" i="31"/>
  <c r="K522" i="31"/>
  <c r="J523" i="31"/>
  <c r="K523" i="31"/>
  <c r="J524" i="31"/>
  <c r="K524" i="31"/>
  <c r="J525" i="31"/>
  <c r="K525" i="31"/>
  <c r="J526" i="31"/>
  <c r="K526" i="31"/>
  <c r="J527" i="31"/>
  <c r="K527" i="31"/>
  <c r="J528" i="31"/>
  <c r="K528" i="31"/>
  <c r="J529" i="31"/>
  <c r="J530" i="31"/>
  <c r="K530" i="31"/>
  <c r="J531" i="31"/>
  <c r="K531" i="31"/>
  <c r="J532" i="31"/>
  <c r="K532" i="31"/>
  <c r="J533" i="31"/>
  <c r="K533" i="31"/>
  <c r="J534" i="31"/>
  <c r="K534" i="31"/>
  <c r="J535" i="31"/>
  <c r="K535" i="31"/>
  <c r="J536" i="31"/>
  <c r="K536" i="31"/>
  <c r="J537" i="31"/>
  <c r="K537" i="31"/>
  <c r="J538" i="31"/>
  <c r="K538" i="31"/>
  <c r="J539" i="31"/>
  <c r="K539" i="31"/>
  <c r="J540" i="31"/>
  <c r="K540" i="31"/>
  <c r="J541" i="31"/>
  <c r="K541" i="31"/>
  <c r="J542" i="31"/>
  <c r="K542" i="31"/>
  <c r="J543" i="31"/>
  <c r="K543" i="31"/>
  <c r="J544" i="31"/>
  <c r="K544" i="31"/>
  <c r="J545" i="31"/>
  <c r="K545" i="31"/>
  <c r="J546" i="31"/>
  <c r="K546" i="31"/>
  <c r="J547" i="31"/>
  <c r="K547" i="31"/>
  <c r="J548" i="31"/>
  <c r="K548" i="31"/>
  <c r="J549" i="31"/>
  <c r="K549" i="31"/>
  <c r="J550" i="31"/>
  <c r="K550" i="31"/>
  <c r="J551" i="31"/>
  <c r="K551" i="31"/>
  <c r="J552" i="31"/>
  <c r="K552" i="31"/>
  <c r="J553" i="31"/>
  <c r="K553" i="31"/>
  <c r="J554" i="31"/>
  <c r="K554" i="31"/>
  <c r="J555" i="31"/>
  <c r="K555" i="31"/>
  <c r="J556" i="31"/>
  <c r="K556" i="31"/>
  <c r="J557" i="31"/>
  <c r="K557" i="31"/>
  <c r="J558" i="31"/>
  <c r="K558" i="31"/>
  <c r="J559" i="31"/>
  <c r="K559" i="31"/>
  <c r="J560" i="31"/>
  <c r="K560" i="31"/>
  <c r="J561" i="31"/>
  <c r="K561" i="31"/>
  <c r="J562" i="31"/>
  <c r="K562" i="31"/>
  <c r="J563" i="31"/>
  <c r="K563" i="31"/>
  <c r="J564" i="31"/>
  <c r="K564" i="31"/>
  <c r="J565" i="31"/>
  <c r="K565" i="31"/>
  <c r="J566" i="31"/>
  <c r="K566" i="31"/>
  <c r="J567" i="31"/>
  <c r="K567" i="31"/>
  <c r="J568" i="31"/>
  <c r="K568" i="31"/>
  <c r="J569" i="31"/>
  <c r="K569" i="31"/>
  <c r="J570" i="31"/>
  <c r="K570" i="31"/>
  <c r="J571" i="31"/>
  <c r="K571" i="31"/>
  <c r="J572" i="31"/>
  <c r="K572" i="31"/>
  <c r="J573" i="31"/>
  <c r="K573" i="31"/>
  <c r="J574" i="31"/>
  <c r="K574" i="31"/>
  <c r="J575" i="31"/>
  <c r="K575" i="31"/>
  <c r="J576" i="31"/>
  <c r="K576" i="31"/>
  <c r="J577" i="31"/>
  <c r="K577" i="31"/>
  <c r="J578" i="31"/>
  <c r="K578" i="31"/>
  <c r="J579" i="31"/>
  <c r="K579" i="31"/>
  <c r="J580" i="31"/>
  <c r="K580" i="31"/>
  <c r="J581" i="31"/>
  <c r="K581" i="31"/>
  <c r="J582" i="31"/>
  <c r="K582" i="31"/>
  <c r="J583" i="31"/>
  <c r="K583" i="31"/>
  <c r="J584" i="31"/>
  <c r="K584" i="31"/>
  <c r="J585" i="31"/>
  <c r="K585" i="31"/>
  <c r="J586" i="31"/>
  <c r="K586" i="31"/>
  <c r="J587" i="31"/>
  <c r="K587" i="31"/>
  <c r="J588" i="31"/>
  <c r="K588" i="31"/>
  <c r="J589" i="31"/>
  <c r="K589" i="31"/>
  <c r="J590" i="31"/>
  <c r="K590" i="31"/>
  <c r="J591" i="31"/>
  <c r="K591" i="31"/>
  <c r="J592" i="31"/>
  <c r="K592" i="31"/>
  <c r="J593" i="31"/>
  <c r="K593" i="31"/>
  <c r="J594" i="31"/>
  <c r="K594" i="31"/>
  <c r="J595" i="31"/>
  <c r="K595" i="31"/>
  <c r="J596" i="31"/>
  <c r="K596" i="31"/>
  <c r="J597" i="31"/>
  <c r="K597" i="31"/>
  <c r="J598" i="31"/>
  <c r="K598" i="31"/>
  <c r="J599" i="31"/>
  <c r="K599" i="31"/>
  <c r="J600" i="31"/>
  <c r="K600" i="31"/>
  <c r="J601" i="31"/>
  <c r="K601" i="31"/>
  <c r="J602" i="31"/>
  <c r="K602" i="31"/>
  <c r="J603" i="31"/>
  <c r="K603" i="31"/>
  <c r="J604" i="31"/>
  <c r="K604" i="31"/>
  <c r="J605" i="31"/>
  <c r="K605" i="31"/>
  <c r="J606" i="31"/>
  <c r="K606" i="31"/>
  <c r="J607" i="31"/>
  <c r="K607" i="31"/>
  <c r="J608" i="31"/>
  <c r="K608" i="31"/>
  <c r="J609" i="31"/>
  <c r="K609" i="31"/>
  <c r="J610" i="31"/>
  <c r="K610" i="31"/>
  <c r="J611" i="31"/>
  <c r="K611" i="31"/>
  <c r="J612" i="31"/>
  <c r="K612" i="31"/>
  <c r="J613" i="31"/>
  <c r="K613" i="31"/>
  <c r="J614" i="31"/>
  <c r="K614" i="31"/>
  <c r="J615" i="31"/>
  <c r="K615" i="31"/>
  <c r="J616" i="31"/>
  <c r="K616" i="31"/>
  <c r="J617" i="31"/>
  <c r="K617" i="31"/>
  <c r="J618" i="31"/>
  <c r="K618" i="31"/>
  <c r="J619" i="31"/>
  <c r="K619" i="31"/>
  <c r="J620" i="31"/>
  <c r="K620" i="31"/>
  <c r="J621" i="31"/>
  <c r="K621" i="31"/>
  <c r="J622" i="31"/>
  <c r="K622" i="31"/>
  <c r="J623" i="31"/>
  <c r="K623" i="31"/>
  <c r="J624" i="31"/>
  <c r="K624" i="31"/>
  <c r="J625" i="31"/>
  <c r="K625" i="31"/>
  <c r="J626" i="31"/>
  <c r="K626" i="31"/>
  <c r="J627" i="31"/>
  <c r="K627" i="31"/>
  <c r="J628" i="31"/>
  <c r="K628" i="31"/>
  <c r="J629" i="31"/>
  <c r="K629" i="31"/>
  <c r="J630" i="31"/>
  <c r="K630" i="31"/>
  <c r="J631" i="31"/>
  <c r="K631" i="31"/>
  <c r="J632" i="31"/>
  <c r="K632" i="31"/>
  <c r="J633" i="31"/>
  <c r="K633" i="31"/>
  <c r="J634" i="31"/>
  <c r="K634" i="31"/>
  <c r="J635" i="31"/>
  <c r="K635" i="31"/>
  <c r="J636" i="31"/>
  <c r="K636" i="31"/>
  <c r="J637" i="31"/>
  <c r="K637" i="31"/>
  <c r="J638" i="31"/>
  <c r="K638" i="31"/>
  <c r="J639" i="31"/>
  <c r="K639" i="31"/>
  <c r="J640" i="31"/>
  <c r="K640" i="31"/>
  <c r="J641" i="31"/>
  <c r="K641" i="31"/>
  <c r="J642" i="31"/>
  <c r="K642" i="31"/>
  <c r="J643" i="31"/>
  <c r="K643" i="31"/>
  <c r="J644" i="31"/>
  <c r="K644" i="31"/>
  <c r="J645" i="31"/>
  <c r="K645" i="31"/>
  <c r="J646" i="31"/>
  <c r="K646" i="31"/>
  <c r="J647" i="31"/>
  <c r="K647" i="31"/>
  <c r="J648" i="31"/>
  <c r="K648" i="31"/>
  <c r="J649" i="31"/>
  <c r="K649" i="31"/>
  <c r="J650" i="31"/>
  <c r="K650" i="31"/>
  <c r="J651" i="31"/>
  <c r="K651" i="31"/>
  <c r="J652" i="31"/>
  <c r="K652" i="31"/>
  <c r="J653" i="31"/>
  <c r="K653" i="31"/>
  <c r="J654" i="31"/>
  <c r="K654" i="31"/>
  <c r="J655" i="31"/>
  <c r="K655" i="31"/>
  <c r="J656" i="31"/>
  <c r="K656" i="31"/>
  <c r="J657" i="31"/>
  <c r="K657" i="31"/>
  <c r="J658" i="31"/>
  <c r="K658" i="31"/>
  <c r="J659" i="31"/>
  <c r="K659" i="31"/>
  <c r="J660" i="31"/>
  <c r="K660" i="31"/>
  <c r="J661" i="31"/>
  <c r="K661" i="31"/>
  <c r="J662" i="31"/>
  <c r="K662" i="31"/>
  <c r="J663" i="31"/>
  <c r="K663" i="31"/>
  <c r="J664" i="31"/>
  <c r="K664" i="31"/>
  <c r="J665" i="31"/>
  <c r="K665" i="31"/>
  <c r="J666" i="31"/>
  <c r="K666" i="31"/>
  <c r="J667" i="31"/>
  <c r="K667" i="31"/>
  <c r="J668" i="31"/>
  <c r="K668" i="31"/>
  <c r="J669" i="31"/>
  <c r="K669" i="31"/>
  <c r="J670" i="31"/>
  <c r="K670" i="31"/>
  <c r="J671" i="31"/>
  <c r="K671" i="31"/>
  <c r="J672" i="31"/>
  <c r="K672" i="31"/>
  <c r="J673" i="31"/>
  <c r="K673" i="31"/>
  <c r="J674" i="31"/>
  <c r="K674" i="31"/>
  <c r="J675" i="31"/>
  <c r="K675" i="31"/>
  <c r="J676" i="31"/>
  <c r="K676" i="31"/>
  <c r="J677" i="31"/>
  <c r="K677" i="31"/>
  <c r="J678" i="31"/>
  <c r="K678" i="31"/>
  <c r="J679" i="31"/>
  <c r="K679" i="31"/>
  <c r="J680" i="31"/>
  <c r="K680" i="31"/>
  <c r="J681" i="31"/>
  <c r="K681" i="31"/>
  <c r="J682" i="31"/>
  <c r="K682" i="31"/>
  <c r="J683" i="31"/>
  <c r="K683" i="31"/>
  <c r="J684" i="31"/>
  <c r="K684" i="31"/>
  <c r="J685" i="31"/>
  <c r="K685" i="31"/>
  <c r="J686" i="31"/>
  <c r="K686" i="31"/>
  <c r="J687" i="31"/>
  <c r="K687" i="31"/>
  <c r="J688" i="31"/>
  <c r="K688" i="31"/>
  <c r="J689" i="31"/>
  <c r="K689" i="31"/>
  <c r="J690" i="31"/>
  <c r="K690" i="31"/>
  <c r="J691" i="31"/>
  <c r="K691" i="31"/>
  <c r="J692" i="31"/>
  <c r="K692" i="31"/>
  <c r="J693" i="31"/>
  <c r="K693" i="31"/>
  <c r="J694" i="31"/>
  <c r="K694" i="31"/>
  <c r="J695" i="31"/>
  <c r="K695" i="31"/>
  <c r="J696" i="31"/>
  <c r="K696" i="31"/>
  <c r="J697" i="31"/>
  <c r="K697" i="31"/>
  <c r="J698" i="31"/>
  <c r="K698" i="31"/>
  <c r="J699" i="31"/>
  <c r="K699" i="31"/>
  <c r="J700" i="31"/>
  <c r="K700" i="31"/>
  <c r="J701" i="31"/>
  <c r="K701" i="31"/>
  <c r="J702" i="31"/>
  <c r="K702" i="31"/>
  <c r="J703" i="31"/>
  <c r="K703" i="31"/>
  <c r="J704" i="31"/>
  <c r="K704" i="31"/>
  <c r="J705" i="31"/>
  <c r="K705" i="31"/>
  <c r="J706" i="31"/>
  <c r="K706" i="31"/>
  <c r="J707" i="31"/>
  <c r="K707" i="31"/>
  <c r="J708" i="31"/>
  <c r="K708" i="31"/>
  <c r="J709" i="31"/>
  <c r="K709" i="31"/>
  <c r="J710" i="31"/>
  <c r="K710" i="31"/>
  <c r="J711" i="31"/>
  <c r="K711" i="31"/>
  <c r="J712" i="31"/>
  <c r="K712" i="31"/>
  <c r="J713" i="31"/>
  <c r="K713" i="31"/>
  <c r="J714" i="31"/>
  <c r="K714" i="31"/>
  <c r="J715" i="31"/>
  <c r="K715" i="31"/>
  <c r="J716" i="31"/>
  <c r="K716" i="31"/>
  <c r="J717" i="31"/>
  <c r="K717" i="31"/>
  <c r="J718" i="31"/>
  <c r="K718" i="31"/>
  <c r="J719" i="31"/>
  <c r="K719" i="31"/>
  <c r="J720" i="31"/>
  <c r="K720" i="31"/>
  <c r="J721" i="31"/>
  <c r="K721" i="31"/>
  <c r="J722" i="31"/>
  <c r="K722" i="31"/>
  <c r="J723" i="31"/>
  <c r="K723" i="31"/>
  <c r="J724" i="31"/>
  <c r="K724" i="31"/>
  <c r="J725" i="31"/>
  <c r="K725" i="31"/>
  <c r="J726" i="31"/>
  <c r="K726" i="31"/>
  <c r="J727" i="31"/>
  <c r="K727" i="31"/>
  <c r="J728" i="31"/>
  <c r="K728" i="31"/>
  <c r="J729" i="31"/>
  <c r="K729" i="31"/>
  <c r="J730" i="31"/>
  <c r="K730" i="31"/>
  <c r="J731" i="31"/>
  <c r="K731" i="31"/>
  <c r="J732" i="31"/>
  <c r="K732" i="31"/>
  <c r="J733" i="31"/>
  <c r="K733" i="31"/>
  <c r="J734" i="31"/>
  <c r="K734" i="31"/>
  <c r="J735" i="31"/>
  <c r="K735" i="31"/>
  <c r="J736" i="31"/>
  <c r="K736" i="31"/>
  <c r="J737" i="31"/>
  <c r="K737" i="31"/>
  <c r="J738" i="31"/>
  <c r="K738" i="31"/>
  <c r="J739" i="31"/>
  <c r="K739" i="31"/>
  <c r="J740" i="31"/>
  <c r="K740" i="31"/>
  <c r="J741" i="31"/>
  <c r="K741" i="31"/>
  <c r="J742" i="31"/>
  <c r="K742" i="31"/>
  <c r="J743" i="31"/>
  <c r="K743" i="31"/>
  <c r="J744" i="31"/>
  <c r="K744" i="31"/>
  <c r="J745" i="31"/>
  <c r="K745" i="31"/>
  <c r="J746" i="31"/>
  <c r="K746" i="31"/>
  <c r="J747" i="31"/>
  <c r="K747" i="31"/>
  <c r="J748" i="31"/>
  <c r="K748" i="31"/>
  <c r="J749" i="31"/>
  <c r="K749" i="31"/>
  <c r="J750" i="31"/>
  <c r="K750" i="31"/>
  <c r="J751" i="31"/>
  <c r="K751" i="31"/>
  <c r="J752" i="31"/>
  <c r="K752" i="31"/>
  <c r="J753" i="31"/>
  <c r="K753" i="31"/>
  <c r="J754" i="31"/>
  <c r="K754" i="31"/>
  <c r="J755" i="31"/>
  <c r="K755" i="31"/>
  <c r="J756" i="31"/>
  <c r="K756" i="31"/>
  <c r="J757" i="31"/>
  <c r="K757" i="31"/>
  <c r="J758" i="31"/>
  <c r="K758" i="31"/>
  <c r="J759" i="31"/>
  <c r="K759" i="31"/>
  <c r="J760" i="31"/>
  <c r="K760" i="31"/>
  <c r="J761" i="31"/>
  <c r="K761" i="31"/>
  <c r="J762" i="31"/>
  <c r="K762" i="31"/>
  <c r="J763" i="31"/>
  <c r="K763" i="31"/>
  <c r="J764" i="31"/>
  <c r="K764" i="31"/>
  <c r="J765" i="31"/>
  <c r="K765" i="31"/>
  <c r="J766" i="31"/>
  <c r="K766" i="31"/>
  <c r="J767" i="31"/>
  <c r="K767" i="31"/>
  <c r="J768" i="31"/>
  <c r="K768" i="31"/>
  <c r="J769" i="31"/>
  <c r="K769" i="31"/>
  <c r="J770" i="31"/>
  <c r="K770" i="31"/>
  <c r="J771" i="31"/>
  <c r="K771" i="31"/>
  <c r="J772" i="31"/>
  <c r="K772" i="31"/>
  <c r="J773" i="31"/>
  <c r="K773" i="31"/>
  <c r="J774" i="31"/>
  <c r="K774" i="31"/>
  <c r="J775" i="31"/>
  <c r="K775" i="31"/>
  <c r="J776" i="31"/>
  <c r="K776" i="31"/>
  <c r="J777" i="31"/>
  <c r="K777" i="31"/>
  <c r="J778" i="31"/>
  <c r="K778" i="31"/>
  <c r="J779" i="31"/>
  <c r="K779" i="31"/>
  <c r="J780" i="31"/>
  <c r="K780" i="31"/>
  <c r="J781" i="31"/>
  <c r="K781" i="31"/>
  <c r="J782" i="31"/>
  <c r="K782" i="31"/>
  <c r="J783" i="31"/>
  <c r="K783" i="31"/>
  <c r="J784" i="31"/>
  <c r="K784" i="31"/>
  <c r="J785" i="31"/>
  <c r="K785" i="31"/>
  <c r="J786" i="31"/>
  <c r="K786" i="31"/>
  <c r="J787" i="31"/>
  <c r="K787" i="31"/>
  <c r="J788" i="31"/>
  <c r="K788" i="31"/>
  <c r="J789" i="31"/>
  <c r="K789" i="31"/>
  <c r="J790" i="31"/>
  <c r="K790" i="31"/>
  <c r="J791" i="31"/>
  <c r="K791" i="31"/>
  <c r="J792" i="31"/>
  <c r="K792" i="31"/>
  <c r="J793" i="31"/>
  <c r="K793" i="31"/>
  <c r="J794" i="31"/>
  <c r="K794" i="31"/>
  <c r="J795" i="31"/>
  <c r="K795" i="31"/>
  <c r="J796" i="31"/>
  <c r="K796" i="31"/>
  <c r="J797" i="31"/>
  <c r="K797" i="31"/>
  <c r="J798" i="31"/>
  <c r="K798" i="31"/>
  <c r="J799" i="31"/>
  <c r="K799" i="31"/>
  <c r="J800" i="31"/>
  <c r="K800" i="31"/>
  <c r="J801" i="31"/>
  <c r="K801" i="31"/>
  <c r="J802" i="31"/>
  <c r="K802" i="31"/>
  <c r="J803" i="31"/>
  <c r="K803" i="31"/>
  <c r="J804" i="31"/>
  <c r="K804" i="31"/>
  <c r="J805" i="31"/>
  <c r="K805" i="31"/>
  <c r="J806" i="31"/>
  <c r="K806" i="31"/>
  <c r="J807" i="31"/>
  <c r="K807" i="31"/>
  <c r="J808" i="31"/>
  <c r="K808" i="31"/>
  <c r="J809" i="31"/>
  <c r="K809" i="31"/>
  <c r="J810" i="31"/>
  <c r="K810" i="31"/>
  <c r="J811" i="31"/>
  <c r="K811" i="31"/>
  <c r="J812" i="31"/>
  <c r="K812" i="31"/>
  <c r="J813" i="31"/>
  <c r="K813" i="31"/>
  <c r="J814" i="31"/>
  <c r="K814" i="31"/>
  <c r="J815" i="31"/>
  <c r="K815" i="31"/>
  <c r="J816" i="31"/>
  <c r="K816" i="31"/>
  <c r="J817" i="31"/>
  <c r="K817" i="31"/>
  <c r="J818" i="31"/>
  <c r="K818" i="31"/>
  <c r="J819" i="31"/>
  <c r="K819" i="31"/>
  <c r="J820" i="31"/>
  <c r="K820" i="31"/>
  <c r="J821" i="31"/>
  <c r="K821" i="31"/>
  <c r="J822" i="31"/>
  <c r="K822" i="31"/>
  <c r="J823" i="31"/>
  <c r="K823" i="31"/>
  <c r="J824" i="31"/>
  <c r="K824" i="31"/>
  <c r="J825" i="31"/>
  <c r="K825" i="31"/>
  <c r="J826" i="31"/>
  <c r="K826" i="31"/>
  <c r="J827" i="31"/>
  <c r="K827" i="31"/>
  <c r="J828" i="31"/>
  <c r="K828" i="31"/>
  <c r="J829" i="31"/>
  <c r="K829" i="31"/>
  <c r="J830" i="31"/>
  <c r="K830" i="31"/>
  <c r="J831" i="31"/>
  <c r="K831" i="31"/>
  <c r="J832" i="31"/>
  <c r="K832" i="31"/>
  <c r="J833" i="31"/>
  <c r="K833" i="31"/>
  <c r="J834" i="31"/>
  <c r="K834" i="31"/>
  <c r="J835" i="31"/>
  <c r="K835" i="31"/>
  <c r="J836" i="31"/>
  <c r="K836" i="31"/>
  <c r="J837" i="31"/>
  <c r="K837" i="31"/>
  <c r="J838" i="31"/>
  <c r="K838" i="31"/>
  <c r="J839" i="31"/>
  <c r="K839" i="31"/>
  <c r="J840" i="31"/>
  <c r="K840" i="31"/>
  <c r="J841" i="31"/>
  <c r="K841" i="31"/>
  <c r="J842" i="31"/>
  <c r="K842" i="31"/>
  <c r="J843" i="31"/>
  <c r="K843" i="31"/>
  <c r="J844" i="31"/>
  <c r="K844" i="31"/>
  <c r="J845" i="31"/>
  <c r="K845" i="31"/>
  <c r="J846" i="31"/>
  <c r="K846" i="31"/>
  <c r="J847" i="31"/>
  <c r="K847" i="31"/>
  <c r="J848" i="31"/>
  <c r="K848" i="31"/>
  <c r="J849" i="31"/>
  <c r="K849" i="31"/>
  <c r="J850" i="31"/>
  <c r="K850" i="31"/>
  <c r="J851" i="31"/>
  <c r="K851" i="31"/>
  <c r="J852" i="31"/>
  <c r="K852" i="31"/>
  <c r="J853" i="31"/>
  <c r="K853" i="31"/>
  <c r="J854" i="31"/>
  <c r="K854" i="31"/>
  <c r="J855" i="31"/>
  <c r="K855" i="31"/>
  <c r="J856" i="31"/>
  <c r="K856" i="31"/>
  <c r="J857" i="31"/>
  <c r="K857" i="31"/>
  <c r="J858" i="31"/>
  <c r="K858" i="31"/>
  <c r="J859" i="31"/>
  <c r="K859" i="31"/>
  <c r="J860" i="31"/>
  <c r="K860" i="31"/>
  <c r="J861" i="31"/>
  <c r="K861" i="31"/>
  <c r="J862" i="31"/>
  <c r="K862" i="31"/>
  <c r="J863" i="31"/>
  <c r="K863" i="31"/>
  <c r="J864" i="31"/>
  <c r="K864" i="31"/>
  <c r="J865" i="31"/>
  <c r="K865" i="31"/>
  <c r="J866" i="31"/>
  <c r="K866" i="31"/>
  <c r="J867" i="31"/>
  <c r="K867" i="31"/>
  <c r="J868" i="31"/>
  <c r="K868" i="31"/>
  <c r="J869" i="31"/>
  <c r="K869" i="31"/>
  <c r="J870" i="31"/>
  <c r="K870" i="31"/>
  <c r="J871" i="31"/>
  <c r="K871" i="31"/>
  <c r="J872" i="31"/>
  <c r="K872" i="31"/>
  <c r="J873" i="31"/>
  <c r="K873" i="31"/>
  <c r="J874" i="31"/>
  <c r="K874" i="31"/>
  <c r="J875" i="31"/>
  <c r="K875" i="31"/>
  <c r="J876" i="31"/>
  <c r="K876" i="31"/>
  <c r="J877" i="31"/>
  <c r="K877" i="31"/>
  <c r="J878" i="31"/>
  <c r="K878" i="31"/>
  <c r="J879" i="31"/>
  <c r="K879" i="31"/>
  <c r="J880" i="31"/>
  <c r="K880" i="31"/>
  <c r="J881" i="31"/>
  <c r="K881" i="31"/>
  <c r="J882" i="31"/>
  <c r="K882" i="31"/>
  <c r="J883" i="31"/>
  <c r="K883" i="31"/>
  <c r="J884" i="31"/>
  <c r="K884" i="31"/>
  <c r="J885" i="31"/>
  <c r="K885" i="31"/>
  <c r="J886" i="31"/>
  <c r="K886" i="31"/>
  <c r="J887" i="31"/>
  <c r="K887" i="31"/>
  <c r="J888" i="31"/>
  <c r="K888" i="31"/>
  <c r="J889" i="31"/>
  <c r="K889" i="31"/>
  <c r="J890" i="31"/>
  <c r="K890" i="31"/>
  <c r="J891" i="31"/>
  <c r="K891" i="31"/>
  <c r="J892" i="31"/>
  <c r="K892" i="31"/>
  <c r="J893" i="31"/>
  <c r="K893" i="31"/>
  <c r="J894" i="31"/>
  <c r="K894" i="31"/>
  <c r="J895" i="31"/>
  <c r="K895" i="31"/>
  <c r="J896" i="31"/>
  <c r="K896" i="31"/>
  <c r="J897" i="31"/>
  <c r="K897" i="31"/>
  <c r="J898" i="31"/>
  <c r="K898" i="31"/>
  <c r="J899" i="31"/>
  <c r="K899" i="31"/>
  <c r="J900" i="31"/>
  <c r="K900" i="31"/>
  <c r="J901" i="31"/>
  <c r="K901" i="31"/>
  <c r="J902" i="31"/>
  <c r="K902" i="31"/>
  <c r="J903" i="31"/>
  <c r="K903" i="31"/>
  <c r="J904" i="31"/>
  <c r="K904" i="31"/>
  <c r="J905" i="31"/>
  <c r="K905" i="31"/>
  <c r="J906" i="31"/>
  <c r="K906" i="31"/>
  <c r="J907" i="31"/>
  <c r="K907" i="31"/>
  <c r="J908" i="31"/>
  <c r="K908" i="31"/>
  <c r="J909" i="31"/>
  <c r="K909" i="31"/>
  <c r="J910" i="31"/>
  <c r="K910" i="31"/>
  <c r="J911" i="31"/>
  <c r="K911" i="31"/>
  <c r="J912" i="31"/>
  <c r="K912" i="31"/>
  <c r="J913" i="31"/>
  <c r="K913" i="31"/>
  <c r="J914" i="31"/>
  <c r="K914" i="31"/>
  <c r="J915" i="31"/>
  <c r="K915" i="31"/>
  <c r="J916" i="31"/>
  <c r="K916" i="31"/>
  <c r="J917" i="31"/>
  <c r="K917" i="31"/>
  <c r="J918" i="31"/>
  <c r="K918" i="31"/>
  <c r="J919" i="31"/>
  <c r="K919" i="31"/>
  <c r="J920" i="31"/>
  <c r="K920" i="31"/>
  <c r="J921" i="31"/>
  <c r="K921" i="31"/>
  <c r="J922" i="31"/>
  <c r="K922" i="31"/>
  <c r="J923" i="31"/>
  <c r="K923" i="31"/>
  <c r="J924" i="31"/>
  <c r="K924" i="31"/>
  <c r="J925" i="31"/>
  <c r="K925" i="31"/>
  <c r="J926" i="31"/>
  <c r="K926" i="31"/>
  <c r="J927" i="31"/>
  <c r="K927" i="31"/>
  <c r="J928" i="31"/>
  <c r="K928" i="31"/>
  <c r="J929" i="31"/>
  <c r="K929" i="31"/>
  <c r="J930" i="31"/>
  <c r="K930" i="31"/>
  <c r="J931" i="31"/>
  <c r="K931" i="31"/>
  <c r="J932" i="31"/>
  <c r="K932" i="31"/>
  <c r="J933" i="31"/>
  <c r="K933" i="31"/>
  <c r="J934" i="31"/>
  <c r="K934" i="31"/>
  <c r="J935" i="31"/>
  <c r="K935" i="31"/>
  <c r="J936" i="31"/>
  <c r="K936" i="31"/>
  <c r="J937" i="31"/>
  <c r="K937" i="31"/>
  <c r="J938" i="31"/>
  <c r="K938" i="31"/>
  <c r="J939" i="31"/>
  <c r="K939" i="31"/>
  <c r="J940" i="31"/>
  <c r="K940" i="31"/>
  <c r="J941" i="31"/>
  <c r="K941" i="31"/>
  <c r="J942" i="31"/>
  <c r="K942" i="31"/>
  <c r="J943" i="31"/>
  <c r="K943" i="31"/>
  <c r="J944" i="31"/>
  <c r="K944" i="31"/>
  <c r="J945" i="31"/>
  <c r="K945" i="31"/>
  <c r="J946" i="31"/>
  <c r="K946" i="31"/>
  <c r="J947" i="31"/>
  <c r="K947" i="31"/>
  <c r="J948" i="31"/>
  <c r="K948" i="31"/>
  <c r="J949" i="31"/>
  <c r="K949" i="31"/>
  <c r="J950" i="31"/>
  <c r="K950" i="31"/>
  <c r="J951" i="31"/>
  <c r="K951" i="31"/>
  <c r="J952" i="31"/>
  <c r="K952" i="31"/>
  <c r="J953" i="31"/>
  <c r="K953" i="31"/>
  <c r="J954" i="31"/>
  <c r="K954" i="31"/>
  <c r="J955" i="31"/>
  <c r="K955" i="31"/>
  <c r="J956" i="31"/>
  <c r="K956" i="31"/>
  <c r="J957" i="31"/>
  <c r="K957" i="31"/>
  <c r="J958" i="31"/>
  <c r="K958" i="31"/>
  <c r="J959" i="31"/>
  <c r="K959" i="31"/>
  <c r="J960" i="31"/>
  <c r="K960" i="31"/>
  <c r="J961" i="31"/>
  <c r="K961" i="31"/>
  <c r="J962" i="31"/>
  <c r="K962" i="31"/>
  <c r="J963" i="31"/>
  <c r="K963" i="31"/>
  <c r="J964" i="31"/>
  <c r="K964" i="31"/>
  <c r="J965" i="31"/>
  <c r="K965" i="31"/>
  <c r="J966" i="31"/>
  <c r="K966" i="31"/>
  <c r="J967" i="31"/>
  <c r="K967" i="31"/>
  <c r="J968" i="31"/>
  <c r="K968" i="31"/>
  <c r="J969" i="31"/>
  <c r="K969" i="31"/>
  <c r="J970" i="31"/>
  <c r="K970" i="31"/>
  <c r="J971" i="31"/>
  <c r="K971" i="31"/>
  <c r="J972" i="31"/>
  <c r="K972" i="31"/>
  <c r="J973" i="31"/>
  <c r="K973" i="31"/>
  <c r="J974" i="31"/>
  <c r="K974" i="31"/>
  <c r="J975" i="31"/>
  <c r="K975" i="31"/>
  <c r="J976" i="31"/>
  <c r="K976" i="31"/>
  <c r="J977" i="31"/>
  <c r="K977" i="31"/>
  <c r="J978" i="31"/>
  <c r="K978" i="31"/>
  <c r="J979" i="31"/>
  <c r="K979" i="31"/>
  <c r="J980" i="31"/>
  <c r="K980" i="31"/>
  <c r="J981" i="31"/>
  <c r="K981" i="31"/>
  <c r="J982" i="31"/>
  <c r="K982" i="31"/>
  <c r="J983" i="31"/>
  <c r="K983" i="31"/>
  <c r="J984" i="31"/>
  <c r="K984" i="31"/>
  <c r="J985" i="31"/>
  <c r="K985" i="31"/>
  <c r="J986" i="31"/>
  <c r="K986" i="31"/>
  <c r="J987" i="31"/>
  <c r="K987" i="31"/>
  <c r="J988" i="31"/>
  <c r="K988" i="31"/>
  <c r="J989" i="31"/>
  <c r="K989" i="31"/>
  <c r="J990" i="31"/>
  <c r="K990" i="31"/>
  <c r="J991" i="31"/>
  <c r="K991" i="31"/>
  <c r="J992" i="31"/>
  <c r="K992" i="31"/>
  <c r="J993" i="31"/>
  <c r="K993" i="31"/>
  <c r="J994" i="31"/>
  <c r="K994" i="31"/>
  <c r="J995" i="31"/>
  <c r="K995" i="31"/>
  <c r="J996" i="31"/>
  <c r="K996" i="31"/>
  <c r="J997" i="31"/>
  <c r="K997" i="31"/>
  <c r="J998" i="31"/>
  <c r="K998" i="31"/>
  <c r="J999" i="31"/>
  <c r="K999" i="31"/>
  <c r="J1000" i="31"/>
  <c r="K1000" i="31"/>
  <c r="J1001" i="31"/>
  <c r="K1001" i="31"/>
  <c r="J1002" i="31"/>
  <c r="K1002" i="31"/>
  <c r="J1003" i="31"/>
  <c r="K1003" i="31"/>
  <c r="J1004" i="31"/>
  <c r="K1004" i="31"/>
  <c r="J1005" i="31"/>
  <c r="K1005" i="31"/>
  <c r="J1006" i="31"/>
  <c r="K1006" i="31"/>
  <c r="J1007" i="31"/>
  <c r="K1007" i="31"/>
  <c r="J1008" i="31"/>
  <c r="K1008" i="31"/>
  <c r="J1009" i="31"/>
  <c r="K1009" i="31"/>
  <c r="J1010" i="31"/>
  <c r="K1010" i="31"/>
  <c r="J1011" i="31"/>
  <c r="K1011" i="31"/>
  <c r="J1012" i="31"/>
  <c r="K1012" i="31"/>
  <c r="J1013" i="31"/>
  <c r="K1013" i="31"/>
  <c r="J1014" i="31"/>
  <c r="K1014" i="31"/>
  <c r="J1015" i="31"/>
  <c r="K1015" i="31"/>
  <c r="J1016" i="31"/>
  <c r="K1016" i="31"/>
  <c r="J1017" i="31"/>
  <c r="K1017" i="31"/>
  <c r="J1018" i="31"/>
  <c r="K1018" i="31"/>
  <c r="J1019" i="31"/>
  <c r="K1019" i="31"/>
  <c r="J1020" i="31"/>
  <c r="K1020" i="31"/>
  <c r="J1021" i="31"/>
  <c r="K1021" i="31"/>
  <c r="J1022" i="31"/>
  <c r="K1022" i="31"/>
  <c r="J1023" i="31"/>
  <c r="K1023" i="31"/>
  <c r="J1024" i="31"/>
  <c r="K1024" i="31"/>
  <c r="J1025" i="31"/>
  <c r="K1025" i="31"/>
  <c r="J1026" i="31"/>
  <c r="K1026" i="31"/>
  <c r="J1027" i="31"/>
  <c r="K1027" i="31"/>
  <c r="J1028" i="31"/>
  <c r="K1028" i="31"/>
  <c r="J1029" i="31"/>
  <c r="K1029" i="31"/>
  <c r="J1030" i="31"/>
  <c r="K1030" i="31"/>
  <c r="J1031" i="31"/>
  <c r="K1031" i="31"/>
  <c r="J1032" i="31"/>
  <c r="K1032" i="31"/>
  <c r="J1033" i="31"/>
  <c r="K1033" i="31"/>
  <c r="J1034" i="31"/>
  <c r="K1034" i="31"/>
  <c r="J1035" i="31"/>
  <c r="K1035" i="31"/>
  <c r="J1036" i="31"/>
  <c r="K1036" i="31"/>
  <c r="J1037" i="31"/>
  <c r="K1037" i="31"/>
  <c r="J1038" i="31"/>
  <c r="K1038" i="31"/>
  <c r="J1039" i="31"/>
  <c r="K1039" i="31"/>
  <c r="J1040" i="31"/>
  <c r="K1040" i="31"/>
  <c r="J1041" i="31"/>
  <c r="K1041" i="31"/>
  <c r="J1042" i="31"/>
  <c r="K1042" i="31"/>
  <c r="J1043" i="31"/>
  <c r="K1043" i="31"/>
  <c r="J1044" i="31"/>
  <c r="K1044" i="31"/>
  <c r="J1045" i="31"/>
  <c r="K1045" i="31"/>
  <c r="J1046" i="31"/>
  <c r="K1046" i="31"/>
  <c r="J1047" i="31"/>
  <c r="K1047" i="31"/>
  <c r="J1048" i="31"/>
  <c r="K1048" i="31"/>
  <c r="J1049" i="31"/>
  <c r="K1049" i="31"/>
  <c r="J1050" i="31"/>
  <c r="K1050" i="31"/>
  <c r="J1051" i="31"/>
  <c r="K1051" i="31"/>
  <c r="J1052" i="31"/>
  <c r="K1052" i="31"/>
  <c r="J1053" i="31"/>
  <c r="K1053" i="31"/>
  <c r="J1054" i="31"/>
  <c r="K1054" i="31"/>
  <c r="J1055" i="31"/>
  <c r="K1055" i="31"/>
  <c r="J1056" i="31"/>
  <c r="K1056" i="31"/>
  <c r="J1057" i="31"/>
  <c r="K1057" i="31"/>
  <c r="J1058" i="31"/>
  <c r="K1058" i="31"/>
  <c r="J1059" i="31"/>
  <c r="K1059" i="31"/>
  <c r="J1060" i="31"/>
  <c r="K1060" i="31"/>
  <c r="J1061" i="31"/>
  <c r="K1061" i="31"/>
  <c r="J1062" i="31"/>
  <c r="K1062" i="31"/>
  <c r="J1063" i="31"/>
  <c r="K1063" i="31"/>
  <c r="J1064" i="31"/>
  <c r="K1064" i="31"/>
  <c r="J1065" i="31"/>
  <c r="K1065" i="31"/>
  <c r="J1066" i="31"/>
  <c r="K1066" i="31"/>
  <c r="J1067" i="31"/>
  <c r="K1067" i="31"/>
  <c r="J1068" i="31"/>
  <c r="K1068" i="31"/>
  <c r="J1069" i="31"/>
  <c r="K1069" i="31"/>
  <c r="J1070" i="31"/>
  <c r="K1070" i="31"/>
  <c r="J1071" i="31"/>
  <c r="K1071" i="31"/>
  <c r="J1072" i="31"/>
  <c r="K1072" i="31"/>
  <c r="J1073" i="31"/>
  <c r="K1073" i="31"/>
  <c r="J1074" i="31"/>
  <c r="K1074" i="31"/>
  <c r="J1075" i="31"/>
  <c r="K1075" i="31"/>
  <c r="J1076" i="31"/>
  <c r="K1076" i="31"/>
  <c r="J1077" i="31"/>
  <c r="K1077" i="31"/>
  <c r="J1078" i="31"/>
  <c r="K1078" i="31"/>
  <c r="J1079" i="31"/>
  <c r="K1079" i="31"/>
  <c r="J1080" i="31"/>
  <c r="K1080" i="31"/>
  <c r="J1081" i="31"/>
  <c r="K1081" i="31"/>
  <c r="J1082" i="31"/>
  <c r="K1082" i="31"/>
  <c r="J1083" i="31"/>
  <c r="K1083" i="31"/>
  <c r="J1084" i="31"/>
  <c r="K1084" i="31"/>
  <c r="J1085" i="31"/>
  <c r="K1085" i="31"/>
  <c r="J1086" i="31"/>
  <c r="K1086" i="31"/>
  <c r="J1087" i="31"/>
  <c r="K1087" i="31"/>
  <c r="J1088" i="31"/>
  <c r="K1088" i="31"/>
  <c r="J1089" i="31"/>
  <c r="K1089" i="31"/>
  <c r="J1090" i="31"/>
  <c r="K1090" i="31"/>
  <c r="J1091" i="31"/>
  <c r="K1091" i="31"/>
  <c r="J1092" i="31"/>
  <c r="K1092" i="31"/>
  <c r="J1093" i="31"/>
  <c r="K1093" i="31"/>
  <c r="J1094" i="31"/>
  <c r="K1094" i="31"/>
  <c r="J1095" i="31"/>
  <c r="K1095" i="31"/>
  <c r="J1096" i="31"/>
  <c r="K1096" i="31"/>
  <c r="J1097" i="31"/>
  <c r="K1097" i="31"/>
  <c r="J1098" i="31"/>
  <c r="K1098" i="31"/>
  <c r="J1099" i="31"/>
  <c r="K1099" i="31"/>
  <c r="J1100" i="31"/>
  <c r="K1100" i="31"/>
  <c r="J1101" i="31"/>
  <c r="K1101" i="31"/>
  <c r="J1102" i="31"/>
  <c r="K1102" i="31"/>
  <c r="J1103" i="31"/>
  <c r="K1103" i="31"/>
  <c r="J1104" i="31"/>
  <c r="K1104" i="31"/>
  <c r="J1105" i="31"/>
  <c r="K1105" i="31"/>
  <c r="J1106" i="31"/>
  <c r="K1106" i="31"/>
  <c r="J1107" i="31"/>
  <c r="K1107" i="31"/>
  <c r="J1108" i="31"/>
  <c r="K1108" i="31"/>
  <c r="J1109" i="31"/>
  <c r="K1109" i="31"/>
  <c r="J1110" i="31"/>
  <c r="K1110" i="31"/>
  <c r="J1111" i="31"/>
  <c r="K1111" i="31"/>
  <c r="J1112" i="31"/>
  <c r="K1112" i="31"/>
  <c r="J1113" i="31"/>
  <c r="K1113" i="31"/>
  <c r="J1114" i="31"/>
  <c r="K1114" i="31"/>
  <c r="J1115" i="31"/>
  <c r="K1115" i="31"/>
  <c r="J1116" i="31"/>
  <c r="K1116" i="31"/>
  <c r="J1117" i="31"/>
  <c r="K1117" i="31"/>
  <c r="J1118" i="31"/>
  <c r="K1118" i="31"/>
  <c r="J1119" i="31"/>
  <c r="K1119" i="31"/>
  <c r="J1120" i="31"/>
  <c r="K1120" i="31"/>
  <c r="J1121" i="31"/>
  <c r="K1121" i="31"/>
  <c r="J1122" i="31"/>
  <c r="K1122" i="31"/>
  <c r="J1123" i="31"/>
  <c r="K1123" i="31"/>
  <c r="J1124" i="31"/>
  <c r="K1124" i="31"/>
  <c r="J1125" i="31"/>
  <c r="K1125" i="31"/>
  <c r="J1126" i="31"/>
  <c r="K1126" i="31"/>
  <c r="J1127" i="31"/>
  <c r="K1127" i="31"/>
  <c r="J1128" i="31"/>
  <c r="K1128" i="31"/>
  <c r="J1129" i="31"/>
  <c r="K1129" i="31"/>
  <c r="J1130" i="31"/>
  <c r="K1130" i="31"/>
  <c r="J1131" i="31"/>
  <c r="K1131" i="31"/>
  <c r="J1132" i="31"/>
  <c r="K1132" i="31"/>
  <c r="J1133" i="31"/>
  <c r="K1133" i="31"/>
  <c r="J1134" i="31"/>
  <c r="K1134" i="31"/>
  <c r="J1135" i="31"/>
  <c r="K1135" i="31"/>
  <c r="J1136" i="31"/>
  <c r="K1136" i="31"/>
  <c r="J1137" i="31"/>
  <c r="K1137" i="31"/>
  <c r="J1138" i="31"/>
  <c r="K1138" i="31"/>
  <c r="J1139" i="31"/>
  <c r="K1139" i="31"/>
  <c r="J1140" i="31"/>
  <c r="K1140" i="31"/>
  <c r="J1141" i="31"/>
  <c r="K1141" i="31"/>
  <c r="J1142" i="31"/>
  <c r="K1142" i="31"/>
  <c r="J1143" i="31"/>
  <c r="K1143" i="31"/>
  <c r="J1144" i="31"/>
  <c r="K1144" i="31"/>
  <c r="J1145" i="31"/>
  <c r="K1145" i="31"/>
  <c r="J1146" i="31"/>
  <c r="K1146" i="31"/>
  <c r="J1147" i="31"/>
  <c r="K1147" i="31"/>
  <c r="J1148" i="31"/>
  <c r="K1148" i="31"/>
  <c r="J1149" i="31"/>
  <c r="K1149" i="31"/>
  <c r="J1150" i="31"/>
  <c r="K1150" i="31"/>
  <c r="J1151" i="31"/>
  <c r="K1151" i="31"/>
  <c r="J1152" i="31"/>
  <c r="K1152" i="31"/>
  <c r="J1153" i="31"/>
  <c r="K1153" i="31"/>
  <c r="J1154" i="31"/>
  <c r="K1154" i="31"/>
  <c r="J1155" i="31"/>
  <c r="K1155" i="31"/>
  <c r="J1156" i="31"/>
  <c r="K1156" i="31"/>
  <c r="J1157" i="31"/>
  <c r="K1157" i="31"/>
  <c r="J1158" i="31"/>
  <c r="K1158" i="31"/>
  <c r="J1159" i="31"/>
  <c r="K1159" i="31"/>
  <c r="J1160" i="31"/>
  <c r="K1160" i="31"/>
  <c r="J1161" i="31"/>
  <c r="K1161" i="31"/>
  <c r="J1162" i="31"/>
  <c r="K1162" i="31"/>
  <c r="J1163" i="31"/>
  <c r="K1163" i="31"/>
  <c r="J1164" i="31"/>
  <c r="K1164" i="31"/>
  <c r="J1165" i="31"/>
  <c r="K1165" i="31"/>
  <c r="J1166" i="31"/>
  <c r="K1166" i="31"/>
  <c r="J1167" i="31"/>
  <c r="K1167" i="31"/>
  <c r="J1168" i="31"/>
  <c r="K1168" i="31"/>
  <c r="J1169" i="31"/>
  <c r="K1169" i="31"/>
  <c r="J1170" i="31"/>
  <c r="K1170" i="31"/>
  <c r="J1171" i="31"/>
  <c r="K1171" i="31"/>
  <c r="J1172" i="31"/>
  <c r="K1172" i="31"/>
  <c r="J1173" i="31"/>
  <c r="K1173" i="31"/>
  <c r="J1174" i="31"/>
  <c r="K1174" i="31"/>
  <c r="J1175" i="31"/>
  <c r="K1175" i="31"/>
  <c r="J1176" i="31"/>
  <c r="K1176" i="31"/>
  <c r="J1177" i="31"/>
  <c r="K1177" i="31"/>
  <c r="J1178" i="31"/>
  <c r="K1178" i="31"/>
  <c r="J1179" i="31"/>
  <c r="K1179" i="31"/>
  <c r="J1180" i="31"/>
  <c r="K1180" i="31"/>
  <c r="J1181" i="31"/>
  <c r="K1181" i="31"/>
  <c r="J1182" i="31"/>
  <c r="K1182" i="31"/>
  <c r="J1183" i="31"/>
  <c r="K1183" i="31"/>
  <c r="J1184" i="31"/>
  <c r="K1184" i="31"/>
  <c r="J1185" i="31"/>
  <c r="K1185" i="31"/>
  <c r="J1186" i="31"/>
  <c r="K1186" i="31"/>
  <c r="J1187" i="31"/>
  <c r="K1187" i="31"/>
  <c r="J1188" i="31"/>
  <c r="K1188" i="31"/>
  <c r="J1189" i="31"/>
  <c r="K1189" i="31"/>
  <c r="J1190" i="31"/>
  <c r="K1190" i="31"/>
  <c r="J1191" i="31"/>
  <c r="K1191" i="31"/>
  <c r="J1192" i="31"/>
  <c r="K1192" i="31"/>
  <c r="J1193" i="31"/>
  <c r="K1193" i="31"/>
  <c r="J1194" i="31"/>
  <c r="K1194" i="31"/>
  <c r="J1195" i="31"/>
  <c r="K1195" i="31"/>
  <c r="J1196" i="31"/>
  <c r="J1197" i="31"/>
  <c r="K1197" i="31"/>
  <c r="J1198" i="31"/>
  <c r="K1198" i="31"/>
  <c r="J1199" i="31"/>
  <c r="K1199" i="31"/>
  <c r="J1200" i="31"/>
  <c r="K1200" i="31"/>
  <c r="J1204" i="31"/>
  <c r="K1204" i="31"/>
  <c r="J1205" i="31"/>
  <c r="K1205" i="31"/>
  <c r="J1206" i="31"/>
  <c r="K1206" i="31"/>
  <c r="J1207" i="31"/>
  <c r="K1207" i="31"/>
  <c r="J1208" i="31"/>
  <c r="K1208" i="31"/>
  <c r="J1209" i="31"/>
  <c r="K1209" i="31"/>
  <c r="J1210" i="31"/>
  <c r="K1210" i="31"/>
  <c r="J1211" i="31"/>
  <c r="K1211" i="31"/>
  <c r="J1212" i="31"/>
  <c r="K1212" i="31"/>
  <c r="J1213" i="31"/>
  <c r="K1213" i="31"/>
  <c r="J1214" i="31"/>
  <c r="K1214" i="31"/>
  <c r="J1215" i="31"/>
  <c r="K1215" i="31"/>
  <c r="J1216" i="31"/>
  <c r="K1216" i="31"/>
  <c r="J1217" i="31"/>
  <c r="K1217" i="31"/>
  <c r="J1218" i="31"/>
  <c r="K1218" i="31"/>
  <c r="J1219" i="31"/>
  <c r="K1219" i="31"/>
  <c r="J1220" i="31"/>
  <c r="K1220" i="31"/>
  <c r="J1221" i="31"/>
  <c r="K1221" i="31"/>
  <c r="J1222" i="31"/>
  <c r="K1222" i="31"/>
  <c r="J1223" i="31"/>
  <c r="K1223" i="31"/>
  <c r="J1224" i="31"/>
  <c r="K1224" i="31"/>
  <c r="J1225" i="31"/>
  <c r="K1225" i="31"/>
  <c r="J1226" i="31"/>
  <c r="K1226" i="31"/>
  <c r="J1227" i="31"/>
  <c r="K1227" i="31"/>
  <c r="J1228" i="31"/>
  <c r="K1228" i="31"/>
  <c r="J1229" i="31"/>
  <c r="K1229" i="31"/>
  <c r="J1230" i="31"/>
  <c r="K1230" i="31"/>
  <c r="J1231" i="31"/>
  <c r="K1231" i="31"/>
  <c r="J1232" i="31"/>
  <c r="K1232" i="31"/>
  <c r="J1233" i="31"/>
  <c r="K1233" i="31"/>
  <c r="J1234" i="31"/>
  <c r="K1234" i="31"/>
  <c r="J1235" i="31"/>
  <c r="K1235" i="31"/>
  <c r="J1236" i="31"/>
  <c r="K1236" i="31"/>
  <c r="J1237" i="31"/>
  <c r="K1237" i="31"/>
  <c r="J1238" i="31"/>
  <c r="K1238" i="31"/>
  <c r="J1239" i="31"/>
  <c r="K1239" i="31"/>
  <c r="J1240" i="31"/>
  <c r="K1240" i="31"/>
  <c r="J1241" i="31"/>
  <c r="K1241" i="31"/>
  <c r="J1242" i="31"/>
  <c r="K1242" i="31"/>
  <c r="J1243" i="31"/>
  <c r="K1243" i="31"/>
  <c r="J1244" i="31"/>
  <c r="K1244" i="31"/>
  <c r="J1245" i="31"/>
  <c r="K1245" i="31"/>
  <c r="J1246" i="31"/>
  <c r="K1246" i="31"/>
  <c r="J1247" i="31"/>
  <c r="K1247" i="31"/>
  <c r="J1248" i="31"/>
  <c r="K1248" i="31"/>
  <c r="J1249" i="31"/>
  <c r="K1249" i="31"/>
  <c r="J1250" i="31"/>
  <c r="K1250" i="31"/>
  <c r="J1251" i="31"/>
  <c r="K1251" i="31"/>
  <c r="J1252" i="31"/>
  <c r="K1252" i="31"/>
  <c r="J1253" i="31"/>
  <c r="K1253" i="31"/>
  <c r="J1254" i="31"/>
  <c r="K1254" i="31"/>
  <c r="J1255" i="31"/>
  <c r="K1255" i="31"/>
  <c r="J1256" i="31"/>
  <c r="K1256" i="31"/>
  <c r="J1257" i="31"/>
  <c r="K1257" i="31"/>
  <c r="J1258" i="31"/>
  <c r="K1258" i="31"/>
  <c r="J1259" i="31"/>
  <c r="K1259" i="31"/>
  <c r="J1260" i="31"/>
  <c r="K1260" i="31"/>
  <c r="J1261" i="31"/>
  <c r="K1261" i="31"/>
  <c r="J1262" i="31"/>
  <c r="K1262" i="31"/>
  <c r="J1263" i="31"/>
  <c r="K1263" i="31"/>
  <c r="J1264" i="31"/>
  <c r="K1264" i="31"/>
  <c r="J1265" i="31"/>
  <c r="K1265" i="31"/>
  <c r="J1266" i="31"/>
  <c r="K1266" i="31"/>
  <c r="J1267" i="31"/>
  <c r="K1267" i="31"/>
  <c r="J1268" i="31"/>
  <c r="K1268" i="31"/>
  <c r="J1269" i="31"/>
  <c r="K1269" i="31"/>
  <c r="J1270" i="31"/>
  <c r="K1270" i="31"/>
  <c r="J1271" i="31"/>
  <c r="K1271" i="31"/>
  <c r="J1272" i="31"/>
  <c r="K1272" i="31"/>
  <c r="J1273" i="31"/>
  <c r="K1273" i="31"/>
  <c r="J1274" i="31"/>
  <c r="K1274" i="31"/>
  <c r="J1275" i="31"/>
  <c r="K1275" i="31"/>
  <c r="J1276" i="31"/>
  <c r="K1276" i="31"/>
  <c r="J1277" i="31"/>
  <c r="K1277" i="31"/>
  <c r="J1278" i="31"/>
  <c r="K1278" i="31"/>
  <c r="J1279" i="31"/>
  <c r="K1279" i="31"/>
  <c r="J1280" i="31"/>
  <c r="K1280" i="31"/>
  <c r="J1281" i="31"/>
  <c r="K1281" i="31"/>
  <c r="J1282" i="31"/>
  <c r="K1282" i="31"/>
  <c r="J1283" i="31"/>
  <c r="K1283" i="31"/>
  <c r="J1284" i="31"/>
  <c r="K1284" i="31"/>
  <c r="J1285" i="31"/>
  <c r="K1285" i="31"/>
  <c r="J1286" i="31"/>
  <c r="K1286" i="31"/>
  <c r="J1287" i="31"/>
  <c r="K1287" i="31"/>
  <c r="J1288" i="31"/>
  <c r="K1288" i="31"/>
  <c r="J1289" i="31"/>
  <c r="K1289" i="31"/>
  <c r="J1290" i="31"/>
  <c r="K1290" i="31"/>
  <c r="J1291" i="31"/>
  <c r="K1291" i="31"/>
  <c r="J1292" i="31"/>
  <c r="K1292" i="31"/>
  <c r="J1293" i="31"/>
  <c r="K1293" i="31"/>
  <c r="J1294" i="31"/>
  <c r="K1294" i="31"/>
  <c r="J1295" i="31"/>
  <c r="K1295" i="31"/>
  <c r="J1296" i="31"/>
  <c r="K1296" i="31"/>
  <c r="J1297" i="31"/>
  <c r="K1297" i="31"/>
  <c r="J1298" i="31"/>
  <c r="K1298" i="31"/>
  <c r="J1299" i="31"/>
  <c r="K1299" i="31"/>
  <c r="J1300" i="31"/>
  <c r="K1300" i="31"/>
  <c r="J1301" i="31"/>
  <c r="K1301" i="31"/>
  <c r="J1302" i="31"/>
  <c r="K1302" i="31"/>
  <c r="J1303" i="31"/>
  <c r="K1303" i="31"/>
  <c r="J1304" i="31"/>
  <c r="K1304" i="31"/>
  <c r="J1305" i="31"/>
  <c r="K1305" i="31"/>
  <c r="J1306" i="31"/>
  <c r="K1306" i="31"/>
  <c r="J1307" i="31"/>
  <c r="K1307" i="31"/>
  <c r="J1308" i="31"/>
  <c r="K1308" i="31"/>
  <c r="J1309" i="31"/>
  <c r="K1309" i="31"/>
  <c r="J1310" i="31"/>
  <c r="K1310" i="31"/>
  <c r="J1311" i="31"/>
  <c r="K1311" i="31"/>
  <c r="J1312" i="31"/>
  <c r="K1312" i="31"/>
  <c r="J1313" i="31"/>
  <c r="K1313" i="31"/>
  <c r="J1314" i="31"/>
  <c r="K1314" i="31"/>
  <c r="J1315" i="31"/>
  <c r="K1315" i="31"/>
  <c r="J1316" i="31"/>
  <c r="K1316" i="31"/>
  <c r="J1317" i="31"/>
  <c r="K1317" i="31"/>
  <c r="J1318" i="31"/>
  <c r="K1318" i="31"/>
  <c r="J1319" i="31"/>
  <c r="K1319" i="31"/>
  <c r="J1320" i="31"/>
  <c r="K1320" i="31"/>
  <c r="J1321" i="31"/>
  <c r="K1321" i="31"/>
  <c r="J1322" i="31"/>
  <c r="K1322" i="31"/>
  <c r="J1323" i="31"/>
  <c r="K1323" i="31"/>
  <c r="J1324" i="31"/>
  <c r="K1324" i="31"/>
  <c r="J1325" i="31"/>
  <c r="K1325" i="31"/>
  <c r="J1326" i="31"/>
  <c r="K1326" i="31"/>
  <c r="J1327" i="31"/>
  <c r="K1327" i="31"/>
  <c r="J1328" i="31"/>
  <c r="K1328" i="31"/>
  <c r="J1333" i="31"/>
  <c r="K1333" i="31"/>
  <c r="J1334" i="31"/>
  <c r="K1334" i="31"/>
  <c r="J1335" i="31"/>
  <c r="K1335" i="31"/>
  <c r="J1336" i="31"/>
  <c r="K1336" i="31"/>
  <c r="J1337" i="31"/>
  <c r="K1337" i="31"/>
  <c r="J1338" i="31"/>
  <c r="K1338" i="31"/>
  <c r="J1339" i="31"/>
  <c r="K1339" i="31"/>
  <c r="J1340" i="31"/>
  <c r="K1340" i="31"/>
  <c r="J1341" i="31"/>
  <c r="K1341" i="31"/>
  <c r="J1342" i="31"/>
  <c r="K1342" i="31"/>
  <c r="J1343" i="31"/>
  <c r="K1343" i="31"/>
  <c r="J1344" i="31"/>
  <c r="K1344" i="31"/>
  <c r="J1345" i="31"/>
  <c r="K1345" i="31"/>
  <c r="J1346" i="31"/>
  <c r="K1346" i="31"/>
  <c r="J1347" i="31"/>
  <c r="K1347" i="31"/>
  <c r="J1348" i="31"/>
  <c r="K1348" i="31"/>
  <c r="J1349" i="31"/>
  <c r="K1349" i="31"/>
  <c r="J1350" i="31"/>
  <c r="K1350" i="31"/>
  <c r="J1351" i="31"/>
  <c r="K1351" i="31"/>
  <c r="J1352" i="31"/>
  <c r="K1352" i="31"/>
  <c r="J1353" i="31"/>
  <c r="K1353" i="31"/>
  <c r="J1354" i="31"/>
  <c r="K1354" i="31"/>
  <c r="J1355" i="31"/>
  <c r="K1355" i="31"/>
  <c r="J1356" i="31"/>
  <c r="K1356" i="31"/>
  <c r="J1357" i="31"/>
  <c r="K1357" i="31"/>
  <c r="J1358" i="31"/>
  <c r="K1358" i="31"/>
  <c r="J1359" i="31"/>
  <c r="K1359" i="31"/>
  <c r="J1360" i="31"/>
  <c r="K1360" i="31"/>
  <c r="J1361" i="31"/>
  <c r="K1361" i="31"/>
  <c r="J1362" i="31"/>
  <c r="K1362" i="31"/>
  <c r="J1363" i="31"/>
  <c r="K1363" i="31"/>
  <c r="J1364" i="31"/>
  <c r="K1364" i="31"/>
  <c r="J1365" i="31"/>
  <c r="K1365" i="31"/>
  <c r="J1366" i="31"/>
  <c r="K1366" i="31"/>
  <c r="J1367" i="31"/>
  <c r="K1367" i="31"/>
  <c r="J1368" i="31"/>
  <c r="K1368" i="31"/>
  <c r="J1369" i="31"/>
  <c r="K1369" i="31"/>
  <c r="J1370" i="31"/>
  <c r="K1370" i="31"/>
  <c r="J1371" i="31"/>
  <c r="K1371" i="31"/>
  <c r="J1372" i="31"/>
  <c r="K1372" i="31"/>
  <c r="J1373" i="31"/>
  <c r="K1373" i="31"/>
  <c r="J1374" i="31"/>
  <c r="K1374" i="31"/>
  <c r="J1375" i="31"/>
  <c r="K1375" i="31"/>
  <c r="J1376" i="31"/>
  <c r="K1376" i="31"/>
  <c r="J1377" i="31"/>
  <c r="K1377" i="31"/>
  <c r="J1378" i="31"/>
  <c r="K1378" i="31"/>
  <c r="J1379" i="31"/>
  <c r="K1379" i="31"/>
  <c r="J1380" i="31"/>
  <c r="K1380" i="31"/>
  <c r="J1381" i="31"/>
  <c r="K1381" i="31"/>
  <c r="J1382" i="31"/>
  <c r="K1382" i="31"/>
  <c r="J1383" i="31"/>
  <c r="K1383" i="31"/>
  <c r="J1384" i="31"/>
  <c r="K1384" i="31"/>
  <c r="J1385" i="31"/>
  <c r="K1385" i="31"/>
  <c r="J1386" i="31"/>
  <c r="K1386" i="31"/>
  <c r="J1387" i="31"/>
  <c r="K1387" i="31"/>
  <c r="J1388" i="31"/>
  <c r="K1388" i="31"/>
  <c r="J1389" i="31"/>
  <c r="K1389" i="31"/>
  <c r="J1390" i="31"/>
  <c r="K1390" i="31"/>
  <c r="J1391" i="31"/>
  <c r="K1391" i="31"/>
  <c r="J1392" i="31"/>
  <c r="K1392" i="31"/>
  <c r="J1393" i="31"/>
  <c r="K1393" i="31"/>
  <c r="J1394" i="31"/>
  <c r="K1394" i="31"/>
  <c r="J1395" i="31"/>
  <c r="K1395" i="31"/>
  <c r="J1396" i="31"/>
  <c r="K1396" i="31"/>
  <c r="J1397" i="31"/>
  <c r="K1397" i="31"/>
  <c r="J1398" i="31"/>
  <c r="K1398" i="31"/>
  <c r="J1399" i="31"/>
  <c r="K1399" i="31"/>
  <c r="J1400" i="31"/>
  <c r="K1400" i="31"/>
  <c r="J1401" i="31"/>
  <c r="K1401" i="31"/>
  <c r="J1402" i="31"/>
  <c r="K1402" i="31"/>
  <c r="J1403" i="31"/>
  <c r="K1403" i="31"/>
  <c r="J1404" i="31"/>
  <c r="K1404" i="31"/>
  <c r="J1405" i="31"/>
  <c r="K1405" i="31"/>
  <c r="J1406" i="31"/>
  <c r="K1406" i="31"/>
  <c r="J1407" i="31"/>
  <c r="K1407" i="31"/>
  <c r="J1408" i="31"/>
  <c r="K1408" i="31"/>
  <c r="J1409" i="31"/>
  <c r="K1409" i="31"/>
  <c r="J1410" i="31"/>
  <c r="K1410" i="31"/>
  <c r="J1411" i="31"/>
  <c r="K1411" i="31"/>
  <c r="J1412" i="31"/>
  <c r="K1412" i="31"/>
  <c r="J1413" i="31"/>
  <c r="K1413" i="31"/>
  <c r="J1414" i="31"/>
  <c r="K1414" i="31"/>
  <c r="J1415" i="31"/>
  <c r="K1415" i="31"/>
  <c r="J1416" i="31"/>
  <c r="K1416" i="31"/>
  <c r="J1417" i="31"/>
  <c r="K1417" i="31"/>
  <c r="J1418" i="31"/>
  <c r="K1418" i="31"/>
  <c r="J1419" i="31"/>
  <c r="K1419" i="31"/>
  <c r="J1420" i="31"/>
  <c r="K1420" i="31"/>
  <c r="J1421" i="31"/>
  <c r="K1421" i="31"/>
  <c r="J1422" i="31"/>
  <c r="K1422" i="31"/>
  <c r="J1423" i="31"/>
  <c r="K1423" i="31"/>
  <c r="J1424" i="31"/>
  <c r="K1424" i="31"/>
  <c r="K5" i="31"/>
  <c r="J5" i="31"/>
  <c r="D2" i="1"/>
  <c r="G1" i="1"/>
  <c r="F6" i="2"/>
  <c r="D6" i="3"/>
  <c r="H6" i="3"/>
  <c r="C6" i="2"/>
  <c r="C6" i="3"/>
  <c r="G6" i="3"/>
  <c r="J6" i="2"/>
  <c r="I6" i="2"/>
  <c r="H196" i="3"/>
  <c r="H192" i="3"/>
  <c r="H190" i="3"/>
  <c r="D196" i="3"/>
  <c r="D194" i="3"/>
  <c r="D192" i="3"/>
  <c r="D190" i="3"/>
  <c r="D164" i="3"/>
  <c r="D163" i="3"/>
  <c r="D112" i="3"/>
  <c r="D111" i="3"/>
  <c r="D71" i="3"/>
  <c r="G196" i="3"/>
  <c r="G192" i="3"/>
  <c r="G190" i="3"/>
  <c r="C196" i="3"/>
  <c r="C194" i="3"/>
  <c r="C192" i="3"/>
  <c r="C190" i="3"/>
  <c r="C164" i="3"/>
  <c r="C163" i="3"/>
  <c r="C112" i="3"/>
  <c r="C111" i="3"/>
  <c r="C71" i="3"/>
  <c r="J72" i="2"/>
  <c r="J60" i="2"/>
  <c r="J58" i="2"/>
  <c r="J57" i="2"/>
  <c r="J56" i="2"/>
  <c r="J20" i="2"/>
  <c r="C1" i="34"/>
  <c r="JG326" i="34"/>
  <c r="JG330" i="34"/>
  <c r="H3" i="31"/>
  <c r="F3" i="31"/>
  <c r="A1119" i="31"/>
  <c r="A525" i="31"/>
  <c r="A526" i="31"/>
  <c r="A527" i="31"/>
  <c r="A528" i="31"/>
  <c r="A529" i="31"/>
  <c r="A530" i="31"/>
  <c r="A531" i="31"/>
  <c r="A532" i="31"/>
  <c r="A366" i="31"/>
  <c r="A367" i="31"/>
  <c r="A368" i="31"/>
  <c r="A369" i="31"/>
  <c r="A365" i="31"/>
  <c r="A364" i="31"/>
  <c r="A488" i="31"/>
  <c r="A350" i="31"/>
  <c r="A349" i="31"/>
  <c r="A348" i="31"/>
  <c r="A333" i="31"/>
  <c r="A1312"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A42" i="31"/>
  <c r="A43" i="31"/>
  <c r="A44" i="31"/>
  <c r="A45" i="31"/>
  <c r="A46" i="31"/>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A73" i="31"/>
  <c r="A74" i="31"/>
  <c r="A75" i="31"/>
  <c r="A76" i="31"/>
  <c r="A77" i="31"/>
  <c r="A78" i="31"/>
  <c r="A79" i="31"/>
  <c r="A80" i="31"/>
  <c r="A81" i="31"/>
  <c r="A82" i="31"/>
  <c r="A83" i="31"/>
  <c r="A84" i="31"/>
  <c r="A85" i="31"/>
  <c r="A86" i="31"/>
  <c r="A87" i="31"/>
  <c r="A88" i="31"/>
  <c r="A89" i="31"/>
  <c r="A90" i="31"/>
  <c r="A91" i="31"/>
  <c r="A92" i="31"/>
  <c r="A93" i="31"/>
  <c r="A94" i="31"/>
  <c r="A95" i="31"/>
  <c r="A96" i="31"/>
  <c r="A97" i="31"/>
  <c r="A98" i="31"/>
  <c r="A99" i="31"/>
  <c r="A100" i="31"/>
  <c r="A101" i="31"/>
  <c r="A102" i="31"/>
  <c r="A103" i="31"/>
  <c r="A104" i="31"/>
  <c r="A105" i="31"/>
  <c r="A106" i="31"/>
  <c r="A107" i="31"/>
  <c r="A108" i="31"/>
  <c r="A109" i="31"/>
  <c r="A110" i="31"/>
  <c r="A111" i="31"/>
  <c r="A112" i="31"/>
  <c r="A113" i="31"/>
  <c r="A114" i="31"/>
  <c r="A115" i="31"/>
  <c r="A116" i="31"/>
  <c r="A117" i="31"/>
  <c r="A118" i="31"/>
  <c r="A119" i="31"/>
  <c r="A120" i="31"/>
  <c r="A121" i="31"/>
  <c r="A122" i="31"/>
  <c r="A123" i="31"/>
  <c r="A124" i="31"/>
  <c r="A125" i="31"/>
  <c r="A126" i="31"/>
  <c r="A127" i="31"/>
  <c r="A128" i="31"/>
  <c r="A129" i="31"/>
  <c r="A130" i="31"/>
  <c r="A131" i="31"/>
  <c r="A132" i="31"/>
  <c r="A133" i="31"/>
  <c r="A134" i="31"/>
  <c r="A135" i="31"/>
  <c r="A136" i="31"/>
  <c r="A137" i="31"/>
  <c r="A138" i="31"/>
  <c r="A139" i="31"/>
  <c r="A140" i="31"/>
  <c r="A141" i="31"/>
  <c r="A142" i="31"/>
  <c r="A143" i="31"/>
  <c r="A144" i="31"/>
  <c r="A145" i="31"/>
  <c r="A146" i="31"/>
  <c r="A147" i="31"/>
  <c r="A148" i="31"/>
  <c r="A149" i="31"/>
  <c r="A150" i="31"/>
  <c r="A151" i="31"/>
  <c r="A152" i="31"/>
  <c r="A153" i="31"/>
  <c r="A154" i="31"/>
  <c r="A155" i="31"/>
  <c r="A156" i="31"/>
  <c r="A157" i="31"/>
  <c r="A158" i="31"/>
  <c r="A159" i="31"/>
  <c r="A160" i="31"/>
  <c r="A161" i="31"/>
  <c r="A162" i="31"/>
  <c r="A163" i="31"/>
  <c r="A164" i="31"/>
  <c r="A165" i="31"/>
  <c r="A166" i="31"/>
  <c r="A167" i="31"/>
  <c r="A168" i="31"/>
  <c r="A169" i="31"/>
  <c r="A170" i="31"/>
  <c r="A171" i="31"/>
  <c r="A172" i="31"/>
  <c r="A173" i="31"/>
  <c r="A174" i="31"/>
  <c r="A175" i="31"/>
  <c r="A176" i="31"/>
  <c r="A177" i="31"/>
  <c r="A178" i="31"/>
  <c r="A179" i="31"/>
  <c r="A180" i="31"/>
  <c r="A181" i="31"/>
  <c r="A182" i="31"/>
  <c r="A183" i="31"/>
  <c r="A184" i="31"/>
  <c r="A185" i="31"/>
  <c r="A186" i="31"/>
  <c r="A187" i="31"/>
  <c r="A188" i="31"/>
  <c r="A189" i="31"/>
  <c r="A190" i="31"/>
  <c r="A191" i="31"/>
  <c r="A192" i="31"/>
  <c r="A193" i="31"/>
  <c r="A194" i="31"/>
  <c r="A195" i="31"/>
  <c r="A196" i="31"/>
  <c r="A197" i="31"/>
  <c r="A198" i="31"/>
  <c r="A199" i="31"/>
  <c r="A200" i="31"/>
  <c r="A201" i="31"/>
  <c r="A202" i="31"/>
  <c r="A203" i="31"/>
  <c r="A204" i="31"/>
  <c r="A205" i="31"/>
  <c r="A206" i="31"/>
  <c r="A207" i="31"/>
  <c r="A208" i="31"/>
  <c r="A209" i="31"/>
  <c r="A210" i="31"/>
  <c r="A211" i="31"/>
  <c r="A212" i="31"/>
  <c r="A213" i="31"/>
  <c r="A214" i="31"/>
  <c r="A215" i="31"/>
  <c r="A216" i="31"/>
  <c r="A217" i="31"/>
  <c r="A218" i="31"/>
  <c r="A219" i="31"/>
  <c r="A220" i="31"/>
  <c r="A221" i="31"/>
  <c r="A222" i="31"/>
  <c r="A223" i="31"/>
  <c r="A224" i="31"/>
  <c r="A225" i="31"/>
  <c r="A226" i="31"/>
  <c r="A227" i="31"/>
  <c r="A228" i="31"/>
  <c r="A229" i="31"/>
  <c r="A230" i="31"/>
  <c r="A231" i="31"/>
  <c r="A232" i="31"/>
  <c r="A233" i="31"/>
  <c r="A234" i="31"/>
  <c r="A235" i="31"/>
  <c r="A236" i="31"/>
  <c r="A237" i="31"/>
  <c r="A238" i="31"/>
  <c r="A239" i="31"/>
  <c r="A240" i="31"/>
  <c r="A241" i="31"/>
  <c r="A242" i="31"/>
  <c r="A243" i="31"/>
  <c r="A244" i="31"/>
  <c r="A245" i="31"/>
  <c r="A246" i="31"/>
  <c r="A247" i="31"/>
  <c r="A248" i="31"/>
  <c r="A249" i="31"/>
  <c r="A250" i="31"/>
  <c r="A251" i="31"/>
  <c r="A252" i="31"/>
  <c r="A253" i="31"/>
  <c r="A254" i="31"/>
  <c r="A255" i="31"/>
  <c r="A256" i="31"/>
  <c r="A257" i="31"/>
  <c r="A258" i="31"/>
  <c r="A259" i="31"/>
  <c r="A260" i="31"/>
  <c r="A261" i="31"/>
  <c r="A262" i="31"/>
  <c r="A263" i="31"/>
  <c r="A264" i="31"/>
  <c r="A265" i="31"/>
  <c r="A266" i="31"/>
  <c r="A267" i="31"/>
  <c r="A268" i="31"/>
  <c r="A269" i="31"/>
  <c r="A270" i="31"/>
  <c r="A271" i="31"/>
  <c r="A272" i="31"/>
  <c r="A273" i="31"/>
  <c r="A274" i="31"/>
  <c r="A275" i="31"/>
  <c r="A276" i="31"/>
  <c r="A277" i="31"/>
  <c r="A278" i="31"/>
  <c r="A279" i="31"/>
  <c r="A280" i="31"/>
  <c r="A281" i="31"/>
  <c r="A282" i="31"/>
  <c r="A283" i="31"/>
  <c r="A284" i="31"/>
  <c r="A285" i="31"/>
  <c r="A286" i="31"/>
  <c r="A287" i="31"/>
  <c r="A288" i="31"/>
  <c r="A289" i="31"/>
  <c r="A290" i="31"/>
  <c r="A291" i="31"/>
  <c r="A292" i="31"/>
  <c r="A293" i="31"/>
  <c r="A294" i="31"/>
  <c r="A295" i="31"/>
  <c r="A296" i="31"/>
  <c r="A297" i="31"/>
  <c r="A298" i="31"/>
  <c r="A299" i="31"/>
  <c r="A300" i="31"/>
  <c r="A301" i="31"/>
  <c r="A302" i="31"/>
  <c r="A304" i="31"/>
  <c r="A305" i="31"/>
  <c r="A306" i="31"/>
  <c r="A307" i="31"/>
  <c r="A308" i="31"/>
  <c r="A309" i="31"/>
  <c r="A310" i="31"/>
  <c r="A311" i="31"/>
  <c r="A312" i="31"/>
  <c r="A313" i="31"/>
  <c r="A314" i="31"/>
  <c r="A315" i="31"/>
  <c r="A316" i="31"/>
  <c r="A317" i="31"/>
  <c r="A318" i="31"/>
  <c r="A319" i="31"/>
  <c r="A320" i="31"/>
  <c r="A321" i="31"/>
  <c r="A322" i="31"/>
  <c r="A323" i="31"/>
  <c r="A324" i="31"/>
  <c r="A325" i="31"/>
  <c r="A326" i="31"/>
  <c r="A327" i="31"/>
  <c r="A328" i="31"/>
  <c r="A329" i="31"/>
  <c r="A330" i="31"/>
  <c r="A331" i="31"/>
  <c r="A332" i="31"/>
  <c r="A334" i="31"/>
  <c r="A335" i="31"/>
  <c r="A336" i="31"/>
  <c r="A337" i="31"/>
  <c r="A338" i="31"/>
  <c r="A339" i="31"/>
  <c r="A340" i="31"/>
  <c r="A341" i="31"/>
  <c r="A342" i="31"/>
  <c r="A343" i="31"/>
  <c r="A344" i="31"/>
  <c r="A345" i="31"/>
  <c r="A346" i="31"/>
  <c r="A347" i="31"/>
  <c r="A351" i="31"/>
  <c r="A352" i="31"/>
  <c r="A353" i="31"/>
  <c r="A354" i="31"/>
  <c r="A355" i="31"/>
  <c r="A356" i="31"/>
  <c r="A357" i="31"/>
  <c r="A358" i="31"/>
  <c r="A359" i="31"/>
  <c r="A360" i="31"/>
  <c r="A361" i="31"/>
  <c r="A362" i="31"/>
  <c r="A363" i="31"/>
  <c r="A370" i="31"/>
  <c r="A371" i="31"/>
  <c r="A372" i="31"/>
  <c r="A373" i="31"/>
  <c r="A374" i="31"/>
  <c r="A375" i="31"/>
  <c r="A376" i="31"/>
  <c r="A377" i="31"/>
  <c r="A378" i="31"/>
  <c r="A379" i="31"/>
  <c r="A380" i="31"/>
  <c r="A381" i="31"/>
  <c r="A382" i="31"/>
  <c r="A383" i="31"/>
  <c r="A384" i="31"/>
  <c r="A385" i="31"/>
  <c r="A386" i="31"/>
  <c r="A387" i="31"/>
  <c r="A388" i="31"/>
  <c r="A389" i="31"/>
  <c r="A390" i="31"/>
  <c r="A391" i="31"/>
  <c r="A392" i="31"/>
  <c r="A393" i="31"/>
  <c r="A394" i="31"/>
  <c r="A395" i="31"/>
  <c r="A396" i="31"/>
  <c r="A397" i="31"/>
  <c r="A398" i="31"/>
  <c r="A399" i="31"/>
  <c r="A400" i="31"/>
  <c r="A401" i="31"/>
  <c r="A402" i="31"/>
  <c r="A403" i="31"/>
  <c r="A404" i="31"/>
  <c r="A405" i="31"/>
  <c r="A406" i="31"/>
  <c r="A407" i="31"/>
  <c r="A408" i="31"/>
  <c r="A409" i="31"/>
  <c r="A410" i="31"/>
  <c r="A411" i="31"/>
  <c r="A412" i="31"/>
  <c r="A413" i="31"/>
  <c r="A414" i="31"/>
  <c r="A415" i="31"/>
  <c r="A416" i="31"/>
  <c r="A417" i="31"/>
  <c r="A418" i="31"/>
  <c r="A423" i="31"/>
  <c r="A424" i="31"/>
  <c r="A425" i="31"/>
  <c r="A426" i="31"/>
  <c r="A427" i="31"/>
  <c r="A428" i="31"/>
  <c r="A429" i="31"/>
  <c r="A430" i="31"/>
  <c r="A431" i="31"/>
  <c r="A432" i="31"/>
  <c r="A433" i="31"/>
  <c r="A434" i="31"/>
  <c r="A435" i="31"/>
  <c r="A436" i="31"/>
  <c r="A437" i="31"/>
  <c r="A438" i="31"/>
  <c r="A439" i="31"/>
  <c r="A440" i="31"/>
  <c r="A441" i="31"/>
  <c r="A442" i="31"/>
  <c r="A443" i="31"/>
  <c r="A444" i="31"/>
  <c r="A445" i="31"/>
  <c r="A446" i="31"/>
  <c r="A447" i="31"/>
  <c r="A448" i="31"/>
  <c r="A449" i="31"/>
  <c r="A450" i="31"/>
  <c r="A451" i="31"/>
  <c r="A452" i="31"/>
  <c r="A453" i="31"/>
  <c r="A454" i="31"/>
  <c r="A455" i="31"/>
  <c r="A456" i="31"/>
  <c r="A457" i="31"/>
  <c r="A458" i="31"/>
  <c r="A459" i="31"/>
  <c r="A460" i="31"/>
  <c r="A461" i="31"/>
  <c r="A462" i="31"/>
  <c r="A463" i="31"/>
  <c r="A464" i="31"/>
  <c r="A465" i="31"/>
  <c r="A466" i="31"/>
  <c r="A467" i="31"/>
  <c r="A468" i="31"/>
  <c r="A469" i="31"/>
  <c r="A470" i="31"/>
  <c r="A471" i="31"/>
  <c r="A472" i="31"/>
  <c r="A473" i="31"/>
  <c r="A474" i="31"/>
  <c r="A475" i="31"/>
  <c r="A476" i="31"/>
  <c r="A477" i="31"/>
  <c r="A478" i="31"/>
  <c r="A479" i="31"/>
  <c r="A480" i="31"/>
  <c r="A481" i="31"/>
  <c r="A482" i="31"/>
  <c r="A483" i="31"/>
  <c r="A484" i="31"/>
  <c r="A485" i="31"/>
  <c r="A486" i="31"/>
  <c r="A487" i="31"/>
  <c r="A489" i="31"/>
  <c r="A490" i="31"/>
  <c r="A491" i="31"/>
  <c r="A492" i="31"/>
  <c r="A493" i="31"/>
  <c r="A494" i="31"/>
  <c r="A495" i="31"/>
  <c r="A496" i="31"/>
  <c r="A497" i="31"/>
  <c r="A498" i="31"/>
  <c r="A499" i="31"/>
  <c r="A500" i="31"/>
  <c r="A501" i="31"/>
  <c r="A502" i="31"/>
  <c r="A503" i="31"/>
  <c r="A504" i="31"/>
  <c r="A505" i="31"/>
  <c r="A506" i="31"/>
  <c r="A507" i="31"/>
  <c r="A508" i="31"/>
  <c r="A509" i="31"/>
  <c r="A510" i="31"/>
  <c r="A511" i="31"/>
  <c r="A512" i="31"/>
  <c r="A513" i="31"/>
  <c r="A514" i="31"/>
  <c r="A515" i="31"/>
  <c r="A516" i="31"/>
  <c r="A517" i="31"/>
  <c r="A518" i="31"/>
  <c r="A519" i="31"/>
  <c r="A520" i="31"/>
  <c r="A521" i="31"/>
  <c r="A522" i="31"/>
  <c r="A523" i="31"/>
  <c r="A524" i="31"/>
  <c r="A533" i="31"/>
  <c r="A534" i="31"/>
  <c r="A535" i="31"/>
  <c r="A536" i="31"/>
  <c r="A537" i="31"/>
  <c r="A538" i="31"/>
  <c r="A539" i="31"/>
  <c r="A540" i="31"/>
  <c r="A541" i="31"/>
  <c r="A542" i="31"/>
  <c r="A543" i="31"/>
  <c r="A544" i="31"/>
  <c r="A545" i="31"/>
  <c r="A546" i="31"/>
  <c r="A547" i="31"/>
  <c r="A548" i="31"/>
  <c r="A549" i="31"/>
  <c r="A550" i="31"/>
  <c r="A551" i="31"/>
  <c r="A552" i="31"/>
  <c r="A553" i="31"/>
  <c r="A554" i="31"/>
  <c r="A555" i="31"/>
  <c r="A556" i="31"/>
  <c r="A557" i="31"/>
  <c r="A558" i="31"/>
  <c r="A559" i="31"/>
  <c r="A560" i="31"/>
  <c r="A561" i="31"/>
  <c r="A562" i="31"/>
  <c r="A563" i="31"/>
  <c r="A564" i="31"/>
  <c r="A565" i="31"/>
  <c r="A566" i="31"/>
  <c r="A567" i="31"/>
  <c r="A568" i="31"/>
  <c r="A569" i="31"/>
  <c r="A570" i="31"/>
  <c r="A571" i="31"/>
  <c r="A572" i="31"/>
  <c r="A573" i="31"/>
  <c r="A574" i="31"/>
  <c r="A575" i="31"/>
  <c r="A576" i="31"/>
  <c r="A577" i="31"/>
  <c r="A578" i="31"/>
  <c r="A579" i="31"/>
  <c r="A580" i="31"/>
  <c r="A581" i="31"/>
  <c r="A582" i="31"/>
  <c r="A583" i="31"/>
  <c r="A584" i="31"/>
  <c r="A585" i="31"/>
  <c r="A586" i="31"/>
  <c r="A587" i="31"/>
  <c r="A588" i="31"/>
  <c r="A589" i="31"/>
  <c r="A590" i="31"/>
  <c r="A591" i="31"/>
  <c r="A592" i="31"/>
  <c r="A593" i="31"/>
  <c r="A594" i="31"/>
  <c r="A595" i="31"/>
  <c r="A596" i="31"/>
  <c r="A597" i="31"/>
  <c r="A598" i="31"/>
  <c r="A599" i="31"/>
  <c r="A600" i="31"/>
  <c r="A601" i="31"/>
  <c r="A602" i="31"/>
  <c r="A603" i="31"/>
  <c r="A604" i="31"/>
  <c r="A605" i="31"/>
  <c r="A606" i="31"/>
  <c r="A607" i="31"/>
  <c r="A608" i="31"/>
  <c r="A609" i="31"/>
  <c r="A610" i="31"/>
  <c r="A611" i="31"/>
  <c r="A612" i="31"/>
  <c r="A613" i="31"/>
  <c r="A614" i="31"/>
  <c r="A615" i="31"/>
  <c r="A616" i="31"/>
  <c r="A617" i="31"/>
  <c r="A618" i="31"/>
  <c r="A619" i="31"/>
  <c r="A620" i="31"/>
  <c r="A621" i="31"/>
  <c r="A622" i="31"/>
  <c r="A623" i="31"/>
  <c r="A624" i="31"/>
  <c r="A625" i="31"/>
  <c r="A626" i="31"/>
  <c r="A627" i="31"/>
  <c r="A628" i="31"/>
  <c r="A629" i="31"/>
  <c r="A630" i="31"/>
  <c r="A631" i="31"/>
  <c r="A632" i="31"/>
  <c r="A633" i="31"/>
  <c r="A634" i="31"/>
  <c r="A635" i="31"/>
  <c r="A636" i="31"/>
  <c r="A637" i="31"/>
  <c r="A638" i="31"/>
  <c r="A639" i="31"/>
  <c r="A640" i="31"/>
  <c r="A641" i="31"/>
  <c r="A642" i="31"/>
  <c r="A643" i="31"/>
  <c r="A644" i="31"/>
  <c r="A645" i="31"/>
  <c r="A646" i="31"/>
  <c r="A647" i="31"/>
  <c r="A648" i="31"/>
  <c r="A649" i="31"/>
  <c r="A650" i="31"/>
  <c r="A651" i="31"/>
  <c r="A652" i="31"/>
  <c r="A653" i="31"/>
  <c r="A654" i="31"/>
  <c r="A655" i="31"/>
  <c r="A656" i="31"/>
  <c r="A657" i="31"/>
  <c r="A658" i="31"/>
  <c r="A659" i="31"/>
  <c r="A660" i="31"/>
  <c r="A661" i="31"/>
  <c r="A662" i="31"/>
  <c r="A663" i="31"/>
  <c r="A664" i="31"/>
  <c r="A665" i="31"/>
  <c r="A666" i="31"/>
  <c r="A667" i="31"/>
  <c r="A668" i="31"/>
  <c r="A669" i="31"/>
  <c r="A670" i="31"/>
  <c r="A671" i="31"/>
  <c r="A672" i="31"/>
  <c r="A673" i="31"/>
  <c r="A674" i="31"/>
  <c r="A675" i="31"/>
  <c r="A676" i="31"/>
  <c r="A677" i="31"/>
  <c r="A678" i="31"/>
  <c r="A679" i="31"/>
  <c r="A680" i="31"/>
  <c r="A681" i="31"/>
  <c r="A682" i="31"/>
  <c r="A683" i="31"/>
  <c r="A684" i="31"/>
  <c r="A685" i="31"/>
  <c r="A686" i="31"/>
  <c r="A687" i="31"/>
  <c r="A688" i="31"/>
  <c r="A689" i="31"/>
  <c r="A690" i="31"/>
  <c r="A691" i="31"/>
  <c r="A692" i="31"/>
  <c r="A693" i="31"/>
  <c r="A694" i="31"/>
  <c r="A695" i="31"/>
  <c r="A696" i="31"/>
  <c r="A697" i="31"/>
  <c r="A698" i="31"/>
  <c r="A699" i="31"/>
  <c r="A700" i="31"/>
  <c r="A701" i="31"/>
  <c r="A702" i="31"/>
  <c r="A703" i="31"/>
  <c r="A704" i="31"/>
  <c r="A705" i="31"/>
  <c r="A706" i="31"/>
  <c r="A707" i="31"/>
  <c r="A708" i="31"/>
  <c r="A709" i="31"/>
  <c r="A710" i="31"/>
  <c r="A711" i="31"/>
  <c r="A712" i="31"/>
  <c r="A713" i="31"/>
  <c r="A714" i="31"/>
  <c r="A715" i="31"/>
  <c r="A716" i="31"/>
  <c r="A717" i="31"/>
  <c r="A718" i="31"/>
  <c r="A719" i="31"/>
  <c r="A720" i="31"/>
  <c r="A721" i="31"/>
  <c r="A722" i="31"/>
  <c r="A723" i="31"/>
  <c r="A724" i="31"/>
  <c r="A725" i="31"/>
  <c r="A726" i="31"/>
  <c r="A727" i="31"/>
  <c r="A728" i="31"/>
  <c r="A729" i="31"/>
  <c r="A730" i="31"/>
  <c r="A731" i="31"/>
  <c r="A732" i="31"/>
  <c r="A733" i="31"/>
  <c r="A734" i="31"/>
  <c r="A735" i="31"/>
  <c r="A736" i="31"/>
  <c r="A737" i="31"/>
  <c r="A738" i="31"/>
  <c r="A739" i="31"/>
  <c r="A740" i="31"/>
  <c r="A741" i="31"/>
  <c r="A742" i="31"/>
  <c r="A743" i="31"/>
  <c r="A744" i="31"/>
  <c r="A745" i="31"/>
  <c r="A746" i="31"/>
  <c r="A747" i="31"/>
  <c r="A748" i="31"/>
  <c r="A749" i="31"/>
  <c r="A750" i="31"/>
  <c r="A751" i="31"/>
  <c r="A752" i="31"/>
  <c r="A753" i="31"/>
  <c r="A754" i="31"/>
  <c r="A755" i="31"/>
  <c r="A756" i="31"/>
  <c r="A757" i="31"/>
  <c r="A758" i="31"/>
  <c r="A759" i="31"/>
  <c r="A760" i="31"/>
  <c r="A761" i="31"/>
  <c r="A762" i="31"/>
  <c r="A763" i="31"/>
  <c r="A764" i="31"/>
  <c r="A765" i="31"/>
  <c r="A766" i="31"/>
  <c r="A767" i="31"/>
  <c r="A768" i="31"/>
  <c r="A769" i="31"/>
  <c r="A770" i="31"/>
  <c r="A771" i="31"/>
  <c r="A772" i="31"/>
  <c r="A773" i="31"/>
  <c r="A774" i="31"/>
  <c r="A775" i="31"/>
  <c r="A776" i="31"/>
  <c r="A777" i="31"/>
  <c r="A778" i="31"/>
  <c r="A779" i="31"/>
  <c r="A780" i="31"/>
  <c r="A781" i="31"/>
  <c r="A782" i="31"/>
  <c r="A783" i="31"/>
  <c r="A784" i="31"/>
  <c r="A785" i="31"/>
  <c r="A786" i="31"/>
  <c r="A787" i="31"/>
  <c r="A788" i="31"/>
  <c r="A789" i="31"/>
  <c r="A790" i="31"/>
  <c r="A791" i="31"/>
  <c r="A792" i="31"/>
  <c r="A793" i="31"/>
  <c r="A794" i="31"/>
  <c r="A795" i="31"/>
  <c r="A796" i="31"/>
  <c r="A797" i="31"/>
  <c r="A798" i="31"/>
  <c r="A799" i="31"/>
  <c r="A800" i="31"/>
  <c r="A801" i="31"/>
  <c r="A802" i="31"/>
  <c r="A803" i="31"/>
  <c r="A804" i="31"/>
  <c r="A805" i="31"/>
  <c r="A806" i="31"/>
  <c r="A807" i="31"/>
  <c r="A808" i="31"/>
  <c r="A809" i="31"/>
  <c r="A810" i="31"/>
  <c r="A811" i="31"/>
  <c r="A812" i="31"/>
  <c r="A813" i="31"/>
  <c r="A814" i="31"/>
  <c r="A815" i="31"/>
  <c r="A816" i="31"/>
  <c r="A817" i="31"/>
  <c r="A818" i="31"/>
  <c r="A819" i="31"/>
  <c r="A820" i="31"/>
  <c r="A821" i="31"/>
  <c r="A822" i="31"/>
  <c r="A823" i="31"/>
  <c r="A824" i="31"/>
  <c r="A825" i="31"/>
  <c r="A826" i="31"/>
  <c r="A827" i="31"/>
  <c r="A828" i="31"/>
  <c r="A829" i="31"/>
  <c r="A830" i="31"/>
  <c r="A831" i="31"/>
  <c r="A832" i="31"/>
  <c r="A833" i="31"/>
  <c r="A834" i="31"/>
  <c r="A835" i="31"/>
  <c r="A836" i="31"/>
  <c r="A837" i="31"/>
  <c r="A838" i="31"/>
  <c r="A839" i="31"/>
  <c r="A840" i="31"/>
  <c r="A841" i="31"/>
  <c r="A842" i="31"/>
  <c r="A843" i="31"/>
  <c r="A844" i="31"/>
  <c r="A845" i="31"/>
  <c r="A846" i="31"/>
  <c r="A847" i="31"/>
  <c r="A848" i="31"/>
  <c r="A849" i="31"/>
  <c r="A850" i="31"/>
  <c r="A851" i="31"/>
  <c r="A852" i="31"/>
  <c r="A853" i="31"/>
  <c r="A854" i="31"/>
  <c r="A855" i="31"/>
  <c r="A856" i="31"/>
  <c r="A857" i="31"/>
  <c r="A858" i="31"/>
  <c r="A859" i="31"/>
  <c r="A860" i="31"/>
  <c r="A861" i="31"/>
  <c r="A862" i="31"/>
  <c r="A863" i="31"/>
  <c r="A864" i="31"/>
  <c r="A865" i="31"/>
  <c r="A866" i="31"/>
  <c r="A867" i="31"/>
  <c r="A868" i="31"/>
  <c r="A869" i="31"/>
  <c r="A870" i="31"/>
  <c r="A871" i="31"/>
  <c r="A872" i="31"/>
  <c r="A873" i="31"/>
  <c r="A874" i="31"/>
  <c r="A875" i="31"/>
  <c r="A876" i="31"/>
  <c r="A877" i="31"/>
  <c r="A878" i="31"/>
  <c r="A879" i="31"/>
  <c r="A880" i="31"/>
  <c r="A881" i="31"/>
  <c r="A882" i="31"/>
  <c r="A883" i="31"/>
  <c r="A884" i="31"/>
  <c r="A885" i="31"/>
  <c r="A886" i="31"/>
  <c r="A887" i="31"/>
  <c r="A888" i="31"/>
  <c r="A889" i="31"/>
  <c r="A890" i="31"/>
  <c r="A891" i="31"/>
  <c r="A892" i="31"/>
  <c r="A893" i="31"/>
  <c r="A894" i="31"/>
  <c r="A895" i="31"/>
  <c r="A896" i="31"/>
  <c r="A897" i="31"/>
  <c r="A898" i="31"/>
  <c r="A899" i="31"/>
  <c r="A900" i="31"/>
  <c r="A901" i="31"/>
  <c r="A902" i="31"/>
  <c r="A903" i="31"/>
  <c r="A904" i="31"/>
  <c r="A905" i="31"/>
  <c r="A906" i="31"/>
  <c r="A907" i="31"/>
  <c r="A908" i="31"/>
  <c r="A909" i="31"/>
  <c r="A910" i="31"/>
  <c r="A911" i="31"/>
  <c r="A912" i="31"/>
  <c r="A913" i="31"/>
  <c r="A914" i="31"/>
  <c r="A915" i="31"/>
  <c r="A916" i="31"/>
  <c r="A917" i="31"/>
  <c r="A918" i="31"/>
  <c r="A919" i="31"/>
  <c r="A920" i="31"/>
  <c r="A921" i="31"/>
  <c r="A922" i="31"/>
  <c r="A923" i="31"/>
  <c r="A924" i="31"/>
  <c r="A925" i="31"/>
  <c r="A926" i="31"/>
  <c r="A927" i="31"/>
  <c r="A928" i="31"/>
  <c r="A929" i="31"/>
  <c r="A930" i="31"/>
  <c r="A931" i="31"/>
  <c r="A932" i="31"/>
  <c r="A933" i="31"/>
  <c r="A934" i="31"/>
  <c r="A935" i="31"/>
  <c r="A936" i="31"/>
  <c r="A937" i="31"/>
  <c r="A938" i="31"/>
  <c r="A939" i="31"/>
  <c r="A940" i="31"/>
  <c r="A941" i="31"/>
  <c r="A942" i="31"/>
  <c r="A943" i="31"/>
  <c r="A944" i="31"/>
  <c r="A945" i="31"/>
  <c r="A946" i="31"/>
  <c r="A947" i="31"/>
  <c r="A948" i="31"/>
  <c r="A949" i="31"/>
  <c r="A950" i="31"/>
  <c r="A951" i="31"/>
  <c r="A952" i="31"/>
  <c r="A953" i="31"/>
  <c r="A954" i="31"/>
  <c r="A955" i="31"/>
  <c r="A956" i="31"/>
  <c r="A957" i="31"/>
  <c r="A958" i="31"/>
  <c r="A959" i="31"/>
  <c r="A960" i="31"/>
  <c r="A961" i="31"/>
  <c r="A962" i="31"/>
  <c r="A963" i="31"/>
  <c r="A964" i="31"/>
  <c r="A965" i="31"/>
  <c r="A966" i="31"/>
  <c r="A967" i="31"/>
  <c r="A968" i="31"/>
  <c r="A969" i="31"/>
  <c r="A970" i="31"/>
  <c r="A971" i="31"/>
  <c r="A972" i="31"/>
  <c r="A973" i="31"/>
  <c r="A974" i="31"/>
  <c r="A975" i="31"/>
  <c r="A976" i="31"/>
  <c r="A977" i="31"/>
  <c r="A978" i="31"/>
  <c r="A979" i="31"/>
  <c r="A980" i="31"/>
  <c r="A981" i="31"/>
  <c r="A982" i="31"/>
  <c r="A983" i="31"/>
  <c r="A984" i="31"/>
  <c r="A985" i="31"/>
  <c r="A986" i="31"/>
  <c r="A987" i="31"/>
  <c r="A988" i="31"/>
  <c r="A989" i="31"/>
  <c r="A990" i="31"/>
  <c r="A991" i="31"/>
  <c r="A992" i="31"/>
  <c r="A993" i="31"/>
  <c r="A994" i="31"/>
  <c r="A995" i="31"/>
  <c r="A996" i="31"/>
  <c r="A997" i="31"/>
  <c r="A998" i="31"/>
  <c r="A999" i="31"/>
  <c r="A1000" i="31"/>
  <c r="A1001" i="31"/>
  <c r="A1002" i="31"/>
  <c r="A1003" i="31"/>
  <c r="A1004" i="31"/>
  <c r="A1005" i="31"/>
  <c r="A1006" i="31"/>
  <c r="A1007" i="31"/>
  <c r="A1008" i="31"/>
  <c r="A1009" i="31"/>
  <c r="A1010" i="31"/>
  <c r="A1011" i="31"/>
  <c r="A1012" i="31"/>
  <c r="A1013" i="31"/>
  <c r="A1014" i="31"/>
  <c r="A1015" i="31"/>
  <c r="A1016" i="31"/>
  <c r="A1017" i="31"/>
  <c r="A1018" i="31"/>
  <c r="A1019" i="31"/>
  <c r="A1020" i="31"/>
  <c r="A1021" i="31"/>
  <c r="A1022" i="31"/>
  <c r="A1023" i="31"/>
  <c r="A1024" i="31"/>
  <c r="A1025" i="31"/>
  <c r="A1026" i="31"/>
  <c r="A1027" i="31"/>
  <c r="A1028" i="31"/>
  <c r="A1029" i="31"/>
  <c r="A1030" i="31"/>
  <c r="A1031" i="31"/>
  <c r="A1032" i="31"/>
  <c r="A1033" i="31"/>
  <c r="A1034" i="31"/>
  <c r="A1035" i="31"/>
  <c r="A1036" i="31"/>
  <c r="A1037" i="31"/>
  <c r="A1038" i="31"/>
  <c r="A1039" i="31"/>
  <c r="A1040" i="31"/>
  <c r="A1041" i="31"/>
  <c r="A1042" i="31"/>
  <c r="A1043" i="31"/>
  <c r="A1044" i="31"/>
  <c r="A1045" i="31"/>
  <c r="A1046" i="31"/>
  <c r="A1047" i="31"/>
  <c r="A1048" i="31"/>
  <c r="A1049" i="31"/>
  <c r="A1050" i="31"/>
  <c r="A1051" i="31"/>
  <c r="A1052" i="31"/>
  <c r="A1053" i="31"/>
  <c r="A1054" i="31"/>
  <c r="A1055" i="31"/>
  <c r="A1056" i="31"/>
  <c r="A1057" i="31"/>
  <c r="A1058" i="31"/>
  <c r="A1059" i="31"/>
  <c r="A1060" i="31"/>
  <c r="A1061" i="31"/>
  <c r="A1062" i="31"/>
  <c r="A1063" i="31"/>
  <c r="A1064" i="31"/>
  <c r="A1065" i="31"/>
  <c r="A1066" i="31"/>
  <c r="A1067" i="31"/>
  <c r="A1068" i="31"/>
  <c r="A1069" i="31"/>
  <c r="A1070" i="31"/>
  <c r="A1071" i="31"/>
  <c r="A1072" i="31"/>
  <c r="A1073" i="31"/>
  <c r="A1074" i="31"/>
  <c r="A1075" i="31"/>
  <c r="A1076" i="31"/>
  <c r="A1077" i="31"/>
  <c r="A1078" i="31"/>
  <c r="A1079" i="31"/>
  <c r="A1080" i="31"/>
  <c r="A1081" i="31"/>
  <c r="A1082" i="31"/>
  <c r="A1083" i="31"/>
  <c r="A1084" i="31"/>
  <c r="A1085" i="31"/>
  <c r="A1086" i="31"/>
  <c r="A1087" i="31"/>
  <c r="A1088" i="31"/>
  <c r="A1089" i="31"/>
  <c r="A1090" i="31"/>
  <c r="A1091" i="31"/>
  <c r="A1092" i="31"/>
  <c r="A1093" i="31"/>
  <c r="A1094" i="31"/>
  <c r="A1095" i="31"/>
  <c r="A1096" i="31"/>
  <c r="A1097" i="31"/>
  <c r="A1098" i="31"/>
  <c r="A1099" i="31"/>
  <c r="A1100" i="31"/>
  <c r="A1101" i="31"/>
  <c r="A1102" i="31"/>
  <c r="A1103" i="31"/>
  <c r="A1104" i="31"/>
  <c r="A1105" i="31"/>
  <c r="A1106" i="31"/>
  <c r="A1107" i="31"/>
  <c r="A1108" i="31"/>
  <c r="A1109" i="31"/>
  <c r="A1110" i="31"/>
  <c r="A1111" i="31"/>
  <c r="A1112" i="31"/>
  <c r="A1113" i="31"/>
  <c r="A1114" i="31"/>
  <c r="A1115" i="31"/>
  <c r="A1116" i="31"/>
  <c r="A1117" i="31"/>
  <c r="A1118" i="31"/>
  <c r="A1120" i="31"/>
  <c r="A1121" i="31"/>
  <c r="A1122" i="31"/>
  <c r="A1123" i="31"/>
  <c r="A1124" i="31"/>
  <c r="A1125" i="31"/>
  <c r="A1126" i="31"/>
  <c r="A1127" i="31"/>
  <c r="A1128" i="31"/>
  <c r="A1129" i="31"/>
  <c r="A1130" i="31"/>
  <c r="A1131" i="31"/>
  <c r="A1132" i="31"/>
  <c r="A1133" i="31"/>
  <c r="A1134" i="31"/>
  <c r="A1135" i="31"/>
  <c r="A1136" i="31"/>
  <c r="A1137" i="31"/>
  <c r="A1138" i="31"/>
  <c r="A1139" i="31"/>
  <c r="A1140" i="31"/>
  <c r="A1141" i="31"/>
  <c r="A1142" i="31"/>
  <c r="A1143" i="31"/>
  <c r="A1144" i="31"/>
  <c r="A1145" i="31"/>
  <c r="A1146" i="31"/>
  <c r="A1147" i="31"/>
  <c r="A1148" i="31"/>
  <c r="A1149" i="31"/>
  <c r="A1150" i="31"/>
  <c r="A1151" i="31"/>
  <c r="A1152" i="31"/>
  <c r="A1153" i="31"/>
  <c r="A1154" i="31"/>
  <c r="A1155" i="31"/>
  <c r="A1156" i="31"/>
  <c r="A1157" i="31"/>
  <c r="A1158" i="31"/>
  <c r="A1159" i="31"/>
  <c r="A1160" i="31"/>
  <c r="A1161" i="31"/>
  <c r="A1162" i="31"/>
  <c r="A1163" i="31"/>
  <c r="A1164" i="31"/>
  <c r="A1165" i="31"/>
  <c r="A1166" i="31"/>
  <c r="A1167" i="31"/>
  <c r="A1168" i="31"/>
  <c r="A1169" i="31"/>
  <c r="A1170" i="31"/>
  <c r="A1171" i="31"/>
  <c r="A1172" i="31"/>
  <c r="A1173" i="31"/>
  <c r="A1174" i="31"/>
  <c r="A1175" i="31"/>
  <c r="A1176" i="31"/>
  <c r="A1177" i="31"/>
  <c r="A1178" i="31"/>
  <c r="A1179" i="31"/>
  <c r="A1180" i="31"/>
  <c r="A1181" i="31"/>
  <c r="A1182" i="31"/>
  <c r="A1183" i="31"/>
  <c r="A1184" i="31"/>
  <c r="A1185" i="31"/>
  <c r="A1186" i="31"/>
  <c r="A1187" i="31"/>
  <c r="A1188" i="31"/>
  <c r="A1189" i="31"/>
  <c r="A1190" i="31"/>
  <c r="A1191" i="31"/>
  <c r="A1192" i="31"/>
  <c r="A1193" i="31"/>
  <c r="A1194" i="31"/>
  <c r="A1195" i="31"/>
  <c r="A1196" i="31"/>
  <c r="A1197" i="31"/>
  <c r="A1198" i="31"/>
  <c r="A1199" i="31"/>
  <c r="A1200" i="31"/>
  <c r="A1204" i="31"/>
  <c r="A1205" i="31"/>
  <c r="A1206" i="31"/>
  <c r="A1207" i="31"/>
  <c r="A1208" i="31"/>
  <c r="A1209" i="31"/>
  <c r="A1210" i="31"/>
  <c r="A1211" i="31"/>
  <c r="A1212" i="31"/>
  <c r="A1213" i="31"/>
  <c r="A1214" i="31"/>
  <c r="A1215" i="31"/>
  <c r="A1216" i="31"/>
  <c r="A1217" i="31"/>
  <c r="A1218" i="31"/>
  <c r="A1219" i="31"/>
  <c r="A1220" i="31"/>
  <c r="A1221" i="31"/>
  <c r="A1222" i="31"/>
  <c r="A1223" i="31"/>
  <c r="A1224" i="31"/>
  <c r="A1225" i="31"/>
  <c r="A1226" i="31"/>
  <c r="A1227" i="31"/>
  <c r="A1228" i="31"/>
  <c r="A1229" i="31"/>
  <c r="A1230" i="31"/>
  <c r="A1231" i="31"/>
  <c r="A1232" i="31"/>
  <c r="A1233" i="31"/>
  <c r="A1234" i="31"/>
  <c r="A1235" i="31"/>
  <c r="A1236" i="31"/>
  <c r="A1237" i="31"/>
  <c r="A1238" i="31"/>
  <c r="A1239" i="31"/>
  <c r="A1240" i="31"/>
  <c r="A1241" i="31"/>
  <c r="A1242" i="31"/>
  <c r="A1243" i="31"/>
  <c r="A1244" i="31"/>
  <c r="A1245" i="31"/>
  <c r="A1246" i="31"/>
  <c r="A1247" i="31"/>
  <c r="A1248" i="31"/>
  <c r="A1249" i="31"/>
  <c r="A1250" i="31"/>
  <c r="A1251" i="31"/>
  <c r="A1252" i="31"/>
  <c r="A1253" i="31"/>
  <c r="A1254" i="31"/>
  <c r="A1255" i="31"/>
  <c r="A1256" i="31"/>
  <c r="A1257" i="31"/>
  <c r="A1258" i="31"/>
  <c r="A1259" i="31"/>
  <c r="A1260" i="31"/>
  <c r="A1261" i="31"/>
  <c r="A1262" i="31"/>
  <c r="A1263" i="31"/>
  <c r="A1264" i="31"/>
  <c r="A1265" i="31"/>
  <c r="A1266" i="31"/>
  <c r="A1267" i="31"/>
  <c r="A1268" i="31"/>
  <c r="A1269" i="31"/>
  <c r="A1270" i="31"/>
  <c r="A1271" i="31"/>
  <c r="A1272" i="31"/>
  <c r="A1273" i="31"/>
  <c r="A1274" i="31"/>
  <c r="A1275" i="31"/>
  <c r="A1276" i="31"/>
  <c r="A1277" i="31"/>
  <c r="A1278" i="31"/>
  <c r="A1279" i="31"/>
  <c r="A1280" i="31"/>
  <c r="A1281" i="31"/>
  <c r="A1282" i="31"/>
  <c r="A1283" i="31"/>
  <c r="A1284" i="31"/>
  <c r="A1285" i="31"/>
  <c r="A1286" i="31"/>
  <c r="A1287" i="31"/>
  <c r="A1288" i="31"/>
  <c r="A1289" i="31"/>
  <c r="A1290" i="31"/>
  <c r="A1291" i="31"/>
  <c r="A1292" i="31"/>
  <c r="A1293" i="31"/>
  <c r="A1294" i="31"/>
  <c r="A1295" i="31"/>
  <c r="A1296" i="31"/>
  <c r="A1297" i="31"/>
  <c r="A1298" i="31"/>
  <c r="A1299" i="31"/>
  <c r="A1300" i="31"/>
  <c r="A1301" i="31"/>
  <c r="A1302" i="31"/>
  <c r="A1303" i="31"/>
  <c r="A1304" i="31"/>
  <c r="A1305" i="31"/>
  <c r="A1306" i="31"/>
  <c r="A1307" i="31"/>
  <c r="A1308" i="31"/>
  <c r="A1309" i="31"/>
  <c r="A1310" i="31"/>
  <c r="A1311" i="31"/>
  <c r="A1313" i="31"/>
  <c r="A1314" i="31"/>
  <c r="A1315" i="31"/>
  <c r="A1316" i="31"/>
  <c r="A1317" i="31"/>
  <c r="A1318" i="31"/>
  <c r="A1319" i="31"/>
  <c r="A1320" i="31"/>
  <c r="A1321" i="31"/>
  <c r="A1322" i="31"/>
  <c r="A1323" i="31"/>
  <c r="A1324" i="31"/>
  <c r="A1325" i="31"/>
  <c r="A1326" i="31"/>
  <c r="A1327" i="31"/>
  <c r="A1328" i="31"/>
  <c r="A1333" i="31"/>
  <c r="A1334" i="31"/>
  <c r="A1335" i="31"/>
  <c r="A1336" i="31"/>
  <c r="A1337" i="31"/>
  <c r="A1338" i="31"/>
  <c r="A1339" i="31"/>
  <c r="A1340" i="31"/>
  <c r="A1341" i="31"/>
  <c r="A1342" i="31"/>
  <c r="A1343" i="31"/>
  <c r="A1344" i="31"/>
  <c r="A1345" i="31"/>
  <c r="A1346" i="31"/>
  <c r="A1347" i="31"/>
  <c r="A1348" i="31"/>
  <c r="A1349" i="31"/>
  <c r="A1350" i="31"/>
  <c r="A1351" i="31"/>
  <c r="A1352" i="31"/>
  <c r="A1353" i="31"/>
  <c r="A1354" i="31"/>
  <c r="A1355" i="31"/>
  <c r="A1356" i="31"/>
  <c r="A1357" i="31"/>
  <c r="A1358" i="31"/>
  <c r="A1359" i="31"/>
  <c r="A1360" i="31"/>
  <c r="A1361" i="31"/>
  <c r="A1362" i="31"/>
  <c r="A1363" i="31"/>
  <c r="A1364" i="31"/>
  <c r="A1365" i="31"/>
  <c r="A1366" i="31"/>
  <c r="A1367" i="31"/>
  <c r="A1368" i="31"/>
  <c r="A1369" i="31"/>
  <c r="A1370" i="31"/>
  <c r="A1371" i="31"/>
  <c r="A1372" i="31"/>
  <c r="A1373" i="31"/>
  <c r="A1374" i="31"/>
  <c r="A1375" i="31"/>
  <c r="A1376" i="31"/>
  <c r="A1377" i="31"/>
  <c r="A1378" i="31"/>
  <c r="A1379" i="31"/>
  <c r="A1380" i="31"/>
  <c r="A1381" i="31"/>
  <c r="A1382" i="31"/>
  <c r="A1383" i="31"/>
  <c r="A1384" i="31"/>
  <c r="A1385" i="31"/>
  <c r="A1386" i="31"/>
  <c r="A1387" i="31"/>
  <c r="A1388" i="31"/>
  <c r="A1389" i="31"/>
  <c r="A1390" i="31"/>
  <c r="A1391" i="31"/>
  <c r="A1392" i="31"/>
  <c r="A1393" i="31"/>
  <c r="A1394" i="31"/>
  <c r="A1395" i="31"/>
  <c r="A1396" i="31"/>
  <c r="A1397" i="31"/>
  <c r="A1398" i="31"/>
  <c r="A1399" i="31"/>
  <c r="A1400" i="31"/>
  <c r="A1401" i="31"/>
  <c r="A1402" i="31"/>
  <c r="A1403" i="31"/>
  <c r="A1404" i="31"/>
  <c r="A1405" i="31"/>
  <c r="A1406" i="31"/>
  <c r="A1407" i="31"/>
  <c r="A1408" i="31"/>
  <c r="A1409" i="31"/>
  <c r="A1410" i="31"/>
  <c r="A1411" i="31"/>
  <c r="A1412" i="31"/>
  <c r="A1413" i="31"/>
  <c r="A1414" i="31"/>
  <c r="A1415" i="31"/>
  <c r="A1416" i="31"/>
  <c r="A1417" i="31"/>
  <c r="A1418" i="31"/>
  <c r="A1419" i="31"/>
  <c r="A1420" i="31"/>
  <c r="A1421" i="31"/>
  <c r="A1422" i="31"/>
  <c r="A1423" i="31"/>
  <c r="A1424" i="31"/>
  <c r="D8" i="1"/>
  <c r="D7" i="1"/>
  <c r="D6" i="1"/>
  <c r="D5" i="1"/>
  <c r="I328" i="24"/>
  <c r="I273" i="24"/>
  <c r="E296" i="22"/>
  <c r="G75" i="22"/>
  <c r="F75" i="22"/>
  <c r="E75" i="22"/>
  <c r="G380" i="22"/>
  <c r="F380" i="22"/>
  <c r="E380" i="22"/>
  <c r="G370" i="22"/>
  <c r="F370" i="22"/>
  <c r="E370" i="22"/>
  <c r="G362" i="22"/>
  <c r="F362" i="22"/>
  <c r="E362" i="22"/>
  <c r="G353" i="22"/>
  <c r="F353" i="22"/>
  <c r="E353" i="22"/>
  <c r="G341" i="22"/>
  <c r="F341" i="22"/>
  <c r="E341" i="22"/>
  <c r="G326" i="22"/>
  <c r="F326" i="22"/>
  <c r="E326" i="22"/>
  <c r="G309" i="22"/>
  <c r="F309" i="22"/>
  <c r="E309" i="22"/>
  <c r="G301" i="22"/>
  <c r="F301" i="22"/>
  <c r="E301" i="22"/>
  <c r="G282" i="22"/>
  <c r="F282" i="22"/>
  <c r="E282" i="22"/>
  <c r="G266" i="22"/>
  <c r="F266" i="22"/>
  <c r="E266" i="22"/>
  <c r="G256" i="22"/>
  <c r="F256" i="22"/>
  <c r="E256" i="22"/>
  <c r="G248" i="22"/>
  <c r="F248" i="22"/>
  <c r="E248" i="22"/>
  <c r="G240" i="22"/>
  <c r="F240" i="22"/>
  <c r="E240" i="22"/>
  <c r="G232" i="22"/>
  <c r="F232" i="22"/>
  <c r="E232" i="22"/>
  <c r="G219" i="22"/>
  <c r="F219" i="22"/>
  <c r="E219" i="22"/>
  <c r="G168" i="22"/>
  <c r="F168" i="22"/>
  <c r="E168" i="22"/>
  <c r="G149" i="22"/>
  <c r="F149" i="22"/>
  <c r="E149" i="22"/>
  <c r="G141" i="22"/>
  <c r="F141" i="22"/>
  <c r="E141" i="22"/>
  <c r="G133" i="22"/>
  <c r="F133" i="22"/>
  <c r="E133" i="22"/>
  <c r="G126" i="22"/>
  <c r="F126" i="22"/>
  <c r="E126" i="22"/>
  <c r="G117" i="22"/>
  <c r="F117" i="22"/>
  <c r="E117" i="22"/>
  <c r="G109" i="22"/>
  <c r="F109" i="22"/>
  <c r="E109" i="22"/>
  <c r="G95" i="22"/>
  <c r="F95" i="22"/>
  <c r="E95" i="22"/>
  <c r="G84" i="22"/>
  <c r="F84" i="22"/>
  <c r="E84" i="22"/>
  <c r="G67" i="22"/>
  <c r="F67" i="22"/>
  <c r="E67" i="22"/>
  <c r="G57" i="22"/>
  <c r="F57" i="22"/>
  <c r="E57" i="22"/>
  <c r="G44" i="22"/>
  <c r="F44" i="22"/>
  <c r="E44" i="22"/>
  <c r="G35" i="22"/>
  <c r="F35" i="22"/>
  <c r="E35" i="22"/>
  <c r="G18" i="22"/>
  <c r="F18" i="22"/>
  <c r="E18" i="22"/>
  <c r="E6" i="22"/>
  <c r="G6" i="22"/>
  <c r="G58" i="22"/>
  <c r="E58" i="22"/>
  <c r="G154" i="22"/>
  <c r="E154" i="22"/>
  <c r="G150" i="22"/>
  <c r="E150" i="22"/>
  <c r="H328" i="24"/>
  <c r="G328" i="24"/>
  <c r="F328" i="24"/>
  <c r="E328" i="24"/>
  <c r="H273" i="24"/>
  <c r="G273" i="24"/>
  <c r="F273" i="24"/>
  <c r="E273" i="24"/>
  <c r="H15" i="24"/>
  <c r="G15" i="24"/>
  <c r="F15" i="24"/>
  <c r="E15" i="24"/>
  <c r="D15" i="24"/>
  <c r="C15" i="24"/>
  <c r="B15" i="24"/>
  <c r="H14" i="24"/>
  <c r="G14" i="24"/>
  <c r="F14" i="24"/>
  <c r="E14" i="24"/>
  <c r="D14" i="24"/>
  <c r="C14" i="24"/>
  <c r="B14" i="24"/>
  <c r="H13" i="24"/>
  <c r="G13" i="24"/>
  <c r="F13" i="24"/>
  <c r="E13" i="24"/>
  <c r="D13" i="24"/>
  <c r="C13" i="24"/>
  <c r="B13" i="24"/>
  <c r="H12" i="24"/>
  <c r="G12" i="24"/>
  <c r="F12" i="24"/>
  <c r="E12" i="24"/>
  <c r="D12" i="24"/>
  <c r="C12" i="24"/>
  <c r="B12" i="24"/>
  <c r="H11" i="24"/>
  <c r="G11" i="24"/>
  <c r="F11" i="24"/>
  <c r="E11" i="24"/>
  <c r="D11" i="24"/>
  <c r="C11" i="24"/>
  <c r="B11" i="24"/>
  <c r="H10" i="24"/>
  <c r="G10" i="24"/>
  <c r="F10" i="24"/>
  <c r="E10" i="24"/>
  <c r="D10" i="24"/>
  <c r="C10" i="24"/>
  <c r="B10" i="24"/>
  <c r="H9" i="24"/>
  <c r="G9" i="24"/>
  <c r="F9" i="24"/>
  <c r="E9" i="24"/>
  <c r="D9" i="24"/>
  <c r="C9" i="24"/>
  <c r="B9" i="24"/>
  <c r="H8" i="24"/>
  <c r="G8" i="24"/>
  <c r="F8" i="24"/>
  <c r="E8" i="24"/>
  <c r="D8" i="24"/>
  <c r="C8" i="24"/>
  <c r="B8" i="24"/>
  <c r="H7" i="24"/>
  <c r="G7" i="24"/>
  <c r="F7" i="24"/>
  <c r="E7" i="24"/>
  <c r="D7" i="24"/>
  <c r="C7" i="24"/>
  <c r="B7" i="24"/>
  <c r="H6" i="24"/>
  <c r="G6" i="24"/>
  <c r="F6" i="24"/>
  <c r="E6" i="24"/>
  <c r="D6" i="24"/>
  <c r="C6" i="24"/>
  <c r="B6" i="24"/>
  <c r="F218" i="24"/>
  <c r="E218" i="24"/>
  <c r="H164" i="24"/>
  <c r="G164" i="24"/>
  <c r="F164" i="24"/>
  <c r="E164" i="24"/>
  <c r="H110" i="24"/>
  <c r="G110" i="24"/>
  <c r="F110" i="24"/>
  <c r="E110" i="24"/>
  <c r="J278" i="30"/>
  <c r="I278" i="30"/>
  <c r="K277" i="30"/>
  <c r="K276" i="30"/>
  <c r="K275" i="30"/>
  <c r="K274" i="30"/>
  <c r="K273" i="30"/>
  <c r="K272" i="30"/>
  <c r="K271" i="30"/>
  <c r="K270" i="30"/>
  <c r="K269" i="30"/>
  <c r="K268" i="30"/>
  <c r="K267" i="30"/>
  <c r="K266" i="30"/>
  <c r="F240" i="30"/>
  <c r="F239" i="30"/>
  <c r="F238" i="30"/>
  <c r="F237" i="30"/>
  <c r="F236" i="30"/>
  <c r="F235" i="30"/>
  <c r="F234" i="30"/>
  <c r="F233" i="30"/>
  <c r="E232" i="30"/>
  <c r="D232" i="30"/>
  <c r="F232" i="30"/>
  <c r="F231" i="30"/>
  <c r="F230" i="30"/>
  <c r="F229" i="30"/>
  <c r="F228" i="30"/>
  <c r="F227" i="30"/>
  <c r="F226" i="30"/>
  <c r="E225" i="30"/>
  <c r="D225" i="30"/>
  <c r="F224" i="30"/>
  <c r="F223" i="30"/>
  <c r="E222" i="30"/>
  <c r="D222" i="30"/>
  <c r="F221" i="30"/>
  <c r="F220" i="30"/>
  <c r="F219" i="30"/>
  <c r="E218" i="30"/>
  <c r="D218" i="30"/>
  <c r="G210" i="30"/>
  <c r="G213" i="30"/>
  <c r="F213" i="30"/>
  <c r="E213" i="30"/>
  <c r="D213" i="30"/>
  <c r="G211" i="30"/>
  <c r="G208" i="30"/>
  <c r="E203" i="30"/>
  <c r="H177" i="30"/>
  <c r="G177" i="30"/>
  <c r="F177" i="30"/>
  <c r="E177" i="30"/>
  <c r="D122" i="30"/>
  <c r="G94" i="30"/>
  <c r="E94" i="30"/>
  <c r="D94" i="30"/>
  <c r="F92" i="30"/>
  <c r="H92" i="30"/>
  <c r="F91" i="30"/>
  <c r="H91" i="30"/>
  <c r="F89" i="30"/>
  <c r="H89" i="30"/>
  <c r="K83" i="30"/>
  <c r="I83" i="30"/>
  <c r="H83" i="30"/>
  <c r="G83" i="30"/>
  <c r="F83" i="30"/>
  <c r="E83" i="30"/>
  <c r="D83" i="30"/>
  <c r="J82" i="30"/>
  <c r="J81" i="30"/>
  <c r="K80" i="30"/>
  <c r="I80" i="30"/>
  <c r="H80" i="30"/>
  <c r="G80" i="30"/>
  <c r="F80" i="30"/>
  <c r="E80" i="30"/>
  <c r="D80" i="30"/>
  <c r="J79" i="30"/>
  <c r="J78" i="30"/>
  <c r="J77" i="30"/>
  <c r="J76" i="30"/>
  <c r="E70" i="30"/>
  <c r="F53" i="30"/>
  <c r="D53" i="30"/>
  <c r="G35" i="30"/>
  <c r="G34" i="30"/>
  <c r="G33" i="30"/>
  <c r="G32" i="30"/>
  <c r="G31" i="30"/>
  <c r="G30" i="30"/>
  <c r="F29" i="30"/>
  <c r="F36" i="30"/>
  <c r="E29" i="30"/>
  <c r="E36" i="30"/>
  <c r="E19" i="30"/>
  <c r="E18" i="30"/>
  <c r="D19" i="30"/>
  <c r="D18" i="30"/>
  <c r="E13" i="30"/>
  <c r="D13" i="30"/>
  <c r="E8" i="30"/>
  <c r="D8" i="30"/>
  <c r="D7" i="30"/>
  <c r="E7" i="30"/>
  <c r="K278" i="30"/>
  <c r="J83" i="30"/>
  <c r="F94" i="30"/>
  <c r="H94" i="30"/>
  <c r="F218" i="30"/>
  <c r="F222" i="30"/>
  <c r="D241" i="30"/>
  <c r="J80" i="30"/>
  <c r="G36" i="30"/>
  <c r="F225" i="30"/>
  <c r="E241" i="30"/>
  <c r="F241" i="30"/>
  <c r="G374" i="22"/>
  <c r="E374" i="22"/>
  <c r="G258" i="22"/>
  <c r="G257" i="22"/>
  <c r="E258" i="22"/>
  <c r="E257" i="22"/>
  <c r="G250" i="22"/>
  <c r="G249" i="22"/>
  <c r="E250" i="22"/>
  <c r="E249" i="22"/>
  <c r="G242" i="22"/>
  <c r="G241" i="22"/>
  <c r="E242" i="22"/>
  <c r="E241" i="22"/>
  <c r="G234" i="22"/>
  <c r="G233" i="22"/>
  <c r="E234" i="22"/>
  <c r="E233" i="22"/>
  <c r="F6" i="22"/>
  <c r="E56" i="24"/>
  <c r="G56" i="24"/>
  <c r="F56" i="24"/>
  <c r="H56" i="24"/>
  <c r="D125" i="2"/>
  <c r="C125" i="2"/>
  <c r="L13" i="1"/>
  <c r="D12" i="1"/>
  <c r="H109" i="3"/>
  <c r="G109" i="3"/>
  <c r="D109" i="3"/>
  <c r="C109" i="3"/>
  <c r="D173" i="2"/>
  <c r="C173" i="2"/>
  <c r="D170" i="2"/>
  <c r="C170" i="2"/>
  <c r="D158" i="2"/>
  <c r="C158" i="2"/>
  <c r="D154" i="2"/>
  <c r="C154" i="2"/>
  <c r="D148" i="2"/>
  <c r="C148" i="2"/>
  <c r="D141" i="2"/>
  <c r="C141" i="2"/>
  <c r="E116" i="2"/>
  <c r="E115" i="2"/>
  <c r="E111" i="2"/>
  <c r="E110" i="2"/>
  <c r="E109" i="2"/>
  <c r="E108" i="2"/>
  <c r="E107" i="2"/>
  <c r="E106" i="2"/>
  <c r="E95" i="2"/>
  <c r="E94" i="2"/>
  <c r="E93" i="2"/>
  <c r="E91" i="2"/>
  <c r="E86" i="2"/>
  <c r="J71" i="2"/>
  <c r="E69" i="2"/>
  <c r="E68" i="2"/>
  <c r="E67" i="2"/>
  <c r="E66" i="2"/>
  <c r="E65" i="2"/>
  <c r="E64" i="2"/>
  <c r="E63" i="2"/>
  <c r="E59" i="2"/>
  <c r="E58" i="2"/>
  <c r="E57" i="2"/>
  <c r="E56" i="2"/>
  <c r="J55" i="2"/>
  <c r="J52" i="2"/>
  <c r="E49" i="2"/>
  <c r="E48" i="2"/>
  <c r="E47" i="2"/>
  <c r="E46" i="2"/>
  <c r="J35" i="2"/>
  <c r="E32" i="2"/>
  <c r="E31" i="2"/>
  <c r="E30" i="2"/>
  <c r="E29" i="2"/>
  <c r="E26" i="2"/>
  <c r="E20" i="2"/>
  <c r="E19" i="2"/>
  <c r="E10" i="2"/>
  <c r="H116" i="3"/>
  <c r="E71" i="2"/>
  <c r="J8" i="2"/>
  <c r="E114" i="2"/>
  <c r="D116" i="3"/>
  <c r="H98" i="3"/>
  <c r="D98" i="3"/>
  <c r="G98" i="3"/>
  <c r="E52" i="2"/>
  <c r="J121" i="2"/>
  <c r="D104" i="3"/>
  <c r="H99" i="3"/>
  <c r="H43" i="3"/>
  <c r="C98" i="3"/>
  <c r="C104" i="3"/>
  <c r="D99" i="3"/>
  <c r="H104" i="3"/>
  <c r="D43" i="3"/>
  <c r="G116" i="3"/>
  <c r="G104" i="3"/>
  <c r="C99" i="3"/>
  <c r="G99" i="3"/>
  <c r="C116" i="3"/>
  <c r="C43" i="3"/>
  <c r="G198" i="3"/>
  <c r="H86" i="3"/>
  <c r="G43" i="3"/>
  <c r="D198" i="3"/>
  <c r="C198" i="3"/>
  <c r="H198" i="3"/>
  <c r="H42" i="3"/>
  <c r="H102" i="3"/>
  <c r="H107" i="3"/>
  <c r="D86" i="3"/>
  <c r="D42" i="3"/>
  <c r="D102" i="3"/>
  <c r="D107" i="3"/>
  <c r="A1" i="2"/>
  <c r="A1" i="3"/>
  <c r="G42" i="3"/>
  <c r="G102" i="3"/>
  <c r="G107" i="3"/>
  <c r="C42" i="3"/>
  <c r="C102" i="3"/>
  <c r="C107" i="3"/>
  <c r="C86" i="3"/>
  <c r="G86" i="3"/>
  <c r="A1" i="1"/>
  <c r="A3" i="2"/>
  <c r="A3" i="3"/>
  <c r="G40" i="22"/>
  <c r="E40" i="22"/>
  <c r="G27" i="22"/>
  <c r="E27" i="22"/>
  <c r="I296" i="22"/>
  <c r="G273" i="22"/>
  <c r="E273" i="22"/>
  <c r="G267" i="22"/>
  <c r="E267" i="22"/>
  <c r="G143" i="22"/>
  <c r="G142" i="22"/>
  <c r="E143" i="22"/>
  <c r="E142" i="22"/>
  <c r="G135" i="22"/>
  <c r="G134" i="22"/>
  <c r="E135" i="22"/>
  <c r="G119" i="22"/>
  <c r="G118" i="22"/>
  <c r="G123" i="22"/>
  <c r="E119" i="22"/>
  <c r="G111" i="22"/>
  <c r="G110" i="22"/>
  <c r="E111" i="22"/>
  <c r="G86" i="22"/>
  <c r="G85" i="22"/>
  <c r="E86" i="22"/>
  <c r="G69" i="22"/>
  <c r="G68" i="22"/>
  <c r="E69" i="22"/>
  <c r="G46" i="22"/>
  <c r="E46" i="22"/>
  <c r="G36" i="22"/>
  <c r="E36" i="22"/>
  <c r="G23" i="22"/>
  <c r="E23" i="22"/>
  <c r="G13" i="22"/>
  <c r="E13" i="22"/>
  <c r="G8" i="22"/>
  <c r="G7" i="22"/>
  <c r="E8" i="22"/>
  <c r="E279" i="22"/>
  <c r="E110" i="22"/>
  <c r="E134" i="22"/>
  <c r="E118" i="22"/>
  <c r="E68" i="22"/>
  <c r="G279" i="22"/>
  <c r="E85" i="22"/>
  <c r="E7" i="22"/>
  <c r="E123" i="22"/>
</calcChain>
</file>

<file path=xl/comments1.xml><?xml version="1.0" encoding="utf-8"?>
<comments xmlns="http://schemas.openxmlformats.org/spreadsheetml/2006/main">
  <authors>
    <author>lamine</author>
  </authors>
  <commentList>
    <comment ref="D2" authorId="0">
      <text>
        <r>
          <rPr>
            <sz val="9"/>
            <color indexed="81"/>
            <rFont val="Tahoma"/>
            <family val="2"/>
          </rPr>
          <t>Saisir l'année de l'exercice (4 chiffres)</t>
        </r>
      </text>
    </comment>
    <comment ref="I2" authorId="0">
      <text>
        <r>
          <rPr>
            <sz val="9"/>
            <color indexed="81"/>
            <rFont val="Tahoma"/>
            <family val="2"/>
          </rPr>
          <t>Renseigner la périodicité</t>
        </r>
      </text>
    </comment>
    <comment ref="D3" authorId="0">
      <text>
        <r>
          <rPr>
            <sz val="9"/>
            <color indexed="81"/>
            <rFont val="Tahoma"/>
            <family val="2"/>
          </rPr>
          <t xml:space="preserve">Saisir la date de saisie JJ//MM//AAAA
</t>
        </r>
      </text>
    </comment>
    <comment ref="I3" authorId="0">
      <text>
        <r>
          <rPr>
            <sz val="9"/>
            <color indexed="81"/>
            <rFont val="Tahoma"/>
            <family val="2"/>
          </rPr>
          <t>Renseigner la période</t>
        </r>
      </text>
    </comment>
    <comment ref="D4" authorId="0">
      <text>
        <r>
          <rPr>
            <sz val="9"/>
            <color indexed="81"/>
            <rFont val="Tahoma"/>
            <family val="2"/>
          </rPr>
          <t>Choisir le numéro d'agrement sur la liste</t>
        </r>
      </text>
    </comment>
    <comment ref="I4" authorId="0">
      <text>
        <r>
          <rPr>
            <sz val="9"/>
            <color indexed="81"/>
            <rFont val="Tahoma"/>
            <family val="2"/>
          </rPr>
          <t>Renseigner le nom du gérant</t>
        </r>
      </text>
    </comment>
    <comment ref="I5" authorId="0">
      <text>
        <r>
          <rPr>
            <sz val="9"/>
            <color indexed="81"/>
            <rFont val="Tahoma"/>
            <family val="2"/>
          </rPr>
          <t>Renseigner le numéro de téléphone du gérant</t>
        </r>
      </text>
    </comment>
    <comment ref="I6" authorId="0">
      <text>
        <r>
          <rPr>
            <sz val="9"/>
            <color indexed="81"/>
            <rFont val="Tahoma"/>
            <family val="2"/>
          </rPr>
          <t>Renseigner l'adresse E-mail du gérant</t>
        </r>
      </text>
    </comment>
    <comment ref="D9" authorId="0">
      <text>
        <r>
          <rPr>
            <sz val="9"/>
            <color indexed="81"/>
            <rFont val="Tahoma"/>
            <family val="2"/>
          </rPr>
          <t>Renseigner le numéro de téléphone du SFD</t>
        </r>
      </text>
    </comment>
    <comment ref="D10" authorId="0">
      <text>
        <r>
          <rPr>
            <sz val="9"/>
            <color indexed="81"/>
            <rFont val="Tahoma"/>
            <family val="2"/>
          </rPr>
          <t>Renseigner l'adresse E-mail du SFD</t>
        </r>
      </text>
    </comment>
  </commentList>
</comments>
</file>

<file path=xl/comments2.xml><?xml version="1.0" encoding="utf-8"?>
<comments xmlns="http://schemas.openxmlformats.org/spreadsheetml/2006/main">
  <authors>
    <author>Amar SECK</author>
    <author>Mr SONKO</author>
    <author>GANA DIOP</author>
  </authors>
  <commentList>
    <comment ref="C1" authorId="0">
      <text>
        <r>
          <rPr>
            <b/>
            <sz val="9"/>
            <color indexed="81"/>
            <rFont val="Calibri"/>
            <family val="2"/>
          </rPr>
          <t>Amar SECK:</t>
        </r>
        <r>
          <rPr>
            <sz val="9"/>
            <color indexed="81"/>
            <rFont val="Calibri"/>
            <family val="2"/>
          </rPr>
          <t xml:space="preserve">
balance a  la fermeture de l'exercice N-1</t>
        </r>
      </text>
    </comment>
    <comment ref="D433" authorId="1">
      <text>
        <r>
          <rPr>
            <b/>
            <sz val="9"/>
            <color indexed="81"/>
            <rFont val="Tahoma"/>
            <family val="2"/>
          </rPr>
          <t>Mr SONKO:</t>
        </r>
        <r>
          <rPr>
            <sz val="9"/>
            <color indexed="81"/>
            <rFont val="Tahoma"/>
            <family val="2"/>
          </rPr>
          <t xml:space="preserve">
ECART DEBALANCEMENT</t>
        </r>
      </text>
    </comment>
    <comment ref="C469" authorId="1">
      <text>
        <r>
          <rPr>
            <b/>
            <sz val="9"/>
            <color indexed="81"/>
            <rFont val="Tahoma"/>
            <family val="2"/>
          </rPr>
          <t>Mr SONKO:</t>
        </r>
        <r>
          <rPr>
            <sz val="9"/>
            <color indexed="81"/>
            <rFont val="Tahoma"/>
            <family val="2"/>
          </rPr>
          <t xml:space="preserve">
Remboursements fictifs de l'AC en contentieux</t>
        </r>
      </text>
    </comment>
    <comment ref="B1171" authorId="2">
      <text>
        <r>
          <rPr>
            <b/>
            <sz val="9"/>
            <color indexed="81"/>
            <rFont val="Tahoma"/>
            <family val="2"/>
          </rPr>
          <t>GANA DIOP:</t>
        </r>
        <r>
          <rPr>
            <sz val="9"/>
            <color indexed="81"/>
            <rFont val="Tahoma"/>
            <family val="2"/>
          </rPr>
          <t xml:space="preserve">
Mettre les OD</t>
        </r>
      </text>
    </comment>
  </commentList>
</comments>
</file>

<file path=xl/comments3.xml><?xml version="1.0" encoding="utf-8"?>
<comments xmlns="http://schemas.openxmlformats.org/spreadsheetml/2006/main">
  <authors>
    <author>Mr SONKO</author>
    <author>GANA DIOP</author>
  </authors>
  <commentList>
    <comment ref="F433" authorId="0">
      <text>
        <r>
          <rPr>
            <b/>
            <sz val="9"/>
            <color indexed="81"/>
            <rFont val="Tahoma"/>
            <family val="2"/>
          </rPr>
          <t>Mr SONKO:</t>
        </r>
        <r>
          <rPr>
            <sz val="9"/>
            <color indexed="81"/>
            <rFont val="Tahoma"/>
            <family val="2"/>
          </rPr>
          <t xml:space="preserve">
ECART DEBALANCEMENT</t>
        </r>
      </text>
    </comment>
    <comment ref="E469" authorId="0">
      <text>
        <r>
          <rPr>
            <b/>
            <sz val="9"/>
            <color indexed="81"/>
            <rFont val="Tahoma"/>
            <family val="2"/>
          </rPr>
          <t>Mr SONKO:</t>
        </r>
        <r>
          <rPr>
            <sz val="9"/>
            <color indexed="81"/>
            <rFont val="Tahoma"/>
            <family val="2"/>
          </rPr>
          <t xml:space="preserve">
Remboursements fictifs de l'AC en contentieux</t>
        </r>
      </text>
    </comment>
    <comment ref="B1171" authorId="1">
      <text>
        <r>
          <rPr>
            <b/>
            <sz val="9"/>
            <color indexed="81"/>
            <rFont val="Tahoma"/>
            <family val="2"/>
          </rPr>
          <t>GANA DIOP:</t>
        </r>
        <r>
          <rPr>
            <sz val="9"/>
            <color indexed="81"/>
            <rFont val="Tahoma"/>
            <family val="2"/>
          </rPr>
          <t xml:space="preserve">
Mettre les OD</t>
        </r>
      </text>
    </comment>
  </commentList>
</comments>
</file>

<file path=xl/comments4.xml><?xml version="1.0" encoding="utf-8"?>
<comments xmlns="http://schemas.openxmlformats.org/spreadsheetml/2006/main">
  <authors>
    <author>Amar SECK</author>
  </authors>
  <commentList>
    <comment ref="B17" authorId="0">
      <text>
        <r>
          <rPr>
            <b/>
            <sz val="9"/>
            <color indexed="81"/>
            <rFont val="Calibri"/>
            <family val="2"/>
          </rPr>
          <t>Amar SECK:</t>
        </r>
        <r>
          <rPr>
            <sz val="9"/>
            <color indexed="81"/>
            <rFont val="Calibri"/>
            <family val="2"/>
          </rPr>
          <t xml:space="preserve">
1111 ET 156 s'équilibre en cas de combinaison</t>
        </r>
      </text>
    </comment>
    <comment ref="I76" authorId="0">
      <text>
        <r>
          <rPr>
            <b/>
            <sz val="9"/>
            <color indexed="81"/>
            <rFont val="Calibri"/>
            <family val="2"/>
          </rPr>
          <t>Amar SECK:</t>
        </r>
        <r>
          <rPr>
            <sz val="9"/>
            <color indexed="81"/>
            <rFont val="Calibri"/>
            <family val="2"/>
          </rPr>
          <t xml:space="preserve">
prendre directement 501 au lieu de 5011+5012</t>
        </r>
      </text>
    </comment>
  </commentList>
</comments>
</file>

<file path=xl/comments5.xml><?xml version="1.0" encoding="utf-8"?>
<comments xmlns="http://schemas.openxmlformats.org/spreadsheetml/2006/main">
  <authors>
    <author>aas</author>
  </authors>
  <commentList>
    <comment ref="B29" authorId="0">
      <text>
        <r>
          <rPr>
            <sz val="8"/>
            <color indexed="81"/>
            <rFont val="Tahoma"/>
            <family val="2"/>
          </rPr>
          <t>Information obtenu à partir des tableaux annexés aux EF et est vérifié sur la base de l'état détaillé des crédits mis en place et des engagements par signatures données par l'institution</t>
        </r>
      </text>
    </comment>
    <comment ref="B40" authorId="0">
      <text>
        <r>
          <rPr>
            <sz val="8"/>
            <color indexed="81"/>
            <rFont val="Tahoma"/>
            <family val="2"/>
          </rPr>
          <t>Information obtenu à partir des annexes aux EF et est vérifiée à partir de l'état des prêts accordés par l'institution.</t>
        </r>
      </text>
    </comment>
    <comment ref="B67" authorId="0">
      <text>
        <r>
          <rPr>
            <sz val="8"/>
            <color indexed="81"/>
            <rFont val="Tahoma"/>
            <family val="2"/>
          </rPr>
          <t>Informations disponibles dans les tableaux annexés aux états financiers</t>
        </r>
      </text>
    </comment>
  </commentList>
</comments>
</file>

<file path=xl/comments6.xml><?xml version="1.0" encoding="utf-8"?>
<comments xmlns="http://schemas.openxmlformats.org/spreadsheetml/2006/main">
  <authors>
    <author>aas</author>
    <author>ebdiop</author>
  </authors>
  <commentList>
    <comment ref="B80" authorId="0">
      <text>
        <r>
          <rPr>
            <sz val="8"/>
            <color indexed="81"/>
            <rFont val="Tahoma"/>
            <family val="2"/>
          </rPr>
          <t>Information obtenu à partir des tableaux annexés aux EF et est vérifié sur la base de l'état détaillé des crédits mis en place et des engagements par signatures données par l'institution</t>
        </r>
      </text>
    </comment>
    <comment ref="B117" authorId="0">
      <text>
        <r>
          <rPr>
            <sz val="8"/>
            <color indexed="81"/>
            <rFont val="Tahoma"/>
            <family val="2"/>
          </rPr>
          <t>Information obtenu à partir des annexes aux EF et est vérifiée à partir de l'état des prêts accordés par l'institution.</t>
        </r>
      </text>
    </comment>
    <comment ref="G153" authorId="0">
      <text>
        <r>
          <rPr>
            <sz val="8"/>
            <color indexed="81"/>
            <rFont val="Tahoma"/>
            <family val="2"/>
          </rPr>
          <t>- 100% Min. pour les IMCEC non affiliées et les autres SFD qui collectent des dépôts (Associations, SA,SARL);
- 80% Min. pour les IMCEC affiliées;
- 60% Min. pour les autres SFD qui ne collectent pas de dépôts</t>
        </r>
      </text>
    </comment>
    <comment ref="G169" authorId="0">
      <text>
        <r>
          <rPr>
            <sz val="8"/>
            <color indexed="81"/>
            <rFont val="Tahoma"/>
            <family val="2"/>
          </rPr>
          <t>- 100% Min. pour les IMCEC non affiliées et les autres SFD qui collectent des dépôts (Associations, SA,SARL);
- 80% Min. pour les IMCEC affiliées;
- 60% Min. pour les autres SFD qui ne collectent pas de dépôts.</t>
        </r>
      </text>
    </comment>
    <comment ref="G185" authorId="0">
      <text>
        <r>
          <rPr>
            <sz val="8"/>
            <color indexed="81"/>
            <rFont val="Tahoma"/>
            <family val="2"/>
          </rPr>
          <t>- 100% Min. pour les IMCEC non affiliées et les autres SFD qui collectent des dépôts (Associations, SA,SARL);
- 80% Min. pour les IMCEC affiliées;
- 60% Min. pour les autres SFD qui ne collectent pas de dépôts.</t>
        </r>
      </text>
    </comment>
    <comment ref="B206" authorId="0">
      <text>
        <r>
          <rPr>
            <sz val="8"/>
            <color indexed="81"/>
            <rFont val="Tahoma"/>
            <family val="2"/>
          </rPr>
          <t>Informations disponibles dans les tableaux annexés aux états financiers</t>
        </r>
      </text>
    </comment>
    <comment ref="B233" authorId="0">
      <text>
        <r>
          <rPr>
            <sz val="8"/>
            <color indexed="81"/>
            <rFont val="Tahoma"/>
            <family val="2"/>
          </rPr>
          <t>Prélèvement annuel de15% min. sur les excédents nets avant ristourne ou distribution de dividendes de chaque exercice, le cas échéant, après imputation de tout report à nouveau déficitaire éventuel. 
NB: les sommes mise en réserve générale ne peuvent être partagées entre les sociétaires, associés ou actionnaires
La dotation de la réserve générale est obligatoire, quel que soit le niveau atteint par le montant cumulé de cette réserve par rapport au capital social de l'institution</t>
        </r>
      </text>
    </comment>
    <comment ref="B237" authorId="0">
      <text>
        <r>
          <rPr>
            <sz val="8"/>
            <color indexed="81"/>
            <rFont val="Tahoma"/>
            <family val="2"/>
          </rPr>
          <t>Il s'agit des fonds propres de fin de période</t>
        </r>
      </text>
    </comment>
    <comment ref="B318" authorId="1">
      <text>
        <r>
          <rPr>
            <sz val="9"/>
            <color indexed="13"/>
            <rFont val="Tahoma"/>
            <family val="2"/>
          </rPr>
          <t xml:space="preserve">Déduction faite des immobilisations acquises par réalisation de garantie depuis moins de 2 ans 
</t>
        </r>
      </text>
    </comment>
    <comment ref="B319" authorId="1">
      <text>
        <r>
          <rPr>
            <sz val="9"/>
            <color indexed="13"/>
            <rFont val="Tahoma"/>
            <family val="2"/>
          </rPr>
          <t xml:space="preserve">Déduction faite des immobilisations acquises par réalisation de garantie depuis moins de 2 ans 
</t>
        </r>
      </text>
    </comment>
    <comment ref="B320" authorId="1">
      <text>
        <r>
          <rPr>
            <sz val="9"/>
            <color indexed="13"/>
            <rFont val="Tahoma"/>
            <family val="2"/>
          </rPr>
          <t xml:space="preserve">Déduction faite des participations dans d'autres SFD ou établissement de crédit.
</t>
        </r>
      </text>
    </comment>
    <comment ref="B346" authorId="1">
      <text>
        <r>
          <rPr>
            <sz val="9"/>
            <color indexed="13"/>
            <rFont val="Tahoma"/>
            <family val="2"/>
          </rPr>
          <t xml:space="preserve">Déduction faite des immobilisations acquises par réalisation de garantie depuis moins de 2 ans 
</t>
        </r>
      </text>
    </comment>
  </commentList>
</comments>
</file>

<file path=xl/sharedStrings.xml><?xml version="1.0" encoding="utf-8"?>
<sst xmlns="http://schemas.openxmlformats.org/spreadsheetml/2006/main" count="7408" uniqueCount="3880">
  <si>
    <t>A12</t>
  </si>
  <si>
    <t>A2A</t>
  </si>
  <si>
    <t>A3A</t>
  </si>
  <si>
    <t>A70</t>
  </si>
  <si>
    <t>Comptes de prêts</t>
  </si>
  <si>
    <t xml:space="preserve">Prêts en souffrance </t>
  </si>
  <si>
    <t>B2D</t>
  </si>
  <si>
    <t>Crédit à court terme</t>
  </si>
  <si>
    <t>B2N</t>
  </si>
  <si>
    <t xml:space="preserve">Comptes ordinaires débiteurs des membres, bénéficiaires ou clients </t>
  </si>
  <si>
    <t>B30</t>
  </si>
  <si>
    <t>Crédit à moyen terme</t>
  </si>
  <si>
    <t>B40</t>
  </si>
  <si>
    <t>Crédit à long terme</t>
  </si>
  <si>
    <t xml:space="preserve">B70 </t>
  </si>
  <si>
    <t>Crédit en souffrance</t>
  </si>
  <si>
    <t>C10</t>
  </si>
  <si>
    <t>Titres de placement</t>
  </si>
  <si>
    <t>D1E</t>
  </si>
  <si>
    <t>Titres de participation</t>
  </si>
  <si>
    <t>D1L</t>
  </si>
  <si>
    <t>Titres d'investissement</t>
  </si>
  <si>
    <t>F1A</t>
  </si>
  <si>
    <t>F2A</t>
  </si>
  <si>
    <t>F3A</t>
  </si>
  <si>
    <t>Comptes d'emprunts</t>
  </si>
  <si>
    <t>F50</t>
  </si>
  <si>
    <t xml:space="preserve">Autres sommes dues aux institutions financières </t>
  </si>
  <si>
    <t>G2A</t>
  </si>
  <si>
    <t>Comptes d'épargne à régime spécial</t>
  </si>
  <si>
    <t>G10</t>
  </si>
  <si>
    <t>G15</t>
  </si>
  <si>
    <t>G35</t>
  </si>
  <si>
    <t>G60</t>
  </si>
  <si>
    <t>Emprunts reçus des membres, bénéficiaires ou clients</t>
  </si>
  <si>
    <t>G70</t>
  </si>
  <si>
    <t>L01</t>
  </si>
  <si>
    <t>Provisions fonds propres et assimilés</t>
  </si>
  <si>
    <t>N1A</t>
  </si>
  <si>
    <t>N1J</t>
  </si>
  <si>
    <t>N3A</t>
  </si>
  <si>
    <t>Q1A</t>
  </si>
  <si>
    <t>F3F</t>
  </si>
  <si>
    <t>G30</t>
  </si>
  <si>
    <t>A2H</t>
  </si>
  <si>
    <t>Dépôts à terme constitués auprès des institutions financiaires à plus d'un an</t>
  </si>
  <si>
    <t>A2I</t>
  </si>
  <si>
    <t>A2J</t>
  </si>
  <si>
    <t>Autres dépôts constitués auprès des institutions financières à plus d'un an</t>
  </si>
  <si>
    <t>B70</t>
  </si>
  <si>
    <t>D10</t>
  </si>
  <si>
    <t xml:space="preserve">Prêts et titres subordonnés </t>
  </si>
  <si>
    <t>D1S</t>
  </si>
  <si>
    <t>Dépôts et cautionnements</t>
  </si>
  <si>
    <t>D23</t>
  </si>
  <si>
    <t>Immobilisations en cours</t>
  </si>
  <si>
    <t>D30</t>
  </si>
  <si>
    <t xml:space="preserve">Immobilisations d'exploitation </t>
  </si>
  <si>
    <t>D40</t>
  </si>
  <si>
    <t>Immobilisation hors exploitation</t>
  </si>
  <si>
    <t xml:space="preserve">Montant brut des prêts et engagements par signature donnés aux dirigeants </t>
  </si>
  <si>
    <t>L10</t>
  </si>
  <si>
    <t>Subventions d'investissement</t>
  </si>
  <si>
    <t>L20</t>
  </si>
  <si>
    <t>Fonds affectés</t>
  </si>
  <si>
    <t>L27</t>
  </si>
  <si>
    <t>Fonds de crédit</t>
  </si>
  <si>
    <t>L30</t>
  </si>
  <si>
    <t>Provisions pour risques et charges</t>
  </si>
  <si>
    <t>L35</t>
  </si>
  <si>
    <t>Provisions réglementées</t>
  </si>
  <si>
    <t>L41</t>
  </si>
  <si>
    <t>Emprunts et titres émis subordonnés</t>
  </si>
  <si>
    <t>L45</t>
  </si>
  <si>
    <t xml:space="preserve">Fonds sur risques financiers généraux </t>
  </si>
  <si>
    <t>L50</t>
  </si>
  <si>
    <t>Primes liées au capital</t>
  </si>
  <si>
    <t>L55</t>
  </si>
  <si>
    <t>Réserves</t>
  </si>
  <si>
    <t>L59</t>
  </si>
  <si>
    <t>L60</t>
  </si>
  <si>
    <t>Capital</t>
  </si>
  <si>
    <t>L65</t>
  </si>
  <si>
    <t>Fonds de dotation</t>
  </si>
  <si>
    <t>L70</t>
  </si>
  <si>
    <t>L75</t>
  </si>
  <si>
    <t>Excedent des produits sur les charges</t>
  </si>
  <si>
    <t>L80</t>
  </si>
  <si>
    <t>Résultat positif de l'exercice</t>
  </si>
  <si>
    <t>Capital non appelé</t>
  </si>
  <si>
    <t>L62</t>
  </si>
  <si>
    <t>E05</t>
  </si>
  <si>
    <t xml:space="preserve">Excèdent des charges sur les produits </t>
  </si>
  <si>
    <t>D24</t>
  </si>
  <si>
    <t>D31</t>
  </si>
  <si>
    <t>D41</t>
  </si>
  <si>
    <t>D46</t>
  </si>
  <si>
    <t>Report à nouveau négatif</t>
  </si>
  <si>
    <t>Résultat déficitaire de l'exercice</t>
  </si>
  <si>
    <t>Complément de provisions non constituées et exigées par les Autorités de contrôle</t>
  </si>
  <si>
    <t>Toutes participations constituant des fonds propres dans d'autres SFD ou établissements de crédit</t>
  </si>
  <si>
    <t xml:space="preserve">Montant brut des prêts et engagements par signature donnés au plus gros emprunteur </t>
  </si>
  <si>
    <t>A10</t>
  </si>
  <si>
    <t>Valeurs en caisse</t>
  </si>
  <si>
    <t>A3B</t>
  </si>
  <si>
    <t>Crédits à moyen terme</t>
  </si>
  <si>
    <t>C30</t>
  </si>
  <si>
    <t>Comptes de stocks</t>
  </si>
  <si>
    <t>C40</t>
  </si>
  <si>
    <t>Débiteurs divers</t>
  </si>
  <si>
    <t>C56</t>
  </si>
  <si>
    <t>Valeurs à l'encaissement avec crédit immédiat</t>
  </si>
  <si>
    <t>Créances rattachées</t>
  </si>
  <si>
    <t>A60</t>
  </si>
  <si>
    <t>B65</t>
  </si>
  <si>
    <t>C55</t>
  </si>
  <si>
    <t>N2A</t>
  </si>
  <si>
    <t>N2J</t>
  </si>
  <si>
    <t>F3E</t>
  </si>
  <si>
    <t>Emprunts à terme</t>
  </si>
  <si>
    <t>H10</t>
  </si>
  <si>
    <t>H40</t>
  </si>
  <si>
    <t>Versements restant à effectuer à court terme</t>
  </si>
  <si>
    <t>Créditeurs divers à court terme</t>
  </si>
  <si>
    <t>F60</t>
  </si>
  <si>
    <t>G90</t>
  </si>
  <si>
    <t>N1H</t>
  </si>
  <si>
    <t>N1K</t>
  </si>
  <si>
    <t>N2H</t>
  </si>
  <si>
    <t>N2M</t>
  </si>
  <si>
    <t>Montant consacré par l'institution aux activités autres que l'épargne et le crédit</t>
  </si>
  <si>
    <t>Crédits à court terme</t>
  </si>
  <si>
    <t xml:space="preserve">Dotation de la réserve générale </t>
  </si>
  <si>
    <t>Fonds pour risques financiers généraux</t>
  </si>
  <si>
    <t>Ecart de réévaluation des immobilisations</t>
  </si>
  <si>
    <t>Report à nouveau positif</t>
  </si>
  <si>
    <t>Total actif de fin de période en montants nets</t>
  </si>
  <si>
    <t>LIBELLES</t>
  </si>
  <si>
    <t>Réserve générale</t>
  </si>
  <si>
    <t>Billets et monnaies</t>
  </si>
  <si>
    <t>Dettes rattachées</t>
  </si>
  <si>
    <t>Autres dépôts constitués</t>
  </si>
  <si>
    <t>Prêts à terme</t>
  </si>
  <si>
    <t>Dépôts à terme reçus</t>
  </si>
  <si>
    <t>Dépôts de garantie reçus</t>
  </si>
  <si>
    <t>Autres dépôts reçus</t>
  </si>
  <si>
    <t>Emprunts à moins d'un an</t>
  </si>
  <si>
    <t>Autres sommes dues aux institutions financières</t>
  </si>
  <si>
    <t>Prêts en souffrance de plus de 12 mois à 24 mois au plus</t>
  </si>
  <si>
    <t>Emprunts</t>
  </si>
  <si>
    <t>Divers</t>
  </si>
  <si>
    <t>Crédits en souffrance de plus de 12 mois à 24 mois au plus</t>
  </si>
  <si>
    <t>Versements restant à effectuer</t>
  </si>
  <si>
    <t>Stocks de fournitures</t>
  </si>
  <si>
    <t>Créditeurs divers</t>
  </si>
  <si>
    <t>Autres provisions pour risques et charges</t>
  </si>
  <si>
    <t>Réserves générale</t>
  </si>
  <si>
    <t>Réserves facultatives</t>
  </si>
  <si>
    <t>Autres réserves</t>
  </si>
  <si>
    <t>Commissions</t>
  </si>
  <si>
    <t>Intérêts sur comptes d'épargne a régime spécial</t>
  </si>
  <si>
    <t>Intérêts sur autres dépôts reçus</t>
  </si>
  <si>
    <t>Stocks vendus</t>
  </si>
  <si>
    <t>Achats de marchandises</t>
  </si>
  <si>
    <t>Variations de stocks</t>
  </si>
  <si>
    <t>Loyers</t>
  </si>
  <si>
    <t>Charges locatives et de Co-propriété</t>
  </si>
  <si>
    <t>Primes d'assurance</t>
  </si>
  <si>
    <t>Etudes et recherches</t>
  </si>
  <si>
    <t>Rémunérations d'intermédiaires et honoraires</t>
  </si>
  <si>
    <t>Publicité, publications et relations publiques</t>
  </si>
  <si>
    <t>Transports de biens</t>
  </si>
  <si>
    <t>Déplacements, missions et réceptions</t>
  </si>
  <si>
    <t>Transferts de produits d'exploitation non financière</t>
  </si>
  <si>
    <t>Salaires et traitements</t>
  </si>
  <si>
    <t>Charges sociales</t>
  </si>
  <si>
    <t>Dotations aux provisions sur créances en souffrance de 6 mois au plus</t>
  </si>
  <si>
    <t>Dotations aux provisions sur créances en souffrance de plus de 12 mois a 24 mois au plus</t>
  </si>
  <si>
    <t>Dotations aux provisions pour risques et charges</t>
  </si>
  <si>
    <t>IMPOTS SUR LES EXCEDENTS</t>
  </si>
  <si>
    <t>Produits sur opérations diverses</t>
  </si>
  <si>
    <t>PRODUITS DIVERS D'EXPLOITATION</t>
  </si>
  <si>
    <t>Ventes de marchandises</t>
  </si>
  <si>
    <t>Autres transferts de charges</t>
  </si>
  <si>
    <t>Reprises d'amortissements des immobilisations</t>
  </si>
  <si>
    <t>Reprises de provisions pour dépréciation des autres éléments d'actif</t>
  </si>
  <si>
    <t>Reprises de provisions pour risques et charges</t>
  </si>
  <si>
    <t>Reprises de provisions réglementées</t>
  </si>
  <si>
    <t>Code poste</t>
  </si>
  <si>
    <t>CHARGES</t>
  </si>
  <si>
    <t>PRODUITS</t>
  </si>
  <si>
    <t>R08</t>
  </si>
  <si>
    <t>V08</t>
  </si>
  <si>
    <t>R2Z</t>
  </si>
  <si>
    <t>R3A</t>
  </si>
  <si>
    <t>R3D</t>
  </si>
  <si>
    <t>R3F</t>
  </si>
  <si>
    <t>R3G</t>
  </si>
  <si>
    <t>R3H</t>
  </si>
  <si>
    <t>R3J</t>
  </si>
  <si>
    <t>R3N</t>
  </si>
  <si>
    <t>R3Q</t>
  </si>
  <si>
    <t>R3T</t>
  </si>
  <si>
    <t>Intérêts sur emprunts et autres sommes dues</t>
  </si>
  <si>
    <t>R4B</t>
  </si>
  <si>
    <t>R4C</t>
  </si>
  <si>
    <t>R4K</t>
  </si>
  <si>
    <t>R4N</t>
  </si>
  <si>
    <t>R5B</t>
  </si>
  <si>
    <t>R5Y</t>
  </si>
  <si>
    <t>CHARGES SUR OPERATIONS SUR TITRES ET OPERATIONS DIVERSES</t>
  </si>
  <si>
    <t>CHARGES SUR IMMOBILISATIONS FINANCIERES</t>
  </si>
  <si>
    <t>V2T</t>
  </si>
  <si>
    <t>V3A</t>
  </si>
  <si>
    <t>V3X</t>
  </si>
  <si>
    <t>ACTIFS</t>
  </si>
  <si>
    <t>PASSIF</t>
  </si>
  <si>
    <t>NET</t>
  </si>
  <si>
    <t>A01</t>
  </si>
  <si>
    <t>OPERATIONS DE TRESORERIE AVEC LES INSTITUTIONS FINANCIERES</t>
  </si>
  <si>
    <t>A11</t>
  </si>
  <si>
    <t>Comptes ordinaires créditeurs</t>
  </si>
  <si>
    <t>F2B</t>
  </si>
  <si>
    <t>F2C</t>
  </si>
  <si>
    <t>F2D</t>
  </si>
  <si>
    <t>Comptes ordinaires débiteurs</t>
  </si>
  <si>
    <t>F55</t>
  </si>
  <si>
    <t>Ressources affectées</t>
  </si>
  <si>
    <t>Prêts à moins d'un an</t>
  </si>
  <si>
    <t>Prêts en souffrance et immobilisés</t>
  </si>
  <si>
    <t>Prêts immobilisés</t>
  </si>
  <si>
    <t>A3C</t>
  </si>
  <si>
    <t xml:space="preserve">Prêts en souffrance  de 6 mois  au plus </t>
  </si>
  <si>
    <t>A71</t>
  </si>
  <si>
    <t>A72</t>
  </si>
  <si>
    <t>A73</t>
  </si>
  <si>
    <t>B01</t>
  </si>
  <si>
    <t>Autres dépôts de garantie reçus</t>
  </si>
  <si>
    <t>Autres sommes dues</t>
  </si>
  <si>
    <t>Crédits immobilisés</t>
  </si>
  <si>
    <t>B71</t>
  </si>
  <si>
    <t>B72</t>
  </si>
  <si>
    <t>B73</t>
  </si>
  <si>
    <t xml:space="preserve">Crédits en souffrance  de 6 mois  au plus </t>
  </si>
  <si>
    <t>Stocks de meubles</t>
  </si>
  <si>
    <t>C31</t>
  </si>
  <si>
    <t>C32</t>
  </si>
  <si>
    <t>C33</t>
  </si>
  <si>
    <t>K20</t>
  </si>
  <si>
    <t>D1A</t>
  </si>
  <si>
    <t>D25</t>
  </si>
  <si>
    <t>Immobilisations financières</t>
  </si>
  <si>
    <t>Corporelles</t>
  </si>
  <si>
    <t>Incorporelles</t>
  </si>
  <si>
    <t>PROVISIONS, FONDS PROPRES ET ASSIMILES</t>
  </si>
  <si>
    <t xml:space="preserve">Fonds de crédit </t>
  </si>
  <si>
    <t>L31</t>
  </si>
  <si>
    <t>L33</t>
  </si>
  <si>
    <t>L36</t>
  </si>
  <si>
    <t>L43</t>
  </si>
  <si>
    <t>L56</t>
  </si>
  <si>
    <t>L57</t>
  </si>
  <si>
    <t>L58</t>
  </si>
  <si>
    <t>L61</t>
  </si>
  <si>
    <t>L82</t>
  </si>
  <si>
    <t>D60</t>
  </si>
  <si>
    <t>E90</t>
  </si>
  <si>
    <t>D36</t>
  </si>
  <si>
    <t>EXCEDENT DES CHARGES SUR LES PRODUITS</t>
  </si>
  <si>
    <t>TOTAL ACTIF</t>
  </si>
  <si>
    <t>Provisions pour charges de retraites</t>
  </si>
  <si>
    <t xml:space="preserve">Provisions pour risques afférents aux opérations de crédits à moyen et long termes </t>
  </si>
  <si>
    <t>Dettes rattachées aux emprunts et titres émis subordonnées</t>
  </si>
  <si>
    <t>Capital appelé</t>
  </si>
  <si>
    <t>Report à nouveau (+ ou -)</t>
  </si>
  <si>
    <t xml:space="preserve">Excédent ou déficit de l'exercice </t>
  </si>
  <si>
    <t>CHARGES SUR OPERATION AVEC LES INSTITUTIONS FINANCIERES</t>
  </si>
  <si>
    <t>Intérêt sur compte ordinaires créditeurs</t>
  </si>
  <si>
    <t>Autres Intérêts</t>
  </si>
  <si>
    <t>CHARGES SUR OPERATIONS AVEC LES MEMBRES, BENEFICIARES OU CLIENTS</t>
  </si>
  <si>
    <t>PRODUITS SUR OPERATIONS AVEC LES MEMBRES, BENEFICIAIRES OU CLIENTS</t>
  </si>
  <si>
    <t>Intérêt sur dépôts a terme reçus</t>
  </si>
  <si>
    <t>Intérêt sur dépôts de garantie reçus</t>
  </si>
  <si>
    <t>V4B</t>
  </si>
  <si>
    <t>PRODUITS SUR OPERATIONS SUR TITRES ET SUR OPERATIONS DIVERSES</t>
  </si>
  <si>
    <t>V4E</t>
  </si>
  <si>
    <t>Charges sur opérations diverses</t>
  </si>
  <si>
    <t>V4F</t>
  </si>
  <si>
    <t>V5B</t>
  </si>
  <si>
    <t>PRODUITS SUR IMMOBILISATIONS FINANCIERES</t>
  </si>
  <si>
    <t>R6V</t>
  </si>
  <si>
    <t>CHARGES SUR PRESTATIONS DE SERVICES FINANCIERES</t>
  </si>
  <si>
    <t>V6U</t>
  </si>
  <si>
    <t>PRODUITS SUR PRESTATIONS DE SERVICES FINANCIERS</t>
  </si>
  <si>
    <t>R7A</t>
  </si>
  <si>
    <t>AUTRES CHARGES D'EXPLOITATION FINANCIERE</t>
  </si>
  <si>
    <t>V7A</t>
  </si>
  <si>
    <t>AUTRES PRODUITS D'EXPLOITATION FINANCIERE</t>
  </si>
  <si>
    <t>R7B</t>
  </si>
  <si>
    <t>V7B</t>
  </si>
  <si>
    <t>Plus-values sur cession d'éléments d'actif</t>
  </si>
  <si>
    <t>R7C</t>
  </si>
  <si>
    <t>V7C</t>
  </si>
  <si>
    <t>transferts de charges d'exploitation financière</t>
  </si>
  <si>
    <t>R7D</t>
  </si>
  <si>
    <t>V7D</t>
  </si>
  <si>
    <t>Divers produits d'exploitation financière</t>
  </si>
  <si>
    <t>R8G</t>
  </si>
  <si>
    <t>V8B</t>
  </si>
  <si>
    <t>Marge commerciale</t>
  </si>
  <si>
    <t>R8J</t>
  </si>
  <si>
    <t>V8C</t>
  </si>
  <si>
    <t>R8L</t>
  </si>
  <si>
    <t>S02</t>
  </si>
  <si>
    <t>FRAIS DE PERSONNEL</t>
  </si>
  <si>
    <t>S03</t>
  </si>
  <si>
    <t>W4A</t>
  </si>
  <si>
    <t>S04</t>
  </si>
  <si>
    <t>Impôts et taxes</t>
  </si>
  <si>
    <t>W4D</t>
  </si>
  <si>
    <t>Indemnités de fonctions et rémunération d'administrateurs, gérant reçues</t>
  </si>
  <si>
    <t>S1B</t>
  </si>
  <si>
    <t xml:space="preserve">Impôts, taxes et versements assimiles sur rémunération </t>
  </si>
  <si>
    <t>W4H</t>
  </si>
  <si>
    <t>sur immobilisations incorporelles et corporelles</t>
  </si>
  <si>
    <t>S1K</t>
  </si>
  <si>
    <t>Autres, impôts, taxes et prélèvements assimiles verses aux autres organismes</t>
  </si>
  <si>
    <t>W4J</t>
  </si>
  <si>
    <t>sur immobilisations financières</t>
  </si>
  <si>
    <t>W4M</t>
  </si>
  <si>
    <t>W4N</t>
  </si>
  <si>
    <t>Charges a repartir sur plusieurs exercices</t>
  </si>
  <si>
    <t>S2A</t>
  </si>
  <si>
    <t>AUTRES CHARGES EXTERNES ET CHARGES DIVERSES D'EXLPOITATION</t>
  </si>
  <si>
    <t>W4P</t>
  </si>
  <si>
    <t>W4Q</t>
  </si>
  <si>
    <t>AUTRES PRODUITS DIVERS D'EXPLOITATION</t>
  </si>
  <si>
    <t>S2C</t>
  </si>
  <si>
    <t>Redevances de crédit-bail</t>
  </si>
  <si>
    <t>S2D</t>
  </si>
  <si>
    <t>S2F</t>
  </si>
  <si>
    <t>S2H</t>
  </si>
  <si>
    <t>Entretiens  et réparations</t>
  </si>
  <si>
    <t>S2J</t>
  </si>
  <si>
    <t>W53</t>
  </si>
  <si>
    <t>SUBVENTIONS D'EXPLOITATION</t>
  </si>
  <si>
    <t>S2K</t>
  </si>
  <si>
    <t>X50</t>
  </si>
  <si>
    <t>REPRISES DE FONDS POUR RISQUES FINANCIERS GENERAUX</t>
  </si>
  <si>
    <t>S2M</t>
  </si>
  <si>
    <t>Frais de formation du personnel</t>
  </si>
  <si>
    <t>S2L</t>
  </si>
  <si>
    <t>X51</t>
  </si>
  <si>
    <t>REPRISES D'AMORTISSEMENTS ET PROVISIONS SUR IMMOBILISATIONS</t>
  </si>
  <si>
    <t>X54</t>
  </si>
  <si>
    <t>S3B</t>
  </si>
  <si>
    <t>Personnel extérieur a l'institution</t>
  </si>
  <si>
    <t>X56</t>
  </si>
  <si>
    <t>Reprises de provisions sur immobilisations</t>
  </si>
  <si>
    <t>S3C</t>
  </si>
  <si>
    <t>S3E</t>
  </si>
  <si>
    <t>X6B</t>
  </si>
  <si>
    <t>REPRISES DE PROVISIONS ET RECUPERATIONS SUR CREANCES AMORTIES</t>
  </si>
  <si>
    <t>S3G</t>
  </si>
  <si>
    <t>X6G</t>
  </si>
  <si>
    <t>S3J</t>
  </si>
  <si>
    <t>transports collectifs du personnel</t>
  </si>
  <si>
    <t>X6H</t>
  </si>
  <si>
    <t>X6I</t>
  </si>
  <si>
    <t>S3L</t>
  </si>
  <si>
    <t>X6J</t>
  </si>
  <si>
    <t>Récupération sur créances amortie</t>
  </si>
  <si>
    <t>S3M</t>
  </si>
  <si>
    <t>Achats non stockes de matières et fournitures</t>
  </si>
  <si>
    <t>S3N</t>
  </si>
  <si>
    <t>Frais postaux et frais de télécommunication</t>
  </si>
  <si>
    <t>S3P</t>
  </si>
  <si>
    <t>S4B</t>
  </si>
  <si>
    <t>Redevances pour cessions, brevets, licences, procédés, droits et valeurs similaires</t>
  </si>
  <si>
    <t>S4D</t>
  </si>
  <si>
    <t>Indemnités de fonctions versées</t>
  </si>
  <si>
    <t>S4I</t>
  </si>
  <si>
    <t>Frais de tenue d'assemblée</t>
  </si>
  <si>
    <t>S4K</t>
  </si>
  <si>
    <t>Moins-values de cession sur immobilisations</t>
  </si>
  <si>
    <t>S4P</t>
  </si>
  <si>
    <t>S4S</t>
  </si>
  <si>
    <t>Autre charges diverses d'exploitation non financière</t>
  </si>
  <si>
    <t>T50</t>
  </si>
  <si>
    <t>DOTATIONS AU FONDS POUR RISQUES FINANCIERS GENERAUX</t>
  </si>
  <si>
    <t>T51</t>
  </si>
  <si>
    <t>DOTATIONS AUX AMORTISSEMENTS ET AUX PROVISIONS SUR IMMOBILISATIONS</t>
  </si>
  <si>
    <t>T53</t>
  </si>
  <si>
    <t>Dotations aux amortissements de charges à repartir</t>
  </si>
  <si>
    <t>T54</t>
  </si>
  <si>
    <t>Dotations aux amortissements des immobilisations d'exploitation</t>
  </si>
  <si>
    <t>T56</t>
  </si>
  <si>
    <t>Dotations aux provisions pour dépréciation des immobilisations en cours</t>
  </si>
  <si>
    <t>T6B</t>
  </si>
  <si>
    <t>DOTATIONS AUX PROVISIONS ET PERTES SUR CREANCES IRRECOUVRABLES</t>
  </si>
  <si>
    <t>T6D</t>
  </si>
  <si>
    <t>T6E</t>
  </si>
  <si>
    <t>Dotations aux provisions sur créances en souffrance de plus de 6 mois à 12 mois au plus</t>
  </si>
  <si>
    <t>T6F</t>
  </si>
  <si>
    <t>T6G</t>
  </si>
  <si>
    <t>Dotations aux provisions pour dépréciation d'autres éléments d'actif</t>
  </si>
  <si>
    <t>T6H</t>
  </si>
  <si>
    <t>T6J</t>
  </si>
  <si>
    <t>Dotations aux provisions réglementées</t>
  </si>
  <si>
    <t>T6K</t>
  </si>
  <si>
    <t>Pertes sur créances irrécouvrable</t>
  </si>
  <si>
    <t>T80</t>
  </si>
  <si>
    <t>CHARGES EXECTIONNELLES</t>
  </si>
  <si>
    <t>X80</t>
  </si>
  <si>
    <t>T81</t>
  </si>
  <si>
    <t>PERTES SUR EXERCICES ANTERIEURS</t>
  </si>
  <si>
    <t>X81</t>
  </si>
  <si>
    <t>PROFITS SUR EXERCICES ANTERIEURS</t>
  </si>
  <si>
    <t>T82</t>
  </si>
  <si>
    <t>Proposition de répartition</t>
  </si>
  <si>
    <t>Répartition effective</t>
  </si>
  <si>
    <t>DETERNATION DU RESULTAT A AFFECTER</t>
  </si>
  <si>
    <t>Résultat de l'exercice (+/-)</t>
  </si>
  <si>
    <t>Report à nouveau (+/-)</t>
  </si>
  <si>
    <t>RESULTAT A AFFECTER</t>
  </si>
  <si>
    <t>AFFECTATION DU RESULTAT BENEFICIARE</t>
  </si>
  <si>
    <t>Report  à  nouveau bénéficiaire</t>
  </si>
  <si>
    <t>Autres affectations</t>
  </si>
  <si>
    <t>AFFECTATION DU RESULTAT DEFICITAIRE</t>
  </si>
  <si>
    <t>*Report  à  nouveau déficitaire</t>
  </si>
  <si>
    <t>*Prélèvements sur les réserves</t>
  </si>
  <si>
    <t>*Autres</t>
  </si>
  <si>
    <t>TOTAL</t>
  </si>
  <si>
    <t>RESSOURCES AFFECTEES</t>
  </si>
  <si>
    <t>CREDITS CONSENTIS SUR RESSOURCES AFFECTEES</t>
  </si>
  <si>
    <t>ACTIF</t>
  </si>
  <si>
    <t>B02</t>
  </si>
  <si>
    <t>Créances sur les membres, bénéficiaires ou clients</t>
  </si>
  <si>
    <t>Crédits en souffrance</t>
  </si>
  <si>
    <t>G02</t>
  </si>
  <si>
    <t>Comptes d'épargne a régime spécial</t>
  </si>
  <si>
    <t>CREDITS EN SOUFFRANCE</t>
  </si>
  <si>
    <t>A</t>
  </si>
  <si>
    <t>B</t>
  </si>
  <si>
    <t>C=A-B</t>
  </si>
  <si>
    <t>D</t>
  </si>
  <si>
    <t>E= C-D</t>
  </si>
  <si>
    <t>Soldes restant dues</t>
  </si>
  <si>
    <t>199 et 299 Provisions</t>
  </si>
  <si>
    <t>Crédits et Prêts en souffrance nets</t>
  </si>
  <si>
    <t>Crédits comportant au moins une échéance impayées &lt;= a 6 mois</t>
  </si>
  <si>
    <t>Crédits comportant au moins une échéance impayée &gt;6 mois a &lt;=12 mois</t>
  </si>
  <si>
    <t>Crédits comportant au moins une échéance impayée &gt;12 mois a &lt;=24 mois</t>
  </si>
  <si>
    <t>Nombre total de membres, bénéficiaires ou clients de l'institution</t>
  </si>
  <si>
    <t>Nombre total de membres, bénéficiaires ou clients de sexe féminin de l'institution</t>
  </si>
  <si>
    <t>Nombre total de groupements bénéficiaires</t>
  </si>
  <si>
    <t>Nombre total de sociétaires bénéficiaires</t>
  </si>
  <si>
    <t>Recouvrements sur prêts intervenus au cours de l'exercice</t>
  </si>
  <si>
    <t>Recouvrements sur prêts attendus au cours de l'exercice</t>
  </si>
  <si>
    <t>OPERATIONS AVEC LES MEMBRES, BENEFICIAIRES OU CLIENTS</t>
  </si>
  <si>
    <t xml:space="preserve">Comptes d'épargne à régime spécial </t>
  </si>
  <si>
    <t>Code</t>
  </si>
  <si>
    <t>Montants bruts</t>
  </si>
  <si>
    <t>D32</t>
  </si>
  <si>
    <t>D33</t>
  </si>
  <si>
    <t>D34</t>
  </si>
  <si>
    <t>D35</t>
  </si>
  <si>
    <t>Dépôt et cautionnement</t>
  </si>
  <si>
    <t xml:space="preserve">Immobilisations en cours </t>
  </si>
  <si>
    <t>Immobilisations d'exploitation</t>
  </si>
  <si>
    <t>Droit au bail</t>
  </si>
  <si>
    <t>Autres éléments du fonds commercial</t>
  </si>
  <si>
    <t>Frais d'établissement</t>
  </si>
  <si>
    <t xml:space="preserve">Autres immobilisations incorporelles </t>
  </si>
  <si>
    <t>Crédits à long terme</t>
  </si>
  <si>
    <t>Location avec option d'achat</t>
  </si>
  <si>
    <t>Dettes à l’ égard des membres, bénéficiaires ou clients</t>
  </si>
  <si>
    <t>Créances en souffrance sur Crédit-bail et opérations assimilées PASSIF</t>
  </si>
  <si>
    <t>D70</t>
  </si>
  <si>
    <t>Location-vente</t>
  </si>
  <si>
    <t>D53</t>
  </si>
  <si>
    <t>D52</t>
  </si>
  <si>
    <t>Crédits-bail</t>
  </si>
  <si>
    <t>D51</t>
  </si>
  <si>
    <t>Crédits-bail et opérations assimillées</t>
  </si>
  <si>
    <t>D50</t>
  </si>
  <si>
    <t>Montants nets</t>
  </si>
  <si>
    <t>Durée</t>
  </si>
  <si>
    <t>CREDIT-BAIL</t>
  </si>
  <si>
    <t>Crédit bail Mobilier</t>
  </si>
  <si>
    <t>Crédit bail immobilier</t>
  </si>
  <si>
    <t>LOCATION AVEC OPTION D'ACHAT</t>
  </si>
  <si>
    <t>LOCATION - VENTE</t>
  </si>
  <si>
    <t>CREANCES EN SOUFFRANCE SUR OPERATIONS DE CREDIT-BAIL ET ASSIMILEES</t>
  </si>
  <si>
    <t>Objet clause de réserve</t>
  </si>
  <si>
    <t>Calendrier arrêté</t>
  </si>
  <si>
    <t>Créanciers</t>
  </si>
  <si>
    <t>Date d'inscription</t>
  </si>
  <si>
    <t>Durée de jouissance</t>
  </si>
  <si>
    <t>Libellés</t>
  </si>
  <si>
    <t>FACTURATION A L'INSTITUTION</t>
  </si>
  <si>
    <t>Hors UMOA</t>
  </si>
  <si>
    <t>Secteur tertiaire</t>
  </si>
  <si>
    <t>1. Cadres supérieurs</t>
  </si>
  <si>
    <t>2. Techniciens supérieurs et cadres moyens</t>
  </si>
  <si>
    <t>3. Techniciens, agents de maîtrise et ouvriers qualifiés</t>
  </si>
  <si>
    <t>4. Employés, manoeuvres, ouviers et apprentis</t>
  </si>
  <si>
    <t>PERMANENTS</t>
  </si>
  <si>
    <t>SAISONNIERS</t>
  </si>
  <si>
    <t>191, 192,et 193 291, 291 et 293 Crédits et Prêts en souffrance</t>
  </si>
  <si>
    <t>162 et 254     Dépôts de garantie</t>
  </si>
  <si>
    <t>Encours des engagements par signature à court terme</t>
  </si>
  <si>
    <t>Encours des engagements par signature à moyen et long terme</t>
  </si>
  <si>
    <t>Montant total consacré par l'institution aux opérations autres que les activités d'épargne et de crédit</t>
  </si>
  <si>
    <t>Nombre total de groupements de l'institution ainsi que de leurs membres</t>
  </si>
  <si>
    <t>Nombre total de membres, bénéficiaires ou clients de sexe masculin de l'institution</t>
  </si>
  <si>
    <t xml:space="preserve">Nombre total d'usagers bénéficiaires </t>
  </si>
  <si>
    <t>Population cible de la caisse (ou son estimation)</t>
  </si>
  <si>
    <t>253- Comptes d'épargne à régime spécial</t>
  </si>
  <si>
    <t>Encours des engagements par signature donnés a moyen et long terme</t>
  </si>
  <si>
    <t>PRENOMS/NOMS/N°D'IDENTIFICATION</t>
  </si>
  <si>
    <t>MONTANT NET EN FCFA</t>
  </si>
  <si>
    <t>dont crédits en souffrance</t>
  </si>
  <si>
    <t>Immobilisations hors exploitation</t>
  </si>
  <si>
    <t>D42</t>
  </si>
  <si>
    <t>D43</t>
  </si>
  <si>
    <t>D44</t>
  </si>
  <si>
    <t>D45</t>
  </si>
  <si>
    <t>Immobilisation acquises par réalisation de garantie</t>
  </si>
  <si>
    <t>D47</t>
  </si>
  <si>
    <t>Réserve facultatives</t>
  </si>
  <si>
    <t>Biéns réévalués</t>
  </si>
  <si>
    <t>Date de Réévaluation</t>
  </si>
  <si>
    <t>Nature de Réévaluation</t>
  </si>
  <si>
    <t>Méthodes de Réévaluation</t>
  </si>
  <si>
    <t>Valeurs Avant Réévaluation (1) (VNC)</t>
  </si>
  <si>
    <t>Ecart de Réévaluation (2) - (1)</t>
  </si>
  <si>
    <t>Libre</t>
  </si>
  <si>
    <t>Légale</t>
  </si>
  <si>
    <t>Indiciaire</t>
  </si>
  <si>
    <t>Couts actuels</t>
  </si>
  <si>
    <t>PRODUITS SUR OPERATIONS AVEC LES INSTITUTIONS FINANCIERES</t>
  </si>
  <si>
    <t>Dépôts à terme constitués</t>
  </si>
  <si>
    <t>Dépots de garanties constitués</t>
  </si>
  <si>
    <t xml:space="preserve">Prêts en souffrance  de plus de 6 mois  à 12 mois au plus </t>
  </si>
  <si>
    <t xml:space="preserve">Crédits en souffrance  de plus de 6 mois  à 12 mois au plus </t>
  </si>
  <si>
    <t xml:space="preserve">Stocks de marchandises </t>
  </si>
  <si>
    <t>C34</t>
  </si>
  <si>
    <t>Autres Stocks et assimilés</t>
  </si>
  <si>
    <t>C59</t>
  </si>
  <si>
    <t>Valeurs à rejeter</t>
  </si>
  <si>
    <t>Prêts et titres subordonnés</t>
  </si>
  <si>
    <t>Crédit-bail</t>
  </si>
  <si>
    <t>L.O.A</t>
  </si>
  <si>
    <t>L32</t>
  </si>
  <si>
    <t>Provisions pour risque d'execution des engagements par signature</t>
  </si>
  <si>
    <t>L37</t>
  </si>
  <si>
    <t>Provision spéciale de réévaluation</t>
  </si>
  <si>
    <t>D71</t>
  </si>
  <si>
    <t>Créances en souffrance de 6 mois au plus</t>
  </si>
  <si>
    <t>D72</t>
  </si>
  <si>
    <t>D73</t>
  </si>
  <si>
    <t>Créances en souffrance de plus de 6 mois à 12 mois au plus</t>
  </si>
  <si>
    <t>Créances en souffrance de plus de 12 mois à 24 mois au plus</t>
  </si>
  <si>
    <t>R5E</t>
  </si>
  <si>
    <t>CHARGES SUR CREDIT BAIL et OPERATIONS ASSIMILES</t>
  </si>
  <si>
    <t>R6A</t>
  </si>
  <si>
    <t>R6F</t>
  </si>
  <si>
    <t>CHARGES SUR OPERATIONS DE CHANGE</t>
  </si>
  <si>
    <t>R6S</t>
  </si>
  <si>
    <t>Amortmnts/Provs</t>
  </si>
  <si>
    <t>C6B</t>
  </si>
  <si>
    <t>C6C</t>
  </si>
  <si>
    <t>C6G</t>
  </si>
  <si>
    <t>C6Q</t>
  </si>
  <si>
    <t>C6R</t>
  </si>
  <si>
    <t>Compte de liaison</t>
  </si>
  <si>
    <t>Comptes de difference de conversion</t>
  </si>
  <si>
    <t>Comptes de régularisation actif</t>
  </si>
  <si>
    <t>Comptes transitoires</t>
  </si>
  <si>
    <t>Compte d'attente - actif</t>
  </si>
  <si>
    <t>E02</t>
  </si>
  <si>
    <t>E03</t>
  </si>
  <si>
    <t>Actionnaires, associés ou membres, capital non appelé</t>
  </si>
  <si>
    <t>Actionnaires, associés ou membres, capital appelé non versé</t>
  </si>
  <si>
    <t>H6B</t>
  </si>
  <si>
    <t>H6C</t>
  </si>
  <si>
    <t>H6G</t>
  </si>
  <si>
    <t>H6P</t>
  </si>
  <si>
    <t>Comptes de liaison</t>
  </si>
  <si>
    <t>Comptes de differences de convertion</t>
  </si>
  <si>
    <t>comptes de régularisation - passif</t>
  </si>
  <si>
    <t>Comptes d'attente - passif</t>
  </si>
  <si>
    <t>L21</t>
  </si>
  <si>
    <t>L22</t>
  </si>
  <si>
    <t>L23</t>
  </si>
  <si>
    <t>L24</t>
  </si>
  <si>
    <t>L25</t>
  </si>
  <si>
    <t>Fond de garantie</t>
  </si>
  <si>
    <t>Fonds d'assurance</t>
  </si>
  <si>
    <t>Fonds de bonification</t>
  </si>
  <si>
    <t>Fonds de sécurité</t>
  </si>
  <si>
    <t>Autres fonds affectés</t>
  </si>
  <si>
    <t>R1B</t>
  </si>
  <si>
    <t>R1C</t>
  </si>
  <si>
    <t>R1D</t>
  </si>
  <si>
    <t>R1E</t>
  </si>
  <si>
    <t>R1F</t>
  </si>
  <si>
    <t>R1H</t>
  </si>
  <si>
    <t>R1I</t>
  </si>
  <si>
    <t>R1K</t>
  </si>
  <si>
    <t>Organe financier</t>
  </si>
  <si>
    <t>Caisse centrale</t>
  </si>
  <si>
    <t>Trésor Public</t>
  </si>
  <si>
    <t>CCP</t>
  </si>
  <si>
    <t>Banques et correspondants</t>
  </si>
  <si>
    <t>Etablissements financiers</t>
  </si>
  <si>
    <t>SFD</t>
  </si>
  <si>
    <t>Autres institutions financières</t>
  </si>
  <si>
    <t>R1N</t>
  </si>
  <si>
    <t>R1P</t>
  </si>
  <si>
    <t>R1Q</t>
  </si>
  <si>
    <t>Dépots à terme reçus</t>
  </si>
  <si>
    <t>Dépots de garanties reçus</t>
  </si>
  <si>
    <t>Autres dépots reçus</t>
  </si>
  <si>
    <t>R2F</t>
  </si>
  <si>
    <t>R2G</t>
  </si>
  <si>
    <t>Interêts sur emprunts à moins dun an</t>
  </si>
  <si>
    <t>Interêts sur emprunts à terme</t>
  </si>
  <si>
    <t>R2T</t>
  </si>
  <si>
    <t>Divers Interêts</t>
  </si>
  <si>
    <t>Charges et pertes sur titres de placement</t>
  </si>
  <si>
    <t>R5C</t>
  </si>
  <si>
    <t>Frais d'acquisition</t>
  </si>
  <si>
    <t>R5D</t>
  </si>
  <si>
    <t>Etalement de la prime</t>
  </si>
  <si>
    <t>R5H</t>
  </si>
  <si>
    <t>R5J</t>
  </si>
  <si>
    <t>R5K</t>
  </si>
  <si>
    <t>R5L</t>
  </si>
  <si>
    <t>R5N</t>
  </si>
  <si>
    <t>R5P</t>
  </si>
  <si>
    <t>R5Q</t>
  </si>
  <si>
    <t>R5T</t>
  </si>
  <si>
    <t>R5U</t>
  </si>
  <si>
    <t>R5V</t>
  </si>
  <si>
    <t>R5X</t>
  </si>
  <si>
    <t>Moins value de cession</t>
  </si>
  <si>
    <t>Autres charges</t>
  </si>
  <si>
    <t>Dotations aux provisions</t>
  </si>
  <si>
    <t>Dotations aux amortissements</t>
  </si>
  <si>
    <t>R5R</t>
  </si>
  <si>
    <t>Charges sur emprunts et titre emis subordonnées</t>
  </si>
  <si>
    <t>R6B</t>
  </si>
  <si>
    <t>R6C</t>
  </si>
  <si>
    <t>Pertes sur opération de change</t>
  </si>
  <si>
    <t>Commission</t>
  </si>
  <si>
    <t>CHARGES SUR OPERATIONS HORS BILAN</t>
  </si>
  <si>
    <t>R6L</t>
  </si>
  <si>
    <t>R6M</t>
  </si>
  <si>
    <t>R6P</t>
  </si>
  <si>
    <t>R6T</t>
  </si>
  <si>
    <t>Charges sur engagements de financements reçus des institutions financières</t>
  </si>
  <si>
    <t>Charges sur engagements de financements reçus des membres clients ou bénéficiaires</t>
  </si>
  <si>
    <t>Charges sur engagements de garanties reçus des institutions financières</t>
  </si>
  <si>
    <t>Charges sur engagements de garanties reçus des membres clients ou bénéficiaires</t>
  </si>
  <si>
    <t>Charges sur engagements sur titres</t>
  </si>
  <si>
    <t>Charges sur autres engagements reçus</t>
  </si>
  <si>
    <t>R6W</t>
  </si>
  <si>
    <t>R6X</t>
  </si>
  <si>
    <t>Charges sur les moyens de paiement</t>
  </si>
  <si>
    <t>Autres charges sur prestations de services financiers</t>
  </si>
  <si>
    <t>Moins-values sur cession d'éléments d'actif</t>
  </si>
  <si>
    <t>Transferts de produits d'exploitations financière</t>
  </si>
  <si>
    <t>Diverse charges d'exploitation financière</t>
  </si>
  <si>
    <t>S1A</t>
  </si>
  <si>
    <t>S1D</t>
  </si>
  <si>
    <t>S1G</t>
  </si>
  <si>
    <t>S1H</t>
  </si>
  <si>
    <t>S1J</t>
  </si>
  <si>
    <t>Impôts directs</t>
  </si>
  <si>
    <t>Impôts indirects</t>
  </si>
  <si>
    <t>Droits d'enregistrement et de timbre</t>
  </si>
  <si>
    <t>Impôts et taxes divers</t>
  </si>
  <si>
    <t>S4L</t>
  </si>
  <si>
    <t>S4M</t>
  </si>
  <si>
    <t>S4Q</t>
  </si>
  <si>
    <t>S4R</t>
  </si>
  <si>
    <t>sur immobilisation corporelle et incorporelle</t>
  </si>
  <si>
    <t>sur immobilisation financière</t>
  </si>
  <si>
    <t>Produits rétrocédés</t>
  </si>
  <si>
    <t>Autres transferts de produits</t>
  </si>
  <si>
    <t>T55</t>
  </si>
  <si>
    <t>T57</t>
  </si>
  <si>
    <t>T58</t>
  </si>
  <si>
    <t>Dotations aux amortissements des immobilisations hors exploitation</t>
  </si>
  <si>
    <t>Dotations aux provisions pour dépréciation des immobilisations d'exploitation</t>
  </si>
  <si>
    <t>T6L</t>
  </si>
  <si>
    <t>Pertes sur créances irrécouvrables non couvertes par des provisions</t>
  </si>
  <si>
    <t>V1B</t>
  </si>
  <si>
    <t>V1C</t>
  </si>
  <si>
    <t>V1D</t>
  </si>
  <si>
    <t>V1E</t>
  </si>
  <si>
    <t>V1F</t>
  </si>
  <si>
    <t>V1H</t>
  </si>
  <si>
    <t>V1K</t>
  </si>
  <si>
    <t>Organe Financier</t>
  </si>
  <si>
    <t>Caisse Centrale</t>
  </si>
  <si>
    <t>Trésor Publique</t>
  </si>
  <si>
    <t>V1I</t>
  </si>
  <si>
    <t>V1Q</t>
  </si>
  <si>
    <t>V2G</t>
  </si>
  <si>
    <t>Intérêts sur dépots à terme constitués</t>
  </si>
  <si>
    <t>Intérêts sur dépots de garantie constitués</t>
  </si>
  <si>
    <t>Intérêts sur autres dépots constitués</t>
  </si>
  <si>
    <t>Interêts sur prêts à moins dun an</t>
  </si>
  <si>
    <t>Interêts sur prêts à terme</t>
  </si>
  <si>
    <t>V2S</t>
  </si>
  <si>
    <t>V3G</t>
  </si>
  <si>
    <t>V3M</t>
  </si>
  <si>
    <t>V3N</t>
  </si>
  <si>
    <t>Intérêts sur crédits à moyen terme</t>
  </si>
  <si>
    <t>Intérêts sur crédits à long terme</t>
  </si>
  <si>
    <t>V3T</t>
  </si>
  <si>
    <t>Divers Intérêts</t>
  </si>
  <si>
    <t>V4C</t>
  </si>
  <si>
    <t>V4D</t>
  </si>
  <si>
    <t>Produits et profits sur titre de placement</t>
  </si>
  <si>
    <t>Intérêts sur crédit accordés au personnel non membre</t>
  </si>
  <si>
    <t>V5C</t>
  </si>
  <si>
    <t>V5D</t>
  </si>
  <si>
    <t>V5F</t>
  </si>
  <si>
    <t>V5G</t>
  </si>
  <si>
    <t>V5J</t>
  </si>
  <si>
    <t>V5K</t>
  </si>
  <si>
    <t>V5L</t>
  </si>
  <si>
    <t>V5M</t>
  </si>
  <si>
    <t>V5P</t>
  </si>
  <si>
    <t>V5Q</t>
  </si>
  <si>
    <t>V5R</t>
  </si>
  <si>
    <t>V5S</t>
  </si>
  <si>
    <t>V5V</t>
  </si>
  <si>
    <t>V5W</t>
  </si>
  <si>
    <t>V5X</t>
  </si>
  <si>
    <t>V5Y</t>
  </si>
  <si>
    <t>Produits sur prêts et titres subordonnés</t>
  </si>
  <si>
    <t>Dividendes et produits assimilés sur titres de participation</t>
  </si>
  <si>
    <t>Produits et profits sur titres d'incestissement</t>
  </si>
  <si>
    <t>PRODUITS SUR OPERATIONS DE CREDIT BAIL ET OPERATIONS ASSIMILES</t>
  </si>
  <si>
    <t>Reprises de provisions</t>
  </si>
  <si>
    <t>Plus-values de cession</t>
  </si>
  <si>
    <t>Autres produits</t>
  </si>
  <si>
    <t>V6A</t>
  </si>
  <si>
    <t>V6B</t>
  </si>
  <si>
    <t>V6C</t>
  </si>
  <si>
    <t>PRODUITS SUR OPERATIONS DE CHANGE</t>
  </si>
  <si>
    <t>Gains sur opération de change</t>
  </si>
  <si>
    <t>V6F</t>
  </si>
  <si>
    <t>R6K</t>
  </si>
  <si>
    <t>Produits sur engagements de financements donnés aux institutions financières</t>
  </si>
  <si>
    <t>Produits sur engagements de financements donnés aux membres clients ou bénéficiaires</t>
  </si>
  <si>
    <t>V6K</t>
  </si>
  <si>
    <t>V6L</t>
  </si>
  <si>
    <t>V6N</t>
  </si>
  <si>
    <t>V6P</t>
  </si>
  <si>
    <t>Produits sur engagements de garanties donnés aux institutions financières</t>
  </si>
  <si>
    <t>Produits sur engagements de garanties donnés aux membres clients ou bénéficiaires</t>
  </si>
  <si>
    <t>V6Q</t>
  </si>
  <si>
    <t>V6R</t>
  </si>
  <si>
    <t>V6S</t>
  </si>
  <si>
    <t>Produits sur engagements sur titres</t>
  </si>
  <si>
    <t>Produits sur autres engagements données</t>
  </si>
  <si>
    <t>Produits sur opérations effectues pour le compte de tiers</t>
  </si>
  <si>
    <t>V6V</t>
  </si>
  <si>
    <t>V6W</t>
  </si>
  <si>
    <t>Produits sur les moyens de paiement</t>
  </si>
  <si>
    <t>Autres produits sur prestations de services financiers</t>
  </si>
  <si>
    <t>W4B</t>
  </si>
  <si>
    <t>Redevances pour concessions , brevets, licences, droits et valeurs similaires</t>
  </si>
  <si>
    <t>W4K</t>
  </si>
  <si>
    <t>Revenus des immeubles hors exploitation</t>
  </si>
  <si>
    <t>W50</t>
  </si>
  <si>
    <t>W51</t>
  </si>
  <si>
    <t>W52</t>
  </si>
  <si>
    <t>PRODUCTION IMMOBILISEE</t>
  </si>
  <si>
    <t>Immobilisations incorporelles</t>
  </si>
  <si>
    <t>Immobilisations corporelles</t>
  </si>
  <si>
    <t>X6D</t>
  </si>
  <si>
    <t>X6E</t>
  </si>
  <si>
    <t>X6F</t>
  </si>
  <si>
    <t>Reprises de provisions sur créances en souffrance de 6 mois au plus</t>
  </si>
  <si>
    <t>Reprises de provisions sur créances en souffrance de plus de 6 mois à 12 mois au plus</t>
  </si>
  <si>
    <t>Reprises de provisions sur créances en souffrance de plus de 12 mois à 24 mois au plus</t>
  </si>
  <si>
    <t>Dotations aux provisions pour dépreciation des immobilisations hors exploitation</t>
  </si>
  <si>
    <t>Marge Commerciale</t>
  </si>
  <si>
    <t>Autres Crédits à court terme</t>
  </si>
  <si>
    <t>Crédit bail sur actifs incorporels</t>
  </si>
  <si>
    <t>ACHATS ET VARIATIONS DE STOCK</t>
  </si>
  <si>
    <t>Nombre total des crédits décaissés au cours de la période</t>
  </si>
  <si>
    <t>Nombre d'épargnants à la fin de la période</t>
  </si>
  <si>
    <t>Nombre d'emprunteurs actifs</t>
  </si>
  <si>
    <t>Nombre d'agents de crédit</t>
  </si>
  <si>
    <t>Nombre de clients actifs</t>
  </si>
  <si>
    <t>Nombre d'employés</t>
  </si>
  <si>
    <t>Compte de prêt à terme auprès des IF à plus d'un an</t>
  </si>
  <si>
    <t>Immobilisations corporelles en cours</t>
  </si>
  <si>
    <t>Immobilisations corporelles d'exploitation</t>
  </si>
  <si>
    <t>Immobilisations corporelles hors exploitation</t>
  </si>
  <si>
    <t>l. Données Générales</t>
  </si>
  <si>
    <t>Indicateurs</t>
  </si>
  <si>
    <t>Nombre de personnes physiques non-membres d'un groupement(1)=(a)+(b)</t>
  </si>
  <si>
    <t>*  Hommes (a)</t>
  </si>
  <si>
    <t>*  Femmes (b)</t>
  </si>
  <si>
    <t>*  Hommes (c)</t>
  </si>
  <si>
    <t>*  femmes (d)</t>
  </si>
  <si>
    <t>Nombre de membres du conseil d'administration ou de l'organe équivalent</t>
  </si>
  <si>
    <t>E ffectif total des employés (3)= (1)+(2)</t>
  </si>
  <si>
    <t>Agents permanents (a)</t>
  </si>
  <si>
    <t>Agents contractuels (b)</t>
  </si>
  <si>
    <t>Rubriques</t>
  </si>
  <si>
    <t>Montant des frais généraux en FCFA</t>
  </si>
  <si>
    <t>Ratio Masse salariale rapportés aux frais généraux</t>
  </si>
  <si>
    <t>Proportion salaire du Directeur Général rapporté aux frais généraux</t>
  </si>
  <si>
    <t>Indemnités de fonctions versées aux administrateurs non salarié en FCFA</t>
  </si>
  <si>
    <t>Nombre de membres, bénéficiaires ou clients (les groupements sont comptés sur une base unitaire (1)+(2))</t>
  </si>
  <si>
    <t>Nombres de personnes morales(groupements de personnes physiques, entreprises, associatios, etc,) (2)</t>
  </si>
  <si>
    <t>l.3 Données sur la gouvernance</t>
  </si>
  <si>
    <t>ll Données Sur Les Points De Services</t>
  </si>
  <si>
    <t>Tableau n°2: Evolution du nombre de points de service</t>
  </si>
  <si>
    <t>Paramètres</t>
  </si>
  <si>
    <t>Autres dépôts</t>
  </si>
  <si>
    <t>* Nombre de déposants Hommes (a)</t>
  </si>
  <si>
    <t>* Nombre de déposants Femmes (b)</t>
  </si>
  <si>
    <t xml:space="preserve">Nombre de comptes inactifs
</t>
  </si>
  <si>
    <t>Tableau n°3.4: Evolution du capital social</t>
  </si>
  <si>
    <t>Tableau 3.5: Répartition du capital social entre les principaux actionnaires</t>
  </si>
  <si>
    <t>lll Données sur les opérations de collecte de dépots</t>
  </si>
  <si>
    <t>IV. Données Sur les crédits</t>
  </si>
  <si>
    <t>Montants des prêts accordés (1)+(2)</t>
  </si>
  <si>
    <t>Nature de l'engagement donné</t>
  </si>
  <si>
    <t>Court terme</t>
  </si>
  <si>
    <t>Moyen et long terme</t>
  </si>
  <si>
    <t>V. Données sur les autres activités autorisés</t>
  </si>
  <si>
    <t>UEMOA</t>
  </si>
  <si>
    <t>Tableau n°5.3 : Opérations de change</t>
  </si>
  <si>
    <t>Devises concernées</t>
  </si>
  <si>
    <t xml:space="preserve">Masse salariale globale en FCFA                                                                                                                                                                                                                                                    </t>
  </si>
  <si>
    <t xml:space="preserve">Frais de tenue des réunions des organes et des assemblées en FCFA   </t>
  </si>
  <si>
    <t>*  Perdiem</t>
  </si>
  <si>
    <t xml:space="preserve">*Transport  </t>
  </si>
  <si>
    <t xml:space="preserve">*Hebergement </t>
  </si>
  <si>
    <t>*Téléphone</t>
  </si>
  <si>
    <t>*Carburant</t>
  </si>
  <si>
    <t>VI. Autres Informations sur Les Opérations Avec La Clientèle</t>
  </si>
  <si>
    <t xml:space="preserve">Montant des devises achetées
</t>
  </si>
  <si>
    <t>Tableau n°6.1 : Tarification des opérations avec la clientèle</t>
  </si>
  <si>
    <t>Tableau n°6.3 :  Dons et œuvres sociales</t>
  </si>
  <si>
    <t>Commerce, restaurants, hôtels</t>
  </si>
  <si>
    <t>Electricité, gaz, eau</t>
  </si>
  <si>
    <t>Transports, entrepôts et communications</t>
  </si>
  <si>
    <t>Assurances, services aux entreprises</t>
  </si>
  <si>
    <t>Immobilier</t>
  </si>
  <si>
    <t>Services divers</t>
  </si>
  <si>
    <t>VII. Opérations Avec Les Autres Institutions Financiéres</t>
  </si>
  <si>
    <t>Encours des placements auprés des autres institutions financiéres (en milliers de FCFA)</t>
  </si>
  <si>
    <t>Encours des emprunts auprés des autres institutions financiéres (en milliers de FCFA)</t>
  </si>
  <si>
    <t>Ressources affectées (en milliers de FCFA)</t>
  </si>
  <si>
    <t>Subvention d'exploitation reçues (en milliers de FCFA)</t>
  </si>
  <si>
    <t>Subvention d'équipements reçues (en milliers de FCFA)</t>
  </si>
  <si>
    <t>IX. Fonctionnement et Vie des Organes</t>
  </si>
  <si>
    <t>Tableau n°8 :Indicateurs de performance des institutions affiliées au réseau(*)</t>
  </si>
  <si>
    <t>VIII. Données sur la Performance Des Membres Des Réseaux( Unions, Fédérations et Confédérations)</t>
  </si>
  <si>
    <t>Nombres de groupements de personnes physiques bénéficiaires</t>
  </si>
  <si>
    <t>Nombres total des groupements de personnes physiques bénéficiaires(3) = ( c) +( d)</t>
  </si>
  <si>
    <t>Libelle</t>
  </si>
  <si>
    <t>IX. Performances financieres</t>
  </si>
  <si>
    <t>Tableau n°10: Indicateurs de performances financieres</t>
  </si>
  <si>
    <t>Montant net</t>
  </si>
  <si>
    <t>Ammort./Prov</t>
  </si>
  <si>
    <t>Annexe 4.2: ETAT DES BIENS DONNES EN CREDIT BAIL ET OPERATIONS ASSIMILEES</t>
  </si>
  <si>
    <t xml:space="preserve">Annexe 4.1: TABLEAU DES EMPLOIS ET DES RESSOURCES </t>
  </si>
  <si>
    <t>Total</t>
  </si>
  <si>
    <t>Montant Brut</t>
  </si>
  <si>
    <t>Montant Net</t>
  </si>
  <si>
    <t>Annexe 4.3: ETAT DES BIENS DETENUS DANS LE CADRE DE LA CONCESSION</t>
  </si>
  <si>
    <t>Postes</t>
  </si>
  <si>
    <t>Valeur d'inventaire ou valeur de marché</t>
  </si>
  <si>
    <t>Concessionnaire</t>
  </si>
  <si>
    <t>Nom</t>
  </si>
  <si>
    <t>Valeur déclarée dans le cachier de charges</t>
  </si>
  <si>
    <t>Annexe 4.4: ETAT DES BIENS DETENUS DANS LE CADRE DE LA CLAUSE DE RESERVE DE PROPRIETE</t>
  </si>
  <si>
    <t>Montant Bruts</t>
  </si>
  <si>
    <t>Libellés des biens inscrits à l'actif frappés de la clause de Réserve de Propriété</t>
  </si>
  <si>
    <t>Annexe 4.5: DETAIL DU COMPTE 6221-PERSONNEL A L'INSTITUTION</t>
  </si>
  <si>
    <t>Nationaux</t>
  </si>
  <si>
    <t>Autres Etats de l'UEMOA</t>
  </si>
  <si>
    <t>Secteur Primaire</t>
  </si>
  <si>
    <t>Secteur Secondaire</t>
  </si>
  <si>
    <t>EFFECTIF(en unités)</t>
  </si>
  <si>
    <t>Annexe 4.6: ETAT DES CREDITS EN SOUFFRANCE ETABLISSEMENT</t>
  </si>
  <si>
    <t>Montant Effectif</t>
  </si>
  <si>
    <t>126-127-128 Dépôts à plus d'un an du SFD auprès des institutions financières</t>
  </si>
  <si>
    <t>252- Dépôts à terme à plus d'un  an des membres, bénéficiaires ou clients auprès de la caisse</t>
  </si>
  <si>
    <t>254- 255 Autres dépôts à plus d'un an des membres, bénéficiaires ou clients auprès de la caisse</t>
  </si>
  <si>
    <t xml:space="preserve">                     Annexe 4.7: ETAT DES INFORMATIONS ANNEXES</t>
  </si>
  <si>
    <t xml:space="preserve">                     Annexe 4.8: ETAT DES ENGAGEMENTS PAR SIGNATURE</t>
  </si>
  <si>
    <t>Encours des prets (Bruts)</t>
  </si>
  <si>
    <t>Annexe 4.11: ETAT DES RESSOURCES AFFECTEES ET DES CREDITS CONSENTIS SUR RESSOURCES AFFECTEES</t>
  </si>
  <si>
    <t xml:space="preserve">Annexe 4.12: ETAT DES VALEURS IMMOBILISEES  </t>
  </si>
  <si>
    <t>Annexe 4.13: ETAT D'AFFECTATION DU RESULTAT</t>
  </si>
  <si>
    <t>Annexe 4.14: ETAT DE TRAITEMENT DE LA REEVALUATION</t>
  </si>
  <si>
    <t>ANNEXES 4</t>
  </si>
  <si>
    <t>Montant total des dépôt des membres,bénéficiaires ou clients(1)+(2)</t>
  </si>
  <si>
    <t>Montant des dépôt des personnes physiques non membres,d'un groupement(1)=(a)+(b)</t>
  </si>
  <si>
    <t>* Montant des dépôts des Hommes (a)</t>
  </si>
  <si>
    <t>* Montant des dépôts des Femmes (b)</t>
  </si>
  <si>
    <t>Montant des dépôts des  personnes morales(groupements de personnes phisiques, entreprises, associatios, etc,) (2)</t>
  </si>
  <si>
    <t xml:space="preserve">Dépôts à vue </t>
  </si>
  <si>
    <t>Nombre total des déposants (1)+(2)</t>
  </si>
  <si>
    <t>Nombre de déposants personnes physiques non-membres d'un groupement(1)=(a)+(b)</t>
  </si>
  <si>
    <t>Nombre de déposants personnes morales(groupements de personnes phisiques, entreprises, associatios, etc,) (2)</t>
  </si>
  <si>
    <t>Montant des soldes des comptes inactifs</t>
  </si>
  <si>
    <t>Nombre total des comptes</t>
  </si>
  <si>
    <t>* Montant des prêts accordés aux Hommes(a)</t>
  </si>
  <si>
    <t>Montants des prêts accordés aux personnes physiques non-membres d'un groupement (1)= (a)+(b)</t>
  </si>
  <si>
    <t>* Montant des prêts accordés aux femmes(b)</t>
  </si>
  <si>
    <t>Montant des prêts accordés aux personnes morales ( groupements de personnes physiques, entreprises, associations, etc,(2)</t>
  </si>
  <si>
    <t>Engagements de financement donnés en faveur des institutions financiéres</t>
  </si>
  <si>
    <t>Engagements de garantie d'ordre des membres, bénéficiaires ou clients</t>
  </si>
  <si>
    <t>Encours total de crédit en cours(1)+(2)</t>
  </si>
  <si>
    <t>Encours de crédits sur les personnes physiques non-membres d'un groupement (1)= (a)+(b)</t>
  </si>
  <si>
    <t>*encours crédit sur les   Hommes(a)</t>
  </si>
  <si>
    <t>*encours crédit sur les femmes (b)</t>
  </si>
  <si>
    <t>Encours  de crédits sur les personnes morales ( groupements de personnes physiques, entreprises, associations, etc,(2)</t>
  </si>
  <si>
    <t>Nombre de crédit en cours(1)+(2)</t>
  </si>
  <si>
    <t>Nombre  de crédits sur les personnes physiques non-membres d'un groupement (1)= (a)+(b)</t>
  </si>
  <si>
    <t>*Nombre crédit sur les   Hommes(a)</t>
  </si>
  <si>
    <t>*Nombre de crédit sur les femmes (b)</t>
  </si>
  <si>
    <t>Nombre de crédits en cours sur les personnes morales ( groupements de personnes physiques, entreprises, associations, etc,(2)</t>
  </si>
  <si>
    <t>Encours des créances en souffrance (en milliers de FCFA)</t>
  </si>
  <si>
    <t>Taux brut des créances en souffrance</t>
  </si>
  <si>
    <t>Taux de remboursement des crédits accordés</t>
  </si>
  <si>
    <t>Taux de recouvrement des créances en souffrance</t>
  </si>
  <si>
    <t>Encours brut des créances en souffrance sur ressources affectées (en milliers de FCFA)</t>
  </si>
  <si>
    <t>Taux brut des créances en souffrance sur ressources affectées</t>
  </si>
  <si>
    <t>Taux de remboursement des crédits accordés sur ressources affectées</t>
  </si>
  <si>
    <t>Montant des crédits passés en perte(en milliers de FCFA)</t>
  </si>
  <si>
    <t>Taux de perte sur créances</t>
  </si>
  <si>
    <t>Nombre de crédits accordés sur ressources affectées</t>
  </si>
  <si>
    <t>Montant des crédits accordés sur ressources affectées (en milliers de FCFA)</t>
  </si>
  <si>
    <t>Nombre de crédits en cours  sur ressources affectées</t>
  </si>
  <si>
    <t>Montant des crédits en cours sur ressources affectées (en milliers de FCFA)</t>
  </si>
  <si>
    <t>Transfert reçus(1)</t>
  </si>
  <si>
    <t>Autres pays africains</t>
  </si>
  <si>
    <t>Union Européenne</t>
  </si>
  <si>
    <t>Etats-Unis</t>
  </si>
  <si>
    <t xml:space="preserve">Autres pays </t>
  </si>
  <si>
    <t>Montants des sinistres à payer</t>
  </si>
  <si>
    <t>Montant des arriérés de  primes</t>
  </si>
  <si>
    <t>Assurance non vie</t>
  </si>
  <si>
    <t>Assurance-vie</t>
  </si>
  <si>
    <t>Montant des primes émises</t>
  </si>
  <si>
    <t>Euro  (EUR)</t>
  </si>
  <si>
    <t>Dollar des EU(USD)</t>
  </si>
  <si>
    <t>Franc Suisse (CHF)</t>
  </si>
  <si>
    <t>Livre sterling(GBP)</t>
  </si>
  <si>
    <t>Autres</t>
  </si>
  <si>
    <t>Taux d'intérêt créditeur minimum servi sur les dépôts des membres, bénéficiaires ou clients</t>
  </si>
  <si>
    <t>Solde des transferts(3)= (1)-(2)</t>
  </si>
  <si>
    <t>Contrevaleur en FCFA des devises achetées</t>
  </si>
  <si>
    <t>Montant des devises vendues</t>
  </si>
  <si>
    <t>Contre valeur en FCFA des devises vendues</t>
  </si>
  <si>
    <t>Taux d'intérêt nominal débiteur minimun sur les crédits accordés aux membres, bénéficiaires ou clients</t>
  </si>
  <si>
    <t>Taux d'intérêt créditeur maximum servi sur les dépôts des membres, bénéficiaires ou clients</t>
  </si>
  <si>
    <t>Taux d'intérêt nominal débiteur maximum sur les crédits accordés aux membres, bénéficiaires ou clients</t>
  </si>
  <si>
    <t xml:space="preserve">Crédits immobiliers </t>
  </si>
  <si>
    <t>Crédits d'équipement</t>
  </si>
  <si>
    <t>Crédits à la consommation</t>
  </si>
  <si>
    <t>Crédits de trésorerie</t>
  </si>
  <si>
    <t>Références du bénéficiaires</t>
  </si>
  <si>
    <t>Nature du don ou des œuvres sociales</t>
  </si>
  <si>
    <t>Evaluation Financiére(en FCFA)</t>
  </si>
  <si>
    <t>Agriculture, sylviculture et pêche</t>
  </si>
  <si>
    <t>Industries extractives</t>
  </si>
  <si>
    <t>Industries manifactuéres</t>
  </si>
  <si>
    <t>Bâtiment et travaux publics</t>
  </si>
  <si>
    <t>Nombre d'institutions affiliées déficitaires</t>
  </si>
  <si>
    <t>Montant total du déficit d'exploitation des institutions affiliées(en milliers de FCFA)</t>
  </si>
  <si>
    <t>Nombre d'institutions affiliées excédentaires</t>
  </si>
  <si>
    <t>Montant total de l' excédent d'exploitation des institutions affiliées(en milliers de FCFA)</t>
  </si>
  <si>
    <t>Par l'Assemblée Générale</t>
  </si>
  <si>
    <t>Par le Conseil d'administration ou l'organe équivalent</t>
  </si>
  <si>
    <t>Par le Conseil de Surveillance(*)</t>
  </si>
  <si>
    <t>Par le Comité de Crédit(*)</t>
  </si>
  <si>
    <t>Par les autres comités(**)</t>
  </si>
  <si>
    <t>Marge d'intérêt en milliers de FCFA</t>
  </si>
  <si>
    <t>Produit financiernet en milliers de FCFA</t>
  </si>
  <si>
    <t>Résultat net en milliers de FCFA</t>
  </si>
  <si>
    <t>Taux de marge nette</t>
  </si>
  <si>
    <t>Transfert émis(2)</t>
  </si>
  <si>
    <t>Noms et prénoms</t>
  </si>
  <si>
    <t>Encours total de crédits en FCFA</t>
  </si>
  <si>
    <t>Structure dont reléve l'emprunteur</t>
  </si>
  <si>
    <t>Libellé</t>
  </si>
  <si>
    <t>Secteurs d'activités</t>
  </si>
  <si>
    <t>*  personnel expatrié</t>
  </si>
  <si>
    <t>Noms et prénoms des principaux actionnaires</t>
  </si>
  <si>
    <t>Montant du capital détenu (Année n)</t>
  </si>
  <si>
    <t>Part du capital détenu (année n)</t>
  </si>
  <si>
    <t>Montant du capital détenu (Année n-1)</t>
  </si>
  <si>
    <t>Part du capital détenu                   (année n-1)</t>
  </si>
  <si>
    <t>ENGAGEMENT DE FINANCEMENT</t>
  </si>
  <si>
    <t>ENGAGEMENTS RECUS DES INSTITUTIONS FINANCIERES</t>
  </si>
  <si>
    <t>ENGAGEMENT DONNES EN FAVEUR DES MEMBRES, BENEFICIARES OU CLIENTS</t>
  </si>
  <si>
    <t>ENGAGEMENTS RECUS DES MEMBRES , BENEFICIARES OU CLIENTS ENGAGEMENT DE GARANTIE</t>
  </si>
  <si>
    <t>D'ordre des institutions financières</t>
  </si>
  <si>
    <t>Reçus des institutions financiéres</t>
  </si>
  <si>
    <t>D'ordre des membres, bénéficiaires ou clients</t>
  </si>
  <si>
    <t>Reçus des membres, beneficiaires ou client</t>
  </si>
  <si>
    <t>ENGAGEMENTS SUR TITRES</t>
  </si>
  <si>
    <t>N3B</t>
  </si>
  <si>
    <t>Intervention à l'emission</t>
  </si>
  <si>
    <t>Marchés gris</t>
  </si>
  <si>
    <t>N3C</t>
  </si>
  <si>
    <t>N3D</t>
  </si>
  <si>
    <t>NRF</t>
  </si>
  <si>
    <t>NRG</t>
  </si>
  <si>
    <t>N3H</t>
  </si>
  <si>
    <t>Autres titres à livrer</t>
  </si>
  <si>
    <t>ENGAGEMENTS SUR OPERATION EN DEVISES</t>
  </si>
  <si>
    <t>P1A</t>
  </si>
  <si>
    <t>P1B</t>
  </si>
  <si>
    <t>P1C</t>
  </si>
  <si>
    <t>P1D</t>
  </si>
  <si>
    <t>P1E</t>
  </si>
  <si>
    <t>P1F</t>
  </si>
  <si>
    <t>P1G</t>
  </si>
  <si>
    <t>P1H</t>
  </si>
  <si>
    <t>P1J</t>
  </si>
  <si>
    <t>P1K</t>
  </si>
  <si>
    <t>P1L</t>
  </si>
  <si>
    <t>P1M</t>
  </si>
  <si>
    <t>P1R</t>
  </si>
  <si>
    <t>P1S</t>
  </si>
  <si>
    <t>P1V</t>
  </si>
  <si>
    <t>Q1B</t>
  </si>
  <si>
    <t>Q1C</t>
  </si>
  <si>
    <t>Q1F</t>
  </si>
  <si>
    <t>Q1J</t>
  </si>
  <si>
    <t>Q1K</t>
  </si>
  <si>
    <t>Q1L</t>
  </si>
  <si>
    <t>Q1M</t>
  </si>
  <si>
    <t>N90</t>
  </si>
  <si>
    <t>Francs CFA achetés non encore recus</t>
  </si>
  <si>
    <t>Devises achetées non encore reçues</t>
  </si>
  <si>
    <t>Francs CFA vendus non encore livrés</t>
  </si>
  <si>
    <t>Devises vendues non encore livrées</t>
  </si>
  <si>
    <t>Devises prêtées non encore livrées</t>
  </si>
  <si>
    <t>Devises empruntées non encore reçues</t>
  </si>
  <si>
    <t>Opérations de change à terme francs cfa à recevoir contre devises à livrer</t>
  </si>
  <si>
    <t>Opérations de change à terme devises à recevoir contre francs cfa à livrer</t>
  </si>
  <si>
    <t>Opérations de change à terme devises à recevoir contre devises à livrer</t>
  </si>
  <si>
    <t>Opérations de change à terme devises à livrer contre devises à recevoir</t>
  </si>
  <si>
    <t>Report/déport non couru à recevoir</t>
  </si>
  <si>
    <t>Report/déport non couru à payer</t>
  </si>
  <si>
    <t>Interets non courus en devises couverts à recevoir</t>
  </si>
  <si>
    <t>Interets non courus en devises couverts à payer</t>
  </si>
  <si>
    <t>Ajustements devises hors bilan</t>
  </si>
  <si>
    <t>Engagements donnés</t>
  </si>
  <si>
    <t>Engagements recus</t>
  </si>
  <si>
    <t>Valeurs à l'encaissement non disponible</t>
  </si>
  <si>
    <t>Comptes exigibles après encaissements</t>
  </si>
  <si>
    <t>Comptes de suivi des engagements de financement consortiaux</t>
  </si>
  <si>
    <t>Comptes de suivi des engagements de garantie consortiaux</t>
  </si>
  <si>
    <t>Compte de suivi des crédits consortiaux</t>
  </si>
  <si>
    <t>Crédits distribués pour le compte de tiers</t>
  </si>
  <si>
    <t>ENGAGEMENTS DOUTEUX</t>
  </si>
  <si>
    <t>ENGAGEMENT DONNES EN FAVEUR DES INSTITUTIONS FINANCIERES</t>
  </si>
  <si>
    <t>S05</t>
  </si>
  <si>
    <t>V1R</t>
  </si>
  <si>
    <t>V1S</t>
  </si>
  <si>
    <t>V2C</t>
  </si>
  <si>
    <t>PRODUITS EXEPTIONNELS</t>
  </si>
  <si>
    <t>Rénumération versée au stagiaire</t>
  </si>
  <si>
    <t>*Personnel dirigeant(Directeur Général et son adjoint, Directeurs de services  )</t>
  </si>
  <si>
    <r>
      <t xml:space="preserve">*autre personnel                                                                                       </t>
    </r>
    <r>
      <rPr>
        <sz val="8"/>
        <color theme="2"/>
        <rFont val="Calibri"/>
        <family val="2"/>
        <scheme val="minor"/>
      </rPr>
      <t>.</t>
    </r>
    <r>
      <rPr>
        <sz val="8"/>
        <color theme="1"/>
        <rFont val="Calibri"/>
        <family val="2"/>
        <scheme val="minor"/>
      </rPr>
      <t xml:space="preserve"> </t>
    </r>
  </si>
  <si>
    <t>Montant moyen des prêts accordés(somme des prêts rapportée au nombre de prêts accordés)</t>
  </si>
  <si>
    <t>Nombre des prêts accordés (1)+(2)</t>
  </si>
  <si>
    <t>Nombre de prêts accordés aux personnes physiques non-membres d'un groupement (1)= (a)+(b)</t>
  </si>
  <si>
    <t>* Nombre de prêts accordés aux Hommes(a)</t>
  </si>
  <si>
    <t>* Nombre de prêts accordés aux femmes(b)</t>
  </si>
  <si>
    <t>Nombre de prêts accordés aux personnes morales (groupement de personnes physiques,entreprises, associations, etc …) (2)</t>
  </si>
  <si>
    <t>Taux de recouvrement des créances en souffrance sur ressource affectées</t>
  </si>
  <si>
    <r>
      <t xml:space="preserve">COURT TERME </t>
    </r>
    <r>
      <rPr>
        <b/>
        <sz val="8"/>
        <color theme="1"/>
        <rFont val="Calibri"/>
        <family val="2"/>
        <scheme val="minor"/>
      </rPr>
      <t>(181)</t>
    </r>
  </si>
  <si>
    <r>
      <t xml:space="preserve">MOYEN TERME </t>
    </r>
    <r>
      <rPr>
        <b/>
        <sz val="8"/>
        <color theme="1"/>
        <rFont val="Calibri"/>
        <family val="2"/>
        <scheme val="minor"/>
      </rPr>
      <t>(182)</t>
    </r>
  </si>
  <si>
    <r>
      <t xml:space="preserve">LONG TERME </t>
    </r>
    <r>
      <rPr>
        <b/>
        <sz val="8"/>
        <color theme="1"/>
        <rFont val="Calibri"/>
        <family val="2"/>
        <scheme val="minor"/>
      </rPr>
      <t>(183)</t>
    </r>
  </si>
  <si>
    <r>
      <t xml:space="preserve">TOTAL </t>
    </r>
    <r>
      <rPr>
        <b/>
        <sz val="8"/>
        <color theme="1"/>
        <rFont val="Calibri"/>
        <family val="2"/>
        <scheme val="minor"/>
      </rPr>
      <t>(18)</t>
    </r>
  </si>
  <si>
    <t>Encours des engagements par signature donnés a court terme</t>
  </si>
  <si>
    <t>Montant du capital social(en milliers de FCFA)</t>
  </si>
  <si>
    <t>a</t>
  </si>
  <si>
    <t xml:space="preserve">         Annexe 4.7: ETAT DES INFORMATIONS ANNEXES</t>
  </si>
  <si>
    <t xml:space="preserve">    Annexe 4.8: ETAT DES ENGAGEMENTS PAR SIGNATURE</t>
  </si>
  <si>
    <t xml:space="preserve">          Annexe 4.10: ETAT DE L'ENCOURS TOTAL DES PRETS AUX DIRIGEANTS, AU PERSONNEL ET AUX PERSONNES LIEES </t>
  </si>
  <si>
    <t xml:space="preserve">         Tableau n°1.1: Nombre de membres, bénéficiaires ou clients (en unités)</t>
  </si>
  <si>
    <t xml:space="preserve">          Tableau 1.2: Effectif des dirigeants et du personnel employé (en unités)</t>
  </si>
  <si>
    <t xml:space="preserve">      Tableau sur l'état des rémunérations des dirigeants et du personnel de l'institution</t>
  </si>
  <si>
    <t xml:space="preserve">                       Tableau n°4.9 : Gestion du portefeuille de crédit</t>
  </si>
  <si>
    <t>personnel expatrié (c)</t>
  </si>
  <si>
    <t xml:space="preserve">* nationaux </t>
  </si>
  <si>
    <t>Autres employés (2) = (a)+(b)+(c)</t>
  </si>
  <si>
    <t xml:space="preserve">Valeur Réévalée(2) </t>
  </si>
  <si>
    <t>RATIOS PRUDENTIELS</t>
  </si>
  <si>
    <t>Titres à livrer</t>
  </si>
  <si>
    <t>INDICATEURS FINANCIERS</t>
  </si>
  <si>
    <r>
      <t xml:space="preserve">           Tableau n°5.2 : Opérations de micro assurance (</t>
    </r>
    <r>
      <rPr>
        <b/>
        <sz val="12"/>
        <color rgb="FFC00000"/>
        <rFont val="Calibri"/>
        <family val="2"/>
        <scheme val="minor"/>
      </rPr>
      <t>en milliers de FCFA</t>
    </r>
    <r>
      <rPr>
        <b/>
        <sz val="12"/>
        <color theme="3" tint="-0.249977111117893"/>
        <rFont val="Calibri"/>
        <family val="2"/>
        <scheme val="minor"/>
      </rPr>
      <t>)</t>
    </r>
  </si>
  <si>
    <t>Tableau sur les remboursements de frais des dirigeants élus</t>
  </si>
  <si>
    <t>Elaboration des tableaux de l'art. n°18 de l'instruction de la BCEAO pour l'exploitation des Etats Financiers</t>
  </si>
  <si>
    <t>Nom Gérant</t>
  </si>
  <si>
    <t>Telephone SFD</t>
  </si>
  <si>
    <t>Mail SFD</t>
  </si>
  <si>
    <t>Tel gérant</t>
  </si>
  <si>
    <t>Mail gérant</t>
  </si>
  <si>
    <t>DAKAR</t>
  </si>
  <si>
    <t>Exercice (Année) *</t>
  </si>
  <si>
    <t>Date de saisie : *</t>
  </si>
  <si>
    <t>N° Agrément : *</t>
  </si>
  <si>
    <t>Nom développé du SFD : *</t>
  </si>
  <si>
    <t>Sigle du SFD : *</t>
  </si>
  <si>
    <t>Région : *</t>
  </si>
  <si>
    <t>FCCMS</t>
  </si>
  <si>
    <t>DK1-00-00194</t>
  </si>
  <si>
    <t>DK1-00-00196</t>
  </si>
  <si>
    <t>MUTUELLE D'EPARGNE ET DE CREDIT DES FEMMES DE OUAKAM</t>
  </si>
  <si>
    <t>DK1-01-00235</t>
  </si>
  <si>
    <t>DK1-01-00242</t>
  </si>
  <si>
    <t>MUTUELLE D'EPARGNE ET DE CREDIT DES AGENTS DU SECTEUR PUBLIC ET PARAPUBLIC</t>
  </si>
  <si>
    <t>MECAP</t>
  </si>
  <si>
    <t>DK1-02-00286</t>
  </si>
  <si>
    <t>MEC RIAD</t>
  </si>
  <si>
    <t>MUTUELLE D'EPARGNE ET DE CREDIT FONDS NATIONAL DES ECLAIREUSES ET ECLAIREURS DU SENEGAL</t>
  </si>
  <si>
    <t>MEC FONEES</t>
  </si>
  <si>
    <t>MUTUELLE D'EPARGNE ET DE CREDIT DE L'ASSOCIATION SYNERGIE-FEMMES</t>
  </si>
  <si>
    <t>MEC SYF</t>
  </si>
  <si>
    <t>DK1-03-00310</t>
  </si>
  <si>
    <t>MECMU</t>
  </si>
  <si>
    <t>DK1-04-00394</t>
  </si>
  <si>
    <t>DK1-04-00398</t>
  </si>
  <si>
    <t>DK1-04-00400</t>
  </si>
  <si>
    <t>DK1-04-00401</t>
  </si>
  <si>
    <t>DK1-04-00402</t>
  </si>
  <si>
    <t>DK1-05-00421</t>
  </si>
  <si>
    <t>MUTUELLE D'EPARGNE ET DE CREDIT DE L'ASSOCIATION POUR L'EDUCATION A LA VIE FAMILIALE</t>
  </si>
  <si>
    <t>MEC EVIFAM</t>
  </si>
  <si>
    <t>DK1-06-00440</t>
  </si>
  <si>
    <t>MUTUELLE D'EPARGNE ET DE CREDIT DES TRANSPORTEURS DE LA REGION DE DAKAR</t>
  </si>
  <si>
    <t>U-IMCEC</t>
  </si>
  <si>
    <t>DK1-07-00486</t>
  </si>
  <si>
    <t>DK1-07-00492</t>
  </si>
  <si>
    <t>DK1-07-00506</t>
  </si>
  <si>
    <t>MUTUELLE D'EPARGNE ET DE CREDIT JAPPO LIGGUEY DE GRAND-YOFF</t>
  </si>
  <si>
    <t>MEC JAPPO</t>
  </si>
  <si>
    <t>DK1-08-00524</t>
  </si>
  <si>
    <t>DK1-08-00525</t>
  </si>
  <si>
    <t>DK1-08-00527</t>
  </si>
  <si>
    <t>MECFES</t>
  </si>
  <si>
    <t>LOUGA</t>
  </si>
  <si>
    <t>DK1-08-00530</t>
  </si>
  <si>
    <t>DK1-08-00535</t>
  </si>
  <si>
    <t>DK1-08-00538</t>
  </si>
  <si>
    <t>DK1-08-00539</t>
  </si>
  <si>
    <t>DK1-08-00540</t>
  </si>
  <si>
    <t>DK1-08-00541</t>
  </si>
  <si>
    <t>DK1-08-00565</t>
  </si>
  <si>
    <t>MUTUELLE D'EPARGNE ET DE CREDIT POUR LA SOLIDARITE OUVRIERE</t>
  </si>
  <si>
    <t>MECSO</t>
  </si>
  <si>
    <t>DK1-09-0011U</t>
  </si>
  <si>
    <t>UM-ACEP</t>
  </si>
  <si>
    <t>DK1-09-00574</t>
  </si>
  <si>
    <t>CAPECIG</t>
  </si>
  <si>
    <t>DK1-09-00577</t>
  </si>
  <si>
    <t>DK1-09-00581</t>
  </si>
  <si>
    <t>DK1-09-00582</t>
  </si>
  <si>
    <t>MICROSEN SA</t>
  </si>
  <si>
    <t>DK1-97-00111</t>
  </si>
  <si>
    <t>MUTUELLE D'EPARGNE ET DE CREDIT DE LA ZONE DE GUEDIAWAYE 1</t>
  </si>
  <si>
    <t>DK1-97-00112</t>
  </si>
  <si>
    <t>DK1-97-00113</t>
  </si>
  <si>
    <t>MUTUELLE D'EPARGNE ET DE CREDIT DES PARCELLES ASSAINIES DE GUEDIAWAYE</t>
  </si>
  <si>
    <t>DK1-98-00144</t>
  </si>
  <si>
    <t>MUTUELLE D'EPARGNE ET DE CREDIT DES MAMELLES DE OUAKAM</t>
  </si>
  <si>
    <t>DK1-98-00145</t>
  </si>
  <si>
    <t>MECZY</t>
  </si>
  <si>
    <t>DK1-99-0001U</t>
  </si>
  <si>
    <t>DK2-03-00287</t>
  </si>
  <si>
    <t>DK2-06-00452</t>
  </si>
  <si>
    <t>MUTUELLE D'EPARGNE ET DE CREDIT DES FEMMES DE LA CITE DES NATIONS UNIES</t>
  </si>
  <si>
    <t>MEC FEMUNI</t>
  </si>
  <si>
    <t>DK2-07-00487</t>
  </si>
  <si>
    <t>DK2-08-00536</t>
  </si>
  <si>
    <t>CMG</t>
  </si>
  <si>
    <t>DK2-98-00138</t>
  </si>
  <si>
    <t>DK2-98-00139</t>
  </si>
  <si>
    <t>DK2-98-00143</t>
  </si>
  <si>
    <t>MUTUELLE D'EPARGNE ET DE CREDIT DE ICOTAF-BOUBESS</t>
  </si>
  <si>
    <t>DK2-98-00144</t>
  </si>
  <si>
    <t>MUTUELLE D'EPARGNE ET DE CREDIT DU LITTORAL GUEDIAWAYE</t>
  </si>
  <si>
    <t>DK2-98-00145</t>
  </si>
  <si>
    <t>DK2-98-00147</t>
  </si>
  <si>
    <t>DK2-98-00148</t>
  </si>
  <si>
    <t>DK2-98-00149</t>
  </si>
  <si>
    <t>MUTUELLE D'EPARGNE ET DE CREDIT DE GUEDIAWAYE KAW</t>
  </si>
  <si>
    <t>DK2-98-00150</t>
  </si>
  <si>
    <t>MUTUELLE D'EPARGNE ET DE CREDIT DE LA ZONE DE YEUMBEUL</t>
  </si>
  <si>
    <t>DK3-01-00233</t>
  </si>
  <si>
    <t>MUTUELLE D'EPARGNE ET DE CREDIT JAPPOO DE DIAMNIADIO</t>
  </si>
  <si>
    <t>REMEC NIAYES</t>
  </si>
  <si>
    <t>DK3-01-00239</t>
  </si>
  <si>
    <t>MUTUELLE D'EPARGNE ET DE CREDIT DE L'ASSOCIATION POUR LE DEVELOPPEMENT DES FEMMES AVICULTRICES DE PIKINE</t>
  </si>
  <si>
    <t>DK3-01-00241</t>
  </si>
  <si>
    <t>MUTUELLE D'EPARGNE ET DE CREDIT DES FEMMES DE LA ZONE DE PIKINE</t>
  </si>
  <si>
    <t>MUTUELLE D'EPARGNE ET DE CREDIT DE SANGALKAM</t>
  </si>
  <si>
    <t>DK3-06-00462</t>
  </si>
  <si>
    <t>MUTUELLE D'EPARGNE ET DE CREDIT DE JAPPOO SUXXALI REEWMI</t>
  </si>
  <si>
    <t>DK3-07-00514</t>
  </si>
  <si>
    <t>MUTUELLE D'EPARGNE ET DE CREDIT COMMUNAUTAIRE DE YEUMBEUL SUD</t>
  </si>
  <si>
    <t>MECCYS</t>
  </si>
  <si>
    <t>DK3-08-00550</t>
  </si>
  <si>
    <t>DK3-08-00563</t>
  </si>
  <si>
    <t>MEC WOOLONTE</t>
  </si>
  <si>
    <t>DK3-09-00580</t>
  </si>
  <si>
    <t>DK3-97-00102</t>
  </si>
  <si>
    <t>MUTUELLE D'EPARGNE ET DE CREDIT DE LA ZONE OUEST DE RUFISQUE</t>
  </si>
  <si>
    <t>MUTUELLE D'EPARGNE ET DE CREDIT DU PLATEAU A RUFISQUE</t>
  </si>
  <si>
    <t>DK3-98-00137</t>
  </si>
  <si>
    <t>DK4-04-00364</t>
  </si>
  <si>
    <t>MUTUELLE D'EPARGNE ET DE CREDIT DE LA FEDERATION COMMUNALE DE BARGNY DE LA FNGPF</t>
  </si>
  <si>
    <t>MEC FECOB</t>
  </si>
  <si>
    <t>DK4-07-00511</t>
  </si>
  <si>
    <t>MEC DIALAW</t>
  </si>
  <si>
    <t>DK4-09-00579</t>
  </si>
  <si>
    <t>DK4-09-00583</t>
  </si>
  <si>
    <t>DK4-09-00586</t>
  </si>
  <si>
    <t>DIOURBEL</t>
  </si>
  <si>
    <t>DL1-03-00323</t>
  </si>
  <si>
    <t>MUTUELLE D'EPARGNE ET DE CREDIT "SUXALI" BABA GARAGE</t>
  </si>
  <si>
    <t>DL1-98-00136</t>
  </si>
  <si>
    <t>DL2-03-00307</t>
  </si>
  <si>
    <t>MEC REDIBE BABA GARAGE</t>
  </si>
  <si>
    <t>URMECS</t>
  </si>
  <si>
    <t>DL2-08-00553</t>
  </si>
  <si>
    <t>MUTUELLE ALLIANCE DE CREDIT ET D'EPARGNE POUR LA PRODUCTION DE DIOURBEL</t>
  </si>
  <si>
    <t>UMECAS</t>
  </si>
  <si>
    <t>DL3-05-00433</t>
  </si>
  <si>
    <t>MUTUELLE D'EPARGNE ET DE CREDIT POUR LE DEVELOPPEMENT COMMUNAUTAIRE TAÏF XEWEUL</t>
  </si>
  <si>
    <t>MEC DC/TX</t>
  </si>
  <si>
    <t>DL3-07-00496</t>
  </si>
  <si>
    <t>DL3-98-00118</t>
  </si>
  <si>
    <t>MUTUELLE D'EPARGNE ET DE CREDIT NDAP NE A SINIG</t>
  </si>
  <si>
    <t>FATICK</t>
  </si>
  <si>
    <t>FK1-03-00319</t>
  </si>
  <si>
    <t>MUTUELLE D'EPARGNE ET DE CREDIT "BOKK XOL" DE NDOUR - NDOUR</t>
  </si>
  <si>
    <t>FK1-03-00345</t>
  </si>
  <si>
    <t>MUTUELLE D'EPARGNE ET DE CREDIT IMMEBIR DE FOUNDIOUGNE</t>
  </si>
  <si>
    <t>FK1-04-00396</t>
  </si>
  <si>
    <t>FK1-05-00413</t>
  </si>
  <si>
    <t>MUTUELLE D'EPARGNE ET DE CREDIT "LE SINE"</t>
  </si>
  <si>
    <t>FK1-05-00432</t>
  </si>
  <si>
    <t>MUTUELLE D'EPARGNE ET DE CREDIT I-NDANGANE FOP</t>
  </si>
  <si>
    <t>MEC INDAF</t>
  </si>
  <si>
    <t>FK1-98-00120</t>
  </si>
  <si>
    <t>FK2-03-00339</t>
  </si>
  <si>
    <t>MUTUELLE D'EPARGNE ET DE CREDIT DEGGO BOKK LIGGEY KEUR AYÏP KA</t>
  </si>
  <si>
    <t>FK2-04-00379</t>
  </si>
  <si>
    <t>MUTUELLE D'EPARGNE ET DE CREDIT "DIMBALANTE" DE FOUNDIOUGNE DE LA FNGPF</t>
  </si>
  <si>
    <t>FK2-07-00466</t>
  </si>
  <si>
    <t>MUTUELLE D'EPARGNE ET DE CREDIT DE LA RESERVE NATURELLE COMMUNAUTAIRE DU DELTA DU SALOUM</t>
  </si>
  <si>
    <t>FK2-98-00135</t>
  </si>
  <si>
    <t>FK3-03-00316</t>
  </si>
  <si>
    <t>MUTUELLE D'EPARGNE ET DE CREDIT "BOKK JOM" DE BOUSTANE DIAW</t>
  </si>
  <si>
    <t>FK3-08-00546</t>
  </si>
  <si>
    <t>GOSSAS</t>
  </si>
  <si>
    <t>FK3-98-00119</t>
  </si>
  <si>
    <t>KAOLACK</t>
  </si>
  <si>
    <t>KOLDA</t>
  </si>
  <si>
    <t>KD1-00-00193</t>
  </si>
  <si>
    <t>KD1-01-00252</t>
  </si>
  <si>
    <t>MUTUELLE D'EPARGNE ET DE CREDIT DES FEMMES DE KOLDA</t>
  </si>
  <si>
    <t>KD1-08-00547</t>
  </si>
  <si>
    <t>KD1-08-00559</t>
  </si>
  <si>
    <t>MUTUELLE ALLIANCE DE CREDIT ET D'EPARGNE POUR LA PRODUCTION DE KOLDA</t>
  </si>
  <si>
    <t>KD2-00-00197</t>
  </si>
  <si>
    <t>KD2-04-00399</t>
  </si>
  <si>
    <t>KD2-07-00494</t>
  </si>
  <si>
    <t>KD2-08-00523</t>
  </si>
  <si>
    <t>KEDOUGOU</t>
  </si>
  <si>
    <t>KL1-03-00321</t>
  </si>
  <si>
    <t>KL1-99-00159</t>
  </si>
  <si>
    <t>MUTUELLE D'EPARGNE ET DE CREDIT APROFES-TERANGA</t>
  </si>
  <si>
    <t>KL2-07-00488</t>
  </si>
  <si>
    <t>KL2-08-00554</t>
  </si>
  <si>
    <t>MUTUELLE ALLIANCE DE CREDIT ET D'EPARGNE POUR LA PRODUCTION DE KAOLACK</t>
  </si>
  <si>
    <t>KL3-03-00325</t>
  </si>
  <si>
    <t>MUTUELLE D'EPARGNE ET DE CREDIT "NDIMBALANTE" DE KEUR MADIABEL</t>
  </si>
  <si>
    <t>KL3-07-00519</t>
  </si>
  <si>
    <t>MUTUELLE D'EPARGNE ET DE CREDIT DE KEBEMER</t>
  </si>
  <si>
    <t>MEC KEBEMER</t>
  </si>
  <si>
    <t>LG1-04-00388</t>
  </si>
  <si>
    <t>MUTUELLE D'EPARGNE ET DE CREDIT DE DAROU MOUSTY</t>
  </si>
  <si>
    <t>MEC DAROU MOUSTY</t>
  </si>
  <si>
    <t>LG1-07-00479</t>
  </si>
  <si>
    <t>MUTUELLE D'EPARGNE ET DE CREDIT DE GUEOUL</t>
  </si>
  <si>
    <t>MEC GUEOUL</t>
  </si>
  <si>
    <t>LG1-07-00480</t>
  </si>
  <si>
    <t>MUTUELLE D'EPARGNE ET DE CREDIT  DE SAM YABAL</t>
  </si>
  <si>
    <t>MEC SAM YABAL</t>
  </si>
  <si>
    <t>LG1-07-00481</t>
  </si>
  <si>
    <t>MUTUELLE D'EPARGNE ET DE CREDIT DE DAROU MARNANE</t>
  </si>
  <si>
    <t>MEC DAROU MARNANE</t>
  </si>
  <si>
    <t>LG1-07-00489</t>
  </si>
  <si>
    <t>LG1-07-00509</t>
  </si>
  <si>
    <t>LG1-97-00130</t>
  </si>
  <si>
    <t>MUTUELLE D'EPARGNE ET DE CREDIT DES ARTISANTS RURAUX ET URBAINS DE LOUGA</t>
  </si>
  <si>
    <t>LG1-99-00173</t>
  </si>
  <si>
    <t>MUTUELLE D'EPARGNE ET DE CREDIT DE LA ZONE DE POTOU</t>
  </si>
  <si>
    <t>LG1-99-00181</t>
  </si>
  <si>
    <t>MUTUELLE D'EPARGNE ET DE CREDIT DE LA FEDERATION DES ASSOCIATIONS DE DEVELOPPEMENT COMMUNAUTAIRE KAJOOR</t>
  </si>
  <si>
    <t>LG1-99-00182</t>
  </si>
  <si>
    <t>MUTUELLE D'EPARGNE ET DE CREDIT DE LA FEDERATION DES ASSOCIATIONS DE DEVELOPPEMENT COMMUNAUTAIRE NDIAMBOUR</t>
  </si>
  <si>
    <t>LG2-04-00387</t>
  </si>
  <si>
    <t>MUTUELLE D'EPARGNE ET DE CREDIT DU COLLECTIF DES ORGANISATIONS POUR LE DEVELOPPEMENT LOCAL DE SAGATTA DJOLOFF</t>
  </si>
  <si>
    <t>LG2-07-00482</t>
  </si>
  <si>
    <t>MUTUELLE D'EPARGNE ET DE CREDIT DE BARKEDJI</t>
  </si>
  <si>
    <t>LG2-07-00484</t>
  </si>
  <si>
    <t>LG2-08-00529</t>
  </si>
  <si>
    <t>MECED</t>
  </si>
  <si>
    <t>LG3-06-00446</t>
  </si>
  <si>
    <t>MUTUELLE D'EPARGNE ET DE CREDIT DE NDIAGNE</t>
  </si>
  <si>
    <t>LG3-07-00491</t>
  </si>
  <si>
    <t>LG3-99-00169</t>
  </si>
  <si>
    <t>MUTUELLE D'EPARGNE ET DE CREDIT DU DJOLOF</t>
  </si>
  <si>
    <t>DJOMEC</t>
  </si>
  <si>
    <t>THIES</t>
  </si>
  <si>
    <t>MATAM</t>
  </si>
  <si>
    <t>MT3-04-00354</t>
  </si>
  <si>
    <t>MUTUELLE D'EPARGNE ET DE CREDIT MBAMTAARE DE MATAM DE LA FNGPF</t>
  </si>
  <si>
    <t>MT3-05-00409</t>
  </si>
  <si>
    <t>CAISSE D'EPARGNE ET DE CREDIT DES ARTISANS DE MATAM</t>
  </si>
  <si>
    <t>MT3-06-00459</t>
  </si>
  <si>
    <t>MUTUELLE D'EPARGNE ET DE CREDIT DES COMMERCANTS INDUSTRIELS ET AGRICULTEURS DE MATAM _ FAWROU</t>
  </si>
  <si>
    <t>MT3-07-00507</t>
  </si>
  <si>
    <t>MUTUELLE D'EPARGNE ET DE CREDIT DE BILBASI</t>
  </si>
  <si>
    <t>MEC DE BILBASI</t>
  </si>
  <si>
    <t>MT3-07-00508</t>
  </si>
  <si>
    <t>MUTUELLE D'EPARGNE ET DE CREDIT DES FEMMES DE LA COMMUNAUTE RURALE DE AGNAM CIVOL</t>
  </si>
  <si>
    <t>MT3-08-00556</t>
  </si>
  <si>
    <t>MUTUELLE ALLIANCE DE CREDIT ET D'EPARGNE POUR LA PRODUCTION DE OUROSSOGUI</t>
  </si>
  <si>
    <t>SAINT-LOUIS</t>
  </si>
  <si>
    <t>PODOR</t>
  </si>
  <si>
    <t>SL1-00-00224</t>
  </si>
  <si>
    <t>SL1-01-00240</t>
  </si>
  <si>
    <t>MUTUELLE D'EPARGNE ET DE CREDIT DE L'ASSOCIATION  FEMMES ENTREPRISES RURALES DE LA REGION DU NORD</t>
  </si>
  <si>
    <t>MEC AFER NORD</t>
  </si>
  <si>
    <t>SL1-05-00410</t>
  </si>
  <si>
    <t>MUTUELLE D'EPARGNE ET DE CREDIT DES ARTISANS DE DAGANA</t>
  </si>
  <si>
    <t>SL1-07-00493</t>
  </si>
  <si>
    <t>SL1-08-00522</t>
  </si>
  <si>
    <t>CAISSE POPULAIRE D'EPARGNE ET DE CREDIT  DE MPAL</t>
  </si>
  <si>
    <t>SL1-98-00156</t>
  </si>
  <si>
    <t>MUTUELLE D'EPARGNE ET DE CREDIT DE LA FEDERATION DES GROUPEMENTS ET ASSOCIATIONS DES FEMMES PRODUCTRICES DU DELTA DU SENEGAL</t>
  </si>
  <si>
    <t>SL2-04-00361</t>
  </si>
  <si>
    <t>MUTUELLE D'EPARGNE ET DE CREDIT "ADAMA AÏSSE" DE PODOR DE LA FNGPF</t>
  </si>
  <si>
    <t>SL2-04-00384</t>
  </si>
  <si>
    <t>MUTUELLE D'EPARGNE ET DE CREDIT KOYLI WIRNDE DE PODOR</t>
  </si>
  <si>
    <t>SL2-05-00411</t>
  </si>
  <si>
    <t>CAISSE D'EPARGNE ET DE CREDIT DES ARTISANS DE PODOR</t>
  </si>
  <si>
    <t>SL2-07-00502</t>
  </si>
  <si>
    <t>SL2-08-00543</t>
  </si>
  <si>
    <t>SL2-99-00180</t>
  </si>
  <si>
    <t>MEC DELTA</t>
  </si>
  <si>
    <t>MUTUELLE D'EPARGNE ET DE CREDIT DE GANDIOLE</t>
  </si>
  <si>
    <t>SL3-04-00385</t>
  </si>
  <si>
    <t>MUTUELLE D'EPARGNE ET DE CREDIT POUR LA PROMOTION DE LA PÊCHE ARTISANALE A SAINT-LOUIS</t>
  </si>
  <si>
    <t>MEC PROPAS</t>
  </si>
  <si>
    <t>SL3-05-00415</t>
  </si>
  <si>
    <t>SL3-06-00443</t>
  </si>
  <si>
    <t>MUTUELLE D'EPARGNE ET DE CREDIT DES PRODUCTEURS AGRICOLES DE RAO</t>
  </si>
  <si>
    <t>SL3-08-00555</t>
  </si>
  <si>
    <t>SL3-98-00154</t>
  </si>
  <si>
    <t>MUTUELLE D'EPARGNE ET DE CREDIT DE DONAYE A PODOR</t>
  </si>
  <si>
    <t>CCMAO</t>
  </si>
  <si>
    <t>TAMBACOUNDA</t>
  </si>
  <si>
    <t>MUTUELLE D'EPARGNE ET DE CREDIT XEEWAL DE KOAR</t>
  </si>
  <si>
    <t>TC1-00-00195</t>
  </si>
  <si>
    <t>TC1-07-00485</t>
  </si>
  <si>
    <t>TC1-07-00490</t>
  </si>
  <si>
    <t>TC1-98-00141</t>
  </si>
  <si>
    <t>TC2-98-00140</t>
  </si>
  <si>
    <t>TC3-03-00295</t>
  </si>
  <si>
    <t>MEC APROVAG</t>
  </si>
  <si>
    <t>TC3-03-00296</t>
  </si>
  <si>
    <t>MUTUELLE D'EPARGNE ET DE CREDIT DES ACTEURS DU DEVELOPPEMENT RURAL DE TAMBACOUNDA</t>
  </si>
  <si>
    <t>TC3-08-00557</t>
  </si>
  <si>
    <t>TH1-00-00202</t>
  </si>
  <si>
    <t>MUTUELLE D'EPARGNE ET DE CREDIT DE DIASS</t>
  </si>
  <si>
    <t>MEC DIASS</t>
  </si>
  <si>
    <t>TH1-04-00397</t>
  </si>
  <si>
    <t>TH1-05-00430</t>
  </si>
  <si>
    <t>INSTITUTION MUTUALISTE COMMUNAUTAIRE D'EPARGNE ET DE CREDIT - MBOUR</t>
  </si>
  <si>
    <t>TH1-07-00477</t>
  </si>
  <si>
    <t>MUTUELLE D'EPARGNE ET DE CREDIT DE LA FEDERATION DES GROUPEMENTS DE PROMOTION FEMININE DU DEPARTEMENT DE MBOUR</t>
  </si>
  <si>
    <t>TH1-07-00498</t>
  </si>
  <si>
    <t>TH1-07-00504</t>
  </si>
  <si>
    <t>MUTUELLE D'EPARGNE ET DE CREDIT DE LA MAISON FAMILIALE RURALE DE MALICOUNDA</t>
  </si>
  <si>
    <t>TH1-08-00521</t>
  </si>
  <si>
    <t>TH1-08-00542</t>
  </si>
  <si>
    <t>TH1-08-00548</t>
  </si>
  <si>
    <t>TH1-08-00551</t>
  </si>
  <si>
    <t>MUTUELLE ALLIANCE DE CREDIT ET D'EPARGNE POUR LA PRODUCTION DE MBOUR</t>
  </si>
  <si>
    <t>TH1-09-00578</t>
  </si>
  <si>
    <t>TH1-10-00596</t>
  </si>
  <si>
    <t>COOPERATIVE AUTONOME POUR LE RENFORCEMENT DES INITIATIVES ECONOMIQUES PAR LA MICROFINANCE</t>
  </si>
  <si>
    <t>TH1-98-00142</t>
  </si>
  <si>
    <t>TH1-99-00174</t>
  </si>
  <si>
    <t>CAISSE POPULAIRE D'EPARGNE ET DE CREDIT SAM SA NGOR</t>
  </si>
  <si>
    <t>TH1-99-00185</t>
  </si>
  <si>
    <t>MUTUELLE D'EPARGNE ET DE CREDIT POUR LA PROMOTION DE LA PECHE A MBOUR</t>
  </si>
  <si>
    <t>MEC PROPEM</t>
  </si>
  <si>
    <t>TH2-01-00236</t>
  </si>
  <si>
    <t>INSTITUTION MUTUALISTE COMMUNAUTAIRE D'EPARGNE ET DE CREDIT DE THIES</t>
  </si>
  <si>
    <t>TH2-01-00255</t>
  </si>
  <si>
    <t>MUTUELLE D'EPARGNE ET DE CREDIT DES AGRO-PASTEURS DE DIENDER</t>
  </si>
  <si>
    <t>TH2-03-00292</t>
  </si>
  <si>
    <t>TH2-03-00328</t>
  </si>
  <si>
    <t>MUTUELLE D'EPARGNE ET DE CREDIT "SANT SUNU BOROM" DE KHOMBOLE</t>
  </si>
  <si>
    <t>TH2-04-00404</t>
  </si>
  <si>
    <t>MEC DOOLDJI</t>
  </si>
  <si>
    <t>TH2-07-0010U</t>
  </si>
  <si>
    <t>TH2-07-00495</t>
  </si>
  <si>
    <t>TH2-07-00499</t>
  </si>
  <si>
    <t>MUTUELLE D'EPARGNE ET DE CREDIT POUR LA PROMOTION DE LA PÊCHE ARTISANALE RESPONSABLE DE CAYAR</t>
  </si>
  <si>
    <t>MEC PROPARC</t>
  </si>
  <si>
    <t>TH2-08-00545</t>
  </si>
  <si>
    <t>TH2-08-00552</t>
  </si>
  <si>
    <t>MUTUELLE ALLIANCE DE CREDIT ET D'EPARGNE POUR LA PRODUCTION DE THIES</t>
  </si>
  <si>
    <t>TH2-98-00117</t>
  </si>
  <si>
    <t>TH3-00-00191</t>
  </si>
  <si>
    <t>TIVAOUANE</t>
  </si>
  <si>
    <t>COOPERATIVE D'EPARGNE ET DE CREDIT DE MBORO</t>
  </si>
  <si>
    <t>COOPERATIVE D'EPARGNE ET DE CREDIT DE SAO</t>
  </si>
  <si>
    <t>TH3-03-00288</t>
  </si>
  <si>
    <t>MUTUELLE D'EPARGNE ET DE CREDIT DE LA MAISON FAMILIALE RURALE DE PEKESSE</t>
  </si>
  <si>
    <t>TH3-03-00311</t>
  </si>
  <si>
    <t>TH3-04-00371</t>
  </si>
  <si>
    <t>MUTUELLE D'EPARGNE ET DE CREDIT DE L'UNION DES GROUPEMENTS PAYSANS DES NIAYES</t>
  </si>
  <si>
    <t>MEC UGPN</t>
  </si>
  <si>
    <t>TH3-04-00392</t>
  </si>
  <si>
    <t>MUTUELLE D'EPARGNE ET DE CREDIT DE LA FEDERATION DES GROUPEMENTS FEMININS DE LA ZONE DE MBAYENE PARTENAIRE DU RADI</t>
  </si>
  <si>
    <t>MEC FGMPR</t>
  </si>
  <si>
    <t>TH3-05-0007U</t>
  </si>
  <si>
    <t>TH3-08-00544</t>
  </si>
  <si>
    <t>TH3-09-00584</t>
  </si>
  <si>
    <t>ZIGUINCHOR</t>
  </si>
  <si>
    <t>ZG1-00-00192</t>
  </si>
  <si>
    <t>MUTUELLE D'EPARGNE ET DE CREDIT KAGNOBON</t>
  </si>
  <si>
    <t>MUTUELLE D'EPARGNE ET DE CREDIT KABILINE</t>
  </si>
  <si>
    <t>MUTUELLE D'EPARGNE ET DE CREDIT COUBALAN</t>
  </si>
  <si>
    <t>MUTUELLE D'EPARGNE ET DE CREDIT MAHMOUDA II</t>
  </si>
  <si>
    <t>MUTUELLE D'EPARGNE ET DE CREDIT SINDIAN</t>
  </si>
  <si>
    <t>MUTUELLE D'EPARGNE ET DE CREDIT KATIPA</t>
  </si>
  <si>
    <t>ZG1-04-0006U</t>
  </si>
  <si>
    <t>ZG1-04-00395</t>
  </si>
  <si>
    <t>ZG1-98-00122</t>
  </si>
  <si>
    <t>ZG2-03-00306</t>
  </si>
  <si>
    <t>MUTUELLE D'EPARGNE ET DE CREDIT "MEC SOF LIT " DE KOUBANAO DE ZIGUINCHOR</t>
  </si>
  <si>
    <t>ZG2-03-00329</t>
  </si>
  <si>
    <t>MUTUELLE D'EPARGNE ET DE CREDIT KAREMBENOOR D'ALBADAR</t>
  </si>
  <si>
    <t>ZG2-07-00483</t>
  </si>
  <si>
    <t>ZG2-98-00123</t>
  </si>
  <si>
    <t>ZG3-05-00431</t>
  </si>
  <si>
    <t>INSTITUTION MUTUALISTE COMMUNAUTAIRE D'EPARGNE ET DE CREDIT - CASAMANCE</t>
  </si>
  <si>
    <t>ZG3-08-00558</t>
  </si>
  <si>
    <t>MUTUELLE ALLIANCE DE CREDIT ET D'EPARGNE POUR LA PRODUCTION DE ZIGUINCHOR</t>
  </si>
  <si>
    <t>ZG3-98-00121</t>
  </si>
  <si>
    <t>LIMITATIONS DES RISQUES AUXQUELS EST EXPOSEE UNE INSTITUTION (Art.147)</t>
  </si>
  <si>
    <t>Ratio = (A/B)x100</t>
  </si>
  <si>
    <t>Codes postes</t>
  </si>
  <si>
    <t>Numérateur : risques portés par une institution (A) : Montants nets des provisionset des dépôts de garantie</t>
  </si>
  <si>
    <t>Résultat</t>
  </si>
  <si>
    <t>Norme à respecter</t>
  </si>
  <si>
    <t>Analyse</t>
  </si>
  <si>
    <t>200% MAX</t>
  </si>
  <si>
    <t>Autres comptes de dépôt débiteurs</t>
  </si>
  <si>
    <t>Sous total Num. 1</t>
  </si>
  <si>
    <t>Engagements par signature données</t>
  </si>
  <si>
    <t>Sous total Num. 2</t>
  </si>
  <si>
    <t>Total numérateur</t>
  </si>
  <si>
    <t>Dénominateur : ressources (B)</t>
  </si>
  <si>
    <t xml:space="preserve">Autres comptes de dépôt créditeurs </t>
  </si>
  <si>
    <t xml:space="preserve">Dépôts à terme reçus </t>
  </si>
  <si>
    <t xml:space="preserve">Autres dépôts reçus </t>
  </si>
  <si>
    <t>Total dénominateur</t>
  </si>
  <si>
    <t>COUVERTURE DES EMPLOIS A MOYENS ET LONG TERME PAR DES RESSOURCES STABLES (Art. 147)</t>
  </si>
  <si>
    <t>Codes poste</t>
  </si>
  <si>
    <t>Numérateur : ressources stables (A)</t>
  </si>
  <si>
    <t>100% MIN</t>
  </si>
  <si>
    <t xml:space="preserve">Autres comptes de dépôt créditeurs à moyens et long terme  </t>
  </si>
  <si>
    <t>Emprunts à terme auprès des institutions financières</t>
  </si>
  <si>
    <t>Autres sommes dues aux institutions financières à moyen et long terme</t>
  </si>
  <si>
    <t>Dépôts à terme reçus à moyen et long terme</t>
  </si>
  <si>
    <t>Comptes d'épargne à régime spécial à moyen et long terme</t>
  </si>
  <si>
    <t>Autres dépôts de garantie reçus des  membres,bénéficiaires  ou clients à moyen et long terme</t>
  </si>
  <si>
    <t xml:space="preserve">Autres dépôts reçus des membres, bénéficiaires ou clients à moyen et long terme </t>
  </si>
  <si>
    <t>Emprunts reçus des membres, bénéficiaires ou clients à moyen et long terme</t>
  </si>
  <si>
    <t xml:space="preserve">Autres sommes dues aux membres, bénéficiares ou clients à moyen et long terme </t>
  </si>
  <si>
    <t>Dénominateur :emplois à moyen et long terme (B)</t>
  </si>
  <si>
    <t>Dépôts de garantie constitués auprès des institutions financières à plus d'un an</t>
  </si>
  <si>
    <t>Prêts en souffrance nets des provisions auprès des institutions financières</t>
  </si>
  <si>
    <t xml:space="preserve">Crédits à moyen terme </t>
  </si>
  <si>
    <t>Crédit en souffrance nets des provisions des membres, bénéficiaires ou clients</t>
  </si>
  <si>
    <t xml:space="preserve">Titres d'investissements </t>
  </si>
  <si>
    <t>LIMITATION DES PRETS AUX DIRIGEANTS ET AU PERSONNEL AINSI QU'AUX PERSONNES LIEES (Art. 35)</t>
  </si>
  <si>
    <t>Numérateur : prêts et engagements par signatures (A)</t>
  </si>
  <si>
    <t>10% MAX</t>
  </si>
  <si>
    <t>Dénominateur : Fonds propres (B)</t>
  </si>
  <si>
    <t xml:space="preserve">Fonds pour risques financiers généraux </t>
  </si>
  <si>
    <t>Sous total Dénom. 1</t>
  </si>
  <si>
    <t>Eléments à déduire</t>
  </si>
  <si>
    <t>Immobilisation incorporelles nettes</t>
  </si>
  <si>
    <t>LIMITATION DES RISQUES PRIS SUR UNE SEULE SIGNATURE (Art.147)</t>
  </si>
  <si>
    <t>Numérateur : valeurs réalisables et disponibles (A) (Montants nets)</t>
  </si>
  <si>
    <r>
      <t xml:space="preserve">100% MIN </t>
    </r>
    <r>
      <rPr>
        <sz val="22"/>
        <color theme="1"/>
        <rFont val="Calibri"/>
        <family val="2"/>
        <scheme val="minor"/>
      </rPr>
      <t>IMCEC Non affiliée</t>
    </r>
  </si>
  <si>
    <t>Dépôts à court terme constitués</t>
  </si>
  <si>
    <t>Autres comptes de dépôts débiteurs</t>
  </si>
  <si>
    <t xml:space="preserve">Comptes de prêts à court terme </t>
  </si>
  <si>
    <t xml:space="preserve">Comptes ordinaires débiteurs des membres,bénéficiares ou clients </t>
  </si>
  <si>
    <r>
      <t xml:space="preserve">80% MIN </t>
    </r>
    <r>
      <rPr>
        <sz val="22"/>
        <color theme="1"/>
        <rFont val="Calibri"/>
        <family val="2"/>
        <scheme val="minor"/>
      </rPr>
      <t>IMCEC  affiliée</t>
    </r>
  </si>
  <si>
    <t>Engagements de financement et de garantie données</t>
  </si>
  <si>
    <t>Engagement donnés en faveur des institutions financieres</t>
  </si>
  <si>
    <t>Engagement donnés en faveur des membres, beneficiaires ou clients</t>
  </si>
  <si>
    <t>Engagement de garantie d'ordre des institutions financières</t>
  </si>
  <si>
    <t>Engagement de garantie d'ordre des membres, bénéficiaires ou clients</t>
  </si>
  <si>
    <t>Dénominateur : passif exigible (B)</t>
  </si>
  <si>
    <t xml:space="preserve">Comptes ordinaires créditeurs </t>
  </si>
  <si>
    <t>Autres comptes de dépôts créditeurs</t>
  </si>
  <si>
    <t>Dépôt à terme reçus à court terme</t>
  </si>
  <si>
    <r>
      <t xml:space="preserve">60% MIN </t>
    </r>
    <r>
      <rPr>
        <sz val="24"/>
        <color theme="1"/>
        <rFont val="Calibri"/>
        <family val="2"/>
        <scheme val="minor"/>
      </rPr>
      <t>Autres</t>
    </r>
  </si>
  <si>
    <t xml:space="preserve">Emprunts de l'institution auprès des membres </t>
  </si>
  <si>
    <t xml:space="preserve">Autres sommes dues </t>
  </si>
  <si>
    <t>Dettes rattachées (F60+G90)</t>
  </si>
  <si>
    <t>Encours des engagements de financement et de garantie reçus (N1H+N1K+N2H+N2M)</t>
  </si>
  <si>
    <t>Engagement de garantie Reçus des institutions financiéres</t>
  </si>
  <si>
    <t>Engagement de garantie Reçus des membres, beneficiaires ou client</t>
  </si>
  <si>
    <t>LIMITATION  DES OPERATIONS AUTRES QUE LES ACTIVITES D'EPARGNE ET DE CREDIT (Art.36)</t>
  </si>
  <si>
    <t>Numérateur : montant consacré par l'institution aux activités autres que l'épargne et le crédit (A)</t>
  </si>
  <si>
    <t>5% MAX</t>
  </si>
  <si>
    <t>Dénominateur : risques portés par une institution (B) Montants nets des provisionset des dépôts de garantie</t>
  </si>
  <si>
    <t xml:space="preserve">Comptes ordinaires débiteurs des membres, bénéficiaires ou clients  </t>
  </si>
  <si>
    <t xml:space="preserve">Crédits à moyens terme </t>
  </si>
  <si>
    <t xml:space="preserve">Crédits à long terme </t>
  </si>
  <si>
    <t>Crédits en souffrances</t>
  </si>
  <si>
    <t xml:space="preserve">Titres de placement </t>
  </si>
  <si>
    <t>Engagements par signature donnés (N1A+N1J+N3A+Q1A)</t>
  </si>
  <si>
    <t>CONSTITUTION DE LA RESERVE GENERALE (Art.85 et 124)</t>
  </si>
  <si>
    <t>Ratio = (Base x 15% min.)</t>
  </si>
  <si>
    <t>BASE</t>
  </si>
  <si>
    <t>Base*15% Min</t>
  </si>
  <si>
    <t>Report à nouveau déficitaire</t>
  </si>
  <si>
    <t>NORME DE CAPITALISATION (Art. 85 et 123)</t>
  </si>
  <si>
    <t>Numérateur : fonds propres (A)</t>
  </si>
  <si>
    <t>15% MIN.</t>
  </si>
  <si>
    <t xml:space="preserve">Subventions d'investissement </t>
  </si>
  <si>
    <t xml:space="preserve">Fonds affectés </t>
  </si>
  <si>
    <t xml:space="preserve">Provisions pour risques et charges </t>
  </si>
  <si>
    <t>Emprunts et titres émis subordonnées</t>
  </si>
  <si>
    <t xml:space="preserve">Excédent des produits sur les charges </t>
  </si>
  <si>
    <t xml:space="preserve">Excédent des charges sur les produits </t>
  </si>
  <si>
    <t>Immobilisations incorporelles nettes (D24+D31+D41+D46)</t>
  </si>
  <si>
    <t xml:space="preserve">Complément de provisions non constituées et éxigées par les autorités de contrôle </t>
  </si>
  <si>
    <t>Dénominateur : total actif de fin de période en montants nets (B)</t>
  </si>
  <si>
    <t>LIMITATION DES PRISES DE PARTICIPATION(Art. 36)</t>
  </si>
  <si>
    <t>Numérateur : Titres de participation (A)</t>
  </si>
  <si>
    <t>25% MAX.</t>
  </si>
  <si>
    <t>Titres de participations (sauf participations dans les établissements de crédit et les SFD )</t>
  </si>
  <si>
    <t>Dénominateur : fonds propres (B)</t>
  </si>
  <si>
    <t>FINANCEMENT DES IMMOBILISATIONS ET DES PRISES DE PARTICIPATION(Art. 36)</t>
  </si>
  <si>
    <t xml:space="preserve">Numérateur : Immobilisation et Titres de participation </t>
  </si>
  <si>
    <t>Immobilisations incorporelles en cours</t>
  </si>
  <si>
    <t>100%
 MAX,</t>
  </si>
  <si>
    <t>Immobilisations incorporelles d'exploitation (déduction faites des frais et valeurs immobilisés)</t>
  </si>
  <si>
    <t>Immobilisations incorporelles hors exploitation</t>
  </si>
  <si>
    <t>Immobilisations incorporelles hors exploitation acquise par réalisation de garantie (Déduction faite des immobilisations acquises par réalisation de garantie depuis moins de 2 ans),</t>
  </si>
  <si>
    <t>Immobilisations corporelles hors exploitation acquise par réalisation de garantie (Déduction faite des immobilisations acquises par réalisation de garantie depuis moins de 2 ans),</t>
  </si>
  <si>
    <t>Immobilisations incorporelles d'exploitation-frais et valeurs immobilisés</t>
  </si>
  <si>
    <t>Immobilisations incorporelles hors exploitation acquise par réalisation de garantie</t>
  </si>
  <si>
    <t>INDICATEURS DE RENTABILITE</t>
  </si>
  <si>
    <t>RENTABILITE DES FONDS PROPRES</t>
  </si>
  <si>
    <t>Numérateur : Résultat net d'exploitation hors subvention (RE)</t>
  </si>
  <si>
    <t xml:space="preserve">&gt; 15% </t>
  </si>
  <si>
    <t>RENDEMENT SUR ACTIF</t>
  </si>
  <si>
    <t>Numérateur : Résultat net d'exploitation hors subvention (RNE)</t>
  </si>
  <si>
    <t xml:space="preserve">&gt; 3% </t>
  </si>
  <si>
    <t>Résultat d'exploitation hors subvention</t>
  </si>
  <si>
    <t>AUTOSUFFISANCE OPERATIONNELLE</t>
  </si>
  <si>
    <t xml:space="preserve">&gt; 130% </t>
  </si>
  <si>
    <t>Dénominateur : Montant total des charges d'exploitation (CE)</t>
  </si>
  <si>
    <t>MARGE BENEFICIAIRE</t>
  </si>
  <si>
    <t>Numérateur : Résultat net d'exploitation (RNE)</t>
  </si>
  <si>
    <t>Dénominateur : Produit d'exploitation (PE)</t>
  </si>
  <si>
    <t>COEFFICIENT D'EXPLOITATION</t>
  </si>
  <si>
    <t>Numérateur : Frais généraux (FG)</t>
  </si>
  <si>
    <t>Dénominateur : Produits financiers nets (PFN)</t>
  </si>
  <si>
    <t>INDICATEURS DE GESTION DU BILAN</t>
  </si>
  <si>
    <t>TAUX DE RENDEMENT DES ACTIFS</t>
  </si>
  <si>
    <t>Numérateur : Montant des intérêts et des commissions perçus au 
cours de la période</t>
  </si>
  <si>
    <t>PRODUIS SUR OPERATIONS AVEC LES INSTITUTIONS FINANCIERES</t>
  </si>
  <si>
    <t>&gt;15%</t>
  </si>
  <si>
    <t>Dénominateur : Montant des actifs productifs de la période</t>
  </si>
  <si>
    <t>Valeur en caisse</t>
  </si>
  <si>
    <t>RATIO DE LIQUIDITE DE L'ACTIF</t>
  </si>
  <si>
    <t>Numérateur : Disponibilités et comptes courants bancaires 
et instrumenys financiers facilement négociables de la période</t>
  </si>
  <si>
    <t>Dénominateur : Total actif de la période</t>
  </si>
  <si>
    <t>RATIO DE CAPITALISATION</t>
  </si>
  <si>
    <t>Numérateur : Montant total des fonds propres de la période</t>
  </si>
  <si>
    <t>INDICATEURS DE QUALITE DU PORTEFEUILLE</t>
  </si>
  <si>
    <t>PORTEFEUILLE CLASSE A RISQUE</t>
  </si>
  <si>
    <t xml:space="preserve">&lt; 5% pour x &gt; ou = 30 jours </t>
  </si>
  <si>
    <t xml:space="preserve"> &lt; 3% pour x &gt; ou = 90 jours</t>
  </si>
  <si>
    <t>&lt; 2% pour x &gt; ou = 180 jours</t>
  </si>
  <si>
    <t>Dénominateur : Montant brut du portefeuille de prêts</t>
  </si>
  <si>
    <t>TAUX DE PROVISION POUR CREANCE EN SOUFFRANCE</t>
  </si>
  <si>
    <t>Numérateur : Montant brut des provisions constituées</t>
  </si>
  <si>
    <t>&gt; ou = à 40%</t>
  </si>
  <si>
    <t>B70 2è colonne Ammortissements et Provision</t>
  </si>
  <si>
    <t>Dénominateur : Montant brut des créances en souffrance</t>
  </si>
  <si>
    <t>B70 1è colonne montant brute</t>
  </si>
  <si>
    <t xml:space="preserve">TAUX DE PERTE SUR CREANCE </t>
  </si>
  <si>
    <t>Numérateur : Montant des crédits passée en perte durant la période</t>
  </si>
  <si>
    <t xml:space="preserve">&lt; 2% </t>
  </si>
  <si>
    <t>Dénominateur : Montant brut du portefeuille de crédits 
de la période</t>
  </si>
  <si>
    <t>INDICATEURS D'ACTIVITES</t>
  </si>
  <si>
    <t xml:space="preserve"> MONTANT MOYEN DES CREDITS DECAISSES</t>
  </si>
  <si>
    <t>Numérateur : Montant total des crédits décaissés au cours 
de la période</t>
  </si>
  <si>
    <t>Montant total des crédits décaissés au cours de la période</t>
  </si>
  <si>
    <t>Tendance haussière</t>
  </si>
  <si>
    <t>(Mouvements enregistrés sur la période au débit des comptes de crédits aux membres, 
bénéficiaires ou clients à court, moyen et long terme au niveau de la balance générale)</t>
  </si>
  <si>
    <t>Dénominateur : Nombre total des crédits décaissés au cours 
de la période</t>
  </si>
  <si>
    <t>MONTANT MOYEN DE L'EPARGNE PAR EPARGNANT</t>
  </si>
  <si>
    <t>Numérateur : Montant total des dépôts à la fin de la période</t>
  </si>
  <si>
    <t>Dénominateur : Nombre d'épargnants à la fin de la période</t>
  </si>
  <si>
    <t>ENCOURS MOYEN DES CREDITS PAR EMPRUNTEUR</t>
  </si>
  <si>
    <t>Numérateur : Total des encours des crédits à la fin de la période</t>
  </si>
  <si>
    <t>Dénominateur : Nombre total d'empunteurs à la fin de la période</t>
  </si>
  <si>
    <t>Nombre total d'empunteurs à la fin de la période</t>
  </si>
  <si>
    <t>(nombre de personnes ayant un encours de crédit vis-à-vis de l'institution. 
Un individu ne peut être pris en compte plus d'une fois)</t>
  </si>
  <si>
    <t>INDICATEUR D'EFFICACITE PRODUCTIVITE</t>
  </si>
  <si>
    <t>PRODUCTIVITE DES AGENTS DE CREDIT</t>
  </si>
  <si>
    <t>Numérateur : Nombre d'emprunteurs actifs</t>
  </si>
  <si>
    <t>Dénominateur : Nombre d'agents de crédit</t>
  </si>
  <si>
    <t>PRODUCTIVITE DU PERSONNEL</t>
  </si>
  <si>
    <t>Numérateur : Nombre de clients actifs</t>
  </si>
  <si>
    <t>Dénominateur : Nombre d'employés</t>
  </si>
  <si>
    <t>CHARGES D'EXPLOITATION RAPPORTEES AU PORTEFEUILLE DE CREDITS</t>
  </si>
  <si>
    <t>Numérateur : Montant des charges d'exploitation de la période  (PE)</t>
  </si>
  <si>
    <t>Dénominateur : Montant brut moyen du portefeuille de crédits 
de la période</t>
  </si>
  <si>
    <t>RATIO DES FRAIS GENERAUX RAPPORTEES AU PORTEFEUILLE DE CREDITS</t>
  </si>
  <si>
    <t>Numérateur : Montant des frais généraux de la période</t>
  </si>
  <si>
    <t>&lt; 15% pour les structures de crédit direct</t>
  </si>
  <si>
    <t xml:space="preserve"> &lt; 20% pour les structures d'épargne et de crédit</t>
  </si>
  <si>
    <t xml:space="preserve">Total numérateur </t>
  </si>
  <si>
    <t>RATIO DES CHARGES DE PERSONNEL</t>
  </si>
  <si>
    <t>Numérateur : Montant des charges de personnel de la période</t>
  </si>
  <si>
    <t xml:space="preserve"> &lt; 5% pour les structures de crédit direct</t>
  </si>
  <si>
    <t>&lt; 10% pour les structures d'épargne et de crédit</t>
  </si>
  <si>
    <r>
      <t xml:space="preserve">NORME DE LIQUIDITE (Art.147)  </t>
    </r>
    <r>
      <rPr>
        <b/>
        <i/>
        <sz val="14"/>
        <rFont val="Calibri"/>
        <family val="2"/>
        <scheme val="minor"/>
      </rPr>
      <t>(Durée résiduelle de moins de 3 mois retenue)</t>
    </r>
  </si>
  <si>
    <t>BRUT</t>
  </si>
  <si>
    <t>AMT/PROV</t>
  </si>
  <si>
    <t>F01</t>
  </si>
  <si>
    <t>G01</t>
  </si>
  <si>
    <t>C01</t>
  </si>
  <si>
    <t>OPERATIONS SUR TITRES ET OPERATIONS DIVERSES</t>
  </si>
  <si>
    <t>H01</t>
  </si>
  <si>
    <t>H6A</t>
  </si>
  <si>
    <t>Comptes d'ordre et divers</t>
  </si>
  <si>
    <t>C6A</t>
  </si>
  <si>
    <t>D01</t>
  </si>
  <si>
    <t>VALEURS IMMOBILISEES</t>
  </si>
  <si>
    <t>K01</t>
  </si>
  <si>
    <t>VERSEMENTS RESTANTS A EFFECTUER SUR IMMOBILISATIONS FINANCIERES</t>
  </si>
  <si>
    <t>Immobilsations d'exploitation</t>
  </si>
  <si>
    <t>Provisions pour Risques et Charges</t>
  </si>
  <si>
    <t>Immobilisations acquises par réalisation de garantie</t>
  </si>
  <si>
    <t>Crédit Bail et opérations assimilées</t>
  </si>
  <si>
    <t>Créances en souffrance</t>
  </si>
  <si>
    <t>E01</t>
  </si>
  <si>
    <t>ACTIONNAIRES, ASSOCIES OU MEMBRES</t>
  </si>
  <si>
    <t>Résultat de l'exercice (+ ou -)</t>
  </si>
  <si>
    <t>L81</t>
  </si>
  <si>
    <t>Excédent ou déficit en instance d'approbation</t>
  </si>
  <si>
    <t>L90</t>
  </si>
  <si>
    <t>TOTAL PASSIF</t>
  </si>
  <si>
    <t>N3E</t>
  </si>
  <si>
    <t>Titres à recevoir</t>
  </si>
  <si>
    <t>OPERATIONS DE CHANGE AU COMPTANT</t>
  </si>
  <si>
    <t>PRETS OU EMPRUNTS EN DEVISES</t>
  </si>
  <si>
    <t>OPERATIONS DE CHANGE A TERME</t>
  </si>
  <si>
    <t>AUTRES ENGAGEMENTS</t>
  </si>
  <si>
    <t>OPERATIONS EFFECTUES POUR LE COMPTE DE TIERS</t>
  </si>
  <si>
    <t xml:space="preserve"> </t>
  </si>
  <si>
    <t>R1A</t>
  </si>
  <si>
    <t>V1A</t>
  </si>
  <si>
    <t>Intérêts sur comptes ordinaires débiteurs</t>
  </si>
  <si>
    <t>R1L</t>
  </si>
  <si>
    <t>Intérêt sur compte ordinaires créditeurs de dépôts créditeurs</t>
  </si>
  <si>
    <t>V1L</t>
  </si>
  <si>
    <t>Intérêt sur autres comptes  de dépôts débiteurs</t>
  </si>
  <si>
    <t>R2A</t>
  </si>
  <si>
    <t>Intérêt sur comptes d'emprunts</t>
  </si>
  <si>
    <t>V2A</t>
  </si>
  <si>
    <t>Intérêt sur comptes de prêts</t>
  </si>
  <si>
    <t>R2R</t>
  </si>
  <si>
    <t>V2Q</t>
  </si>
  <si>
    <t>PRODUITS SUR OPERATIONS AVEC LES MEMBRES, BENEFICIARES OU CLIENTS</t>
  </si>
  <si>
    <t>R3C</t>
  </si>
  <si>
    <t>Intérêts sur comptes des membres, bénéficiaires ou clients</t>
  </si>
  <si>
    <t>V3B</t>
  </si>
  <si>
    <t>Intérêts sur crédits des membres, bénéficiaires ou clients</t>
  </si>
  <si>
    <t>V3R</t>
  </si>
  <si>
    <t>MARGES D'INTERET BENEFICIARE</t>
  </si>
  <si>
    <t>MARGES D'INTERET DEFICITAIRE</t>
  </si>
  <si>
    <t>TOTAL CHARGES D'INTERETS</t>
  </si>
  <si>
    <t>TOTAL PRODUITS D'INTERETS</t>
  </si>
  <si>
    <t>PRODUITS SUR OPERATIONS SUR TITRES ET OPERATIONS DIVERSES</t>
  </si>
  <si>
    <t>R5G</t>
  </si>
  <si>
    <t>Charges sur opération de crédit bail</t>
  </si>
  <si>
    <t>V5H</t>
  </si>
  <si>
    <t>Produits sur opérations de crédit-bail</t>
  </si>
  <si>
    <t>R5M</t>
  </si>
  <si>
    <t>Charges sur opérations de location avec option d'achat</t>
  </si>
  <si>
    <t>V5N</t>
  </si>
  <si>
    <t>Produits sur opérations de location avec option d'achat</t>
  </si>
  <si>
    <t>R5S</t>
  </si>
  <si>
    <t>Charges sur opération de location - vente</t>
  </si>
  <si>
    <t>V5T</t>
  </si>
  <si>
    <t>Produits sur opérations de location vente</t>
  </si>
  <si>
    <t>CHARGES FINANCIERES</t>
  </si>
  <si>
    <t>PRODUITS FINANCIERS</t>
  </si>
  <si>
    <t>PRODUITS SUR PRESTATION DE SERVICES FINANCIERS</t>
  </si>
  <si>
    <t>CHARGES SUR PRESTATION DE SERVICES FINANCIERS</t>
  </si>
  <si>
    <t>AUTRES PRODUITS FINANCIERS NETS</t>
  </si>
  <si>
    <t>AUTRES CHARGES FINANCIERES NETTES</t>
  </si>
  <si>
    <t>MARGE D'INTERET DEFICITAIRE</t>
  </si>
  <si>
    <t>PRODUIT FINANCIER NET</t>
  </si>
  <si>
    <t>CHARGES FINANCIERE NETTE</t>
  </si>
  <si>
    <t>ACHATS ET VARIATIONS DE STOCKS</t>
  </si>
  <si>
    <t>VENTES</t>
  </si>
  <si>
    <t xml:space="preserve">CHARGES GENERALES D'EXPLOITATION </t>
  </si>
  <si>
    <t>PRODUITS GENERAUX D'EXPLOITATION</t>
  </si>
  <si>
    <t>IMPÔTS ET TAXES</t>
  </si>
  <si>
    <t>W4G</t>
  </si>
  <si>
    <t>S1C</t>
  </si>
  <si>
    <t>Autres, impôts, taxes et prélèvements assimiles verses a l'Administration des impôts</t>
  </si>
  <si>
    <t>W4L</t>
  </si>
  <si>
    <t>Transferts de charges d'exploitation non financière</t>
  </si>
  <si>
    <t>Charges réfracturés</t>
  </si>
  <si>
    <t>S2B</t>
  </si>
  <si>
    <t>Services extérieurs</t>
  </si>
  <si>
    <t>S3A</t>
  </si>
  <si>
    <t>Autres services extérieurs</t>
  </si>
  <si>
    <t>S4A</t>
  </si>
  <si>
    <t>Charges diverses d'exploitation</t>
  </si>
  <si>
    <t>T6C</t>
  </si>
  <si>
    <t>Dotations aux provisions sur créances en souffrance</t>
  </si>
  <si>
    <t>X6C</t>
  </si>
  <si>
    <t>Reprises de provisions sur créances en souffrance</t>
  </si>
  <si>
    <t>EXCEDENT</t>
  </si>
  <si>
    <t>DEFICIT</t>
  </si>
  <si>
    <t>T84</t>
  </si>
  <si>
    <t>TOTAL CHARGES</t>
  </si>
  <si>
    <t>X84</t>
  </si>
  <si>
    <t>TOTAL PRODUITS</t>
  </si>
  <si>
    <t>BILAN VERSION DÉVELOPPÉE</t>
  </si>
  <si>
    <t xml:space="preserve">            HORS BILAN VERSION DÉVELOPPÉE</t>
  </si>
  <si>
    <t>COMPTE DE RÉSULTAT ET SOLDES INTERMEDIARES DE GESTION VERSION DÉVELOPPÉE</t>
  </si>
  <si>
    <t>DK1-02-00275</t>
  </si>
  <si>
    <t>DK1-02-00264</t>
  </si>
  <si>
    <t>Prêts en souffrance</t>
  </si>
  <si>
    <t>Comptes ordinaires</t>
  </si>
  <si>
    <t>Dépôts à termes reçus</t>
  </si>
  <si>
    <t>Dénominateur : Montant moyen de l'actif</t>
  </si>
  <si>
    <t xml:space="preserve"> &gt; ou = 130</t>
  </si>
  <si>
    <t xml:space="preserve"> &gt; 115</t>
  </si>
  <si>
    <t>Numérateur : Encours des prêts comportant au - une échéance de :</t>
  </si>
  <si>
    <t xml:space="preserve"> 90 jours</t>
  </si>
  <si>
    <t xml:space="preserve"> 180 jours</t>
  </si>
  <si>
    <t xml:space="preserve"> 30 jours     </t>
  </si>
  <si>
    <t>&lt; ou = 35%</t>
  </si>
  <si>
    <t>Dénominateur : Montant Moyen des fonds propres pour la période</t>
  </si>
  <si>
    <t xml:space="preserve">&gt; 20% </t>
  </si>
  <si>
    <t>&lt;40 %
Crédit direct</t>
  </si>
  <si>
    <t>&lt;60 %
Epargne et crédit</t>
  </si>
  <si>
    <t>DK1-00-00207</t>
  </si>
  <si>
    <t>MUTUELLE D'EPARGNE ET DE CREDIT UNACOIS DE YOFF NDEUGAGNE</t>
  </si>
  <si>
    <t>DK1-00-00212</t>
  </si>
  <si>
    <t>DK1-00-00215</t>
  </si>
  <si>
    <t>DK1-06-0009U</t>
  </si>
  <si>
    <t>DK1-96-00098</t>
  </si>
  <si>
    <t>DK1-96-00099</t>
  </si>
  <si>
    <t>DK1-98-00146</t>
  </si>
  <si>
    <t>MECZON</t>
  </si>
  <si>
    <t>DK1-99-00170</t>
  </si>
  <si>
    <t>DK2-00-00214</t>
  </si>
  <si>
    <t>DK3-01-00258</t>
  </si>
  <si>
    <t>MUTUELLE D'EPARGNE ET DE CREDIT UNACOIS KEUR MASSAR</t>
  </si>
  <si>
    <t>MEC UNACOIS KEUR MASSAR</t>
  </si>
  <si>
    <t>DK3-02-00280</t>
  </si>
  <si>
    <t>MECZOR</t>
  </si>
  <si>
    <t>DK4-04-00363</t>
  </si>
  <si>
    <t>TH2-06-0008U</t>
  </si>
  <si>
    <t>DL2-96-00091</t>
  </si>
  <si>
    <t>FK1-02-00284</t>
  </si>
  <si>
    <t>FK2-96-00092</t>
  </si>
  <si>
    <t>FK3-94-00042</t>
  </si>
  <si>
    <t>FK3-94-00043</t>
  </si>
  <si>
    <t>FK3-94-00045</t>
  </si>
  <si>
    <t>KD1-94-00056</t>
  </si>
  <si>
    <t>KD1-96-00089</t>
  </si>
  <si>
    <t>KD3-94-00053</t>
  </si>
  <si>
    <t>KD3-94-00055</t>
  </si>
  <si>
    <t>KL2-00-00208</t>
  </si>
  <si>
    <t>MUTUELLE D'EPARGNE ET DE CREDIT UNACOIS DE KAOLACK</t>
  </si>
  <si>
    <t>KL2-94-00020</t>
  </si>
  <si>
    <t>KL2-94-00021</t>
  </si>
  <si>
    <t>KL2-94-00024</t>
  </si>
  <si>
    <t>KL2-94-00027</t>
  </si>
  <si>
    <t>KL3-94-00028</t>
  </si>
  <si>
    <t>KL3-94-00031</t>
  </si>
  <si>
    <t>KL3-94-00036</t>
  </si>
  <si>
    <t>LG1-02-00273</t>
  </si>
  <si>
    <t>MECARUL</t>
  </si>
  <si>
    <t>LG3-02-00263</t>
  </si>
  <si>
    <t>LG3-02-00274</t>
  </si>
  <si>
    <t>CECAM</t>
  </si>
  <si>
    <t>SL1-94-00074</t>
  </si>
  <si>
    <t>SL3-02-00281</t>
  </si>
  <si>
    <t>MEC GANDIOLE</t>
  </si>
  <si>
    <t>TC3-94-00049</t>
  </si>
  <si>
    <t>TC3-94-00050</t>
  </si>
  <si>
    <t>TC3-94-00051</t>
  </si>
  <si>
    <t>TC3-94-00054</t>
  </si>
  <si>
    <t>TC3-96-00094</t>
  </si>
  <si>
    <t>PAMECAS MBOUR</t>
  </si>
  <si>
    <t>TH1-96-00082</t>
  </si>
  <si>
    <t>TH1-96-00083</t>
  </si>
  <si>
    <t>TH2-01-00259</t>
  </si>
  <si>
    <t>MUTUELLE D'EPARGNE ET DE CREDIT UNACOIS POUT</t>
  </si>
  <si>
    <t>TH2-94-00057</t>
  </si>
  <si>
    <t>TH2-96-00084</t>
  </si>
  <si>
    <t>TH3-00-00209</t>
  </si>
  <si>
    <t>TH3-00-00218</t>
  </si>
  <si>
    <t>COOPEC MBORO</t>
  </si>
  <si>
    <t>TH3-00-00219</t>
  </si>
  <si>
    <t>COOPEC SAO</t>
  </si>
  <si>
    <t>TH3-00-00220</t>
  </si>
  <si>
    <t>TH3-96-00085</t>
  </si>
  <si>
    <t>ZG1-02-00265</t>
  </si>
  <si>
    <t>MEC KAGNOBON</t>
  </si>
  <si>
    <t>ZG1-02-00266</t>
  </si>
  <si>
    <t>MEC KABILINE</t>
  </si>
  <si>
    <t>ZG1-02-00267</t>
  </si>
  <si>
    <t>MEC COUBALAN</t>
  </si>
  <si>
    <t>ZG1-02-00268</t>
  </si>
  <si>
    <t>ZG1-02-00269</t>
  </si>
  <si>
    <t>MEC SINDIAN</t>
  </si>
  <si>
    <t>ZG1-02-00270</t>
  </si>
  <si>
    <t>MEC KATIPA</t>
  </si>
  <si>
    <t>ZG2-98-00124</t>
  </si>
  <si>
    <t>ZG3-00-00190</t>
  </si>
  <si>
    <t xml:space="preserve">Département : </t>
  </si>
  <si>
    <t>Numérateur : Montant total des produits d'exploitation (PE)</t>
  </si>
  <si>
    <t>Périodicité*</t>
  </si>
  <si>
    <t>Mensuelle</t>
  </si>
  <si>
    <t>Période*</t>
  </si>
  <si>
    <t>P9-Septembre</t>
  </si>
  <si>
    <t>Annuelle</t>
  </si>
  <si>
    <t>P1-Janvier</t>
  </si>
  <si>
    <t>P2-Fevrier</t>
  </si>
  <si>
    <t>P3-Mars</t>
  </si>
  <si>
    <t>P4-Avril</t>
  </si>
  <si>
    <t>P5-Mai</t>
  </si>
  <si>
    <t>P6-Juin</t>
  </si>
  <si>
    <t>P10-Octobre</t>
  </si>
  <si>
    <t xml:space="preserve">                Annexe 4.9: ETAT DE L'ENCOURS DE CREDITS DES CINQUANTE (50) DEBITEURS LES PLUS IMPORTANTS</t>
  </si>
  <si>
    <t>N° CNI/NINEA</t>
  </si>
  <si>
    <t>SECTEUR D'ACTIVITES</t>
  </si>
  <si>
    <t>MONTANT INITIAL EN FCFA</t>
  </si>
  <si>
    <t>DUREE INITIALE (MOIS)</t>
  </si>
  <si>
    <t>DUREE RESTANT A COUVRIR (MOIS)</t>
  </si>
  <si>
    <t>Nombre d'institutions affiliées contrôlées</t>
  </si>
  <si>
    <t>Dont nombre d'agences</t>
  </si>
  <si>
    <t>Taux de mise en œuvre des recommandations formulées au cours des contrôles</t>
  </si>
  <si>
    <t xml:space="preserve">Nombre de réunions tenues par le conseil de surveillance </t>
  </si>
  <si>
    <t>Nombre de rapports de contrôle interne</t>
  </si>
  <si>
    <r>
      <t xml:space="preserve">        Tableau n°4.10 : Nombre de dossier de crédit rejetés sur la période (</t>
    </r>
    <r>
      <rPr>
        <b/>
        <sz val="12"/>
        <color rgb="FFC00000"/>
        <rFont val="Calibri"/>
        <family val="2"/>
        <scheme val="minor"/>
      </rPr>
      <t>en unité</t>
    </r>
    <r>
      <rPr>
        <b/>
        <sz val="12"/>
        <color theme="3" tint="-0.249977111117893"/>
        <rFont val="Calibri"/>
        <family val="2"/>
        <scheme val="minor"/>
      </rPr>
      <t>)</t>
    </r>
  </si>
  <si>
    <r>
      <t xml:space="preserve">        Tableau n°4.11 : Montant des crédits rejetés sur la période (</t>
    </r>
    <r>
      <rPr>
        <b/>
        <sz val="12"/>
        <color rgb="FFC00000"/>
        <rFont val="Calibri"/>
        <family val="2"/>
        <scheme val="minor"/>
      </rPr>
      <t>en milliers de F CFA</t>
    </r>
    <r>
      <rPr>
        <b/>
        <sz val="12"/>
        <color theme="3" tint="-0.249977111117893"/>
        <rFont val="Calibri"/>
        <family val="2"/>
        <scheme val="minor"/>
      </rPr>
      <t>)</t>
    </r>
  </si>
  <si>
    <t>Tableau n°9.1: Nombre de réunions tenues au cours de la période</t>
  </si>
  <si>
    <t>ETAT DES 50 PLUS GROS CLIENTS</t>
  </si>
  <si>
    <t xml:space="preserve">                Annexe 2 : ETAT DES CINQUANTE (50) PLUS GROS ENCOURS DE CREDIT DECLASSES EN SOUFFRANCE</t>
  </si>
  <si>
    <t xml:space="preserve">                Annexe 1 : ETAT DES CINQUANTE (50) PLUS GROS ENCOURS DE CREDITS</t>
  </si>
  <si>
    <t xml:space="preserve">PROVISION CONSTITUEE </t>
  </si>
  <si>
    <t>NOMBRE D'IMPAYES (MOIS)</t>
  </si>
  <si>
    <t xml:space="preserve">                Annexe 3 : ETAT DES CINQUANTE (50) PLUS GROS ENGAGEMENTS</t>
  </si>
  <si>
    <t xml:space="preserve">                Annexe 4 : ETAT DES CINQUANTE (50) PLUS GROS DEPÔTS</t>
  </si>
  <si>
    <t>MONTANT</t>
  </si>
  <si>
    <t>DUREE (MOIS)</t>
  </si>
  <si>
    <t>TAUX</t>
  </si>
  <si>
    <t>MONTANT PAR DESTINATION</t>
  </si>
  <si>
    <t>UNION EUROPEENE</t>
  </si>
  <si>
    <t>ETATS UNIS</t>
  </si>
  <si>
    <t>AUTRES PAYS</t>
  </si>
  <si>
    <t xml:space="preserve">                Annexe 5.1 : ETAT DES CINQUANTE (50) PLUS GROS TRANSFERTS D'ARGENT EMIS</t>
  </si>
  <si>
    <t xml:space="preserve">                Annexe 5.1 : ETAT DES CINQUANTE (50) PLUS GROS TRANSFERTS D'ARGENT RECUS</t>
  </si>
  <si>
    <t>MONTANT PAR ORIGINE</t>
  </si>
  <si>
    <r>
      <t>Tableau n°6.2 : Répartition des crédits (*) selon leurs objets (</t>
    </r>
    <r>
      <rPr>
        <b/>
        <sz val="12"/>
        <color rgb="FFC00000"/>
        <rFont val="Calibri"/>
        <family val="2"/>
        <scheme val="minor"/>
      </rPr>
      <t>en milliers de FCFA</t>
    </r>
    <r>
      <rPr>
        <b/>
        <sz val="12"/>
        <color theme="3" tint="-0.249977111117893"/>
        <rFont val="Calibri"/>
        <family val="2"/>
        <scheme val="minor"/>
      </rPr>
      <t>)</t>
    </r>
  </si>
  <si>
    <t>(*) Répartir la production de crédit figurant au tableau 4.1</t>
  </si>
  <si>
    <r>
      <t xml:space="preserve">            Tableau n°4.3 : Engagements par signature au cours de la période (</t>
    </r>
    <r>
      <rPr>
        <b/>
        <sz val="12"/>
        <color rgb="FFC00000"/>
        <rFont val="Calibri"/>
        <family val="2"/>
        <scheme val="minor"/>
      </rPr>
      <t>en milliers de FCFA</t>
    </r>
    <r>
      <rPr>
        <b/>
        <sz val="12"/>
        <color theme="3" tint="-0.249977111117893"/>
        <rFont val="Calibri"/>
        <family val="2"/>
        <scheme val="minor"/>
      </rPr>
      <t>)</t>
    </r>
  </si>
  <si>
    <r>
      <t xml:space="preserve">        Tableau n°4.4 : Encours de crédits à la fin de la période (</t>
    </r>
    <r>
      <rPr>
        <b/>
        <sz val="12"/>
        <color rgb="FFC00000"/>
        <rFont val="Calibri"/>
        <family val="2"/>
        <scheme val="minor"/>
      </rPr>
      <t>en milliers de FCFA</t>
    </r>
    <r>
      <rPr>
        <b/>
        <sz val="12"/>
        <color theme="3" tint="-0.249977111117893"/>
        <rFont val="Calibri"/>
        <family val="2"/>
        <scheme val="minor"/>
      </rPr>
      <t>)</t>
    </r>
  </si>
  <si>
    <t>Tableau n°4.5 : Nombre de crédits à la fin de la période (en unité)</t>
  </si>
  <si>
    <t>Moyen terme et long terme</t>
  </si>
  <si>
    <t xml:space="preserve">                 Tableau n°4.6: Evolution de l'encours des crédits par terme à la fin de la période</t>
  </si>
  <si>
    <t xml:space="preserve">            Tableau n°4.8 : Opérations de crédit sur ressources affectées au cours de la période</t>
  </si>
  <si>
    <r>
      <t xml:space="preserve">        Tableau n°4.12 : Encours des crédits en souffrance (</t>
    </r>
    <r>
      <rPr>
        <b/>
        <sz val="12"/>
        <color rgb="FFC00000"/>
        <rFont val="Calibri"/>
        <family val="2"/>
        <scheme val="minor"/>
      </rPr>
      <t>en milliers de FCFA</t>
    </r>
    <r>
      <rPr>
        <b/>
        <sz val="12"/>
        <color theme="3" tint="-0.249977111117893"/>
        <rFont val="Calibri"/>
        <family val="2"/>
        <scheme val="minor"/>
      </rPr>
      <t>)</t>
    </r>
  </si>
  <si>
    <t>Tableau n°4.13 : Nombre de crédits en souffrance (en unité)</t>
  </si>
  <si>
    <r>
      <t>Tableau 5.1 : Opérations de transferts au cours de la période (</t>
    </r>
    <r>
      <rPr>
        <b/>
        <sz val="12"/>
        <color rgb="FFC00000"/>
        <rFont val="Calibri"/>
        <family val="2"/>
        <scheme val="minor"/>
      </rPr>
      <t>en milliers de FCFA</t>
    </r>
    <r>
      <rPr>
        <b/>
        <sz val="12"/>
        <color theme="3" tint="-0.249977111117893"/>
        <rFont val="Calibri"/>
        <family val="2"/>
        <scheme val="minor"/>
      </rPr>
      <t>)</t>
    </r>
  </si>
  <si>
    <t>Taux d'intérêt effectif global</t>
  </si>
  <si>
    <t>(**) Répartir la production de crédit figurant au tableau 4.1</t>
  </si>
  <si>
    <t>Tableau n°6.4 : Répartition sectorielle des crédits accordés au cours de la période (**) en milliers de FCFA</t>
  </si>
  <si>
    <t>Montant total des emprunts obtenus dans la période auprés des autres institutions financiéres (en milliers de FCFA)</t>
  </si>
  <si>
    <t>Taux d'intérêt moyen des emprunts obtenus dans la période auprés des autres Institutions financiéres</t>
  </si>
  <si>
    <t>Tableau n°9.2 : Indicateurs de surveillance</t>
  </si>
  <si>
    <t>Dont</t>
  </si>
  <si>
    <t>PLASEPRI</t>
  </si>
  <si>
    <t>FONDS KOWEITIEN</t>
  </si>
  <si>
    <t>PAPEJF</t>
  </si>
  <si>
    <t>PIDES</t>
  </si>
  <si>
    <t>Tableau 4.7: Encours des crédits des agents relevant des Autorisatés de contrôle (Ministère  chargé des finances, BCEAO et Commission Bancaire de l'UMOA)</t>
  </si>
  <si>
    <t>Engagements de financement donnés en faveur des membres,bénéficiaires ou clients</t>
  </si>
  <si>
    <t>Engagements de garantie d'ordre des institutions financiéres</t>
  </si>
  <si>
    <r>
      <t>Tableau n°4.1: Evolution du montant des prêts accordés au cours de la période (</t>
    </r>
    <r>
      <rPr>
        <b/>
        <sz val="12"/>
        <color rgb="FFC00000"/>
        <rFont val="Calibri"/>
        <family val="2"/>
        <scheme val="minor"/>
      </rPr>
      <t>en milliers de FCFA</t>
    </r>
    <r>
      <rPr>
        <b/>
        <sz val="12"/>
        <color theme="3" tint="-0.249977111117893"/>
        <rFont val="Calibri"/>
        <family val="2"/>
        <scheme val="minor"/>
      </rPr>
      <t>)</t>
    </r>
  </si>
  <si>
    <t>Tableau n°4.2: Evolution du nombre de prêts accordés au cours de la période (en unité)</t>
  </si>
  <si>
    <t>Tableau 3.3: Evolution du nombre de déposants au cours de la période (membres,bénéficiaires ou clients ayant  un dépôt dans les livres du Sfd) et des comptes inactifs</t>
  </si>
  <si>
    <r>
      <t xml:space="preserve">             Tableau n°3.1: Evolution du montant des dépôts au cours de la période (</t>
    </r>
    <r>
      <rPr>
        <b/>
        <sz val="12"/>
        <color rgb="FFC00000"/>
        <rFont val="Calibri"/>
        <family val="2"/>
        <scheme val="minor"/>
      </rPr>
      <t>en milliers de FCFA</t>
    </r>
    <r>
      <rPr>
        <b/>
        <sz val="12"/>
        <color theme="3" tint="-0.249977111117893"/>
        <rFont val="Calibri"/>
        <family val="2"/>
        <scheme val="minor"/>
      </rPr>
      <t>)</t>
    </r>
  </si>
  <si>
    <t>Nombre de guichets</t>
  </si>
  <si>
    <t>Nombre d'agences</t>
  </si>
  <si>
    <t>Total point de services</t>
  </si>
  <si>
    <t>Nombre d'institution de base (*)</t>
  </si>
  <si>
    <t>(*) A remplir seulement par les unions</t>
  </si>
  <si>
    <t>Tableau n°7 : Opérations avec les autres institutions financiéres (établissements de crédit,                                Sfd, autres institutions financières) et les partenaires au développement)</t>
  </si>
  <si>
    <t>Dépôts à terme</t>
  </si>
  <si>
    <t>Montant</t>
  </si>
  <si>
    <t>% Part</t>
  </si>
  <si>
    <r>
      <t>Tableau n°3.2: Décomposition des dépôts au cours de la période par terme (</t>
    </r>
    <r>
      <rPr>
        <b/>
        <sz val="12"/>
        <color rgb="FFC00000"/>
        <rFont val="Calibri"/>
        <family val="2"/>
        <scheme val="minor"/>
      </rPr>
      <t>en milliers de FCFA</t>
    </r>
    <r>
      <rPr>
        <b/>
        <sz val="12"/>
        <color theme="3" tint="-0.249977111117893"/>
        <rFont val="Calibri"/>
        <family val="2"/>
        <scheme val="minor"/>
      </rPr>
      <t>)</t>
    </r>
  </si>
  <si>
    <t>Nombre de membres du conseil de surveillance</t>
  </si>
  <si>
    <t>Nombre de membres du comité de crédit</t>
  </si>
  <si>
    <t>Nombre de membres des autres comités créés par le Sfd</t>
  </si>
  <si>
    <t xml:space="preserve"> Dont</t>
  </si>
  <si>
    <t>*Dirigeants (employés exerçant des fonctions de direction ou de gérance) (1)</t>
  </si>
  <si>
    <t>FCF</t>
  </si>
  <si>
    <t>A préciser 1</t>
  </si>
  <si>
    <t>A préciser 2</t>
  </si>
  <si>
    <t>A préciser 3</t>
  </si>
  <si>
    <t>A préciser 4</t>
  </si>
  <si>
    <t>A préciser 5</t>
  </si>
  <si>
    <t>SENEGAL</t>
  </si>
  <si>
    <t>AUTRES PAYS DE L'UEMEOA</t>
  </si>
  <si>
    <t>AUTRES PAYS D'AFRIQUE</t>
  </si>
  <si>
    <t>PRENOMS/NOMS</t>
  </si>
  <si>
    <t>N°AGREMENT</t>
  </si>
  <si>
    <t>STRUCTURES</t>
  </si>
  <si>
    <t>SIGLES</t>
  </si>
  <si>
    <t>TYPE</t>
  </si>
  <si>
    <t>AFFILIATION</t>
  </si>
  <si>
    <t>REGIONS</t>
  </si>
  <si>
    <t>DEPARTEMENT</t>
  </si>
  <si>
    <t>SN0-00-001CF</t>
  </si>
  <si>
    <t>SN0-00-0001F</t>
  </si>
  <si>
    <t>AFFILIE</t>
  </si>
  <si>
    <t>RUFISQUE</t>
  </si>
  <si>
    <t>GUEDIAWAYES</t>
  </si>
  <si>
    <t>PIKINE</t>
  </si>
  <si>
    <t>MBACKE</t>
  </si>
  <si>
    <t>BAMBEY</t>
  </si>
  <si>
    <t>FOUNDIOUGNE</t>
  </si>
  <si>
    <t>CMS DJILOR</t>
  </si>
  <si>
    <t>CMS SOKONE</t>
  </si>
  <si>
    <t>GUINGUINEO</t>
  </si>
  <si>
    <t>KAFFRINE</t>
  </si>
  <si>
    <t>KOUNGHEUL</t>
  </si>
  <si>
    <t>CMS NDOFFANE</t>
  </si>
  <si>
    <t>CMS NDIAFFATE</t>
  </si>
  <si>
    <t>CMS KAOLACK</t>
  </si>
  <si>
    <t>CMS NIORO</t>
  </si>
  <si>
    <t>NIORO</t>
  </si>
  <si>
    <t>CMS WACK NGOUNA</t>
  </si>
  <si>
    <t>CMS MEDINA SABAKH</t>
  </si>
  <si>
    <t>CMS VELINGARA</t>
  </si>
  <si>
    <t>VELINGARA</t>
  </si>
  <si>
    <t>CMS KOUNKANE</t>
  </si>
  <si>
    <t>CMS DABO</t>
  </si>
  <si>
    <t>SEDHIOU</t>
  </si>
  <si>
    <t>BOUKINLING</t>
  </si>
  <si>
    <t>GOUDOMP</t>
  </si>
  <si>
    <t>MEDINA YORO FOULAH</t>
  </si>
  <si>
    <t>LINGUERE</t>
  </si>
  <si>
    <t>KEBEMER</t>
  </si>
  <si>
    <t>DAGANA</t>
  </si>
  <si>
    <t>CMS KOUMPENTOUM</t>
  </si>
  <si>
    <t>KOUMPENTOUM</t>
  </si>
  <si>
    <t>CMS KOUSSANAR</t>
  </si>
  <si>
    <t>BAKEL</t>
  </si>
  <si>
    <t>GOUDIRY</t>
  </si>
  <si>
    <t>MBOUR</t>
  </si>
  <si>
    <t>BIGNONA</t>
  </si>
  <si>
    <t>OUSSOUYE</t>
  </si>
  <si>
    <t>UM-PAMECAS</t>
  </si>
  <si>
    <t>DK2-98-00146</t>
  </si>
  <si>
    <t>MEC SOM</t>
  </si>
  <si>
    <t>INTER CREC</t>
  </si>
  <si>
    <t>MEC KAREMBENOOR D'ALBADAR</t>
  </si>
  <si>
    <t>MECA DAG</t>
  </si>
  <si>
    <t>NON AFFILIE</t>
  </si>
  <si>
    <t>MEC UNACOIS POUT</t>
  </si>
  <si>
    <t>MUTUELLE D'EPARGNE ET DE CREDIT DES FEMMES DE LA SENELEC</t>
  </si>
  <si>
    <t>MUTUELLE D'EPARGNE ET DE CREDIT DES SOUS-PREFETS DU SENEGAL</t>
  </si>
  <si>
    <t>MEC ADEFAP</t>
  </si>
  <si>
    <t>MEC FECYS</t>
  </si>
  <si>
    <t>MECIF</t>
  </si>
  <si>
    <t>MEC LE SINE</t>
  </si>
  <si>
    <t>MFK</t>
  </si>
  <si>
    <t>MUTUELLE D'EPARGNE ET DE CREDIT DES ELEVEURS DU DJOLOF</t>
  </si>
  <si>
    <t>KANEL</t>
  </si>
  <si>
    <t>MEC FEPRODES</t>
  </si>
  <si>
    <t>CECAP</t>
  </si>
  <si>
    <t>MEC CRT</t>
  </si>
  <si>
    <t>SOCIETE COMMERCIALE</t>
  </si>
  <si>
    <t>ASSOCIATION</t>
  </si>
  <si>
    <t>VALEURS EN CAISSE</t>
  </si>
  <si>
    <t>Billets et monnaies émis par la BCEAO</t>
  </si>
  <si>
    <t>Billets et monnaies étrangers</t>
  </si>
  <si>
    <t>COMPTES ORDINAIRES CHEZ LES INSTITUTIONS FINANCIERES</t>
  </si>
  <si>
    <t>Banque Centrale</t>
  </si>
  <si>
    <t>Banque centrale</t>
  </si>
  <si>
    <t>Organe Financier/Caisse Centrale</t>
  </si>
  <si>
    <t>Centre des Chèques postaux</t>
  </si>
  <si>
    <t>Systèmes Financiers Décentralisés</t>
  </si>
  <si>
    <t>AUTRES COMPTES DE DEPOTS CHEZ LES INSTITUTIONS FINANCIERES</t>
  </si>
  <si>
    <t>Dépôts à terme constitués de 0 à 6 mois au plus</t>
  </si>
  <si>
    <t>Dépôts à terme constitués de 0 à 6 mois au plus chez l’organe financier</t>
  </si>
  <si>
    <t>Dépôts à terme constitués de 0 à 6 mois au plus au Trésor Public</t>
  </si>
  <si>
    <t>Dépôts à terme constitués de 0 à 6 mois au plus chez les CCP</t>
  </si>
  <si>
    <t>Dépôts à terme constitués de 0 à 6 mois au plus chez les banques et correspondants</t>
  </si>
  <si>
    <t>Dépôts à terme constitués de 0 à 6 mois au plus chez les établissements financiers</t>
  </si>
  <si>
    <t>Dépôts à terme constitués de 0 à 6 mois au plus chez les SFD</t>
  </si>
  <si>
    <t>Dépôts à terme constitués de 0 à 6 mois au plus chez les autres institutions financières</t>
  </si>
  <si>
    <t>Dépôts à terme constitués de plus de 6 mois à 12 mois au plus</t>
  </si>
  <si>
    <t>Dépôts à terme constitués de plus de 6 mois à 12 mois au plus chez l’organe financier</t>
  </si>
  <si>
    <t>Dépôts à terme constitués de plus de 6 mois à 12 mois au plus au Trésor Public</t>
  </si>
  <si>
    <t>Dépôts à terme constitués de plus de 6 mois à 12 mois au plus chez les CCP</t>
  </si>
  <si>
    <t>Dépôts à terme constitués de plus de 6 mois à 12 mois au plus chez les banques et correspondants</t>
  </si>
  <si>
    <t>Dépôts à terme constitués de plus de 6 mois à 12 mois au plus chez les établissements financiers</t>
  </si>
  <si>
    <t>Dépôts à terme constitués de plus de 6 mois à 12 mois au plus chez les SFD</t>
  </si>
  <si>
    <t>Dépôts à terme constitués de plus de 6 mois à 12 mois au plus chez les autres institutions financières</t>
  </si>
  <si>
    <t>Dépôts à terme constitués de plus d’1 an à 2 ans au plus</t>
  </si>
  <si>
    <t>Dépôts à terme constitués de plus d’1 an à 2 ans au plus chez l’organe financier</t>
  </si>
  <si>
    <t>Dépôts à terme constitués de plus d’1 an à 2 ans au plus au Trésor Public</t>
  </si>
  <si>
    <t>Dépôts à terme constitués de plus d’1 an à 2 ans au plus chez les CCP</t>
  </si>
  <si>
    <t>Dépôts à terme constitués de plus d’1 an à 2 ans au plus chez les banques et correspondants</t>
  </si>
  <si>
    <t>Dépôts à terme constitués de plus d’1 an à 2 ans au plus chez les établissements financiers</t>
  </si>
  <si>
    <t>Dépôts à terme constitués de plus d’1 an à 2 ans au plus chez les SFD</t>
  </si>
  <si>
    <t>Dépôts à terme constitués de plus d’1 an à 2 ans au plus chez les autres institutions financières</t>
  </si>
  <si>
    <t>Dépôts à terme constitués de plus de 2 ans à 3 ans au plus</t>
  </si>
  <si>
    <t>Dépôts à terme constitués de plus de 2 ans à 3 ans au plus chez l’organe financier</t>
  </si>
  <si>
    <t>Dépôts à terme constitués de plus de 2 ans à 3 ans au plus au Trésor Public</t>
  </si>
  <si>
    <t>Dépôts à terme constitués de plus de 2 ans à 3 ans au plus chez les CCP</t>
  </si>
  <si>
    <t>Dépôts à terme constitués de plus de 2 ans à 3 ans au plus chez les banques et correspondants</t>
  </si>
  <si>
    <t>Dépôts à terme constitués de plus de 2 ans à 3 ans au plus chez les établissements financiers</t>
  </si>
  <si>
    <t>Dépôts à terme constitués de plus de 2 ans à 3 ans au plus chez les SFD</t>
  </si>
  <si>
    <t>Dépôts à terme constitués de plus de 2 ans à 3 ans au plus chez les autres institutions financières</t>
  </si>
  <si>
    <t>Dépôts à terme constitués de plus de 3 ans à 10 ans au plus </t>
  </si>
  <si>
    <t>Dépôts à terme constitués de plus de 3 ans à 10 ans au plus chez l’organe financier</t>
  </si>
  <si>
    <t>Dépôts à terme constitués de plus de 3 ans à 10 ans au plus au Trésor Public</t>
  </si>
  <si>
    <t>Dépôts à terme constitués de plus de 3 ans à 10 ans au plus chez les CCP</t>
  </si>
  <si>
    <t>Dépôts à terme constitués de plus de 3 ans à 10 ans au plus chez les banques et correspondants</t>
  </si>
  <si>
    <t>Dépôts à terme constitués de plus de 3 ans à 10 ans au plus chez les établissements financiers</t>
  </si>
  <si>
    <t>Dépôts à terme constitués de plus de 3 ans à 10 ans au plus chez les SFD</t>
  </si>
  <si>
    <t>Dépôts à terme constitués de plus de 3 ans à 10 ans au plus chez les autres institutions financières</t>
  </si>
  <si>
    <t>Dépôts à terme constitués de plus de 10 ans</t>
  </si>
  <si>
    <t>Dépôts à terme constitués de plus de 10 ans chez l’organe financier</t>
  </si>
  <si>
    <t>Dépôts à terme constitués de plus de 10 ans au Trésor Public</t>
  </si>
  <si>
    <t>Dépôts à terme constitués de plus de 10 ans chez les CCP</t>
  </si>
  <si>
    <t>Dépôts à terme constitués de plus de 10 ans chez les établissements de crédit</t>
  </si>
  <si>
    <t>Dépôts à terme constitués de plus de 10 ans chez les établissements financiers</t>
  </si>
  <si>
    <t>Dépôts à terme constitués de plus de 10 ans chez les SFD</t>
  </si>
  <si>
    <t>Dépôts à terme constitués de plus de 10 ans chez les autres institutions financières</t>
  </si>
  <si>
    <t>Dépôts de garantie constitués</t>
  </si>
  <si>
    <t>Dépôts de garantie constitués de 0 à 6 mois au plus</t>
  </si>
  <si>
    <t>Dépôts de garantie constitués de 0 à 6 mois au plus chez l’organe financier</t>
  </si>
  <si>
    <t>Dépôts de garantie constitués de 0 à 6 mois au plus au Trésor Public</t>
  </si>
  <si>
    <t>Dépôts de garantie constitués de 0 à 6 mois au plus chez les CCP</t>
  </si>
  <si>
    <t>Dépôts de garantie constitués de 0 à 6 mois au plus chez les banques et correspondants</t>
  </si>
  <si>
    <t>Dépôts de garantie constitués de 0 à 6 mois au plus chez les établissements financiers</t>
  </si>
  <si>
    <t>Dépôts de garantie constitués de 0 à 6 mois au plus chez les SFD</t>
  </si>
  <si>
    <t>Dépôts de garantie constitués de 0 à 6 mois au plus chez les autres institutions financières</t>
  </si>
  <si>
    <t>Dépôts de garantie constitués de plus de 6 mois à 12 mois au plus</t>
  </si>
  <si>
    <t>Dépôts de garantie constitués de plus de 6 mois à 12 mois au plus chez l’organe financier</t>
  </si>
  <si>
    <t>Dépôts de garantie constitués de plus de 6 mois à 12 mois au plus au Trésor Public</t>
  </si>
  <si>
    <t>Dépôts de garantie constitués de plus de 6 mois à 12 mois au plus chez les CCP</t>
  </si>
  <si>
    <t>Dépôts de garantie constitués de plus de 6 mois à 12 mois au plus chez les banques et correspondants</t>
  </si>
  <si>
    <t>Dépôts de garantie constitués de plus de 6 mois à 12 mois au plus chez les établissements financiers</t>
  </si>
  <si>
    <t>Dépôts de garantie constitués de plus de 6 mois à 12 mois au plus chez les SFD</t>
  </si>
  <si>
    <t>Dépôts de garantie constitués de plus de 6 mois à 12 mois au plus chez les autres institutions financières</t>
  </si>
  <si>
    <t>Dépôts de garantie constitués de plus d’1 an à 2 ans au plus</t>
  </si>
  <si>
    <t>Dépôts de garantie constitués de plus d’1 an à 2 ans au plus chez l’organe financier</t>
  </si>
  <si>
    <t>Dépôts de garantie constitués de plus d’1 an à 2 ans au plus au Trésor Public</t>
  </si>
  <si>
    <t>Dépôts de garantie constitués de plus d’1 an à 2 ans au plus chez les CCP</t>
  </si>
  <si>
    <t>Dépôts de garantie constitués de plus d’1 an à 2 ans au plus chez les banques et correspondants</t>
  </si>
  <si>
    <t>Dépôts de garantie constitués de plus d’1 an à 2 ans au plus chez les établissements financiers</t>
  </si>
  <si>
    <t>Dépôts de garantie constitués de plus d’1 an à 2 ans au plus chez les SFD</t>
  </si>
  <si>
    <t>Dépôts de garantie constitués de plus d’1 an à 2 ans au plus chez les autres institutions financières</t>
  </si>
  <si>
    <t>Dépôts de garantie constitués de plus de 2 ans à 3 ans au plus</t>
  </si>
  <si>
    <t>Dépôts de garantie constitués de plus de 2 ans à 3 ans au plus chez l’organe financier</t>
  </si>
  <si>
    <t>Dépôts de garantie constitués de plus de 2 ans à 3 ans au plus au Trésor Public</t>
  </si>
  <si>
    <t>Dépôts de garantie constitués de plus de 2 ans à 3 ans au plus chez les CCP</t>
  </si>
  <si>
    <t>Dépôts de garantie constitués de plus de 2 ans à 3 ans au plus chez les banques et correspondants</t>
  </si>
  <si>
    <t>Dépôts de garantie constitués de plus de 2 ans à 3 ans au plus chez les établissements financiers</t>
  </si>
  <si>
    <t>Dépôts de garantie constitués de plus de 2 ans à 3 ans au plus chez les SFD</t>
  </si>
  <si>
    <t>Dépôts de garantie constitués de plus de 2 ans à 3 ans au plus chez les autres institutions financières</t>
  </si>
  <si>
    <t>Dépôts de garantie constitués de plus de 3 ans à 10 ans au plus </t>
  </si>
  <si>
    <t>Dépôts de garantie constitués de plus de 3 ans à 10 ans au plus chez l’organe financier</t>
  </si>
  <si>
    <t>Dépôts de garantie constitués de plus de 3 ans à 10 ans au plus au Trésor Public</t>
  </si>
  <si>
    <t>Dépôts de garantie constitués de plus de 3 ans à 10 ans au plus chez les CCP</t>
  </si>
  <si>
    <t>Dépôts de garantie constitués de plus de 3 ans à 10 ans au plus chez les banques et correspondants</t>
  </si>
  <si>
    <t>Dépôts de garantie constitués de plus de 3 ans à 10 ans au plus chez les établissements financiers</t>
  </si>
  <si>
    <t>Dépôts de garantie constitués de plus de 3 ans à 10 ans au plus chez les SFD</t>
  </si>
  <si>
    <t>Dépôts de garantie constitués de plus de 3 ans à 10 ans au plus chez les autres institutions financières</t>
  </si>
  <si>
    <t>Dépôts de garantie constitués de plus de 10 ans</t>
  </si>
  <si>
    <t>Dépôts de garantie constitués de plus de 10 ans chez l’organe financier</t>
  </si>
  <si>
    <t>Dépôts de garantie constitués de plus de 10 ans au Trésor Public</t>
  </si>
  <si>
    <t>Dépôts de garantie constitués de plus de 10 ans chez les CCP</t>
  </si>
  <si>
    <t>Dépôts de garantie constitués de plus de 10 ans chez les banques et correspondants</t>
  </si>
  <si>
    <t>Dépôts de garantie constitués de plus de 10 ans chez les établissements financiers</t>
  </si>
  <si>
    <t>Dépôts de garantie constitués de plus de 10 ans chez les SFD</t>
  </si>
  <si>
    <t>Dépôts de garantie constitués de plus de 10 ans chez les autres institutions financières</t>
  </si>
  <si>
    <t>COMPTES DE PRETS AUX INSTITUTIONS FINANCIERES</t>
  </si>
  <si>
    <t>Prêts à moins d’un an</t>
  </si>
  <si>
    <t>Prêts à moins d'un an à l'Organe financier/ Caisse centrale</t>
  </si>
  <si>
    <t>Prêts à moins d'un an aux banques et correspondants</t>
  </si>
  <si>
    <t>Prêts à moins d'un an aux SFD</t>
  </si>
  <si>
    <t>Prêts à moins d'un an aux autres institutions financières</t>
  </si>
  <si>
    <t>Prêts à terme à l'Organe financier/ Caisse centrale</t>
  </si>
  <si>
    <t>Prêts à terme à l'Organe financier</t>
  </si>
  <si>
    <t>Prêts à terme à la Caisse centrale</t>
  </si>
  <si>
    <t>Prêts à terme aux banques et correspondants</t>
  </si>
  <si>
    <t>Prêts à terme aux SFD</t>
  </si>
  <si>
    <t>Prêts à terme aux autres institutions financières</t>
  </si>
  <si>
    <t>COMPTES ORDINAIRES DES INSTITUTIONS FINANCIERES</t>
  </si>
  <si>
    <t>AUTRES COMPTES DE DEPOTS DES INSTITUTIONS FINANCIERES</t>
  </si>
  <si>
    <t>Dépôts à terme reçus de 0 à 6 mois au plus</t>
  </si>
  <si>
    <t>Dépôts à terme reçus de 0 à 6 mois au plus de l’organe financier</t>
  </si>
  <si>
    <t>Dépôts à terme reçus de 0 à 6 mois au plus du Trésor Public</t>
  </si>
  <si>
    <t>Dépôts à terme reçus de 0 à 6 mois au plus des CCP</t>
  </si>
  <si>
    <t>Dépôts à terme reçus de 0 à 6 mois au plus des établissements de crédit</t>
  </si>
  <si>
    <t>Dépôts à terme reçus de 0 à 6 mois au plus des établissements financiers</t>
  </si>
  <si>
    <t>Dépôts à terme reçus de 0 à 6 mois au plus des SFD</t>
  </si>
  <si>
    <t>Dépôts à terme reçus de 0 à 6 mois au plus des autres institutions financières</t>
  </si>
  <si>
    <t>Dépôts à terme reçus de plus de 6 mois à 12 mois au plus</t>
  </si>
  <si>
    <t>Dépôts à terme reçus de plus de 6 mois à 12 mois au plus de l’organe financier</t>
  </si>
  <si>
    <t>Dépôts à terme reçus de plus de 6 mois à 12 mois au plus du Trésor Public</t>
  </si>
  <si>
    <t>Dépôts à terme reçus de plus de 6 mois à 12 mois au plus des CCP</t>
  </si>
  <si>
    <t>Dépôts à terme reçus de plus de 6 mois à 12 mois au plus des banques et correspondants</t>
  </si>
  <si>
    <t>Dépôts à terme reçus de plus de 6 mois à 12 mois au plus des établissements financiers</t>
  </si>
  <si>
    <t>Dépôts à terme reçus de plus de 6 mois à 12 mois au plus des SFD</t>
  </si>
  <si>
    <t>Dépôts à terme reçus de plus de 6 mois à 12 mois au plus des autres institutions financières</t>
  </si>
  <si>
    <t>Dépôts à terme reçus de plus d’1 an à 2 ans au plus</t>
  </si>
  <si>
    <t>Dépôts à terme reçus de plus d’1 an à 2 ans au plus de l’organe financier</t>
  </si>
  <si>
    <t>Dépôts à terme reçus de plus d’1 an à 2 ans au plus duTrésor Public</t>
  </si>
  <si>
    <t>Dépôts à terme reçus de plus d’1 an à 2 ans au plus des CCP</t>
  </si>
  <si>
    <t>Dépôts à terme reçus de plus d’1 an à 2 ans au plus des banques et correspondants</t>
  </si>
  <si>
    <t>Dépôts à terme reçus de plus d’1 an à 2 ans au plus des établissements financiers</t>
  </si>
  <si>
    <t>Dépôts à terme reçus de plus d’1 an à 2 ans au plus des SFD</t>
  </si>
  <si>
    <t>Dépôts à terme reçus de plus d’1 an à 2 ans au plus des autres institutions financières</t>
  </si>
  <si>
    <t>Dépôts à terme reçus de plus de 2 ans à 3 ans au plus</t>
  </si>
  <si>
    <t>Dépôts à terme reçus de plus de 2 ans à 3 ans au plus de l’organe financier</t>
  </si>
  <si>
    <t>Dépôts à terme reçus de plus de 2 ans à 3 ans au plus du Trésor Public</t>
  </si>
  <si>
    <t>Dépôts à terme reçus de plus de 2 ans à 3 ans au plus des CCP</t>
  </si>
  <si>
    <t>Dépôts à terme reçus de plus de 2 ans à 3 ans au plus des banques et correspondants</t>
  </si>
  <si>
    <t>Dépôts à terme reçus de plus de 2 ans à 3 ans au plus des établissements financiers</t>
  </si>
  <si>
    <t>Dépôts à terme reçus de plus de 2 ans à 3 ans au plus des SFD</t>
  </si>
  <si>
    <t>Dépôts à terme reçus de plus de 2 ans à 3 ans au plus des autres institutions financières</t>
  </si>
  <si>
    <t>Dépôts à terme reçus de plus de 3 ans à 10 ans au plus </t>
  </si>
  <si>
    <t>Dépôts à terme reçus de plus de 3 ans à 10 ans au plus de l’organe financier</t>
  </si>
  <si>
    <t>Dépôts à terme reçus de plus de 3 ans à 10 ans au plus du Trésor Public</t>
  </si>
  <si>
    <t>Dépôts à terme reçus de plus de 3 ans à 10 ans au plus des CCP</t>
  </si>
  <si>
    <t>Dépôts à terme reçus de plus de 3 ans à 10 ans au plus des banques et correspondants</t>
  </si>
  <si>
    <t>Dépôts à terme reçus de plus de 3 ans à 10 ans au plus des établissements financiers</t>
  </si>
  <si>
    <t>Dépôts à terme reçus de plus de 3 ans à 10 ans au plus des SFD</t>
  </si>
  <si>
    <t>Dépôts à terme reçus de plus de 3 ans à 10 ans au plus des autres institutions financières</t>
  </si>
  <si>
    <t>Dépôts à terme reçus de plus de 10 ans</t>
  </si>
  <si>
    <t>Dépôts à terme reçus de plus de 10 ans de l’organe financier</t>
  </si>
  <si>
    <t>Dépôts à terme reçus de plus de 10 ans du Trésor Public</t>
  </si>
  <si>
    <t>Dépôts à terme reçus de plus de 10 ans des CCP</t>
  </si>
  <si>
    <t>Dépôts à terme reçus de plus de 10 ans des banques et correspondants</t>
  </si>
  <si>
    <t>Dépôts à terme reçus de plus de 10 ans des établissements financiers</t>
  </si>
  <si>
    <t>Dépôts à terme reçus de plus de 10 ans des SFD</t>
  </si>
  <si>
    <t>Dépôts à terme reçus de plus de 10 ans des autres institutions financières</t>
  </si>
  <si>
    <t>Dépôts de garantie reçus de 0 à 6 mois au plus</t>
  </si>
  <si>
    <t>Dépôts de garantie reçus de 0 à 6 mois au plus de l’organe financier</t>
  </si>
  <si>
    <t>Dépôts de garantie reçus de 0 à 6 mois au plus du Trésor Public</t>
  </si>
  <si>
    <t>Dépôts de garantie reçus de 0 à 6 mois au plus des CCP</t>
  </si>
  <si>
    <t>Dépôts de garantie reçus de 0 à 6 mois au plus des banques et correspondants</t>
  </si>
  <si>
    <t>Dépôts de garantie reçus de 0 à 6 mois au plus des établissements financiers</t>
  </si>
  <si>
    <t>Dépôts de garantie reçus de 0 à 6 mois au plus des SFD</t>
  </si>
  <si>
    <t>Dépôts de garantie reçus de 0 à 6 mois au plus des autres institutions financières</t>
  </si>
  <si>
    <t>Dépôts de garantie reçus de plus de 6 mois à 12 mois au plus</t>
  </si>
  <si>
    <t>Dépôts de garantie reçus de plus de 6 mois à 12 mois au plus de l’organe financier</t>
  </si>
  <si>
    <t>Dépôts de garantie reçus de plus de 6 mois à 12 mois au plus du Trésor Public</t>
  </si>
  <si>
    <t>Dépôts de garantie reçus de plus de 6 mois à 12 mois au plus des CCP</t>
  </si>
  <si>
    <t>Dépôts de garantie reçus de plus de 6 mois à 12 mois au plus des banques et correspondants</t>
  </si>
  <si>
    <t>Dépôts de garantie reçus de plus de 6 mois à 12 mois au plus des établissements financiers</t>
  </si>
  <si>
    <t>Dépôts de garantie reçus de plus de 6 mois à 12 mois au plus des SFD</t>
  </si>
  <si>
    <t>Dépôts de garantie reçus de plus de 6 mois à 12 mois au plus des autres institutions financières</t>
  </si>
  <si>
    <t>Dépôts de garantie reçus de plus d’1 an à 2 ans au plus</t>
  </si>
  <si>
    <t>Dépôts de garantie reçus de plus d’1 an à 2 ans au plus de l’organe financier</t>
  </si>
  <si>
    <t>Dépôts de garantie reçus de plus d’1 an à 2 ans au plus du Trésor Public</t>
  </si>
  <si>
    <t>Dépôts de garantie reçus de plus d’1 an à 2 ans au plus des CCP</t>
  </si>
  <si>
    <t>Dépôts de garantie reçus de plus d’1 an à 2 ans au plus des banques et correspondants</t>
  </si>
  <si>
    <t>Dépôts de garantie reçus de plus d’1 an à 2 ans au plus des établissements financiers</t>
  </si>
  <si>
    <t>Dépôts de garantie reçus de plus d’1 an à 2 ans au plus des SFD</t>
  </si>
  <si>
    <t>Dépôts de garantie reçus de plus d’1 an à 2 ans au plus des autres institutions financières</t>
  </si>
  <si>
    <t>Dépôts de garantie reçus de plus de 2 ans à 3 ans au plus</t>
  </si>
  <si>
    <t>Dépôts de garantie reçus de plus de 2 ans à 3 ans au plus de l’organe financier</t>
  </si>
  <si>
    <t>Dépôts de garantie reçus de plus de 2 ans à 3 ans au plus du Trésor Public</t>
  </si>
  <si>
    <t>Dépôts de garantie reçus de plus de 2 ans à 3 ans au plus des CCP</t>
  </si>
  <si>
    <t>Dépôts de garantie reçus de plus de 2 ans à 3 ans au plus des banques et correspondants</t>
  </si>
  <si>
    <t>Dépôts de garantie reçus de plus de 2 ans à 3 ans au plus des établissements financiers</t>
  </si>
  <si>
    <t>Dépôts de garantie reçus de plus de 2 ans à 3 ans au plus des SFD</t>
  </si>
  <si>
    <t>Dépôts de garantie reçus de plus de 2 ans à 3 ans au plus des autres institutions financières</t>
  </si>
  <si>
    <t>Dépôts de garantie reçus de plus de 3 ans à 10 ans au plus </t>
  </si>
  <si>
    <t>Dépôts de garantie reçus de plus de 3 ans à 10 ans au plus de l’organe financier</t>
  </si>
  <si>
    <t>Dépôts de garantie reçus de plus de 3 ans à 10 ans au plus du Trésor Public</t>
  </si>
  <si>
    <t>Dépôts de garantie reçus de plus de 3 ans à 10 ans au plus des CCP</t>
  </si>
  <si>
    <t>Dépôts de garantie reçus de plus de 3 ans à 10 ans au plus des banques et correspondants</t>
  </si>
  <si>
    <t>Dépôts de garantie reçus de plus de 3 ans à 10 ans au plus des établissements financiers</t>
  </si>
  <si>
    <t>Dépôts de garantie reçus de plus de 3 ans à 10 ans au plus des SFD</t>
  </si>
  <si>
    <t>Dépôts de garantie reçus de plus de 3 ans à 10 ans au plus des autres institutions financières</t>
  </si>
  <si>
    <t>Dépôts de garantie reçus de plus de 10 ans</t>
  </si>
  <si>
    <t>Dépôts de garantie reçus de plus de 10 ans de l’organe financier</t>
  </si>
  <si>
    <t>Dépôts de garantie reçus de plus de 10 ans du Trésor Public</t>
  </si>
  <si>
    <t>Dépôts de garantie reçus de plus de 10 ans des CCP</t>
  </si>
  <si>
    <t>Dépôts de garantie reçus de plus de 10 ans des banques et correspondants</t>
  </si>
  <si>
    <t>Dépôts de garantie reçus de plus de 10 ans des établissements financiers</t>
  </si>
  <si>
    <t>Dépôts de garantie reçus de plus de 10 ans des SFD</t>
  </si>
  <si>
    <t>Dépôts de garantie reçus de plus de 10 ans des autres institutions financières</t>
  </si>
  <si>
    <t>Dettes rattacheées</t>
  </si>
  <si>
    <t>Emprunts à moins d’un an</t>
  </si>
  <si>
    <t>Emprunts à moins d’un an auprès de l'Organe financier/Caisse Centrale</t>
  </si>
  <si>
    <t>Emprunts à moins d’un an auprès de l'Organe financier</t>
  </si>
  <si>
    <t>Emprunts à moins d’un an auprès de la Caisse Centrale</t>
  </si>
  <si>
    <t>Emprunts à moins d’un an auprès des banques et correspondants</t>
  </si>
  <si>
    <t>Emprunts à moins d’un an auprès des SFD</t>
  </si>
  <si>
    <t>Emprunts à moins d’un an auprès d’autres institutions financières</t>
  </si>
  <si>
    <t>Emprunts à terme auprès de l'Organe Financier/Caisse centrale</t>
  </si>
  <si>
    <t>Emprunts à terme auprès de la Caisse Centrale</t>
  </si>
  <si>
    <t>Emprunts à terme auprès de l'Organe Financier/Caisse Centrale</t>
  </si>
  <si>
    <t>Emprunts à terme auprès des banques et correspondants</t>
  </si>
  <si>
    <t>Emprunts à terme auprès des établissements des SFD</t>
  </si>
  <si>
    <t>Emprunts à terme auprès d’autres institutions financières</t>
  </si>
  <si>
    <t>Ressources affectées à court terme</t>
  </si>
  <si>
    <t>Ressources affectées à moyen terme</t>
  </si>
  <si>
    <t>Ressources affectées à long terme</t>
  </si>
  <si>
    <t>COMPTES DE PRETS EN SOUFFRANCE</t>
  </si>
  <si>
    <t>Prêts en souffrance de plus de 6 mois au plus</t>
  </si>
  <si>
    <t>Prêts en souffrance de 0 mois à 3 mois au plus</t>
  </si>
  <si>
    <t>Prêts en souffrance de plus de 3 mois à 6 mois au plus</t>
  </si>
  <si>
    <t>Prêts en souffrance de plus de 6 mois à 12 mois au plus</t>
  </si>
  <si>
    <t>Provisions sur prêts en souffrance</t>
  </si>
  <si>
    <t>Provisions sur prêts en souffrance de 6 mois au plus</t>
  </si>
  <si>
    <t>Provisions sur prêts en souffrance de 0 mois à 3 mois au plus</t>
  </si>
  <si>
    <t>Provisions sur prêts en souffrance de plus de 3 mois à 6 mois au plus</t>
  </si>
  <si>
    <t>Provisions sur prêts en souffrance de plus de 6 mois à 12 mois au plus</t>
  </si>
  <si>
    <t>Provisions sur prêts en souffrance de plus de 12 mois à 24 mois au plus</t>
  </si>
  <si>
    <t>CREDITS AUX MEMBRES, BENEFICIAIRES OU CLIENTS</t>
  </si>
  <si>
    <t>Crédits ordinaires</t>
  </si>
  <si>
    <t>Crédits à court terme de 0 à 6 mois au plus</t>
  </si>
  <si>
    <t>Crédits à court terme de plus de 6 mois à 12 mois au plus</t>
  </si>
  <si>
    <t>Crédits à moyen terme de plus d'un 1 an à 2 ans au plus</t>
  </si>
  <si>
    <t>Crédits à moyen terme de plus de 2 ans à 3 ans au plus</t>
  </si>
  <si>
    <t>Crédits à long terme de plus de 3 ans à 10 ans au plus</t>
  </si>
  <si>
    <t>Crédits à long terme de plus de 10 ans</t>
  </si>
  <si>
    <t>COMPTES DES MEMBRES, BENEFICIAIRES OU CLIENTS</t>
  </si>
  <si>
    <t>Livrets d'épargne</t>
  </si>
  <si>
    <t>Comptes d'épargne-logement</t>
  </si>
  <si>
    <t>Plans d'épargne-logement</t>
  </si>
  <si>
    <t>Autres comptes d'épargne à régime spécial</t>
  </si>
  <si>
    <t>EMPRUNTS ET AUTRES SOMMES DUES AUX MEMBRES, CLIENTS OU BENEFICIAIRES</t>
  </si>
  <si>
    <t>Emprunts aux membres, clients ou bénéficiaires</t>
  </si>
  <si>
    <t>Autres sommes dues aux membres, clients ou bénéficiaires</t>
  </si>
  <si>
    <t>Dispositions à payer</t>
  </si>
  <si>
    <t>Provisions pour chèques certifiés</t>
  </si>
  <si>
    <t>COMPTES DE CREDITS EN SOUFFRANCE</t>
  </si>
  <si>
    <t>Crédits en souffrance de 0 mois à 3 mois au plus</t>
  </si>
  <si>
    <t>Crédits en souffrance de plus de 3 mois à 6 mois au plus</t>
  </si>
  <si>
    <t>Crédits en souffrance de plus de 6 mois à 12 mois au plus</t>
  </si>
  <si>
    <t>Provisions sur crédits en souffrance</t>
  </si>
  <si>
    <t>Provisions sur crédits en souffrance de 6 mois au plus</t>
  </si>
  <si>
    <t>Provisions sur crédits en souffrance de 0 mois à 3 mois au plus</t>
  </si>
  <si>
    <t>Provisions sur crédits en souffrance de plus de 3 mois à 6 mois au plus</t>
  </si>
  <si>
    <t>Provisions sur crédits en souffrance de plus 6 mois à 12 mois au plus</t>
  </si>
  <si>
    <t>Provisions sur crédits en souffrance de plus 12 mois à 24 mois au plus</t>
  </si>
  <si>
    <t>TITRES DE PLACEMENT</t>
  </si>
  <si>
    <t>Obligations</t>
  </si>
  <si>
    <t>Autres titres à revenu fixe</t>
  </si>
  <si>
    <t>Actions</t>
  </si>
  <si>
    <t>Autres titres à revenu variable</t>
  </si>
  <si>
    <t>Provisions pour dépréciation</t>
  </si>
  <si>
    <t>COMPTES DE STOCKS ET EMPLOIS DIVERS</t>
  </si>
  <si>
    <t>Stocks de biens meubles</t>
  </si>
  <si>
    <t>Stocks de marchandises</t>
  </si>
  <si>
    <t>Autres stocks et assimilés</t>
  </si>
  <si>
    <t>DEBITEURS ET CREDITEURS DIVERS</t>
  </si>
  <si>
    <t>Fournisseurs débiteurs</t>
  </si>
  <si>
    <t>Personnel</t>
  </si>
  <si>
    <t>Personnel, avances et acomptes</t>
  </si>
  <si>
    <t>Personnel non membre, crédits</t>
  </si>
  <si>
    <t>Organismes sociaux, créances diverses</t>
  </si>
  <si>
    <t>Etat, créances diverses</t>
  </si>
  <si>
    <t>Avances et acomptes versés sur impôts et taxes directs</t>
  </si>
  <si>
    <t>Avances et acomptes versés sur impôts et taxes indirects</t>
  </si>
  <si>
    <t>Autres créances diverses</t>
  </si>
  <si>
    <t>Organismes internationaux, créances diverses</t>
  </si>
  <si>
    <t>Autres débiteurs divers</t>
  </si>
  <si>
    <t>Autres créances en souffrance</t>
  </si>
  <si>
    <t>Crédits en souffrance accordés au personnel non membre</t>
  </si>
  <si>
    <t>Provisions pour dépréciation des crédits en souffrance accordés au personnel non membre</t>
  </si>
  <si>
    <t>Autres provisions pour dépréciation des autres créances en souffrance</t>
  </si>
  <si>
    <t>Sommes dues à l'Etat</t>
  </si>
  <si>
    <t>Sommes dues aux locataires d'immobilisations hors exploitation</t>
  </si>
  <si>
    <t>Frais à rembourser</t>
  </si>
  <si>
    <t>Autres créditeurs divers</t>
  </si>
  <si>
    <t>Autres sommes dues à l'Etat</t>
  </si>
  <si>
    <t>Sommes dues aux organismes sociaux</t>
  </si>
  <si>
    <t>Sommes dues aux fournisseurs</t>
  </si>
  <si>
    <t>Rémunération due au personnel</t>
  </si>
  <si>
    <t>Sommes dues aux fournisseurs de biens autres que les immobilisations</t>
  </si>
  <si>
    <t>Sommes dues aux souscripteurs d'obligations émises par le SFD</t>
  </si>
  <si>
    <t>Dividendes dus</t>
  </si>
  <si>
    <t>Travaux hors exploitation dus</t>
  </si>
  <si>
    <t>Compte d'encaissement</t>
  </si>
  <si>
    <t>Reçues des correspondants</t>
  </si>
  <si>
    <t>Comptes de valeurs à imputer</t>
  </si>
  <si>
    <t>Comptes de recouvrement</t>
  </si>
  <si>
    <t>Comptes de contrepartie des comptes de recouvrement</t>
  </si>
  <si>
    <t>Comptes de différences de conversion</t>
  </si>
  <si>
    <t>Comptes d'ajustement</t>
  </si>
  <si>
    <t>Comptes d'ajustement en devises</t>
  </si>
  <si>
    <t>Comptes d'écarts-actif</t>
  </si>
  <si>
    <t>Comptes d'écarts sur devises garantis</t>
  </si>
  <si>
    <t>Autres comptes d'écarts sur devises</t>
  </si>
  <si>
    <t>Comptes d'écarts-passif</t>
  </si>
  <si>
    <t>Comptes de réévaluation des opérations de change</t>
  </si>
  <si>
    <t>Comptes de position de change</t>
  </si>
  <si>
    <t>Comptes de contre-valeur de position de change</t>
  </si>
  <si>
    <t>Comptes d'opérations sur crédits consortiaux</t>
  </si>
  <si>
    <t>Comptes d'appels de fonds sur crédits consortiaux</t>
  </si>
  <si>
    <t>Comptes de contrepartie de comptes d'appels de fonds sur crédits consortiaux</t>
  </si>
  <si>
    <t>Autres comptes transitoires</t>
  </si>
  <si>
    <t>Comptes d'attente</t>
  </si>
  <si>
    <t>Comptes d'attente - actif</t>
  </si>
  <si>
    <t>COMPTES DE REGULARISATION</t>
  </si>
  <si>
    <t>Comptes de régularisation - actif</t>
  </si>
  <si>
    <t>Charges à répartir sur plusieurs exercices</t>
  </si>
  <si>
    <t>Charges constatées d'avance</t>
  </si>
  <si>
    <t>Comptes d'abonnement de produits</t>
  </si>
  <si>
    <t>Produits à recevoir</t>
  </si>
  <si>
    <t>Comptes de régularisation - passif</t>
  </si>
  <si>
    <t>Produits constatés d'avance</t>
  </si>
  <si>
    <t>Comptes d'abonnement de charges</t>
  </si>
  <si>
    <t>Charges à payer</t>
  </si>
  <si>
    <t>COMPTES DE LIAISON</t>
  </si>
  <si>
    <t>IMMOBILISATIONS FINANCIERES</t>
  </si>
  <si>
    <t>Titres de participation des banques et correspondants et des établissements financiers</t>
  </si>
  <si>
    <t>Titres de participation de SFD</t>
  </si>
  <si>
    <t>Titres de participation d'autres entreprises à caractère financier</t>
  </si>
  <si>
    <t>Titres de participation de sociétés immobilières</t>
  </si>
  <si>
    <t>Titres de participation de sociétés immobilières d'exploitation</t>
  </si>
  <si>
    <t>Titres de participation de sociétés immobilières hors exploitation</t>
  </si>
  <si>
    <t>Titres de participation d'autres entreprises à caractère non financier</t>
  </si>
  <si>
    <t>DEPOTS ET CAUTIONNEMENTS</t>
  </si>
  <si>
    <t>Cautions sur loyers</t>
  </si>
  <si>
    <t>Dépôts pour l’électricité</t>
  </si>
  <si>
    <t>Dépôts pour l’eau</t>
  </si>
  <si>
    <t>Dépôts pour le gaz</t>
  </si>
  <si>
    <t>Dépôts pour le téléphone, le télex, la télécopie</t>
  </si>
  <si>
    <t>Cautionnements sur marchés publics</t>
  </si>
  <si>
    <t>Autres dépôts et cautionnements sur autres opérations</t>
  </si>
  <si>
    <t>Provisions pour dépréciation des dépôts et cautionnements</t>
  </si>
  <si>
    <t>IMMOBILISATIONS EN COURS</t>
  </si>
  <si>
    <t>Aménagements de terrain en cours</t>
  </si>
  <si>
    <t>Bâtiments et installations en cours</t>
  </si>
  <si>
    <t>Matériels en cours</t>
  </si>
  <si>
    <t>Matériel et outillage industriel et commercial</t>
  </si>
  <si>
    <t>Matériel et outillage agricole</t>
  </si>
  <si>
    <t>Matériel d’emballage récupérable et identifiable</t>
  </si>
  <si>
    <t>Matériel et mobilier de bureau</t>
  </si>
  <si>
    <t>Matériel de transport</t>
  </si>
  <si>
    <t>Immobilisations animales et agricoles</t>
  </si>
  <si>
    <t>Agencements et aménagements du matériel</t>
  </si>
  <si>
    <t>Autres matériels</t>
  </si>
  <si>
    <t>Provisions pour dépréciation des immobilisations corporelles en cours</t>
  </si>
  <si>
    <t>Provisions pour dépréciation des aménagements de terrains en cours</t>
  </si>
  <si>
    <t>Provisions pour dépréciation des bâtiments et installations en cours</t>
  </si>
  <si>
    <t>Provisions pour dépréciation de matériels en cours</t>
  </si>
  <si>
    <t>IMMOBILISATIONS D'EXPLOITATION</t>
  </si>
  <si>
    <t>Fonds commercial</t>
  </si>
  <si>
    <t>Autres immobilisations incorporelles</t>
  </si>
  <si>
    <t>Amortissements</t>
  </si>
  <si>
    <t>Terrains</t>
  </si>
  <si>
    <t>Terrains agricoles et forestiers</t>
  </si>
  <si>
    <t>Terrains nus</t>
  </si>
  <si>
    <t>Terrains bâtis</t>
  </si>
  <si>
    <t>Travaux de mise en valeur des terrains</t>
  </si>
  <si>
    <t>Terrains de gisement</t>
  </si>
  <si>
    <t>Terrains aménagés</t>
  </si>
  <si>
    <t>Terrains mis en concession</t>
  </si>
  <si>
    <t>Autres terrains</t>
  </si>
  <si>
    <t>Bâtiments, installations techniques et agencements</t>
  </si>
  <si>
    <t>Bâtiments industriels, agricoles,administratifs et commerciaux sur sol propre</t>
  </si>
  <si>
    <t>Bâtiments industriels, agricoles,administratifs et commerciaux sur sol d’autrui</t>
  </si>
  <si>
    <t>Ouvrages d’infrastructure</t>
  </si>
  <si>
    <t>Installations techniques</t>
  </si>
  <si>
    <t>Aménagements de bureaux</t>
  </si>
  <si>
    <t>Bâtiments industriels, agricoles et commerciaux mis en concession</t>
  </si>
  <si>
    <t>Autres installations et agencements</t>
  </si>
  <si>
    <t>Matériel</t>
  </si>
  <si>
    <t>Amortissements des terrains</t>
  </si>
  <si>
    <t>Amortissements des terrains agricoles et forestiers</t>
  </si>
  <si>
    <t>Amortissements des travaux de mise en valeur des terrains</t>
  </si>
  <si>
    <t>Amortissements des terrains de gisement</t>
  </si>
  <si>
    <t>Amortissements des bâtiments, installations techniques et agencements</t>
  </si>
  <si>
    <t>Amortissements des bâtiments industriels, agricoles,administratifs et commerciaux sur sol propre</t>
  </si>
  <si>
    <t>Amortissements des bâtiments industriels, agricoles, administratifs et commerciaux sur sol d’autrui</t>
  </si>
  <si>
    <t>Amortissements des ouvrages d’infrastructure</t>
  </si>
  <si>
    <t>Amortissements des installations techniques</t>
  </si>
  <si>
    <t>Amortissements des aménagements de bureaux</t>
  </si>
  <si>
    <t>Amortissements des bâtiments industriels, agricoles et commerciaux mis en concession</t>
  </si>
  <si>
    <t>Amortissements des autres installations et agencements</t>
  </si>
  <si>
    <t>Amortissements des matériels</t>
  </si>
  <si>
    <t>Amortissements du matériel et outillage industriel et commercial</t>
  </si>
  <si>
    <t>Amortissements du matériel et outillage agricole</t>
  </si>
  <si>
    <t>Amortissements du matériel d’emballage récupérable et identifiable</t>
  </si>
  <si>
    <t>Amortissements du matériel et mobilier de bureau</t>
  </si>
  <si>
    <t>Amortissements du matériel de transport</t>
  </si>
  <si>
    <t>Amortissements des immobilisations animales et agricoles</t>
  </si>
  <si>
    <t>Amortissements des agencements et aménagements du matériel</t>
  </si>
  <si>
    <t>Amortissements des autres matériels</t>
  </si>
  <si>
    <t>Provisions des terrains</t>
  </si>
  <si>
    <t>Provisions des terrains agricoles et forestiers</t>
  </si>
  <si>
    <t>Provisions des terrains nus</t>
  </si>
  <si>
    <t>Provisions des terrains bâtis</t>
  </si>
  <si>
    <t>Provisions des travaux de mise en valeur des terrains</t>
  </si>
  <si>
    <t>Provisions des terrains de gisement</t>
  </si>
  <si>
    <t>Provisions des terrains aménagés</t>
  </si>
  <si>
    <t>Provisions des terrains mis en concession</t>
  </si>
  <si>
    <t>Provisions des autres terrains</t>
  </si>
  <si>
    <t>Provisions des bâtiments, installations techniques et agencements</t>
  </si>
  <si>
    <t>Provisions des Bâtiments industriels, agricoles,administratifs et commerciaux sur sol propre</t>
  </si>
  <si>
    <t>Provisions des Bâtiments industriels, agricoles,administratifs et commerciaux sur sol d’autrui</t>
  </si>
  <si>
    <t>Provisions des ouvrages d’infrastructure</t>
  </si>
  <si>
    <t>Provisions des installations techniques</t>
  </si>
  <si>
    <t>Provisions des aménagements de bureaux</t>
  </si>
  <si>
    <t>Provisions des bâtiments industriels, agricoles et commerciaux mis en concession</t>
  </si>
  <si>
    <t>Provisions des autres installations et agencements</t>
  </si>
  <si>
    <t>Provisions des matériels</t>
  </si>
  <si>
    <t>Provisions du matériel et outillage industriel et commercial</t>
  </si>
  <si>
    <t>Provisions du matériel et outillage agricole</t>
  </si>
  <si>
    <t>Provisions du matériel d’emballage récupérable et identifiable</t>
  </si>
  <si>
    <t>Provisions du matériel et mobilier de bureau</t>
  </si>
  <si>
    <t>Provisions du matériel de transport</t>
  </si>
  <si>
    <t>Provisions des iImmobilisations animales et agricoles</t>
  </si>
  <si>
    <t>Provisions des agencements et aménagements du matériel</t>
  </si>
  <si>
    <t>Provisions des autres matériels</t>
  </si>
  <si>
    <t>IMMOBILISATIONS HORS EXPLOITATION</t>
  </si>
  <si>
    <t>Bâtiments industriels, agricoles, administratifs et commerciaux sur sol propre</t>
  </si>
  <si>
    <t>Bâtiments industriels, agricoles, administratifs et commerciaux sur sol d’autrui</t>
  </si>
  <si>
    <t>Amortissements des bâtiments industriels, agricoles, administratifs et commerciaux sur sol propre</t>
  </si>
  <si>
    <t>Provisions des Bâtiments industriels, agricoles, administratifs et commerciaux sur sol propre</t>
  </si>
  <si>
    <t>Provisions des Bâtiments industriels, agricoles, administratifs et commerciaux sur sol d’autrui</t>
  </si>
  <si>
    <t>Provisions des immobilisations animales et agricoles</t>
  </si>
  <si>
    <t>Immobilisations incorporelles acquises par réalisation de garantie</t>
  </si>
  <si>
    <t>Immobilisations corporelles acquises par réalisation de garantie</t>
  </si>
  <si>
    <t>Provisions des Bâtiments, installations techniques et agencements</t>
  </si>
  <si>
    <t>Provisions des Matériels</t>
  </si>
  <si>
    <t>OPERATIONS DE CREDIT-BAIL ET DE LOCATION AVEC OPTION D'ACHAT</t>
  </si>
  <si>
    <t>Crédit-bail mobilier</t>
  </si>
  <si>
    <t>Crédit-bail immobilier</t>
  </si>
  <si>
    <t>Crédit-bail sur actifs incorporels</t>
  </si>
  <si>
    <t>Location avec option d'achat mobilier</t>
  </si>
  <si>
    <t>Immobilisations en location simple</t>
  </si>
  <si>
    <t>Immobilisations non louées</t>
  </si>
  <si>
    <t>Amortissements des immobilisations en crédit-bail et en location avec option d'achat</t>
  </si>
  <si>
    <t>Provisions pour dépréciation des immobilisations en crédit-bail et en location avec option d'achat</t>
  </si>
  <si>
    <t>OPERATIONS DE LOCATION-VENTE</t>
  </si>
  <si>
    <t>Amortissements des immobilisations en location-vente</t>
  </si>
  <si>
    <t>Provisions pour dépréciation des immobilisations en location-vente</t>
  </si>
  <si>
    <t>COMPTES DE CREANCES EN SOUFFRANCE</t>
  </si>
  <si>
    <t>Créances en souffrance de 6 mois au plus sur opérations de crédit-bail et de location avec option d'achat</t>
  </si>
  <si>
    <t>Créances en souffrance de 6 mois au plus sur opérations de crédit-bail</t>
  </si>
  <si>
    <t>Créances en souffrance de plus de 0 mois à 3 mois au plus sur opérations de crédit-bail</t>
  </si>
  <si>
    <t>Créances en souffrance de plus de 3 mois à 6 mois au plus sur opérations de crédit-bail</t>
  </si>
  <si>
    <t>Créances en souffrance de 6 mois au plus sur opérations de location avec option d'achat</t>
  </si>
  <si>
    <t>Créances en souffrance de 0 mois à 3 mois au plus sur opérations de location avec option d'achat</t>
  </si>
  <si>
    <t>Créances en souffrance de plus de 3 mois à 6 mois au plus sur opérations de location avec option d'achat</t>
  </si>
  <si>
    <t>Créances en souffrance de plus de 3 mois à 6 mois sur opérations de location-vente</t>
  </si>
  <si>
    <t>Créances en souffrance de plus de 0 mois à 3 mois au plus sur opérations de location-vente</t>
  </si>
  <si>
    <t>Créances en souffrance de plus de 3 mois à 6 mois au plus sur opérations de location-vente</t>
  </si>
  <si>
    <t>Créances en souffrance de plus de 6 mois à 12 mois au plus sur opérations de crédit-bail et de location avec option d'achat</t>
  </si>
  <si>
    <t>Créances en souffrance de plus de 6 mois à 12 mois au plus sur opérations de crédit-bail</t>
  </si>
  <si>
    <t>Créances en souffrance de plus de 6 mois à 12 mois au plus sur opérations de location avec option d'achat</t>
  </si>
  <si>
    <t>Créances en souffrance de plus de 6 mois à 12 mois au plus sur opérations de location-vente</t>
  </si>
  <si>
    <t>Créances en souffrance de plus de 12 mois à 24 mois au plus sur opérations de crédit-bail et de location avec option d'achat</t>
  </si>
  <si>
    <t>Créances en souffrance de plus de 12 mois à 24 mois au plus sur opérations de crédit-bail</t>
  </si>
  <si>
    <t>Créances en souffrance de plus de12 mois à 24 mois au plus sur opérations de location avec option d'achat</t>
  </si>
  <si>
    <t>Créances en souffrance de plus de 12 mois à 24 mois au plus sur opérations de location-vente</t>
  </si>
  <si>
    <t>Provisions sur créances en souffrance</t>
  </si>
  <si>
    <t>Provisions sur créances en souffrance sur opérations de crédit-bail et de location avec option d'achat</t>
  </si>
  <si>
    <t>Provisions sur créances en souffrance de 6 mois au plus</t>
  </si>
  <si>
    <t>Provisions sur créances en souffrance de 0 mois à 3 mois au plus</t>
  </si>
  <si>
    <t>Provisions sur créances en souffrance de 3 mois à 6 mois au plus</t>
  </si>
  <si>
    <t>Provisions sur créances en souffrance de plus de 6 mois à 12 mois au plus</t>
  </si>
  <si>
    <t>Provisions sur créances en souffrance de plus de 12 mois à 24 mois au plus</t>
  </si>
  <si>
    <t>Provisions sur créances en souffrance sur opérations de location-vente</t>
  </si>
  <si>
    <t>SUBVENTIONS ET AUTRES FONDS RECUS</t>
  </si>
  <si>
    <t>Subventions d'investissement reçues de l’Etat</t>
  </si>
  <si>
    <t>Subventions d'investissement reçues d’Organismes internationaux</t>
  </si>
  <si>
    <t>Autres subventions d'investissement</t>
  </si>
  <si>
    <t>Subventions d'investissement virées au compte de résultat</t>
  </si>
  <si>
    <t>Fonds de garantie</t>
  </si>
  <si>
    <t>PROVISIONS POUR RISQUES ET CHARGES</t>
  </si>
  <si>
    <t>Provisions pour charges de retraite</t>
  </si>
  <si>
    <t>Provisions pour risque d'exécution d'engagement par signature</t>
  </si>
  <si>
    <t>PROVISIONS REGLEMENTEES</t>
  </si>
  <si>
    <t>Provisions pour risques afférents aux opérations de crédits à moyen et long termes</t>
  </si>
  <si>
    <t>Provisions spéciales de réévaluation</t>
  </si>
  <si>
    <t>EMPRUNTS ET TITRES EMIS SUBORDONNES</t>
  </si>
  <si>
    <t>Emprunts et titres émis subordonnés à terme</t>
  </si>
  <si>
    <t>Emprunts émis subordonnés à durée indéterminée</t>
  </si>
  <si>
    <t>Titres émis subordonnés à durée indéterminée</t>
  </si>
  <si>
    <t>Emprunts et titres émis subordonnés à durée indeterminée</t>
  </si>
  <si>
    <t>FONDS POUR RISQUES FINANCIERS GENERAUX</t>
  </si>
  <si>
    <t>PRIMES LIEES AU CAPITAL ET AUX RESERVES</t>
  </si>
  <si>
    <t>FONDS DE DOTATION</t>
  </si>
  <si>
    <t>CAPITAL SOCIAL</t>
  </si>
  <si>
    <t>Capital souscrit appelé</t>
  </si>
  <si>
    <t>Capital souscrit appelé versé</t>
  </si>
  <si>
    <t>Capital souscrit appelé non versé</t>
  </si>
  <si>
    <t>Capital souscrit non appelé</t>
  </si>
  <si>
    <t>Actionnaires, associés ou membres</t>
  </si>
  <si>
    <t>Actionnaires, associés ou membres, capital souscrit non appelé</t>
  </si>
  <si>
    <t>Actionnaires, associés ou membres, capital souscrit appelé non versé</t>
  </si>
  <si>
    <t>REPORT A NOUVEAU</t>
  </si>
  <si>
    <t>RESULTAT</t>
  </si>
  <si>
    <t>Excédent ou déficit de l'exercice</t>
  </si>
  <si>
    <t>Marge</t>
  </si>
  <si>
    <t>Marge d’intérêts</t>
  </si>
  <si>
    <t>Produit financier net ou charge financière nette</t>
  </si>
  <si>
    <t>Résultat d’exploitation</t>
  </si>
  <si>
    <t>Résultat exceptionnel</t>
  </si>
  <si>
    <t>COMPTE DE CHARGES</t>
  </si>
  <si>
    <t>CHARGES D'EXPLOITATION FINANCIERE</t>
  </si>
  <si>
    <t>Charges sur opérations avec les institutions financières</t>
  </si>
  <si>
    <t>Intérêts sur comptes ordinaires chez les institutions financières</t>
  </si>
  <si>
    <t>Intérêts sur comptes ordinaires chez l'organe financier</t>
  </si>
  <si>
    <t>Intérêts sur comptes ordinaires chez la Caisse Centrale</t>
  </si>
  <si>
    <t>Intérêts sur comptes ordinaires chez les CCP</t>
  </si>
  <si>
    <t>Intérêts sur comptes ordinaires chez les banques et correspondants</t>
  </si>
  <si>
    <t>Intérêts sur comptes ordinaires chez les établissements financiers</t>
  </si>
  <si>
    <t>Intérêts sur comptes ordinaires chez les SFD</t>
  </si>
  <si>
    <t>Intérêts sur comptes ordinaires chez les autres institutions financières</t>
  </si>
  <si>
    <t>Intérêts sur comptes ordinaires des institutions financières</t>
  </si>
  <si>
    <t>Intérêts sur comptes ordinaires de l'organe financier</t>
  </si>
  <si>
    <t>Intérêts sur comptes ordinaires du Trésor Public</t>
  </si>
  <si>
    <t>Intérêts sur comptes ordinaires des Centres de Chèques Postaux</t>
  </si>
  <si>
    <t>Intérêts sur comptes ordinaires des banques et correspondants</t>
  </si>
  <si>
    <t>Intérêts sur comptes ordinaires des établissements financiers</t>
  </si>
  <si>
    <t>Intérêts sur comptes ordinaires des SFD</t>
  </si>
  <si>
    <t>Intérêts sur comptes ordinaires des autres institutions financières</t>
  </si>
  <si>
    <t>Intérêts sur autres comptes de dépôts des institutions financières</t>
  </si>
  <si>
    <t>Intérêts sur dépôts à terme reçus</t>
  </si>
  <si>
    <t>Intérêts sur dépôts de garantie reçus</t>
  </si>
  <si>
    <t>Intérêts autres dépôts reçus</t>
  </si>
  <si>
    <t>Intérêts sur comptes d'emprunts</t>
  </si>
  <si>
    <t>Intérêts sur emprunts à moins d’un an</t>
  </si>
  <si>
    <t>Intérêts sur emprunts à terme</t>
  </si>
  <si>
    <t>Autres intérêts</t>
  </si>
  <si>
    <t>Divers intérêts</t>
  </si>
  <si>
    <t>Charges sur opérations avec les membres et bénéficiaires</t>
  </si>
  <si>
    <t>Intérêts sur comptes ordinaires créditeurs</t>
  </si>
  <si>
    <t>Intérêts sur comptes d'épargne à régime spécial</t>
  </si>
  <si>
    <t>Intérêts sur emprunts et autres sommes dues aux membres, clients ou bénéficiaires</t>
  </si>
  <si>
    <t>Cotisations</t>
  </si>
  <si>
    <t>Autres commissions</t>
  </si>
  <si>
    <t>Charges sur opérations sur titres et sur opérations diverses</t>
  </si>
  <si>
    <t>Charges sur valeurs immobilisées</t>
  </si>
  <si>
    <t>Charges sur immobilisations financières</t>
  </si>
  <si>
    <t>Charges sur opérations de crédit-bail et de location avec option d'achat</t>
  </si>
  <si>
    <t>Charges sur crédit-bail</t>
  </si>
  <si>
    <t>Moins-values de cession</t>
  </si>
  <si>
    <t>Charges sur location avec option d'achat</t>
  </si>
  <si>
    <t>Charges sur opérations de location simple</t>
  </si>
  <si>
    <t>Charges sur immobilisations non louées</t>
  </si>
  <si>
    <t>Charges sur opérations de location-vente</t>
  </si>
  <si>
    <t>Charges sur immobilisations en cours</t>
  </si>
  <si>
    <t>Charges sur location-vente</t>
  </si>
  <si>
    <t>Charges sur fonds propres et assimilés</t>
  </si>
  <si>
    <t>Charges sur emprunts et titres émis subordonnés</t>
  </si>
  <si>
    <t>Charges sur emprunts et titres émis subordonnés à terme</t>
  </si>
  <si>
    <t>Charges sur emprunts et titres émis subordonnés à durée indéterminée</t>
  </si>
  <si>
    <t>Charges sur opérations de change</t>
  </si>
  <si>
    <t>Pertes sur opérations de change</t>
  </si>
  <si>
    <t>commissions</t>
  </si>
  <si>
    <t>Charges sur opérations de hors bilan</t>
  </si>
  <si>
    <t>Charges sur engagements de financement reçus</t>
  </si>
  <si>
    <t>Charges sur engagements de financement reçus des institutions financières</t>
  </si>
  <si>
    <t>Charges sur engagements de financement reçus des membres, bénéficiaires ou clients</t>
  </si>
  <si>
    <t>Charges sur engagements de garantie reçus</t>
  </si>
  <si>
    <t>Charges sur engagements de garantie reçus des institutions financières</t>
  </si>
  <si>
    <t>Charges sur engagements de garantie reçus des membres, bénéficiaires ou clients</t>
  </si>
  <si>
    <t>Charges sur prestations de services financiers</t>
  </si>
  <si>
    <t>Autres charges d'exploitation financière</t>
  </si>
  <si>
    <t>Transferts de produits d'exploitation financière</t>
  </si>
  <si>
    <t>Diverses charges d'exploitation financière</t>
  </si>
  <si>
    <t>Achats</t>
  </si>
  <si>
    <t>Achats non stockés de matières et fournitures</t>
  </si>
  <si>
    <t>Carburant et Lubrifiants</t>
  </si>
  <si>
    <t>Autres matières et fournitures</t>
  </si>
  <si>
    <t>Frais accessoires d'achat</t>
  </si>
  <si>
    <t>Rabais, remises et ristournes obtenus sur achats de marchandises</t>
  </si>
  <si>
    <t>Variations de stocks positives</t>
  </si>
  <si>
    <t>AUTRES CHARGES EXTERNES ET CHARGES DIVERSES D'EXPLOITATION</t>
  </si>
  <si>
    <t>Charges locatives et de co-propriété</t>
  </si>
  <si>
    <t>Entretien et réparations</t>
  </si>
  <si>
    <t>Frais de formation</t>
  </si>
  <si>
    <t>Frais de formation des membres</t>
  </si>
  <si>
    <t>Frais de formation des élus</t>
  </si>
  <si>
    <t>Rabais, remises et ristournes obtenus sur services extérieurs</t>
  </si>
  <si>
    <t>Personnel extérieur à l'entreprise</t>
  </si>
  <si>
    <t>Transports collectifs du personnel</t>
  </si>
  <si>
    <t>Réceptions</t>
  </si>
  <si>
    <t>Déplacements</t>
  </si>
  <si>
    <t>Missions</t>
  </si>
  <si>
    <t>Frais postaux et frais de communication</t>
  </si>
  <si>
    <t>Rabais, remises et ristournes obtenus sur autres services extérieurs</t>
  </si>
  <si>
    <t>Redevances pour concessions, brevets, licences,procédés, droits et valeurs similaires</t>
  </si>
  <si>
    <t>Indemnités de fonction versées</t>
  </si>
  <si>
    <t>sur immobilisations corporelles et incorporelles</t>
  </si>
  <si>
    <t>Autres charges diverses d'exploitation non financière</t>
  </si>
  <si>
    <t>Dons</t>
  </si>
  <si>
    <t>Autres charges d'exploitation non financière</t>
  </si>
  <si>
    <t>IMPOTS, TAXES ET VERSEMENTS ASSIMILES</t>
  </si>
  <si>
    <t>Impôts, taxes et versements assimilés sur rémunérations</t>
  </si>
  <si>
    <t>Impôts et taxes versés à l'Administration des impôts</t>
  </si>
  <si>
    <t>Impôts et taxes versés aux autres organismes</t>
  </si>
  <si>
    <t>Autres impôts, taxes et prélèvements assimilés versés à l'Administration des impôts</t>
  </si>
  <si>
    <t>Autres impôts, taxes et prélèvements assimilés versés aux autres organismes</t>
  </si>
  <si>
    <t>CHARGES DE PERSONNEL</t>
  </si>
  <si>
    <t>DOTATIONS AUX AMORTISSEMENTS, AUX PROVISIONS ET PERTES SUR CREANCES IRRECOUVRABLES</t>
  </si>
  <si>
    <t>Dotations aux amortissements des immobilisations</t>
  </si>
  <si>
    <t>Dotations aux amortissements des immobilisations d'exploitation d'exploitation</t>
  </si>
  <si>
    <t>Dotations aux amortissements des immobilisations incorporelles</t>
  </si>
  <si>
    <t>Dotations aux amortissements des immobilisations corporelles d'exploitation</t>
  </si>
  <si>
    <t>Dotations aux amortissements des immobilisations incorporelles hors exploitation</t>
  </si>
  <si>
    <t>Dotations aux amortissements des immobilisations corporelles hors exploitation</t>
  </si>
  <si>
    <t>Dotations aux amortissements des charges à répartir</t>
  </si>
  <si>
    <t>Dotations aux provisions pour dépréciation des immobilisations en cours pour dépréciation des immobilisations</t>
  </si>
  <si>
    <t>Dotations aux provisions pour dépréciation des immobilisations incorporelles en cours</t>
  </si>
  <si>
    <t>Dotations aux provisions pour dépréciation des immobilisations corporelles en cours</t>
  </si>
  <si>
    <t>Dotations aux provisions pour dépréciation des immobilisations incorporelles d'exploitation</t>
  </si>
  <si>
    <t>Dotations aux provisions pour dépréciation des immobilisations corporelles d'exploitation</t>
  </si>
  <si>
    <t>Dotations aux provisions pour dépréciation des immobilisations hors exploitation</t>
  </si>
  <si>
    <t>Dotations aux provisions pour dépréciation des immobilisations incorporelles hors exploitation</t>
  </si>
  <si>
    <t>Dotations aux provisions pour dépréciation des immobilisations corporelles hors exploitation</t>
  </si>
  <si>
    <t>Dotations aux provisions sur créances en souffrance de 0 mois à 3 mois au plus</t>
  </si>
  <si>
    <t>Dotations aux provisions sur créances en souffrance de plus de 3 mois 6 mois au plus</t>
  </si>
  <si>
    <t>Dotations aux provisions sur créances en souffrance de plus de 12 mois à 24 mois au plus</t>
  </si>
  <si>
    <t>Dotations aux provisions pour dépréciation des autres éléments d'actif</t>
  </si>
  <si>
    <t>Pertes sur créances irrécouvrables</t>
  </si>
  <si>
    <t>Pertes sur créances irrécouvrables couvertes par des provisions</t>
  </si>
  <si>
    <t>CHARGES EXCEPTIONNELLES ET PERTES SUR EXERCICES ANTERIEURS</t>
  </si>
  <si>
    <t>Charges exceptionnelles</t>
  </si>
  <si>
    <t>les pertes causées par un cataclysme</t>
  </si>
  <si>
    <t>les charges de restructuration</t>
  </si>
  <si>
    <t>les pénalités et amendes fiscales et pénales</t>
  </si>
  <si>
    <t>Les rappels d'impôts autres que l'impôt sur les excédents</t>
  </si>
  <si>
    <t>les pertes résultant d'un changement de méthode</t>
  </si>
  <si>
    <t>Autres charges exceptionnelles</t>
  </si>
  <si>
    <t>Pertes sur exercices antérieurs</t>
  </si>
  <si>
    <t>Pertes d'exploitation financière</t>
  </si>
  <si>
    <t>Pertes d'exploitation non financière</t>
  </si>
  <si>
    <t>Pertes exceptionnelles</t>
  </si>
  <si>
    <t>Impôts sur les excédents liés à l'activité d'épargne et de crédit</t>
  </si>
  <si>
    <t>Impôts sur les excédents liés aux activités autres que l'épargne et le crédit</t>
  </si>
  <si>
    <t>COMPTE DE PRODUITS</t>
  </si>
  <si>
    <t>PRODUITS D'EXPLOITATION FINANCIERE</t>
  </si>
  <si>
    <t>Produits sur opérations avec les institutions financières</t>
  </si>
  <si>
    <t>Intérêts sur comptes ordinaires chez la caisse centrale</t>
  </si>
  <si>
    <t>Intérêts sur autres comptes de dépôts chez les institutions financières</t>
  </si>
  <si>
    <t>Intérêts sur dépôts à terme constitués</t>
  </si>
  <si>
    <t>Intérêts sur dépôts de garantie constitués</t>
  </si>
  <si>
    <t>Intérêts sur autres dépôts constitués</t>
  </si>
  <si>
    <t>Intérêts sur comptes de prêts aux institutions financières</t>
  </si>
  <si>
    <t>Intérêts sur prêts à moins d’un an</t>
  </si>
  <si>
    <t>Intérêts sur prêts à terme</t>
  </si>
  <si>
    <t>Produits sur opérations avec les membres, bénéficiaires ou clients</t>
  </si>
  <si>
    <t>Intérêts sur crédits aux membres, bénéficiaires ou clients</t>
  </si>
  <si>
    <t>Intérêts sur crédits à court terme</t>
  </si>
  <si>
    <t>Cotisations et droits d'adhésion</t>
  </si>
  <si>
    <t>Commissions sur transfert d'argent</t>
  </si>
  <si>
    <t>Produits sur opérations sur titres et sur opérations diverses</t>
  </si>
  <si>
    <t>Produits et profits sur titres de placement</t>
  </si>
  <si>
    <t>Produits sur valeurs immobilisées</t>
  </si>
  <si>
    <t>Produits sur les immobilisations financières</t>
  </si>
  <si>
    <t>Produits et profits sur prêts et titres subordonnés</t>
  </si>
  <si>
    <t>Produits et profits sur prêts et titres subordonnés à terme</t>
  </si>
  <si>
    <t>Produits et profits sur prêts et titres subordonnés à durée indéterminée</t>
  </si>
  <si>
    <t>Produits et profits sur titres d'investissement</t>
  </si>
  <si>
    <t>Produits sur opérations de crédit-bail et de location avec option d'achat</t>
  </si>
  <si>
    <t>Produits sur crédit-bail</t>
  </si>
  <si>
    <t>Produits sur avec option d'achat</t>
  </si>
  <si>
    <t>Produits sur location simple</t>
  </si>
  <si>
    <t>Produits sur immobilisations non louées</t>
  </si>
  <si>
    <t>Produits sur opérations de location-vente</t>
  </si>
  <si>
    <t>Produits sur location-vente</t>
  </si>
  <si>
    <t>Produits sur opérations de change</t>
  </si>
  <si>
    <t>Gains sur opérations de change</t>
  </si>
  <si>
    <t>Produits sur opérations de hors bilan</t>
  </si>
  <si>
    <t>Produits sur engagements de financement donnés</t>
  </si>
  <si>
    <t>Produits sur engagements de financement donnés aux institutions financières</t>
  </si>
  <si>
    <t>Produits sur engagements de financement donnés aux membres, bénéficiaires ou clients</t>
  </si>
  <si>
    <t>Produits sur engagements de garantie donnés</t>
  </si>
  <si>
    <t>Produits sur engagements de garantie donnés aux institutions financières</t>
  </si>
  <si>
    <t>Produits sur engagements de garantie donnés aux membres, bénéficiaires ou clients</t>
  </si>
  <si>
    <t>Produits sur autres engagements donnés</t>
  </si>
  <si>
    <t>Produits sur opérations effectuées pour le compte de tiers</t>
  </si>
  <si>
    <t>Produits sur prestations de services financiers</t>
  </si>
  <si>
    <t>Autres produits d'exploitation financière</t>
  </si>
  <si>
    <t>Plus - values sur cession d'éléments d'actif</t>
  </si>
  <si>
    <t>Transferts de charges d'exploitation</t>
  </si>
  <si>
    <t>Divers produits d'exploitation</t>
  </si>
  <si>
    <t>VENTES ET VARIATIONS DE STOCKS</t>
  </si>
  <si>
    <t>Ventes</t>
  </si>
  <si>
    <t>Marges commerciales</t>
  </si>
  <si>
    <t>Produits accessoires d'achat</t>
  </si>
  <si>
    <t>Rabais, remises et ristournes accordés sur ventes de marchandises</t>
  </si>
  <si>
    <t>Redevances sur concessions, brevets, licences, procédés, droits et valeurs similaires</t>
  </si>
  <si>
    <t>Indemnités de fonction et rémunérations d'administrateurs, gérants … reçues</t>
  </si>
  <si>
    <t>Charges refacturées</t>
  </si>
  <si>
    <t>Autres produits divers d'exploitation</t>
  </si>
  <si>
    <t>REPRISES DU FONDS POUR RISQUES FINANCIERS GENERAUX</t>
  </si>
  <si>
    <t>REPRISES D'AMORTISSEMENTS, DE PROVISIONS ET RECUPERATIONS SUR CREANCES IRRECOUVRABLES</t>
  </si>
  <si>
    <t>Reprises de provisions sur immobilisations en cours</t>
  </si>
  <si>
    <t>Reprises de provisions sur immobilisations incorporelles en cours</t>
  </si>
  <si>
    <t>Reprises de provisions sur immobilisations corporelles en cours</t>
  </si>
  <si>
    <t>Reprises de provisions sur immobilisations d'exploitation</t>
  </si>
  <si>
    <t>Reprises de provisions sur immobilisations incorporelles d'exploitation</t>
  </si>
  <si>
    <t>Reprises de provisions sur immobilisations corporelles d'exploitation</t>
  </si>
  <si>
    <t>Reprises de provisions sur immobilisations hors exploitation</t>
  </si>
  <si>
    <t>Reprises de provisions sur immobilisations incorporelles hors exploitation</t>
  </si>
  <si>
    <t>Reprises de provisions sur immobilisations corporelles hors exploitation</t>
  </si>
  <si>
    <t>Reprises de provisions sur créances en souffrance de 0 mois à 3 mois au plus</t>
  </si>
  <si>
    <t>Reprises de provisions sur créances en souffrance de plus de 3 mois à 6 mois au plus</t>
  </si>
  <si>
    <t>Récupération sur créances amorties</t>
  </si>
  <si>
    <t>PRODUITS EXCEPTIONNELS ET PROFITS SUR EXERCICES ANTERIEURS</t>
  </si>
  <si>
    <t>Produits exceptionnels</t>
  </si>
  <si>
    <t>Dédits, pénalités et libéralités perçus</t>
  </si>
  <si>
    <t>Subventions d'équilibre</t>
  </si>
  <si>
    <t>Dégrèvement d'impôts autres que l'impôt sur les excédents</t>
  </si>
  <si>
    <t>Quote-part des subventions d'investissement virée au résultat de l'exercice</t>
  </si>
  <si>
    <t>Produits résultant d'un changement de méthode d'évaluation</t>
  </si>
  <si>
    <t>Autres produits exceptionnels</t>
  </si>
  <si>
    <t>Profits sur exercices antérieurs</t>
  </si>
  <si>
    <t>Profits d'exploitation financière</t>
  </si>
  <si>
    <t>Profits d'exploitation non financière</t>
  </si>
  <si>
    <t>Profits exceptionnels</t>
  </si>
  <si>
    <t>COMPTE D’ENGAGEMENTS HORS BILAN</t>
  </si>
  <si>
    <t>ENGAGEMENTS DE FINANCEMENT</t>
  </si>
  <si>
    <t>Engagements de financement donnés en faveur des institutions financières</t>
  </si>
  <si>
    <t>Engagements de financement reçus des institutions financières</t>
  </si>
  <si>
    <t>Engagements de financement donnés en faveur des membres, bénéficiaires ou clients</t>
  </si>
  <si>
    <t>Engagements de financement reçus des membres, bénéficiaires ou clients</t>
  </si>
  <si>
    <t>ENGAGEMENTS DE GARANTIE</t>
  </si>
  <si>
    <t>Cautions, avals et autres garanties d'ordre des institutions financières</t>
  </si>
  <si>
    <t>Confirmations d'ouverture de crédits documentaires</t>
  </si>
  <si>
    <t>Acceptations à payer</t>
  </si>
  <si>
    <t>Autres garanties données</t>
  </si>
  <si>
    <t>Cautions, avals et autres garanties reçus des institutions financières</t>
  </si>
  <si>
    <t>Cautions et avals reçus</t>
  </si>
  <si>
    <t>Contre-garanties reçues sur les crédits distribués</t>
  </si>
  <si>
    <t>Contre-garanties reçues des engagements par signature donnés</t>
  </si>
  <si>
    <t>Autres garanties irrévocables et inconditionnelles reçues</t>
  </si>
  <si>
    <t>Garanties d'ordre des membres, bénéficiaires ou clients</t>
  </si>
  <si>
    <t>Obligations cautionnées</t>
  </si>
  <si>
    <t>Cautions, avals et autres garanties donnés</t>
  </si>
  <si>
    <t>Garanties de remboursement de crédits</t>
  </si>
  <si>
    <t>Garanties reçues des membres, bénéficiaires ou clients</t>
  </si>
  <si>
    <t>Garanties reçues de l'Etat et des organismes assimilés</t>
  </si>
  <si>
    <t>Garanties reçues des entreprises d'assurance et de capitalisation</t>
  </si>
  <si>
    <t>Autres garanties reçues</t>
  </si>
  <si>
    <t>Interventions à l'émission</t>
  </si>
  <si>
    <t>Marché gris</t>
  </si>
  <si>
    <t>Autres titres à recevoir</t>
  </si>
  <si>
    <t>ENGAGEMENTS SUR OPERATIONS EN DEVISES</t>
  </si>
  <si>
    <t>Opérations de change au comptant</t>
  </si>
  <si>
    <t>Francs CFA achetés non encore reçus</t>
  </si>
  <si>
    <t>Opérations de change à terme</t>
  </si>
  <si>
    <t>Francs CFA à recevoir contre devises à livrer</t>
  </si>
  <si>
    <t>Devises à recevoir contre francs CFA à livrer</t>
  </si>
  <si>
    <t>Devises à recevoir contre devises à livrer</t>
  </si>
  <si>
    <t>Devises à livrer contre devises à recevoir</t>
  </si>
  <si>
    <t>Opérations de prêts ou d'emprunts en devises</t>
  </si>
  <si>
    <t>Report/déport non couru</t>
  </si>
  <si>
    <t>Report/déport à recevoir</t>
  </si>
  <si>
    <t>Report/déport à payer</t>
  </si>
  <si>
    <t>Intérêts non courus en devises couverts</t>
  </si>
  <si>
    <t>Intérêts non courus en devises couverts à recevoir</t>
  </si>
  <si>
    <t>Intérêts non courus en devises couverts à payer</t>
  </si>
  <si>
    <t>Comptes d'ajustement devises hors bilan</t>
  </si>
  <si>
    <t>Comptes de position de change hors bilan</t>
  </si>
  <si>
    <t>Comptes de contre-valeur de position de change hors bilan</t>
  </si>
  <si>
    <t>Autres engagements donnés</t>
  </si>
  <si>
    <t>Loyers à payer</t>
  </si>
  <si>
    <t>Engagements divers donnés</t>
  </si>
  <si>
    <t>Autres engagements reçus</t>
  </si>
  <si>
    <t>Valeurs reçues en garantie</t>
  </si>
  <si>
    <t>Loyers à percevoir</t>
  </si>
  <si>
    <t>Engagements divers reçus</t>
  </si>
  <si>
    <t>OPERATIONS EFFECTUEES POUR LE COMPTE DE TIERS</t>
  </si>
  <si>
    <t>Opérations d'encaissement</t>
  </si>
  <si>
    <t>Valeurs à l'encaissement reçues des membres, bénéficiaires ou clients</t>
  </si>
  <si>
    <t>Comptes des membres, bénéficiaires ou clients exigibles après encaissement</t>
  </si>
  <si>
    <t>Valeurs à l'encaissement reçues des correspondants et non disponibles</t>
  </si>
  <si>
    <t>Comptes des correspondants exigibles après encaissement</t>
  </si>
  <si>
    <t>Comptes de suivi des engagements consortiaux de financement donnés</t>
  </si>
  <si>
    <t>Engagements de financement</t>
  </si>
  <si>
    <t>Part de chef de file</t>
  </si>
  <si>
    <t>Parts des co - participants</t>
  </si>
  <si>
    <t>Comptes de suivi des engagements consortiaux de garantie donnés</t>
  </si>
  <si>
    <t>Engagements de garantie donnés</t>
  </si>
  <si>
    <t>Comptes de suivi des crédits consortiaux distribués</t>
  </si>
  <si>
    <t>Crédits consortiaux</t>
  </si>
  <si>
    <t>Echéances impayées</t>
  </si>
  <si>
    <t>Comptes de suivi des crédits distribués pour le compte de tiers</t>
  </si>
  <si>
    <t>Ressources affectées aux crédits distribués pour le compte de tiers</t>
  </si>
  <si>
    <t>Num Cpte</t>
  </si>
  <si>
    <t>Débit</t>
  </si>
  <si>
    <t>Crédit</t>
  </si>
  <si>
    <t>OPERATIONS AVEC LES INSTITUTIONS FINANCIERES</t>
  </si>
  <si>
    <t>nbcar</t>
  </si>
  <si>
    <t>COMPTES TRANSITOIRES ET D'ATTENTE</t>
  </si>
  <si>
    <t>Comptes ordinaires sur livret</t>
  </si>
  <si>
    <t>Prêts subordonnés à terme</t>
  </si>
  <si>
    <t>Titres subordonnés à terme</t>
  </si>
  <si>
    <t>Intérêts sur comptes ordinaires</t>
  </si>
  <si>
    <t>Produits résultant des écarts sur crédits</t>
  </si>
  <si>
    <t>C6</t>
  </si>
  <si>
    <t>C5</t>
  </si>
  <si>
    <t>C4</t>
  </si>
  <si>
    <t>C2</t>
  </si>
  <si>
    <t>C3</t>
  </si>
  <si>
    <t>C1</t>
  </si>
  <si>
    <t>Libellé des comptes</t>
  </si>
  <si>
    <t>N°Cpte</t>
  </si>
  <si>
    <t>Prêts sur prêts en souffrance de 6 mois au plus</t>
  </si>
  <si>
    <t>Découverts</t>
  </si>
  <si>
    <t>Reçues des membres beneficiaires ou clients</t>
  </si>
  <si>
    <t>Prêts et titres subordonnés à terme</t>
  </si>
  <si>
    <t>Prêts subordonnés à durée indeterminée</t>
  </si>
  <si>
    <t>Titres subordonnés à durée indeterminée</t>
  </si>
  <si>
    <t>Prêts et titres subordonnés à durée indeterminée</t>
  </si>
  <si>
    <t>Rénumération versées aux stagiaires</t>
  </si>
  <si>
    <t>DESIGNATION</t>
  </si>
  <si>
    <t>Trimestrielle</t>
  </si>
  <si>
    <t>P11-Novembre</t>
  </si>
  <si>
    <t>P12-Décembre</t>
  </si>
  <si>
    <t>P7-Juillet</t>
  </si>
  <si>
    <t>P8-Août</t>
  </si>
  <si>
    <t>type</t>
  </si>
  <si>
    <t>Produits résultants des écarts sur caisse</t>
  </si>
  <si>
    <t>Produits résultant des écarts sur dépots</t>
  </si>
  <si>
    <t>Crédits en souffrance 6 mois au plus</t>
  </si>
  <si>
    <t>Interêts sur comptes des membres, bénéficiaires ou clients</t>
  </si>
  <si>
    <t xml:space="preserve"> &gt; 5% pour les structures d'épargne et de crédit</t>
  </si>
  <si>
    <t xml:space="preserve"> &gt; 2% pour les structures de crédit direct</t>
  </si>
  <si>
    <t>DK1-93-00008</t>
  </si>
  <si>
    <t xml:space="preserve">ALLIANCE DE CREDIT ET D'EPARGNE  POUR LA PROMOTION </t>
  </si>
  <si>
    <t>ACEP DAKAR</t>
  </si>
  <si>
    <t xml:space="preserve">CREDIT MUTUEL  SENEGAL DE NDOFFANE </t>
  </si>
  <si>
    <t xml:space="preserve">CREDIT MUTUEL  SENEGAL DE NDIAFFATE </t>
  </si>
  <si>
    <t xml:space="preserve">CREDIT MUTUEL  SENEGAL DE DYA SIBASSOR </t>
  </si>
  <si>
    <t>CMS DYA SIBASSOR</t>
  </si>
  <si>
    <t xml:space="preserve">CREDIT MUTUEL  SENEGAL DE KAOLACK </t>
  </si>
  <si>
    <t xml:space="preserve">CREDIT MUTUEL  SENEGAL DE NIORO </t>
  </si>
  <si>
    <t xml:space="preserve">CREDIT MUTUEL  SENEGAL DE WACK NGOUNA </t>
  </si>
  <si>
    <t xml:space="preserve"> CREDIT MUTUEL  SENEGAL DE MEDINA SABAKH </t>
  </si>
  <si>
    <t xml:space="preserve">CAISSE POPULAIRE D'EPARGNE ET DE CREDIT DU CENTRE INTERNATIONAL DU CREDIT MUTUEL  SENEGAL DE KEUR SAMBA GUEYE (CICM) </t>
  </si>
  <si>
    <t>CPEC CICM-CMS KEUR SAMBA GUEYE</t>
  </si>
  <si>
    <t xml:space="preserve"> CREDIT MUTUEL  SENEGAL DE DJILOR </t>
  </si>
  <si>
    <t xml:space="preserve">CREDIT MUTUEL  SENEGAL DE SOKONE </t>
  </si>
  <si>
    <t>KL1-94-00046</t>
  </si>
  <si>
    <t xml:space="preserve"> CREDIT MUTUEL  SENEGAL DE KAFFRINE</t>
  </si>
  <si>
    <t>CMS KAFFRINE</t>
  </si>
  <si>
    <t>CREDIT MUTUEL  SENEGAL DE TAMBA</t>
  </si>
  <si>
    <t>CMS  TAMBACOUNDA</t>
  </si>
  <si>
    <t>CREDIT MUTUEL  SENEGAL DE KOUNGHEUL</t>
  </si>
  <si>
    <t>CMS KOUNGHEUL</t>
  </si>
  <si>
    <t>CREDIT MUTUEL  SENEGAL DE KOUMPENTOUM</t>
  </si>
  <si>
    <t xml:space="preserve"> CREDIT MUTUEL  SENEGAL DE VELINGARA </t>
  </si>
  <si>
    <t>CREDIT MUTUEL  SENEGAL DE KOUSSANAR</t>
  </si>
  <si>
    <t xml:space="preserve"> CREDIT MUTUEL  SENEGAL DE KOUNKANE </t>
  </si>
  <si>
    <t xml:space="preserve"> CREDIT MUTUEL  SENEGAL DE DABO (CICM) </t>
  </si>
  <si>
    <t xml:space="preserve">CREDIT MUTUEL  SENEGAL DE THIES COMMUNE (CICM) </t>
  </si>
  <si>
    <t>CMS THIES</t>
  </si>
  <si>
    <t>CPEC MPAL</t>
  </si>
  <si>
    <t>CAISSE POPULAIRES D'EPARGNE ET DE CREDIT DU CREDIT MUTUEL DU SENEGAL DE MBOUR (CMS)</t>
  </si>
  <si>
    <t>CPEC-CMS</t>
  </si>
  <si>
    <t>CAISSE POPULAIRES D'EPARGNE ET DE CREDIT DU CREDIT MUTUEL DU SENEGAL DE JOAL FADIOUTH (CMS)</t>
  </si>
  <si>
    <t>CAISSE POPULAIRES D'EPARGNE ET DE CREDIT DU CREDIT MUTUEL DU SENEGAL DE KHOMBOLE  (CMS)</t>
  </si>
  <si>
    <t>CAISSE POPULAIRES D'EPARGNE ET DE CREDIT DU CREDIT MUTUEL DU SENEGAL DE TIVAOUNE  (CMS)</t>
  </si>
  <si>
    <t>CAISSE POPULAIRES D'EPARGNE ET DE CREDIT DU CREDIT MUTUEL DU SENEGAL DE KOLDA  (CMS)</t>
  </si>
  <si>
    <t>CAISSE POPULAIRES D'EPARGNE ET DE CREDIT DU CREDIT MUTUEL DU SENEGAL DE DIOURBEL (CMS)</t>
  </si>
  <si>
    <t>CAISSE POPULAIRES D'EPARGNE ET DE CREDIT DU CREDIT MUTUEL DU SENEGAL DE BASSOUL  (CMS)</t>
  </si>
  <si>
    <t>CPEC-CMS DE BASSOUL</t>
  </si>
  <si>
    <t>CAISSE POPULAIRES D'EPARGNE ET DE CREDIT DU CREDIT MUTUEL DU SENEGAL DE MISSIRA  (CMS)</t>
  </si>
  <si>
    <t>MUTUELLE D'EPARGNE ET DE CREDI DES PARCELLES ASSAINIES</t>
  </si>
  <si>
    <t>MEC PA</t>
  </si>
  <si>
    <t xml:space="preserve">MUTUELLE D'EPARGNE ET DE CREDIT DE BENE TALLY </t>
  </si>
  <si>
    <t>MEC BN</t>
  </si>
  <si>
    <t>MEC ZONE GUEDIAWAYE</t>
  </si>
  <si>
    <t xml:space="preserve">MUTUELLE D'EPARGNE ET DE CREDIT DES NIAYES </t>
  </si>
  <si>
    <t>MEC NIAYES</t>
  </si>
  <si>
    <t>MEC PAG</t>
  </si>
  <si>
    <t>DK3-97-00100</t>
  </si>
  <si>
    <t>CEC/ PLATEAU RUFISQUE</t>
  </si>
  <si>
    <t>MEC MAMELLES OUAKAM</t>
  </si>
  <si>
    <t>MUTUELLE D'EPARGNE ET DE CREDIT DE YOFF</t>
  </si>
  <si>
    <t>CAISSE DU CREDIT MUTUEL DU SENEGAL A POUT</t>
  </si>
  <si>
    <t>CCMS POUT</t>
  </si>
  <si>
    <t>CAISSE DU CREDIT MUTUEL DU SENEGAL A MBACKE</t>
  </si>
  <si>
    <t>CCMS MBACKE</t>
  </si>
  <si>
    <t>CAISSE DU CREDIT MUTUEL DU SENEGAL A GUINGUINEO</t>
  </si>
  <si>
    <t xml:space="preserve">CCMS GUINGUINEO </t>
  </si>
  <si>
    <t>CAISSE DU CREDIT MUTUEL DU SENEGAL A FATICK</t>
  </si>
  <si>
    <t>CCMS FATICK</t>
  </si>
  <si>
    <t>CAISSE DU CREDIT MUTUEL DU SENEGAL A ZIGUINCHOR</t>
  </si>
  <si>
    <t>CCMS ZIGUINCHOR</t>
  </si>
  <si>
    <t>CAISSE DU CREDIT MUTUEL DU SENEGAL A BIGNONA</t>
  </si>
  <si>
    <t>CCMS BIGNONA</t>
  </si>
  <si>
    <t>CAISSE POPULAIRE D'EPARGNE ET DE CREDIT DE KAFOUNTINE</t>
  </si>
  <si>
    <t>CCMS KAKOUNTINE</t>
  </si>
  <si>
    <t>CAISSE DU CREDIT MUTUEL DU SENEGAL A OUSSOUYE</t>
  </si>
  <si>
    <t>CCMS OUSSOUYE</t>
  </si>
  <si>
    <t>CAISSE DU CREDIT MUTUEL DU SENEGAL A NIODIOR DIONEWAR</t>
  </si>
  <si>
    <t>CCMS NIODIOR NDIONEWAR</t>
  </si>
  <si>
    <t>CAISSE DU CREDIT MUTUEL DU SENEGAL A BAMBEY</t>
  </si>
  <si>
    <t>CCMS BAMBEY</t>
  </si>
  <si>
    <t>MUTUELLE D'EPARGNE ET DE CREDIT DU  SENEGAL A RUFISQUE</t>
  </si>
  <si>
    <t>CCMS RUFISQUE</t>
  </si>
  <si>
    <t>CAISSE DU CREDIT MUTUEL DU SENEGAL A GUEDIAWAYE</t>
  </si>
  <si>
    <t>CCMS GUEDIAWAYE</t>
  </si>
  <si>
    <t>CAISSE DU CREDIT MUTUEL DU SENEGAL A PIKINE</t>
  </si>
  <si>
    <t>CCMS PIKINE</t>
  </si>
  <si>
    <t>CAISSE DU CREDIT MUTUEL DU SENEGAL A KEDOUGOU</t>
  </si>
  <si>
    <t>CCMS KEDOUGOU</t>
  </si>
  <si>
    <t>CAISSE DU CREDIT MUTUEL DU SENEGAL A BAKEL</t>
  </si>
  <si>
    <t>CCMS BAKEL</t>
  </si>
  <si>
    <t>CAISSE DU CREDIT MUTUEL DU SENEGAL A THIADIAYE</t>
  </si>
  <si>
    <t>CCMS THIADIAYE</t>
  </si>
  <si>
    <t>MEC ICOTAF BOUBESS</t>
  </si>
  <si>
    <t>MECREL</t>
  </si>
  <si>
    <t xml:space="preserve">MUTUELLE D'EPARGNE ET DE CREDIT DE LA ZONE DE MALIKA </t>
  </si>
  <si>
    <t>MEC ZOMA</t>
  </si>
  <si>
    <t>MUTUELLE D'EPARGNE ET DE LA ZONE DE SOUMBEDIOUNE</t>
  </si>
  <si>
    <t xml:space="preserve">MUTUELLE D'EPARGNE ET DE LA ZONE DE NDIAREME GUEDIAWAYE </t>
  </si>
  <si>
    <t xml:space="preserve">MUTUELLE D'PARGNE ET DE CREDIT DE GUINAW RAILS  PIKINE </t>
  </si>
  <si>
    <t>MEC GR</t>
  </si>
  <si>
    <t xml:space="preserve">MUTUELLE D'EPARGNE ET DE CREDIT DE DIAMAGUEUNE </t>
  </si>
  <si>
    <t>MEC DIAM</t>
  </si>
  <si>
    <t>MECKAW</t>
  </si>
  <si>
    <t>MECZONY</t>
  </si>
  <si>
    <t>MEC DONAYE PODOR</t>
  </si>
  <si>
    <t>MECAT</t>
  </si>
  <si>
    <t xml:space="preserve">MUTUELLE D'EPARGNE ET DE CREDIT UNACOIS/CAMBERENE </t>
  </si>
  <si>
    <t>UNACOIS CAMBERENE</t>
  </si>
  <si>
    <t>MEC ZOP</t>
  </si>
  <si>
    <t>UFM</t>
  </si>
  <si>
    <t>MEC SAM SA NGOR</t>
  </si>
  <si>
    <t>MEC FADEC KAJOOR</t>
  </si>
  <si>
    <t>MEC FADEC NIAMBUR</t>
  </si>
  <si>
    <t>DK1-000-0187</t>
  </si>
  <si>
    <t>MUTUELLE D'EPARGNE ET DE CREDIT DES FEMMES GRAND YOFF</t>
  </si>
  <si>
    <t>MEC FEMMES GRAND-YOFF</t>
  </si>
  <si>
    <t>MUTUELLE D'EPARGNE ET DE CREDIT DE GRAND-DAKAR A ZIGUINCHOR (CMS)</t>
  </si>
  <si>
    <t>CCMS MEC GRAND DAKAR ZIGUINCHOR</t>
  </si>
  <si>
    <t>MUTUELLE D'EPARGNE ET DE CREDIT DE MBORO (CMS)</t>
  </si>
  <si>
    <t>CCMS MEC MBORO</t>
  </si>
  <si>
    <t>MUTUELLE D'EPARGNE ET DE CREDIT DE THIONCK-ESSYL (CMS)</t>
  </si>
  <si>
    <t>CCMS MEC THIONCK ESSYL</t>
  </si>
  <si>
    <t>MUTUELLE D'EPARGNE ET DE CREDIT DE MEDINA WANDIFA (CMS)</t>
  </si>
  <si>
    <t>CCMS MEC MEDINA WANDIFA</t>
  </si>
  <si>
    <t xml:space="preserve">MUTUELLE D'EPARGNE ET DE CREDIT DE MALICK SY (CMS) </t>
  </si>
  <si>
    <t>CCMS MEC MALICK SY</t>
  </si>
  <si>
    <t>MUTUELLE D'EPARGNE ET DE CREDIT DE GOUDIRY (CMS)</t>
  </si>
  <si>
    <t>CCMS MEC GOUDIRY</t>
  </si>
  <si>
    <t>MUTUELLE D'EPARGNE ET DE CREDIT DE COLOBANE (CMS)</t>
  </si>
  <si>
    <t>CCMS MEC DE COLOBONE</t>
  </si>
  <si>
    <t>MUTUELLE D'EPARGNE ET DE CREDIT DE MARSASSOUM (CMS)</t>
  </si>
  <si>
    <t>CCMS MEC  DE MARSASSOUM</t>
  </si>
  <si>
    <t>MEC UNACOIS NDEUGANE  YOFF</t>
  </si>
  <si>
    <t>MEC UNACOIS  KAOLACK</t>
  </si>
  <si>
    <t>MUTUELLE D'EPARGNE ET DE CREDIT UNACOIS DE TIVAOUNE</t>
  </si>
  <si>
    <t>MEC UNACOIS  TIVAOUNE</t>
  </si>
  <si>
    <t>MUTUELLE D'EPARGNE ET DE CREDIT DES COMMERCANTS ET OPERATEURS ECONOMIQUES DU MARCHE HLM V</t>
  </si>
  <si>
    <t>MECCOM HLM 5</t>
  </si>
  <si>
    <t>MUTUELLE D'EPARGNE ET DE CREDIT DES FEMMES DE PIKINE</t>
  </si>
  <si>
    <t xml:space="preserve">MEC FP </t>
  </si>
  <si>
    <t>MEC FEMMES OUAKAM</t>
  </si>
  <si>
    <t>MUTUELLE D'EPARGNE ET DE CREDIT DE FASS BOY</t>
  </si>
  <si>
    <t>MEC FASS BOY</t>
  </si>
  <si>
    <t>MUTUELLE D'EPARGNE ET DE CREDIT DE PROMOTION FEMININE DE LA COMMUNAUTE RURALE DE MPAL</t>
  </si>
  <si>
    <t>MEC  PF / CR MPAL</t>
  </si>
  <si>
    <t>MEC JAPPO DIAMNIADIO</t>
  </si>
  <si>
    <t>INSTITUTION MUTUALISTE COMMUNAUTAIRE D'EPARGNE ET DE CREDIT DE  DAKAR</t>
  </si>
  <si>
    <t>IMCEC DAKAR</t>
  </si>
  <si>
    <t>IMCEC THIES</t>
  </si>
  <si>
    <t>MEC FEMMES ZONE PIKINE</t>
  </si>
  <si>
    <t>MEC AGROPASTEURS DIENDER</t>
  </si>
  <si>
    <t>COOPERATIVE D'EPARGNE ET DE CREDIT DU RESEAU DES ORGANISATIONS PAYSANNES ET PASTORALES</t>
  </si>
  <si>
    <t>COOPEC-RESOPP</t>
  </si>
  <si>
    <t>MEC MAHMOUDA II</t>
  </si>
  <si>
    <t>MUTUELLE D'EPARGNE ET DE CREDIT DU BASSIN ARACHIDIER ET DU SYLVO PASTORAL</t>
  </si>
  <si>
    <t>MEC BAS</t>
  </si>
  <si>
    <t>MEC  SANGALKAM</t>
  </si>
  <si>
    <t>MEC NDAP NE A SINIG</t>
  </si>
  <si>
    <t xml:space="preserve">MUTUELLE D'EPARGNE ET DE CREDIT DU RESEAU D'INITIATIVES ET D'APPUI AU DEVELOPPEMENT </t>
  </si>
  <si>
    <t xml:space="preserve">MUTUELLE D'EPARGNE ET DE CREDIT DU MARCHE CENTRAL AU POISSON </t>
  </si>
  <si>
    <t>MEC MAC</t>
  </si>
  <si>
    <t>MEC MFRP</t>
  </si>
  <si>
    <t>MUTUELLE D'EPARGNE ET DE CREDIT PAMECAS THIES</t>
  </si>
  <si>
    <t>MEC PAMECAS THIES</t>
  </si>
  <si>
    <t xml:space="preserve">MUTUELLE D'EPARGNE ET DE CREDIT DE L'ASSOCIATION DES PRODUCTEURS DE LA VALLEE DU FLEUVE GAMBIE </t>
  </si>
  <si>
    <t>MECADR-TAMBA</t>
  </si>
  <si>
    <t>MEC SOFT LIT</t>
  </si>
  <si>
    <t>MUTUELLE D'EPARGNE ET DE CREDIT DE REDIBE DE BABA GARAGE</t>
  </si>
  <si>
    <t>MB1-03-00309</t>
  </si>
  <si>
    <t xml:space="preserve"> MUTUELLE D'EPARGNE ET DE CREDIT POUR LE DEVELOPPEMENT DE LA PÊCHE A JOAL</t>
  </si>
  <si>
    <t>MEC DEV PECHE</t>
  </si>
  <si>
    <t>MEC MUNICIPALITE DE DAKAR (MECMU)</t>
  </si>
  <si>
    <t xml:space="preserve">MUTUELLE D'EPARGNE ET DE CREDIT DE LA COMMUNAUTE RURALE DE TAÏBA - NDIAYE </t>
  </si>
  <si>
    <t>MEC BOKK JOM BOUSTANE</t>
  </si>
  <si>
    <t>MEC BOKK XOL NDOUR NDOUR</t>
  </si>
  <si>
    <t>MUTUELLE D'EPARGNE ET DE CREDIT DE LA CHAMBRE DE COMMERCE DE KAOLACK</t>
  </si>
  <si>
    <t>MECCIAK</t>
  </si>
  <si>
    <t>MEC SUXALI BABA GARAGE</t>
  </si>
  <si>
    <t>MEC NDIMBALANTE DE KEUR MADIABEL</t>
  </si>
  <si>
    <t>MEC SANT SUNU BOROM DE KHOMBOLE</t>
  </si>
  <si>
    <t>TB3-03-00330</t>
  </si>
  <si>
    <t>MEC XEWEL DE KOAR</t>
  </si>
  <si>
    <t>MEC DEGGO BOKK LIGGEY DE KEUR AYIP KA</t>
  </si>
  <si>
    <t>FK3-03-00347</t>
  </si>
  <si>
    <t>MUTUELLE D'EPARGNE ET DE CREDIT DE L'ASSOCIATION REGIONALE DES AGRICULTEURS DE FATICK</t>
  </si>
  <si>
    <t>MEC ARAF DE GOSSAS</t>
  </si>
  <si>
    <t>MEC BAMTAARE DE MATAM</t>
  </si>
  <si>
    <t>MEC AAP</t>
  </si>
  <si>
    <t>MUTUELLE D'EPARGNE ET DE CREDIT DE PROMOTION FEMININE DE SEBIKOTANE DE LA FNGPF</t>
  </si>
  <si>
    <t>MEC DIMBALANTE DE FOUNDIOUGNE</t>
  </si>
  <si>
    <t>MEC KWIP/P</t>
  </si>
  <si>
    <t>MEC CODEL</t>
  </si>
  <si>
    <t>CAISSE DU CREDIT MUTUEL SENEGAL DE BOURGUIBA</t>
  </si>
  <si>
    <t>CCMS BOURGUIBA</t>
  </si>
  <si>
    <t>CAISSE DU CREDIT MUTUEL SENEGAL DE DIOULOULOU</t>
  </si>
  <si>
    <t>CCMS DIOULOULOU</t>
  </si>
  <si>
    <t>CAISSE DU CREDIT MUTUEL SENEGAL DE FIMELA</t>
  </si>
  <si>
    <t>CCMS FIMELA</t>
  </si>
  <si>
    <t>CAISSE DU CREDIT MUTUEL SENEGAL DE NDIAGANIAO</t>
  </si>
  <si>
    <t>CCMS NDIAGANIAO</t>
  </si>
  <si>
    <t>CAISSE DU CREDIT MUTUEL SENEGAL DE OUAKAM</t>
  </si>
  <si>
    <t>CCMS OUAKAM</t>
  </si>
  <si>
    <t>CAISSE DU CREDIT MUTUEL SENEGAL DE SEDHIOU</t>
  </si>
  <si>
    <t>CCMS SEDHIOU</t>
  </si>
  <si>
    <t>CAISSE DU CREDIT MUTUEL SENEGAL DE THIAROYE</t>
  </si>
  <si>
    <t>CCMS THIAROYE</t>
  </si>
  <si>
    <t>CAISSE DU CREDIT MUTUEL SENEGAL DE YEUMBEUL</t>
  </si>
  <si>
    <t>CCMS YEUMBEUL</t>
  </si>
  <si>
    <t>CAISSE DU CREDIT MUTUEL SENEGAL DES PARCELLES ASSAINIES</t>
  </si>
  <si>
    <t>CCMS PA</t>
  </si>
  <si>
    <t xml:space="preserve">MUTUELLE D'EPARGNE ET DE CREDIT DOOLEEL DJIGEEN </t>
  </si>
  <si>
    <t>CAISSE DE CREDIT MUTUEL DE SAINT-LOUIS</t>
  </si>
  <si>
    <t>CCMS SAINT- LOUIS</t>
  </si>
  <si>
    <t>IMCEC MBOUR</t>
  </si>
  <si>
    <t>IMCEC CASAMANCE</t>
  </si>
  <si>
    <t>MEC TRANS</t>
  </si>
  <si>
    <t>MEC PAR DE RAO</t>
  </si>
  <si>
    <t>MEC NDIANGNE</t>
  </si>
  <si>
    <t>MECCIAM "FAWROU"</t>
  </si>
  <si>
    <t>JSR</t>
  </si>
  <si>
    <t>MEC DE LA RNC DU DELTA DU SALOUM</t>
  </si>
  <si>
    <t>MEC/FEDM</t>
  </si>
  <si>
    <t>CAREC BARKEDJI</t>
  </si>
  <si>
    <t>CAISSE DU CREDIT MUTUEL SENEGAL DE CAP-SKIRING</t>
  </si>
  <si>
    <t>CCMS DE CAP SKIRING</t>
  </si>
  <si>
    <t>CAISSE DU CREDIT MUTUEL SENEGAL DE DAHRA</t>
  </si>
  <si>
    <t>CCMS DE DARHA</t>
  </si>
  <si>
    <t>CAISSE DU CREDIT MUTUEL SENEGAL DE DIAWARA</t>
  </si>
  <si>
    <t>CCMS DE DIAWARA</t>
  </si>
  <si>
    <t>CAISSE DU CREDIT MUTUEL SENEGAL DE GRAND-YOFF</t>
  </si>
  <si>
    <t>CCMS DE GRAND YOFF</t>
  </si>
  <si>
    <t>CAISSE DU CREDIT MUTUEL SENEGAL DE GOLF-SUD</t>
  </si>
  <si>
    <t>CCMS DE GOLF SUD</t>
  </si>
  <si>
    <t>CAISSE DU CREDIT MUTUEL SENEGAL DE KAOLACK II</t>
  </si>
  <si>
    <t>CCMS DE KAOLACK II</t>
  </si>
  <si>
    <t>CAISSE DU CREDIT MUTUEL SENEGAL DE KEBEMER</t>
  </si>
  <si>
    <t>CCMS DE KEBEMER</t>
  </si>
  <si>
    <t>CAISSE DU CREDIT MUTUEL SENEGAL DE KIDIRA</t>
  </si>
  <si>
    <t>CCMS DE KIDIRA</t>
  </si>
  <si>
    <t>CAISSE DU CREDIT MUTUEL SENEGAL DE LOUGA</t>
  </si>
  <si>
    <t>CCMS DE LOUGA</t>
  </si>
  <si>
    <t>CAISSE DU CREDIT MUTUEL SENEGAL DE PARCELLES DIOR</t>
  </si>
  <si>
    <t>CCMS DE PARCELLES DIOR</t>
  </si>
  <si>
    <t>CAISSE DU CREDIT MUTUEL SENEGAL DE ROSS-BETHIO</t>
  </si>
  <si>
    <t>CCM DE ROSS-BETHIO</t>
  </si>
  <si>
    <t>CAISSE DU CREDIT MUTUEL SENEGAL DE TANAFF</t>
  </si>
  <si>
    <t>CCMS DE TANAFF</t>
  </si>
  <si>
    <t>CAISSE DU CREDIT MUTUEL SENEGAL DE THIES CENTRE</t>
  </si>
  <si>
    <t>CCMS DE THIES 2</t>
  </si>
  <si>
    <t>CAISSE DU CREDIT MUTUEL SENEGAL DE TOUBA</t>
  </si>
  <si>
    <t>CCMS DE TOUBA</t>
  </si>
  <si>
    <t xml:space="preserve">MUTUELLE D'EPARGNE ET DE CREDIT POUR LA PROTECTION DE LA NATURE A POPENGUINE </t>
  </si>
  <si>
    <t>MEC/PRONAT</t>
  </si>
  <si>
    <t xml:space="preserve">MUTUELLE D'EPARGNE ET DE CREDIT KAWRAL DIWAN TORO </t>
  </si>
  <si>
    <t>MEC KAWRAL  DIWAN TORO</t>
  </si>
  <si>
    <t>MFR MALINCOUNDA</t>
  </si>
  <si>
    <t>MEC FELO AGNAM</t>
  </si>
  <si>
    <t xml:space="preserve">MUTUELLE D'EPARGNE ET DE CREDIT DE THIOLOM </t>
  </si>
  <si>
    <t>CVA THIOLOM</t>
  </si>
  <si>
    <t xml:space="preserve">MUTUELLE D'EPARGNE ET DE CREDIT DIALAW </t>
  </si>
  <si>
    <t xml:space="preserve">MUTUELLE D'EPARGNE ET DE CREDIT SAXUM JIGEEN DE NIORO </t>
  </si>
  <si>
    <t>MEC SAXUM JIGEEN DE NIORO</t>
  </si>
  <si>
    <t>CAISSE DU CREDIT MUTUEL SENEGAL DE SALY</t>
  </si>
  <si>
    <t>CCMS SALY</t>
  </si>
  <si>
    <t>CAISSE DU CREDIT MUTUEL SENEGAL DE RICHARD TOLL</t>
  </si>
  <si>
    <t>CCMS RICHARD TOLL</t>
  </si>
  <si>
    <t>CAISSE DU CREDIT MUTUEL SENEGAL DE SAMINE</t>
  </si>
  <si>
    <t>CCMS SAMINE</t>
  </si>
  <si>
    <t>CAISSE DU CREDIT MUTUEL SENEGAL DE PLATEAU</t>
  </si>
  <si>
    <t>CCMS PLATEAU</t>
  </si>
  <si>
    <t>CAISSE DU CREDIT MUTUEL SENEGAL DE SHAM</t>
  </si>
  <si>
    <t>CCMS SAHM</t>
  </si>
  <si>
    <t>MEE/SPS</t>
  </si>
  <si>
    <t xml:space="preserve">COOPERATIVE D'EPARGNE ET DE CREDIT "BIRIMA" </t>
  </si>
  <si>
    <t>CEC BIRIMA</t>
  </si>
  <si>
    <t xml:space="preserve">CREDIT MUNICIPAL DE GUEDIAWAYE </t>
  </si>
  <si>
    <t>CAISSE DU CREDIT MUTUEL SENEGAL DE LA VDN</t>
  </si>
  <si>
    <t>CCMS VDN</t>
  </si>
  <si>
    <t>CAISSE DU CREDIT MUTUEL SENEGAL DE HANN MARISTES</t>
  </si>
  <si>
    <t>CCMS DE HANN MARISTES</t>
  </si>
  <si>
    <t>CAISSE DU CREDIT MUTUEL SENEGAL DE PARCELLES ASSAINIES ACAPES</t>
  </si>
  <si>
    <t>CCMS DE PARCELLES ACAPES</t>
  </si>
  <si>
    <t>CAISSE DU CREDIT MUTUEL SENEGAL DE LA RUE 6</t>
  </si>
  <si>
    <t>CCMS RUE 6</t>
  </si>
  <si>
    <t>CAISSE DU CREDIT MUTUEL SENEGAL DE  MBOUR 2</t>
  </si>
  <si>
    <t>CCMS MBOUR 2</t>
  </si>
  <si>
    <t>CAISSE DU CREDIT MUTUEL SENEGAL DE NDIOUM</t>
  </si>
  <si>
    <t>CCMS NDIOUM</t>
  </si>
  <si>
    <t>CAISSE DU CREDIT MUTUEL SENEGAL DE MEKHE</t>
  </si>
  <si>
    <t>CCMS MEKHE</t>
  </si>
  <si>
    <t xml:space="preserve">CAISSE DU CREDIT MUTUEL SENEGAL DE THIES 3 </t>
  </si>
  <si>
    <t>CCMS THIES 3</t>
  </si>
  <si>
    <t>CAISSE DU CREDIT MUTUEL SENEGAL DE GOSSAS</t>
  </si>
  <si>
    <t>CCMS GOSSAS</t>
  </si>
  <si>
    <t>CAISSE DU CREDIT MUTUEL SENEGAL DE MEDINA YORO FOULAH</t>
  </si>
  <si>
    <t>CCMS MEDINA YORO FOULAH</t>
  </si>
  <si>
    <t xml:space="preserve">MUTUELLE D'EPARGNE ET DE CREDIT JAPPOO LIGGEEY DE NGUEKHOKH </t>
  </si>
  <si>
    <t>MEC JAPPOO LIGUEEY DE NGUEKHOKH</t>
  </si>
  <si>
    <t xml:space="preserve">MUTUELLE ALLIANCE DE CREDIT ET D'EPARGNE POUR LA PRODUCTION DE PIKINE </t>
  </si>
  <si>
    <t>ACEP PIKINE</t>
  </si>
  <si>
    <t>ACEP MBOUR</t>
  </si>
  <si>
    <t>ACEP THIES</t>
  </si>
  <si>
    <t>ACEP DIOURBEL</t>
  </si>
  <si>
    <t>ACEP KAOLACK</t>
  </si>
  <si>
    <t>MUTUELLE ALLIANCE DE CREDIT ET D'EPARGNE POUR LA PRODUCTION DE SAINT-LOUIS</t>
  </si>
  <si>
    <t>ACEP SAINT LOUIS</t>
  </si>
  <si>
    <t>ACEP OUROSSOGUI</t>
  </si>
  <si>
    <t>MUTUELLE ALLIANCE DE CREDIT ET D'EPARGNE POUR LA PRODUCTION DE TAMBACOUNDA</t>
  </si>
  <si>
    <t>ACEP TAMBACOUNDA</t>
  </si>
  <si>
    <t>ACEP ZIGUINCHOR</t>
  </si>
  <si>
    <t>ACEP KOLDA</t>
  </si>
  <si>
    <t xml:space="preserve">MUTUELLE D'EPARGNE ET DE CREDIT WOOLONTE </t>
  </si>
  <si>
    <t>CAISSE POPULAIRE D'EPARGNE ET DE CREDIT DE L'ILE  DE GOREE ( CAPECIG )</t>
  </si>
  <si>
    <t>MUTUELLE D'EPARGNE ET DE CREDIT DE NGOR ( MEC NGOR )</t>
  </si>
  <si>
    <t>MEC/NGOR</t>
  </si>
  <si>
    <t>MUTUELLE D4EPARGNE ET DE CREDIT PAMECAS DU DEPARTEMENT DE MBOUR ( PAMECAS-MBOUR )</t>
  </si>
  <si>
    <t>MUTUELLE D'EPARGNE ET DE CREDIT YENE DIALOW ( MECID )</t>
  </si>
  <si>
    <t>MECYD</t>
  </si>
  <si>
    <t>MUTUELLE D'EPARGNE ET DE CREDIT THIAROYE GUEDJ ( MEC/TG )</t>
  </si>
  <si>
    <t>MEC/TG</t>
  </si>
  <si>
    <t>MUTUELLE D'EPARGNE ET DE CREDIT  DE MEDINA- FASS-COLOBANE ( MEC-MFCO )</t>
  </si>
  <si>
    <t>MEC/MFCO</t>
  </si>
  <si>
    <t>MUTUELLE D'EPARGNE ET DE CREDIT  DE CASTORS-DERKLE-GRAND YOFF ( MEC-C.D.GY )</t>
  </si>
  <si>
    <t>MEC/C.D.GY</t>
  </si>
  <si>
    <t xml:space="preserve">CAISSE D'EPARGNE ET DE CREDIT DE BARGNY ( CEC-B ) </t>
  </si>
  <si>
    <t>CEC/B</t>
  </si>
  <si>
    <t>MUTUELLE D'EPARGNE ET DE CREDIT PAMECAS DU DEPARTEMENT DE TIVAOUANE ( PAMECAS-TIVAOUANE )</t>
  </si>
  <si>
    <t>PAMECAS TIVAOUNE</t>
  </si>
  <si>
    <t>MUTUELLE D'EPARGNE ET DE CREDIT DE RUFISQUE - EST (MECREST)</t>
  </si>
  <si>
    <t>MECREST</t>
  </si>
  <si>
    <t>CAURIE MICROFINANCE</t>
  </si>
  <si>
    <t>MUTUELLE D'EPARGNE ET DE CREDIT "EPICENTRE KOKI"</t>
  </si>
  <si>
    <t>MEC EPICENTRE KOKI</t>
  </si>
  <si>
    <t>MUTUELLE D'EPARGNE ET DE CREDIT POUR LA DYNAMISATION DE LA MICROFINANCE A KEGOUGOU</t>
  </si>
  <si>
    <t>MEC DYNAMICS KEDOUGOU</t>
  </si>
  <si>
    <t xml:space="preserve">UNION DES MUTUELLES DU PARTENARIAT POUR LA MOBILISATION DE L'EPARGNE ET DU CREDIT AU SENEGAL </t>
  </si>
  <si>
    <t>UM- PAMECAS</t>
  </si>
  <si>
    <t>UNION</t>
  </si>
  <si>
    <t>UNION  INTER-CREC ZIGUINCHOR</t>
  </si>
  <si>
    <t>RESEAU DES MUTUELLES D'EPARGNE ET DE CREDIT DES NIAYES</t>
  </si>
  <si>
    <t xml:space="preserve">UNION RURALE DES MUTUELLES D'EPARGNE ET DE CREDIT DU SENEGAL </t>
  </si>
  <si>
    <t xml:space="preserve">UNION DES INSTITUTIONS MUTUALISTES COMMUNAUTAIRES D'EPARGNE ET DE CREDIT </t>
  </si>
  <si>
    <t xml:space="preserve">UNION DES MUTUELLES D'EPARGNE ET DE CREDIT DES ARTISANS DU SENEGAL </t>
  </si>
  <si>
    <t xml:space="preserve">UNION DES MUTUELLES ALLIANCE DE CREDIT ET D'EPARGNE POUR LA PRODUCTION </t>
  </si>
  <si>
    <t>LG1-14-00604U</t>
  </si>
  <si>
    <t xml:space="preserve">UNION FINANCIERE MUTUALISTE DE LOUGA </t>
  </si>
  <si>
    <t>UFM/LOUGA</t>
  </si>
  <si>
    <t xml:space="preserve">FEDERATION DES CAISSES DU CREDIT MUTUEL DU SENEGAL </t>
  </si>
  <si>
    <t>FEDERATION</t>
  </si>
  <si>
    <t xml:space="preserve">CONFEDERATION DES CAISSES MUTUALISTES D'AFRIQUE DE L'OUEST </t>
  </si>
  <si>
    <t>CONFEDERATION</t>
  </si>
  <si>
    <t>SOCIETE  ANONYME "MICROSEN SA"</t>
  </si>
  <si>
    <t>SOCIETE  ANONYME "FIDES MICROFINANCE SENEGAL"</t>
  </si>
  <si>
    <t>FIDES Microfi nance Sénégal</t>
  </si>
  <si>
    <t>SOCIETE  ANONYME "MICROCRED SA"</t>
  </si>
  <si>
    <t>MICROCRED SA</t>
  </si>
  <si>
    <t>SOCIETE  ANONYME "KAJAS MICROFINANCE  SA"</t>
  </si>
  <si>
    <t>KAJAS MICROFINANCE SA</t>
  </si>
  <si>
    <t>COMPAGNIE FINANCIERE AFRICAINE SENEGAL SA</t>
  </si>
  <si>
    <t>COFINA SENEGAL SA</t>
  </si>
  <si>
    <t>CREDIT SOLIDAIRE AFRIQUE</t>
  </si>
  <si>
    <t>CSA SA</t>
  </si>
  <si>
    <t>ASSOCIATION "FEMME DEVELOPPEMENT ENTREPRISE EN AFRIQUE (FDEA) MICROFINANCE</t>
  </si>
  <si>
    <t>FDEA</t>
  </si>
  <si>
    <t>LG3-14-00603</t>
  </si>
  <si>
    <t>KG1-14-00605</t>
  </si>
  <si>
    <t>SL1-10-00597</t>
  </si>
  <si>
    <t>DK1-10-00595</t>
  </si>
  <si>
    <t>DK1-11-00598</t>
  </si>
  <si>
    <t>DK1-11-00599</t>
  </si>
  <si>
    <t>DK1-14-00600</t>
  </si>
  <si>
    <t>DK1-14-00602</t>
  </si>
  <si>
    <t>DK1-14-00601</t>
  </si>
  <si>
    <t>CAISSE DAKAR</t>
  </si>
  <si>
    <t>PETITE CAISSE KAOLACK</t>
  </si>
  <si>
    <t>CAISSE UNITE 4</t>
  </si>
  <si>
    <t>CAISSE MBIRKILANE</t>
  </si>
  <si>
    <t>CAISSE NDORONG</t>
  </si>
  <si>
    <t>CAISSE GUINGUINEO</t>
  </si>
  <si>
    <t>CAISSE DIEUPPEUL</t>
  </si>
  <si>
    <t>CAISSE PATTE D'OIE</t>
  </si>
  <si>
    <t>PETITE CAISSE ZIGUINCH</t>
  </si>
  <si>
    <t>CAISSE YARAKH</t>
  </si>
  <si>
    <t>PETITE CAISSE KOLDA</t>
  </si>
  <si>
    <t>PETITE CAISSE LOUGA</t>
  </si>
  <si>
    <t>PETITE CAISSE DIOURBEL</t>
  </si>
  <si>
    <t>PETITE CAISSE OURO</t>
  </si>
  <si>
    <t>PETITE CAISSE TAMBA</t>
  </si>
  <si>
    <t>PETITE CAISSE SAINT LO</t>
  </si>
  <si>
    <t>PETITE CAISSE THIES</t>
  </si>
  <si>
    <t>CAISSE MEKHE</t>
  </si>
  <si>
    <t>CAISSE SANTHIABA</t>
  </si>
  <si>
    <t>PETITE CAISSE MBOUR</t>
  </si>
  <si>
    <t>CAISSE 11 NOVEMBRE</t>
  </si>
  <si>
    <t>PETITE CAISSE TOUBA</t>
  </si>
  <si>
    <t>PETITE CAISSE PLATEAU</t>
  </si>
  <si>
    <t>CAISSE THIES RTE DE MB</t>
  </si>
  <si>
    <t>CAISSE NGALLELE STLOUI</t>
  </si>
  <si>
    <t>CAISSE COLOBANE</t>
  </si>
  <si>
    <t>CAISSE MEDINA</t>
  </si>
  <si>
    <t>CAISSE SANDAGA</t>
  </si>
  <si>
    <t>CAISSE DALIFORT</t>
  </si>
  <si>
    <t>CAISSE YOFF</t>
  </si>
  <si>
    <t>CAISSE HLM</t>
  </si>
  <si>
    <t>CAISSE OUAKAM</t>
  </si>
  <si>
    <t>CAISSE KAFFRINE</t>
  </si>
  <si>
    <t>CAISSE FATICK</t>
  </si>
  <si>
    <t>CAISSE PASSY</t>
  </si>
  <si>
    <t>CAISSE KOUNGHEUL</t>
  </si>
  <si>
    <t>CAISSE KAOLACK NORD</t>
  </si>
  <si>
    <t>CAISSE NIORO</t>
  </si>
  <si>
    <t>CAISSE MEDINA 2</t>
  </si>
  <si>
    <t>CAISSE BIGNONA</t>
  </si>
  <si>
    <t>CAISSE VELINGARA</t>
  </si>
  <si>
    <t>CAISSE SEDHIOU</t>
  </si>
  <si>
    <t>CAISSE DIAOBE</t>
  </si>
  <si>
    <t>CAISSE RICHARD TOLL</t>
  </si>
  <si>
    <t>CAISSE LOUGA</t>
  </si>
  <si>
    <t>CAISSE SAINT LOUIS 2</t>
  </si>
  <si>
    <t>CAISSE KEBEMER</t>
  </si>
  <si>
    <t>CAISSE DAHRA</t>
  </si>
  <si>
    <t>CAISSE BAMBEY</t>
  </si>
  <si>
    <t>CAISSE NDIOUM</t>
  </si>
  <si>
    <t>CAISSE GALOYA</t>
  </si>
  <si>
    <t>CAISSE KEDOUGOU</t>
  </si>
  <si>
    <t>CAISSE BAKEL</t>
  </si>
  <si>
    <t>CAISSE TAMBA PONT</t>
  </si>
  <si>
    <t>CAISSE KIDIRA</t>
  </si>
  <si>
    <t>CAISSE KOUMPENTOUM</t>
  </si>
  <si>
    <t>CAISSE AUXILIAIRE TIVA</t>
  </si>
  <si>
    <t>CAISSE KHOMBOL</t>
  </si>
  <si>
    <t>CAISSE HERSENT</t>
  </si>
  <si>
    <t>CAISSE MARCHE THIES</t>
  </si>
  <si>
    <t>CAISSE MBORO</t>
  </si>
  <si>
    <t>CAISSE KEUR MASSAR</t>
  </si>
  <si>
    <t>CAISSE KEUR MASSAR 2</t>
  </si>
  <si>
    <t>CAISSE RUFISQUE</t>
  </si>
  <si>
    <t>CAISSE BAYAKH</t>
  </si>
  <si>
    <t>CAISSE DIAMNIADIO</t>
  </si>
  <si>
    <t>CAISSE RUFISQUE 3</t>
  </si>
  <si>
    <t>CAISSE POSTE THIAROYE</t>
  </si>
  <si>
    <t>CAISSE YEUMBEUL</t>
  </si>
  <si>
    <t>CAISSE GUEDIAWAYE</t>
  </si>
  <si>
    <t>CAISSE GUEDIAWAYE 3</t>
  </si>
  <si>
    <t>CAISSE NGUEKOKH</t>
  </si>
  <si>
    <t>CAISSE MARCHE CENTRAL</t>
  </si>
  <si>
    <t>CAISSE JOAL</t>
  </si>
  <si>
    <t>CAISSE PIKINE CHAVANNE</t>
  </si>
  <si>
    <t>CAISSE MBACKE</t>
  </si>
  <si>
    <t>CAISSE TOUBA</t>
  </si>
  <si>
    <t>CAISSE MARCHE  OCAS</t>
  </si>
  <si>
    <t>CAISSE DAROU MOUSTY</t>
  </si>
  <si>
    <t>CAISSE GRAND-YOFF</t>
  </si>
  <si>
    <t>CAISSE THIAROYE</t>
  </si>
  <si>
    <t>CAISSE UNITE 20</t>
  </si>
  <si>
    <t>CAISSE PARCELLES ASSAI</t>
  </si>
  <si>
    <t>CAISSE SCAT URBAM</t>
  </si>
  <si>
    <t>CAISSE MARISTE</t>
  </si>
  <si>
    <t>CAISSE  UNITE 12</t>
  </si>
  <si>
    <t>CAISSE PRINCIPALE PLAT</t>
  </si>
  <si>
    <t>CAISSE REGUL DAKAR PLA</t>
  </si>
  <si>
    <t>CAISSE LOUGA 2</t>
  </si>
  <si>
    <t>CAISSE GUEDIAWAYE 2</t>
  </si>
  <si>
    <t>CAISSE PRINCIPALE DAKA</t>
  </si>
  <si>
    <t>CAISSE PRINCIPALE KAOL</t>
  </si>
  <si>
    <t>CAISSE REGUL KK</t>
  </si>
  <si>
    <t>CAISSE ZIG</t>
  </si>
  <si>
    <t>CAISSE REGUL ZIGUINCHO</t>
  </si>
  <si>
    <t>CAISSE BOUCOTT</t>
  </si>
  <si>
    <t>CAISSE CAP SKIRING</t>
  </si>
  <si>
    <t>CAISSE KOLDA 1</t>
  </si>
  <si>
    <t>CAISSE REGUL KOLDA</t>
  </si>
  <si>
    <t>CAISSE SAINT LOUIS</t>
  </si>
  <si>
    <t>CAISSE PRINCIPALE DIOU</t>
  </si>
  <si>
    <t>CAISSE REGUL DIOURBEL</t>
  </si>
  <si>
    <t>CAISSE MARCHE  DIOURB</t>
  </si>
  <si>
    <t>CAISSE PRINCIPALE OURO</t>
  </si>
  <si>
    <t>CAISSE SAINT LOUIS REG</t>
  </si>
  <si>
    <t>CAISSE PRINCIPALE TAMB</t>
  </si>
  <si>
    <t>CAISSE PRINCIPALE THIE</t>
  </si>
  <si>
    <t>CAISSE REGUL THIES</t>
  </si>
  <si>
    <t>CAISSE THIES OUEST</t>
  </si>
  <si>
    <t>CAISSE THIES EST</t>
  </si>
  <si>
    <t>CAISSE PIKINE REGUL</t>
  </si>
  <si>
    <t>CAISSE PRINCIPALE PIKI</t>
  </si>
  <si>
    <t>CAISSE REGUL SIEGE DAK</t>
  </si>
  <si>
    <t>CAISSE AUX REGION SIEG</t>
  </si>
  <si>
    <t>CAISSE PRINCIPALE MBOU</t>
  </si>
  <si>
    <t>CAISSE REGUL MBOUR</t>
  </si>
  <si>
    <t>CAISSE MBOUR</t>
  </si>
  <si>
    <t>CAISSE PRINCIPALE TOUB</t>
  </si>
  <si>
    <t>CAISSE REGUL TOUBA</t>
  </si>
  <si>
    <t>CAISSE DAROU KHODOSS</t>
  </si>
  <si>
    <t>CAISSE REGUL PARCELLES</t>
  </si>
  <si>
    <t>CAISSE REGUL LOUGA</t>
  </si>
  <si>
    <t>COMPTE ORD MUTUELLE K</t>
  </si>
  <si>
    <t>COMPTE CAISSE CENTRALE</t>
  </si>
  <si>
    <t>COMPTE CAISSE CENTRAL</t>
  </si>
  <si>
    <t>CCP/ACEP PASSY</t>
  </si>
  <si>
    <t>CCP KAFFRINE</t>
  </si>
  <si>
    <t>CCP KOUNGHEUL</t>
  </si>
  <si>
    <t>CCP GUINGUINEO</t>
  </si>
  <si>
    <t>CCP KOUMPENTOUM</t>
  </si>
  <si>
    <t>CENTRE CHEQUES POSTAU</t>
  </si>
  <si>
    <t>CCP/ACEP BAMBEY</t>
  </si>
  <si>
    <t>CCP KEDOUGOU</t>
  </si>
  <si>
    <t>CCP MBORO</t>
  </si>
  <si>
    <t>CCP KHOMBOLE</t>
  </si>
  <si>
    <t>CCP TIVAOUANE</t>
  </si>
  <si>
    <t>DETTES RATTACHEES CCP</t>
  </si>
  <si>
    <t>CREANCES RATTACHEES CC</t>
  </si>
  <si>
    <t>SGBS DAKAR</t>
  </si>
  <si>
    <t>SGBS CONSO</t>
  </si>
  <si>
    <t>SGBS POINT E</t>
  </si>
  <si>
    <t>CNCAS DAKAR</t>
  </si>
  <si>
    <t>CNCAS COUVERTURE MG</t>
  </si>
  <si>
    <t>CNCAS COMMISSION MG</t>
  </si>
  <si>
    <t>ECOBANK  DAKAR</t>
  </si>
  <si>
    <t>COUVERTURES WEST UNIO</t>
  </si>
  <si>
    <t>ECB COMMISSIONS WEST U</t>
  </si>
  <si>
    <t>BIS DAKAR</t>
  </si>
  <si>
    <t>COUVERTURE RIA</t>
  </si>
  <si>
    <t>COMMISSION RIA</t>
  </si>
  <si>
    <t>BIS ARABISANTS</t>
  </si>
  <si>
    <t>BIS REMB ARABE</t>
  </si>
  <si>
    <t>BIS COUVERTURE WARI</t>
  </si>
  <si>
    <t>BICIS BOURGUIBA</t>
  </si>
  <si>
    <t>BANQUE REGIONALE DE MA</t>
  </si>
  <si>
    <t>COUVERTURE BRM</t>
  </si>
  <si>
    <t>DIAMOND BANK DAKAR</t>
  </si>
  <si>
    <t>SGBS KAOLACK</t>
  </si>
  <si>
    <t>CBAO KAOLACK</t>
  </si>
  <si>
    <t>CNCAS FATICK</t>
  </si>
  <si>
    <t>CNCAS FAFFRINE</t>
  </si>
  <si>
    <t>BOA KAOLACK</t>
  </si>
  <si>
    <t>SGBS ZIGUINCHOR</t>
  </si>
  <si>
    <t>CBAO ZIGUINCHOR</t>
  </si>
  <si>
    <t>SGBS KOLDA</t>
  </si>
  <si>
    <t>CBAO VELINGARA</t>
  </si>
  <si>
    <t>CNCAS SEDHIOU</t>
  </si>
  <si>
    <t>SGBS ST LOUIS</t>
  </si>
  <si>
    <t>CBAO KEBEMER</t>
  </si>
  <si>
    <t>CNCAS SAINT LOUIS</t>
  </si>
  <si>
    <t>CNCAS RICHARD TOLL</t>
  </si>
  <si>
    <t>CNCAS LOUGA</t>
  </si>
  <si>
    <t>BICIS LOUGA</t>
  </si>
  <si>
    <t>SGBS DIOURBEL</t>
  </si>
  <si>
    <t>BST MBACKE</t>
  </si>
  <si>
    <t>CNCAS DIOURBEL</t>
  </si>
  <si>
    <t>CBAO OURO</t>
  </si>
  <si>
    <t>CBAO GALOYA</t>
  </si>
  <si>
    <t>CNCASNDIOUM</t>
  </si>
  <si>
    <t>CNCAS OUROSSOGUI</t>
  </si>
  <si>
    <t>SGBS TAMBACOUNDA</t>
  </si>
  <si>
    <t>CNCAS ACEP FENU</t>
  </si>
  <si>
    <t>ECOBANK KEDOUGOU</t>
  </si>
  <si>
    <t>SGBS THIES</t>
  </si>
  <si>
    <t>CNCAS THIES</t>
  </si>
  <si>
    <t>SGBS RUFISQUE</t>
  </si>
  <si>
    <t>SGBS PIKINE</t>
  </si>
  <si>
    <t>BICIS RUFISQUE</t>
  </si>
  <si>
    <t>SGBS PROMER</t>
  </si>
  <si>
    <t>BST</t>
  </si>
  <si>
    <t>COMMISSION BRM</t>
  </si>
  <si>
    <t>CNCAS MBOUR</t>
  </si>
  <si>
    <t>ECB MBOUR</t>
  </si>
  <si>
    <t>SGBS TOUBA</t>
  </si>
  <si>
    <t>SGBS AGENCE PARCELLES</t>
  </si>
  <si>
    <t>ECB LOUGA</t>
  </si>
  <si>
    <t>DETTES RATTACHEES BANQ</t>
  </si>
  <si>
    <t>CREANCES RATTACHES BAN</t>
  </si>
  <si>
    <t>ETABLISSEMENTS FINANCI</t>
  </si>
  <si>
    <t>DETTES RAT. ETABLI FIN</t>
  </si>
  <si>
    <t>CREAN RAT. ETABLI FINA</t>
  </si>
  <si>
    <t>SYS FINANCIERS DECENTR</t>
  </si>
  <si>
    <t>DETTES RATTACHES SFD</t>
  </si>
  <si>
    <t>CREANCES RATTACHES SFD</t>
  </si>
  <si>
    <t>AUTRES INST FINANCIERE</t>
  </si>
  <si>
    <t>DETTES RATTACHES AIF</t>
  </si>
  <si>
    <t>CREANCES RATTACHES AIF</t>
  </si>
  <si>
    <t>DAT DE 0 A 6 MOIS</t>
  </si>
  <si>
    <t>DAT BANQUES</t>
  </si>
  <si>
    <t>DAT BANK 6 A 12 MOIS</t>
  </si>
  <si>
    <t>DAT BANK 12 MOIS A 2 A</t>
  </si>
  <si>
    <t>DAT BANK 2 ANS A 3 ANS</t>
  </si>
  <si>
    <t>DAT BANK DE 3 A 10 ANS</t>
  </si>
  <si>
    <t>DAT BANK PLUS 10 ANS</t>
  </si>
  <si>
    <t>DEPOT DE GARANTIE  CON</t>
  </si>
  <si>
    <t>AUTRES DEPOTS CONSTITU</t>
  </si>
  <si>
    <t>CREANCES RATTACHEES</t>
  </si>
  <si>
    <t>COMPTE ORD MUT DAKAR</t>
  </si>
  <si>
    <t>COMPTE MUTUEL DE KAOL</t>
  </si>
  <si>
    <t>COMPTE ORD MUT PIKINE</t>
  </si>
  <si>
    <t>COMPTE ORD MUT MBOUR</t>
  </si>
  <si>
    <t>COMPTE MUTUEL DE ZIGUI</t>
  </si>
  <si>
    <t>COMPTE MUTUEL DE KOLD</t>
  </si>
  <si>
    <t>COMPTE ORD MUT ST LOUI</t>
  </si>
  <si>
    <t>COMPTE ORD MUT DIOURBE</t>
  </si>
  <si>
    <t>COMPTE MUTUEL OUROSSO</t>
  </si>
  <si>
    <t>COMPTE ORD MUT TAMBA</t>
  </si>
  <si>
    <t>COMPTE ORD MUT THIES</t>
  </si>
  <si>
    <t>DAT RECU DE 0 A 6 MOIS</t>
  </si>
  <si>
    <t>EMPRUNTS A MOINS D'UN</t>
  </si>
  <si>
    <t>EMPRUNT A - 1 AN IF</t>
  </si>
  <si>
    <t>DETTES RATTACHEES E.C.</t>
  </si>
  <si>
    <t>EMPRUNT A LONG TERME</t>
  </si>
  <si>
    <t>EMPRUNT A TERME IF</t>
  </si>
  <si>
    <t>DETTES RATTACHEES E.L.</t>
  </si>
  <si>
    <t>AUTRES SOMMES DUS AUX</t>
  </si>
  <si>
    <t>RESSOURCES AFFECTES AM</t>
  </si>
  <si>
    <t>RESSOURCES AFFECTEES B</t>
  </si>
  <si>
    <t>IMPAYES  SUR CREDITS</t>
  </si>
  <si>
    <t>CREANCES  EN SOUFFRANC</t>
  </si>
  <si>
    <t>RESSOURCES AFFECTES AL</t>
  </si>
  <si>
    <t>INTERETS COMPTABILISES</t>
  </si>
  <si>
    <t>INTERETS BDL-CAGD</t>
  </si>
  <si>
    <t>CREDIT A CT DE 0 À 6 M</t>
  </si>
  <si>
    <t>CREDITS PERS A CT DE 0</t>
  </si>
  <si>
    <t>IMPAYE</t>
  </si>
  <si>
    <t>CREDITS ORDINAIRES A C</t>
  </si>
  <si>
    <t>PRETS AU PERSONNEL</t>
  </si>
  <si>
    <t>IMPAYES CRED A CT PERS</t>
  </si>
  <si>
    <t>CREANCES RAT CREDIT&lt;12</t>
  </si>
  <si>
    <t>CREANCES RATTACHES PER</t>
  </si>
  <si>
    <t>DECOUVERTS PERS DOMICI</t>
  </si>
  <si>
    <t>CREDITS ORDINAIRES A M</t>
  </si>
  <si>
    <t>CRTS SUR RESSOURCES AF</t>
  </si>
  <si>
    <t>CREDITS PERS A MT DE 1</t>
  </si>
  <si>
    <t>CREDIT A CMT DE 2 A 3</t>
  </si>
  <si>
    <t>IMPAYES CREDIT A MOYEN</t>
  </si>
  <si>
    <t>IMPAY CRED A MY TERME</t>
  </si>
  <si>
    <t>CREDIT PERS A MT DE 2</t>
  </si>
  <si>
    <t>CREANCE RATTACHEE</t>
  </si>
  <si>
    <t>CREDITS ORDINAIRES A L</t>
  </si>
  <si>
    <t>IMPAYES CREDIT A LONG</t>
  </si>
  <si>
    <t>CREDITS AU PERSONNEL L</t>
  </si>
  <si>
    <t>CREDIT A LT DE + DE 10</t>
  </si>
  <si>
    <t>CREDIT PERS LT DE PLUS</t>
  </si>
  <si>
    <t>CREANCES RATTACHES CLT</t>
  </si>
  <si>
    <t>CREANCE RATTACHES PER</t>
  </si>
  <si>
    <t>CREA .RAT. CRED 3&lt;CRED</t>
  </si>
  <si>
    <t>COMPTE COURANT CLIENT</t>
  </si>
  <si>
    <t>PERSONNEL COMPTE COUR</t>
  </si>
  <si>
    <t>DETTES RATTACHEES</t>
  </si>
  <si>
    <t>COMPTE PEP FONDS ROULE</t>
  </si>
  <si>
    <t>COMPTE PEP EQUIPEMENT</t>
  </si>
  <si>
    <t>CAT DE 3 A 12 MOIS</t>
  </si>
  <si>
    <t>EPARGNE ENTREPRISES</t>
  </si>
  <si>
    <t>EPARGNE PROJET</t>
  </si>
  <si>
    <t>PERSONNEL EPARGNE</t>
  </si>
  <si>
    <t>COMPTE CAT DE 6 A 12 M</t>
  </si>
  <si>
    <t>COMPTE CAT PLUS DE 12</t>
  </si>
  <si>
    <t>EPARGNE SPECIALE</t>
  </si>
  <si>
    <t>DEPOT GARAN RECU DE 0</t>
  </si>
  <si>
    <t>DEPOT GAR RECU 0 A 12</t>
  </si>
  <si>
    <t>EPARGNE OBLIGATOIRE</t>
  </si>
  <si>
    <t>DEPOT GAR RECU 2 A 3 A</t>
  </si>
  <si>
    <t>DEPOT GARA RECU 3 A 10</t>
  </si>
  <si>
    <t>DETTES RATTACHEES EPAR</t>
  </si>
  <si>
    <t>CREDIT IMMOBILISES</t>
  </si>
  <si>
    <t>CREDIT SOUFF.DE 0 A 3</t>
  </si>
  <si>
    <t>CRED SOUF DE 3 A 6 MOI</t>
  </si>
  <si>
    <t>CREANCES EN SOUFFRANC</t>
  </si>
  <si>
    <t>CREDIT SOUFFRANCE 12 A</t>
  </si>
  <si>
    <t>PROVISION CRED DE 0 A</t>
  </si>
  <si>
    <t>PROVISIONS/CREDIT 3 A</t>
  </si>
  <si>
    <t>PROVISION/CREDIT  6 A</t>
  </si>
  <si>
    <t>CDL</t>
  </si>
  <si>
    <t>PROVISIONS/CREDIT 12 A</t>
  </si>
  <si>
    <t>AVANCES AU PERSONNEL</t>
  </si>
  <si>
    <t>TIERS PAYANT SANTE</t>
  </si>
  <si>
    <t>ORGANISMES SOCIAUX,AVA</t>
  </si>
  <si>
    <t>COUVERTURE  MG</t>
  </si>
  <si>
    <t>COUVERTUE  RIA</t>
  </si>
  <si>
    <t>COUVERTURE MONEY EXPR</t>
  </si>
  <si>
    <t>GRL PAIEMENT RUFISQUE</t>
  </si>
  <si>
    <t>AUTRES DEBITEURS</t>
  </si>
  <si>
    <t>COMPTE AVANCE INTERIMA</t>
  </si>
  <si>
    <t>REPRISE REMBOURSEMENT</t>
  </si>
  <si>
    <t>F.P.E. CREDIT A REMBOU</t>
  </si>
  <si>
    <t>PMK PRETS CAISSES</t>
  </si>
  <si>
    <t>WESTERN UNION RECEPTI</t>
  </si>
  <si>
    <t>PAIEMENT JONI JONI</t>
  </si>
  <si>
    <t>PAIEMENT WARI</t>
  </si>
  <si>
    <t>PROVISIONS POUR DEPREC</t>
  </si>
  <si>
    <t>FOURNISSEUR</t>
  </si>
  <si>
    <t>REMUNERATION PERSONNE</t>
  </si>
  <si>
    <t>PERSONNEL ASSURANCE</t>
  </si>
  <si>
    <t>PERSONNEL FOND DE RACH</t>
  </si>
  <si>
    <t>ASSURANCES RETRAITE PA</t>
  </si>
  <si>
    <t>AUTRES CREDITEURS DIVE</t>
  </si>
  <si>
    <t>OPPOSITION</t>
  </si>
  <si>
    <t>IPRES</t>
  </si>
  <si>
    <t>C.S.S.</t>
  </si>
  <si>
    <t>IPM</t>
  </si>
  <si>
    <t>ETAT</t>
  </si>
  <si>
    <t>TAXE COLLECTEE/ MONEY</t>
  </si>
  <si>
    <t>TAXE COLLECTÉE W.U</t>
  </si>
  <si>
    <t>TAXE COLLECTÉE M.G</t>
  </si>
  <si>
    <t>TAXE SUR PRESTATION SE</t>
  </si>
  <si>
    <t>TAXE COLLECTEE  MOBILE</t>
  </si>
  <si>
    <t>TAXE COLLECTEE JONI JO</t>
  </si>
  <si>
    <t>TAXE COLLECTEE WARI</t>
  </si>
  <si>
    <t>IMPOT SUR FONCIER BATI</t>
  </si>
  <si>
    <t>TOM SUR IMMEUBLE</t>
  </si>
  <si>
    <t>TVA SUR LOYER</t>
  </si>
  <si>
    <t>RETENUE SUR LOYER</t>
  </si>
  <si>
    <t>AUTRES CREDITEURS</t>
  </si>
  <si>
    <t>ATTENTE FRAIS D'ACTE</t>
  </si>
  <si>
    <t>PLANET/CNAAS</t>
  </si>
  <si>
    <t>CLIENTS AMSA ASSURANC</t>
  </si>
  <si>
    <t>ENVOI WESTERN UNION</t>
  </si>
  <si>
    <t>PAIEMENT MOBIL CASH</t>
  </si>
  <si>
    <t>ENVOI MONEY EXPRESS</t>
  </si>
  <si>
    <t>ENVOI MONEY GRAM</t>
  </si>
  <si>
    <t>ENVOI MOBIL CASH</t>
  </si>
  <si>
    <t>ENVOI   WARI</t>
  </si>
  <si>
    <t>ENVOI JONI JONI</t>
  </si>
  <si>
    <t>SOMMES A ENCAISSER</t>
  </si>
  <si>
    <t>ERREUR DE CAISSE EN MO</t>
  </si>
  <si>
    <t>CHARGES A REPARTIR</t>
  </si>
  <si>
    <t>CHARGES CONSTATEES D'A</t>
  </si>
  <si>
    <t>PRODUITS A RECEVOIR</t>
  </si>
  <si>
    <t>PRODUITS CONSTATES D'A</t>
  </si>
  <si>
    <t>PRODUITS D'AVANCE PERS</t>
  </si>
  <si>
    <t>CHARGES A PAYER</t>
  </si>
  <si>
    <t>VIREMENT INTERNE</t>
  </si>
  <si>
    <t>LIAISON MBOUR - DAKAR</t>
  </si>
  <si>
    <t>LIAISON TOUBA-DAKAR</t>
  </si>
  <si>
    <t>LIAISON DAKAR KAOLACK</t>
  </si>
  <si>
    <t>LIAISON DAKAR ZIGUINCH</t>
  </si>
  <si>
    <t>LIAISON DAKAR-KOLDA</t>
  </si>
  <si>
    <t>LIAISON DAKAR ST LOUIS</t>
  </si>
  <si>
    <t>LIAISON DAKAR - DIOURB</t>
  </si>
  <si>
    <t>LIAISON OURO - DAKAR</t>
  </si>
  <si>
    <t>LIAISON DAKAR TAMBA</t>
  </si>
  <si>
    <t>LIAISON DAKAR THIES</t>
  </si>
  <si>
    <t>TAMPON COMM ENVOI M.G</t>
  </si>
  <si>
    <t>LIAISON MBOUR - SIEGE</t>
  </si>
  <si>
    <t>LIAISON TOUBA SIEGE</t>
  </si>
  <si>
    <t>DEMARRAGE MBOUR</t>
  </si>
  <si>
    <t>LIAISON MBOUR/TOUBA</t>
  </si>
  <si>
    <t>TAMPON COMM ENVOI W.U</t>
  </si>
  <si>
    <t>COMPTE DEMARRAGE TOUB</t>
  </si>
  <si>
    <t>DEMARRAGE PARCELLES A</t>
  </si>
  <si>
    <t>TAMPON COMM ENVOI MOB</t>
  </si>
  <si>
    <t>TAMPON COMM ENVOI M.E</t>
  </si>
  <si>
    <t>TAMPON COMM JONI JONI</t>
  </si>
  <si>
    <t>TAMPON MOBIL CASH</t>
  </si>
  <si>
    <t>TAMPON COMMISSION  WA</t>
  </si>
  <si>
    <t>COMPTE DEMARRAGE KAO</t>
  </si>
  <si>
    <t>LIAISON SIEGE-KAOLACK</t>
  </si>
  <si>
    <t>LIAISON MBOUR - KAOLAC</t>
  </si>
  <si>
    <t>LIAISON KAOLACK/TOUBA</t>
  </si>
  <si>
    <t>LIAISON KAOLACK CASAM</t>
  </si>
  <si>
    <t>LIAISON KOLDA KAOLACK</t>
  </si>
  <si>
    <t>LIAISON ST LOUIS KAOLA</t>
  </si>
  <si>
    <t>LIAISON SL KK</t>
  </si>
  <si>
    <t>LIAISON DIOURBEL-KAOLA</t>
  </si>
  <si>
    <t>LIAISON OURO - KAOLACK</t>
  </si>
  <si>
    <t>LIAISON TAMBA KAOLACK</t>
  </si>
  <si>
    <t>LIAISON THIES- KAOLACK</t>
  </si>
  <si>
    <t>DEMARRAGE ZIGUINCHOR</t>
  </si>
  <si>
    <t>LIAISON PIKINE-ZIG</t>
  </si>
  <si>
    <t>LIAISON SIEGE-ZIG</t>
  </si>
  <si>
    <t>LIAISON MBOUR - ZIGUIN</t>
  </si>
  <si>
    <t>LIAISON ZIGUINCHOR/TOU</t>
  </si>
  <si>
    <t>LIAISON KOLDA ZIG</t>
  </si>
  <si>
    <t>LIAISON CASAMANCE ST L</t>
  </si>
  <si>
    <t>LIAISON DIOURBEL-ZIGUE</t>
  </si>
  <si>
    <t>LIAISON OURO/ZIGUINCHO</t>
  </si>
  <si>
    <t>LIAISON T ZG</t>
  </si>
  <si>
    <t>DEMARRAGE ZIG/TAMBA</t>
  </si>
  <si>
    <t>LIAISON THIES - ZIGUIN</t>
  </si>
  <si>
    <t>LIAISON PIKINE-KAOLACK</t>
  </si>
  <si>
    <t>LIAISON SIEGE-KOLDA</t>
  </si>
  <si>
    <t>LIAISON MBOUR - KOLDA</t>
  </si>
  <si>
    <t>LIAISON KOLDA/TOUBA</t>
  </si>
  <si>
    <t>LIAISON ST LOUIS KOLDA</t>
  </si>
  <si>
    <t>LIAISON DIOURBEL - KOL</t>
  </si>
  <si>
    <t>LIAISON OURO - KOLDA</t>
  </si>
  <si>
    <t>LIAISON KOLDA TB</t>
  </si>
  <si>
    <t>LIAISON THIES - KOLDA</t>
  </si>
  <si>
    <t>DEMARAGE ST LOUIS</t>
  </si>
  <si>
    <t>LIAISON PIKINE-ST-LOUI</t>
  </si>
  <si>
    <t>LIAISON SIEGE-ST-LOUIS</t>
  </si>
  <si>
    <t>LIAISON MBOUR ST LOUIS</t>
  </si>
  <si>
    <t>LIAISON ST-LOUIS/TOUBA</t>
  </si>
  <si>
    <t>LIAISON DIOURBEL-ST LO</t>
  </si>
  <si>
    <t>LIAISON ST LOUIS OUROS</t>
  </si>
  <si>
    <t>LIAISON ST LOUIS TAMBA</t>
  </si>
  <si>
    <t>LIAISON THIES - ST LOU</t>
  </si>
  <si>
    <t>DEMARRAGE DIOURBEL</t>
  </si>
  <si>
    <t>LIAISON PIKINE-DIOURBE</t>
  </si>
  <si>
    <t>LIAISON SIEGE-DIOURBEL</t>
  </si>
  <si>
    <t>LIAISON MBOUR DIOURBEL</t>
  </si>
  <si>
    <t>LIAISON DIOURBEL/TOUBA</t>
  </si>
  <si>
    <t>LIAISON OURO - DIOURBE</t>
  </si>
  <si>
    <t>LIAISON DIOURBEL-TAMBA</t>
  </si>
  <si>
    <t>LIAISON THIES - DIOURB</t>
  </si>
  <si>
    <t>DEMARRAGE OUROSSOGUI</t>
  </si>
  <si>
    <t>LIAISON PIKINE-OURO</t>
  </si>
  <si>
    <t>LIAISON SIEGE-OURO</t>
  </si>
  <si>
    <t>LIAISON MBOUR - OURO</t>
  </si>
  <si>
    <t>LIAISON OUROSSOGUI/TOU</t>
  </si>
  <si>
    <t>LIAISON OURO - TAMBA</t>
  </si>
  <si>
    <t>LIAISON PIKINE-TAMBA</t>
  </si>
  <si>
    <t>LIAISON SIEGE-TAMBA</t>
  </si>
  <si>
    <t>LIAISON MBOUR - TAMBA</t>
  </si>
  <si>
    <t>LIAISON TAMBA/TOUBA</t>
  </si>
  <si>
    <t>LIAISON THIES - TAMBA</t>
  </si>
  <si>
    <t>DEMARRAGE THIES</t>
  </si>
  <si>
    <t>LIAISON PIKINE-THIES</t>
  </si>
  <si>
    <t>LIAISON THIES - SIEGE</t>
  </si>
  <si>
    <t>LIAISON THIES - MBOUR</t>
  </si>
  <si>
    <t>LIAISON THIES/TOUBA</t>
  </si>
  <si>
    <t>TITRES DE PARTICIPATIO</t>
  </si>
  <si>
    <t>DEPOTS ET CAUTIONNEMEN</t>
  </si>
  <si>
    <t>DEPOTS POUR L'ELECTRIC</t>
  </si>
  <si>
    <t>DEPOTS POUR L'EAU</t>
  </si>
  <si>
    <t>DEPOTS POUR LE GAZ</t>
  </si>
  <si>
    <t>DEPOTS PR LE TEL.LE TE</t>
  </si>
  <si>
    <t>AUTRES DEPOT ET CAUTIO</t>
  </si>
  <si>
    <t>IMMOBILISATIONS EN COU</t>
  </si>
  <si>
    <t>ACOMPTE SUR IMMOBILISA</t>
  </si>
  <si>
    <t>AGENCE.AMENAG. MAT EN</t>
  </si>
  <si>
    <t>CONCESSIONS BREVETS LO</t>
  </si>
  <si>
    <t>AMORTISSEMENT IMMO INC</t>
  </si>
  <si>
    <t>TERRAINS</t>
  </si>
  <si>
    <t>TERRAINS BATIS</t>
  </si>
  <si>
    <t>CONSTRUCTIONS</t>
  </si>
  <si>
    <t>AGENCEMT AMENAGEMT IN</t>
  </si>
  <si>
    <t>AMENAGEMENT DE BUREA</t>
  </si>
  <si>
    <t>MATERIEL ET OUTILLAGE</t>
  </si>
  <si>
    <t>MATERIEL MOBILIER DE B</t>
  </si>
  <si>
    <t>MATERIEL DE TRANSPORT</t>
  </si>
  <si>
    <t>AMORTISSEMENT CONSTRU</t>
  </si>
  <si>
    <t>AMORTISSEMENT AGENCT A</t>
  </si>
  <si>
    <t>INSTALLATION TECHNIQUE</t>
  </si>
  <si>
    <t>AMORTISSEMENT MATERIE</t>
  </si>
  <si>
    <t>AMORTISSEMENT MMB</t>
  </si>
  <si>
    <t>AMORTISSEMENT MAT. TRA</t>
  </si>
  <si>
    <t>IMMO CORP. REAL. GARAN</t>
  </si>
  <si>
    <t>AMORT IMMOB REAL EN GA</t>
  </si>
  <si>
    <t>COMPTE D'EQUILIBRE IMP</t>
  </si>
  <si>
    <t>SUBVENTIONS D'INVESTIS</t>
  </si>
  <si>
    <t>GUICHET/FONDS DEVELOP/</t>
  </si>
  <si>
    <t>SUBV. INVEST. DYNA</t>
  </si>
  <si>
    <t>LIQUIDATION SINISTRE</t>
  </si>
  <si>
    <t>AUTRES FONDS AFFECTES</t>
  </si>
  <si>
    <t>SUBV. FONDS CRDT DYNA</t>
  </si>
  <si>
    <t>PROVISION RETRAITE</t>
  </si>
  <si>
    <t>PROVISION PERTES ET CH</t>
  </si>
  <si>
    <t>PROVISION RISQUE ENTRE</t>
  </si>
  <si>
    <t>RESERVE GENERALE</t>
  </si>
  <si>
    <t>RESERVE FACULTATIVE</t>
  </si>
  <si>
    <t>AUTRES RESERVES</t>
  </si>
  <si>
    <t>RESERVE FONDS DE SOLID</t>
  </si>
  <si>
    <t>PARTS SOCIALES</t>
  </si>
  <si>
    <t>RESULTAT DE L'EXERCICE</t>
  </si>
  <si>
    <t>EXCEDENT DE L'EXERCICE</t>
  </si>
  <si>
    <t>EXCEDENT FONDS DE SOLI</t>
  </si>
  <si>
    <t>DEFICIT DE L'EXERCICE</t>
  </si>
  <si>
    <t>DEFICIT FONDS DE SOLID</t>
  </si>
  <si>
    <t>MARGES D'INTERETS</t>
  </si>
  <si>
    <t>PROD FINA NET OU CHAR</t>
  </si>
  <si>
    <t>EXCEDENT OU DEFICIT EX</t>
  </si>
  <si>
    <t>INTERET CPT ORD CHEZ L</t>
  </si>
  <si>
    <t>INTERETS EMPRUNTS C.T.</t>
  </si>
  <si>
    <t>INTERETS EMPRUNTS A TE</t>
  </si>
  <si>
    <t>COMMISSIONS PAYEES</t>
  </si>
  <si>
    <t>INTERETS SUR DEPOTS A</t>
  </si>
  <si>
    <t>INTERETS EPARGNE PROJE</t>
  </si>
  <si>
    <t>INTERETS CAT DEE 3 À 6</t>
  </si>
  <si>
    <t>INTERETS CAT DE 6 A 12</t>
  </si>
  <si>
    <t>INTETETS CAT PLUS DE 1</t>
  </si>
  <si>
    <t>INTERETS EPARGNE SPECI</t>
  </si>
  <si>
    <t>AUTRES INTERETS PAYES</t>
  </si>
  <si>
    <t>SERVICES BANCAIRES</t>
  </si>
  <si>
    <t>CARBURANTS ET LUBRIFIA</t>
  </si>
  <si>
    <t>EAU ELECTRICITE</t>
  </si>
  <si>
    <t>ELECTRICITE</t>
  </si>
  <si>
    <t>MATIERES ET FOURNITURE</t>
  </si>
  <si>
    <t>AUTRES CHARGES</t>
  </si>
  <si>
    <t>LOYER CHARGES LOCATIVE</t>
  </si>
  <si>
    <t>ENTRETIEN REPARATION</t>
  </si>
  <si>
    <t>PRIMES D'ASSURANCE</t>
  </si>
  <si>
    <t>FORMATION ETUDE RECHER</t>
  </si>
  <si>
    <t>FRAIS FORMATION PERSON</t>
  </si>
  <si>
    <t>FRAIS FORMATION  MEMBR</t>
  </si>
  <si>
    <t>FRAIS FORMATION ELUS</t>
  </si>
  <si>
    <t>FRAIS DE GARDIENNAGE</t>
  </si>
  <si>
    <t>INDEMNITE PERSONNEL EX</t>
  </si>
  <si>
    <t>HONORAIRES ET FRAIS D'</t>
  </si>
  <si>
    <t>PUBLICITE ET RELATIONS</t>
  </si>
  <si>
    <t>TRANSPORT ET DEPLACEME</t>
  </si>
  <si>
    <t>HEBERGEMENT RESTAURAT</t>
  </si>
  <si>
    <t>MISSIONS</t>
  </si>
  <si>
    <t>RECEPTIONS</t>
  </si>
  <si>
    <t>POSTE ET TELECOMUNICAT</t>
  </si>
  <si>
    <t>DIVERS FRAIS RECRUT PE</t>
  </si>
  <si>
    <t>PROCEDES DROIT ET VAL</t>
  </si>
  <si>
    <t>INDEMNITE ET FONCTION</t>
  </si>
  <si>
    <t>PERDIEM</t>
  </si>
  <si>
    <t>TRANSPORT</t>
  </si>
  <si>
    <t>HEBERGEMENT</t>
  </si>
  <si>
    <t>TELEPHONE</t>
  </si>
  <si>
    <t>CARBURANT</t>
  </si>
  <si>
    <t>AUTRES</t>
  </si>
  <si>
    <t>DONS</t>
  </si>
  <si>
    <t>TAXES SUR LES SALAIRES</t>
  </si>
  <si>
    <t>C.F.C.E.</t>
  </si>
  <si>
    <t>TAXES FONCIERESTAXES V</t>
  </si>
  <si>
    <t>IMPOTS INDIRECTS</t>
  </si>
  <si>
    <t>DROITS ENRIST.TIMBRES</t>
  </si>
  <si>
    <t>AUTRES IMPOTS ET TAXES</t>
  </si>
  <si>
    <t>SALAIRES ET APPOINTEME</t>
  </si>
  <si>
    <t>INDEMNITES</t>
  </si>
  <si>
    <t>PRIMES</t>
  </si>
  <si>
    <t>ASSURANCES INDEMNITE</t>
  </si>
  <si>
    <t>RACHAT INDEMNITES</t>
  </si>
  <si>
    <t>CHARGES IPRES</t>
  </si>
  <si>
    <t>CHARGES C.S.S.</t>
  </si>
  <si>
    <t>CHARGES I.P.M.</t>
  </si>
  <si>
    <t>AUTRES OEUVRES SOCIALE</t>
  </si>
  <si>
    <t>CHARGES SOCIALES ASSUR</t>
  </si>
  <si>
    <t>REMUNERAT.VERSE AUX ST</t>
  </si>
  <si>
    <t>DOTATION AMORTIS INCOR</t>
  </si>
  <si>
    <t>DOTATION AMORTISS CORP</t>
  </si>
  <si>
    <t>DOTATIONS AMORT REAL G</t>
  </si>
  <si>
    <t>DOTATION/PROV 3 A 6 MO</t>
  </si>
  <si>
    <t>DOTATION PROV 6 A 12 M</t>
  </si>
  <si>
    <t>DOTATION PROV PLUS DE1</t>
  </si>
  <si>
    <t>DOTATIONS/ PROV  ELTS</t>
  </si>
  <si>
    <t>DOTATION PROV PERTE CH</t>
  </si>
  <si>
    <t>DOTATION PROVISIO RISQ</t>
  </si>
  <si>
    <t>PERTE SUR CREANCE</t>
  </si>
  <si>
    <t>PROVISIONS</t>
  </si>
  <si>
    <t>DES PROVISIONS</t>
  </si>
  <si>
    <t>AUTRES CHAGRES EXCEPTI</t>
  </si>
  <si>
    <t>PERTES RESUL ECART SUR</t>
  </si>
  <si>
    <t>CHARGES DIVERSES</t>
  </si>
  <si>
    <t>INTERETS SUR DAT</t>
  </si>
  <si>
    <t>INT SUR PRET A MOINS D</t>
  </si>
  <si>
    <t>INTERETS CREDITS C.T.</t>
  </si>
  <si>
    <t>AUTRES INTERETS PERCUS</t>
  </si>
  <si>
    <t>INTERETS CREDITS M.T.</t>
  </si>
  <si>
    <t>INT CREDIT AU PERS.A M</t>
  </si>
  <si>
    <t>INTERETS SUR CREDIT L.</t>
  </si>
  <si>
    <t>INT CREDIT PERS A LG T</t>
  </si>
  <si>
    <t>INTERETS SUR COMPTE CO</t>
  </si>
  <si>
    <t>PENALITES</t>
  </si>
  <si>
    <t>INTERETS SUR PENALITES</t>
  </si>
  <si>
    <t>DROITS D'ADHESION</t>
  </si>
  <si>
    <t>COMMISIONS GRL</t>
  </si>
  <si>
    <t>MONEY GRAM COMMISSION</t>
  </si>
  <si>
    <t>RIA COMMISSIONS DAKAR</t>
  </si>
  <si>
    <t>COMMISSIONS MONEY EXP</t>
  </si>
  <si>
    <t>COMMISSION ACEP</t>
  </si>
  <si>
    <t>COMMISSIONS W.U</t>
  </si>
  <si>
    <t>COMMISSIONS  JONI JONI</t>
  </si>
  <si>
    <t>COMMISSIONS WARI</t>
  </si>
  <si>
    <t>FRAIS SUR AVANCE PEP</t>
  </si>
  <si>
    <t>FRAIS DE DOSSIER</t>
  </si>
  <si>
    <t>COMMISSION RETRAIT DEP</t>
  </si>
  <si>
    <t>COMMISSION VERSEMENT D</t>
  </si>
  <si>
    <t>COMMISSION ACQUISE SUR</t>
  </si>
  <si>
    <t>PRODUITS CESSION ELEME</t>
  </si>
  <si>
    <t>REVENUS DES IMMEUBLES</t>
  </si>
  <si>
    <t>CHARGES REFACT AU INST</t>
  </si>
  <si>
    <t>CHARGES REFACTUREES</t>
  </si>
  <si>
    <t>ABONNEMENT ACEP CONNE</t>
  </si>
  <si>
    <t>COMMISSION ACEP CONNEC</t>
  </si>
  <si>
    <t>COMMISSION RELEVE COMP</t>
  </si>
  <si>
    <t>SUBVENTION D'EXPLOITAT</t>
  </si>
  <si>
    <t>REPRISE/PROV DE 3 A 6</t>
  </si>
  <si>
    <t>REPRISES/PROV DE 6 A 1</t>
  </si>
  <si>
    <t>REPRISE/PROV PLUS DE 1</t>
  </si>
  <si>
    <t>REPRISE PROV. RISQUE E</t>
  </si>
  <si>
    <t>REPRISES PROVISIONS RE</t>
  </si>
  <si>
    <t>QUOTE PART SUBVENTION</t>
  </si>
  <si>
    <t>PRODUITS RESULT  ECART/</t>
  </si>
  <si>
    <t>PRODUIT RESULT/ECART SU</t>
  </si>
  <si>
    <t>PRODUIT RESULT ECART/CR</t>
  </si>
  <si>
    <t>AUTRES PRODUITS EXCEPTI</t>
  </si>
  <si>
    <t>PROFITS EXCEPTIONNELS</t>
  </si>
  <si>
    <t xml:space="preserve">Autres dépôts de garantie reçus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</si>
</sst>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0\ &quot;€&quot;;\-#,##0\ &quot;€&quot;"/>
    <numFmt numFmtId="165" formatCode="_-* #,##0.00\ &quot;€&quot;_-;\-* #,##0.00\ &quot;€&quot;_-;_-* &quot;-&quot;??\ &quot;€&quot;_-;_-@_-"/>
    <numFmt numFmtId="166" formatCode="_-* #,##0.00\ _€_-;\-* #,##0.00\ _€_-;_-* &quot;-&quot;??\ _€_-;_-@_-"/>
    <numFmt numFmtId="167" formatCode="**&quot;-&quot;#&quot;-&quot;##&quot;-&quot;#####"/>
    <numFmt numFmtId="168" formatCode="#,##0\ _€"/>
    <numFmt numFmtId="169" formatCode="00000"/>
    <numFmt numFmtId="170" formatCode="_-* #,##0\ _€_-;\-* #,##0\ _€_-;_-* &quot;-&quot;??\ _€_-;_-@_-"/>
    <numFmt numFmtId="171" formatCode="_-* #,##0_ _$_-;\-* #,##0_ _$_-;_-* &quot;-&quot;??_ _$_-;_-@_-"/>
    <numFmt numFmtId="172" formatCode="_-* #,##0\ _F_-;\-* #,##0\ _F_-;_-* &quot;-&quot;??\ _F_-;_-@_-"/>
    <numFmt numFmtId="173" formatCode="_-* #,##0.00\ _F_-;\-* #,##0.00\ _F_-;_-* &quot;-&quot;??\ _F_-;_-@_-"/>
    <numFmt numFmtId="174" formatCode="_-* #,##0.0_ _$_-;\-* #,##0.0_ _$_-;_-* &quot;-&quot;??_ _$_-;_-@_-"/>
    <numFmt numFmtId="175" formatCode="_-* #,##0.00_ _$_-;\-* #,##0.00_ _$_-;_-* &quot;-&quot;??_ _$_-;_-@_-"/>
    <numFmt numFmtId="176" formatCode="#,##0.00_ ;\-#,##0.00\ "/>
    <numFmt numFmtId="177" formatCode="#,##0.0000\ _€"/>
  </numFmts>
  <fonts count="103" x14ac:knownFonts="1">
    <font>
      <sz val="11"/>
      <color theme="1"/>
      <name val="Calibri"/>
      <family val="2"/>
      <scheme val="minor"/>
    </font>
    <font>
      <sz val="12"/>
      <color theme="1"/>
      <name val="Calibri"/>
      <family val="2"/>
      <scheme val="minor"/>
    </font>
    <font>
      <b/>
      <sz val="11"/>
      <color theme="1"/>
      <name val="Calibri"/>
      <family val="2"/>
      <scheme val="minor"/>
    </font>
    <font>
      <sz val="8"/>
      <color indexed="81"/>
      <name val="Tahoma"/>
      <family val="2"/>
    </font>
    <font>
      <sz val="12"/>
      <color theme="1"/>
      <name val="Calibri"/>
      <family val="2"/>
      <scheme val="minor"/>
    </font>
    <font>
      <b/>
      <sz val="10"/>
      <name val="Arial"/>
      <family val="2"/>
    </font>
    <font>
      <b/>
      <sz val="12"/>
      <color theme="1"/>
      <name val="Calibri"/>
      <family val="2"/>
      <scheme val="minor"/>
    </font>
    <font>
      <sz val="12"/>
      <color rgb="FF000000"/>
      <name val="Calibri"/>
      <family val="2"/>
      <scheme val="minor"/>
    </font>
    <font>
      <sz val="10"/>
      <name val="Arial"/>
      <family val="2"/>
    </font>
    <font>
      <u/>
      <sz val="10"/>
      <color indexed="12"/>
      <name val="Arial"/>
      <family val="2"/>
    </font>
    <font>
      <b/>
      <sz val="10"/>
      <color indexed="53"/>
      <name val="Arial"/>
      <family val="2"/>
    </font>
    <font>
      <b/>
      <sz val="10"/>
      <color indexed="48"/>
      <name val="Arial"/>
      <family val="2"/>
    </font>
    <font>
      <b/>
      <sz val="12"/>
      <name val="Arial"/>
      <family val="2"/>
    </font>
    <font>
      <b/>
      <sz val="11"/>
      <name val="Arial"/>
      <family val="2"/>
    </font>
    <font>
      <b/>
      <sz val="14"/>
      <name val="Arial"/>
      <family val="2"/>
    </font>
    <font>
      <b/>
      <sz val="16"/>
      <color indexed="9"/>
      <name val="Arial"/>
      <family val="2"/>
    </font>
    <font>
      <b/>
      <sz val="14"/>
      <color indexed="9"/>
      <name val="Arial"/>
      <family val="2"/>
    </font>
    <font>
      <u/>
      <sz val="11"/>
      <color theme="10"/>
      <name val="Calibri"/>
      <family val="2"/>
    </font>
    <font>
      <sz val="11"/>
      <color rgb="FF000000"/>
      <name val="Calibri"/>
      <family val="2"/>
      <scheme val="minor"/>
    </font>
    <font>
      <sz val="11"/>
      <name val="Calibri"/>
      <family val="2"/>
      <scheme val="minor"/>
    </font>
    <font>
      <b/>
      <sz val="10"/>
      <color theme="1"/>
      <name val="Calibri"/>
      <family val="2"/>
      <scheme val="minor"/>
    </font>
    <font>
      <sz val="10"/>
      <color theme="1"/>
      <name val="Calibri"/>
      <family val="2"/>
      <scheme val="minor"/>
    </font>
    <font>
      <sz val="10"/>
      <name val="Calibri"/>
      <family val="2"/>
      <scheme val="minor"/>
    </font>
    <font>
      <sz val="11"/>
      <color theme="0"/>
      <name val="Calibri"/>
      <family val="2"/>
      <scheme val="minor"/>
    </font>
    <font>
      <sz val="12"/>
      <name val="Arial"/>
      <family val="2"/>
    </font>
    <font>
      <sz val="9"/>
      <color indexed="13"/>
      <name val="Tahoma"/>
      <family val="2"/>
    </font>
    <font>
      <sz val="8"/>
      <color theme="1"/>
      <name val="Calibri"/>
      <family val="2"/>
      <scheme val="minor"/>
    </font>
    <font>
      <b/>
      <sz val="12"/>
      <color theme="3" tint="-0.249977111117893"/>
      <name val="Calibri"/>
      <family val="2"/>
      <scheme val="minor"/>
    </font>
    <font>
      <sz val="12"/>
      <color theme="9" tint="-0.499984740745262"/>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
      <b/>
      <u/>
      <sz val="9"/>
      <color theme="1"/>
      <name val="Calibri"/>
      <family val="2"/>
      <scheme val="minor"/>
    </font>
    <font>
      <b/>
      <u/>
      <sz val="8"/>
      <color theme="1"/>
      <name val="Calibri"/>
      <family val="2"/>
      <scheme val="minor"/>
    </font>
    <font>
      <b/>
      <sz val="14"/>
      <color theme="4" tint="-0.249977111117893"/>
      <name val="Calibri"/>
      <family val="2"/>
      <scheme val="minor"/>
    </font>
    <font>
      <b/>
      <sz val="12"/>
      <color theme="5" tint="-0.249977111117893"/>
      <name val="Arial"/>
      <family val="2"/>
    </font>
    <font>
      <sz val="18"/>
      <color theme="3" tint="-0.249977111117893"/>
      <name val="Calibri"/>
      <family val="2"/>
      <scheme val="minor"/>
    </font>
    <font>
      <sz val="9"/>
      <color indexed="81"/>
      <name val="Tahoma"/>
      <family val="2"/>
    </font>
    <font>
      <b/>
      <sz val="10"/>
      <name val="Calibri"/>
      <family val="2"/>
      <scheme val="minor"/>
    </font>
    <font>
      <sz val="8"/>
      <color theme="2"/>
      <name val="Calibri"/>
      <family val="2"/>
      <scheme val="minor"/>
    </font>
    <font>
      <b/>
      <sz val="12"/>
      <color theme="4" tint="0.39997558519241921"/>
      <name val="Calibri"/>
      <family val="2"/>
      <scheme val="minor"/>
    </font>
    <font>
      <b/>
      <sz val="11"/>
      <color theme="3" tint="-0.249977111117893"/>
      <name val="Calibri"/>
      <family val="2"/>
      <scheme val="minor"/>
    </font>
    <font>
      <i/>
      <sz val="11"/>
      <name val="Calibri"/>
      <family val="2"/>
      <scheme val="minor"/>
    </font>
    <font>
      <b/>
      <sz val="12"/>
      <color rgb="FFC00000"/>
      <name val="Calibri"/>
      <family val="2"/>
      <scheme val="minor"/>
    </font>
    <font>
      <sz val="11"/>
      <color theme="9" tint="-0.499984740745262"/>
      <name val="Calibri"/>
      <family val="2"/>
      <scheme val="minor"/>
    </font>
    <font>
      <b/>
      <u/>
      <sz val="18"/>
      <color theme="10"/>
      <name val="Calibri"/>
      <family val="2"/>
    </font>
    <font>
      <b/>
      <sz val="20"/>
      <color theme="1"/>
      <name val="Calibri"/>
      <family val="2"/>
      <scheme val="minor"/>
    </font>
    <font>
      <b/>
      <sz val="14"/>
      <color theme="1"/>
      <name val="Calibri"/>
      <family val="2"/>
      <scheme val="minor"/>
    </font>
    <font>
      <b/>
      <sz val="22"/>
      <color rgb="FFFF0000"/>
      <name val="Calibri"/>
      <family val="2"/>
      <scheme val="minor"/>
    </font>
    <font>
      <sz val="28"/>
      <color theme="1"/>
      <name val="Calibri"/>
      <family val="2"/>
      <scheme val="minor"/>
    </font>
    <font>
      <sz val="11"/>
      <color theme="1"/>
      <name val="Calibri"/>
      <family val="2"/>
    </font>
    <font>
      <b/>
      <i/>
      <sz val="11"/>
      <color theme="1"/>
      <name val="Calibri"/>
      <family val="2"/>
      <scheme val="minor"/>
    </font>
    <font>
      <b/>
      <sz val="11"/>
      <color rgb="FF000000"/>
      <name val="Calibri"/>
      <family val="2"/>
    </font>
    <font>
      <sz val="11"/>
      <name val="Calibri"/>
      <family val="2"/>
    </font>
    <font>
      <b/>
      <i/>
      <sz val="11"/>
      <color rgb="FF000000"/>
      <name val="Calibri"/>
      <family val="2"/>
    </font>
    <font>
      <b/>
      <i/>
      <sz val="12"/>
      <color rgb="FF000000"/>
      <name val="Calibri"/>
      <family val="2"/>
    </font>
    <font>
      <b/>
      <i/>
      <sz val="12"/>
      <color theme="1"/>
      <name val="Calibri"/>
      <family val="2"/>
      <scheme val="minor"/>
    </font>
    <font>
      <sz val="22"/>
      <color theme="1"/>
      <name val="Calibri"/>
      <family val="2"/>
      <scheme val="minor"/>
    </font>
    <font>
      <i/>
      <sz val="11"/>
      <color rgb="FF000000"/>
      <name val="Calibri"/>
      <family val="2"/>
    </font>
    <font>
      <sz val="24"/>
      <color theme="1"/>
      <name val="Calibri"/>
      <family val="2"/>
      <scheme val="minor"/>
    </font>
    <font>
      <sz val="16"/>
      <color rgb="FFFF0000"/>
      <name val="Calibri"/>
      <family val="2"/>
      <scheme val="minor"/>
    </font>
    <font>
      <sz val="16"/>
      <color theme="1"/>
      <name val="Calibri"/>
      <family val="2"/>
      <scheme val="minor"/>
    </font>
    <font>
      <sz val="18"/>
      <color theme="1"/>
      <name val="Calibri"/>
      <family val="2"/>
      <scheme val="minor"/>
    </font>
    <font>
      <b/>
      <sz val="18"/>
      <color theme="1"/>
      <name val="Calibri"/>
      <family val="2"/>
      <scheme val="minor"/>
    </font>
    <font>
      <b/>
      <sz val="16"/>
      <color theme="0" tint="-0.499984740745262"/>
      <name val="Calibri"/>
      <family val="2"/>
      <scheme val="minor"/>
    </font>
    <font>
      <sz val="12"/>
      <color theme="4" tint="0.39997558519241921"/>
      <name val="Calibri"/>
      <family val="2"/>
      <scheme val="minor"/>
    </font>
    <font>
      <b/>
      <sz val="12"/>
      <color rgb="FF000000"/>
      <name val="Calibri"/>
      <family val="2"/>
      <scheme val="minor"/>
    </font>
    <font>
      <b/>
      <sz val="22"/>
      <color theme="1"/>
      <name val="Calibri"/>
      <family val="2"/>
      <scheme val="minor"/>
    </font>
    <font>
      <b/>
      <i/>
      <sz val="12"/>
      <color rgb="FF000000"/>
      <name val="Calibri"/>
      <family val="2"/>
      <scheme val="minor"/>
    </font>
    <font>
      <sz val="12"/>
      <color theme="0"/>
      <name val="Calibri"/>
      <family val="2"/>
      <scheme val="minor"/>
    </font>
    <font>
      <b/>
      <sz val="18"/>
      <name val="Arial"/>
      <family val="2"/>
    </font>
    <font>
      <b/>
      <sz val="20"/>
      <name val="Arial"/>
      <family val="2"/>
    </font>
    <font>
      <i/>
      <sz val="12"/>
      <color theme="1"/>
      <name val="Calibri"/>
      <family val="2"/>
      <scheme val="minor"/>
    </font>
    <font>
      <b/>
      <sz val="11"/>
      <color theme="1"/>
      <name val="Calibri"/>
      <family val="2"/>
    </font>
    <font>
      <b/>
      <sz val="12"/>
      <color theme="0"/>
      <name val="Calibri"/>
      <family val="2"/>
      <scheme val="minor"/>
    </font>
    <font>
      <sz val="30"/>
      <color theme="0"/>
      <name val="Calibri"/>
      <family val="2"/>
      <scheme val="minor"/>
    </font>
    <font>
      <b/>
      <i/>
      <sz val="14"/>
      <name val="Calibri"/>
      <family val="2"/>
      <scheme val="minor"/>
    </font>
    <font>
      <sz val="20"/>
      <color theme="4" tint="-0.499984740745262"/>
      <name val="Calibri"/>
      <family val="2"/>
      <scheme val="minor"/>
    </font>
    <font>
      <b/>
      <sz val="11"/>
      <color rgb="FF000000"/>
      <name val="Calibri"/>
      <family val="2"/>
      <scheme val="minor"/>
    </font>
    <font>
      <b/>
      <sz val="12"/>
      <color rgb="FFFF0000"/>
      <name val="Calibri"/>
      <family val="2"/>
      <scheme val="minor"/>
    </font>
    <font>
      <b/>
      <sz val="28"/>
      <color theme="1"/>
      <name val="Calibri"/>
      <family val="2"/>
      <scheme val="minor"/>
    </font>
    <font>
      <sz val="20"/>
      <color theme="3" tint="-0.249977111117893"/>
      <name val="Calibri"/>
      <family val="2"/>
      <scheme val="minor"/>
    </font>
    <font>
      <b/>
      <sz val="19"/>
      <color theme="1"/>
      <name val="Calibri"/>
      <family val="2"/>
      <scheme val="minor"/>
    </font>
    <font>
      <sz val="11"/>
      <color theme="1"/>
      <name val="Calibri"/>
      <family val="2"/>
      <scheme val="minor"/>
    </font>
    <font>
      <sz val="11"/>
      <color rgb="FFFF0000"/>
      <name val="Calibri"/>
      <family val="2"/>
      <scheme val="minor"/>
    </font>
    <font>
      <i/>
      <sz val="8"/>
      <color theme="1"/>
      <name val="Calibri"/>
      <family val="2"/>
      <scheme val="minor"/>
    </font>
    <font>
      <b/>
      <i/>
      <sz val="8"/>
      <color theme="1"/>
      <name val="Calibri"/>
      <family val="2"/>
      <scheme val="minor"/>
    </font>
    <font>
      <sz val="10"/>
      <name val="MS Sans Serif"/>
      <family val="2"/>
    </font>
    <font>
      <b/>
      <sz val="12"/>
      <name val="Times New Roman"/>
      <family val="1"/>
    </font>
    <font>
      <sz val="12"/>
      <name val="Times New Roman"/>
      <family val="1"/>
    </font>
    <font>
      <sz val="11"/>
      <color indexed="8"/>
      <name val="Calibri"/>
      <family val="2"/>
    </font>
    <font>
      <b/>
      <sz val="9"/>
      <color indexed="81"/>
      <name val="Tahoma"/>
      <family val="2"/>
    </font>
    <font>
      <sz val="11"/>
      <color rgb="FF000000"/>
      <name val="Calibri"/>
      <family val="2"/>
    </font>
    <font>
      <sz val="10"/>
      <name val="Geneva"/>
    </font>
    <font>
      <b/>
      <sz val="10"/>
      <name val="MS Sans Serif"/>
      <family val="2"/>
    </font>
    <font>
      <b/>
      <sz val="11"/>
      <color indexed="9"/>
      <name val="Calibri"/>
      <family val="2"/>
    </font>
    <font>
      <b/>
      <sz val="14"/>
      <color theme="4" tint="-0.499984740745262"/>
      <name val="Calibri"/>
      <family val="2"/>
      <scheme val="minor"/>
    </font>
    <font>
      <b/>
      <sz val="11"/>
      <color rgb="FFFF0000"/>
      <name val="Calibri"/>
      <family val="2"/>
      <scheme val="minor"/>
    </font>
    <font>
      <u/>
      <sz val="11"/>
      <color theme="11"/>
      <name val="Calibri"/>
      <family val="2"/>
      <scheme val="minor"/>
    </font>
    <font>
      <sz val="11"/>
      <color rgb="FFFF6600"/>
      <name val="Calibri"/>
      <family val="2"/>
      <scheme val="minor"/>
    </font>
    <font>
      <b/>
      <sz val="14"/>
      <color rgb="FFFF0000"/>
      <name val="Calibri"/>
      <family val="2"/>
      <scheme val="minor"/>
    </font>
    <font>
      <sz val="9"/>
      <color indexed="81"/>
      <name val="Calibri"/>
      <family val="2"/>
    </font>
    <font>
      <b/>
      <sz val="9"/>
      <color indexed="81"/>
      <name val="Calibri"/>
      <family val="2"/>
    </font>
  </fonts>
  <fills count="34">
    <fill>
      <patternFill patternType="none"/>
    </fill>
    <fill>
      <patternFill patternType="gray125"/>
    </fill>
    <fill>
      <patternFill patternType="solid">
        <fgColor theme="2"/>
        <bgColor indexed="64"/>
      </patternFill>
    </fill>
    <fill>
      <patternFill patternType="solid">
        <fgColor theme="0" tint="-0.34998626667073579"/>
        <bgColor indexed="64"/>
      </patternFill>
    </fill>
    <fill>
      <patternFill patternType="solid">
        <fgColor theme="0"/>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8"/>
      </patternFill>
    </fill>
    <fill>
      <patternFill patternType="solid">
        <fgColor theme="3"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8"/>
        <bgColor indexed="64"/>
      </patternFill>
    </fill>
    <fill>
      <patternFill patternType="solid">
        <fgColor theme="5" tint="-0.249977111117893"/>
        <bgColor indexed="64"/>
      </patternFill>
    </fill>
    <fill>
      <patternFill patternType="solid">
        <fgColor rgb="FFF7F7F7"/>
        <bgColor indexed="64"/>
      </patternFill>
    </fill>
    <fill>
      <patternFill patternType="solid">
        <fgColor theme="0" tint="-0.249977111117893"/>
        <bgColor indexed="64"/>
      </patternFill>
    </fill>
    <fill>
      <patternFill patternType="solid">
        <fgColor rgb="FFF8F8F8"/>
        <bgColor indexed="64"/>
      </patternFill>
    </fill>
    <fill>
      <patternFill patternType="solid">
        <fgColor theme="1" tint="0.499984740745262"/>
        <bgColor indexed="64"/>
      </patternFill>
    </fill>
    <fill>
      <patternFill patternType="solid">
        <fgColor rgb="FFFCF6F6"/>
        <bgColor indexed="64"/>
      </patternFill>
    </fill>
    <fill>
      <patternFill patternType="solid">
        <fgColor theme="9"/>
      </patternFill>
    </fill>
    <fill>
      <patternFill patternType="solid">
        <fgColor rgb="FFEBEDEB"/>
        <bgColor indexed="64"/>
      </patternFill>
    </fill>
    <fill>
      <patternFill patternType="solid">
        <fgColor rgb="FFEBEDEB"/>
        <bgColor rgb="FF000000"/>
      </patternFill>
    </fill>
    <fill>
      <patternFill patternType="solid">
        <fgColor rgb="FFA5A5A5"/>
        <bgColor rgb="FF000000"/>
      </patternFill>
    </fill>
    <fill>
      <patternFill patternType="solid">
        <fgColor rgb="FFF7F7F7"/>
        <bgColor rgb="FF000000"/>
      </patternFill>
    </fill>
    <fill>
      <patternFill patternType="solid">
        <fgColor rgb="FFFFFFFF"/>
        <bgColor rgb="FF000000"/>
      </patternFill>
    </fill>
    <fill>
      <patternFill patternType="solid">
        <fgColor rgb="FFEEECE1"/>
        <bgColor rgb="FF000000"/>
      </patternFill>
    </fill>
    <fill>
      <patternFill patternType="solid">
        <fgColor rgb="FFD8D8D8"/>
        <bgColor rgb="FF000000"/>
      </patternFill>
    </fill>
    <fill>
      <patternFill patternType="solid">
        <fgColor theme="2" tint="-9.9978637043366805E-2"/>
        <bgColor indexed="64"/>
      </patternFill>
    </fill>
    <fill>
      <patternFill patternType="solid">
        <fgColor theme="6" tint="0.39997558519241921"/>
        <bgColor indexed="64"/>
      </patternFill>
    </fill>
    <fill>
      <patternFill patternType="solid">
        <fgColor indexed="44"/>
        <bgColor indexed="64"/>
      </patternFill>
    </fill>
    <fill>
      <patternFill patternType="solid">
        <fgColor indexed="55"/>
      </patternFill>
    </fill>
    <fill>
      <patternFill patternType="solid">
        <fgColor rgb="FFFF0000"/>
        <bgColor indexed="64"/>
      </patternFill>
    </fill>
    <fill>
      <patternFill patternType="solid">
        <fgColor rgb="FFFFFF00"/>
        <bgColor indexed="64"/>
      </patternFill>
    </fill>
  </fills>
  <borders count="19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thin">
        <color theme="3" tint="-0.249977111117893"/>
      </right>
      <top/>
      <bottom/>
      <diagonal/>
    </border>
    <border>
      <left style="thin">
        <color theme="3" tint="-0.249977111117893"/>
      </left>
      <right/>
      <top style="thin">
        <color theme="3" tint="-0.249977111117893"/>
      </top>
      <bottom style="thin">
        <color theme="3" tint="-0.249977111117893"/>
      </bottom>
      <diagonal/>
    </border>
    <border>
      <left/>
      <right style="thin">
        <color theme="3" tint="-0.249977111117893"/>
      </right>
      <top style="thin">
        <color theme="3" tint="-0.249977111117893"/>
      </top>
      <bottom style="thin">
        <color theme="3" tint="-0.249977111117893"/>
      </bottom>
      <diagonal/>
    </border>
    <border>
      <left/>
      <right/>
      <top style="thin">
        <color theme="3" tint="-0.249977111117893"/>
      </top>
      <bottom style="thin">
        <color theme="3" tint="-0.249977111117893"/>
      </bottom>
      <diagonal/>
    </border>
    <border>
      <left style="thin">
        <color theme="3" tint="-0.249977111117893"/>
      </left>
      <right/>
      <top/>
      <bottom/>
      <diagonal/>
    </border>
    <border>
      <left style="thin">
        <color theme="3" tint="-0.249977111117893"/>
      </left>
      <right/>
      <top/>
      <bottom style="thin">
        <color theme="3" tint="-0.249977111117893"/>
      </bottom>
      <diagonal/>
    </border>
    <border>
      <left/>
      <right style="thin">
        <color theme="3" tint="-0.249977111117893"/>
      </right>
      <top/>
      <bottom style="thin">
        <color theme="3" tint="-0.249977111117893"/>
      </bottom>
      <diagonal/>
    </border>
    <border>
      <left style="thin">
        <color theme="3" tint="-0.249977111117893"/>
      </left>
      <right/>
      <top style="dashed">
        <color theme="3" tint="-0.249977111117893"/>
      </top>
      <bottom style="thin">
        <color theme="3" tint="-0.249977111117893"/>
      </bottom>
      <diagonal/>
    </border>
    <border>
      <left/>
      <right/>
      <top style="dashed">
        <color theme="3" tint="-0.249977111117893"/>
      </top>
      <bottom style="thin">
        <color theme="3" tint="-0.249977111117893"/>
      </bottom>
      <diagonal/>
    </border>
    <border>
      <left/>
      <right style="thin">
        <color theme="3" tint="-0.249977111117893"/>
      </right>
      <top style="dashed">
        <color theme="3" tint="-0.249977111117893"/>
      </top>
      <bottom style="thin">
        <color theme="3" tint="-0.249977111117893"/>
      </bottom>
      <diagonal/>
    </border>
    <border>
      <left style="thin">
        <color theme="3" tint="-0.249977111117893"/>
      </left>
      <right/>
      <top style="dashed">
        <color theme="3" tint="-0.249977111117893"/>
      </top>
      <bottom style="dashed">
        <color theme="3" tint="-0.249977111117893"/>
      </bottom>
      <diagonal/>
    </border>
    <border>
      <left/>
      <right/>
      <top style="dashed">
        <color theme="3" tint="-0.249977111117893"/>
      </top>
      <bottom style="dashed">
        <color theme="3" tint="-0.249977111117893"/>
      </bottom>
      <diagonal/>
    </border>
    <border>
      <left/>
      <right style="thin">
        <color theme="3" tint="-0.249977111117893"/>
      </right>
      <top style="dashed">
        <color theme="3" tint="-0.249977111117893"/>
      </top>
      <bottom style="dashed">
        <color theme="3" tint="-0.249977111117893"/>
      </bottom>
      <diagonal/>
    </border>
    <border>
      <left style="thin">
        <color theme="3" tint="-0.249977111117893"/>
      </left>
      <right/>
      <top style="dashed">
        <color theme="3" tint="-0.249977111117893"/>
      </top>
      <bottom/>
      <diagonal/>
    </border>
    <border>
      <left/>
      <right style="thin">
        <color theme="3" tint="-0.249977111117893"/>
      </right>
      <top style="dashed">
        <color theme="3" tint="-0.249977111117893"/>
      </top>
      <bottom/>
      <diagonal/>
    </border>
    <border>
      <left style="thin">
        <color theme="3" tint="-0.249977111117893"/>
      </left>
      <right/>
      <top style="thin">
        <color theme="3" tint="-0.249977111117893"/>
      </top>
      <bottom style="dashed">
        <color theme="3" tint="-0.249977111117893"/>
      </bottom>
      <diagonal/>
    </border>
    <border>
      <left/>
      <right style="thin">
        <color theme="3" tint="-0.249977111117893"/>
      </right>
      <top style="thin">
        <color theme="3" tint="-0.249977111117893"/>
      </top>
      <bottom style="dashed">
        <color theme="3" tint="-0.249977111117893"/>
      </bottom>
      <diagonal/>
    </border>
    <border>
      <left style="thin">
        <color theme="3" tint="-0.249977111117893"/>
      </left>
      <right/>
      <top/>
      <bottom style="dashed">
        <color theme="3" tint="-0.249977111117893"/>
      </bottom>
      <diagonal/>
    </border>
    <border>
      <left/>
      <right style="thin">
        <color theme="3" tint="-0.249977111117893"/>
      </right>
      <top/>
      <bottom style="dashed">
        <color theme="3" tint="-0.249977111117893"/>
      </bottom>
      <diagonal/>
    </border>
    <border>
      <left style="dashed">
        <color theme="3"/>
      </left>
      <right/>
      <top style="dashed">
        <color theme="3"/>
      </top>
      <bottom style="dashed">
        <color theme="3"/>
      </bottom>
      <diagonal/>
    </border>
    <border>
      <left/>
      <right/>
      <top style="dashed">
        <color theme="3"/>
      </top>
      <bottom style="dashed">
        <color theme="3"/>
      </bottom>
      <diagonal/>
    </border>
    <border>
      <left/>
      <right style="dashed">
        <color theme="3"/>
      </right>
      <top style="dashed">
        <color theme="3"/>
      </top>
      <bottom style="dashed">
        <color theme="3"/>
      </bottom>
      <diagonal/>
    </border>
    <border>
      <left style="thin">
        <color theme="3"/>
      </left>
      <right/>
      <top style="thin">
        <color theme="3"/>
      </top>
      <bottom/>
      <diagonal/>
    </border>
    <border>
      <left/>
      <right/>
      <top style="thin">
        <color theme="3"/>
      </top>
      <bottom/>
      <diagonal/>
    </border>
    <border>
      <left style="thin">
        <color theme="3"/>
      </left>
      <right/>
      <top style="thin">
        <color theme="3" tint="-0.249977111117893"/>
      </top>
      <bottom style="thin">
        <color theme="3" tint="-0.249977111117893"/>
      </bottom>
      <diagonal/>
    </border>
    <border>
      <left style="thin">
        <color theme="3"/>
      </left>
      <right/>
      <top/>
      <bottom/>
      <diagonal/>
    </border>
    <border>
      <left/>
      <right style="thin">
        <color theme="3"/>
      </right>
      <top style="thin">
        <color theme="3" tint="-0.249977111117893"/>
      </top>
      <bottom style="dashed">
        <color theme="3" tint="-0.249977111117893"/>
      </bottom>
      <diagonal/>
    </border>
    <border>
      <left style="thin">
        <color theme="3"/>
      </left>
      <right/>
      <top style="dashed">
        <color theme="3" tint="-0.249977111117893"/>
      </top>
      <bottom style="dashed">
        <color theme="3" tint="-0.249977111117893"/>
      </bottom>
      <diagonal/>
    </border>
    <border>
      <left/>
      <right style="thin">
        <color theme="3"/>
      </right>
      <top/>
      <bottom/>
      <diagonal/>
    </border>
    <border>
      <left/>
      <right style="thin">
        <color theme="3"/>
      </right>
      <top style="dashed">
        <color theme="3" tint="-0.249977111117893"/>
      </top>
      <bottom style="dashed">
        <color theme="3" tint="-0.249977111117893"/>
      </bottom>
      <diagonal/>
    </border>
    <border>
      <left style="thin">
        <color theme="3"/>
      </left>
      <right/>
      <top style="dashed">
        <color theme="3" tint="-0.249977111117893"/>
      </top>
      <bottom style="thin">
        <color theme="3"/>
      </bottom>
      <diagonal/>
    </border>
    <border>
      <left/>
      <right/>
      <top style="dashed">
        <color theme="3" tint="-0.249977111117893"/>
      </top>
      <bottom style="thin">
        <color theme="3"/>
      </bottom>
      <diagonal/>
    </border>
    <border>
      <left/>
      <right style="thin">
        <color theme="3" tint="-0.249977111117893"/>
      </right>
      <top style="dashed">
        <color theme="3" tint="-0.249977111117893"/>
      </top>
      <bottom style="thin">
        <color theme="3"/>
      </bottom>
      <diagonal/>
    </border>
    <border>
      <left style="thin">
        <color theme="3" tint="-0.249977111117893"/>
      </left>
      <right/>
      <top style="dashed">
        <color theme="3" tint="-0.249977111117893"/>
      </top>
      <bottom style="thin">
        <color theme="3"/>
      </bottom>
      <diagonal/>
    </border>
    <border>
      <left style="thin">
        <color theme="3" tint="-0.249977111117893"/>
      </left>
      <right/>
      <top/>
      <bottom style="thin">
        <color theme="3"/>
      </bottom>
      <diagonal/>
    </border>
    <border>
      <left/>
      <right style="thin">
        <color theme="3" tint="-0.249977111117893"/>
      </right>
      <top/>
      <bottom style="thin">
        <color theme="3"/>
      </bottom>
      <diagonal/>
    </border>
    <border>
      <left/>
      <right style="thin">
        <color theme="3"/>
      </right>
      <top/>
      <bottom style="thin">
        <color theme="3"/>
      </bottom>
      <diagonal/>
    </border>
    <border>
      <left style="thin">
        <color theme="3"/>
      </left>
      <right/>
      <top style="dotted">
        <color theme="3"/>
      </top>
      <bottom style="dashed">
        <color theme="3" tint="-0.249977111117893"/>
      </bottom>
      <diagonal/>
    </border>
    <border>
      <left/>
      <right/>
      <top style="dotted">
        <color theme="3"/>
      </top>
      <bottom style="dashed">
        <color theme="3" tint="-0.249977111117893"/>
      </bottom>
      <diagonal/>
    </border>
    <border>
      <left/>
      <right style="thin">
        <color theme="3" tint="-0.249977111117893"/>
      </right>
      <top style="dotted">
        <color theme="3"/>
      </top>
      <bottom style="dashed">
        <color theme="3" tint="-0.249977111117893"/>
      </bottom>
      <diagonal/>
    </border>
    <border>
      <left style="thin">
        <color theme="3" tint="-0.249977111117893"/>
      </left>
      <right/>
      <top style="dotted">
        <color theme="3"/>
      </top>
      <bottom style="dashed">
        <color theme="3" tint="-0.249977111117893"/>
      </bottom>
      <diagonal/>
    </border>
    <border>
      <left style="thin">
        <color theme="3"/>
      </left>
      <right/>
      <top style="thin">
        <color theme="3" tint="-0.249977111117893"/>
      </top>
      <bottom style="dashed">
        <color theme="3" tint="-0.249977111117893"/>
      </bottom>
      <diagonal/>
    </border>
    <border>
      <left/>
      <right/>
      <top style="thin">
        <color theme="3" tint="-0.249977111117893"/>
      </top>
      <bottom style="dashed">
        <color theme="3" tint="-0.249977111117893"/>
      </bottom>
      <diagonal/>
    </border>
    <border>
      <left/>
      <right/>
      <top/>
      <bottom style="thin">
        <color theme="3"/>
      </bottom>
      <diagonal/>
    </border>
    <border>
      <left/>
      <right style="thin">
        <color theme="3"/>
      </right>
      <top style="dashed">
        <color theme="3" tint="-0.249977111117893"/>
      </top>
      <bottom style="thin">
        <color theme="3"/>
      </bottom>
      <diagonal/>
    </border>
    <border>
      <left/>
      <right/>
      <top style="thin">
        <color theme="3"/>
      </top>
      <bottom style="thin">
        <color theme="3" tint="-0.249977111117893"/>
      </bottom>
      <diagonal/>
    </border>
    <border>
      <left/>
      <right/>
      <top/>
      <bottom style="thin">
        <color theme="3" tint="-0.249977111117893"/>
      </bottom>
      <diagonal/>
    </border>
    <border>
      <left style="thin">
        <color theme="4" tint="-0.499984740745262"/>
      </left>
      <right/>
      <top style="thin">
        <color theme="3" tint="-0.249977111117893"/>
      </top>
      <bottom style="dashed">
        <color theme="3" tint="-0.249977111117893"/>
      </bottom>
      <diagonal/>
    </border>
    <border>
      <left/>
      <right style="thin">
        <color theme="4" tint="-0.499984740745262"/>
      </right>
      <top style="dashed">
        <color theme="3" tint="-0.249977111117893"/>
      </top>
      <bottom style="dashed">
        <color theme="3" tint="-0.249977111117893"/>
      </bottom>
      <diagonal/>
    </border>
    <border>
      <left/>
      <right style="thin">
        <color theme="4" tint="-0.499984740745262"/>
      </right>
      <top style="dashed">
        <color theme="3" tint="-0.249977111117893"/>
      </top>
      <bottom style="thin">
        <color theme="3"/>
      </bottom>
      <diagonal/>
    </border>
    <border>
      <left style="thin">
        <color theme="4" tint="-0.499984740745262"/>
      </left>
      <right/>
      <top/>
      <bottom style="thin">
        <color theme="3" tint="-0.249977111117893"/>
      </bottom>
      <diagonal/>
    </border>
    <border>
      <left style="thin">
        <color theme="4" tint="-0.499984740745262"/>
      </left>
      <right/>
      <top style="dashed">
        <color theme="3" tint="-0.249977111117893"/>
      </top>
      <bottom style="dashed">
        <color theme="3" tint="-0.249977111117893"/>
      </bottom>
      <diagonal/>
    </border>
    <border>
      <left style="thin">
        <color theme="4" tint="-0.499984740745262"/>
      </left>
      <right/>
      <top style="dashed">
        <color theme="3" tint="-0.249977111117893"/>
      </top>
      <bottom style="thin">
        <color theme="3" tint="-0.249977111117893"/>
      </bottom>
      <diagonal/>
    </border>
    <border>
      <left style="thin">
        <color theme="3"/>
      </left>
      <right/>
      <top/>
      <bottom style="dashed">
        <color theme="3" tint="-0.249977111117893"/>
      </bottom>
      <diagonal/>
    </border>
    <border>
      <left style="thin">
        <color theme="3" tint="-0.249977111117893"/>
      </left>
      <right/>
      <top style="hair">
        <color theme="4" tint="-0.499984740745262"/>
      </top>
      <bottom style="hair">
        <color theme="4" tint="-0.499984740745262"/>
      </bottom>
      <diagonal/>
    </border>
    <border>
      <left/>
      <right style="thin">
        <color theme="3" tint="-0.249977111117893"/>
      </right>
      <top style="hair">
        <color theme="4" tint="-0.499984740745262"/>
      </top>
      <bottom style="hair">
        <color theme="4" tint="-0.499984740745262"/>
      </bottom>
      <diagonal/>
    </border>
    <border>
      <left style="thin">
        <color theme="3" tint="-0.249977111117893"/>
      </left>
      <right/>
      <top style="hair">
        <color theme="4" tint="-0.499984740745262"/>
      </top>
      <bottom style="dashed">
        <color theme="3" tint="-0.249977111117893"/>
      </bottom>
      <diagonal/>
    </border>
    <border>
      <left/>
      <right style="thin">
        <color theme="3" tint="-0.249977111117893"/>
      </right>
      <top style="hair">
        <color theme="4" tint="-0.499984740745262"/>
      </top>
      <bottom style="dashed">
        <color theme="3" tint="-0.249977111117893"/>
      </bottom>
      <diagonal/>
    </border>
    <border>
      <left/>
      <right style="thin">
        <color theme="3" tint="-0.249977111117893"/>
      </right>
      <top style="dashed">
        <color theme="3" tint="-0.249977111117893"/>
      </top>
      <bottom style="hair">
        <color theme="4" tint="-0.499984740745262"/>
      </bottom>
      <diagonal/>
    </border>
    <border>
      <left style="thin">
        <color theme="3" tint="-0.249977111117893"/>
      </left>
      <right/>
      <top/>
      <bottom style="hair">
        <color theme="4" tint="-0.499984740745262"/>
      </bottom>
      <diagonal/>
    </border>
    <border>
      <left/>
      <right style="thin">
        <color theme="3" tint="-0.249977111117893"/>
      </right>
      <top/>
      <bottom style="hair">
        <color theme="4" tint="-0.499984740745262"/>
      </bottom>
      <diagonal/>
    </border>
    <border>
      <left/>
      <right/>
      <top style="hair">
        <color theme="4" tint="-0.499984740745262"/>
      </top>
      <bottom style="hair">
        <color theme="4" tint="-0.499984740745262"/>
      </bottom>
      <diagonal/>
    </border>
    <border>
      <left style="thin">
        <color theme="3" tint="-0.249977111117893"/>
      </left>
      <right/>
      <top style="hair">
        <color theme="4" tint="-0.499984740745262"/>
      </top>
      <bottom style="thin">
        <color theme="3"/>
      </bottom>
      <diagonal/>
    </border>
    <border>
      <left/>
      <right style="thin">
        <color theme="3" tint="-0.249977111117893"/>
      </right>
      <top style="hair">
        <color theme="4" tint="-0.499984740745262"/>
      </top>
      <bottom style="thin">
        <color theme="3"/>
      </bottom>
      <diagonal/>
    </border>
    <border>
      <left style="thin">
        <color theme="3" tint="-0.249977111117893"/>
      </left>
      <right/>
      <top style="thin">
        <color theme="3" tint="-0.249977111117893"/>
      </top>
      <bottom style="dashed">
        <color theme="4" tint="-0.499984740745262"/>
      </bottom>
      <diagonal/>
    </border>
    <border>
      <left/>
      <right style="thin">
        <color theme="3" tint="-0.249977111117893"/>
      </right>
      <top style="thin">
        <color theme="3" tint="-0.249977111117893"/>
      </top>
      <bottom style="dashed">
        <color theme="4" tint="-0.499984740745262"/>
      </bottom>
      <diagonal/>
    </border>
    <border>
      <left style="thin">
        <color theme="3"/>
      </left>
      <right/>
      <top style="dashed">
        <color theme="3" tint="-0.249977111117893"/>
      </top>
      <bottom style="hair">
        <color theme="4" tint="-0.499984740745262"/>
      </bottom>
      <diagonal/>
    </border>
    <border>
      <left/>
      <right/>
      <top style="dashed">
        <color theme="3" tint="-0.249977111117893"/>
      </top>
      <bottom style="hair">
        <color theme="4" tint="-0.499984740745262"/>
      </bottom>
      <diagonal/>
    </border>
    <border>
      <left style="thin">
        <color theme="3"/>
      </left>
      <right/>
      <top style="hair">
        <color theme="4" tint="-0.499984740745262"/>
      </top>
      <bottom style="hair">
        <color theme="4" tint="-0.499984740745262"/>
      </bottom>
      <diagonal/>
    </border>
    <border>
      <left style="thin">
        <color theme="3"/>
      </left>
      <right/>
      <top style="hair">
        <color theme="4" tint="-0.499984740745262"/>
      </top>
      <bottom style="thin">
        <color theme="3"/>
      </bottom>
      <diagonal/>
    </border>
    <border>
      <left/>
      <right/>
      <top style="hair">
        <color theme="4" tint="-0.499984740745262"/>
      </top>
      <bottom style="thin">
        <color theme="3"/>
      </bottom>
      <diagonal/>
    </border>
    <border>
      <left style="thin">
        <color theme="3"/>
      </left>
      <right/>
      <top/>
      <bottom style="hair">
        <color theme="4" tint="-0.499984740745262"/>
      </bottom>
      <diagonal/>
    </border>
    <border>
      <left/>
      <right/>
      <top/>
      <bottom style="hair">
        <color theme="4" tint="-0.499984740745262"/>
      </bottom>
      <diagonal/>
    </border>
    <border>
      <left/>
      <right style="thin">
        <color theme="4" tint="-0.499984740745262"/>
      </right>
      <top style="dashed">
        <color theme="3" tint="-0.249977111117893"/>
      </top>
      <bottom style="thin">
        <color theme="3" tint="-0.249977111117893"/>
      </bottom>
      <diagonal/>
    </border>
    <border>
      <left/>
      <right style="thin">
        <color theme="4" tint="-0.499984740745262"/>
      </right>
      <top style="thin">
        <color theme="3" tint="-0.249977111117893"/>
      </top>
      <bottom style="dashed">
        <color theme="3" tint="-0.249977111117893"/>
      </bottom>
      <diagonal/>
    </border>
    <border>
      <left style="thin">
        <color theme="3"/>
      </left>
      <right/>
      <top style="dashed">
        <color theme="3" tint="-0.249977111117893"/>
      </top>
      <bottom style="thin">
        <color theme="4" tint="-0.499984740745262"/>
      </bottom>
      <diagonal/>
    </border>
    <border>
      <left/>
      <right/>
      <top style="dashed">
        <color theme="3" tint="-0.249977111117893"/>
      </top>
      <bottom style="thin">
        <color theme="4" tint="-0.499984740745262"/>
      </bottom>
      <diagonal/>
    </border>
    <border>
      <left/>
      <right style="thin">
        <color theme="3" tint="-0.249977111117893"/>
      </right>
      <top style="dashed">
        <color theme="3" tint="-0.249977111117893"/>
      </top>
      <bottom style="thin">
        <color theme="4" tint="-0.499984740745262"/>
      </bottom>
      <diagonal/>
    </border>
    <border>
      <left style="thin">
        <color theme="3" tint="-0.249977111117893"/>
      </left>
      <right/>
      <top style="dashed">
        <color theme="3" tint="-0.249977111117893"/>
      </top>
      <bottom style="thin">
        <color theme="4" tint="-0.499984740745262"/>
      </bottom>
      <diagonal/>
    </border>
    <border>
      <left style="thin">
        <color theme="3" tint="-0.249977111117893"/>
      </left>
      <right style="thin">
        <color theme="3"/>
      </right>
      <top style="dashed">
        <color theme="3" tint="-0.249977111117893"/>
      </top>
      <bottom style="dashed">
        <color theme="3" tint="-0.249977111117893"/>
      </bottom>
      <diagonal/>
    </border>
    <border>
      <left style="thin">
        <color theme="3"/>
      </left>
      <right style="thin">
        <color theme="3"/>
      </right>
      <top style="dashed">
        <color theme="3" tint="-0.249977111117893"/>
      </top>
      <bottom style="dashed">
        <color theme="3" tint="-0.249977111117893"/>
      </bottom>
      <diagonal/>
    </border>
    <border>
      <left style="thin">
        <color theme="3"/>
      </left>
      <right style="thin">
        <color theme="3"/>
      </right>
      <top style="thin">
        <color theme="3" tint="-0.249977111117893"/>
      </top>
      <bottom style="dashed">
        <color theme="3" tint="-0.249977111117893"/>
      </bottom>
      <diagonal/>
    </border>
    <border>
      <left style="thin">
        <color theme="3" tint="-0.249977111117893"/>
      </left>
      <right style="thin">
        <color theme="3"/>
      </right>
      <top style="thin">
        <color theme="3" tint="-0.249977111117893"/>
      </top>
      <bottom style="dashed">
        <color theme="3" tint="-0.249977111117893"/>
      </bottom>
      <diagonal/>
    </border>
    <border>
      <left style="thin">
        <color theme="3"/>
      </left>
      <right style="thin">
        <color theme="3"/>
      </right>
      <top style="dashed">
        <color theme="3" tint="-0.249977111117893"/>
      </top>
      <bottom style="thin">
        <color theme="3"/>
      </bottom>
      <diagonal/>
    </border>
    <border>
      <left style="thin">
        <color theme="3" tint="-0.249977111117893"/>
      </left>
      <right style="thin">
        <color theme="3"/>
      </right>
      <top style="dashed">
        <color theme="3" tint="-0.249977111117893"/>
      </top>
      <bottom style="thin">
        <color theme="3"/>
      </bottom>
      <diagonal/>
    </border>
    <border>
      <left style="thin">
        <color theme="3" tint="-0.249977111117893"/>
      </left>
      <right style="thin">
        <color theme="3"/>
      </right>
      <top style="dashed">
        <color theme="3" tint="-0.249977111117893"/>
      </top>
      <bottom/>
      <diagonal/>
    </border>
    <border>
      <left style="thin">
        <color theme="3" tint="-0.249977111117893"/>
      </left>
      <right style="thin">
        <color theme="3"/>
      </right>
      <top style="dashed">
        <color theme="3"/>
      </top>
      <bottom/>
      <diagonal/>
    </border>
    <border>
      <left style="thin">
        <color theme="3" tint="-0.249977111117893"/>
      </left>
      <right style="thin">
        <color theme="3"/>
      </right>
      <top style="dashed">
        <color theme="3"/>
      </top>
      <bottom style="dashed">
        <color theme="3"/>
      </bottom>
      <diagonal/>
    </border>
    <border>
      <left style="thin">
        <color theme="3" tint="-0.249977111117893"/>
      </left>
      <right style="thin">
        <color theme="3"/>
      </right>
      <top/>
      <bottom style="thin">
        <color theme="3"/>
      </bottom>
      <diagonal/>
    </border>
    <border>
      <left/>
      <right style="thin">
        <color theme="3"/>
      </right>
      <top/>
      <bottom style="dashed">
        <color theme="3" tint="-0.249977111117893"/>
      </bottom>
      <diagonal/>
    </border>
    <border>
      <left style="thin">
        <color theme="3" tint="-0.249977111117893"/>
      </left>
      <right style="thin">
        <color theme="3"/>
      </right>
      <top/>
      <bottom style="dashed">
        <color theme="3" tint="-0.249977111117893"/>
      </bottom>
      <diagonal/>
    </border>
    <border>
      <left style="thin">
        <color theme="3"/>
      </left>
      <right style="thin">
        <color theme="3"/>
      </right>
      <top style="thin">
        <color theme="3"/>
      </top>
      <bottom style="thin">
        <color theme="3"/>
      </bottom>
      <diagonal/>
    </border>
    <border>
      <left style="thin">
        <color theme="3" tint="-0.249977111117893"/>
      </left>
      <right style="thin">
        <color theme="3"/>
      </right>
      <top style="thin">
        <color theme="3"/>
      </top>
      <bottom style="dashed">
        <color theme="3"/>
      </bottom>
      <diagonal/>
    </border>
    <border>
      <left style="thin">
        <color theme="3"/>
      </left>
      <right style="thin">
        <color theme="3"/>
      </right>
      <top style="thin">
        <color theme="3"/>
      </top>
      <bottom/>
      <diagonal/>
    </border>
    <border>
      <left style="thin">
        <color theme="3" tint="-0.249977111117893"/>
      </left>
      <right style="thin">
        <color theme="3" tint="-0.249977111117893"/>
      </right>
      <top/>
      <bottom style="thin">
        <color theme="3"/>
      </bottom>
      <diagonal/>
    </border>
    <border>
      <left style="thin">
        <color theme="3"/>
      </left>
      <right style="thin">
        <color theme="3" tint="-0.249977111117893"/>
      </right>
      <top style="thin">
        <color theme="3"/>
      </top>
      <bottom style="dashed">
        <color theme="3" tint="-0.249977111117893"/>
      </bottom>
      <diagonal/>
    </border>
    <border>
      <left style="thin">
        <color theme="3"/>
      </left>
      <right style="thin">
        <color theme="3" tint="-0.249977111117893"/>
      </right>
      <top/>
      <bottom/>
      <diagonal/>
    </border>
    <border>
      <left style="thin">
        <color theme="3"/>
      </left>
      <right style="thin">
        <color theme="3"/>
      </right>
      <top/>
      <bottom style="dashed">
        <color theme="3" tint="-0.249977111117893"/>
      </bottom>
      <diagonal/>
    </border>
    <border>
      <left style="thin">
        <color theme="3"/>
      </left>
      <right style="thin">
        <color theme="3"/>
      </right>
      <top/>
      <bottom style="thin">
        <color theme="3"/>
      </bottom>
      <diagonal/>
    </border>
    <border>
      <left style="thin">
        <color theme="3" tint="-0.249977111117893"/>
      </left>
      <right/>
      <top style="thin">
        <color theme="3"/>
      </top>
      <bottom style="dashed">
        <color theme="3"/>
      </bottom>
      <diagonal/>
    </border>
    <border>
      <left style="thin">
        <color theme="3" tint="-0.249977111117893"/>
      </left>
      <right/>
      <top style="dashed">
        <color theme="3"/>
      </top>
      <bottom/>
      <diagonal/>
    </border>
    <border>
      <left style="thin">
        <color theme="3" tint="-0.249977111117893"/>
      </left>
      <right/>
      <top style="dashed">
        <color theme="3"/>
      </top>
      <bottom style="dashed">
        <color theme="3"/>
      </bottom>
      <diagonal/>
    </border>
    <border>
      <left/>
      <right style="thin">
        <color theme="3"/>
      </right>
      <top style="thin">
        <color theme="3"/>
      </top>
      <bottom style="thin">
        <color theme="3"/>
      </bottom>
      <diagonal/>
    </border>
    <border>
      <left style="thin">
        <color theme="3"/>
      </left>
      <right/>
      <top/>
      <bottom style="thin">
        <color theme="3"/>
      </bottom>
      <diagonal/>
    </border>
    <border>
      <left style="thin">
        <color theme="3" tint="-0.249977111117893"/>
      </left>
      <right/>
      <top style="thin">
        <color theme="3"/>
      </top>
      <bottom style="dashed">
        <color theme="3" tint="-0.249977111117893"/>
      </bottom>
      <diagonal/>
    </border>
    <border>
      <left/>
      <right style="thin">
        <color theme="3" tint="-0.249977111117893"/>
      </right>
      <top style="thin">
        <color theme="3"/>
      </top>
      <bottom style="dashed">
        <color theme="3" tint="-0.249977111117893"/>
      </bottom>
      <diagonal/>
    </border>
    <border>
      <left style="thin">
        <color theme="3"/>
      </left>
      <right/>
      <top style="thin">
        <color theme="3"/>
      </top>
      <bottom style="thin">
        <color theme="3"/>
      </bottom>
      <diagonal/>
    </border>
    <border>
      <left/>
      <right/>
      <top style="thin">
        <color theme="3"/>
      </top>
      <bottom style="thin">
        <color theme="3"/>
      </bottom>
      <diagonal/>
    </border>
    <border>
      <left/>
      <right style="thin">
        <color theme="3" tint="-0.249977111117893"/>
      </right>
      <top style="thin">
        <color theme="3"/>
      </top>
      <bottom style="thin">
        <color theme="3"/>
      </bottom>
      <diagonal/>
    </border>
    <border>
      <left style="thin">
        <color theme="3" tint="-0.249977111117893"/>
      </left>
      <right style="thin">
        <color theme="3"/>
      </right>
      <top style="thin">
        <color theme="3"/>
      </top>
      <bottom style="thin">
        <color theme="3"/>
      </bottom>
      <diagonal/>
    </border>
    <border>
      <left style="thin">
        <color theme="3"/>
      </left>
      <right style="thin">
        <color theme="3" tint="-0.249977111117893"/>
      </right>
      <top style="thin">
        <color theme="3"/>
      </top>
      <bottom style="thin">
        <color theme="3"/>
      </bottom>
      <diagonal/>
    </border>
    <border>
      <left style="thin">
        <color theme="3"/>
      </left>
      <right style="thin">
        <color theme="3"/>
      </right>
      <top/>
      <bottom/>
      <diagonal/>
    </border>
    <border>
      <left style="thin">
        <color theme="3"/>
      </left>
      <right/>
      <top style="thin">
        <color theme="3" tint="-0.249977111117893"/>
      </top>
      <bottom style="dashed">
        <color theme="3"/>
      </bottom>
      <diagonal/>
    </border>
    <border>
      <left/>
      <right style="thin">
        <color theme="3"/>
      </right>
      <top style="thin">
        <color theme="3" tint="-0.249977111117893"/>
      </top>
      <bottom style="dashed">
        <color theme="3"/>
      </bottom>
      <diagonal/>
    </border>
    <border>
      <left style="thin">
        <color theme="3"/>
      </left>
      <right/>
      <top style="dashed">
        <color theme="3"/>
      </top>
      <bottom style="thin">
        <color theme="3"/>
      </bottom>
      <diagonal/>
    </border>
    <border>
      <left/>
      <right style="thin">
        <color theme="3"/>
      </right>
      <top style="dashed">
        <color theme="3"/>
      </top>
      <bottom style="thin">
        <color theme="3"/>
      </bottom>
      <diagonal/>
    </border>
    <border>
      <left style="thin">
        <color theme="3"/>
      </left>
      <right/>
      <top style="dashed">
        <color theme="3"/>
      </top>
      <bottom style="dashed">
        <color theme="3"/>
      </bottom>
      <diagonal/>
    </border>
    <border>
      <left/>
      <right style="thin">
        <color theme="3"/>
      </right>
      <top style="dashed">
        <color theme="3"/>
      </top>
      <bottom style="dashed">
        <color theme="3"/>
      </bottom>
      <diagonal/>
    </border>
    <border>
      <left style="thin">
        <color theme="3"/>
      </left>
      <right/>
      <top style="dashed">
        <color theme="3"/>
      </top>
      <bottom/>
      <diagonal/>
    </border>
    <border>
      <left/>
      <right style="thin">
        <color theme="3"/>
      </right>
      <top style="dashed">
        <color theme="3"/>
      </top>
      <bottom/>
      <diagonal/>
    </border>
    <border>
      <left style="thin">
        <color theme="3"/>
      </left>
      <right style="thin">
        <color theme="3"/>
      </right>
      <top style="dashed">
        <color theme="3" tint="-0.249977111117893"/>
      </top>
      <bottom/>
      <diagonal/>
    </border>
    <border>
      <left/>
      <right/>
      <top/>
      <bottom style="dashed">
        <color theme="3" tint="-0.249977111117893"/>
      </bottom>
      <diagonal/>
    </border>
    <border>
      <left/>
      <right/>
      <top style="thin">
        <color theme="3"/>
      </top>
      <bottom style="dashed">
        <color theme="3" tint="-0.249977111117893"/>
      </bottom>
      <diagonal/>
    </border>
    <border>
      <left style="thin">
        <color theme="3" tint="-0.249977111117893"/>
      </left>
      <right style="thin">
        <color theme="3"/>
      </right>
      <top/>
      <bottom style="thin">
        <color theme="3" tint="-0.249977111117893"/>
      </bottom>
      <diagonal/>
    </border>
    <border>
      <left style="thin">
        <color auto="1"/>
      </left>
      <right style="thin">
        <color theme="3"/>
      </right>
      <top/>
      <bottom/>
      <diagonal/>
    </border>
    <border>
      <left style="thin">
        <color theme="3" tint="-0.249977111117893"/>
      </left>
      <right/>
      <top style="hair">
        <color theme="4" tint="-0.499984740745262"/>
      </top>
      <bottom/>
      <diagonal/>
    </border>
    <border>
      <left/>
      <right style="thin">
        <color theme="3" tint="-0.249977111117893"/>
      </right>
      <top style="hair">
        <color theme="4" tint="-0.499984740745262"/>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3" tint="-0.249977111117893"/>
      </left>
      <right style="thin">
        <color theme="3" tint="-0.249977111117893"/>
      </right>
      <top/>
      <bottom/>
      <diagonal/>
    </border>
    <border>
      <left/>
      <right style="thin">
        <color theme="3"/>
      </right>
      <top/>
      <bottom style="thin">
        <color theme="3" tint="-0.249977111117893"/>
      </bottom>
      <diagonal/>
    </border>
    <border>
      <left style="thin">
        <color theme="3"/>
      </left>
      <right style="thin">
        <color theme="3"/>
      </right>
      <top/>
      <bottom style="thin">
        <color theme="3" tint="-0.249977111117893"/>
      </bottom>
      <diagonal/>
    </border>
    <border>
      <left style="thin">
        <color theme="3"/>
      </left>
      <right/>
      <top/>
      <bottom style="thin">
        <color theme="3" tint="-0.249977111117893"/>
      </bottom>
      <diagonal/>
    </border>
    <border>
      <left style="thin">
        <color theme="3" tint="-0.249977111117893"/>
      </left>
      <right style="thin">
        <color theme="3"/>
      </right>
      <top style="thin">
        <color theme="3"/>
      </top>
      <bottom style="dashed">
        <color theme="3" tint="-0.249977111117893"/>
      </bottom>
      <diagonal/>
    </border>
    <border>
      <left/>
      <right style="thin">
        <color theme="3"/>
      </right>
      <top style="thin">
        <color theme="3"/>
      </top>
      <bottom/>
      <diagonal/>
    </border>
    <border>
      <left style="thin">
        <color theme="3" tint="-0.249977111117893"/>
      </left>
      <right style="thin">
        <color theme="3" tint="-0.249977111117893"/>
      </right>
      <top style="thin">
        <color theme="3"/>
      </top>
      <bottom/>
      <diagonal/>
    </border>
    <border>
      <left/>
      <right style="thin">
        <color theme="3" tint="-0.249977111117893"/>
      </right>
      <top style="thin">
        <color theme="3"/>
      </top>
      <bottom style="thin">
        <color theme="3" tint="-0.249977111117893"/>
      </bottom>
      <diagonal/>
    </border>
    <border>
      <left style="thin">
        <color theme="4" tint="-0.499984740745262"/>
      </left>
      <right/>
      <top style="thin">
        <color theme="3"/>
      </top>
      <bottom style="thin">
        <color theme="3" tint="-0.249977111117893"/>
      </bottom>
      <diagonal/>
    </border>
    <border>
      <left style="thin">
        <color theme="4" tint="-0.499984740745262"/>
      </left>
      <right/>
      <top style="dashed">
        <color theme="3" tint="-0.249977111117893"/>
      </top>
      <bottom style="thin">
        <color theme="3"/>
      </bottom>
      <diagonal/>
    </border>
    <border>
      <left/>
      <right style="thin">
        <color theme="3"/>
      </right>
      <top style="thin">
        <color theme="3"/>
      </top>
      <bottom style="thin">
        <color theme="3" tint="-0.249977111117893"/>
      </bottom>
      <diagonal/>
    </border>
    <border>
      <left style="thin">
        <color theme="0" tint="-0.249977111117893"/>
      </left>
      <right style="thin">
        <color theme="0" tint="-0.249977111117893"/>
      </right>
      <top/>
      <bottom style="thin">
        <color theme="0" tint="-0.249977111117893"/>
      </bottom>
      <diagonal/>
    </border>
    <border>
      <left style="thin">
        <color theme="3"/>
      </left>
      <right/>
      <top style="thin">
        <color theme="3"/>
      </top>
      <bottom style="thin">
        <color theme="3" tint="-0.249977111117893"/>
      </bottom>
      <diagonal/>
    </border>
    <border>
      <left style="thin">
        <color theme="3" tint="-0.249977111117893"/>
      </left>
      <right/>
      <top style="thin">
        <color theme="3"/>
      </top>
      <bottom style="thin">
        <color theme="3" tint="-0.249977111117893"/>
      </bottom>
      <diagonal/>
    </border>
    <border>
      <left/>
      <right style="thin">
        <color theme="4" tint="-0.499984740745262"/>
      </right>
      <top style="thin">
        <color theme="3"/>
      </top>
      <bottom style="thin">
        <color theme="3"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auto="1"/>
      </left>
      <right style="thin">
        <color rgb="FFBFBFBF"/>
      </right>
      <top style="thin">
        <color rgb="FFBFBFBF"/>
      </top>
      <bottom style="thin">
        <color rgb="FFBFBFBF"/>
      </bottom>
      <diagonal/>
    </border>
    <border>
      <left style="thin">
        <color theme="0" tint="-0.249977111117893"/>
      </left>
      <right style="thin">
        <color theme="0" tint="-0.249977111117893"/>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style="medium">
        <color auto="1"/>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right style="thin">
        <color theme="0" tint="-0.249977111117893"/>
      </right>
      <top/>
      <bottom/>
      <diagonal/>
    </border>
    <border>
      <left style="medium">
        <color auto="1"/>
      </left>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theme="3"/>
      </right>
      <top/>
      <bottom style="thin">
        <color theme="3"/>
      </bottom>
      <diagonal/>
    </border>
    <border>
      <left style="thin">
        <color auto="1"/>
      </left>
      <right style="thin">
        <color auto="1"/>
      </right>
      <top style="thin">
        <color theme="0" tint="-0.249977111117893"/>
      </top>
      <bottom style="thin">
        <color auto="1"/>
      </bottom>
      <diagonal/>
    </border>
    <border>
      <left style="thin">
        <color theme="3" tint="-0.249977111117893"/>
      </left>
      <right style="thin">
        <color theme="3" tint="-0.249977111117893"/>
      </right>
      <top style="thin">
        <color theme="3"/>
      </top>
      <bottom style="dashed">
        <color theme="3" tint="-0.249977111117893"/>
      </bottom>
      <diagonal/>
    </border>
    <border>
      <left style="thin">
        <color theme="3" tint="-0.249977111117893"/>
      </left>
      <right style="thin">
        <color theme="3" tint="-0.249977111117893"/>
      </right>
      <top style="dashed">
        <color theme="3" tint="-0.249977111117893"/>
      </top>
      <bottom style="dashed">
        <color theme="3" tint="-0.249977111117893"/>
      </bottom>
      <diagonal/>
    </border>
    <border>
      <left style="thin">
        <color theme="3" tint="-0.249977111117893"/>
      </left>
      <right style="thin">
        <color theme="3" tint="-0.249977111117893"/>
      </right>
      <top style="dashed">
        <color theme="3" tint="-0.249977111117893"/>
      </top>
      <bottom style="thin">
        <color theme="3"/>
      </bottom>
      <diagonal/>
    </border>
    <border>
      <left style="thin">
        <color theme="3" tint="-0.249977111117893"/>
      </left>
      <right style="thin">
        <color theme="3" tint="-0.249977111117893"/>
      </right>
      <top style="thin">
        <color theme="3" tint="-0.249977111117893"/>
      </top>
      <bottom style="thin">
        <color theme="3" tint="-0.249977111117893"/>
      </bottom>
      <diagonal/>
    </border>
    <border>
      <left/>
      <right style="thin">
        <color theme="3" tint="-0.249977111117893"/>
      </right>
      <top style="thin">
        <color theme="3" tint="-0.249977111117893"/>
      </top>
      <bottom/>
      <diagonal/>
    </border>
    <border>
      <left style="thin">
        <color theme="3"/>
      </left>
      <right/>
      <top style="thin">
        <color theme="3" tint="-0.249977111117893"/>
      </top>
      <bottom/>
      <diagonal/>
    </border>
    <border>
      <left/>
      <right/>
      <top style="thin">
        <color theme="3" tint="-0.249977111117893"/>
      </top>
      <bottom/>
      <diagonal/>
    </border>
    <border>
      <left style="thin">
        <color theme="3" tint="-0.249977111117893"/>
      </left>
      <right style="thin">
        <color theme="3" tint="-0.249977111117893"/>
      </right>
      <top style="dashed">
        <color theme="3" tint="-0.249977111117893"/>
      </top>
      <bottom style="thin">
        <color theme="3" tint="-0.249977111117893"/>
      </bottom>
      <diagonal/>
    </border>
    <border>
      <left style="thin">
        <color theme="3" tint="-0.249977111117893"/>
      </left>
      <right style="thin">
        <color theme="3" tint="-0.249977111117893"/>
      </right>
      <top style="thin">
        <color theme="3" tint="-0.249977111117893"/>
      </top>
      <bottom style="dashed">
        <color theme="3" tint="-0.249977111117893"/>
      </bottom>
      <diagonal/>
    </border>
    <border>
      <left style="dashed">
        <color theme="3" tint="-0.249977111117893"/>
      </left>
      <right/>
      <top style="dashed">
        <color theme="3" tint="-0.249977111117893"/>
      </top>
      <bottom style="dashed">
        <color theme="3" tint="-0.249977111117893"/>
      </bottom>
      <diagonal/>
    </border>
    <border>
      <left style="dashed">
        <color theme="3" tint="-0.249977111117893"/>
      </left>
      <right/>
      <top style="dashed">
        <color theme="3" tint="-0.249977111117893"/>
      </top>
      <bottom style="thin">
        <color theme="3" tint="-0.249977111117893"/>
      </bottom>
      <diagonal/>
    </border>
    <border>
      <left style="thin">
        <color theme="3" tint="-0.249977111117893"/>
      </left>
      <right style="dashed">
        <color theme="3" tint="-0.249977111117893"/>
      </right>
      <top style="dashed">
        <color theme="3" tint="-0.249977111117893"/>
      </top>
      <bottom/>
      <diagonal/>
    </border>
    <border>
      <left style="thin">
        <color theme="3" tint="-0.249977111117893"/>
      </left>
      <right style="dashed">
        <color theme="3" tint="-0.249977111117893"/>
      </right>
      <top/>
      <bottom/>
      <diagonal/>
    </border>
    <border>
      <left style="thin">
        <color theme="3" tint="-0.249977111117893"/>
      </left>
      <right style="dashed">
        <color theme="3" tint="-0.249977111117893"/>
      </right>
      <top/>
      <bottom style="thin">
        <color theme="3" tint="-0.249977111117893"/>
      </bottom>
      <diagonal/>
    </border>
    <border>
      <left style="thin">
        <color auto="1"/>
      </left>
      <right/>
      <top style="medium">
        <color auto="1"/>
      </top>
      <bottom/>
      <diagonal/>
    </border>
    <border>
      <left style="thin">
        <color auto="1"/>
      </left>
      <right/>
      <top/>
      <bottom style="medium">
        <color auto="1"/>
      </bottom>
      <diagonal/>
    </border>
    <border>
      <left style="thin">
        <color auto="1"/>
      </left>
      <right style="medium">
        <color auto="1"/>
      </right>
      <top/>
      <bottom style="thin">
        <color auto="1"/>
      </bottom>
      <diagonal/>
    </border>
    <border>
      <left style="double">
        <color indexed="63"/>
      </left>
      <right style="double">
        <color indexed="63"/>
      </right>
      <top style="double">
        <color indexed="63"/>
      </top>
      <bottom style="double">
        <color indexed="63"/>
      </bottom>
      <diagonal/>
    </border>
  </borders>
  <cellStyleXfs count="806">
    <xf numFmtId="0" fontId="0" fillId="0" borderId="0"/>
    <xf numFmtId="0" fontId="8" fillId="0" borderId="0"/>
    <xf numFmtId="0" fontId="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3" fillId="7" borderId="0" applyNumberFormat="0" applyBorder="0" applyAlignment="0" applyProtection="0"/>
    <xf numFmtId="0" fontId="23" fillId="20" borderId="0" applyNumberFormat="0" applyBorder="0" applyAlignment="0" applyProtection="0"/>
    <xf numFmtId="166" fontId="83" fillId="0" borderId="0" applyFont="0" applyFill="0" applyBorder="0" applyAlignment="0" applyProtection="0"/>
    <xf numFmtId="0" fontId="87" fillId="0" borderId="0"/>
    <xf numFmtId="165" fontId="8" fillId="0" borderId="0" applyFont="0" applyFill="0" applyBorder="0" applyAlignment="0" applyProtection="0"/>
    <xf numFmtId="0" fontId="92" fillId="0" borderId="0" applyBorder="0" applyProtection="0"/>
    <xf numFmtId="171" fontId="92" fillId="0" borderId="0" applyBorder="0" applyProtection="0"/>
    <xf numFmtId="170" fontId="92" fillId="0" borderId="0" applyBorder="0" applyProtection="0"/>
    <xf numFmtId="170" fontId="8" fillId="0" borderId="0" applyFont="0" applyFill="0" applyBorder="0" applyAlignment="0" applyProtection="0"/>
    <xf numFmtId="166" fontId="8" fillId="0" borderId="0" applyFont="0" applyFill="0" applyBorder="0" applyAlignment="0" applyProtection="0"/>
    <xf numFmtId="164" fontId="8" fillId="0" borderId="0" applyFont="0" applyFill="0" applyBorder="0" applyAlignment="0" applyProtection="0"/>
    <xf numFmtId="166" fontId="83" fillId="0" borderId="0" applyFont="0" applyFill="0" applyBorder="0" applyAlignment="0" applyProtection="0"/>
    <xf numFmtId="0" fontId="8" fillId="0" borderId="0" applyFont="0" applyFill="0" applyBorder="0" applyAlignment="0" applyProtection="0"/>
    <xf numFmtId="172" fontId="8" fillId="0" borderId="0" applyFont="0" applyFill="0" applyBorder="0" applyAlignment="0" applyProtection="0"/>
    <xf numFmtId="173" fontId="8" fillId="0" borderId="0" applyFont="0" applyFill="0" applyBorder="0" applyAlignment="0" applyProtection="0"/>
    <xf numFmtId="166" fontId="90" fillId="0" borderId="0" applyFont="0" applyFill="0" applyBorder="0" applyAlignment="0" applyProtection="0"/>
    <xf numFmtId="0" fontId="8" fillId="0" borderId="0" applyFont="0" applyFill="0" applyBorder="0" applyAlignment="0" applyProtection="0"/>
    <xf numFmtId="173" fontId="93" fillId="0" borderId="0" applyFont="0" applyFill="0" applyBorder="0" applyAlignment="0" applyProtection="0"/>
    <xf numFmtId="0" fontId="8" fillId="0" borderId="0" applyFont="0" applyFill="0" applyBorder="0" applyAlignment="0" applyProtection="0"/>
    <xf numFmtId="170" fontId="8" fillId="0" borderId="0" applyFont="0" applyFill="0" applyBorder="0" applyAlignment="0" applyProtection="0"/>
    <xf numFmtId="0" fontId="8" fillId="0" borderId="0" applyFont="0" applyFill="0" applyBorder="0" applyAlignment="0" applyProtection="0"/>
    <xf numFmtId="173" fontId="93" fillId="0" borderId="0" applyFont="0" applyFill="0" applyBorder="0" applyAlignment="0" applyProtection="0"/>
    <xf numFmtId="0" fontId="8" fillId="0" borderId="0" applyFont="0" applyFill="0" applyBorder="0" applyAlignment="0" applyProtection="0"/>
    <xf numFmtId="166" fontId="8" fillId="0" borderId="0" applyFont="0" applyFill="0" applyBorder="0" applyAlignment="0" applyProtection="0"/>
    <xf numFmtId="170" fontId="93" fillId="0" borderId="0" applyFont="0" applyFill="0" applyBorder="0" applyAlignment="0" applyProtection="0"/>
    <xf numFmtId="0" fontId="8" fillId="0" borderId="0" applyFont="0" applyFill="0" applyBorder="0" applyAlignment="0" applyProtection="0"/>
    <xf numFmtId="166" fontId="83" fillId="0" borderId="0" applyFont="0" applyFill="0" applyBorder="0" applyAlignment="0" applyProtection="0"/>
    <xf numFmtId="174" fontId="93" fillId="0" borderId="0" applyFont="0" applyFill="0" applyBorder="0" applyAlignment="0" applyProtection="0"/>
    <xf numFmtId="173" fontId="93" fillId="0" borderId="0" applyFont="0" applyFill="0" applyBorder="0" applyAlignment="0" applyProtection="0"/>
    <xf numFmtId="166" fontId="83" fillId="0" borderId="0" applyFont="0" applyFill="0" applyBorder="0" applyAlignment="0" applyProtection="0"/>
    <xf numFmtId="166" fontId="90" fillId="0" borderId="0" applyFont="0" applyFill="0" applyBorder="0" applyAlignment="0" applyProtection="0"/>
    <xf numFmtId="0" fontId="8" fillId="0" borderId="0" applyFont="0" applyFill="0" applyBorder="0" applyAlignment="0" applyProtection="0"/>
    <xf numFmtId="166" fontId="8" fillId="0" borderId="0" applyFont="0" applyFill="0" applyBorder="0" applyAlignment="0" applyProtection="0"/>
    <xf numFmtId="170" fontId="93" fillId="0" borderId="0" applyFont="0" applyFill="0" applyBorder="0" applyAlignment="0" applyProtection="0"/>
    <xf numFmtId="175" fontId="93" fillId="0" borderId="0" applyFont="0" applyFill="0" applyBorder="0" applyAlignment="0" applyProtection="0"/>
    <xf numFmtId="176" fontId="93" fillId="0" borderId="0" applyFont="0" applyFill="0" applyBorder="0" applyAlignment="0" applyProtection="0"/>
    <xf numFmtId="175" fontId="93" fillId="0" borderId="0" applyFont="0" applyFill="0" applyBorder="0" applyAlignment="0" applyProtection="0"/>
    <xf numFmtId="0" fontId="8" fillId="0" borderId="0" applyFont="0" applyFill="0" applyBorder="0" applyAlignment="0" applyProtection="0"/>
    <xf numFmtId="175" fontId="8" fillId="0" borderId="0" applyFont="0" applyFill="0" applyBorder="0" applyAlignment="0" applyProtection="0"/>
    <xf numFmtId="175" fontId="93" fillId="0" borderId="0" applyFont="0" applyFill="0" applyBorder="0" applyAlignment="0" applyProtection="0"/>
    <xf numFmtId="166" fontId="83" fillId="0" borderId="0" applyFont="0" applyFill="0" applyBorder="0" applyAlignment="0" applyProtection="0"/>
    <xf numFmtId="165" fontId="90" fillId="0" borderId="0" applyFont="0" applyFill="0" applyBorder="0" applyAlignment="0" applyProtection="0"/>
    <xf numFmtId="0" fontId="8" fillId="0" borderId="0"/>
    <xf numFmtId="0" fontId="8" fillId="0" borderId="0"/>
    <xf numFmtId="0" fontId="8" fillId="0" borderId="0"/>
    <xf numFmtId="0" fontId="83" fillId="0" borderId="0"/>
    <xf numFmtId="0" fontId="83" fillId="0" borderId="0"/>
    <xf numFmtId="0" fontId="8" fillId="0" borderId="0"/>
    <xf numFmtId="173" fontId="8" fillId="0" borderId="0"/>
    <xf numFmtId="0" fontId="8" fillId="0" borderId="0"/>
    <xf numFmtId="0" fontId="93" fillId="0" borderId="0"/>
    <xf numFmtId="0" fontId="8" fillId="0" borderId="0"/>
    <xf numFmtId="0" fontId="93" fillId="0" borderId="0"/>
    <xf numFmtId="0" fontId="93" fillId="0" borderId="0"/>
    <xf numFmtId="0" fontId="93" fillId="0" borderId="0"/>
    <xf numFmtId="0" fontId="93" fillId="0" borderId="0"/>
    <xf numFmtId="0" fontId="93" fillId="0" borderId="0"/>
    <xf numFmtId="0" fontId="93" fillId="0" borderId="0"/>
    <xf numFmtId="0" fontId="83" fillId="0" borderId="0"/>
    <xf numFmtId="0" fontId="8" fillId="0" borderId="0"/>
    <xf numFmtId="0" fontId="93" fillId="0" borderId="0"/>
    <xf numFmtId="0" fontId="83" fillId="0" borderId="0"/>
    <xf numFmtId="0" fontId="8" fillId="0" borderId="0"/>
    <xf numFmtId="0" fontId="93" fillId="0" borderId="0"/>
    <xf numFmtId="0" fontId="8" fillId="0" borderId="0"/>
    <xf numFmtId="0" fontId="8" fillId="0" borderId="0"/>
    <xf numFmtId="0" fontId="93" fillId="0" borderId="0"/>
    <xf numFmtId="0" fontId="8" fillId="0" borderId="0"/>
    <xf numFmtId="9" fontId="9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3" fillId="0" borderId="0" applyFont="0" applyFill="0" applyBorder="0" applyAlignment="0" applyProtection="0"/>
    <xf numFmtId="9" fontId="83" fillId="0" borderId="0" applyFont="0" applyFill="0" applyBorder="0" applyAlignment="0" applyProtection="0"/>
    <xf numFmtId="9" fontId="93" fillId="0" borderId="0" applyFont="0" applyFill="0" applyBorder="0" applyAlignment="0" applyProtection="0"/>
    <xf numFmtId="9" fontId="90" fillId="0" borderId="0" applyFont="0" applyFill="0" applyBorder="0" applyAlignment="0" applyProtection="0"/>
    <xf numFmtId="3" fontId="87" fillId="30" borderId="1">
      <alignment horizontal="center"/>
      <protection locked="0"/>
    </xf>
    <xf numFmtId="37" fontId="87" fillId="30" borderId="1">
      <protection locked="0"/>
    </xf>
    <xf numFmtId="0" fontId="94" fillId="0" borderId="0">
      <alignment horizontal="center"/>
    </xf>
    <xf numFmtId="0" fontId="87" fillId="0" borderId="1">
      <alignment horizontal="center"/>
    </xf>
    <xf numFmtId="0" fontId="94" fillId="0" borderId="0">
      <alignment horizontal="left"/>
    </xf>
    <xf numFmtId="0" fontId="87" fillId="0" borderId="1">
      <alignment horizontal="left"/>
    </xf>
    <xf numFmtId="0" fontId="95" fillId="31" borderId="194" applyNumberFormat="0" applyAlignment="0" applyProtection="0"/>
    <xf numFmtId="173" fontId="83" fillId="0" borderId="0" applyFont="0" applyFill="0" applyBorder="0" applyAlignment="0" applyProtection="0"/>
    <xf numFmtId="166" fontId="8" fillId="0" borderId="0" applyFon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cellStyleXfs>
  <cellXfs count="1410">
    <xf numFmtId="0" fontId="0" fillId="0" borderId="0" xfId="0"/>
    <xf numFmtId="0" fontId="0" fillId="0" borderId="0" xfId="0" applyAlignment="1" applyProtection="1">
      <alignment wrapText="1"/>
    </xf>
    <xf numFmtId="0" fontId="0" fillId="0" borderId="0" xfId="0" applyFont="1" applyAlignment="1" applyProtection="1">
      <alignment wrapText="1"/>
    </xf>
    <xf numFmtId="0" fontId="0" fillId="0" borderId="0" xfId="0" applyAlignment="1" applyProtection="1">
      <alignment wrapText="1"/>
    </xf>
    <xf numFmtId="0" fontId="0" fillId="0" borderId="0" xfId="0" applyProtection="1">
      <protection hidden="1"/>
    </xf>
    <xf numFmtId="3" fontId="0" fillId="0" borderId="0" xfId="0" applyNumberFormat="1" applyFont="1" applyAlignment="1" applyProtection="1">
      <alignment wrapText="1"/>
    </xf>
    <xf numFmtId="3" fontId="2" fillId="0" borderId="0" xfId="0" applyNumberFormat="1" applyFont="1" applyFill="1" applyBorder="1" applyAlignment="1">
      <alignment vertical="center" wrapText="1"/>
    </xf>
    <xf numFmtId="1" fontId="16" fillId="14" borderId="0" xfId="0" applyNumberFormat="1" applyFont="1" applyFill="1" applyAlignment="1" applyProtection="1">
      <alignment horizontal="left"/>
      <protection hidden="1"/>
    </xf>
    <xf numFmtId="0" fontId="15" fillId="14" borderId="0" xfId="0" applyFont="1" applyFill="1" applyAlignment="1" applyProtection="1">
      <protection hidden="1"/>
    </xf>
    <xf numFmtId="0" fontId="0" fillId="14" borderId="0" xfId="0" applyFill="1" applyProtection="1">
      <protection hidden="1"/>
    </xf>
    <xf numFmtId="0" fontId="23" fillId="0" borderId="0" xfId="0" applyFont="1" applyProtection="1">
      <protection hidden="1"/>
    </xf>
    <xf numFmtId="0" fontId="13" fillId="4" borderId="0" xfId="0" applyFont="1" applyFill="1" applyBorder="1" applyAlignment="1" applyProtection="1">
      <protection hidden="1"/>
    </xf>
    <xf numFmtId="0" fontId="14" fillId="0" borderId="0" xfId="0" applyFont="1" applyProtection="1">
      <protection hidden="1"/>
    </xf>
    <xf numFmtId="0" fontId="35" fillId="15" borderId="0" xfId="2" applyFont="1" applyFill="1" applyAlignment="1" applyProtection="1">
      <alignment vertical="top"/>
      <protection hidden="1"/>
    </xf>
    <xf numFmtId="0" fontId="13" fillId="15" borderId="0" xfId="0" applyFont="1" applyFill="1" applyBorder="1" applyAlignment="1" applyProtection="1">
      <protection hidden="1"/>
    </xf>
    <xf numFmtId="0" fontId="12" fillId="15" borderId="0" xfId="0" applyFont="1" applyFill="1" applyBorder="1" applyAlignment="1" applyProtection="1">
      <protection hidden="1"/>
    </xf>
    <xf numFmtId="0" fontId="19" fillId="4" borderId="0" xfId="0" applyFont="1" applyFill="1" applyBorder="1" applyProtection="1">
      <protection hidden="1"/>
    </xf>
    <xf numFmtId="49" fontId="35" fillId="15" borderId="0" xfId="2" applyNumberFormat="1" applyFont="1" applyFill="1" applyAlignment="1" applyProtection="1">
      <protection hidden="1"/>
    </xf>
    <xf numFmtId="0" fontId="5" fillId="4" borderId="0" xfId="0" applyFont="1" applyFill="1" applyBorder="1" applyAlignment="1" applyProtection="1">
      <alignment horizontal="center"/>
      <protection hidden="1"/>
    </xf>
    <xf numFmtId="0" fontId="10" fillId="0" borderId="0" xfId="0" applyFont="1" applyFill="1" applyAlignment="1" applyProtection="1">
      <alignment horizontal="center" vertical="center"/>
      <protection hidden="1"/>
    </xf>
    <xf numFmtId="0" fontId="11" fillId="0" borderId="0" xfId="0" applyFont="1" applyFill="1" applyAlignment="1" applyProtection="1">
      <alignment vertical="center"/>
      <protection hidden="1"/>
    </xf>
    <xf numFmtId="0" fontId="5" fillId="0" borderId="0" xfId="0" applyFont="1" applyAlignment="1" applyProtection="1">
      <protection hidden="1"/>
    </xf>
    <xf numFmtId="0" fontId="0" fillId="0" borderId="0" xfId="0" applyBorder="1" applyProtection="1">
      <protection hidden="1"/>
    </xf>
    <xf numFmtId="0" fontId="0" fillId="0" borderId="0" xfId="0" applyAlignment="1" applyProtection="1">
      <alignment wrapText="1"/>
      <protection hidden="1"/>
    </xf>
    <xf numFmtId="0" fontId="6" fillId="8" borderId="1" xfId="0" applyFont="1" applyFill="1" applyBorder="1" applyAlignment="1" applyProtection="1">
      <alignment horizontal="center" vertical="center" wrapText="1"/>
      <protection hidden="1"/>
    </xf>
    <xf numFmtId="0" fontId="4" fillId="0" borderId="0" xfId="0" applyFont="1" applyAlignment="1" applyProtection="1">
      <alignment horizontal="center" vertical="center" wrapText="1"/>
      <protection hidden="1"/>
    </xf>
    <xf numFmtId="0" fontId="0" fillId="0" borderId="0" xfId="0" applyFont="1" applyAlignment="1" applyProtection="1">
      <alignment vertical="center" wrapText="1"/>
      <protection hidden="1"/>
    </xf>
    <xf numFmtId="0" fontId="0" fillId="0" borderId="0" xfId="0" applyAlignment="1" applyProtection="1">
      <alignment horizontal="center" wrapText="1"/>
      <protection hidden="1"/>
    </xf>
    <xf numFmtId="0" fontId="0" fillId="0" borderId="0" xfId="0" applyAlignment="1" applyProtection="1">
      <alignment vertical="center" wrapText="1"/>
      <protection hidden="1"/>
    </xf>
    <xf numFmtId="0" fontId="38" fillId="0" borderId="1" xfId="0" applyFont="1" applyBorder="1" applyAlignment="1" applyProtection="1">
      <alignment horizontal="left" vertical="center" wrapText="1"/>
      <protection hidden="1"/>
    </xf>
    <xf numFmtId="0" fontId="0" fillId="0" borderId="0" xfId="0" applyAlignment="1" applyProtection="1">
      <alignment horizontal="left" wrapText="1"/>
      <protection hidden="1"/>
    </xf>
    <xf numFmtId="0" fontId="27" fillId="0" borderId="0" xfId="0" applyFont="1" applyFill="1" applyBorder="1" applyAlignment="1" applyProtection="1">
      <alignment vertical="center"/>
      <protection hidden="1"/>
    </xf>
    <xf numFmtId="0" fontId="26" fillId="0" borderId="0" xfId="0" applyFont="1" applyFill="1" applyBorder="1" applyAlignment="1" applyProtection="1">
      <alignment vertical="center" wrapText="1"/>
      <protection hidden="1"/>
    </xf>
    <xf numFmtId="0" fontId="29" fillId="11" borderId="90" xfId="0" applyFont="1" applyFill="1" applyBorder="1" applyAlignment="1" applyProtection="1">
      <alignment horizontal="center" vertical="center" wrapText="1"/>
      <protection hidden="1"/>
    </xf>
    <xf numFmtId="3" fontId="30" fillId="0" borderId="0" xfId="0" applyNumberFormat="1" applyFont="1" applyFill="1" applyBorder="1" applyAlignment="1" applyProtection="1">
      <alignment vertical="center" wrapText="1"/>
      <protection hidden="1"/>
    </xf>
    <xf numFmtId="10" fontId="0" fillId="0" borderId="0" xfId="0" applyNumberFormat="1" applyFont="1" applyFill="1" applyBorder="1" applyAlignment="1" applyProtection="1">
      <alignment vertical="center"/>
      <protection hidden="1"/>
    </xf>
    <xf numFmtId="0" fontId="31" fillId="11" borderId="88" xfId="0" applyFont="1" applyFill="1" applyBorder="1" applyAlignment="1" applyProtection="1">
      <alignment horizontal="center" vertical="center" wrapText="1"/>
      <protection hidden="1"/>
    </xf>
    <xf numFmtId="3" fontId="26" fillId="0" borderId="0" xfId="0" applyNumberFormat="1" applyFont="1" applyFill="1" applyBorder="1" applyAlignment="1" applyProtection="1">
      <alignment vertical="center" wrapText="1"/>
      <protection hidden="1"/>
    </xf>
    <xf numFmtId="10" fontId="0" fillId="0" borderId="0" xfId="0" applyNumberFormat="1" applyFill="1" applyBorder="1" applyAlignment="1" applyProtection="1">
      <protection hidden="1"/>
    </xf>
    <xf numFmtId="0" fontId="26" fillId="11" borderId="88" xfId="0" applyFont="1" applyFill="1" applyBorder="1" applyAlignment="1" applyProtection="1">
      <alignment horizontal="center" vertical="center" wrapText="1"/>
      <protection hidden="1"/>
    </xf>
    <xf numFmtId="3" fontId="0" fillId="0" borderId="0" xfId="0" applyNumberFormat="1" applyFill="1" applyBorder="1" applyAlignment="1" applyProtection="1">
      <protection hidden="1"/>
    </xf>
    <xf numFmtId="0" fontId="26" fillId="11" borderId="89" xfId="0" applyFont="1" applyFill="1" applyBorder="1" applyAlignment="1" applyProtection="1">
      <alignment horizontal="center" vertical="center" wrapText="1"/>
      <protection hidden="1"/>
    </xf>
    <xf numFmtId="0" fontId="29" fillId="11" borderId="88" xfId="0" applyFont="1" applyFill="1" applyBorder="1" applyAlignment="1" applyProtection="1">
      <alignment horizontal="center" vertical="center" wrapText="1"/>
      <protection hidden="1"/>
    </xf>
    <xf numFmtId="0" fontId="2" fillId="2" borderId="21" xfId="0" applyFont="1" applyFill="1" applyBorder="1" applyAlignment="1" applyProtection="1">
      <alignment horizontal="center" vertical="center" wrapText="1"/>
      <protection hidden="1"/>
    </xf>
    <xf numFmtId="10" fontId="0" fillId="0" borderId="0" xfId="0" applyNumberFormat="1" applyFill="1" applyBorder="1" applyAlignment="1" applyProtection="1">
      <alignment vertical="center"/>
      <protection hidden="1"/>
    </xf>
    <xf numFmtId="0" fontId="26" fillId="11" borderId="92" xfId="0" applyFont="1" applyFill="1" applyBorder="1" applyAlignment="1" applyProtection="1">
      <alignment horizontal="center" vertical="center" wrapText="1"/>
      <protection hidden="1"/>
    </xf>
    <xf numFmtId="0" fontId="26" fillId="0" borderId="0" xfId="0" applyFont="1" applyFill="1" applyBorder="1" applyAlignment="1" applyProtection="1">
      <alignment horizontal="center" vertical="center" wrapText="1"/>
      <protection hidden="1"/>
    </xf>
    <xf numFmtId="3" fontId="29" fillId="0" borderId="0" xfId="0" applyNumberFormat="1" applyFont="1" applyFill="1" applyBorder="1" applyAlignment="1" applyProtection="1">
      <alignment vertical="center" wrapText="1"/>
      <protection hidden="1"/>
    </xf>
    <xf numFmtId="3" fontId="29" fillId="0" borderId="0" xfId="0" applyNumberFormat="1" applyFont="1" applyFill="1" applyBorder="1" applyAlignment="1" applyProtection="1">
      <alignment horizontal="right" vertical="center" wrapText="1"/>
      <protection hidden="1"/>
    </xf>
    <xf numFmtId="0" fontId="29" fillId="0" borderId="31" xfId="0" applyFont="1" applyFill="1" applyBorder="1" applyAlignment="1" applyProtection="1">
      <alignment horizontal="center" vertical="center" wrapText="1"/>
      <protection hidden="1"/>
    </xf>
    <xf numFmtId="3" fontId="29" fillId="0" borderId="32" xfId="0" applyNumberFormat="1" applyFont="1" applyBorder="1" applyAlignment="1" applyProtection="1">
      <alignment vertical="center" wrapText="1"/>
      <protection hidden="1"/>
    </xf>
    <xf numFmtId="0" fontId="26" fillId="0" borderId="34" xfId="0" applyFont="1" applyFill="1" applyBorder="1" applyAlignment="1" applyProtection="1">
      <alignment vertical="center" wrapText="1"/>
      <protection hidden="1"/>
    </xf>
    <xf numFmtId="0" fontId="26" fillId="10" borderId="100" xfId="0" applyFont="1" applyFill="1" applyBorder="1" applyAlignment="1" applyProtection="1">
      <alignment vertical="center" wrapText="1"/>
      <protection hidden="1"/>
    </xf>
    <xf numFmtId="0" fontId="26" fillId="10" borderId="52" xfId="0" applyFont="1" applyFill="1" applyBorder="1" applyAlignment="1" applyProtection="1">
      <alignment vertical="center" wrapText="1"/>
      <protection hidden="1"/>
    </xf>
    <xf numFmtId="0" fontId="26" fillId="10" borderId="112" xfId="0" applyFont="1" applyFill="1" applyBorder="1" applyAlignment="1" applyProtection="1">
      <alignment vertical="center" wrapText="1"/>
      <protection hidden="1"/>
    </xf>
    <xf numFmtId="0" fontId="26" fillId="0" borderId="34" xfId="0" applyFont="1" applyFill="1" applyBorder="1" applyAlignment="1" applyProtection="1">
      <alignment horizontal="center" vertical="center" wrapText="1"/>
      <protection hidden="1"/>
    </xf>
    <xf numFmtId="3" fontId="29" fillId="0" borderId="34" xfId="0" applyNumberFormat="1" applyFont="1" applyFill="1" applyBorder="1" applyAlignment="1" applyProtection="1">
      <alignment vertical="center" wrapText="1"/>
      <protection hidden="1"/>
    </xf>
    <xf numFmtId="0" fontId="26" fillId="0" borderId="19" xfId="0" applyFont="1" applyFill="1" applyBorder="1" applyAlignment="1" applyProtection="1">
      <alignment horizontal="left" vertical="center" wrapText="1"/>
      <protection hidden="1"/>
    </xf>
    <xf numFmtId="0" fontId="26" fillId="0" borderId="21" xfId="0" applyFont="1" applyFill="1" applyBorder="1" applyAlignment="1" applyProtection="1">
      <alignment horizontal="left" vertical="center" wrapText="1"/>
      <protection hidden="1"/>
    </xf>
    <xf numFmtId="3" fontId="26" fillId="0" borderId="88" xfId="0" applyNumberFormat="1" applyFont="1" applyBorder="1" applyAlignment="1" applyProtection="1">
      <alignment vertical="center" wrapText="1"/>
      <protection hidden="1"/>
    </xf>
    <xf numFmtId="3" fontId="29" fillId="0" borderId="95" xfId="0" applyNumberFormat="1" applyFont="1" applyBorder="1" applyAlignment="1" applyProtection="1">
      <alignment vertical="center" wrapText="1"/>
      <protection hidden="1"/>
    </xf>
    <xf numFmtId="3" fontId="29" fillId="0" borderId="96" xfId="0" applyNumberFormat="1" applyFont="1" applyBorder="1" applyAlignment="1" applyProtection="1">
      <alignment vertical="center" wrapText="1"/>
      <protection hidden="1"/>
    </xf>
    <xf numFmtId="3" fontId="29" fillId="0" borderId="110" xfId="0" applyNumberFormat="1" applyFont="1" applyBorder="1" applyAlignment="1" applyProtection="1">
      <alignment vertical="center" wrapText="1"/>
      <protection hidden="1"/>
    </xf>
    <xf numFmtId="0" fontId="0" fillId="0" borderId="34" xfId="0" applyFill="1" applyBorder="1" applyProtection="1">
      <protection hidden="1"/>
    </xf>
    <xf numFmtId="0" fontId="0" fillId="0" borderId="0" xfId="0" applyFill="1" applyBorder="1" applyProtection="1">
      <protection hidden="1"/>
    </xf>
    <xf numFmtId="0" fontId="2" fillId="0" borderId="0" xfId="0" applyFont="1" applyProtection="1">
      <protection hidden="1"/>
    </xf>
    <xf numFmtId="3" fontId="2" fillId="0" borderId="0" xfId="0" applyNumberFormat="1" applyFont="1" applyFill="1" applyBorder="1" applyAlignment="1" applyProtection="1">
      <alignment vertical="center" wrapText="1"/>
      <protection hidden="1"/>
    </xf>
    <xf numFmtId="3" fontId="31" fillId="0" borderId="0" xfId="0" applyNumberFormat="1" applyFont="1" applyFill="1" applyBorder="1" applyAlignment="1" applyProtection="1">
      <alignment vertical="center" wrapText="1"/>
      <protection hidden="1"/>
    </xf>
    <xf numFmtId="3" fontId="20" fillId="0" borderId="0" xfId="0" applyNumberFormat="1" applyFont="1" applyFill="1" applyBorder="1" applyAlignment="1" applyProtection="1">
      <alignment vertical="center" wrapText="1"/>
      <protection hidden="1"/>
    </xf>
    <xf numFmtId="0" fontId="0" fillId="0" borderId="32" xfId="0" applyBorder="1" applyProtection="1">
      <protection hidden="1"/>
    </xf>
    <xf numFmtId="3" fontId="29" fillId="0" borderId="0" xfId="0" applyNumberFormat="1" applyFont="1" applyBorder="1" applyAlignment="1" applyProtection="1">
      <alignment vertical="center" wrapText="1"/>
      <protection hidden="1"/>
    </xf>
    <xf numFmtId="0" fontId="31" fillId="11" borderId="99" xfId="0" applyFont="1" applyFill="1" applyBorder="1" applyAlignment="1" applyProtection="1">
      <alignment horizontal="center" vertical="center" wrapText="1"/>
      <protection hidden="1"/>
    </xf>
    <xf numFmtId="0" fontId="26" fillId="11" borderId="93" xfId="0" applyFont="1" applyFill="1" applyBorder="1" applyAlignment="1" applyProtection="1">
      <alignment horizontal="center" vertical="center" wrapText="1"/>
      <protection hidden="1"/>
    </xf>
    <xf numFmtId="0" fontId="29" fillId="10" borderId="15" xfId="0" applyFont="1" applyFill="1" applyBorder="1" applyAlignment="1" applyProtection="1">
      <alignment horizontal="center" vertical="center" wrapText="1"/>
      <protection hidden="1"/>
    </xf>
    <xf numFmtId="0" fontId="29" fillId="10" borderId="132" xfId="0" applyFont="1" applyFill="1" applyBorder="1" applyAlignment="1" applyProtection="1">
      <alignment horizontal="center" vertical="center" wrapText="1"/>
      <protection hidden="1"/>
    </xf>
    <xf numFmtId="0" fontId="31" fillId="11" borderId="97" xfId="0" applyFont="1" applyFill="1" applyBorder="1" applyAlignment="1" applyProtection="1">
      <alignment horizontal="center" vertical="center" wrapText="1"/>
      <protection hidden="1"/>
    </xf>
    <xf numFmtId="3" fontId="31" fillId="0" borderId="93" xfId="0" applyNumberFormat="1" applyFont="1" applyBorder="1" applyAlignment="1" applyProtection="1">
      <alignment vertical="center" wrapText="1"/>
      <protection hidden="1"/>
    </xf>
    <xf numFmtId="0" fontId="26" fillId="11" borderId="99" xfId="0" applyFont="1" applyFill="1" applyBorder="1" applyAlignment="1" applyProtection="1">
      <alignment horizontal="center" vertical="center" wrapText="1"/>
      <protection hidden="1"/>
    </xf>
    <xf numFmtId="0" fontId="32" fillId="11" borderId="93" xfId="0" applyFont="1" applyFill="1" applyBorder="1" applyAlignment="1" applyProtection="1">
      <alignment horizontal="center" vertical="center" wrapText="1"/>
      <protection hidden="1"/>
    </xf>
    <xf numFmtId="0" fontId="26" fillId="11" borderId="118" xfId="0" applyFont="1" applyFill="1" applyBorder="1" applyAlignment="1" applyProtection="1">
      <alignment horizontal="center" vertical="center" wrapText="1"/>
      <protection hidden="1"/>
    </xf>
    <xf numFmtId="3" fontId="29" fillId="0" borderId="118" xfId="0" applyNumberFormat="1" applyFont="1" applyBorder="1" applyAlignment="1" applyProtection="1">
      <alignment vertical="center" wrapText="1"/>
      <protection hidden="1"/>
    </xf>
    <xf numFmtId="0" fontId="0" fillId="0" borderId="0" xfId="0" applyAlignment="1" applyProtection="1">
      <protection hidden="1"/>
    </xf>
    <xf numFmtId="3" fontId="0" fillId="0" borderId="0" xfId="0" applyNumberFormat="1" applyProtection="1">
      <protection hidden="1"/>
    </xf>
    <xf numFmtId="0" fontId="28" fillId="0" borderId="0" xfId="4" applyFont="1" applyFill="1" applyAlignment="1" applyProtection="1">
      <protection hidden="1"/>
    </xf>
    <xf numFmtId="0" fontId="0" fillId="0" borderId="9" xfId="0" applyBorder="1" applyProtection="1">
      <protection hidden="1"/>
    </xf>
    <xf numFmtId="0" fontId="26" fillId="0" borderId="0" xfId="0" applyFont="1" applyBorder="1" applyAlignment="1" applyProtection="1">
      <alignment horizontal="center" vertical="center" wrapText="1"/>
      <protection hidden="1"/>
    </xf>
    <xf numFmtId="0" fontId="0" fillId="0" borderId="0" xfId="0" applyBorder="1" applyAlignment="1" applyProtection="1">
      <alignment horizontal="center"/>
      <protection hidden="1"/>
    </xf>
    <xf numFmtId="0" fontId="0" fillId="0" borderId="0" xfId="0" applyAlignment="1" applyProtection="1">
      <alignment vertical="center"/>
      <protection hidden="1"/>
    </xf>
    <xf numFmtId="0" fontId="0" fillId="0" borderId="0" xfId="0" applyBorder="1" applyAlignment="1" applyProtection="1">
      <alignment vertical="center" wrapText="1"/>
      <protection hidden="1"/>
    </xf>
    <xf numFmtId="0" fontId="0" fillId="0" borderId="0" xfId="0" applyNumberFormat="1" applyBorder="1" applyAlignment="1" applyProtection="1">
      <alignment vertical="center" wrapText="1"/>
      <protection hidden="1"/>
    </xf>
    <xf numFmtId="0" fontId="0" fillId="0" borderId="0" xfId="0" applyBorder="1" applyAlignment="1" applyProtection="1">
      <alignment horizontal="center" vertical="center" wrapText="1"/>
      <protection hidden="1"/>
    </xf>
    <xf numFmtId="0" fontId="0" fillId="0" borderId="0" xfId="0" applyAlignment="1" applyProtection="1">
      <alignment horizontal="left" vertical="center" wrapText="1"/>
      <protection hidden="1"/>
    </xf>
    <xf numFmtId="0" fontId="0" fillId="0" borderId="0" xfId="0" applyAlignment="1" applyProtection="1">
      <alignment horizontal="center" vertical="center" wrapText="1"/>
      <protection hidden="1"/>
    </xf>
    <xf numFmtId="0" fontId="0" fillId="0" borderId="0" xfId="0" applyFill="1" applyBorder="1" applyAlignment="1" applyProtection="1">
      <protection hidden="1"/>
    </xf>
    <xf numFmtId="0" fontId="0" fillId="0" borderId="0" xfId="0" applyFill="1" applyProtection="1">
      <protection hidden="1"/>
    </xf>
    <xf numFmtId="0" fontId="26" fillId="0" borderId="0" xfId="0" applyFont="1" applyBorder="1" applyAlignment="1" applyProtection="1">
      <alignment horizontal="left" vertical="center" wrapText="1"/>
      <protection hidden="1"/>
    </xf>
    <xf numFmtId="0" fontId="26" fillId="0" borderId="0" xfId="0" applyFont="1" applyBorder="1" applyAlignment="1" applyProtection="1">
      <alignment vertical="top" wrapText="1"/>
      <protection hidden="1"/>
    </xf>
    <xf numFmtId="0" fontId="27" fillId="0" borderId="0" xfId="0" applyFont="1" applyFill="1" applyBorder="1" applyAlignment="1" applyProtection="1">
      <alignment vertical="center" wrapText="1"/>
      <protection hidden="1"/>
    </xf>
    <xf numFmtId="0" fontId="0" fillId="0" borderId="0" xfId="0" applyAlignment="1" applyProtection="1">
      <alignment horizontal="center"/>
      <protection hidden="1"/>
    </xf>
    <xf numFmtId="0" fontId="26" fillId="11" borderId="24" xfId="0" applyFont="1" applyFill="1" applyBorder="1" applyAlignment="1" applyProtection="1">
      <alignment horizontal="left" vertical="center" wrapText="1"/>
      <protection hidden="1"/>
    </xf>
    <xf numFmtId="0" fontId="26" fillId="11" borderId="19" xfId="0" applyFont="1" applyFill="1" applyBorder="1" applyAlignment="1" applyProtection="1">
      <alignment vertical="center" wrapText="1"/>
      <protection hidden="1"/>
    </xf>
    <xf numFmtId="0" fontId="26" fillId="11" borderId="22" xfId="0" applyFont="1" applyFill="1" applyBorder="1" applyAlignment="1" applyProtection="1">
      <alignment vertical="center" wrapText="1"/>
      <protection hidden="1"/>
    </xf>
    <xf numFmtId="0" fontId="26" fillId="10" borderId="107" xfId="0" applyFont="1" applyFill="1" applyBorder="1" applyAlignment="1" applyProtection="1">
      <alignment horizontal="center" vertical="center" wrapText="1"/>
      <protection hidden="1"/>
    </xf>
    <xf numFmtId="0" fontId="26" fillId="10" borderId="14" xfId="0" applyFont="1" applyFill="1" applyBorder="1" applyAlignment="1" applyProtection="1">
      <alignment horizontal="center" vertical="center" wrapText="1"/>
      <protection hidden="1"/>
    </xf>
    <xf numFmtId="3" fontId="26" fillId="0" borderId="88" xfId="0" applyNumberFormat="1" applyFont="1" applyBorder="1" applyAlignment="1" applyProtection="1">
      <alignment vertical="center" wrapText="1"/>
      <protection locked="0"/>
    </xf>
    <xf numFmtId="3" fontId="29" fillId="0" borderId="88" xfId="0" applyNumberFormat="1" applyFont="1" applyBorder="1" applyAlignment="1" applyProtection="1">
      <alignment vertical="center" wrapText="1"/>
      <protection locked="0"/>
    </xf>
    <xf numFmtId="3" fontId="29" fillId="0" borderId="88" xfId="0" applyNumberFormat="1" applyFont="1" applyFill="1" applyBorder="1" applyAlignment="1" applyProtection="1">
      <alignment vertical="center" wrapText="1"/>
      <protection locked="0"/>
    </xf>
    <xf numFmtId="3" fontId="31" fillId="0" borderId="27" xfId="0" applyNumberFormat="1" applyFont="1" applyFill="1" applyBorder="1" applyAlignment="1" applyProtection="1">
      <alignment vertical="center" wrapText="1"/>
      <protection locked="0"/>
    </xf>
    <xf numFmtId="3" fontId="29" fillId="0" borderId="101" xfId="0" applyNumberFormat="1" applyFont="1" applyBorder="1" applyAlignment="1" applyProtection="1">
      <alignment vertical="center" wrapText="1"/>
      <protection locked="0"/>
    </xf>
    <xf numFmtId="3" fontId="29" fillId="0" borderId="95" xfId="0" applyNumberFormat="1" applyFont="1" applyBorder="1" applyAlignment="1" applyProtection="1">
      <alignment vertical="center" wrapText="1"/>
      <protection locked="0"/>
    </xf>
    <xf numFmtId="3" fontId="29" fillId="0" borderId="96" xfId="0" applyNumberFormat="1" applyFont="1" applyBorder="1" applyAlignment="1" applyProtection="1">
      <alignment vertical="center" wrapText="1"/>
      <protection locked="0"/>
    </xf>
    <xf numFmtId="3" fontId="26" fillId="0" borderId="94" xfId="0" applyNumberFormat="1" applyFont="1" applyBorder="1" applyAlignment="1" applyProtection="1">
      <alignment vertical="center" wrapText="1"/>
      <protection locked="0"/>
    </xf>
    <xf numFmtId="3" fontId="2" fillId="0" borderId="90" xfId="0" applyNumberFormat="1" applyFont="1" applyFill="1" applyBorder="1" applyAlignment="1" applyProtection="1">
      <alignment vertical="center" wrapText="1"/>
      <protection locked="0"/>
    </xf>
    <xf numFmtId="3" fontId="31" fillId="0" borderId="89" xfId="0" applyNumberFormat="1" applyFont="1" applyFill="1" applyBorder="1" applyAlignment="1" applyProtection="1">
      <alignment vertical="center" wrapText="1"/>
      <protection locked="0"/>
    </xf>
    <xf numFmtId="3" fontId="26" fillId="0" borderId="89" xfId="0" applyNumberFormat="1" applyFont="1" applyBorder="1" applyAlignment="1" applyProtection="1">
      <alignment vertical="center" wrapText="1"/>
      <protection locked="0"/>
    </xf>
    <xf numFmtId="3" fontId="29" fillId="0" borderId="89" xfId="0" applyNumberFormat="1" applyFont="1" applyFill="1" applyBorder="1" applyAlignment="1" applyProtection="1">
      <alignment vertical="center" wrapText="1"/>
      <protection locked="0"/>
    </xf>
    <xf numFmtId="3" fontId="29" fillId="0" borderId="89" xfId="0" applyNumberFormat="1" applyFont="1" applyBorder="1" applyAlignment="1" applyProtection="1">
      <alignment vertical="center" wrapText="1"/>
      <protection locked="0"/>
    </xf>
    <xf numFmtId="3" fontId="2" fillId="0" borderId="89" xfId="0" applyNumberFormat="1" applyFont="1" applyFill="1" applyBorder="1" applyAlignment="1" applyProtection="1">
      <alignment vertical="center" wrapText="1"/>
      <protection locked="0"/>
    </xf>
    <xf numFmtId="3" fontId="20" fillId="0" borderId="89" xfId="0" applyNumberFormat="1" applyFont="1" applyBorder="1" applyAlignment="1" applyProtection="1">
      <alignment vertical="center" wrapText="1"/>
      <protection locked="0"/>
    </xf>
    <xf numFmtId="3" fontId="26" fillId="0" borderId="92" xfId="0" applyNumberFormat="1" applyFont="1" applyBorder="1" applyAlignment="1" applyProtection="1">
      <alignment vertical="center" wrapText="1"/>
      <protection locked="0"/>
    </xf>
    <xf numFmtId="3" fontId="26" fillId="0" borderId="88" xfId="0" applyNumberFormat="1" applyFont="1" applyBorder="1" applyAlignment="1" applyProtection="1">
      <alignment horizontal="right" vertical="center" wrapText="1"/>
      <protection locked="0"/>
    </xf>
    <xf numFmtId="3" fontId="29" fillId="0" borderId="88" xfId="0" applyNumberFormat="1" applyFont="1" applyBorder="1" applyAlignment="1" applyProtection="1">
      <alignment horizontal="right" vertical="center" wrapText="1"/>
      <protection locked="0"/>
    </xf>
    <xf numFmtId="3" fontId="2" fillId="0" borderId="25" xfId="0" applyNumberFormat="1" applyFont="1" applyFill="1" applyBorder="1" applyAlignment="1" applyProtection="1">
      <alignment horizontal="right" vertical="center" wrapText="1"/>
      <protection locked="0"/>
    </xf>
    <xf numFmtId="3" fontId="2" fillId="0" borderId="91" xfId="0" applyNumberFormat="1" applyFont="1" applyFill="1" applyBorder="1" applyAlignment="1" applyProtection="1">
      <alignment horizontal="right" vertical="center" wrapText="1"/>
      <protection locked="0"/>
    </xf>
    <xf numFmtId="3" fontId="29" fillId="0" borderId="88" xfId="0" applyNumberFormat="1" applyFont="1" applyFill="1" applyBorder="1" applyAlignment="1" applyProtection="1">
      <alignment horizontal="right" vertical="center" wrapText="1"/>
    </xf>
    <xf numFmtId="3" fontId="29" fillId="0" borderId="99" xfId="0" applyNumberFormat="1" applyFont="1" applyBorder="1" applyAlignment="1" applyProtection="1">
      <alignment vertical="center" wrapText="1"/>
      <protection locked="0"/>
    </xf>
    <xf numFmtId="3" fontId="31" fillId="0" borderId="93" xfId="0" applyNumberFormat="1" applyFont="1" applyBorder="1" applyAlignment="1" applyProtection="1">
      <alignment vertical="center" wrapText="1"/>
      <protection locked="0"/>
    </xf>
    <xf numFmtId="3" fontId="31" fillId="0" borderId="99" xfId="0" applyNumberFormat="1" applyFont="1" applyBorder="1" applyAlignment="1" applyProtection="1">
      <alignment vertical="center" wrapText="1"/>
      <protection locked="0"/>
    </xf>
    <xf numFmtId="3" fontId="29" fillId="0" borderId="93" xfId="0" applyNumberFormat="1" applyFont="1" applyBorder="1" applyAlignment="1" applyProtection="1">
      <alignment vertical="center" wrapText="1"/>
      <protection locked="0"/>
    </xf>
    <xf numFmtId="3" fontId="31" fillId="0" borderId="88" xfId="0" applyNumberFormat="1" applyFont="1" applyBorder="1" applyAlignment="1" applyProtection="1">
      <alignment vertical="center" wrapText="1"/>
      <protection locked="0"/>
    </xf>
    <xf numFmtId="0" fontId="0" fillId="0" borderId="0" xfId="0" applyBorder="1" applyAlignment="1" applyProtection="1">
      <alignment horizontal="center" wrapText="1"/>
      <protection hidden="1"/>
    </xf>
    <xf numFmtId="0" fontId="26" fillId="10" borderId="132" xfId="0" applyFont="1" applyFill="1" applyBorder="1" applyAlignment="1" applyProtection="1">
      <alignment horizontal="center" vertical="center" wrapText="1"/>
      <protection hidden="1"/>
    </xf>
    <xf numFmtId="0" fontId="26" fillId="10" borderId="15" xfId="0" applyFont="1" applyFill="1" applyBorder="1" applyAlignment="1" applyProtection="1">
      <alignment vertical="center" wrapText="1"/>
      <protection hidden="1"/>
    </xf>
    <xf numFmtId="0" fontId="40" fillId="5" borderId="52" xfId="0" applyFont="1" applyFill="1" applyBorder="1" applyAlignment="1" applyProtection="1">
      <alignment vertical="center"/>
      <protection locked="0" hidden="1"/>
    </xf>
    <xf numFmtId="0" fontId="29" fillId="10" borderId="107" xfId="0" applyFont="1" applyFill="1" applyBorder="1" applyAlignment="1" applyProtection="1">
      <alignment horizontal="center" vertical="center" wrapText="1"/>
      <protection hidden="1"/>
    </xf>
    <xf numFmtId="0" fontId="29" fillId="10" borderId="112" xfId="0" applyFont="1" applyFill="1" applyBorder="1" applyAlignment="1" applyProtection="1">
      <alignment horizontal="center" vertical="center" wrapText="1"/>
      <protection hidden="1"/>
    </xf>
    <xf numFmtId="3" fontId="30" fillId="0" borderId="27" xfId="0" applyNumberFormat="1" applyFont="1" applyFill="1" applyBorder="1" applyAlignment="1" applyProtection="1">
      <alignment vertical="center" wrapText="1"/>
      <protection locked="0"/>
    </xf>
    <xf numFmtId="3" fontId="26" fillId="0" borderId="101" xfId="0" applyNumberFormat="1" applyFont="1" applyBorder="1" applyAlignment="1" applyProtection="1">
      <alignment vertical="center" wrapText="1"/>
      <protection locked="0"/>
    </xf>
    <xf numFmtId="0" fontId="26" fillId="10" borderId="139" xfId="0" applyFont="1" applyFill="1" applyBorder="1" applyAlignment="1" applyProtection="1">
      <alignment horizontal="center" vertical="center" wrapText="1"/>
      <protection hidden="1"/>
    </xf>
    <xf numFmtId="0" fontId="40" fillId="5" borderId="52" xfId="0" applyFont="1" applyFill="1" applyBorder="1" applyAlignment="1" applyProtection="1">
      <alignment vertical="center" wrapText="1"/>
      <protection locked="0" hidden="1"/>
    </xf>
    <xf numFmtId="3" fontId="29" fillId="0" borderId="31" xfId="0" applyNumberFormat="1" applyFont="1" applyFill="1" applyBorder="1" applyAlignment="1" applyProtection="1">
      <alignment vertical="center" wrapText="1"/>
      <protection hidden="1"/>
    </xf>
    <xf numFmtId="3" fontId="31" fillId="0" borderId="13" xfId="0" applyNumberFormat="1" applyFont="1" applyBorder="1" applyAlignment="1" applyProtection="1">
      <alignment vertical="center" wrapText="1"/>
      <protection locked="0"/>
    </xf>
    <xf numFmtId="3" fontId="30" fillId="0" borderId="27" xfId="0" applyNumberFormat="1" applyFont="1" applyFill="1" applyBorder="1" applyAlignment="1" applyProtection="1">
      <alignment horizontal="right" vertical="center" wrapText="1"/>
      <protection locked="0"/>
    </xf>
    <xf numFmtId="3" fontId="30" fillId="0" borderId="98" xfId="0" applyNumberFormat="1" applyFont="1" applyFill="1" applyBorder="1" applyAlignment="1" applyProtection="1">
      <alignment horizontal="right" vertical="center" wrapText="1"/>
      <protection locked="0"/>
    </xf>
    <xf numFmtId="0" fontId="26" fillId="10" borderId="100" xfId="0" applyFont="1" applyFill="1" applyBorder="1" applyAlignment="1" applyProtection="1">
      <alignment horizontal="right" vertical="center" wrapText="1"/>
      <protection hidden="1"/>
    </xf>
    <xf numFmtId="3" fontId="30" fillId="0" borderId="141" xfId="0" applyNumberFormat="1" applyFont="1" applyFill="1" applyBorder="1" applyAlignment="1" applyProtection="1">
      <alignment vertical="center" wrapText="1"/>
      <protection locked="0"/>
    </xf>
    <xf numFmtId="3" fontId="30" fillId="0" borderId="99" xfId="0" applyNumberFormat="1" applyFont="1" applyFill="1" applyBorder="1" applyAlignment="1" applyProtection="1">
      <alignment horizontal="left" vertical="center" wrapText="1"/>
      <protection locked="0"/>
    </xf>
    <xf numFmtId="3" fontId="26" fillId="0" borderId="93" xfId="0" applyNumberFormat="1" applyFont="1" applyBorder="1" applyAlignment="1" applyProtection="1">
      <alignment vertical="center" wrapText="1"/>
      <protection locked="0"/>
    </xf>
    <xf numFmtId="14" fontId="30" fillId="0" borderId="27" xfId="0" applyNumberFormat="1" applyFont="1" applyFill="1" applyBorder="1" applyAlignment="1" applyProtection="1">
      <alignment vertical="center" wrapText="1"/>
      <protection locked="0"/>
    </xf>
    <xf numFmtId="3" fontId="30" fillId="0" borderId="89" xfId="0" applyNumberFormat="1" applyFont="1" applyFill="1" applyBorder="1" applyAlignment="1" applyProtection="1">
      <alignment vertical="center" wrapText="1"/>
      <protection locked="0"/>
    </xf>
    <xf numFmtId="3" fontId="30" fillId="0" borderId="130" xfId="0" applyNumberFormat="1" applyFont="1" applyFill="1" applyBorder="1" applyAlignment="1" applyProtection="1">
      <alignment vertical="center" wrapText="1"/>
      <protection locked="0"/>
    </xf>
    <xf numFmtId="14" fontId="30" fillId="0" borderId="99" xfId="0" applyNumberFormat="1" applyFont="1" applyFill="1" applyBorder="1" applyAlignment="1" applyProtection="1">
      <alignment vertical="center" wrapText="1"/>
      <protection locked="0"/>
    </xf>
    <xf numFmtId="3" fontId="30" fillId="0" borderId="106" xfId="0" applyNumberFormat="1" applyFont="1" applyFill="1" applyBorder="1" applyAlignment="1" applyProtection="1">
      <alignment vertical="center" wrapText="1"/>
      <protection locked="0"/>
    </xf>
    <xf numFmtId="3" fontId="26" fillId="0" borderId="96" xfId="0" applyNumberFormat="1" applyFont="1" applyBorder="1" applyAlignment="1" applyProtection="1">
      <alignment vertical="center" wrapText="1"/>
      <protection locked="0"/>
    </xf>
    <xf numFmtId="3" fontId="26" fillId="0" borderId="95" xfId="0" applyNumberFormat="1" applyFont="1" applyBorder="1" applyAlignment="1" applyProtection="1">
      <alignment vertical="center" wrapText="1"/>
      <protection locked="0"/>
    </xf>
    <xf numFmtId="0" fontId="26" fillId="10" borderId="52" xfId="0" applyFont="1" applyFill="1" applyBorder="1" applyAlignment="1" applyProtection="1">
      <alignment horizontal="right" vertical="center" wrapText="1"/>
      <protection hidden="1"/>
    </xf>
    <xf numFmtId="3" fontId="26" fillId="0" borderId="88" xfId="0" applyNumberFormat="1" applyFont="1" applyFill="1" applyBorder="1" applyAlignment="1" applyProtection="1">
      <alignment vertical="center" wrapText="1"/>
      <protection locked="0"/>
    </xf>
    <xf numFmtId="3" fontId="26" fillId="0" borderId="93" xfId="0" applyNumberFormat="1" applyFont="1" applyFill="1" applyBorder="1" applyAlignment="1" applyProtection="1">
      <alignment vertical="center" wrapText="1"/>
      <protection locked="0"/>
    </xf>
    <xf numFmtId="0" fontId="26" fillId="10" borderId="100" xfId="0" applyFont="1" applyFill="1" applyBorder="1" applyAlignment="1" applyProtection="1">
      <alignment horizontal="left" vertical="center" wrapText="1"/>
      <protection hidden="1"/>
    </xf>
    <xf numFmtId="3" fontId="26" fillId="0" borderId="94" xfId="0" applyNumberFormat="1" applyFont="1" applyFill="1" applyBorder="1" applyAlignment="1" applyProtection="1">
      <alignment vertical="center" wrapText="1"/>
      <protection locked="0"/>
    </xf>
    <xf numFmtId="14" fontId="26" fillId="0" borderId="94" xfId="0" applyNumberFormat="1" applyFont="1" applyFill="1" applyBorder="1" applyAlignment="1" applyProtection="1">
      <alignment vertical="center" wrapText="1"/>
      <protection locked="0"/>
    </xf>
    <xf numFmtId="0" fontId="0" fillId="11" borderId="1" xfId="0" applyFont="1" applyFill="1" applyBorder="1" applyAlignment="1" applyProtection="1">
      <alignment vertical="center" wrapText="1"/>
      <protection hidden="1"/>
    </xf>
    <xf numFmtId="0" fontId="0" fillId="0" borderId="0" xfId="0" applyProtection="1">
      <protection hidden="1"/>
    </xf>
    <xf numFmtId="0" fontId="2" fillId="0" borderId="0" xfId="0" applyFont="1" applyFill="1" applyBorder="1" applyAlignment="1" applyProtection="1">
      <alignment horizontal="center" wrapText="1"/>
      <protection hidden="1"/>
    </xf>
    <xf numFmtId="3" fontId="31" fillId="6" borderId="21" xfId="0" applyNumberFormat="1" applyFont="1" applyFill="1" applyBorder="1" applyAlignment="1" applyProtection="1">
      <alignment horizontal="right" vertical="center" wrapText="1"/>
    </xf>
    <xf numFmtId="3" fontId="31" fillId="6" borderId="88" xfId="0" applyNumberFormat="1" applyFont="1" applyFill="1" applyBorder="1" applyAlignment="1" applyProtection="1">
      <alignment horizontal="right" vertical="center" wrapText="1"/>
    </xf>
    <xf numFmtId="0" fontId="7" fillId="6" borderId="136" xfId="0" applyFont="1" applyFill="1" applyBorder="1" applyProtection="1">
      <protection hidden="1"/>
    </xf>
    <xf numFmtId="0" fontId="27" fillId="5" borderId="52" xfId="0" applyFont="1" applyFill="1" applyBorder="1" applyAlignment="1" applyProtection="1">
      <alignment vertical="center"/>
      <protection hidden="1"/>
    </xf>
    <xf numFmtId="0" fontId="35" fillId="15" borderId="0" xfId="2" applyFont="1" applyFill="1" applyAlignment="1" applyProtection="1">
      <alignment horizontal="left" vertical="top"/>
      <protection locked="0"/>
    </xf>
    <xf numFmtId="0" fontId="26" fillId="10" borderId="15" xfId="0" applyFont="1" applyFill="1" applyBorder="1" applyAlignment="1" applyProtection="1">
      <alignment horizontal="right" vertical="center" wrapText="1"/>
      <protection hidden="1"/>
    </xf>
    <xf numFmtId="0" fontId="26" fillId="10" borderId="132" xfId="0" applyFont="1" applyFill="1" applyBorder="1" applyAlignment="1" applyProtection="1">
      <alignment horizontal="right" vertical="center" wrapText="1"/>
      <protection hidden="1"/>
    </xf>
    <xf numFmtId="0" fontId="29" fillId="6" borderId="16" xfId="0" applyFont="1" applyFill="1" applyBorder="1" applyAlignment="1" applyProtection="1">
      <alignment vertical="center" wrapText="1"/>
      <protection hidden="1"/>
    </xf>
    <xf numFmtId="0" fontId="19" fillId="11" borderId="1" xfId="0" applyFont="1" applyFill="1" applyBorder="1" applyAlignment="1" applyProtection="1">
      <alignment vertical="center" wrapText="1"/>
      <protection hidden="1"/>
    </xf>
    <xf numFmtId="167" fontId="35" fillId="0" borderId="0" xfId="2" applyNumberFormat="1" applyFont="1" applyFill="1" applyBorder="1" applyAlignment="1" applyProtection="1">
      <protection locked="0"/>
    </xf>
    <xf numFmtId="0" fontId="35" fillId="15" borderId="0" xfId="2" applyFont="1" applyFill="1" applyBorder="1" applyAlignment="1" applyProtection="1">
      <alignment horizontal="left" vertical="top"/>
      <protection hidden="1"/>
    </xf>
    <xf numFmtId="14" fontId="35" fillId="0" borderId="0" xfId="2" applyNumberFormat="1" applyFont="1" applyFill="1" applyBorder="1" applyAlignment="1" applyProtection="1">
      <alignment horizontal="left"/>
      <protection locked="0"/>
    </xf>
    <xf numFmtId="0" fontId="2" fillId="6" borderId="25" xfId="0" applyFont="1" applyFill="1" applyBorder="1" applyAlignment="1" applyProtection="1">
      <alignment horizontal="center" vertical="center" wrapText="1"/>
      <protection hidden="1"/>
    </xf>
    <xf numFmtId="0" fontId="31" fillId="17" borderId="21" xfId="0" applyFont="1" applyFill="1" applyBorder="1" applyAlignment="1" applyProtection="1">
      <alignment vertical="center" wrapText="1"/>
      <protection hidden="1"/>
    </xf>
    <xf numFmtId="0" fontId="26" fillId="17" borderId="21" xfId="0" applyFont="1" applyFill="1" applyBorder="1" applyAlignment="1" applyProtection="1">
      <alignment vertical="center" wrapText="1"/>
      <protection hidden="1"/>
    </xf>
    <xf numFmtId="0" fontId="29" fillId="17" borderId="21" xfId="0" applyFont="1" applyFill="1" applyBorder="1" applyAlignment="1" applyProtection="1">
      <alignment vertical="center" wrapText="1"/>
      <protection hidden="1"/>
    </xf>
    <xf numFmtId="0" fontId="20" fillId="17" borderId="21" xfId="0" applyFont="1" applyFill="1" applyBorder="1" applyAlignment="1" applyProtection="1">
      <alignment vertical="center" wrapText="1"/>
      <protection hidden="1"/>
    </xf>
    <xf numFmtId="0" fontId="26" fillId="17" borderId="41" xfId="0" applyFont="1" applyFill="1" applyBorder="1" applyAlignment="1" applyProtection="1">
      <alignment vertical="center" wrapText="1"/>
      <protection hidden="1"/>
    </xf>
    <xf numFmtId="0" fontId="30" fillId="0" borderId="99" xfId="0" applyFont="1" applyFill="1" applyBorder="1" applyAlignment="1" applyProtection="1">
      <alignment vertical="center" wrapText="1"/>
      <protection locked="0"/>
    </xf>
    <xf numFmtId="0" fontId="26" fillId="0" borderId="88" xfId="0" applyFont="1" applyFill="1" applyBorder="1" applyAlignment="1" applyProtection="1">
      <alignment vertical="center" wrapText="1"/>
      <protection locked="0"/>
    </xf>
    <xf numFmtId="0" fontId="26" fillId="0" borderId="89" xfId="0" applyFont="1" applyFill="1" applyBorder="1" applyAlignment="1" applyProtection="1">
      <alignment vertical="center" wrapText="1"/>
      <protection locked="0"/>
    </xf>
    <xf numFmtId="0" fontId="26" fillId="0" borderId="94" xfId="0" applyFont="1" applyFill="1" applyBorder="1" applyAlignment="1" applyProtection="1">
      <alignment vertical="center" wrapText="1"/>
      <protection locked="0"/>
    </xf>
    <xf numFmtId="3" fontId="26" fillId="0" borderId="101" xfId="0" applyNumberFormat="1" applyFont="1" applyFill="1" applyBorder="1" applyAlignment="1" applyProtection="1">
      <alignment vertical="center" wrapText="1"/>
      <protection locked="0"/>
    </xf>
    <xf numFmtId="14" fontId="26" fillId="0" borderId="88" xfId="0" applyNumberFormat="1" applyFont="1" applyFill="1" applyBorder="1" applyAlignment="1" applyProtection="1">
      <alignment vertical="center" wrapText="1"/>
      <protection locked="0"/>
    </xf>
    <xf numFmtId="3" fontId="26" fillId="0" borderId="95" xfId="0" applyNumberFormat="1" applyFont="1" applyFill="1" applyBorder="1" applyAlignment="1" applyProtection="1">
      <alignment vertical="center" wrapText="1"/>
      <protection locked="0"/>
    </xf>
    <xf numFmtId="3" fontId="26" fillId="0" borderId="96" xfId="0" applyNumberFormat="1" applyFont="1" applyFill="1" applyBorder="1" applyAlignment="1" applyProtection="1">
      <alignment vertical="center" wrapText="1"/>
      <protection locked="0"/>
    </xf>
    <xf numFmtId="0" fontId="32" fillId="17" borderId="41" xfId="0" applyFont="1" applyFill="1" applyBorder="1" applyAlignment="1" applyProtection="1">
      <alignment horizontal="center" vertical="center" wrapText="1"/>
      <protection hidden="1"/>
    </xf>
    <xf numFmtId="0" fontId="26" fillId="17" borderId="27" xfId="0" applyFont="1" applyFill="1" applyBorder="1" applyAlignment="1" applyProtection="1">
      <alignment vertical="center" wrapText="1"/>
      <protection hidden="1"/>
    </xf>
    <xf numFmtId="0" fontId="32" fillId="17" borderId="41" xfId="0" applyFont="1" applyFill="1" applyBorder="1" applyAlignment="1" applyProtection="1">
      <alignment vertical="center" wrapText="1"/>
      <protection hidden="1"/>
    </xf>
    <xf numFmtId="0" fontId="33" fillId="17" borderId="117" xfId="0" applyFont="1" applyFill="1" applyBorder="1" applyAlignment="1" applyProtection="1">
      <alignment horizontal="center" vertical="center" wrapText="1"/>
      <protection hidden="1"/>
    </xf>
    <xf numFmtId="0" fontId="31" fillId="17" borderId="27" xfId="0" applyFont="1" applyFill="1" applyBorder="1" applyAlignment="1" applyProtection="1">
      <alignment vertical="center" wrapText="1"/>
      <protection hidden="1"/>
    </xf>
    <xf numFmtId="3" fontId="30" fillId="0" borderId="21" xfId="0" applyNumberFormat="1" applyFont="1" applyFill="1" applyBorder="1" applyAlignment="1" applyProtection="1">
      <alignment vertical="center" wrapText="1"/>
      <protection locked="0"/>
    </xf>
    <xf numFmtId="3" fontId="30" fillId="0" borderId="88" xfId="0" applyNumberFormat="1" applyFont="1" applyFill="1" applyBorder="1" applyAlignment="1" applyProtection="1">
      <alignment vertical="center" wrapText="1"/>
      <protection locked="0"/>
    </xf>
    <xf numFmtId="0" fontId="29" fillId="18" borderId="119" xfId="0" applyFont="1" applyFill="1" applyBorder="1" applyAlignment="1" applyProtection="1">
      <alignment horizontal="center" vertical="center" wrapText="1"/>
      <protection hidden="1"/>
    </xf>
    <xf numFmtId="3" fontId="29" fillId="18" borderId="93" xfId="0" applyNumberFormat="1" applyFont="1" applyFill="1" applyBorder="1" applyAlignment="1" applyProtection="1">
      <alignment vertical="center" wrapText="1"/>
      <protection hidden="1"/>
    </xf>
    <xf numFmtId="0" fontId="29" fillId="18" borderId="100" xfId="0" applyFont="1" applyFill="1" applyBorder="1" applyAlignment="1" applyProtection="1">
      <alignment horizontal="right" vertical="center" wrapText="1"/>
      <protection hidden="1"/>
    </xf>
    <xf numFmtId="3" fontId="29" fillId="18" borderId="100" xfId="0" applyNumberFormat="1" applyFont="1" applyFill="1" applyBorder="1" applyAlignment="1" applyProtection="1">
      <alignment horizontal="right" vertical="center" wrapText="1"/>
      <protection hidden="1"/>
    </xf>
    <xf numFmtId="0" fontId="23" fillId="0" borderId="0" xfId="0" applyNumberFormat="1" applyFont="1" applyFill="1" applyBorder="1" applyProtection="1">
      <protection hidden="1"/>
    </xf>
    <xf numFmtId="0" fontId="35" fillId="15" borderId="0" xfId="2" applyFont="1" applyFill="1" applyAlignment="1" applyProtection="1">
      <alignment horizontal="left" vertical="top"/>
      <protection hidden="1"/>
    </xf>
    <xf numFmtId="0" fontId="21" fillId="0" borderId="0" xfId="0" applyFont="1" applyAlignment="1" applyProtection="1">
      <alignment vertical="center" wrapText="1"/>
      <protection hidden="1"/>
    </xf>
    <xf numFmtId="0" fontId="0" fillId="11" borderId="1" xfId="0" applyFill="1" applyBorder="1" applyAlignment="1" applyProtection="1">
      <alignment vertical="center" wrapText="1"/>
      <protection hidden="1"/>
    </xf>
    <xf numFmtId="3" fontId="0" fillId="0" borderId="0" xfId="0" applyNumberFormat="1" applyAlignment="1" applyProtection="1">
      <alignment vertical="center" wrapText="1"/>
      <protection hidden="1"/>
    </xf>
    <xf numFmtId="0" fontId="2" fillId="8" borderId="1" xfId="0" applyFont="1" applyFill="1" applyBorder="1" applyAlignment="1" applyProtection="1">
      <alignment horizontal="center" vertical="center" wrapText="1"/>
      <protection hidden="1"/>
    </xf>
    <xf numFmtId="0" fontId="38" fillId="0" borderId="1" xfId="0" applyFont="1" applyBorder="1" applyAlignment="1" applyProtection="1">
      <alignment vertical="center" wrapText="1"/>
      <protection hidden="1"/>
    </xf>
    <xf numFmtId="0" fontId="22" fillId="0" borderId="1" xfId="0" applyFont="1" applyBorder="1" applyAlignment="1" applyProtection="1">
      <alignment vertical="center" wrapText="1"/>
      <protection hidden="1"/>
    </xf>
    <xf numFmtId="1" fontId="35" fillId="0" borderId="0" xfId="2" applyNumberFormat="1" applyFont="1" applyFill="1" applyBorder="1" applyAlignment="1" applyProtection="1">
      <protection hidden="1"/>
    </xf>
    <xf numFmtId="14" fontId="35" fillId="0" borderId="0" xfId="2" applyNumberFormat="1" applyFont="1" applyFill="1" applyBorder="1" applyAlignment="1" applyProtection="1">
      <protection hidden="1"/>
    </xf>
    <xf numFmtId="167" fontId="35" fillId="0" borderId="0" xfId="2" applyNumberFormat="1" applyFont="1" applyFill="1" applyBorder="1" applyAlignment="1" applyProtection="1">
      <protection hidden="1"/>
    </xf>
    <xf numFmtId="0" fontId="16" fillId="14" borderId="0" xfId="0" applyFont="1" applyFill="1" applyAlignment="1" applyProtection="1">
      <alignment horizontal="left"/>
      <protection hidden="1"/>
    </xf>
    <xf numFmtId="0" fontId="2" fillId="11" borderId="3" xfId="0" applyFont="1" applyFill="1" applyBorder="1" applyAlignment="1" applyProtection="1">
      <alignment vertical="center" wrapText="1"/>
      <protection hidden="1"/>
    </xf>
    <xf numFmtId="0" fontId="20" fillId="11" borderId="1" xfId="0" applyFont="1" applyFill="1" applyBorder="1" applyAlignment="1" applyProtection="1">
      <alignment vertical="center" wrapText="1"/>
      <protection hidden="1"/>
    </xf>
    <xf numFmtId="0" fontId="2" fillId="11" borderId="1" xfId="0" applyFont="1" applyFill="1" applyBorder="1" applyAlignment="1" applyProtection="1">
      <alignment vertical="center" wrapText="1"/>
      <protection hidden="1"/>
    </xf>
    <xf numFmtId="0" fontId="0" fillId="2" borderId="136" xfId="0" applyFill="1" applyBorder="1" applyAlignment="1" applyProtection="1">
      <alignment vertical="center" wrapText="1"/>
      <protection hidden="1"/>
    </xf>
    <xf numFmtId="0" fontId="2" fillId="2" borderId="136" xfId="0" applyFont="1" applyFill="1" applyBorder="1" applyAlignment="1" applyProtection="1">
      <alignment horizontal="center" vertical="center" wrapText="1"/>
      <protection hidden="1"/>
    </xf>
    <xf numFmtId="0" fontId="0" fillId="2" borderId="136" xfId="0" applyFill="1" applyBorder="1" applyAlignment="1" applyProtection="1">
      <alignment horizontal="center" vertical="center"/>
      <protection hidden="1"/>
    </xf>
    <xf numFmtId="0" fontId="0" fillId="2" borderId="136" xfId="0" applyFill="1" applyBorder="1" applyAlignment="1" applyProtection="1">
      <alignment horizontal="center" vertical="center" wrapText="1"/>
      <protection hidden="1"/>
    </xf>
    <xf numFmtId="0" fontId="50" fillId="0" borderId="156" xfId="0" applyFont="1" applyBorder="1" applyAlignment="1" applyProtection="1">
      <protection hidden="1"/>
    </xf>
    <xf numFmtId="0" fontId="0" fillId="0" borderId="136" xfId="0" applyBorder="1" applyProtection="1">
      <protection hidden="1"/>
    </xf>
    <xf numFmtId="0" fontId="50" fillId="0" borderId="156" xfId="0" applyFont="1" applyFill="1" applyBorder="1" applyAlignment="1" applyProtection="1">
      <protection hidden="1"/>
    </xf>
    <xf numFmtId="0" fontId="50" fillId="21" borderId="156" xfId="0" applyFont="1" applyFill="1" applyBorder="1" applyAlignment="1" applyProtection="1">
      <protection hidden="1"/>
    </xf>
    <xf numFmtId="0" fontId="2" fillId="21" borderId="136" xfId="0" applyFont="1" applyFill="1" applyBorder="1" applyProtection="1">
      <protection hidden="1"/>
    </xf>
    <xf numFmtId="0" fontId="51" fillId="21" borderId="136" xfId="0" applyFont="1" applyFill="1" applyBorder="1" applyProtection="1">
      <protection hidden="1"/>
    </xf>
    <xf numFmtId="3" fontId="0" fillId="0" borderId="136" xfId="0" applyNumberFormat="1" applyBorder="1" applyProtection="1">
      <protection hidden="1"/>
    </xf>
    <xf numFmtId="0" fontId="50" fillId="23" borderId="158" xfId="0" applyFont="1" applyFill="1" applyBorder="1" applyProtection="1">
      <protection hidden="1"/>
    </xf>
    <xf numFmtId="0" fontId="0" fillId="3" borderId="136" xfId="0" applyFill="1" applyBorder="1" applyProtection="1">
      <protection hidden="1"/>
    </xf>
    <xf numFmtId="0" fontId="52" fillId="22" borderId="156" xfId="0" applyFont="1" applyFill="1" applyBorder="1" applyAlignment="1" applyProtection="1">
      <alignment horizontal="center" vertical="center" wrapText="1"/>
      <protection hidden="1"/>
    </xf>
    <xf numFmtId="0" fontId="2" fillId="21" borderId="136" xfId="0" applyFont="1" applyFill="1" applyBorder="1" applyAlignment="1" applyProtection="1">
      <alignment horizontal="center" vertical="center" wrapText="1"/>
      <protection hidden="1"/>
    </xf>
    <xf numFmtId="0" fontId="50" fillId="23" borderId="159" xfId="0" applyFont="1" applyFill="1" applyBorder="1" applyProtection="1">
      <protection hidden="1"/>
    </xf>
    <xf numFmtId="0" fontId="2" fillId="2" borderId="136" xfId="0" applyFont="1" applyFill="1" applyBorder="1" applyAlignment="1" applyProtection="1">
      <alignment horizontal="center" vertical="center"/>
      <protection hidden="1"/>
    </xf>
    <xf numFmtId="0" fontId="0" fillId="0" borderId="136" xfId="0" applyBorder="1" applyAlignment="1" applyProtection="1">
      <protection hidden="1"/>
    </xf>
    <xf numFmtId="0" fontId="50" fillId="24" borderId="158" xfId="0" applyFont="1" applyFill="1" applyBorder="1" applyAlignment="1" applyProtection="1">
      <protection hidden="1"/>
    </xf>
    <xf numFmtId="0" fontId="0" fillId="17" borderId="136" xfId="0" applyFill="1" applyBorder="1" applyProtection="1">
      <protection hidden="1"/>
    </xf>
    <xf numFmtId="3" fontId="50" fillId="24" borderId="158" xfId="0" applyNumberFormat="1" applyFont="1" applyFill="1" applyBorder="1" applyProtection="1">
      <protection hidden="1"/>
    </xf>
    <xf numFmtId="0" fontId="50" fillId="25" borderId="158" xfId="0" applyFont="1" applyFill="1" applyBorder="1" applyAlignment="1" applyProtection="1">
      <protection hidden="1"/>
    </xf>
    <xf numFmtId="0" fontId="0" fillId="4" borderId="136" xfId="0" applyFill="1" applyBorder="1" applyProtection="1">
      <protection hidden="1"/>
    </xf>
    <xf numFmtId="3" fontId="52" fillId="23" borderId="158" xfId="0" applyNumberFormat="1" applyFont="1" applyFill="1" applyBorder="1" applyProtection="1">
      <protection hidden="1"/>
    </xf>
    <xf numFmtId="0" fontId="52" fillId="26" borderId="158" xfId="0" applyFont="1" applyFill="1" applyBorder="1" applyAlignment="1" applyProtection="1">
      <alignment horizontal="center" vertical="center"/>
      <protection hidden="1"/>
    </xf>
    <xf numFmtId="0" fontId="53" fillId="25" borderId="158" xfId="0" applyFont="1" applyFill="1" applyBorder="1" applyAlignment="1" applyProtection="1">
      <protection hidden="1"/>
    </xf>
    <xf numFmtId="0" fontId="19" fillId="4" borderId="136" xfId="0" applyFont="1" applyFill="1" applyBorder="1" applyProtection="1">
      <protection hidden="1"/>
    </xf>
    <xf numFmtId="0" fontId="50" fillId="0" borderId="158" xfId="0" applyFont="1" applyBorder="1" applyAlignment="1" applyProtection="1">
      <protection hidden="1"/>
    </xf>
    <xf numFmtId="3" fontId="50" fillId="23" borderId="158" xfId="0" applyNumberFormat="1" applyFont="1" applyFill="1" applyBorder="1" applyProtection="1">
      <protection hidden="1"/>
    </xf>
    <xf numFmtId="0" fontId="52" fillId="22" borderId="158" xfId="0" applyFont="1" applyFill="1" applyBorder="1" applyProtection="1">
      <protection hidden="1"/>
    </xf>
    <xf numFmtId="0" fontId="50" fillId="22" borderId="158" xfId="0" applyFont="1" applyFill="1" applyBorder="1" applyAlignment="1" applyProtection="1">
      <protection hidden="1"/>
    </xf>
    <xf numFmtId="3" fontId="54" fillId="22" borderId="158" xfId="0" applyNumberFormat="1" applyFont="1" applyFill="1" applyBorder="1" applyProtection="1">
      <protection hidden="1"/>
    </xf>
    <xf numFmtId="0" fontId="19" fillId="0" borderId="136" xfId="0" applyFont="1" applyBorder="1" applyProtection="1">
      <protection hidden="1"/>
    </xf>
    <xf numFmtId="0" fontId="52" fillId="23" borderId="158" xfId="0" applyFont="1" applyFill="1" applyBorder="1" applyProtection="1">
      <protection hidden="1"/>
    </xf>
    <xf numFmtId="0" fontId="2" fillId="3" borderId="136" xfId="0" applyFont="1" applyFill="1" applyBorder="1" applyProtection="1">
      <protection hidden="1"/>
    </xf>
    <xf numFmtId="0" fontId="0" fillId="0" borderId="136" xfId="0" applyFill="1" applyBorder="1" applyAlignment="1" applyProtection="1">
      <protection hidden="1"/>
    </xf>
    <xf numFmtId="0" fontId="0" fillId="0" borderId="136" xfId="0" applyFill="1" applyBorder="1" applyProtection="1">
      <protection hidden="1"/>
    </xf>
    <xf numFmtId="3" fontId="52" fillId="22" borderId="158" xfId="0" applyNumberFormat="1" applyFont="1" applyFill="1" applyBorder="1" applyProtection="1">
      <protection hidden="1"/>
    </xf>
    <xf numFmtId="0" fontId="55" fillId="22" borderId="158" xfId="0" applyFont="1" applyFill="1" applyBorder="1" applyProtection="1">
      <protection hidden="1"/>
    </xf>
    <xf numFmtId="0" fontId="56" fillId="21" borderId="136" xfId="0" applyFont="1" applyFill="1" applyBorder="1" applyProtection="1">
      <protection hidden="1"/>
    </xf>
    <xf numFmtId="0" fontId="19" fillId="17" borderId="136" xfId="0" applyFont="1" applyFill="1" applyBorder="1" applyProtection="1">
      <protection hidden="1"/>
    </xf>
    <xf numFmtId="0" fontId="58" fillId="22" borderId="158" xfId="0" applyFont="1" applyFill="1" applyBorder="1" applyAlignment="1" applyProtection="1">
      <protection hidden="1"/>
    </xf>
    <xf numFmtId="0" fontId="42" fillId="0" borderId="136" xfId="0" applyFont="1" applyBorder="1" applyProtection="1">
      <protection hidden="1"/>
    </xf>
    <xf numFmtId="0" fontId="50" fillId="0" borderId="158" xfId="0" applyFont="1" applyFill="1" applyBorder="1" applyAlignment="1" applyProtection="1">
      <protection hidden="1"/>
    </xf>
    <xf numFmtId="0" fontId="54" fillId="22" borderId="158" xfId="0" applyFont="1" applyFill="1" applyBorder="1" applyAlignment="1" applyProtection="1">
      <protection hidden="1"/>
    </xf>
    <xf numFmtId="0" fontId="52" fillId="26" borderId="158" xfId="0" applyFont="1" applyFill="1" applyBorder="1" applyAlignment="1" applyProtection="1">
      <alignment horizontal="center" vertical="center" wrapText="1"/>
      <protection hidden="1"/>
    </xf>
    <xf numFmtId="0" fontId="0" fillId="15" borderId="136" xfId="0" applyFill="1" applyBorder="1" applyProtection="1">
      <protection hidden="1"/>
    </xf>
    <xf numFmtId="0" fontId="54" fillId="22" borderId="158" xfId="0" applyFont="1" applyFill="1" applyBorder="1" applyAlignment="1" applyProtection="1">
      <alignment horizontal="center" vertical="center" wrapText="1"/>
      <protection hidden="1"/>
    </xf>
    <xf numFmtId="0" fontId="51" fillId="21" borderId="136" xfId="0" applyFont="1" applyFill="1" applyBorder="1" applyAlignment="1" applyProtection="1">
      <alignment horizontal="center" vertical="center" wrapText="1"/>
      <protection hidden="1"/>
    </xf>
    <xf numFmtId="0" fontId="0" fillId="9" borderId="136" xfId="0" applyFill="1" applyBorder="1" applyAlignment="1" applyProtection="1">
      <alignment vertical="center" wrapText="1"/>
      <protection hidden="1"/>
    </xf>
    <xf numFmtId="0" fontId="2" fillId="9" borderId="136" xfId="0" applyFont="1" applyFill="1" applyBorder="1" applyAlignment="1" applyProtection="1">
      <alignment horizontal="left" vertical="center"/>
      <protection hidden="1"/>
    </xf>
    <xf numFmtId="3" fontId="52" fillId="27" borderId="158" xfId="0" applyNumberFormat="1" applyFont="1" applyFill="1" applyBorder="1" applyAlignment="1" applyProtection="1">
      <alignment horizontal="right" vertical="center"/>
      <protection hidden="1"/>
    </xf>
    <xf numFmtId="3" fontId="61" fillId="0" borderId="155" xfId="0" applyNumberFormat="1" applyFont="1" applyBorder="1" applyAlignment="1" applyProtection="1">
      <alignment vertical="center" wrapText="1"/>
      <protection hidden="1"/>
    </xf>
    <xf numFmtId="0" fontId="50" fillId="15" borderId="158" xfId="0" applyFont="1" applyFill="1" applyBorder="1" applyAlignment="1" applyProtection="1">
      <alignment vertical="center" wrapText="1"/>
      <protection hidden="1"/>
    </xf>
    <xf numFmtId="0" fontId="0" fillId="15" borderId="136" xfId="0" applyFont="1" applyFill="1" applyBorder="1" applyAlignment="1" applyProtection="1">
      <alignment horizontal="left" vertical="center"/>
      <protection hidden="1"/>
    </xf>
    <xf numFmtId="3" fontId="50" fillId="24" borderId="158" xfId="0" applyNumberFormat="1" applyFont="1" applyFill="1" applyBorder="1" applyAlignment="1" applyProtection="1">
      <alignment horizontal="right"/>
      <protection hidden="1"/>
    </xf>
    <xf numFmtId="0" fontId="54" fillId="22" borderId="158" xfId="0" applyFont="1" applyFill="1" applyBorder="1" applyProtection="1">
      <protection hidden="1"/>
    </xf>
    <xf numFmtId="3" fontId="50" fillId="22" borderId="158" xfId="0" applyNumberFormat="1" applyFont="1" applyFill="1" applyBorder="1" applyProtection="1">
      <protection hidden="1"/>
    </xf>
    <xf numFmtId="0" fontId="19" fillId="15" borderId="136" xfId="0" applyFont="1" applyFill="1" applyBorder="1" applyProtection="1">
      <protection hidden="1"/>
    </xf>
    <xf numFmtId="0" fontId="8" fillId="17" borderId="136" xfId="0" applyFont="1" applyFill="1" applyBorder="1" applyAlignment="1" applyProtection="1">
      <protection hidden="1"/>
    </xf>
    <xf numFmtId="0" fontId="8" fillId="0" borderId="158" xfId="0" applyFont="1" applyFill="1" applyBorder="1" applyAlignment="1" applyProtection="1">
      <alignment horizontal="left"/>
      <protection hidden="1"/>
    </xf>
    <xf numFmtId="0" fontId="8" fillId="0" borderId="136" xfId="0" applyFont="1" applyFill="1" applyBorder="1" applyAlignment="1" applyProtection="1">
      <protection hidden="1"/>
    </xf>
    <xf numFmtId="0" fontId="65" fillId="5" borderId="0" xfId="0" applyFont="1" applyFill="1" applyBorder="1" applyAlignment="1" applyProtection="1">
      <alignment vertical="center"/>
      <protection locked="0" hidden="1"/>
    </xf>
    <xf numFmtId="0" fontId="6" fillId="2" borderId="136" xfId="0" applyFont="1" applyFill="1" applyBorder="1" applyAlignment="1" applyProtection="1">
      <alignment horizontal="center" vertical="center" wrapText="1"/>
      <protection hidden="1"/>
    </xf>
    <xf numFmtId="0" fontId="66" fillId="0" borderId="136" xfId="0" applyFont="1" applyFill="1" applyBorder="1" applyProtection="1">
      <protection hidden="1"/>
    </xf>
    <xf numFmtId="0" fontId="66" fillId="0" borderId="136" xfId="0" applyFont="1" applyFill="1" applyBorder="1" applyAlignment="1" applyProtection="1">
      <alignment wrapText="1"/>
      <protection hidden="1"/>
    </xf>
    <xf numFmtId="0" fontId="6" fillId="0" borderId="136" xfId="0" applyFont="1" applyFill="1" applyBorder="1" applyProtection="1">
      <protection hidden="1"/>
    </xf>
    <xf numFmtId="0" fontId="66" fillId="0" borderId="136" xfId="0" applyFont="1" applyFill="1" applyBorder="1" applyAlignment="1" applyProtection="1">
      <protection hidden="1"/>
    </xf>
    <xf numFmtId="0" fontId="6" fillId="3" borderId="136" xfId="0" applyFont="1" applyFill="1" applyBorder="1" applyProtection="1">
      <protection hidden="1"/>
    </xf>
    <xf numFmtId="0" fontId="6" fillId="0" borderId="136" xfId="0" applyFont="1" applyFill="1" applyBorder="1" applyAlignment="1" applyProtection="1">
      <alignment vertical="center" wrapText="1"/>
      <protection hidden="1"/>
    </xf>
    <xf numFmtId="0" fontId="66" fillId="17" borderId="136" xfId="0" applyFont="1" applyFill="1" applyBorder="1" applyProtection="1">
      <protection hidden="1"/>
    </xf>
    <xf numFmtId="0" fontId="66" fillId="6" borderId="136" xfId="0" applyFont="1" applyFill="1" applyBorder="1" applyProtection="1">
      <protection hidden="1"/>
    </xf>
    <xf numFmtId="0" fontId="66" fillId="6" borderId="136" xfId="0" applyFont="1" applyFill="1" applyBorder="1" applyAlignment="1" applyProtection="1">
      <alignment wrapText="1"/>
      <protection hidden="1"/>
    </xf>
    <xf numFmtId="0" fontId="68" fillId="6" borderId="136" xfId="0" applyFont="1" applyFill="1" applyBorder="1" applyProtection="1">
      <protection hidden="1"/>
    </xf>
    <xf numFmtId="0" fontId="6" fillId="6" borderId="136" xfId="0" applyFont="1" applyFill="1" applyBorder="1" applyProtection="1">
      <protection hidden="1"/>
    </xf>
    <xf numFmtId="0" fontId="66" fillId="6" borderId="136" xfId="0" applyFont="1" applyFill="1" applyBorder="1" applyAlignment="1" applyProtection="1">
      <protection hidden="1"/>
    </xf>
    <xf numFmtId="0" fontId="6" fillId="3" borderId="136" xfId="0" applyFont="1" applyFill="1" applyBorder="1" applyAlignment="1" applyProtection="1">
      <alignment horizontal="left"/>
      <protection hidden="1"/>
    </xf>
    <xf numFmtId="0" fontId="6" fillId="0" borderId="136" xfId="0" applyFont="1" applyFill="1" applyBorder="1" applyAlignment="1" applyProtection="1">
      <alignment horizontal="left" vertical="center" wrapText="1"/>
      <protection hidden="1"/>
    </xf>
    <xf numFmtId="0" fontId="69" fillId="7" borderId="0" xfId="4" applyFont="1" applyProtection="1">
      <protection hidden="1"/>
    </xf>
    <xf numFmtId="0" fontId="69" fillId="20" borderId="0" xfId="5" applyFont="1" applyProtection="1">
      <protection hidden="1"/>
    </xf>
    <xf numFmtId="3" fontId="6" fillId="6" borderId="136" xfId="0" applyNumberFormat="1" applyFont="1" applyFill="1" applyBorder="1" applyProtection="1">
      <protection hidden="1"/>
    </xf>
    <xf numFmtId="0" fontId="6" fillId="0" borderId="136" xfId="0" applyFont="1" applyFill="1" applyBorder="1" applyAlignment="1" applyProtection="1">
      <alignment wrapText="1"/>
      <protection hidden="1"/>
    </xf>
    <xf numFmtId="0" fontId="6" fillId="6" borderId="136" xfId="0" applyFont="1" applyFill="1" applyBorder="1" applyAlignment="1" applyProtection="1">
      <alignment wrapText="1"/>
      <protection hidden="1"/>
    </xf>
    <xf numFmtId="0" fontId="6" fillId="6" borderId="136" xfId="0" applyFont="1" applyFill="1" applyBorder="1" applyAlignment="1" applyProtection="1">
      <alignment vertical="center" wrapText="1"/>
      <protection hidden="1"/>
    </xf>
    <xf numFmtId="0" fontId="6" fillId="17" borderId="136" xfId="0" applyFont="1" applyFill="1" applyBorder="1" applyAlignment="1" applyProtection="1">
      <alignment vertical="center" wrapText="1"/>
      <protection hidden="1"/>
    </xf>
    <xf numFmtId="0" fontId="7" fillId="0" borderId="136" xfId="0" applyFont="1" applyFill="1" applyBorder="1" applyAlignment="1" applyProtection="1">
      <alignment wrapText="1"/>
      <protection hidden="1"/>
    </xf>
    <xf numFmtId="0" fontId="72" fillId="17" borderId="136" xfId="0" applyFont="1" applyFill="1" applyBorder="1" applyAlignment="1" applyProtection="1">
      <alignment wrapText="1"/>
      <protection hidden="1"/>
    </xf>
    <xf numFmtId="0" fontId="6" fillId="0" borderId="136" xfId="0" applyFont="1" applyBorder="1" applyAlignment="1" applyProtection="1">
      <alignment wrapText="1"/>
      <protection hidden="1"/>
    </xf>
    <xf numFmtId="0" fontId="24" fillId="0" borderId="136" xfId="1" applyFont="1" applyBorder="1" applyAlignment="1" applyProtection="1">
      <alignment horizontal="left"/>
      <protection hidden="1"/>
    </xf>
    <xf numFmtId="0" fontId="66" fillId="9" borderId="136" xfId="0" applyFont="1" applyFill="1" applyBorder="1" applyProtection="1">
      <protection hidden="1"/>
    </xf>
    <xf numFmtId="0" fontId="6" fillId="9" borderId="136" xfId="0" applyFont="1" applyFill="1" applyBorder="1" applyAlignment="1" applyProtection="1">
      <alignment wrapText="1"/>
      <protection hidden="1"/>
    </xf>
    <xf numFmtId="0" fontId="6" fillId="9" borderId="136" xfId="0" applyFont="1" applyFill="1" applyBorder="1" applyProtection="1">
      <protection hidden="1"/>
    </xf>
    <xf numFmtId="168" fontId="6" fillId="0" borderId="136" xfId="0" applyNumberFormat="1" applyFont="1" applyBorder="1" applyProtection="1">
      <protection locked="0"/>
    </xf>
    <xf numFmtId="3" fontId="2" fillId="0" borderId="136" xfId="0" applyNumberFormat="1" applyFont="1" applyBorder="1" applyProtection="1">
      <protection hidden="1"/>
    </xf>
    <xf numFmtId="3" fontId="73" fillId="24" borderId="158" xfId="0" applyNumberFormat="1" applyFont="1" applyFill="1" applyBorder="1" applyProtection="1">
      <protection hidden="1"/>
    </xf>
    <xf numFmtId="0" fontId="23" fillId="0" borderId="0" xfId="0" applyFont="1" applyAlignment="1" applyProtection="1">
      <alignment wrapText="1"/>
      <protection hidden="1"/>
    </xf>
    <xf numFmtId="0" fontId="69" fillId="0" borderId="0" xfId="0" applyFont="1" applyProtection="1">
      <protection hidden="1"/>
    </xf>
    <xf numFmtId="0" fontId="69" fillId="0" borderId="0" xfId="0" applyFont="1" applyBorder="1" applyProtection="1">
      <protection hidden="1"/>
    </xf>
    <xf numFmtId="0" fontId="74" fillId="0" borderId="0" xfId="0" applyFont="1" applyFill="1" applyBorder="1" applyAlignment="1" applyProtection="1">
      <alignment horizontal="center" vertical="center" wrapText="1"/>
      <protection hidden="1"/>
    </xf>
    <xf numFmtId="0" fontId="8" fillId="0" borderId="136" xfId="0" applyFont="1" applyFill="1" applyBorder="1" applyAlignment="1" applyProtection="1">
      <alignment wrapText="1"/>
      <protection hidden="1"/>
    </xf>
    <xf numFmtId="3" fontId="2" fillId="16" borderId="25" xfId="0" applyNumberFormat="1" applyFont="1" applyFill="1" applyBorder="1" applyAlignment="1" applyProtection="1">
      <alignment vertical="center" wrapText="1"/>
      <protection hidden="1"/>
    </xf>
    <xf numFmtId="3" fontId="2" fillId="16" borderId="91" xfId="0" applyNumberFormat="1" applyFont="1" applyFill="1" applyBorder="1" applyAlignment="1" applyProtection="1">
      <alignment vertical="center" wrapText="1"/>
      <protection hidden="1"/>
    </xf>
    <xf numFmtId="3" fontId="31" fillId="16" borderId="21" xfId="0" applyNumberFormat="1" applyFont="1" applyFill="1" applyBorder="1" applyAlignment="1" applyProtection="1">
      <alignment vertical="center" wrapText="1"/>
      <protection hidden="1"/>
    </xf>
    <xf numFmtId="3" fontId="31" fillId="16" borderId="88" xfId="0" applyNumberFormat="1" applyFont="1" applyFill="1" applyBorder="1" applyAlignment="1" applyProtection="1">
      <alignment vertical="center" wrapText="1"/>
      <protection hidden="1"/>
    </xf>
    <xf numFmtId="3" fontId="29" fillId="16" borderId="88" xfId="0" applyNumberFormat="1" applyFont="1" applyFill="1" applyBorder="1" applyAlignment="1" applyProtection="1">
      <alignment vertical="center" wrapText="1"/>
      <protection hidden="1"/>
    </xf>
    <xf numFmtId="3" fontId="2" fillId="16" borderId="88" xfId="0" applyNumberFormat="1" applyFont="1" applyFill="1" applyBorder="1" applyAlignment="1" applyProtection="1">
      <alignment vertical="center" wrapText="1"/>
      <protection hidden="1"/>
    </xf>
    <xf numFmtId="3" fontId="20" fillId="16" borderId="21" xfId="0" applyNumberFormat="1" applyFont="1" applyFill="1" applyBorder="1" applyAlignment="1" applyProtection="1">
      <alignment vertical="center" wrapText="1"/>
      <protection hidden="1"/>
    </xf>
    <xf numFmtId="3" fontId="20" fillId="16" borderId="88" xfId="0" applyNumberFormat="1" applyFont="1" applyFill="1" applyBorder="1" applyAlignment="1" applyProtection="1">
      <alignment vertical="center" wrapText="1"/>
      <protection hidden="1"/>
    </xf>
    <xf numFmtId="3" fontId="2" fillId="16" borderId="25" xfId="0" applyNumberFormat="1" applyFont="1" applyFill="1" applyBorder="1" applyAlignment="1" applyProtection="1">
      <alignment vertical="center" wrapText="1"/>
      <protection locked="0"/>
    </xf>
    <xf numFmtId="3" fontId="2" fillId="16" borderId="91" xfId="0" applyNumberFormat="1" applyFont="1" applyFill="1" applyBorder="1" applyAlignment="1" applyProtection="1">
      <alignment vertical="center" wrapText="1"/>
      <protection locked="0"/>
    </xf>
    <xf numFmtId="3" fontId="29" fillId="16" borderId="94" xfId="0" applyNumberFormat="1" applyFont="1" applyFill="1" applyBorder="1" applyAlignment="1" applyProtection="1">
      <alignment vertical="center" wrapText="1"/>
      <protection hidden="1"/>
    </xf>
    <xf numFmtId="3" fontId="29" fillId="16" borderId="95" xfId="0" applyNumberFormat="1" applyFont="1" applyFill="1" applyBorder="1" applyAlignment="1" applyProtection="1">
      <alignment vertical="center" wrapText="1"/>
      <protection hidden="1"/>
    </xf>
    <xf numFmtId="3" fontId="29" fillId="16" borderId="96" xfId="0" applyNumberFormat="1" applyFont="1" applyFill="1" applyBorder="1" applyAlignment="1" applyProtection="1">
      <alignment vertical="center" wrapText="1"/>
      <protection hidden="1"/>
    </xf>
    <xf numFmtId="3" fontId="29" fillId="16" borderId="97" xfId="0" applyNumberFormat="1" applyFont="1" applyFill="1" applyBorder="1" applyAlignment="1" applyProtection="1">
      <alignment vertical="center" wrapText="1"/>
      <protection hidden="1"/>
    </xf>
    <xf numFmtId="3" fontId="29" fillId="16" borderId="93" xfId="0" applyNumberFormat="1" applyFont="1" applyFill="1" applyBorder="1" applyAlignment="1" applyProtection="1">
      <alignment vertical="center" wrapText="1"/>
      <protection hidden="1"/>
    </xf>
    <xf numFmtId="3" fontId="29" fillId="16" borderId="118" xfId="0" applyNumberFormat="1" applyFont="1" applyFill="1" applyBorder="1" applyAlignment="1" applyProtection="1">
      <alignment vertical="center" wrapText="1"/>
      <protection hidden="1"/>
    </xf>
    <xf numFmtId="3" fontId="29" fillId="16" borderId="100" xfId="0" applyNumberFormat="1" applyFont="1" applyFill="1" applyBorder="1" applyAlignment="1" applyProtection="1">
      <alignment horizontal="center" vertical="center" wrapText="1"/>
      <protection hidden="1"/>
    </xf>
    <xf numFmtId="3" fontId="29" fillId="16" borderId="101" xfId="0" applyNumberFormat="1" applyFont="1" applyFill="1" applyBorder="1" applyAlignment="1" applyProtection="1">
      <alignment vertical="center" wrapText="1"/>
      <protection hidden="1"/>
    </xf>
    <xf numFmtId="3" fontId="31" fillId="16" borderId="100" xfId="0" applyNumberFormat="1" applyFont="1" applyFill="1" applyBorder="1" applyAlignment="1" applyProtection="1">
      <alignment vertical="center" wrapText="1"/>
      <protection hidden="1"/>
    </xf>
    <xf numFmtId="3" fontId="29" fillId="16" borderId="100" xfId="0" applyNumberFormat="1" applyFont="1" applyFill="1" applyBorder="1" applyAlignment="1" applyProtection="1">
      <alignment vertical="center" wrapText="1"/>
      <protection hidden="1"/>
    </xf>
    <xf numFmtId="3" fontId="31" fillId="16" borderId="27" xfId="0" applyNumberFormat="1" applyFont="1" applyFill="1" applyBorder="1" applyAlignment="1" applyProtection="1">
      <alignment vertical="center" wrapText="1"/>
      <protection hidden="1"/>
    </xf>
    <xf numFmtId="3" fontId="26" fillId="16" borderId="88" xfId="0" applyNumberFormat="1" applyFont="1" applyFill="1" applyBorder="1" applyAlignment="1" applyProtection="1">
      <alignment vertical="center" wrapText="1"/>
      <protection hidden="1"/>
    </xf>
    <xf numFmtId="3" fontId="29" fillId="16" borderId="108" xfId="0" applyNumberFormat="1" applyFont="1" applyFill="1" applyBorder="1" applyAlignment="1" applyProtection="1">
      <alignment vertical="center" wrapText="1"/>
      <protection hidden="1"/>
    </xf>
    <xf numFmtId="3" fontId="29" fillId="16" borderId="109" xfId="0" applyNumberFormat="1" applyFont="1" applyFill="1" applyBorder="1" applyAlignment="1" applyProtection="1">
      <alignment vertical="center" wrapText="1"/>
      <protection hidden="1"/>
    </xf>
    <xf numFmtId="3" fontId="29" fillId="16" borderId="129" xfId="0" applyNumberFormat="1" applyFont="1" applyFill="1" applyBorder="1" applyAlignment="1" applyProtection="1">
      <alignment vertical="center" wrapText="1"/>
      <protection hidden="1"/>
    </xf>
    <xf numFmtId="3" fontId="29" fillId="16" borderId="100" xfId="0" applyNumberFormat="1" applyFont="1" applyFill="1" applyBorder="1" applyAlignment="1" applyProtection="1">
      <alignment horizontal="right" vertical="center" wrapText="1"/>
      <protection hidden="1"/>
    </xf>
    <xf numFmtId="3" fontId="2" fillId="16" borderId="91" xfId="0" applyNumberFormat="1" applyFont="1" applyFill="1" applyBorder="1" applyAlignment="1" applyProtection="1">
      <alignment horizontal="right" vertical="center" wrapText="1"/>
      <protection hidden="1"/>
    </xf>
    <xf numFmtId="3" fontId="29" fillId="16" borderId="94" xfId="0" applyNumberFormat="1" applyFont="1" applyFill="1" applyBorder="1" applyAlignment="1" applyProtection="1">
      <alignment vertical="center" wrapText="1"/>
    </xf>
    <xf numFmtId="3" fontId="29" fillId="16" borderId="96" xfId="0" applyNumberFormat="1" applyFont="1" applyFill="1" applyBorder="1" applyAlignment="1" applyProtection="1">
      <alignment vertical="center" wrapText="1"/>
    </xf>
    <xf numFmtId="3" fontId="2" fillId="16" borderId="100" xfId="0" applyNumberFormat="1" applyFont="1" applyFill="1" applyBorder="1" applyProtection="1">
      <protection hidden="1"/>
    </xf>
    <xf numFmtId="3" fontId="31" fillId="16" borderId="106" xfId="0" applyNumberFormat="1" applyFont="1" applyFill="1" applyBorder="1" applyAlignment="1" applyProtection="1">
      <alignment vertical="center" wrapText="1"/>
      <protection hidden="1"/>
    </xf>
    <xf numFmtId="3" fontId="31" fillId="16" borderId="89" xfId="0" applyNumberFormat="1" applyFont="1" applyFill="1" applyBorder="1" applyAlignment="1" applyProtection="1">
      <alignment vertical="center" wrapText="1"/>
      <protection hidden="1"/>
    </xf>
    <xf numFmtId="0" fontId="2" fillId="16" borderId="100" xfId="0" applyFont="1" applyFill="1" applyBorder="1" applyProtection="1">
      <protection hidden="1"/>
    </xf>
    <xf numFmtId="0" fontId="0" fillId="11" borderId="4" xfId="0" applyFill="1" applyBorder="1" applyAlignment="1" applyProtection="1">
      <alignment vertical="center" wrapText="1"/>
      <protection hidden="1"/>
    </xf>
    <xf numFmtId="0" fontId="2" fillId="11" borderId="175" xfId="0" applyFont="1" applyFill="1" applyBorder="1" applyAlignment="1" applyProtection="1">
      <alignment vertical="center" wrapText="1"/>
      <protection hidden="1"/>
    </xf>
    <xf numFmtId="0" fontId="2" fillId="2" borderId="6" xfId="0" applyFont="1" applyFill="1" applyBorder="1" applyAlignment="1" applyProtection="1">
      <alignment vertical="center" wrapText="1"/>
      <protection hidden="1"/>
    </xf>
    <xf numFmtId="3" fontId="2" fillId="2" borderId="3" xfId="0" applyNumberFormat="1" applyFont="1" applyFill="1" applyBorder="1" applyAlignment="1" applyProtection="1">
      <alignment vertical="center" wrapText="1"/>
      <protection hidden="1"/>
    </xf>
    <xf numFmtId="3" fontId="20" fillId="2" borderId="1" xfId="0" applyNumberFormat="1" applyFont="1" applyFill="1" applyBorder="1" applyAlignment="1" applyProtection="1">
      <alignment vertical="center" wrapText="1"/>
      <protection hidden="1"/>
    </xf>
    <xf numFmtId="3" fontId="21" fillId="2" borderId="1" xfId="0" applyNumberFormat="1" applyFont="1" applyFill="1" applyBorder="1" applyAlignment="1" applyProtection="1">
      <alignment vertical="center" wrapText="1"/>
      <protection hidden="1"/>
    </xf>
    <xf numFmtId="0" fontId="2" fillId="2" borderId="1" xfId="0" applyFont="1" applyFill="1" applyBorder="1" applyAlignment="1" applyProtection="1">
      <alignment vertical="center" wrapText="1"/>
      <protection hidden="1"/>
    </xf>
    <xf numFmtId="3" fontId="2" fillId="2" borderId="1" xfId="0" applyNumberFormat="1" applyFont="1" applyFill="1" applyBorder="1" applyAlignment="1" applyProtection="1">
      <alignment vertical="center" wrapText="1"/>
      <protection hidden="1"/>
    </xf>
    <xf numFmtId="3" fontId="20" fillId="2" borderId="3" xfId="0" applyNumberFormat="1" applyFont="1" applyFill="1" applyBorder="1" applyAlignment="1" applyProtection="1">
      <alignment vertical="center" wrapText="1"/>
      <protection hidden="1"/>
    </xf>
    <xf numFmtId="0" fontId="2" fillId="28" borderId="1" xfId="0" applyFont="1" applyFill="1" applyBorder="1" applyAlignment="1" applyProtection="1">
      <alignment vertical="center" wrapText="1"/>
      <protection hidden="1"/>
    </xf>
    <xf numFmtId="3" fontId="2" fillId="28" borderId="1" xfId="0" applyNumberFormat="1" applyFont="1" applyFill="1" applyBorder="1" applyAlignment="1" applyProtection="1">
      <alignment vertical="center" wrapText="1"/>
      <protection hidden="1"/>
    </xf>
    <xf numFmtId="0" fontId="2" fillId="11" borderId="3" xfId="0" applyFont="1" applyFill="1" applyBorder="1" applyAlignment="1" applyProtection="1">
      <alignment vertical="center" wrapText="1"/>
      <protection locked="0" hidden="1"/>
    </xf>
    <xf numFmtId="0" fontId="6" fillId="2" borderId="6" xfId="0" applyFont="1" applyFill="1" applyBorder="1" applyAlignment="1" applyProtection="1">
      <alignment horizontal="center" vertical="center" wrapText="1"/>
      <protection locked="0" hidden="1"/>
    </xf>
    <xf numFmtId="3" fontId="20" fillId="0" borderId="1" xfId="0" applyNumberFormat="1" applyFont="1" applyFill="1" applyBorder="1" applyAlignment="1" applyProtection="1">
      <alignment horizontal="right" vertical="center" wrapText="1"/>
      <protection locked="0"/>
    </xf>
    <xf numFmtId="3" fontId="20" fillId="2" borderId="1" xfId="0" applyNumberFormat="1" applyFont="1" applyFill="1" applyBorder="1" applyAlignment="1" applyProtection="1">
      <alignment horizontal="right" vertical="center" wrapText="1"/>
      <protection hidden="1"/>
    </xf>
    <xf numFmtId="0" fontId="2" fillId="11" borderId="1" xfId="0" applyFont="1" applyFill="1" applyBorder="1" applyAlignment="1" applyProtection="1">
      <alignment vertical="center" wrapText="1"/>
      <protection locked="0" hidden="1"/>
    </xf>
    <xf numFmtId="0" fontId="2" fillId="2" borderId="1" xfId="0" applyFont="1" applyFill="1" applyBorder="1" applyAlignment="1" applyProtection="1">
      <alignment vertical="center" wrapText="1"/>
      <protection locked="0" hidden="1"/>
    </xf>
    <xf numFmtId="0" fontId="2" fillId="15" borderId="5" xfId="0" applyFont="1" applyFill="1" applyBorder="1" applyAlignment="1" applyProtection="1">
      <alignment vertical="center" wrapText="1"/>
      <protection hidden="1"/>
    </xf>
    <xf numFmtId="0" fontId="2" fillId="29" borderId="1" xfId="0" applyFont="1" applyFill="1" applyBorder="1" applyAlignment="1" applyProtection="1">
      <alignment vertical="center" wrapText="1"/>
      <protection hidden="1"/>
    </xf>
    <xf numFmtId="0" fontId="36" fillId="0" borderId="0" xfId="0" applyFont="1" applyFill="1" applyBorder="1" applyAlignment="1" applyProtection="1">
      <alignment vertical="center" wrapText="1"/>
      <protection hidden="1"/>
    </xf>
    <xf numFmtId="0" fontId="20" fillId="11" borderId="175" xfId="0" applyFont="1" applyFill="1" applyBorder="1" applyAlignment="1" applyProtection="1">
      <alignment vertical="center" wrapText="1"/>
      <protection hidden="1"/>
    </xf>
    <xf numFmtId="0" fontId="20" fillId="0" borderId="4" xfId="0" applyFont="1" applyBorder="1" applyAlignment="1" applyProtection="1">
      <alignment vertical="center" wrapText="1"/>
      <protection hidden="1"/>
    </xf>
    <xf numFmtId="3" fontId="20" fillId="0" borderId="1" xfId="0" applyNumberFormat="1" applyFont="1" applyBorder="1" applyAlignment="1" applyProtection="1">
      <alignment vertical="center" wrapText="1"/>
      <protection locked="0"/>
    </xf>
    <xf numFmtId="0" fontId="0" fillId="11" borderId="133" xfId="0" applyFill="1" applyBorder="1" applyAlignment="1" applyProtection="1">
      <alignment vertical="center" wrapText="1"/>
      <protection hidden="1"/>
    </xf>
    <xf numFmtId="0" fontId="0" fillId="0" borderId="4" xfId="0" applyBorder="1" applyAlignment="1" applyProtection="1">
      <alignment vertical="center" wrapText="1"/>
      <protection hidden="1"/>
    </xf>
    <xf numFmtId="3" fontId="0" fillId="0" borderId="1" xfId="0" applyNumberFormat="1" applyFill="1" applyBorder="1" applyAlignment="1" applyProtection="1">
      <alignment vertical="center" wrapText="1"/>
      <protection locked="0"/>
    </xf>
    <xf numFmtId="3" fontId="21" fillId="0" borderId="1" xfId="0" applyNumberFormat="1" applyFont="1" applyFill="1" applyBorder="1" applyAlignment="1" applyProtection="1">
      <alignment vertical="center" wrapText="1"/>
      <protection locked="0"/>
    </xf>
    <xf numFmtId="0" fontId="0" fillId="15" borderId="32" xfId="0" applyFill="1" applyBorder="1" applyAlignment="1" applyProtection="1">
      <alignment vertical="center" wrapText="1"/>
      <protection hidden="1"/>
    </xf>
    <xf numFmtId="3" fontId="0" fillId="0" borderId="1" xfId="0" applyNumberFormat="1" applyBorder="1" applyAlignment="1" applyProtection="1">
      <alignment vertical="center" wrapText="1"/>
      <protection locked="0"/>
    </xf>
    <xf numFmtId="0" fontId="0" fillId="15" borderId="0" xfId="0" applyFill="1" applyAlignment="1" applyProtection="1">
      <alignment vertical="center" wrapText="1"/>
      <protection hidden="1"/>
    </xf>
    <xf numFmtId="0" fontId="0" fillId="15" borderId="1" xfId="0" applyFill="1" applyBorder="1" applyAlignment="1" applyProtection="1">
      <alignment vertical="center" wrapText="1"/>
      <protection hidden="1"/>
    </xf>
    <xf numFmtId="0" fontId="0" fillId="15" borderId="174" xfId="0" applyFill="1" applyBorder="1" applyAlignment="1" applyProtection="1">
      <alignment vertical="center" wrapText="1"/>
      <protection hidden="1"/>
    </xf>
    <xf numFmtId="0" fontId="2" fillId="0" borderId="1" xfId="0" applyFont="1" applyBorder="1" applyAlignment="1" applyProtection="1">
      <alignment vertical="center" wrapText="1"/>
      <protection hidden="1"/>
    </xf>
    <xf numFmtId="3" fontId="20" fillId="0" borderId="1" xfId="0" applyNumberFormat="1" applyFont="1" applyFill="1" applyBorder="1" applyAlignment="1" applyProtection="1">
      <alignment vertical="center" wrapText="1"/>
      <protection locked="0"/>
    </xf>
    <xf numFmtId="0" fontId="0" fillId="0" borderId="1" xfId="0" applyBorder="1" applyAlignment="1" applyProtection="1">
      <alignment vertical="center" wrapText="1"/>
      <protection hidden="1"/>
    </xf>
    <xf numFmtId="3" fontId="21" fillId="0" borderId="1" xfId="0" applyNumberFormat="1" applyFont="1" applyBorder="1" applyAlignment="1" applyProtection="1">
      <alignment vertical="center" wrapText="1"/>
      <protection locked="0"/>
    </xf>
    <xf numFmtId="0" fontId="0" fillId="15" borderId="169" xfId="0" applyFill="1" applyBorder="1" applyAlignment="1" applyProtection="1">
      <alignment vertical="center" wrapText="1"/>
      <protection hidden="1"/>
    </xf>
    <xf numFmtId="0" fontId="2" fillId="15" borderId="169" xfId="0" applyFont="1" applyFill="1" applyBorder="1" applyAlignment="1" applyProtection="1">
      <alignment vertical="center" wrapText="1"/>
      <protection hidden="1"/>
    </xf>
    <xf numFmtId="0" fontId="0" fillId="15" borderId="7" xfId="0" applyFill="1" applyBorder="1" applyAlignment="1" applyProtection="1">
      <alignment vertical="center" wrapText="1"/>
      <protection hidden="1"/>
    </xf>
    <xf numFmtId="0" fontId="2" fillId="15" borderId="172" xfId="0" applyFont="1" applyFill="1" applyBorder="1" applyAlignment="1" applyProtection="1">
      <alignment vertical="center" wrapText="1"/>
      <protection hidden="1"/>
    </xf>
    <xf numFmtId="3" fontId="20" fillId="2" borderId="5" xfId="0" applyNumberFormat="1" applyFont="1" applyFill="1" applyBorder="1" applyAlignment="1" applyProtection="1">
      <alignment vertical="center" wrapText="1"/>
      <protection hidden="1"/>
    </xf>
    <xf numFmtId="0" fontId="2" fillId="15" borderId="7" xfId="0" applyFont="1" applyFill="1" applyBorder="1" applyAlignment="1" applyProtection="1">
      <alignment vertical="center" wrapText="1"/>
      <protection hidden="1"/>
    </xf>
    <xf numFmtId="0" fontId="0" fillId="15" borderId="171" xfId="0" applyFill="1" applyBorder="1" applyAlignment="1" applyProtection="1">
      <alignment vertical="center" wrapText="1"/>
      <protection hidden="1"/>
    </xf>
    <xf numFmtId="0" fontId="2" fillId="0" borderId="0" xfId="0" applyFont="1" applyBorder="1" applyAlignment="1" applyProtection="1">
      <alignment vertical="center" wrapText="1"/>
      <protection hidden="1"/>
    </xf>
    <xf numFmtId="0" fontId="0" fillId="15" borderId="172" xfId="0" applyFill="1" applyBorder="1" applyAlignment="1" applyProtection="1">
      <alignment vertical="center" wrapText="1"/>
      <protection hidden="1"/>
    </xf>
    <xf numFmtId="0" fontId="0" fillId="29" borderId="1" xfId="0" applyFill="1" applyBorder="1" applyAlignment="1" applyProtection="1">
      <alignment vertical="center" wrapText="1"/>
      <protection hidden="1"/>
    </xf>
    <xf numFmtId="0" fontId="0" fillId="11" borderId="5" xfId="0" applyFill="1" applyBorder="1" applyAlignment="1" applyProtection="1">
      <alignment vertical="center" wrapText="1"/>
      <protection hidden="1"/>
    </xf>
    <xf numFmtId="0" fontId="0" fillId="0" borderId="8" xfId="0" applyBorder="1" applyAlignment="1" applyProtection="1">
      <alignment vertical="center" wrapText="1"/>
      <protection hidden="1"/>
    </xf>
    <xf numFmtId="0" fontId="2" fillId="29" borderId="3" xfId="0" applyFont="1" applyFill="1" applyBorder="1" applyAlignment="1" applyProtection="1">
      <alignment vertical="center" wrapText="1"/>
      <protection hidden="1"/>
    </xf>
    <xf numFmtId="3" fontId="20" fillId="0" borderId="3" xfId="0" applyNumberFormat="1" applyFont="1" applyBorder="1" applyAlignment="1" applyProtection="1">
      <alignment vertical="center" wrapText="1"/>
      <protection locked="0"/>
    </xf>
    <xf numFmtId="0" fontId="19" fillId="29" borderId="1" xfId="0" applyFont="1" applyFill="1" applyBorder="1" applyAlignment="1" applyProtection="1">
      <alignment vertical="center" wrapText="1"/>
      <protection hidden="1"/>
    </xf>
    <xf numFmtId="0" fontId="0" fillId="15" borderId="8" xfId="0" applyFill="1" applyBorder="1" applyAlignment="1" applyProtection="1">
      <alignment vertical="center" wrapText="1"/>
      <protection hidden="1"/>
    </xf>
    <xf numFmtId="3" fontId="20" fillId="2" borderId="1" xfId="0" applyNumberFormat="1" applyFont="1" applyFill="1" applyBorder="1" applyAlignment="1" applyProtection="1">
      <alignment vertical="center" wrapText="1"/>
      <protection locked="0" hidden="1"/>
    </xf>
    <xf numFmtId="0" fontId="0" fillId="11" borderId="0" xfId="0" applyFont="1" applyFill="1" applyAlignment="1" applyProtection="1">
      <alignment vertical="center" wrapText="1"/>
      <protection hidden="1"/>
    </xf>
    <xf numFmtId="3" fontId="21" fillId="0" borderId="1" xfId="0" applyNumberFormat="1" applyFont="1" applyBorder="1" applyAlignment="1" applyProtection="1">
      <alignment horizontal="center" vertical="center" wrapText="1"/>
      <protection locked="0"/>
    </xf>
    <xf numFmtId="0" fontId="0" fillId="15" borderId="5" xfId="0" applyFill="1" applyBorder="1" applyAlignment="1" applyProtection="1">
      <alignment vertical="center" wrapText="1"/>
      <protection hidden="1"/>
    </xf>
    <xf numFmtId="0" fontId="2" fillId="11" borderId="4" xfId="0" applyFont="1" applyFill="1" applyBorder="1" applyAlignment="1" applyProtection="1">
      <alignment vertical="center" wrapText="1"/>
      <protection hidden="1"/>
    </xf>
    <xf numFmtId="0" fontId="2" fillId="11" borderId="1" xfId="0" applyFont="1" applyFill="1" applyBorder="1" applyAlignment="1" applyProtection="1">
      <alignment horizontal="left" vertical="center" wrapText="1"/>
      <protection hidden="1"/>
    </xf>
    <xf numFmtId="0" fontId="0" fillId="0" borderId="1" xfId="0" applyFont="1" applyBorder="1" applyAlignment="1" applyProtection="1">
      <alignment vertical="center" wrapText="1"/>
      <protection hidden="1"/>
    </xf>
    <xf numFmtId="0" fontId="19" fillId="0" borderId="1" xfId="0" applyFont="1" applyBorder="1" applyAlignment="1" applyProtection="1">
      <alignment vertical="center" wrapText="1"/>
      <protection hidden="1"/>
    </xf>
    <xf numFmtId="3" fontId="22" fillId="0" borderId="1" xfId="0" applyNumberFormat="1" applyFont="1" applyBorder="1" applyAlignment="1" applyProtection="1">
      <alignment vertical="center" wrapText="1"/>
      <protection locked="0"/>
    </xf>
    <xf numFmtId="0" fontId="36" fillId="0" borderId="172" xfId="0" applyFont="1" applyFill="1" applyBorder="1" applyAlignment="1" applyProtection="1">
      <alignment vertical="center" wrapText="1"/>
      <protection hidden="1"/>
    </xf>
    <xf numFmtId="0" fontId="20" fillId="11" borderId="1" xfId="0" applyFont="1" applyFill="1" applyBorder="1" applyAlignment="1" applyProtection="1">
      <alignment vertical="center" wrapText="1"/>
      <protection locked="0" hidden="1"/>
    </xf>
    <xf numFmtId="0" fontId="21" fillId="11" borderId="1" xfId="0" applyFont="1" applyFill="1" applyBorder="1" applyAlignment="1" applyProtection="1">
      <alignment vertical="center" wrapText="1"/>
      <protection locked="0" hidden="1"/>
    </xf>
    <xf numFmtId="0" fontId="21" fillId="15" borderId="1" xfId="0" applyFont="1" applyFill="1" applyBorder="1" applyAlignment="1" applyProtection="1">
      <alignment vertical="center" wrapText="1"/>
      <protection locked="0" hidden="1"/>
    </xf>
    <xf numFmtId="0" fontId="22" fillId="0" borderId="1" xfId="0" applyFont="1" applyBorder="1" applyAlignment="1" applyProtection="1">
      <alignment vertical="center" wrapText="1"/>
      <protection locked="0"/>
    </xf>
    <xf numFmtId="0" fontId="0" fillId="15" borderId="1" xfId="0" applyFill="1" applyBorder="1" applyAlignment="1" applyProtection="1">
      <alignment vertical="center" wrapText="1"/>
      <protection locked="0" hidden="1"/>
    </xf>
    <xf numFmtId="0" fontId="0" fillId="11" borderId="1" xfId="0" applyFill="1" applyBorder="1" applyAlignment="1" applyProtection="1">
      <alignment vertical="center" wrapText="1"/>
      <protection locked="0" hidden="1"/>
    </xf>
    <xf numFmtId="0" fontId="21" fillId="0" borderId="1" xfId="0" applyFont="1" applyBorder="1" applyAlignment="1" applyProtection="1">
      <alignment vertical="center" wrapText="1"/>
      <protection locked="0" hidden="1"/>
    </xf>
    <xf numFmtId="0" fontId="2" fillId="15" borderId="172" xfId="0" applyFont="1" applyFill="1" applyBorder="1" applyAlignment="1" applyProtection="1">
      <alignment vertical="center" wrapText="1"/>
      <protection locked="0" hidden="1"/>
    </xf>
    <xf numFmtId="0" fontId="2" fillId="15" borderId="0" xfId="0" applyFont="1" applyFill="1" applyBorder="1" applyAlignment="1" applyProtection="1">
      <alignment vertical="center" wrapText="1"/>
      <protection locked="0" hidden="1"/>
    </xf>
    <xf numFmtId="0" fontId="2" fillId="15" borderId="173" xfId="0" applyFont="1" applyFill="1" applyBorder="1" applyAlignment="1" applyProtection="1">
      <alignment vertical="center" wrapText="1"/>
      <protection locked="0" hidden="1"/>
    </xf>
    <xf numFmtId="0" fontId="0" fillId="11" borderId="1" xfId="0" applyFont="1" applyFill="1" applyBorder="1" applyAlignment="1" applyProtection="1">
      <alignment vertical="center" wrapText="1"/>
      <protection locked="0" hidden="1"/>
    </xf>
    <xf numFmtId="0" fontId="2" fillId="15" borderId="1" xfId="0" applyFont="1" applyFill="1" applyBorder="1" applyAlignment="1" applyProtection="1">
      <alignment vertical="center" wrapText="1"/>
      <protection locked="0" hidden="1"/>
    </xf>
    <xf numFmtId="0" fontId="2" fillId="15" borderId="7" xfId="0" applyFont="1" applyFill="1" applyBorder="1" applyAlignment="1" applyProtection="1">
      <alignment vertical="center" wrapText="1"/>
      <protection locked="0" hidden="1"/>
    </xf>
    <xf numFmtId="0" fontId="2" fillId="15" borderId="174" xfId="0" applyFont="1" applyFill="1" applyBorder="1" applyAlignment="1" applyProtection="1">
      <alignment vertical="center" wrapText="1"/>
      <protection locked="0" hidden="1"/>
    </xf>
    <xf numFmtId="0" fontId="2" fillId="15" borderId="6" xfId="0" applyFont="1" applyFill="1" applyBorder="1" applyAlignment="1" applyProtection="1">
      <alignment vertical="center" wrapText="1"/>
      <protection locked="0" hidden="1"/>
    </xf>
    <xf numFmtId="0" fontId="0" fillId="15" borderId="172" xfId="0" applyFill="1" applyBorder="1" applyAlignment="1" applyProtection="1">
      <alignment vertical="center" wrapText="1"/>
      <protection locked="0" hidden="1"/>
    </xf>
    <xf numFmtId="0" fontId="0" fillId="15" borderId="0" xfId="0" applyFill="1" applyBorder="1" applyAlignment="1" applyProtection="1">
      <alignment vertical="center" wrapText="1"/>
      <protection locked="0" hidden="1"/>
    </xf>
    <xf numFmtId="0" fontId="0" fillId="15" borderId="173" xfId="0" applyFill="1" applyBorder="1" applyAlignment="1" applyProtection="1">
      <alignment vertical="center" wrapText="1"/>
      <protection locked="0" hidden="1"/>
    </xf>
    <xf numFmtId="0" fontId="20" fillId="0" borderId="1" xfId="0" applyFont="1" applyBorder="1" applyAlignment="1" applyProtection="1">
      <alignment vertical="center" wrapText="1"/>
      <protection locked="0" hidden="1"/>
    </xf>
    <xf numFmtId="0" fontId="0" fillId="15" borderId="174" xfId="0" applyFill="1" applyBorder="1" applyAlignment="1" applyProtection="1">
      <alignment vertical="center" wrapText="1"/>
      <protection locked="0" hidden="1"/>
    </xf>
    <xf numFmtId="0" fontId="0" fillId="15" borderId="6" xfId="0" applyFill="1" applyBorder="1" applyAlignment="1" applyProtection="1">
      <alignment vertical="center" wrapText="1"/>
      <protection locked="0" hidden="1"/>
    </xf>
    <xf numFmtId="0" fontId="6" fillId="8" borderId="176" xfId="0" applyFont="1" applyFill="1" applyBorder="1" applyAlignment="1">
      <alignment horizontal="center" vertical="center" wrapText="1"/>
    </xf>
    <xf numFmtId="0" fontId="2" fillId="11" borderId="3" xfId="0" applyFont="1" applyFill="1" applyBorder="1" applyAlignment="1" applyProtection="1">
      <alignment vertical="center" wrapText="1"/>
    </xf>
    <xf numFmtId="0" fontId="2" fillId="16" borderId="3" xfId="0" applyFont="1" applyFill="1" applyBorder="1" applyAlignment="1" applyProtection="1">
      <alignment vertical="center" wrapText="1"/>
    </xf>
    <xf numFmtId="3" fontId="2" fillId="16" borderId="3" xfId="0" applyNumberFormat="1" applyFont="1" applyFill="1" applyBorder="1" applyAlignment="1" applyProtection="1">
      <alignment vertical="center" wrapText="1"/>
    </xf>
    <xf numFmtId="0" fontId="2" fillId="2" borderId="3" xfId="0" applyFont="1" applyFill="1" applyBorder="1" applyAlignment="1" applyProtection="1">
      <alignment vertical="center" wrapText="1"/>
    </xf>
    <xf numFmtId="3" fontId="2" fillId="2" borderId="3" xfId="0" applyNumberFormat="1" applyFont="1" applyFill="1" applyBorder="1" applyAlignment="1" applyProtection="1">
      <alignment vertical="center" wrapText="1"/>
    </xf>
    <xf numFmtId="0" fontId="66" fillId="11" borderId="1" xfId="0" applyFont="1" applyFill="1" applyBorder="1" applyAlignment="1" applyProtection="1">
      <alignment wrapText="1"/>
    </xf>
    <xf numFmtId="0" fontId="66" fillId="0" borderId="1" xfId="0" applyFont="1" applyFill="1" applyBorder="1" applyAlignment="1" applyProtection="1">
      <alignment wrapText="1"/>
    </xf>
    <xf numFmtId="3" fontId="78" fillId="6" borderId="1" xfId="0" applyNumberFormat="1" applyFont="1" applyFill="1" applyBorder="1" applyAlignment="1" applyProtection="1">
      <alignment wrapText="1"/>
    </xf>
    <xf numFmtId="0" fontId="18" fillId="11" borderId="1" xfId="0" applyFont="1" applyFill="1" applyBorder="1" applyAlignment="1" applyProtection="1">
      <alignment wrapText="1"/>
    </xf>
    <xf numFmtId="0" fontId="18" fillId="0" borderId="1" xfId="0" applyFont="1" applyFill="1" applyBorder="1" applyAlignment="1" applyProtection="1">
      <alignment wrapText="1"/>
    </xf>
    <xf numFmtId="3" fontId="18" fillId="0" borderId="1" xfId="0" applyNumberFormat="1" applyFont="1" applyFill="1" applyBorder="1" applyAlignment="1" applyProtection="1">
      <alignment wrapText="1"/>
      <protection locked="0"/>
    </xf>
    <xf numFmtId="0" fontId="18" fillId="21" borderId="5" xfId="0" applyFont="1" applyFill="1" applyBorder="1" applyAlignment="1" applyProtection="1">
      <alignment wrapText="1"/>
    </xf>
    <xf numFmtId="0" fontId="7" fillId="21" borderId="5" xfId="0" applyFont="1" applyFill="1" applyBorder="1" applyAlignment="1" applyProtection="1">
      <alignment wrapText="1"/>
    </xf>
    <xf numFmtId="3" fontId="66" fillId="0" borderId="1" xfId="0" applyNumberFormat="1" applyFont="1" applyFill="1" applyBorder="1" applyAlignment="1" applyProtection="1">
      <alignment wrapText="1"/>
      <protection locked="0"/>
    </xf>
    <xf numFmtId="0" fontId="78" fillId="11" borderId="1" xfId="0" applyFont="1" applyFill="1" applyBorder="1" applyAlignment="1" applyProtection="1">
      <alignment wrapText="1"/>
    </xf>
    <xf numFmtId="0" fontId="78" fillId="0" borderId="1" xfId="0" applyFont="1" applyFill="1" applyBorder="1" applyAlignment="1" applyProtection="1">
      <alignment wrapText="1"/>
    </xf>
    <xf numFmtId="3" fontId="78" fillId="0" borderId="1" xfId="0" applyNumberFormat="1" applyFont="1" applyFill="1" applyBorder="1" applyAlignment="1" applyProtection="1">
      <alignment wrapText="1"/>
      <protection locked="0"/>
    </xf>
    <xf numFmtId="0" fontId="18" fillId="21" borderId="169" xfId="0" applyFont="1" applyFill="1" applyBorder="1" applyAlignment="1" applyProtection="1">
      <alignment wrapText="1"/>
    </xf>
    <xf numFmtId="0" fontId="66" fillId="21" borderId="169" xfId="0" applyFont="1" applyFill="1" applyBorder="1" applyAlignment="1" applyProtection="1">
      <alignment wrapText="1"/>
    </xf>
    <xf numFmtId="0" fontId="18" fillId="21" borderId="7" xfId="0" applyFont="1" applyFill="1" applyBorder="1" applyAlignment="1" applyProtection="1">
      <alignment wrapText="1"/>
    </xf>
    <xf numFmtId="0" fontId="66" fillId="21" borderId="7" xfId="0" applyFont="1" applyFill="1" applyBorder="1" applyAlignment="1" applyProtection="1">
      <alignment wrapText="1"/>
    </xf>
    <xf numFmtId="0" fontId="7" fillId="11" borderId="1" xfId="0" applyFont="1" applyFill="1" applyBorder="1" applyAlignment="1" applyProtection="1">
      <alignment wrapText="1"/>
    </xf>
    <xf numFmtId="0" fontId="7" fillId="0" borderId="1" xfId="0" applyFont="1" applyFill="1" applyBorder="1" applyAlignment="1" applyProtection="1">
      <alignment wrapText="1"/>
    </xf>
    <xf numFmtId="0" fontId="7" fillId="21" borderId="169" xfId="0" applyFont="1" applyFill="1" applyBorder="1" applyAlignment="1" applyProtection="1">
      <alignment wrapText="1"/>
    </xf>
    <xf numFmtId="0" fontId="7" fillId="21" borderId="7" xfId="0" applyFont="1" applyFill="1" applyBorder="1" applyAlignment="1" applyProtection="1">
      <alignment wrapText="1"/>
    </xf>
    <xf numFmtId="0" fontId="68" fillId="0" borderId="1" xfId="0" applyFont="1" applyFill="1" applyBorder="1" applyAlignment="1" applyProtection="1">
      <alignment wrapText="1"/>
    </xf>
    <xf numFmtId="0" fontId="6" fillId="11" borderId="1" xfId="0" applyFont="1" applyFill="1" applyBorder="1" applyAlignment="1" applyProtection="1">
      <alignment wrapText="1"/>
    </xf>
    <xf numFmtId="0" fontId="66" fillId="0" borderId="1" xfId="0" applyFont="1" applyFill="1" applyBorder="1" applyAlignment="1" applyProtection="1">
      <alignment wrapText="1"/>
      <protection locked="0"/>
    </xf>
    <xf numFmtId="0" fontId="0" fillId="11" borderId="1" xfId="0" applyFont="1" applyFill="1" applyBorder="1" applyAlignment="1" applyProtection="1">
      <alignment wrapText="1"/>
    </xf>
    <xf numFmtId="0" fontId="4" fillId="11" borderId="1" xfId="0" applyFont="1" applyFill="1" applyBorder="1" applyAlignment="1" applyProtection="1">
      <alignment wrapText="1"/>
    </xf>
    <xf numFmtId="0" fontId="0" fillId="21" borderId="169" xfId="0" applyFill="1" applyBorder="1" applyAlignment="1" applyProtection="1">
      <alignment wrapText="1"/>
    </xf>
    <xf numFmtId="0" fontId="0" fillId="21" borderId="7" xfId="0" applyFill="1" applyBorder="1" applyAlignment="1" applyProtection="1">
      <alignment wrapText="1"/>
    </xf>
    <xf numFmtId="0" fontId="0" fillId="11" borderId="1" xfId="0" applyFill="1" applyBorder="1" applyAlignment="1" applyProtection="1">
      <alignment wrapText="1"/>
    </xf>
    <xf numFmtId="0" fontId="2" fillId="11" borderId="1" xfId="0" applyFont="1" applyFill="1" applyBorder="1" applyAlignment="1" applyProtection="1">
      <alignment wrapText="1"/>
    </xf>
    <xf numFmtId="0" fontId="18" fillId="4" borderId="1" xfId="0" applyFont="1" applyFill="1" applyBorder="1" applyAlignment="1" applyProtection="1">
      <alignment wrapText="1"/>
    </xf>
    <xf numFmtId="0" fontId="0" fillId="21" borderId="5" xfId="0" applyFill="1" applyBorder="1" applyAlignment="1" applyProtection="1">
      <alignment wrapText="1"/>
    </xf>
    <xf numFmtId="0" fontId="0" fillId="21" borderId="5" xfId="0" applyFont="1" applyFill="1" applyBorder="1" applyAlignment="1" applyProtection="1">
      <alignment wrapText="1"/>
    </xf>
    <xf numFmtId="0" fontId="78" fillId="21" borderId="5" xfId="0" applyFont="1" applyFill="1" applyBorder="1" applyAlignment="1" applyProtection="1">
      <alignment wrapText="1"/>
    </xf>
    <xf numFmtId="0" fontId="18" fillId="0" borderId="1" xfId="0" applyFont="1" applyFill="1" applyBorder="1" applyAlignment="1" applyProtection="1">
      <alignment vertical="center" wrapText="1"/>
    </xf>
    <xf numFmtId="0" fontId="18" fillId="21" borderId="171" xfId="0" applyFont="1" applyFill="1" applyBorder="1" applyAlignment="1" applyProtection="1">
      <alignment wrapText="1"/>
    </xf>
    <xf numFmtId="0" fontId="18" fillId="6" borderId="171" xfId="0" applyFont="1" applyFill="1" applyBorder="1" applyAlignment="1" applyProtection="1">
      <alignment wrapText="1"/>
    </xf>
    <xf numFmtId="0" fontId="18" fillId="6" borderId="170" xfId="0" applyFont="1" applyFill="1" applyBorder="1" applyAlignment="1" applyProtection="1">
      <alignment wrapText="1"/>
    </xf>
    <xf numFmtId="0" fontId="18" fillId="21" borderId="174" xfId="0" applyFont="1" applyFill="1" applyBorder="1" applyAlignment="1" applyProtection="1">
      <alignment wrapText="1"/>
    </xf>
    <xf numFmtId="0" fontId="18" fillId="6" borderId="174" xfId="0" applyFont="1" applyFill="1" applyBorder="1" applyAlignment="1" applyProtection="1">
      <alignment wrapText="1"/>
    </xf>
    <xf numFmtId="0" fontId="18" fillId="6" borderId="6" xfId="0" applyFont="1" applyFill="1" applyBorder="1" applyAlignment="1" applyProtection="1">
      <alignment wrapText="1"/>
    </xf>
    <xf numFmtId="0" fontId="4" fillId="21" borderId="169" xfId="0" applyFont="1" applyFill="1" applyBorder="1" applyAlignment="1" applyProtection="1">
      <alignment wrapText="1"/>
    </xf>
    <xf numFmtId="0" fontId="4" fillId="21" borderId="7" xfId="0" applyFont="1" applyFill="1" applyBorder="1" applyAlignment="1" applyProtection="1">
      <alignment wrapText="1"/>
    </xf>
    <xf numFmtId="0" fontId="4" fillId="21" borderId="5" xfId="0" applyFont="1" applyFill="1" applyBorder="1" applyAlignment="1" applyProtection="1">
      <alignment wrapText="1"/>
    </xf>
    <xf numFmtId="0" fontId="79" fillId="0" borderId="1" xfId="0" applyFont="1" applyFill="1" applyBorder="1" applyAlignment="1" applyProtection="1">
      <alignment wrapText="1"/>
    </xf>
    <xf numFmtId="0" fontId="2" fillId="0" borderId="1" xfId="0" applyFont="1" applyFill="1" applyBorder="1" applyAlignment="1" applyProtection="1">
      <alignment vertical="center" wrapText="1"/>
      <protection locked="0"/>
    </xf>
    <xf numFmtId="0" fontId="4" fillId="21" borderId="172" xfId="0" applyFont="1" applyFill="1" applyBorder="1" applyAlignment="1" applyProtection="1">
      <alignment wrapText="1"/>
    </xf>
    <xf numFmtId="0" fontId="6" fillId="11" borderId="3" xfId="0" applyFont="1" applyFill="1" applyBorder="1" applyAlignment="1" applyProtection="1">
      <alignment vertical="center" wrapText="1"/>
    </xf>
    <xf numFmtId="0" fontId="6" fillId="2" borderId="3" xfId="0" applyFont="1" applyFill="1" applyBorder="1" applyAlignment="1" applyProtection="1">
      <alignment vertical="center" wrapText="1"/>
    </xf>
    <xf numFmtId="0" fontId="7" fillId="21" borderId="174" xfId="0" applyFont="1" applyFill="1" applyBorder="1" applyAlignment="1" applyProtection="1">
      <alignment wrapText="1"/>
    </xf>
    <xf numFmtId="0" fontId="7" fillId="21" borderId="6" xfId="0" applyFont="1" applyFill="1" applyBorder="1" applyAlignment="1" applyProtection="1">
      <alignment wrapText="1"/>
    </xf>
    <xf numFmtId="0" fontId="6" fillId="0" borderId="1" xfId="0" applyFont="1" applyBorder="1" applyAlignment="1" applyProtection="1">
      <alignment wrapText="1"/>
    </xf>
    <xf numFmtId="0" fontId="78" fillId="0" borderId="1" xfId="0" applyFont="1" applyFill="1" applyBorder="1" applyAlignment="1" applyProtection="1">
      <alignment wrapText="1"/>
      <protection locked="0"/>
    </xf>
    <xf numFmtId="0" fontId="4" fillId="21" borderId="8" xfId="0" applyFont="1" applyFill="1" applyBorder="1" applyAlignment="1" applyProtection="1">
      <alignment wrapText="1"/>
    </xf>
    <xf numFmtId="0" fontId="0" fillId="21" borderId="8" xfId="0" applyFont="1" applyFill="1" applyBorder="1" applyAlignment="1" applyProtection="1">
      <alignment wrapText="1"/>
    </xf>
    <xf numFmtId="0" fontId="0" fillId="21" borderId="4" xfId="0" applyFont="1" applyFill="1" applyBorder="1" applyAlignment="1" applyProtection="1">
      <alignment wrapText="1"/>
    </xf>
    <xf numFmtId="3" fontId="2" fillId="0" borderId="3" xfId="0" applyNumberFormat="1" applyFont="1" applyFill="1" applyBorder="1" applyAlignment="1" applyProtection="1">
      <alignment vertical="center" wrapText="1"/>
      <protection locked="0"/>
    </xf>
    <xf numFmtId="0" fontId="0" fillId="21" borderId="171" xfId="0" applyFill="1" applyBorder="1" applyAlignment="1" applyProtection="1">
      <alignment wrapText="1"/>
    </xf>
    <xf numFmtId="0" fontId="0" fillId="21" borderId="0" xfId="0" applyFill="1" applyBorder="1" applyAlignment="1" applyProtection="1">
      <alignment wrapText="1"/>
    </xf>
    <xf numFmtId="0" fontId="0" fillId="21" borderId="174" xfId="0" applyFill="1" applyBorder="1" applyAlignment="1" applyProtection="1">
      <alignment wrapText="1"/>
    </xf>
    <xf numFmtId="0" fontId="66" fillId="21" borderId="5" xfId="0" applyFont="1" applyFill="1" applyBorder="1" applyAlignment="1" applyProtection="1">
      <alignment wrapText="1"/>
    </xf>
    <xf numFmtId="0" fontId="7" fillId="21" borderId="172" xfId="0" applyFont="1" applyFill="1" applyBorder="1" applyAlignment="1" applyProtection="1">
      <alignment wrapText="1"/>
    </xf>
    <xf numFmtId="0" fontId="66" fillId="2" borderId="1" xfId="0" applyFont="1" applyFill="1" applyBorder="1" applyAlignment="1" applyProtection="1">
      <alignment wrapText="1"/>
    </xf>
    <xf numFmtId="3" fontId="78" fillId="2" borderId="1" xfId="0" applyNumberFormat="1" applyFont="1" applyFill="1" applyBorder="1" applyAlignment="1" applyProtection="1">
      <alignment wrapText="1"/>
    </xf>
    <xf numFmtId="3" fontId="78" fillId="6" borderId="1" xfId="0" applyNumberFormat="1" applyFont="1" applyFill="1" applyBorder="1" applyAlignment="1" applyProtection="1">
      <alignment wrapText="1"/>
      <protection hidden="1"/>
    </xf>
    <xf numFmtId="0" fontId="0" fillId="0" borderId="1" xfId="0" applyBorder="1" applyAlignment="1" applyProtection="1">
      <alignment wrapText="1"/>
    </xf>
    <xf numFmtId="3" fontId="2" fillId="11" borderId="3" xfId="0" applyNumberFormat="1" applyFont="1" applyFill="1" applyBorder="1" applyAlignment="1" applyProtection="1">
      <alignment vertical="center" wrapText="1"/>
    </xf>
    <xf numFmtId="3" fontId="18" fillId="21" borderId="5" xfId="0" applyNumberFormat="1" applyFont="1" applyFill="1" applyBorder="1" applyAlignment="1" applyProtection="1">
      <alignment wrapText="1"/>
    </xf>
    <xf numFmtId="0" fontId="18" fillId="21" borderId="8" xfId="0" applyFont="1" applyFill="1" applyBorder="1" applyAlignment="1" applyProtection="1">
      <alignment wrapText="1"/>
    </xf>
    <xf numFmtId="0" fontId="18" fillId="21" borderId="4" xfId="0" applyFont="1" applyFill="1" applyBorder="1" applyAlignment="1" applyProtection="1">
      <alignment wrapText="1"/>
    </xf>
    <xf numFmtId="0" fontId="78" fillId="21" borderId="169" xfId="0" applyFont="1" applyFill="1" applyBorder="1" applyAlignment="1" applyProtection="1">
      <alignment wrapText="1"/>
    </xf>
    <xf numFmtId="0" fontId="78" fillId="21" borderId="172" xfId="0" applyFont="1" applyFill="1" applyBorder="1" applyAlignment="1" applyProtection="1">
      <alignment wrapText="1"/>
    </xf>
    <xf numFmtId="0" fontId="78" fillId="21" borderId="7" xfId="0" applyFont="1" applyFill="1" applyBorder="1" applyAlignment="1" applyProtection="1">
      <alignment wrapText="1"/>
    </xf>
    <xf numFmtId="0" fontId="2" fillId="11" borderId="1" xfId="0" applyFont="1" applyFill="1" applyBorder="1" applyAlignment="1">
      <alignment vertical="center" wrapText="1"/>
    </xf>
    <xf numFmtId="0" fontId="2" fillId="28" borderId="1" xfId="0" applyFont="1" applyFill="1" applyBorder="1" applyAlignment="1">
      <alignment vertical="center" wrapText="1"/>
    </xf>
    <xf numFmtId="3" fontId="2" fillId="28" borderId="1" xfId="0" applyNumberFormat="1" applyFont="1" applyFill="1" applyBorder="1" applyAlignment="1">
      <alignment vertical="center" wrapText="1"/>
    </xf>
    <xf numFmtId="3" fontId="2" fillId="2" borderId="7" xfId="0" applyNumberFormat="1" applyFont="1" applyFill="1" applyBorder="1" applyAlignment="1" applyProtection="1">
      <alignment vertical="center" wrapText="1"/>
    </xf>
    <xf numFmtId="0" fontId="0" fillId="0" borderId="0" xfId="0" applyBorder="1" applyAlignment="1" applyProtection="1">
      <alignment wrapText="1"/>
    </xf>
    <xf numFmtId="0" fontId="74" fillId="0" borderId="0" xfId="0" applyFont="1" applyFill="1" applyBorder="1" applyAlignment="1" applyProtection="1">
      <alignment vertical="center" wrapText="1"/>
      <protection hidden="1"/>
    </xf>
    <xf numFmtId="0" fontId="80" fillId="0" borderId="0" xfId="0" applyFont="1" applyFill="1" applyBorder="1" applyAlignment="1" applyProtection="1">
      <alignment vertical="center" wrapText="1"/>
      <protection hidden="1"/>
    </xf>
    <xf numFmtId="0" fontId="30" fillId="0" borderId="104" xfId="0" applyFont="1" applyFill="1" applyBorder="1" applyAlignment="1" applyProtection="1">
      <alignment horizontal="left" vertical="center" wrapText="1"/>
      <protection locked="0"/>
    </xf>
    <xf numFmtId="0" fontId="26" fillId="0" borderId="21" xfId="0" applyFont="1" applyBorder="1" applyAlignment="1" applyProtection="1">
      <alignment horizontal="left" vertical="center" wrapText="1"/>
      <protection locked="0"/>
    </xf>
    <xf numFmtId="0" fontId="0" fillId="2" borderId="1" xfId="0" applyFill="1" applyBorder="1" applyAlignment="1" applyProtection="1">
      <alignment vertical="center" wrapText="1"/>
      <protection hidden="1"/>
    </xf>
    <xf numFmtId="0" fontId="2" fillId="0" borderId="1" xfId="0" applyFont="1" applyFill="1" applyBorder="1" applyAlignment="1" applyProtection="1">
      <alignment vertical="center" wrapText="1"/>
      <protection hidden="1"/>
    </xf>
    <xf numFmtId="0" fontId="0" fillId="0" borderId="1" xfId="0" applyFill="1" applyBorder="1" applyAlignment="1" applyProtection="1">
      <alignment vertical="center" wrapText="1"/>
      <protection hidden="1"/>
    </xf>
    <xf numFmtId="0" fontId="2" fillId="0" borderId="3" xfId="0" applyFont="1" applyFill="1" applyBorder="1" applyAlignment="1" applyProtection="1">
      <alignment vertical="center" wrapText="1"/>
      <protection hidden="1"/>
    </xf>
    <xf numFmtId="0" fontId="19" fillId="0" borderId="1" xfId="0" applyFont="1" applyFill="1" applyBorder="1" applyAlignment="1" applyProtection="1">
      <alignment vertical="center" wrapText="1"/>
      <protection hidden="1"/>
    </xf>
    <xf numFmtId="0" fontId="20" fillId="2" borderId="4" xfId="0" applyFont="1" applyFill="1" applyBorder="1" applyAlignment="1" applyProtection="1">
      <alignment vertical="center" wrapText="1"/>
      <protection hidden="1"/>
    </xf>
    <xf numFmtId="0" fontId="2" fillId="2" borderId="4" xfId="0" applyFont="1" applyFill="1" applyBorder="1" applyAlignment="1" applyProtection="1">
      <alignment vertical="center" wrapText="1"/>
      <protection hidden="1"/>
    </xf>
    <xf numFmtId="0" fontId="2" fillId="2" borderId="1" xfId="0" applyFont="1" applyFill="1" applyBorder="1" applyAlignment="1" applyProtection="1">
      <alignment horizontal="left" vertical="center" wrapText="1"/>
      <protection hidden="1"/>
    </xf>
    <xf numFmtId="0" fontId="35" fillId="0" borderId="0" xfId="2" applyNumberFormat="1" applyFont="1" applyFill="1" applyBorder="1" applyAlignment="1" applyProtection="1">
      <alignment horizontal="left"/>
      <protection hidden="1"/>
    </xf>
    <xf numFmtId="0" fontId="24" fillId="0" borderId="136" xfId="1" applyFont="1" applyFill="1" applyBorder="1" applyAlignment="1" applyProtection="1">
      <alignment horizontal="right" wrapText="1" indent="10"/>
      <protection hidden="1"/>
    </xf>
    <xf numFmtId="3" fontId="6" fillId="0" borderId="136" xfId="0" applyNumberFormat="1" applyFont="1" applyBorder="1" applyProtection="1">
      <protection locked="0"/>
    </xf>
    <xf numFmtId="3" fontId="6" fillId="3" borderId="136" xfId="0" applyNumberFormat="1" applyFont="1" applyFill="1" applyBorder="1" applyProtection="1">
      <protection hidden="1"/>
    </xf>
    <xf numFmtId="3" fontId="6" fillId="2" borderId="136" xfId="0" applyNumberFormat="1" applyFont="1" applyFill="1" applyBorder="1" applyAlignment="1" applyProtection="1">
      <alignment horizontal="center" vertical="center" wrapText="1"/>
      <protection hidden="1"/>
    </xf>
    <xf numFmtId="3" fontId="66" fillId="6" borderId="136" xfId="0" applyNumberFormat="1" applyFont="1" applyFill="1" applyBorder="1" applyAlignment="1" applyProtection="1">
      <alignment wrapText="1"/>
      <protection hidden="1"/>
    </xf>
    <xf numFmtId="3" fontId="66" fillId="9" borderId="136" xfId="0" applyNumberFormat="1" applyFont="1" applyFill="1" applyBorder="1" applyProtection="1">
      <protection hidden="1"/>
    </xf>
    <xf numFmtId="3" fontId="6" fillId="9" borderId="136" xfId="0" applyNumberFormat="1" applyFont="1" applyFill="1" applyBorder="1" applyAlignment="1" applyProtection="1">
      <alignment wrapText="1"/>
      <protection hidden="1"/>
    </xf>
    <xf numFmtId="3" fontId="6" fillId="9" borderId="136" xfId="0" applyNumberFormat="1" applyFont="1" applyFill="1" applyBorder="1" applyProtection="1">
      <protection hidden="1"/>
    </xf>
    <xf numFmtId="3" fontId="52" fillId="26" borderId="158" xfId="0" applyNumberFormat="1" applyFont="1" applyFill="1" applyBorder="1" applyAlignment="1" applyProtection="1">
      <alignment horizontal="center" vertical="center"/>
      <protection hidden="1"/>
    </xf>
    <xf numFmtId="3" fontId="52" fillId="26" borderId="158" xfId="0" applyNumberFormat="1" applyFont="1" applyFill="1" applyBorder="1" applyAlignment="1" applyProtection="1">
      <alignment horizontal="center" vertical="center" wrapText="1"/>
      <protection hidden="1"/>
    </xf>
    <xf numFmtId="3" fontId="54" fillId="22" borderId="158" xfId="0" applyNumberFormat="1" applyFont="1" applyFill="1" applyBorder="1" applyAlignment="1" applyProtection="1">
      <alignment horizontal="right" vertical="center" wrapText="1"/>
      <protection hidden="1"/>
    </xf>
    <xf numFmtId="3" fontId="6" fillId="0" borderId="136" xfId="0" applyNumberFormat="1" applyFont="1" applyBorder="1" applyProtection="1">
      <protection hidden="1"/>
    </xf>
    <xf numFmtId="168" fontId="6" fillId="0" borderId="136" xfId="0" applyNumberFormat="1" applyFont="1" applyBorder="1" applyProtection="1">
      <protection hidden="1"/>
    </xf>
    <xf numFmtId="0" fontId="4" fillId="11" borderId="169" xfId="0" applyFont="1" applyFill="1" applyBorder="1" applyAlignment="1" applyProtection="1">
      <alignment wrapText="1"/>
    </xf>
    <xf numFmtId="0" fontId="35" fillId="19" borderId="0" xfId="2" applyFont="1" applyFill="1" applyBorder="1" applyAlignment="1" applyProtection="1">
      <alignment horizontal="left"/>
      <protection hidden="1"/>
    </xf>
    <xf numFmtId="0" fontId="0" fillId="0" borderId="0" xfId="0" applyProtection="1">
      <protection hidden="1"/>
    </xf>
    <xf numFmtId="0" fontId="29" fillId="11" borderId="111" xfId="0" applyFont="1" applyFill="1" applyBorder="1" applyAlignment="1" applyProtection="1">
      <alignment horizontal="center" vertical="center" wrapText="1"/>
      <protection hidden="1"/>
    </xf>
    <xf numFmtId="0" fontId="26" fillId="10" borderId="107" xfId="0" applyFont="1" applyFill="1" applyBorder="1" applyAlignment="1" applyProtection="1">
      <alignment horizontal="center" vertical="center" wrapText="1"/>
      <protection hidden="1"/>
    </xf>
    <xf numFmtId="0" fontId="26" fillId="10" borderId="100" xfId="0" applyFont="1" applyFill="1" applyBorder="1" applyAlignment="1" applyProtection="1">
      <alignment horizontal="center" vertical="center" wrapText="1"/>
      <protection hidden="1"/>
    </xf>
    <xf numFmtId="0" fontId="20" fillId="10" borderId="107" xfId="0" applyFont="1" applyFill="1" applyBorder="1" applyAlignment="1" applyProtection="1">
      <alignment horizontal="center" vertical="center" wrapText="1"/>
      <protection hidden="1"/>
    </xf>
    <xf numFmtId="0" fontId="26" fillId="10" borderId="15" xfId="0" applyFont="1" applyFill="1" applyBorder="1" applyAlignment="1" applyProtection="1">
      <alignment horizontal="center" vertical="center" wrapText="1"/>
      <protection hidden="1"/>
    </xf>
    <xf numFmtId="0" fontId="26" fillId="10" borderId="52" xfId="0" applyFont="1" applyFill="1" applyBorder="1" applyAlignment="1" applyProtection="1">
      <alignment horizontal="center" vertical="center" wrapText="1"/>
      <protection hidden="1"/>
    </xf>
    <xf numFmtId="0" fontId="26" fillId="0" borderId="23" xfId="0" applyFont="1" applyFill="1" applyBorder="1" applyAlignment="1" applyProtection="1">
      <alignment horizontal="left" vertical="center" wrapText="1"/>
      <protection locked="0"/>
    </xf>
    <xf numFmtId="0" fontId="26" fillId="10" borderId="107" xfId="0" applyFont="1" applyFill="1" applyBorder="1" applyAlignment="1" applyProtection="1">
      <alignment horizontal="right" vertical="center" wrapText="1"/>
      <protection hidden="1"/>
    </xf>
    <xf numFmtId="0" fontId="26" fillId="10" borderId="102" xfId="0" applyFont="1" applyFill="1" applyBorder="1" applyAlignment="1" applyProtection="1">
      <alignment horizontal="right" vertical="center" wrapText="1"/>
      <protection hidden="1"/>
    </xf>
    <xf numFmtId="0" fontId="26" fillId="10" borderId="120" xfId="0" applyFont="1" applyFill="1" applyBorder="1" applyAlignment="1" applyProtection="1">
      <alignment horizontal="center" vertical="center" wrapText="1"/>
      <protection hidden="1"/>
    </xf>
    <xf numFmtId="3" fontId="0" fillId="0" borderId="26" xfId="0" applyNumberFormat="1" applyBorder="1" applyAlignment="1" applyProtection="1">
      <alignment horizontal="right"/>
      <protection locked="0"/>
    </xf>
    <xf numFmtId="3" fontId="0" fillId="0" borderId="27" xfId="0" applyNumberFormat="1" applyBorder="1" applyAlignment="1" applyProtection="1">
      <alignment horizontal="right"/>
      <protection locked="0"/>
    </xf>
    <xf numFmtId="0" fontId="26" fillId="11" borderId="0" xfId="0" applyFont="1" applyFill="1" applyBorder="1" applyAlignment="1" applyProtection="1">
      <alignment vertical="center" wrapText="1"/>
      <protection hidden="1"/>
    </xf>
    <xf numFmtId="0" fontId="26" fillId="0" borderId="20" xfId="0" applyFont="1" applyFill="1" applyBorder="1" applyAlignment="1" applyProtection="1">
      <alignment horizontal="left" vertical="center" wrapText="1"/>
      <protection locked="0"/>
    </xf>
    <xf numFmtId="0" fontId="0" fillId="0" borderId="0" xfId="0" applyProtection="1">
      <protection hidden="1"/>
    </xf>
    <xf numFmtId="0" fontId="30" fillId="0" borderId="114" xfId="0" applyFont="1" applyFill="1" applyBorder="1" applyAlignment="1" applyProtection="1">
      <alignment vertical="center" wrapText="1"/>
      <protection locked="0"/>
    </xf>
    <xf numFmtId="0" fontId="26" fillId="0" borderId="21" xfId="0" applyFont="1" applyFill="1" applyBorder="1" applyAlignment="1" applyProtection="1">
      <alignment vertical="center" wrapText="1"/>
      <protection locked="0"/>
    </xf>
    <xf numFmtId="0" fontId="26" fillId="0" borderId="41" xfId="0" applyFont="1" applyFill="1" applyBorder="1" applyAlignment="1" applyProtection="1">
      <alignment vertical="center" wrapText="1"/>
      <protection locked="0"/>
    </xf>
    <xf numFmtId="0" fontId="26" fillId="10" borderId="111" xfId="0" applyFont="1" applyFill="1" applyBorder="1" applyAlignment="1" applyProtection="1">
      <alignment vertical="center" wrapText="1"/>
      <protection hidden="1"/>
    </xf>
    <xf numFmtId="169" fontId="30" fillId="0" borderId="141" xfId="0" applyNumberFormat="1" applyFont="1" applyFill="1" applyBorder="1" applyAlignment="1" applyProtection="1">
      <alignment vertical="center" wrapText="1"/>
      <protection locked="0"/>
    </xf>
    <xf numFmtId="0" fontId="26" fillId="0" borderId="93" xfId="0" applyFont="1" applyFill="1" applyBorder="1" applyAlignment="1" applyProtection="1">
      <alignment vertical="center" wrapText="1"/>
      <protection locked="0"/>
    </xf>
    <xf numFmtId="0" fontId="30" fillId="0" borderId="177" xfId="0" applyFont="1" applyFill="1" applyBorder="1" applyAlignment="1" applyProtection="1">
      <alignment horizontal="left" vertical="center" wrapText="1"/>
      <protection locked="0"/>
    </xf>
    <xf numFmtId="0" fontId="26" fillId="0" borderId="178" xfId="0" applyFont="1" applyFill="1" applyBorder="1" applyAlignment="1" applyProtection="1">
      <alignment horizontal="left" vertical="center" wrapText="1"/>
      <protection locked="0"/>
    </xf>
    <xf numFmtId="0" fontId="26" fillId="0" borderId="179" xfId="0" applyFont="1" applyFill="1" applyBorder="1" applyAlignment="1" applyProtection="1">
      <alignment horizontal="left" vertical="center" wrapText="1"/>
      <protection locked="0"/>
    </xf>
    <xf numFmtId="170" fontId="30" fillId="0" borderId="27" xfId="6" applyNumberFormat="1" applyFont="1" applyFill="1" applyBorder="1" applyAlignment="1" applyProtection="1">
      <alignment horizontal="left" vertical="center" wrapText="1"/>
      <protection locked="0"/>
    </xf>
    <xf numFmtId="3" fontId="26" fillId="0" borderId="0" xfId="0" applyNumberFormat="1" applyFont="1" applyBorder="1" applyAlignment="1" applyProtection="1">
      <alignment horizontal="right" vertical="center" wrapText="1"/>
      <protection locked="0"/>
    </xf>
    <xf numFmtId="3" fontId="0" fillId="0" borderId="0" xfId="0" applyNumberFormat="1" applyBorder="1" applyAlignment="1" applyProtection="1">
      <alignment horizontal="right"/>
      <protection locked="0"/>
    </xf>
    <xf numFmtId="0" fontId="26" fillId="11" borderId="62" xfId="0" applyFont="1" applyFill="1" applyBorder="1" applyAlignment="1" applyProtection="1">
      <alignment horizontal="left" vertical="center" wrapText="1"/>
      <protection hidden="1"/>
    </xf>
    <xf numFmtId="0" fontId="75" fillId="0" borderId="0" xfId="0" applyFont="1" applyFill="1" applyAlignment="1" applyProtection="1">
      <protection hidden="1"/>
    </xf>
    <xf numFmtId="0" fontId="0" fillId="2" borderId="164" xfId="0" applyFill="1" applyBorder="1" applyAlignment="1" applyProtection="1">
      <alignment vertical="center"/>
      <protection hidden="1"/>
    </xf>
    <xf numFmtId="0" fontId="0" fillId="2" borderId="152" xfId="0" applyFill="1" applyBorder="1" applyAlignment="1" applyProtection="1">
      <alignment vertical="center" wrapText="1"/>
      <protection hidden="1"/>
    </xf>
    <xf numFmtId="0" fontId="0" fillId="2" borderId="153" xfId="0" applyFill="1" applyBorder="1" applyAlignment="1" applyProtection="1">
      <alignment vertical="center" wrapText="1"/>
      <protection hidden="1"/>
    </xf>
    <xf numFmtId="0" fontId="0" fillId="2" borderId="154" xfId="0" applyFill="1" applyBorder="1" applyAlignment="1" applyProtection="1">
      <alignment vertical="center" wrapText="1"/>
      <protection hidden="1"/>
    </xf>
    <xf numFmtId="0" fontId="0" fillId="17" borderId="152" xfId="0" applyFill="1" applyBorder="1" applyAlignment="1" applyProtection="1">
      <protection hidden="1"/>
    </xf>
    <xf numFmtId="0" fontId="0" fillId="17" borderId="153" xfId="0" applyFill="1" applyBorder="1" applyAlignment="1" applyProtection="1">
      <protection hidden="1"/>
    </xf>
    <xf numFmtId="0" fontId="0" fillId="17" borderId="154" xfId="0" applyFill="1" applyBorder="1" applyAlignment="1" applyProtection="1">
      <protection hidden="1"/>
    </xf>
    <xf numFmtId="0" fontId="0" fillId="17" borderId="160" xfId="0" applyFill="1" applyBorder="1" applyAlignment="1" applyProtection="1">
      <protection hidden="1"/>
    </xf>
    <xf numFmtId="0" fontId="0" fillId="17" borderId="161" xfId="0" applyFill="1" applyBorder="1" applyAlignment="1" applyProtection="1">
      <protection hidden="1"/>
    </xf>
    <xf numFmtId="0" fontId="0" fillId="17" borderId="162" xfId="0" applyFill="1" applyBorder="1" applyAlignment="1" applyProtection="1">
      <protection hidden="1"/>
    </xf>
    <xf numFmtId="0" fontId="6" fillId="5" borderId="0" xfId="0" applyFont="1" applyFill="1" applyBorder="1" applyAlignment="1" applyProtection="1">
      <alignment vertical="center"/>
      <protection hidden="1"/>
    </xf>
    <xf numFmtId="9" fontId="67" fillId="17" borderId="160" xfId="0" applyNumberFormat="1" applyFont="1" applyFill="1" applyBorder="1" applyAlignment="1" applyProtection="1">
      <alignment vertical="center" wrapText="1"/>
      <protection hidden="1"/>
    </xf>
    <xf numFmtId="9" fontId="67" fillId="17" borderId="161" xfId="0" applyNumberFormat="1" applyFont="1" applyFill="1" applyBorder="1" applyAlignment="1" applyProtection="1">
      <alignment vertical="center" wrapText="1"/>
      <protection hidden="1"/>
    </xf>
    <xf numFmtId="9" fontId="67" fillId="17" borderId="162" xfId="0" applyNumberFormat="1" applyFont="1" applyFill="1" applyBorder="1" applyAlignment="1" applyProtection="1">
      <alignment vertical="center" wrapText="1"/>
      <protection hidden="1"/>
    </xf>
    <xf numFmtId="0" fontId="66" fillId="6" borderId="160" xfId="0" applyFont="1" applyFill="1" applyBorder="1" applyAlignment="1" applyProtection="1">
      <protection hidden="1"/>
    </xf>
    <xf numFmtId="0" fontId="66" fillId="6" borderId="161" xfId="0" applyFont="1" applyFill="1" applyBorder="1" applyAlignment="1" applyProtection="1">
      <protection hidden="1"/>
    </xf>
    <xf numFmtId="0" fontId="66" fillId="6" borderId="162" xfId="0" applyFont="1" applyFill="1" applyBorder="1" applyAlignment="1" applyProtection="1">
      <protection hidden="1"/>
    </xf>
    <xf numFmtId="0" fontId="66" fillId="17" borderId="160" xfId="0" applyFont="1" applyFill="1" applyBorder="1" applyAlignment="1" applyProtection="1">
      <protection hidden="1"/>
    </xf>
    <xf numFmtId="0" fontId="66" fillId="17" borderId="161" xfId="0" applyFont="1" applyFill="1" applyBorder="1" applyAlignment="1" applyProtection="1">
      <protection hidden="1"/>
    </xf>
    <xf numFmtId="0" fontId="66" fillId="17" borderId="162" xfId="0" applyFont="1" applyFill="1" applyBorder="1" applyAlignment="1" applyProtection="1">
      <protection hidden="1"/>
    </xf>
    <xf numFmtId="0" fontId="6" fillId="17" borderId="152" xfId="0" applyFont="1" applyFill="1" applyBorder="1" applyAlignment="1" applyProtection="1">
      <protection hidden="1"/>
    </xf>
    <xf numFmtId="0" fontId="6" fillId="17" borderId="153" xfId="0" applyFont="1" applyFill="1" applyBorder="1" applyAlignment="1" applyProtection="1">
      <protection hidden="1"/>
    </xf>
    <xf numFmtId="0" fontId="6" fillId="17" borderId="154" xfId="0" applyFont="1" applyFill="1" applyBorder="1" applyAlignment="1" applyProtection="1">
      <protection hidden="1"/>
    </xf>
    <xf numFmtId="0" fontId="6" fillId="17" borderId="163" xfId="0" applyFont="1" applyFill="1" applyBorder="1" applyAlignment="1" applyProtection="1">
      <protection hidden="1"/>
    </xf>
    <xf numFmtId="0" fontId="6" fillId="17" borderId="164" xfId="0" applyFont="1" applyFill="1" applyBorder="1" applyAlignment="1" applyProtection="1">
      <protection hidden="1"/>
    </xf>
    <xf numFmtId="0" fontId="6" fillId="17" borderId="165" xfId="0" applyFont="1" applyFill="1" applyBorder="1" applyAlignment="1" applyProtection="1">
      <protection hidden="1"/>
    </xf>
    <xf numFmtId="0" fontId="69" fillId="7" borderId="0" xfId="4" applyFont="1" applyAlignment="1" applyProtection="1">
      <protection hidden="1"/>
    </xf>
    <xf numFmtId="0" fontId="69" fillId="20" borderId="0" xfId="5" applyFont="1" applyAlignment="1" applyProtection="1">
      <protection hidden="1"/>
    </xf>
    <xf numFmtId="0" fontId="24" fillId="17" borderId="155" xfId="1" applyFont="1" applyFill="1" applyBorder="1" applyAlignment="1" applyProtection="1">
      <alignment vertical="center" wrapText="1"/>
      <protection hidden="1"/>
    </xf>
    <xf numFmtId="0" fontId="24" fillId="17" borderId="148" xfId="1" applyFont="1" applyFill="1" applyBorder="1" applyAlignment="1" applyProtection="1">
      <alignment vertical="center" wrapText="1"/>
      <protection hidden="1"/>
    </xf>
    <xf numFmtId="3" fontId="6" fillId="17" borderId="152" xfId="0" applyNumberFormat="1" applyFont="1" applyFill="1" applyBorder="1" applyAlignment="1" applyProtection="1">
      <alignment wrapText="1"/>
      <protection hidden="1"/>
    </xf>
    <xf numFmtId="3" fontId="6" fillId="17" borderId="153" xfId="0" applyNumberFormat="1" applyFont="1" applyFill="1" applyBorder="1" applyAlignment="1" applyProtection="1">
      <alignment wrapText="1"/>
      <protection hidden="1"/>
    </xf>
    <xf numFmtId="3" fontId="6" fillId="17" borderId="154" xfId="0" applyNumberFormat="1" applyFont="1" applyFill="1" applyBorder="1" applyAlignment="1" applyProtection="1">
      <alignment wrapText="1"/>
      <protection hidden="1"/>
    </xf>
    <xf numFmtId="3" fontId="6" fillId="17" borderId="166" xfId="0" applyNumberFormat="1" applyFont="1" applyFill="1" applyBorder="1" applyAlignment="1" applyProtection="1">
      <alignment wrapText="1"/>
      <protection hidden="1"/>
    </xf>
    <xf numFmtId="3" fontId="6" fillId="17" borderId="0" xfId="0" applyNumberFormat="1" applyFont="1" applyFill="1" applyBorder="1" applyAlignment="1" applyProtection="1">
      <alignment wrapText="1"/>
      <protection hidden="1"/>
    </xf>
    <xf numFmtId="3" fontId="6" fillId="17" borderId="167" xfId="0" applyNumberFormat="1" applyFont="1" applyFill="1" applyBorder="1" applyAlignment="1" applyProtection="1">
      <alignment wrapText="1"/>
      <protection hidden="1"/>
    </xf>
    <xf numFmtId="3" fontId="6" fillId="17" borderId="163" xfId="0" applyNumberFormat="1" applyFont="1" applyFill="1" applyBorder="1" applyAlignment="1" applyProtection="1">
      <alignment wrapText="1"/>
      <protection hidden="1"/>
    </xf>
    <xf numFmtId="3" fontId="6" fillId="17" borderId="164" xfId="0" applyNumberFormat="1" applyFont="1" applyFill="1" applyBorder="1" applyAlignment="1" applyProtection="1">
      <alignment wrapText="1"/>
      <protection hidden="1"/>
    </xf>
    <xf numFmtId="3" fontId="6" fillId="17" borderId="165" xfId="0" applyNumberFormat="1" applyFont="1" applyFill="1" applyBorder="1" applyAlignment="1" applyProtection="1">
      <alignment wrapText="1"/>
      <protection hidden="1"/>
    </xf>
    <xf numFmtId="3" fontId="6" fillId="0" borderId="160" xfId="0" applyNumberFormat="1" applyFont="1" applyBorder="1" applyProtection="1">
      <protection hidden="1"/>
    </xf>
    <xf numFmtId="3" fontId="50" fillId="22" borderId="160" xfId="0" applyNumberFormat="1" applyFont="1" applyFill="1" applyBorder="1" applyProtection="1">
      <protection hidden="1"/>
    </xf>
    <xf numFmtId="3" fontId="50" fillId="23" borderId="160" xfId="0" applyNumberFormat="1" applyFont="1" applyFill="1" applyBorder="1" applyProtection="1">
      <protection hidden="1"/>
    </xf>
    <xf numFmtId="3" fontId="52" fillId="22" borderId="160" xfId="0" applyNumberFormat="1" applyFont="1" applyFill="1" applyBorder="1" applyAlignment="1" applyProtection="1">
      <alignment horizontal="center" vertical="center" wrapText="1"/>
      <protection hidden="1"/>
    </xf>
    <xf numFmtId="3" fontId="50" fillId="22" borderId="136" xfId="0" applyNumberFormat="1" applyFont="1" applyFill="1" applyBorder="1" applyProtection="1">
      <protection hidden="1"/>
    </xf>
    <xf numFmtId="3" fontId="50" fillId="23" borderId="136" xfId="0" applyNumberFormat="1" applyFont="1" applyFill="1" applyBorder="1" applyProtection="1">
      <protection hidden="1"/>
    </xf>
    <xf numFmtId="3" fontId="52" fillId="22" borderId="136" xfId="0" applyNumberFormat="1" applyFont="1" applyFill="1" applyBorder="1" applyAlignment="1" applyProtection="1">
      <alignment horizontal="center" vertical="center" wrapText="1"/>
      <protection hidden="1"/>
    </xf>
    <xf numFmtId="169" fontId="30" fillId="0" borderId="141" xfId="0" applyNumberFormat="1" applyFont="1" applyFill="1" applyBorder="1" applyAlignment="1" applyProtection="1">
      <alignment vertical="center" wrapText="1"/>
      <protection hidden="1"/>
    </xf>
    <xf numFmtId="0" fontId="30" fillId="0" borderId="114" xfId="0" applyFont="1" applyFill="1" applyBorder="1" applyAlignment="1" applyProtection="1">
      <alignment vertical="center" wrapText="1"/>
      <protection hidden="1"/>
    </xf>
    <xf numFmtId="0" fontId="30" fillId="0" borderId="177" xfId="0" applyFont="1" applyFill="1" applyBorder="1" applyAlignment="1" applyProtection="1">
      <alignment horizontal="left" vertical="center" wrapText="1"/>
      <protection hidden="1"/>
    </xf>
    <xf numFmtId="170" fontId="30" fillId="0" borderId="27" xfId="6" applyNumberFormat="1" applyFont="1" applyFill="1" applyBorder="1" applyAlignment="1" applyProtection="1">
      <alignment horizontal="left" vertical="center" wrapText="1"/>
      <protection hidden="1"/>
    </xf>
    <xf numFmtId="3" fontId="30" fillId="0" borderId="27" xfId="0" applyNumberFormat="1" applyFont="1" applyFill="1" applyBorder="1" applyAlignment="1" applyProtection="1">
      <alignment horizontal="right" vertical="center" wrapText="1"/>
      <protection hidden="1"/>
    </xf>
    <xf numFmtId="3" fontId="30" fillId="0" borderId="98" xfId="0" applyNumberFormat="1" applyFont="1" applyFill="1" applyBorder="1" applyAlignment="1" applyProtection="1">
      <alignment horizontal="right" vertical="center" wrapText="1"/>
      <protection hidden="1"/>
    </xf>
    <xf numFmtId="0" fontId="26" fillId="0" borderId="88" xfId="0" applyFont="1" applyFill="1" applyBorder="1" applyAlignment="1" applyProtection="1">
      <alignment vertical="center" wrapText="1"/>
      <protection hidden="1"/>
    </xf>
    <xf numFmtId="0" fontId="26" fillId="0" borderId="21" xfId="0" applyFont="1" applyFill="1" applyBorder="1" applyAlignment="1" applyProtection="1">
      <alignment vertical="center" wrapText="1"/>
      <protection hidden="1"/>
    </xf>
    <xf numFmtId="0" fontId="26" fillId="0" borderId="178" xfId="0" applyFont="1" applyFill="1" applyBorder="1" applyAlignment="1" applyProtection="1">
      <alignment horizontal="left" vertical="center" wrapText="1"/>
      <protection hidden="1"/>
    </xf>
    <xf numFmtId="0" fontId="26" fillId="0" borderId="20" xfId="0" applyFont="1" applyFill="1" applyBorder="1" applyAlignment="1" applyProtection="1">
      <alignment horizontal="left" vertical="center" wrapText="1"/>
      <protection hidden="1"/>
    </xf>
    <xf numFmtId="3" fontId="26" fillId="0" borderId="88" xfId="0" applyNumberFormat="1" applyFont="1" applyBorder="1" applyAlignment="1" applyProtection="1">
      <alignment horizontal="right" vertical="center" wrapText="1"/>
      <protection hidden="1"/>
    </xf>
    <xf numFmtId="0" fontId="26" fillId="0" borderId="89" xfId="0" applyFont="1" applyFill="1" applyBorder="1" applyAlignment="1" applyProtection="1">
      <alignment vertical="center" wrapText="1"/>
      <protection hidden="1"/>
    </xf>
    <xf numFmtId="3" fontId="29" fillId="0" borderId="88" xfId="0" applyNumberFormat="1" applyFont="1" applyBorder="1" applyAlignment="1" applyProtection="1">
      <alignment horizontal="right" vertical="center" wrapText="1"/>
      <protection hidden="1"/>
    </xf>
    <xf numFmtId="0" fontId="0" fillId="0" borderId="0" xfId="0" applyProtection="1">
      <protection hidden="1"/>
    </xf>
    <xf numFmtId="0" fontId="26" fillId="10" borderId="100" xfId="0" applyFont="1" applyFill="1" applyBorder="1" applyAlignment="1" applyProtection="1">
      <alignment horizontal="center" vertical="center" wrapText="1"/>
      <protection hidden="1"/>
    </xf>
    <xf numFmtId="0" fontId="26" fillId="11" borderId="19" xfId="0" applyFont="1" applyFill="1" applyBorder="1" applyAlignment="1" applyProtection="1">
      <alignment vertical="center" wrapText="1"/>
      <protection hidden="1"/>
    </xf>
    <xf numFmtId="0" fontId="26" fillId="11" borderId="21" xfId="0" applyFont="1" applyFill="1" applyBorder="1" applyAlignment="1" applyProtection="1">
      <alignment vertical="center" wrapText="1"/>
      <protection hidden="1"/>
    </xf>
    <xf numFmtId="0" fontId="26" fillId="11" borderId="36" xfId="0" applyFont="1" applyFill="1" applyBorder="1" applyAlignment="1" applyProtection="1">
      <alignment vertical="center" wrapText="1"/>
      <protection hidden="1"/>
    </xf>
    <xf numFmtId="0" fontId="26" fillId="0" borderId="20" xfId="0" applyFont="1" applyFill="1" applyBorder="1" applyAlignment="1" applyProtection="1">
      <alignment horizontal="left" vertical="center" wrapText="1"/>
      <protection locked="0"/>
    </xf>
    <xf numFmtId="3" fontId="26" fillId="0" borderId="0" xfId="0" applyNumberFormat="1" applyFont="1" applyFill="1" applyBorder="1" applyAlignment="1" applyProtection="1">
      <alignment horizontal="right" vertical="center" wrapText="1"/>
      <protection locked="0"/>
    </xf>
    <xf numFmtId="0" fontId="26" fillId="0" borderId="0" xfId="0" applyFont="1" applyProtection="1">
      <protection hidden="1"/>
    </xf>
    <xf numFmtId="0" fontId="29" fillId="0" borderId="0" xfId="0" applyFont="1" applyProtection="1">
      <protection hidden="1"/>
    </xf>
    <xf numFmtId="10" fontId="26" fillId="0" borderId="0" xfId="0" applyNumberFormat="1" applyFont="1" applyFill="1" applyBorder="1" applyAlignment="1" applyProtection="1">
      <alignment vertical="center" wrapText="1"/>
      <protection locked="0"/>
    </xf>
    <xf numFmtId="10" fontId="0" fillId="0" borderId="0" xfId="0" applyNumberFormat="1" applyBorder="1" applyAlignment="1" applyProtection="1">
      <protection locked="0"/>
    </xf>
    <xf numFmtId="0" fontId="26" fillId="10" borderId="180" xfId="0" applyFont="1" applyFill="1" applyBorder="1" applyAlignment="1" applyProtection="1">
      <alignment horizontal="center" vertical="center" wrapText="1"/>
      <protection hidden="1"/>
    </xf>
    <xf numFmtId="3" fontId="26" fillId="0" borderId="185" xfId="0" applyNumberFormat="1" applyFont="1" applyBorder="1" applyAlignment="1" applyProtection="1">
      <alignment vertical="center" wrapText="1"/>
      <protection locked="0"/>
    </xf>
    <xf numFmtId="3" fontId="26" fillId="0" borderId="178" xfId="0" applyNumberFormat="1" applyFont="1" applyBorder="1" applyAlignment="1" applyProtection="1">
      <alignment vertical="center" wrapText="1"/>
      <protection locked="0"/>
    </xf>
    <xf numFmtId="3" fontId="26" fillId="0" borderId="184" xfId="0" applyNumberFormat="1" applyFont="1" applyBorder="1" applyAlignment="1" applyProtection="1">
      <alignment vertical="center" wrapText="1"/>
      <protection locked="0"/>
    </xf>
    <xf numFmtId="3" fontId="26" fillId="0" borderId="134" xfId="0" applyNumberFormat="1" applyFont="1" applyBorder="1" applyAlignment="1" applyProtection="1">
      <alignment vertical="center" wrapText="1"/>
      <protection locked="0"/>
    </xf>
    <xf numFmtId="3" fontId="26" fillId="0" borderId="135" xfId="0" applyNumberFormat="1" applyFont="1" applyBorder="1" applyAlignment="1" applyProtection="1">
      <alignment vertical="center" wrapText="1"/>
      <protection locked="0"/>
    </xf>
    <xf numFmtId="0" fontId="26" fillId="11" borderId="188" xfId="0" applyFont="1" applyFill="1" applyBorder="1" applyAlignment="1" applyProtection="1">
      <alignment vertical="center" wrapText="1"/>
      <protection hidden="1"/>
    </xf>
    <xf numFmtId="0" fontId="26" fillId="11" borderId="189" xfId="0" applyFont="1" applyFill="1" applyBorder="1" applyAlignment="1" applyProtection="1">
      <alignment vertical="center" wrapText="1"/>
      <protection hidden="1"/>
    </xf>
    <xf numFmtId="0" fontId="26" fillId="11" borderId="190" xfId="0" applyFont="1" applyFill="1" applyBorder="1" applyAlignment="1" applyProtection="1">
      <alignment vertical="center" wrapText="1"/>
      <protection hidden="1"/>
    </xf>
    <xf numFmtId="0" fontId="0" fillId="0" borderId="1" xfId="0" applyBorder="1"/>
    <xf numFmtId="0" fontId="0" fillId="0" borderId="0" xfId="0" applyAlignment="1">
      <alignment horizontal="center"/>
    </xf>
    <xf numFmtId="168" fontId="0" fillId="0" borderId="1" xfId="0" applyNumberFormat="1" applyBorder="1"/>
    <xf numFmtId="0" fontId="47" fillId="2" borderId="1" xfId="0" applyFont="1" applyFill="1" applyBorder="1"/>
    <xf numFmtId="168" fontId="47" fillId="2" borderId="1" xfId="0" applyNumberFormat="1" applyFont="1" applyFill="1" applyBorder="1"/>
    <xf numFmtId="168" fontId="47" fillId="2" borderId="5" xfId="0" applyNumberFormat="1" applyFont="1" applyFill="1" applyBorder="1"/>
    <xf numFmtId="0" fontId="2" fillId="6" borderId="1" xfId="0" applyFont="1" applyFill="1" applyBorder="1"/>
    <xf numFmtId="168" fontId="2" fillId="6" borderId="1" xfId="0" applyNumberFormat="1" applyFont="1" applyFill="1" applyBorder="1"/>
    <xf numFmtId="1" fontId="89" fillId="0" borderId="193" xfId="0" applyNumberFormat="1" applyFont="1" applyFill="1" applyBorder="1" applyAlignment="1">
      <alignment horizontal="left"/>
    </xf>
    <xf numFmtId="0" fontId="88" fillId="16" borderId="191" xfId="0" applyFont="1" applyFill="1" applyBorder="1" applyAlignment="1">
      <alignment horizontal="center" vertical="center"/>
    </xf>
    <xf numFmtId="0" fontId="88" fillId="16" borderId="192" xfId="0" applyFont="1" applyFill="1" applyBorder="1" applyAlignment="1">
      <alignment horizontal="center" vertical="center"/>
    </xf>
    <xf numFmtId="0" fontId="96" fillId="5" borderId="1" xfId="0" applyFont="1" applyFill="1" applyBorder="1" applyAlignment="1">
      <alignment horizontal="center" vertical="center"/>
    </xf>
    <xf numFmtId="0" fontId="96" fillId="5" borderId="5" xfId="0" applyFont="1" applyFill="1" applyBorder="1" applyAlignment="1">
      <alignment horizontal="center"/>
    </xf>
    <xf numFmtId="0" fontId="8" fillId="0" borderId="1" xfId="0" applyFont="1" applyFill="1" applyBorder="1"/>
    <xf numFmtId="0" fontId="97" fillId="0" borderId="1" xfId="0" applyFont="1" applyBorder="1"/>
    <xf numFmtId="0" fontId="84" fillId="0" borderId="1" xfId="0" applyFont="1" applyBorder="1"/>
    <xf numFmtId="168" fontId="84" fillId="0" borderId="1" xfId="0" applyNumberFormat="1" applyFont="1" applyBorder="1"/>
    <xf numFmtId="0" fontId="97" fillId="6" borderId="1" xfId="0" applyFont="1" applyFill="1" applyBorder="1"/>
    <xf numFmtId="0" fontId="84" fillId="6" borderId="1" xfId="0" applyFont="1" applyFill="1" applyBorder="1"/>
    <xf numFmtId="0" fontId="19" fillId="0" borderId="0" xfId="0" applyFont="1"/>
    <xf numFmtId="0" fontId="19" fillId="0" borderId="0" xfId="0" applyFont="1" applyAlignment="1">
      <alignment horizontal="center"/>
    </xf>
    <xf numFmtId="0" fontId="99" fillId="0" borderId="1" xfId="0" applyFont="1" applyBorder="1"/>
    <xf numFmtId="168" fontId="99" fillId="0" borderId="1" xfId="0" applyNumberFormat="1" applyFont="1" applyBorder="1"/>
    <xf numFmtId="3" fontId="78" fillId="32" borderId="1" xfId="0" applyNumberFormat="1" applyFont="1" applyFill="1" applyBorder="1" applyAlignment="1" applyProtection="1">
      <alignment wrapText="1"/>
      <protection locked="0"/>
    </xf>
    <xf numFmtId="1" fontId="0" fillId="0" borderId="0" xfId="0" applyNumberFormat="1" applyAlignment="1" applyProtection="1">
      <alignment vertical="center" wrapText="1"/>
      <protection hidden="1"/>
    </xf>
    <xf numFmtId="0" fontId="12" fillId="5" borderId="1" xfId="0" applyFont="1" applyFill="1" applyBorder="1" applyAlignment="1">
      <alignment horizontal="center" vertical="center"/>
    </xf>
    <xf numFmtId="0" fontId="12" fillId="5" borderId="5" xfId="0" applyFont="1" applyFill="1" applyBorder="1" applyAlignment="1">
      <alignment horizontal="center"/>
    </xf>
    <xf numFmtId="0" fontId="8" fillId="0" borderId="1" xfId="0" applyFont="1" applyBorder="1"/>
    <xf numFmtId="0" fontId="19" fillId="0" borderId="0" xfId="0" applyFont="1" applyFill="1"/>
    <xf numFmtId="0" fontId="2" fillId="2" borderId="136" xfId="0" applyFont="1" applyFill="1" applyBorder="1" applyAlignment="1" applyProtection="1">
      <alignment horizontal="left" vertical="center"/>
      <protection hidden="1"/>
    </xf>
    <xf numFmtId="0" fontId="2" fillId="2" borderId="136" xfId="0" applyFont="1" applyFill="1" applyBorder="1" applyAlignment="1" applyProtection="1">
      <alignment horizontal="left" vertical="center" wrapText="1"/>
      <protection hidden="1"/>
    </xf>
    <xf numFmtId="0" fontId="47" fillId="2" borderId="136" xfId="0" applyFont="1" applyFill="1" applyBorder="1" applyAlignment="1" applyProtection="1">
      <alignment horizontal="left" vertical="center"/>
      <protection hidden="1"/>
    </xf>
    <xf numFmtId="0" fontId="19" fillId="14" borderId="0" xfId="0" applyFont="1" applyFill="1" applyProtection="1">
      <protection hidden="1"/>
    </xf>
    <xf numFmtId="0" fontId="19" fillId="0" borderId="0" xfId="0" applyFont="1" applyProtection="1">
      <protection hidden="1"/>
    </xf>
    <xf numFmtId="0" fontId="47" fillId="2" borderId="136" xfId="0" applyFont="1" applyFill="1" applyBorder="1" applyAlignment="1" applyProtection="1">
      <alignment horizontal="center" vertical="center"/>
      <protection hidden="1"/>
    </xf>
    <xf numFmtId="168" fontId="21" fillId="0" borderId="0" xfId="0" applyNumberFormat="1" applyFont="1"/>
    <xf numFmtId="0" fontId="84" fillId="0" borderId="0" xfId="0" applyFont="1"/>
    <xf numFmtId="168" fontId="97" fillId="6" borderId="1" xfId="0" applyNumberFormat="1" applyFont="1" applyFill="1" applyBorder="1"/>
    <xf numFmtId="168" fontId="100" fillId="2" borderId="1" xfId="0" applyNumberFormat="1" applyFont="1" applyFill="1" applyBorder="1"/>
    <xf numFmtId="177" fontId="21" fillId="0" borderId="0" xfId="0" applyNumberFormat="1" applyFont="1"/>
    <xf numFmtId="0" fontId="87" fillId="0" borderId="0" xfId="7" applyFont="1"/>
    <xf numFmtId="3" fontId="20" fillId="33" borderId="1" xfId="0" applyNumberFormat="1" applyFont="1" applyFill="1" applyBorder="1" applyAlignment="1" applyProtection="1">
      <alignment vertical="center" wrapText="1"/>
      <protection locked="0"/>
    </xf>
    <xf numFmtId="3" fontId="21" fillId="33" borderId="1" xfId="0" applyNumberFormat="1" applyFont="1" applyFill="1" applyBorder="1" applyAlignment="1" applyProtection="1">
      <alignment vertical="center" wrapText="1"/>
      <protection locked="0"/>
    </xf>
    <xf numFmtId="0" fontId="8" fillId="33" borderId="1" xfId="0" applyFont="1" applyFill="1" applyBorder="1"/>
    <xf numFmtId="3" fontId="18" fillId="33" borderId="1" xfId="0" applyNumberFormat="1" applyFont="1" applyFill="1" applyBorder="1" applyAlignment="1" applyProtection="1">
      <alignment wrapText="1"/>
      <protection locked="0"/>
    </xf>
    <xf numFmtId="3" fontId="78" fillId="33" borderId="1" xfId="0" applyNumberFormat="1" applyFont="1" applyFill="1" applyBorder="1" applyAlignment="1" applyProtection="1">
      <alignment wrapText="1"/>
      <protection locked="0"/>
    </xf>
    <xf numFmtId="3" fontId="2" fillId="33" borderId="3" xfId="0" applyNumberFormat="1" applyFont="1" applyFill="1" applyBorder="1" applyAlignment="1" applyProtection="1">
      <alignment vertical="center" wrapText="1"/>
      <protection locked="0"/>
    </xf>
    <xf numFmtId="3" fontId="0" fillId="0" borderId="0" xfId="0" applyNumberFormat="1"/>
    <xf numFmtId="168" fontId="0" fillId="0" borderId="0" xfId="0" applyNumberFormat="1"/>
    <xf numFmtId="0" fontId="23" fillId="14" borderId="0" xfId="0" applyFont="1" applyFill="1" applyProtection="1">
      <protection hidden="1"/>
    </xf>
    <xf numFmtId="0" fontId="88" fillId="16" borderId="191" xfId="0" applyFont="1" applyFill="1" applyBorder="1" applyAlignment="1">
      <alignment horizontal="center" vertical="center"/>
    </xf>
    <xf numFmtId="0" fontId="88" fillId="16" borderId="192" xfId="0" applyFont="1" applyFill="1" applyBorder="1" applyAlignment="1">
      <alignment horizontal="center" vertical="center"/>
    </xf>
    <xf numFmtId="3" fontId="19" fillId="0" borderId="0" xfId="0" applyNumberFormat="1" applyFont="1"/>
    <xf numFmtId="3" fontId="8" fillId="0" borderId="1" xfId="0" applyNumberFormat="1" applyFont="1" applyFill="1" applyBorder="1"/>
    <xf numFmtId="0" fontId="1" fillId="2" borderId="136" xfId="0" applyFont="1" applyFill="1" applyBorder="1" applyAlignment="1" applyProtection="1">
      <alignment horizontal="center" vertical="center" wrapText="1"/>
      <protection hidden="1"/>
    </xf>
    <xf numFmtId="0" fontId="1" fillId="0" borderId="0" xfId="0" applyFont="1" applyProtection="1">
      <protection hidden="1"/>
    </xf>
    <xf numFmtId="0" fontId="1" fillId="0" borderId="136" xfId="0" applyFont="1" applyFill="1" applyBorder="1" applyProtection="1">
      <protection hidden="1"/>
    </xf>
    <xf numFmtId="0" fontId="1" fillId="0" borderId="136" xfId="0" applyFont="1" applyBorder="1" applyProtection="1">
      <protection hidden="1"/>
    </xf>
    <xf numFmtId="3" fontId="1" fillId="2" borderId="136" xfId="0" applyNumberFormat="1" applyFont="1" applyFill="1" applyBorder="1" applyAlignment="1" applyProtection="1">
      <alignment horizontal="center" vertical="center"/>
      <protection hidden="1"/>
    </xf>
    <xf numFmtId="0" fontId="1" fillId="0" borderId="0" xfId="0" applyFont="1" applyFill="1" applyProtection="1">
      <protection hidden="1"/>
    </xf>
    <xf numFmtId="0" fontId="1" fillId="2" borderId="136" xfId="0" applyFont="1" applyFill="1" applyBorder="1" applyAlignment="1" applyProtection="1">
      <alignment horizontal="center" vertical="center"/>
      <protection hidden="1"/>
    </xf>
    <xf numFmtId="3" fontId="12" fillId="5" borderId="1" xfId="0" applyNumberFormat="1" applyFont="1" applyFill="1" applyBorder="1" applyAlignment="1">
      <alignment horizontal="center" vertical="center"/>
    </xf>
    <xf numFmtId="3" fontId="12" fillId="5" borderId="5" xfId="0" applyNumberFormat="1" applyFont="1" applyFill="1" applyBorder="1" applyAlignment="1">
      <alignment horizontal="center"/>
    </xf>
    <xf numFmtId="3" fontId="8" fillId="0" borderId="1" xfId="0" applyNumberFormat="1" applyFont="1" applyBorder="1"/>
    <xf numFmtId="3" fontId="1" fillId="6" borderId="136" xfId="0" applyNumberFormat="1" applyFont="1" applyFill="1" applyBorder="1" applyProtection="1">
      <protection hidden="1"/>
    </xf>
    <xf numFmtId="0" fontId="0" fillId="0" borderId="0" xfId="0" applyProtection="1">
      <protection hidden="1"/>
    </xf>
    <xf numFmtId="0" fontId="35" fillId="0" borderId="0" xfId="2" applyFont="1" applyFill="1" applyAlignment="1" applyProtection="1">
      <alignment horizontal="left" vertical="center"/>
      <protection locked="0" hidden="1"/>
    </xf>
    <xf numFmtId="0" fontId="35" fillId="0" borderId="0" xfId="2" applyFont="1" applyFill="1" applyAlignment="1" applyProtection="1">
      <alignment horizontal="left" vertical="center"/>
      <protection locked="0"/>
    </xf>
    <xf numFmtId="0" fontId="35" fillId="0" borderId="0" xfId="2" applyNumberFormat="1" applyFont="1" applyFill="1" applyBorder="1" applyAlignment="1" applyProtection="1">
      <alignment horizontal="left" vertical="center"/>
      <protection locked="0"/>
    </xf>
    <xf numFmtId="0" fontId="73" fillId="0" borderId="156" xfId="0" applyFont="1" applyBorder="1" applyAlignment="1" applyProtection="1">
      <protection hidden="1"/>
    </xf>
    <xf numFmtId="0" fontId="2" fillId="0" borderId="136" xfId="0" applyFont="1" applyBorder="1" applyProtection="1">
      <protection hidden="1"/>
    </xf>
    <xf numFmtId="0" fontId="1" fillId="2" borderId="164" xfId="0" applyFont="1" applyFill="1" applyBorder="1" applyAlignment="1" applyProtection="1">
      <alignment vertical="center"/>
      <protection hidden="1"/>
    </xf>
    <xf numFmtId="0" fontId="1" fillId="0" borderId="0" xfId="0" applyFont="1" applyBorder="1" applyProtection="1">
      <protection hidden="1"/>
    </xf>
    <xf numFmtId="3" fontId="1" fillId="0" borderId="0" xfId="0" applyNumberFormat="1" applyFont="1" applyBorder="1" applyProtection="1">
      <protection hidden="1"/>
    </xf>
    <xf numFmtId="0" fontId="1" fillId="17" borderId="136" xfId="0" applyFont="1" applyFill="1" applyBorder="1" applyProtection="1">
      <protection hidden="1"/>
    </xf>
    <xf numFmtId="3" fontId="1" fillId="17" borderId="136" xfId="0" applyNumberFormat="1" applyFont="1" applyFill="1" applyBorder="1" applyProtection="1">
      <protection hidden="1"/>
    </xf>
    <xf numFmtId="0" fontId="1" fillId="6" borderId="136" xfId="0" applyFont="1" applyFill="1" applyBorder="1" applyProtection="1">
      <protection hidden="1"/>
    </xf>
    <xf numFmtId="0" fontId="1" fillId="3" borderId="136" xfId="0" applyFont="1" applyFill="1" applyBorder="1" applyProtection="1">
      <protection hidden="1"/>
    </xf>
    <xf numFmtId="0" fontId="1" fillId="0" borderId="0" xfId="0" applyFont="1" applyAlignment="1" applyProtection="1">
      <alignment horizontal="center"/>
      <protection hidden="1"/>
    </xf>
    <xf numFmtId="0" fontId="1" fillId="6" borderId="160" xfId="0" applyFont="1" applyFill="1" applyBorder="1" applyAlignment="1" applyProtection="1">
      <protection hidden="1"/>
    </xf>
    <xf numFmtId="0" fontId="1" fillId="6" borderId="161" xfId="0" applyFont="1" applyFill="1" applyBorder="1" applyAlignment="1" applyProtection="1">
      <protection hidden="1"/>
    </xf>
    <xf numFmtId="0" fontId="1" fillId="6" borderId="162" xfId="0" applyFont="1" applyFill="1" applyBorder="1" applyAlignment="1" applyProtection="1">
      <protection hidden="1"/>
    </xf>
    <xf numFmtId="0" fontId="1" fillId="17" borderId="152" xfId="0" applyFont="1" applyFill="1" applyBorder="1" applyAlignment="1" applyProtection="1">
      <protection hidden="1"/>
    </xf>
    <xf numFmtId="0" fontId="1" fillId="17" borderId="153" xfId="0" applyFont="1" applyFill="1" applyBorder="1" applyAlignment="1" applyProtection="1">
      <protection hidden="1"/>
    </xf>
    <xf numFmtId="0" fontId="1" fillId="17" borderId="154" xfId="0" applyFont="1" applyFill="1" applyBorder="1" applyAlignment="1" applyProtection="1">
      <protection hidden="1"/>
    </xf>
    <xf numFmtId="0" fontId="1" fillId="17" borderId="163" xfId="0" applyFont="1" applyFill="1" applyBorder="1" applyAlignment="1" applyProtection="1">
      <protection hidden="1"/>
    </xf>
    <xf numFmtId="0" fontId="1" fillId="17" borderId="164" xfId="0" applyFont="1" applyFill="1" applyBorder="1" applyAlignment="1" applyProtection="1">
      <protection hidden="1"/>
    </xf>
    <xf numFmtId="0" fontId="1" fillId="17" borderId="165" xfId="0" applyFont="1" applyFill="1" applyBorder="1" applyAlignment="1" applyProtection="1">
      <protection hidden="1"/>
    </xf>
    <xf numFmtId="0" fontId="1" fillId="17" borderId="160" xfId="0" applyFont="1" applyFill="1" applyBorder="1" applyAlignment="1" applyProtection="1">
      <protection hidden="1"/>
    </xf>
    <xf numFmtId="0" fontId="1" fillId="17" borderId="161" xfId="0" applyFont="1" applyFill="1" applyBorder="1" applyAlignment="1" applyProtection="1">
      <protection hidden="1"/>
    </xf>
    <xf numFmtId="0" fontId="1" fillId="17" borderId="162" xfId="0" applyFont="1" applyFill="1" applyBorder="1" applyAlignment="1" applyProtection="1">
      <protection hidden="1"/>
    </xf>
    <xf numFmtId="0" fontId="1" fillId="0" borderId="136" xfId="0" applyFont="1" applyFill="1" applyBorder="1" applyAlignment="1" applyProtection="1">
      <alignment wrapText="1"/>
      <protection hidden="1"/>
    </xf>
    <xf numFmtId="3" fontId="1" fillId="0" borderId="136" xfId="0" applyNumberFormat="1" applyFont="1" applyBorder="1" applyProtection="1">
      <protection hidden="1"/>
    </xf>
    <xf numFmtId="3" fontId="1" fillId="17" borderId="155" xfId="0" applyNumberFormat="1" applyFont="1" applyFill="1" applyBorder="1" applyAlignment="1" applyProtection="1">
      <protection hidden="1"/>
    </xf>
    <xf numFmtId="3" fontId="1" fillId="17" borderId="148" xfId="0" applyNumberFormat="1" applyFont="1" applyFill="1" applyBorder="1" applyAlignment="1" applyProtection="1">
      <protection hidden="1"/>
    </xf>
    <xf numFmtId="0" fontId="1" fillId="2" borderId="155" xfId="0" applyFont="1" applyFill="1" applyBorder="1" applyAlignment="1" applyProtection="1">
      <alignment horizontal="center" vertical="center" wrapText="1"/>
      <protection hidden="1"/>
    </xf>
    <xf numFmtId="3" fontId="36" fillId="0" borderId="0" xfId="0" applyNumberFormat="1" applyFont="1" applyFill="1" applyBorder="1" applyAlignment="1" applyProtection="1">
      <alignment vertical="center" wrapText="1"/>
      <protection hidden="1"/>
    </xf>
    <xf numFmtId="0" fontId="0" fillId="0" borderId="0" xfId="0" applyProtection="1">
      <protection hidden="1"/>
    </xf>
    <xf numFmtId="0" fontId="35" fillId="19" borderId="0" xfId="2" applyFont="1" applyFill="1" applyBorder="1" applyAlignment="1" applyProtection="1">
      <alignment horizontal="left"/>
      <protection hidden="1"/>
    </xf>
    <xf numFmtId="0" fontId="17" fillId="0" borderId="0" xfId="3" applyFill="1" applyAlignment="1" applyProtection="1">
      <alignment vertical="center"/>
      <protection hidden="1"/>
    </xf>
    <xf numFmtId="0" fontId="45" fillId="4" borderId="0" xfId="3" applyFont="1" applyFill="1" applyBorder="1" applyAlignment="1" applyProtection="1">
      <alignment horizontal="center" vertical="top"/>
      <protection hidden="1"/>
    </xf>
    <xf numFmtId="0" fontId="16" fillId="14" borderId="0" xfId="0" applyNumberFormat="1" applyFont="1" applyFill="1" applyAlignment="1" applyProtection="1">
      <alignment horizontal="center"/>
      <protection hidden="1"/>
    </xf>
    <xf numFmtId="0" fontId="35" fillId="19" borderId="0" xfId="2" applyFont="1" applyFill="1" applyBorder="1" applyAlignment="1" applyProtection="1">
      <alignment horizontal="left" wrapText="1"/>
      <protection hidden="1"/>
    </xf>
    <xf numFmtId="0" fontId="2" fillId="0" borderId="1" xfId="0" applyFont="1" applyBorder="1" applyAlignment="1">
      <alignment horizontal="center"/>
    </xf>
    <xf numFmtId="0" fontId="96" fillId="5" borderId="1" xfId="0" applyFont="1" applyFill="1" applyBorder="1" applyAlignment="1">
      <alignment horizontal="center" vertical="center"/>
    </xf>
    <xf numFmtId="0" fontId="96" fillId="5" borderId="1" xfId="0" applyFont="1" applyFill="1" applyBorder="1" applyAlignment="1">
      <alignment horizontal="left" vertical="center"/>
    </xf>
    <xf numFmtId="0" fontId="88" fillId="16" borderId="191" xfId="0" applyFont="1" applyFill="1" applyBorder="1" applyAlignment="1">
      <alignment horizontal="center" vertical="center"/>
    </xf>
    <xf numFmtId="0" fontId="88" fillId="16" borderId="192" xfId="0" applyFont="1" applyFill="1" applyBorder="1" applyAlignment="1">
      <alignment horizontal="center" vertical="center"/>
    </xf>
    <xf numFmtId="0" fontId="12"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2" xfId="0" applyFont="1" applyFill="1" applyBorder="1" applyAlignment="1">
      <alignment horizontal="left" vertical="center"/>
    </xf>
    <xf numFmtId="0" fontId="12" fillId="5" borderId="3" xfId="0" applyFont="1" applyFill="1" applyBorder="1" applyAlignment="1">
      <alignment horizontal="left" vertical="center"/>
    </xf>
    <xf numFmtId="3" fontId="12" fillId="5" borderId="5" xfId="0" applyNumberFormat="1" applyFont="1" applyFill="1" applyBorder="1" applyAlignment="1">
      <alignment horizontal="center" vertical="center"/>
    </xf>
    <xf numFmtId="3" fontId="12" fillId="5" borderId="4" xfId="0" applyNumberFormat="1" applyFont="1" applyFill="1" applyBorder="1" applyAlignment="1">
      <alignment horizontal="center" vertical="center"/>
    </xf>
    <xf numFmtId="0" fontId="12" fillId="5" borderId="5"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8" xfId="0" applyFont="1" applyFill="1" applyBorder="1" applyAlignment="1">
      <alignment horizontal="center" vertical="center"/>
    </xf>
    <xf numFmtId="0" fontId="81" fillId="2" borderId="8" xfId="0" applyFont="1" applyFill="1" applyBorder="1" applyAlignment="1" applyProtection="1">
      <alignment horizontal="center" wrapText="1"/>
      <protection hidden="1"/>
    </xf>
    <xf numFmtId="0" fontId="81" fillId="2" borderId="4" xfId="0" applyFont="1" applyFill="1" applyBorder="1" applyAlignment="1" applyProtection="1">
      <alignment horizontal="center" wrapText="1"/>
      <protection hidden="1"/>
    </xf>
    <xf numFmtId="0" fontId="77" fillId="5" borderId="169" xfId="0" applyNumberFormat="1" applyFont="1" applyFill="1" applyBorder="1" applyAlignment="1" applyProtection="1">
      <alignment horizontal="center" vertical="center" wrapText="1"/>
      <protection hidden="1"/>
    </xf>
    <xf numFmtId="0" fontId="77" fillId="5" borderId="171" xfId="0" applyNumberFormat="1" applyFont="1" applyFill="1" applyBorder="1" applyAlignment="1" applyProtection="1">
      <alignment horizontal="center" vertical="center" wrapText="1"/>
      <protection hidden="1"/>
    </xf>
    <xf numFmtId="0" fontId="77" fillId="5" borderId="170" xfId="0" applyNumberFormat="1" applyFont="1" applyFill="1" applyBorder="1" applyAlignment="1" applyProtection="1">
      <alignment horizontal="center" vertical="center" wrapText="1"/>
      <protection hidden="1"/>
    </xf>
    <xf numFmtId="0" fontId="77" fillId="5" borderId="172" xfId="0" applyNumberFormat="1" applyFont="1" applyFill="1" applyBorder="1" applyAlignment="1" applyProtection="1">
      <alignment horizontal="center" vertical="center" wrapText="1"/>
      <protection hidden="1"/>
    </xf>
    <xf numFmtId="0" fontId="77" fillId="5" borderId="0" xfId="0" applyNumberFormat="1" applyFont="1" applyFill="1" applyBorder="1" applyAlignment="1" applyProtection="1">
      <alignment horizontal="center" vertical="center" wrapText="1"/>
      <protection hidden="1"/>
    </xf>
    <xf numFmtId="0" fontId="77" fillId="5" borderId="173" xfId="0" applyNumberFormat="1" applyFont="1" applyFill="1" applyBorder="1" applyAlignment="1" applyProtection="1">
      <alignment horizontal="center" vertical="center" wrapText="1"/>
      <protection hidden="1"/>
    </xf>
    <xf numFmtId="0" fontId="77" fillId="5" borderId="7" xfId="0" applyNumberFormat="1" applyFont="1" applyFill="1" applyBorder="1" applyAlignment="1" applyProtection="1">
      <alignment horizontal="center" vertical="center" wrapText="1"/>
      <protection hidden="1"/>
    </xf>
    <xf numFmtId="0" fontId="77" fillId="5" borderId="174" xfId="0" applyNumberFormat="1" applyFont="1" applyFill="1" applyBorder="1" applyAlignment="1" applyProtection="1">
      <alignment horizontal="center" vertical="center" wrapText="1"/>
      <protection hidden="1"/>
    </xf>
    <xf numFmtId="0" fontId="77" fillId="5" borderId="6" xfId="0" applyNumberFormat="1" applyFont="1" applyFill="1" applyBorder="1" applyAlignment="1" applyProtection="1">
      <alignment horizontal="center" vertical="center" wrapText="1"/>
      <protection hidden="1"/>
    </xf>
    <xf numFmtId="0" fontId="6" fillId="8" borderId="2" xfId="0" applyFont="1" applyFill="1" applyBorder="1" applyAlignment="1" applyProtection="1">
      <alignment horizontal="center" vertical="center" wrapText="1"/>
      <protection hidden="1"/>
    </xf>
    <xf numFmtId="0" fontId="6" fillId="8" borderId="3" xfId="0" applyFont="1" applyFill="1" applyBorder="1" applyAlignment="1" applyProtection="1">
      <alignment horizontal="center" vertical="center" wrapText="1"/>
      <protection hidden="1"/>
    </xf>
    <xf numFmtId="0" fontId="2" fillId="8" borderId="5" xfId="0" applyFont="1" applyFill="1" applyBorder="1" applyAlignment="1" applyProtection="1">
      <alignment horizontal="center" vertical="center" wrapText="1"/>
      <protection hidden="1"/>
    </xf>
    <xf numFmtId="0" fontId="2" fillId="8" borderId="8" xfId="0" applyFont="1" applyFill="1" applyBorder="1" applyAlignment="1" applyProtection="1">
      <alignment horizontal="center" vertical="center" wrapText="1"/>
      <protection hidden="1"/>
    </xf>
    <xf numFmtId="0" fontId="2" fillId="8" borderId="4" xfId="0" applyFont="1" applyFill="1" applyBorder="1" applyAlignment="1" applyProtection="1">
      <alignment horizontal="center" vertical="center" wrapText="1"/>
      <protection hidden="1"/>
    </xf>
    <xf numFmtId="0" fontId="0" fillId="15" borderId="171" xfId="0" applyFill="1" applyBorder="1" applyAlignment="1" applyProtection="1">
      <alignment horizontal="center" vertical="center" wrapText="1"/>
      <protection hidden="1"/>
    </xf>
    <xf numFmtId="0" fontId="0" fillId="15" borderId="170" xfId="0" applyFill="1" applyBorder="1" applyAlignment="1" applyProtection="1">
      <alignment horizontal="center" vertical="center" wrapText="1"/>
      <protection hidden="1"/>
    </xf>
    <xf numFmtId="0" fontId="0" fillId="15" borderId="0" xfId="0" applyFill="1" applyBorder="1" applyAlignment="1" applyProtection="1">
      <alignment horizontal="center" vertical="center" wrapText="1"/>
      <protection hidden="1"/>
    </xf>
    <xf numFmtId="0" fontId="0" fillId="15" borderId="173" xfId="0" applyFill="1" applyBorder="1" applyAlignment="1" applyProtection="1">
      <alignment horizontal="center" vertical="center" wrapText="1"/>
      <protection hidden="1"/>
    </xf>
    <xf numFmtId="0" fontId="0" fillId="15" borderId="174" xfId="0" applyFill="1" applyBorder="1" applyAlignment="1" applyProtection="1">
      <alignment horizontal="center" vertical="center" wrapText="1"/>
      <protection hidden="1"/>
    </xf>
    <xf numFmtId="0" fontId="0" fillId="15" borderId="6" xfId="0" applyFill="1" applyBorder="1" applyAlignment="1" applyProtection="1">
      <alignment horizontal="center" vertical="center" wrapText="1"/>
      <protection hidden="1"/>
    </xf>
    <xf numFmtId="0" fontId="0" fillId="15" borderId="5" xfId="0" applyFill="1" applyBorder="1" applyAlignment="1" applyProtection="1">
      <alignment horizontal="center" vertical="center" wrapText="1"/>
      <protection hidden="1"/>
    </xf>
    <xf numFmtId="0" fontId="0" fillId="15" borderId="8" xfId="0" applyFill="1" applyBorder="1" applyAlignment="1" applyProtection="1">
      <alignment horizontal="center" vertical="center" wrapText="1"/>
      <protection hidden="1"/>
    </xf>
    <xf numFmtId="0" fontId="0" fillId="15" borderId="4" xfId="0" applyFill="1" applyBorder="1" applyAlignment="1" applyProtection="1">
      <alignment horizontal="center" vertical="center" wrapText="1"/>
      <protection hidden="1"/>
    </xf>
    <xf numFmtId="0" fontId="2" fillId="15" borderId="171" xfId="0" applyFont="1" applyFill="1" applyBorder="1" applyAlignment="1" applyProtection="1">
      <alignment horizontal="center" vertical="center" wrapText="1"/>
      <protection hidden="1"/>
    </xf>
    <xf numFmtId="0" fontId="2" fillId="15" borderId="170" xfId="0" applyFont="1" applyFill="1" applyBorder="1" applyAlignment="1" applyProtection="1">
      <alignment horizontal="center" vertical="center" wrapText="1"/>
      <protection hidden="1"/>
    </xf>
    <xf numFmtId="0" fontId="2" fillId="15" borderId="0" xfId="0" applyFont="1" applyFill="1" applyBorder="1" applyAlignment="1" applyProtection="1">
      <alignment horizontal="center" vertical="center" wrapText="1"/>
      <protection hidden="1"/>
    </xf>
    <xf numFmtId="0" fontId="2" fillId="15" borderId="173" xfId="0" applyFont="1" applyFill="1" applyBorder="1" applyAlignment="1" applyProtection="1">
      <alignment horizontal="center" vertical="center" wrapText="1"/>
      <protection hidden="1"/>
    </xf>
    <xf numFmtId="0" fontId="2" fillId="15" borderId="174" xfId="0" applyFont="1" applyFill="1" applyBorder="1" applyAlignment="1" applyProtection="1">
      <alignment horizontal="center" vertical="center" wrapText="1"/>
      <protection hidden="1"/>
    </xf>
    <xf numFmtId="0" fontId="2" fillId="15" borderId="6" xfId="0" applyFont="1" applyFill="1" applyBorder="1" applyAlignment="1" applyProtection="1">
      <alignment horizontal="center" vertical="center" wrapText="1"/>
      <protection hidden="1"/>
    </xf>
    <xf numFmtId="0" fontId="2" fillId="15" borderId="8" xfId="0" applyFont="1" applyFill="1" applyBorder="1" applyAlignment="1" applyProtection="1">
      <alignment horizontal="center" vertical="center" wrapText="1"/>
      <protection hidden="1"/>
    </xf>
    <xf numFmtId="0" fontId="2" fillId="15" borderId="4" xfId="0" applyFont="1" applyFill="1" applyBorder="1" applyAlignment="1" applyProtection="1">
      <alignment horizontal="center" vertical="center" wrapText="1"/>
      <protection hidden="1"/>
    </xf>
    <xf numFmtId="0" fontId="2" fillId="15" borderId="5" xfId="0" applyFont="1" applyFill="1" applyBorder="1" applyAlignment="1" applyProtection="1">
      <alignment horizontal="center" vertical="center" wrapText="1"/>
      <protection hidden="1"/>
    </xf>
    <xf numFmtId="0" fontId="80" fillId="0" borderId="174" xfId="0" applyFont="1" applyFill="1" applyBorder="1" applyAlignment="1" applyProtection="1">
      <alignment horizontal="center" vertical="center" wrapText="1"/>
      <protection hidden="1"/>
    </xf>
    <xf numFmtId="0" fontId="21" fillId="11" borderId="5" xfId="0" applyFont="1" applyFill="1" applyBorder="1" applyAlignment="1" applyProtection="1">
      <alignment horizontal="center" vertical="center" wrapText="1"/>
      <protection locked="0" hidden="1"/>
    </xf>
    <xf numFmtId="0" fontId="21" fillId="11" borderId="8" xfId="0" applyFont="1" applyFill="1" applyBorder="1" applyAlignment="1" applyProtection="1">
      <alignment horizontal="center" vertical="center" wrapText="1"/>
      <protection locked="0" hidden="1"/>
    </xf>
    <xf numFmtId="0" fontId="21" fillId="11" borderId="4" xfId="0" applyFont="1" applyFill="1" applyBorder="1" applyAlignment="1" applyProtection="1">
      <alignment horizontal="center" vertical="center" wrapText="1"/>
      <protection locked="0" hidden="1"/>
    </xf>
    <xf numFmtId="0" fontId="0" fillId="15" borderId="5" xfId="0" applyFill="1" applyBorder="1" applyAlignment="1" applyProtection="1">
      <alignment horizontal="center" vertical="center" wrapText="1"/>
      <protection locked="0" hidden="1"/>
    </xf>
    <xf numFmtId="0" fontId="0" fillId="15" borderId="8" xfId="0" applyFill="1" applyBorder="1" applyAlignment="1" applyProtection="1">
      <alignment horizontal="center" vertical="center" wrapText="1"/>
      <protection locked="0" hidden="1"/>
    </xf>
    <xf numFmtId="0" fontId="0" fillId="15" borderId="4" xfId="0" applyFill="1" applyBorder="1" applyAlignment="1" applyProtection="1">
      <alignment horizontal="center" vertical="center" wrapText="1"/>
      <protection locked="0" hidden="1"/>
    </xf>
    <xf numFmtId="3" fontId="2" fillId="2" borderId="5" xfId="0" applyNumberFormat="1" applyFont="1" applyFill="1" applyBorder="1" applyAlignment="1" applyProtection="1">
      <alignment horizontal="center" vertical="center" wrapText="1"/>
      <protection locked="0" hidden="1"/>
    </xf>
    <xf numFmtId="3" fontId="2" fillId="2" borderId="4" xfId="0" applyNumberFormat="1" applyFont="1" applyFill="1" applyBorder="1" applyAlignment="1" applyProtection="1">
      <alignment horizontal="center" vertical="center" wrapText="1"/>
      <protection locked="0" hidden="1"/>
    </xf>
    <xf numFmtId="0" fontId="2" fillId="15" borderId="5" xfId="0" applyFont="1" applyFill="1" applyBorder="1" applyAlignment="1" applyProtection="1">
      <alignment horizontal="center" vertical="center" wrapText="1"/>
      <protection locked="0" hidden="1"/>
    </xf>
    <xf numFmtId="0" fontId="2" fillId="15" borderId="4" xfId="0" applyFont="1" applyFill="1" applyBorder="1" applyAlignment="1" applyProtection="1">
      <alignment horizontal="center" vertical="center" wrapText="1"/>
      <protection locked="0" hidden="1"/>
    </xf>
    <xf numFmtId="0" fontId="36" fillId="2" borderId="5" xfId="0" applyFont="1" applyFill="1" applyBorder="1" applyAlignment="1" applyProtection="1">
      <alignment horizontal="left" vertical="center" wrapText="1"/>
      <protection hidden="1"/>
    </xf>
    <xf numFmtId="0" fontId="36" fillId="2" borderId="8" xfId="0" applyFont="1" applyFill="1" applyBorder="1" applyAlignment="1" applyProtection="1">
      <alignment horizontal="left" vertical="center" wrapText="1"/>
      <protection hidden="1"/>
    </xf>
    <xf numFmtId="0" fontId="36" fillId="2" borderId="4" xfId="0" applyFont="1" applyFill="1" applyBorder="1" applyAlignment="1" applyProtection="1">
      <alignment horizontal="left" vertical="center" wrapText="1"/>
      <protection hidden="1"/>
    </xf>
    <xf numFmtId="0" fontId="0" fillId="6" borderId="8" xfId="0" applyFill="1" applyBorder="1" applyAlignment="1" applyProtection="1">
      <alignment horizontal="center" vertical="center" wrapText="1"/>
      <protection hidden="1"/>
    </xf>
    <xf numFmtId="0" fontId="0" fillId="6" borderId="4" xfId="0" applyFill="1" applyBorder="1" applyAlignment="1" applyProtection="1">
      <alignment horizontal="center" vertical="center" wrapText="1"/>
      <protection hidden="1"/>
    </xf>
    <xf numFmtId="0" fontId="66" fillId="21" borderId="171" xfId="0" applyFont="1" applyFill="1" applyBorder="1" applyAlignment="1" applyProtection="1">
      <alignment horizontal="center" wrapText="1"/>
    </xf>
    <xf numFmtId="0" fontId="66" fillId="21" borderId="170" xfId="0" applyFont="1" applyFill="1" applyBorder="1" applyAlignment="1" applyProtection="1">
      <alignment horizontal="center" wrapText="1"/>
    </xf>
    <xf numFmtId="0" fontId="66" fillId="21" borderId="174" xfId="0" applyFont="1" applyFill="1" applyBorder="1" applyAlignment="1" applyProtection="1">
      <alignment horizontal="center" wrapText="1"/>
    </xf>
    <xf numFmtId="0" fontId="66" fillId="21" borderId="6" xfId="0" applyFont="1" applyFill="1" applyBorder="1" applyAlignment="1" applyProtection="1">
      <alignment horizontal="center" wrapText="1"/>
    </xf>
    <xf numFmtId="0" fontId="4" fillId="21" borderId="171" xfId="0" applyFont="1" applyFill="1" applyBorder="1" applyAlignment="1" applyProtection="1">
      <alignment horizontal="center" wrapText="1"/>
    </xf>
    <xf numFmtId="0" fontId="4" fillId="21" borderId="170" xfId="0" applyFont="1" applyFill="1" applyBorder="1" applyAlignment="1" applyProtection="1">
      <alignment horizontal="center" wrapText="1"/>
    </xf>
    <xf numFmtId="0" fontId="4" fillId="21" borderId="174" xfId="0" applyFont="1" applyFill="1" applyBorder="1" applyAlignment="1" applyProtection="1">
      <alignment horizontal="center" wrapText="1"/>
    </xf>
    <xf numFmtId="0" fontId="4" fillId="21" borderId="6" xfId="0" applyFont="1" applyFill="1" applyBorder="1" applyAlignment="1" applyProtection="1">
      <alignment horizontal="center" wrapText="1"/>
    </xf>
    <xf numFmtId="0" fontId="7" fillId="21" borderId="171" xfId="0" applyFont="1" applyFill="1" applyBorder="1" applyAlignment="1" applyProtection="1">
      <alignment horizontal="center" wrapText="1"/>
    </xf>
    <xf numFmtId="0" fontId="7" fillId="21" borderId="170" xfId="0" applyFont="1" applyFill="1" applyBorder="1" applyAlignment="1" applyProtection="1">
      <alignment horizontal="center" wrapText="1"/>
    </xf>
    <xf numFmtId="0" fontId="7" fillId="21" borderId="174" xfId="0" applyFont="1" applyFill="1" applyBorder="1" applyAlignment="1" applyProtection="1">
      <alignment horizontal="center" wrapText="1"/>
    </xf>
    <xf numFmtId="0" fontId="7" fillId="21" borderId="6" xfId="0" applyFont="1" applyFill="1" applyBorder="1" applyAlignment="1" applyProtection="1">
      <alignment horizontal="center" wrapText="1"/>
    </xf>
    <xf numFmtId="0" fontId="78" fillId="21" borderId="8" xfId="0" applyFont="1" applyFill="1" applyBorder="1" applyAlignment="1" applyProtection="1">
      <alignment horizontal="center" wrapText="1"/>
    </xf>
    <xf numFmtId="0" fontId="78" fillId="21" borderId="4" xfId="0" applyFont="1" applyFill="1" applyBorder="1" applyAlignment="1" applyProtection="1">
      <alignment horizontal="center" wrapText="1"/>
    </xf>
    <xf numFmtId="0" fontId="7" fillId="21" borderId="8" xfId="0" applyFont="1" applyFill="1" applyBorder="1" applyAlignment="1" applyProtection="1">
      <alignment horizontal="center" wrapText="1"/>
    </xf>
    <xf numFmtId="0" fontId="7" fillId="21" borderId="4" xfId="0" applyFont="1" applyFill="1" applyBorder="1" applyAlignment="1" applyProtection="1">
      <alignment horizontal="center" wrapText="1"/>
    </xf>
    <xf numFmtId="0" fontId="18" fillId="21" borderId="8" xfId="0" applyFont="1" applyFill="1" applyBorder="1" applyAlignment="1" applyProtection="1">
      <alignment horizontal="center" wrapText="1"/>
    </xf>
    <xf numFmtId="0" fontId="18" fillId="21" borderId="4" xfId="0" applyFont="1" applyFill="1" applyBorder="1" applyAlignment="1" applyProtection="1">
      <alignment horizontal="center" wrapText="1"/>
    </xf>
    <xf numFmtId="0" fontId="0" fillId="21" borderId="8" xfId="0" applyFont="1" applyFill="1" applyBorder="1" applyAlignment="1" applyProtection="1">
      <alignment horizontal="center" wrapText="1"/>
    </xf>
    <xf numFmtId="0" fontId="0" fillId="21" borderId="4" xfId="0" applyFont="1" applyFill="1" applyBorder="1" applyAlignment="1" applyProtection="1">
      <alignment horizontal="center" wrapText="1"/>
    </xf>
    <xf numFmtId="0" fontId="0" fillId="21" borderId="171" xfId="0" applyFill="1" applyBorder="1" applyAlignment="1" applyProtection="1">
      <alignment horizontal="center" wrapText="1"/>
    </xf>
    <xf numFmtId="0" fontId="0" fillId="21" borderId="170" xfId="0" applyFill="1" applyBorder="1" applyAlignment="1" applyProtection="1">
      <alignment horizontal="center" wrapText="1"/>
    </xf>
    <xf numFmtId="0" fontId="0" fillId="21" borderId="174" xfId="0" applyFill="1" applyBorder="1" applyAlignment="1" applyProtection="1">
      <alignment horizontal="center" wrapText="1"/>
    </xf>
    <xf numFmtId="0" fontId="0" fillId="21" borderId="6" xfId="0" applyFill="1" applyBorder="1" applyAlignment="1" applyProtection="1">
      <alignment horizontal="center" wrapText="1"/>
    </xf>
    <xf numFmtId="0" fontId="0" fillId="21" borderId="8" xfId="0" applyFill="1" applyBorder="1" applyAlignment="1" applyProtection="1">
      <alignment horizontal="center" wrapText="1"/>
    </xf>
    <xf numFmtId="0" fontId="0" fillId="21" borderId="4" xfId="0" applyFill="1" applyBorder="1" applyAlignment="1" applyProtection="1">
      <alignment horizontal="center" wrapText="1"/>
    </xf>
    <xf numFmtId="0" fontId="36" fillId="2" borderId="171" xfId="0" applyFont="1" applyFill="1" applyBorder="1" applyAlignment="1">
      <alignment horizontal="center" wrapText="1"/>
    </xf>
    <xf numFmtId="0" fontId="77" fillId="5" borderId="0" xfId="0" applyNumberFormat="1" applyFont="1" applyFill="1" applyBorder="1" applyAlignment="1">
      <alignment horizontal="center" vertical="center" wrapText="1"/>
    </xf>
    <xf numFmtId="0" fontId="18" fillId="21" borderId="171" xfId="0" applyFont="1" applyFill="1" applyBorder="1" applyAlignment="1" applyProtection="1">
      <alignment horizontal="center" wrapText="1"/>
    </xf>
    <xf numFmtId="0" fontId="18" fillId="21" borderId="170" xfId="0" applyFont="1" applyFill="1" applyBorder="1" applyAlignment="1" applyProtection="1">
      <alignment horizontal="center" wrapText="1"/>
    </xf>
    <xf numFmtId="0" fontId="18" fillId="21" borderId="174" xfId="0" applyFont="1" applyFill="1" applyBorder="1" applyAlignment="1" applyProtection="1">
      <alignment horizontal="center" wrapText="1"/>
    </xf>
    <xf numFmtId="0" fontId="18" fillId="21" borderId="6" xfId="0" applyFont="1" applyFill="1" applyBorder="1" applyAlignment="1" applyProtection="1">
      <alignment horizontal="center" wrapText="1"/>
    </xf>
    <xf numFmtId="0" fontId="4" fillId="21" borderId="8" xfId="0" applyFont="1" applyFill="1" applyBorder="1" applyAlignment="1" applyProtection="1">
      <alignment horizontal="center" wrapText="1"/>
    </xf>
    <xf numFmtId="0" fontId="4" fillId="21" borderId="4" xfId="0" applyFont="1" applyFill="1" applyBorder="1" applyAlignment="1" applyProtection="1">
      <alignment horizontal="center" wrapText="1"/>
    </xf>
    <xf numFmtId="0" fontId="0" fillId="21" borderId="169" xfId="0" applyFill="1" applyBorder="1" applyAlignment="1" applyProtection="1">
      <alignment horizontal="center" wrapText="1"/>
    </xf>
    <xf numFmtId="0" fontId="0" fillId="21" borderId="7" xfId="0" applyFill="1" applyBorder="1" applyAlignment="1" applyProtection="1">
      <alignment horizontal="center" wrapText="1"/>
    </xf>
    <xf numFmtId="0" fontId="4" fillId="21" borderId="0" xfId="0" applyFont="1" applyFill="1" applyBorder="1" applyAlignment="1" applyProtection="1">
      <alignment horizontal="center" wrapText="1"/>
    </xf>
    <xf numFmtId="0" fontId="4" fillId="21" borderId="173" xfId="0" applyFont="1" applyFill="1" applyBorder="1" applyAlignment="1" applyProtection="1">
      <alignment horizontal="center" wrapText="1"/>
    </xf>
    <xf numFmtId="0" fontId="0" fillId="21" borderId="8" xfId="0" applyFill="1" applyBorder="1" applyAlignment="1">
      <alignment horizontal="center" wrapText="1"/>
    </xf>
    <xf numFmtId="0" fontId="0" fillId="21" borderId="4" xfId="0" applyFill="1" applyBorder="1" applyAlignment="1">
      <alignment horizontal="center" wrapText="1"/>
    </xf>
    <xf numFmtId="0" fontId="66" fillId="21" borderId="8" xfId="0" applyFont="1" applyFill="1" applyBorder="1" applyAlignment="1" applyProtection="1">
      <alignment horizontal="center" wrapText="1"/>
    </xf>
    <xf numFmtId="0" fontId="66" fillId="21" borderId="4" xfId="0" applyFont="1" applyFill="1" applyBorder="1" applyAlignment="1" applyProtection="1">
      <alignment horizontal="center" wrapText="1"/>
    </xf>
    <xf numFmtId="0" fontId="7" fillId="21" borderId="0" xfId="0" applyFont="1" applyFill="1" applyBorder="1" applyAlignment="1" applyProtection="1">
      <alignment horizontal="center" wrapText="1"/>
    </xf>
    <xf numFmtId="0" fontId="7" fillId="21" borderId="173" xfId="0" applyFont="1" applyFill="1" applyBorder="1" applyAlignment="1" applyProtection="1">
      <alignment horizontal="center" wrapText="1"/>
    </xf>
    <xf numFmtId="3" fontId="18" fillId="21" borderId="8" xfId="0" applyNumberFormat="1" applyFont="1" applyFill="1" applyBorder="1" applyAlignment="1" applyProtection="1">
      <alignment horizontal="center" wrapText="1"/>
    </xf>
    <xf numFmtId="3" fontId="18" fillId="21" borderId="4" xfId="0" applyNumberFormat="1" applyFont="1" applyFill="1" applyBorder="1" applyAlignment="1" applyProtection="1">
      <alignment horizontal="center" wrapText="1"/>
    </xf>
    <xf numFmtId="0" fontId="78" fillId="21" borderId="171" xfId="0" applyFont="1" applyFill="1" applyBorder="1" applyAlignment="1" applyProtection="1">
      <alignment horizontal="center" wrapText="1"/>
    </xf>
    <xf numFmtId="0" fontId="78" fillId="21" borderId="170" xfId="0" applyFont="1" applyFill="1" applyBorder="1" applyAlignment="1" applyProtection="1">
      <alignment horizontal="center" wrapText="1"/>
    </xf>
    <xf numFmtId="0" fontId="78" fillId="21" borderId="0" xfId="0" applyFont="1" applyFill="1" applyBorder="1" applyAlignment="1" applyProtection="1">
      <alignment horizontal="center" wrapText="1"/>
    </xf>
    <xf numFmtId="0" fontId="78" fillId="21" borderId="173" xfId="0" applyFont="1" applyFill="1" applyBorder="1" applyAlignment="1" applyProtection="1">
      <alignment horizontal="center" wrapText="1"/>
    </xf>
    <xf numFmtId="0" fontId="78" fillId="21" borderId="174" xfId="0" applyFont="1" applyFill="1" applyBorder="1" applyAlignment="1" applyProtection="1">
      <alignment horizontal="center" wrapText="1"/>
    </xf>
    <xf numFmtId="0" fontId="78" fillId="21" borderId="6" xfId="0" applyFont="1" applyFill="1" applyBorder="1" applyAlignment="1" applyProtection="1">
      <alignment horizontal="center" wrapText="1"/>
    </xf>
    <xf numFmtId="0" fontId="0" fillId="21" borderId="0" xfId="0" applyFill="1" applyBorder="1" applyAlignment="1" applyProtection="1">
      <alignment horizontal="center" wrapText="1"/>
    </xf>
    <xf numFmtId="0" fontId="0" fillId="21" borderId="173" xfId="0" applyFill="1" applyBorder="1" applyAlignment="1" applyProtection="1">
      <alignment horizontal="center" wrapText="1"/>
    </xf>
    <xf numFmtId="0" fontId="31" fillId="11" borderId="115" xfId="0" applyFont="1" applyFill="1" applyBorder="1" applyAlignment="1" applyProtection="1">
      <alignment horizontal="right" vertical="center" wrapText="1"/>
      <protection hidden="1"/>
    </xf>
    <xf numFmtId="0" fontId="31" fillId="11" borderId="116" xfId="0" applyFont="1" applyFill="1" applyBorder="1" applyAlignment="1" applyProtection="1">
      <alignment horizontal="right" vertical="center" wrapText="1"/>
      <protection hidden="1"/>
    </xf>
    <xf numFmtId="0" fontId="31" fillId="11" borderId="111" xfId="0" applyFont="1" applyFill="1" applyBorder="1" applyAlignment="1" applyProtection="1">
      <alignment horizontal="right" vertical="center" wrapText="1"/>
      <protection hidden="1"/>
    </xf>
    <xf numFmtId="0" fontId="30" fillId="0" borderId="19" xfId="0" applyFont="1" applyFill="1" applyBorder="1" applyAlignment="1" applyProtection="1">
      <alignment horizontal="left" vertical="center" wrapText="1"/>
      <protection locked="0"/>
    </xf>
    <xf numFmtId="0" fontId="30" fillId="0" borderId="21" xfId="0" applyFont="1" applyFill="1" applyBorder="1" applyAlignment="1" applyProtection="1">
      <alignment horizontal="left" vertical="center" wrapText="1"/>
      <protection locked="0"/>
    </xf>
    <xf numFmtId="0" fontId="30" fillId="0" borderId="113" xfId="0" applyFont="1" applyFill="1" applyBorder="1" applyAlignment="1" applyProtection="1">
      <alignment horizontal="left" vertical="center" wrapText="1"/>
      <protection locked="0"/>
    </xf>
    <xf numFmtId="0" fontId="30" fillId="0" borderId="114" xfId="0" applyFont="1" applyFill="1" applyBorder="1" applyAlignment="1" applyProtection="1">
      <alignment horizontal="left" vertical="center" wrapText="1"/>
      <protection locked="0"/>
    </xf>
    <xf numFmtId="0" fontId="27" fillId="5" borderId="52" xfId="0" applyFont="1" applyFill="1" applyBorder="1" applyAlignment="1" applyProtection="1">
      <alignment horizontal="center" vertical="center"/>
      <protection hidden="1"/>
    </xf>
    <xf numFmtId="0" fontId="21" fillId="10" borderId="31" xfId="0" applyFont="1" applyFill="1" applyBorder="1" applyAlignment="1" applyProtection="1">
      <alignment horizontal="left" vertical="center" wrapText="1"/>
      <protection hidden="1"/>
    </xf>
    <xf numFmtId="0" fontId="21" fillId="10" borderId="142" xfId="0" applyFont="1" applyFill="1" applyBorder="1" applyAlignment="1" applyProtection="1">
      <alignment horizontal="left" vertical="center" wrapText="1"/>
      <protection hidden="1"/>
    </xf>
    <xf numFmtId="0" fontId="21" fillId="10" borderId="112" xfId="0" applyFont="1" applyFill="1" applyBorder="1" applyAlignment="1" applyProtection="1">
      <alignment horizontal="left" vertical="center" wrapText="1"/>
      <protection hidden="1"/>
    </xf>
    <xf numFmtId="0" fontId="21" fillId="10" borderId="45" xfId="0" applyFont="1" applyFill="1" applyBorder="1" applyAlignment="1" applyProtection="1">
      <alignment horizontal="left" vertical="center" wrapText="1"/>
      <protection hidden="1"/>
    </xf>
    <xf numFmtId="0" fontId="26" fillId="10" borderId="102" xfId="0" applyFont="1" applyFill="1" applyBorder="1" applyAlignment="1" applyProtection="1">
      <alignment horizontal="right" vertical="center" wrapText="1"/>
      <protection hidden="1"/>
    </xf>
    <xf numFmtId="0" fontId="26" fillId="10" borderId="107" xfId="0" applyFont="1" applyFill="1" applyBorder="1" applyAlignment="1" applyProtection="1">
      <alignment horizontal="right" vertical="center" wrapText="1"/>
      <protection hidden="1"/>
    </xf>
    <xf numFmtId="0" fontId="26" fillId="10" borderId="112" xfId="0" applyFont="1" applyFill="1" applyBorder="1" applyAlignment="1" applyProtection="1">
      <alignment horizontal="center" vertical="center" wrapText="1"/>
      <protection hidden="1"/>
    </xf>
    <xf numFmtId="0" fontId="26" fillId="10" borderId="45" xfId="0" applyFont="1" applyFill="1" applyBorder="1" applyAlignment="1" applyProtection="1">
      <alignment horizontal="center" vertical="center" wrapText="1"/>
      <protection hidden="1"/>
    </xf>
    <xf numFmtId="0" fontId="26" fillId="10" borderId="120" xfId="0" applyFont="1" applyFill="1" applyBorder="1" applyAlignment="1" applyProtection="1">
      <alignment horizontal="center" vertical="center" wrapText="1"/>
      <protection hidden="1"/>
    </xf>
    <xf numFmtId="0" fontId="26" fillId="10" borderId="107" xfId="0" applyFont="1" applyFill="1" applyBorder="1" applyAlignment="1" applyProtection="1">
      <alignment horizontal="center" vertical="center" wrapText="1"/>
      <protection hidden="1"/>
    </xf>
    <xf numFmtId="0" fontId="2" fillId="11" borderId="50" xfId="0" applyFont="1" applyFill="1" applyBorder="1" applyAlignment="1" applyProtection="1">
      <alignment horizontal="left" vertical="center" wrapText="1"/>
      <protection hidden="1"/>
    </xf>
    <xf numFmtId="0" fontId="2" fillId="11" borderId="25" xfId="0" applyFont="1" applyFill="1" applyBorder="1" applyAlignment="1" applyProtection="1">
      <alignment horizontal="left" vertical="center" wrapText="1"/>
      <protection hidden="1"/>
    </xf>
    <xf numFmtId="0" fontId="31" fillId="11" borderId="19" xfId="0" applyFont="1" applyFill="1" applyBorder="1" applyAlignment="1" applyProtection="1">
      <alignment horizontal="left" vertical="center" wrapText="1"/>
      <protection hidden="1"/>
    </xf>
    <xf numFmtId="0" fontId="31" fillId="11" borderId="21" xfId="0" applyFont="1" applyFill="1" applyBorder="1" applyAlignment="1" applyProtection="1">
      <alignment horizontal="left" vertical="center" wrapText="1"/>
      <protection hidden="1"/>
    </xf>
    <xf numFmtId="0" fontId="26" fillId="11" borderId="19" xfId="0" applyFont="1" applyFill="1" applyBorder="1" applyAlignment="1" applyProtection="1">
      <alignment horizontal="left" vertical="center" wrapText="1"/>
      <protection hidden="1"/>
    </xf>
    <xf numFmtId="0" fontId="26" fillId="11" borderId="21" xfId="0" applyFont="1" applyFill="1" applyBorder="1" applyAlignment="1" applyProtection="1">
      <alignment horizontal="left" vertical="center" wrapText="1"/>
      <protection hidden="1"/>
    </xf>
    <xf numFmtId="0" fontId="29" fillId="11" borderId="19" xfId="0" applyFont="1" applyFill="1" applyBorder="1" applyAlignment="1" applyProtection="1">
      <alignment horizontal="left" vertical="center" wrapText="1"/>
      <protection hidden="1"/>
    </xf>
    <xf numFmtId="0" fontId="29" fillId="11" borderId="21" xfId="0" applyFont="1" applyFill="1" applyBorder="1" applyAlignment="1" applyProtection="1">
      <alignment horizontal="left" vertical="center" wrapText="1"/>
      <protection hidden="1"/>
    </xf>
    <xf numFmtId="0" fontId="29" fillId="11" borderId="39" xfId="0" applyFont="1" applyFill="1" applyBorder="1" applyAlignment="1" applyProtection="1">
      <alignment horizontal="left" vertical="center" wrapText="1"/>
      <protection hidden="1"/>
    </xf>
    <xf numFmtId="0" fontId="29" fillId="11" borderId="41" xfId="0" applyFont="1" applyFill="1" applyBorder="1" applyAlignment="1" applyProtection="1">
      <alignment horizontal="left" vertical="center" wrapText="1"/>
      <protection hidden="1"/>
    </xf>
    <xf numFmtId="0" fontId="26" fillId="0" borderId="42" xfId="0" applyFont="1" applyFill="1" applyBorder="1" applyAlignment="1" applyProtection="1">
      <alignment horizontal="left" vertical="center" wrapText="1"/>
      <protection locked="0"/>
    </xf>
    <xf numFmtId="0" fontId="26" fillId="0" borderId="40" xfId="0" applyFont="1" applyFill="1" applyBorder="1" applyAlignment="1" applyProtection="1">
      <alignment horizontal="left" vertical="center" wrapText="1"/>
      <protection locked="0"/>
    </xf>
    <xf numFmtId="0" fontId="26" fillId="0" borderId="41" xfId="0" applyFont="1" applyFill="1" applyBorder="1" applyAlignment="1" applyProtection="1">
      <alignment horizontal="left" vertical="center" wrapText="1"/>
      <protection locked="0"/>
    </xf>
    <xf numFmtId="0" fontId="26" fillId="0" borderId="22" xfId="0" applyFont="1" applyFill="1" applyBorder="1" applyAlignment="1" applyProtection="1">
      <alignment horizontal="left" vertical="center" wrapText="1"/>
      <protection locked="0"/>
    </xf>
    <xf numFmtId="0" fontId="29" fillId="11" borderId="115" xfId="0" applyFont="1" applyFill="1" applyBorder="1" applyAlignment="1" applyProtection="1">
      <alignment horizontal="center" vertical="center" wrapText="1"/>
      <protection hidden="1"/>
    </xf>
    <xf numFmtId="0" fontId="29" fillId="11" borderId="116" xfId="0" applyFont="1" applyFill="1" applyBorder="1" applyAlignment="1" applyProtection="1">
      <alignment horizontal="center" vertical="center" wrapText="1"/>
      <protection hidden="1"/>
    </xf>
    <xf numFmtId="0" fontId="29" fillId="11" borderId="111" xfId="0" applyFont="1" applyFill="1" applyBorder="1" applyAlignment="1" applyProtection="1">
      <alignment horizontal="center" vertical="center" wrapText="1"/>
      <protection hidden="1"/>
    </xf>
    <xf numFmtId="0" fontId="26" fillId="10" borderId="14" xfId="0" applyFont="1" applyFill="1" applyBorder="1" applyAlignment="1" applyProtection="1">
      <alignment horizontal="center" vertical="center" wrapText="1"/>
      <protection hidden="1"/>
    </xf>
    <xf numFmtId="0" fontId="26" fillId="10" borderId="15" xfId="0" applyFont="1" applyFill="1" applyBorder="1" applyAlignment="1" applyProtection="1">
      <alignment horizontal="center" vertical="center" wrapText="1"/>
      <protection hidden="1"/>
    </xf>
    <xf numFmtId="0" fontId="30" fillId="0" borderId="20" xfId="0" applyFont="1" applyFill="1" applyBorder="1" applyAlignment="1" applyProtection="1">
      <alignment horizontal="left" vertical="center" wrapText="1"/>
      <protection locked="0"/>
    </xf>
    <xf numFmtId="0" fontId="30" fillId="0" borderId="131" xfId="0" applyFont="1" applyFill="1" applyBorder="1" applyAlignment="1" applyProtection="1">
      <alignment horizontal="left" vertical="center" wrapText="1"/>
      <protection locked="0"/>
    </xf>
    <xf numFmtId="0" fontId="29" fillId="11" borderId="123" xfId="0" applyFont="1" applyFill="1" applyBorder="1" applyAlignment="1" applyProtection="1">
      <alignment horizontal="center" vertical="center" wrapText="1"/>
      <protection hidden="1"/>
    </xf>
    <xf numFmtId="0" fontId="29" fillId="11" borderId="124" xfId="0" applyFont="1" applyFill="1" applyBorder="1" applyAlignment="1" applyProtection="1">
      <alignment horizontal="center" vertical="center" wrapText="1"/>
      <protection hidden="1"/>
    </xf>
    <xf numFmtId="0" fontId="27" fillId="5" borderId="0" xfId="0" applyFont="1" applyFill="1" applyBorder="1" applyAlignment="1" applyProtection="1">
      <alignment horizontal="center" vertical="center"/>
      <protection hidden="1"/>
    </xf>
    <xf numFmtId="0" fontId="41" fillId="5" borderId="52" xfId="0" applyFont="1" applyFill="1" applyBorder="1" applyAlignment="1" applyProtection="1">
      <alignment horizontal="center" vertical="center"/>
      <protection hidden="1"/>
    </xf>
    <xf numFmtId="0" fontId="26" fillId="10" borderId="115" xfId="0" applyFont="1" applyFill="1" applyBorder="1" applyAlignment="1" applyProtection="1">
      <alignment horizontal="left" vertical="center" wrapText="1"/>
      <protection hidden="1"/>
    </xf>
    <xf numFmtId="0" fontId="26" fillId="10" borderId="116" xfId="0" applyFont="1" applyFill="1" applyBorder="1" applyAlignment="1" applyProtection="1">
      <alignment horizontal="left" vertical="center" wrapText="1"/>
      <protection hidden="1"/>
    </xf>
    <xf numFmtId="0" fontId="26" fillId="10" borderId="111" xfId="0" applyFont="1" applyFill="1" applyBorder="1" applyAlignment="1" applyProtection="1">
      <alignment horizontal="left" vertical="center" wrapText="1"/>
      <protection hidden="1"/>
    </xf>
    <xf numFmtId="0" fontId="26" fillId="11" borderId="127" xfId="0" applyFont="1" applyFill="1" applyBorder="1" applyAlignment="1" applyProtection="1">
      <alignment horizontal="left" vertical="center" wrapText="1"/>
      <protection hidden="1"/>
    </xf>
    <xf numFmtId="0" fontId="26" fillId="11" borderId="128" xfId="0" applyFont="1" applyFill="1" applyBorder="1" applyAlignment="1" applyProtection="1">
      <alignment horizontal="left" vertical="center" wrapText="1"/>
      <protection hidden="1"/>
    </xf>
    <xf numFmtId="0" fontId="26" fillId="11" borderId="123" xfId="0" applyFont="1" applyFill="1" applyBorder="1" applyAlignment="1" applyProtection="1">
      <alignment horizontal="left" vertical="center" wrapText="1"/>
      <protection hidden="1"/>
    </xf>
    <xf numFmtId="0" fontId="26" fillId="11" borderId="124" xfId="0" applyFont="1" applyFill="1" applyBorder="1" applyAlignment="1" applyProtection="1">
      <alignment horizontal="left" vertical="center" wrapText="1"/>
      <protection hidden="1"/>
    </xf>
    <xf numFmtId="0" fontId="27" fillId="5" borderId="52" xfId="0" applyFont="1" applyFill="1" applyBorder="1" applyAlignment="1" applyProtection="1">
      <alignment horizontal="left" vertical="center"/>
      <protection hidden="1"/>
    </xf>
    <xf numFmtId="0" fontId="26" fillId="10" borderId="138" xfId="0" applyFont="1" applyFill="1" applyBorder="1" applyAlignment="1" applyProtection="1">
      <alignment horizontal="center" vertical="center" wrapText="1"/>
      <protection hidden="1"/>
    </xf>
    <xf numFmtId="0" fontId="26" fillId="11" borderId="121" xfId="0" applyFont="1" applyFill="1" applyBorder="1" applyAlignment="1" applyProtection="1">
      <alignment horizontal="left" vertical="center" wrapText="1"/>
      <protection hidden="1"/>
    </xf>
    <xf numFmtId="0" fontId="26" fillId="11" borderId="122" xfId="0" applyFont="1" applyFill="1" applyBorder="1" applyAlignment="1" applyProtection="1">
      <alignment horizontal="left" vertical="center" wrapText="1"/>
      <protection hidden="1"/>
    </xf>
    <xf numFmtId="0" fontId="26" fillId="11" borderId="34" xfId="0" applyFont="1" applyFill="1" applyBorder="1" applyAlignment="1" applyProtection="1">
      <alignment horizontal="left" vertical="center" wrapText="1"/>
      <protection hidden="1"/>
    </xf>
    <xf numFmtId="0" fontId="26" fillId="11" borderId="37" xfId="0" applyFont="1" applyFill="1" applyBorder="1" applyAlignment="1" applyProtection="1">
      <alignment horizontal="left" vertical="center" wrapText="1"/>
      <protection hidden="1"/>
    </xf>
    <xf numFmtId="0" fontId="26" fillId="11" borderId="125" xfId="0" applyFont="1" applyFill="1" applyBorder="1" applyAlignment="1" applyProtection="1">
      <alignment horizontal="left" vertical="center" wrapText="1"/>
      <protection hidden="1"/>
    </xf>
    <xf numFmtId="0" fontId="26" fillId="11" borderId="126" xfId="0" applyFont="1" applyFill="1" applyBorder="1" applyAlignment="1" applyProtection="1">
      <alignment horizontal="left" vertical="center" wrapText="1"/>
      <protection hidden="1"/>
    </xf>
    <xf numFmtId="0" fontId="29" fillId="11" borderId="115" xfId="0" applyFont="1" applyFill="1" applyBorder="1" applyAlignment="1" applyProtection="1">
      <alignment horizontal="right" vertical="center" wrapText="1"/>
      <protection hidden="1"/>
    </xf>
    <xf numFmtId="0" fontId="29" fillId="11" borderId="111" xfId="0" applyFont="1" applyFill="1" applyBorder="1" applyAlignment="1" applyProtection="1">
      <alignment horizontal="right" vertical="center" wrapText="1"/>
      <protection hidden="1"/>
    </xf>
    <xf numFmtId="0" fontId="26" fillId="10" borderId="34" xfId="0" applyFont="1" applyFill="1" applyBorder="1" applyAlignment="1" applyProtection="1">
      <alignment horizontal="center" vertical="center" wrapText="1"/>
      <protection hidden="1"/>
    </xf>
    <xf numFmtId="0" fontId="26" fillId="10" borderId="37" xfId="0" applyFont="1" applyFill="1" applyBorder="1" applyAlignment="1" applyProtection="1">
      <alignment horizontal="center" vertical="center" wrapText="1"/>
      <protection hidden="1"/>
    </xf>
    <xf numFmtId="0" fontId="31" fillId="11" borderId="113" xfId="0" applyFont="1" applyFill="1" applyBorder="1" applyAlignment="1" applyProtection="1">
      <alignment horizontal="left" vertical="center" wrapText="1"/>
      <protection hidden="1"/>
    </xf>
    <xf numFmtId="0" fontId="31" fillId="11" borderId="114" xfId="0" applyFont="1" applyFill="1" applyBorder="1" applyAlignment="1" applyProtection="1">
      <alignment horizontal="left" vertical="center" wrapText="1"/>
      <protection hidden="1"/>
    </xf>
    <xf numFmtId="0" fontId="29" fillId="11" borderId="36" xfId="0" applyFont="1" applyFill="1" applyBorder="1" applyAlignment="1" applyProtection="1">
      <alignment horizontal="left" vertical="center" wrapText="1"/>
      <protection hidden="1"/>
    </xf>
    <xf numFmtId="0" fontId="26" fillId="0" borderId="39" xfId="0" applyFont="1" applyFill="1" applyBorder="1" applyAlignment="1" applyProtection="1">
      <alignment horizontal="center" vertical="center" wrapText="1"/>
      <protection hidden="1"/>
    </xf>
    <xf numFmtId="0" fontId="26" fillId="0" borderId="41" xfId="0" applyFont="1" applyFill="1" applyBorder="1" applyAlignment="1" applyProtection="1">
      <alignment horizontal="center" vertical="center" wrapText="1"/>
      <protection hidden="1"/>
    </xf>
    <xf numFmtId="0" fontId="30" fillId="11" borderId="113" xfId="0" applyFont="1" applyFill="1" applyBorder="1" applyAlignment="1" applyProtection="1">
      <alignment horizontal="left" vertical="center" wrapText="1"/>
      <protection hidden="1"/>
    </xf>
    <xf numFmtId="0" fontId="30" fillId="11" borderId="114" xfId="0" applyFont="1" applyFill="1" applyBorder="1" applyAlignment="1" applyProtection="1">
      <alignment horizontal="left" vertical="center" wrapText="1"/>
      <protection hidden="1"/>
    </xf>
    <xf numFmtId="0" fontId="26" fillId="11" borderId="36" xfId="0" applyFont="1" applyFill="1" applyBorder="1" applyAlignment="1" applyProtection="1">
      <alignment horizontal="left" vertical="center" wrapText="1"/>
      <protection hidden="1"/>
    </xf>
    <xf numFmtId="0" fontId="26" fillId="11" borderId="39" xfId="0" applyFont="1" applyFill="1" applyBorder="1" applyAlignment="1" applyProtection="1">
      <alignment horizontal="left" vertical="center" wrapText="1"/>
      <protection hidden="1"/>
    </xf>
    <xf numFmtId="0" fontId="26" fillId="11" borderId="41" xfId="0" applyFont="1" applyFill="1" applyBorder="1" applyAlignment="1" applyProtection="1">
      <alignment horizontal="left" vertical="center" wrapText="1"/>
      <protection hidden="1"/>
    </xf>
    <xf numFmtId="0" fontId="31" fillId="11" borderId="115" xfId="0" applyFont="1" applyFill="1" applyBorder="1" applyAlignment="1" applyProtection="1">
      <alignment horizontal="left" vertical="center" wrapText="1"/>
      <protection hidden="1"/>
    </xf>
    <xf numFmtId="0" fontId="31" fillId="11" borderId="111" xfId="0" applyFont="1" applyFill="1" applyBorder="1" applyAlignment="1" applyProtection="1">
      <alignment horizontal="left" vertical="center" wrapText="1"/>
      <protection hidden="1"/>
    </xf>
    <xf numFmtId="0" fontId="26" fillId="10" borderId="0" xfId="0" applyFont="1" applyFill="1" applyBorder="1" applyAlignment="1" applyProtection="1">
      <alignment horizontal="center" vertical="center" wrapText="1"/>
      <protection hidden="1"/>
    </xf>
    <xf numFmtId="0" fontId="26" fillId="10" borderId="52" xfId="0" applyFont="1" applyFill="1" applyBorder="1" applyAlignment="1" applyProtection="1">
      <alignment horizontal="center" vertical="center" wrapText="1"/>
      <protection hidden="1"/>
    </xf>
    <xf numFmtId="0" fontId="20" fillId="10" borderId="107" xfId="0" applyFont="1" applyFill="1" applyBorder="1" applyAlignment="1" applyProtection="1">
      <alignment horizontal="center" vertical="center" wrapText="1"/>
      <protection hidden="1"/>
    </xf>
    <xf numFmtId="0" fontId="26" fillId="10" borderId="100" xfId="0" applyFont="1" applyFill="1" applyBorder="1" applyAlignment="1" applyProtection="1">
      <alignment horizontal="center" vertical="center" wrapText="1"/>
      <protection hidden="1"/>
    </xf>
    <xf numFmtId="0" fontId="26" fillId="0" borderId="36" xfId="0" applyFont="1" applyFill="1" applyBorder="1" applyAlignment="1" applyProtection="1">
      <alignment horizontal="left" vertical="center" wrapText="1"/>
      <protection locked="0"/>
    </xf>
    <xf numFmtId="0" fontId="26" fillId="0" borderId="21" xfId="0" applyFont="1" applyFill="1" applyBorder="1" applyAlignment="1" applyProtection="1">
      <alignment horizontal="left" vertical="center" wrapText="1"/>
      <protection locked="0"/>
    </xf>
    <xf numFmtId="0" fontId="26" fillId="0" borderId="19" xfId="0" applyFont="1" applyFill="1" applyBorder="1" applyAlignment="1" applyProtection="1">
      <alignment horizontal="left" vertical="center" wrapText="1"/>
      <protection locked="0"/>
    </xf>
    <xf numFmtId="0" fontId="26" fillId="0" borderId="23" xfId="0" applyFont="1" applyFill="1" applyBorder="1" applyAlignment="1" applyProtection="1">
      <alignment horizontal="left" vertical="center" wrapText="1"/>
      <protection locked="0"/>
    </xf>
    <xf numFmtId="0" fontId="26" fillId="10" borderId="34" xfId="0" applyFont="1" applyFill="1" applyBorder="1" applyAlignment="1" applyProtection="1">
      <alignment horizontal="left" vertical="center" wrapText="1"/>
      <protection hidden="1"/>
    </xf>
    <xf numFmtId="0" fontId="26" fillId="10" borderId="9" xfId="0" applyFont="1" applyFill="1" applyBorder="1" applyAlignment="1" applyProtection="1">
      <alignment horizontal="left" vertical="center" wrapText="1"/>
      <protection hidden="1"/>
    </xf>
    <xf numFmtId="0" fontId="26" fillId="10" borderId="112" xfId="0" applyFont="1" applyFill="1" applyBorder="1" applyAlignment="1" applyProtection="1">
      <alignment horizontal="left" vertical="center" wrapText="1"/>
      <protection hidden="1"/>
    </xf>
    <xf numFmtId="0" fontId="26" fillId="10" borderId="44" xfId="0" applyFont="1" applyFill="1" applyBorder="1" applyAlignment="1" applyProtection="1">
      <alignment horizontal="left" vertical="center" wrapText="1"/>
      <protection hidden="1"/>
    </xf>
    <xf numFmtId="0" fontId="26" fillId="10" borderId="137" xfId="0" applyFont="1" applyFill="1" applyBorder="1" applyAlignment="1" applyProtection="1">
      <alignment horizontal="left" vertical="center" wrapText="1"/>
      <protection hidden="1"/>
    </xf>
    <xf numFmtId="0" fontId="26" fillId="10" borderId="103" xfId="0" applyFont="1" applyFill="1" applyBorder="1" applyAlignment="1" applyProtection="1">
      <alignment horizontal="left" vertical="center" wrapText="1"/>
      <protection hidden="1"/>
    </xf>
    <xf numFmtId="0" fontId="26" fillId="10" borderId="13" xfId="0" applyFont="1" applyFill="1" applyBorder="1" applyAlignment="1" applyProtection="1">
      <alignment horizontal="right" vertical="center" wrapText="1"/>
      <protection hidden="1"/>
    </xf>
    <xf numFmtId="0" fontId="26" fillId="10" borderId="43" xfId="0" applyFont="1" applyFill="1" applyBorder="1" applyAlignment="1" applyProtection="1">
      <alignment horizontal="right" vertical="center" wrapText="1"/>
      <protection hidden="1"/>
    </xf>
    <xf numFmtId="0" fontId="26" fillId="10" borderId="43" xfId="0" applyFont="1" applyFill="1" applyBorder="1" applyAlignment="1" applyProtection="1">
      <alignment horizontal="center" vertical="center" wrapText="1"/>
      <protection hidden="1"/>
    </xf>
    <xf numFmtId="0" fontId="26" fillId="10" borderId="120" xfId="0" applyFont="1" applyFill="1" applyBorder="1" applyAlignment="1" applyProtection="1">
      <alignment horizontal="right" vertical="center" wrapText="1"/>
      <protection hidden="1"/>
    </xf>
    <xf numFmtId="0" fontId="26" fillId="10" borderId="120" xfId="0" applyFont="1" applyFill="1" applyBorder="1" applyAlignment="1" applyProtection="1">
      <alignment horizontal="left" vertical="center" wrapText="1"/>
      <protection hidden="1"/>
    </xf>
    <xf numFmtId="0" fontId="26" fillId="10" borderId="107" xfId="0" applyFont="1" applyFill="1" applyBorder="1" applyAlignment="1" applyProtection="1">
      <alignment horizontal="left" vertical="center" wrapText="1"/>
      <protection hidden="1"/>
    </xf>
    <xf numFmtId="0" fontId="26" fillId="10" borderId="105" xfId="0" applyFont="1" applyFill="1" applyBorder="1" applyAlignment="1" applyProtection="1">
      <alignment horizontal="left" vertical="center" wrapText="1"/>
      <protection hidden="1"/>
    </xf>
    <xf numFmtId="0" fontId="26" fillId="10" borderId="143" xfId="0" applyFont="1" applyFill="1" applyBorder="1" applyAlignment="1" applyProtection="1">
      <alignment horizontal="right" vertical="center" wrapText="1"/>
      <protection hidden="1"/>
    </xf>
    <xf numFmtId="0" fontId="26" fillId="10" borderId="103" xfId="0" applyFont="1" applyFill="1" applyBorder="1" applyAlignment="1" applyProtection="1">
      <alignment horizontal="right" vertical="center" wrapText="1"/>
      <protection hidden="1"/>
    </xf>
    <xf numFmtId="0" fontId="29" fillId="11" borderId="117" xfId="0" applyFont="1" applyFill="1" applyBorder="1" applyAlignment="1" applyProtection="1">
      <alignment horizontal="center" vertical="center" wrapText="1"/>
      <protection hidden="1"/>
    </xf>
    <xf numFmtId="0" fontId="34" fillId="8" borderId="0" xfId="4" applyFont="1" applyFill="1" applyBorder="1" applyAlignment="1" applyProtection="1">
      <alignment horizontal="center"/>
      <protection hidden="1"/>
    </xf>
    <xf numFmtId="0" fontId="30" fillId="11" borderId="19" xfId="0" applyFont="1" applyFill="1" applyBorder="1" applyAlignment="1" applyProtection="1">
      <alignment horizontal="left" vertical="center" wrapText="1"/>
      <protection hidden="1"/>
    </xf>
    <xf numFmtId="0" fontId="30" fillId="11" borderId="21" xfId="0" applyFont="1" applyFill="1" applyBorder="1" applyAlignment="1" applyProtection="1">
      <alignment horizontal="left" vertical="center" wrapText="1"/>
      <protection hidden="1"/>
    </xf>
    <xf numFmtId="0" fontId="47" fillId="5" borderId="0" xfId="0" applyFont="1" applyFill="1" applyBorder="1" applyAlignment="1" applyProtection="1">
      <alignment horizontal="left" vertical="center"/>
      <protection hidden="1"/>
    </xf>
    <xf numFmtId="0" fontId="36" fillId="2" borderId="168" xfId="0" applyFont="1" applyFill="1" applyBorder="1" applyAlignment="1" applyProtection="1">
      <alignment horizontal="center" wrapText="1"/>
      <protection hidden="1"/>
    </xf>
    <xf numFmtId="0" fontId="36" fillId="2" borderId="0" xfId="0" applyFont="1" applyFill="1" applyBorder="1" applyAlignment="1" applyProtection="1">
      <alignment horizontal="center" wrapText="1"/>
      <protection hidden="1"/>
    </xf>
    <xf numFmtId="0" fontId="47" fillId="5" borderId="0" xfId="0" applyFont="1" applyFill="1" applyBorder="1" applyAlignment="1" applyProtection="1">
      <alignment horizontal="center" vertical="center"/>
      <protection hidden="1"/>
    </xf>
    <xf numFmtId="0" fontId="0" fillId="2" borderId="164" xfId="0" applyFill="1" applyBorder="1" applyAlignment="1" applyProtection="1">
      <alignment horizontal="center" vertical="center"/>
      <protection hidden="1"/>
    </xf>
    <xf numFmtId="10" fontId="48" fillId="0" borderId="154" xfId="0" applyNumberFormat="1" applyFont="1" applyBorder="1" applyAlignment="1" applyProtection="1">
      <alignment horizontal="center" vertical="center"/>
      <protection hidden="1"/>
    </xf>
    <xf numFmtId="10" fontId="48" fillId="0" borderId="167" xfId="0" applyNumberFormat="1" applyFont="1" applyBorder="1" applyAlignment="1" applyProtection="1">
      <alignment horizontal="center" vertical="center"/>
      <protection hidden="1"/>
    </xf>
    <xf numFmtId="10" fontId="48" fillId="0" borderId="165" xfId="0" applyNumberFormat="1" applyFont="1" applyBorder="1" applyAlignment="1" applyProtection="1">
      <alignment horizontal="center" vertical="center"/>
      <protection hidden="1"/>
    </xf>
    <xf numFmtId="10" fontId="48" fillId="0" borderId="155" xfId="0" applyNumberFormat="1" applyFont="1" applyBorder="1" applyAlignment="1" applyProtection="1">
      <alignment horizontal="center" vertical="center"/>
      <protection hidden="1"/>
    </xf>
    <xf numFmtId="10" fontId="48" fillId="0" borderId="157" xfId="0" applyNumberFormat="1" applyFont="1" applyBorder="1" applyAlignment="1" applyProtection="1">
      <alignment horizontal="center" vertical="center"/>
      <protection hidden="1"/>
    </xf>
    <xf numFmtId="10" fontId="48" fillId="0" borderId="148" xfId="0" applyNumberFormat="1" applyFont="1" applyBorder="1" applyAlignment="1" applyProtection="1">
      <alignment horizontal="center" vertical="center"/>
      <protection hidden="1"/>
    </xf>
    <xf numFmtId="9" fontId="49" fillId="0" borderId="155" xfId="0" applyNumberFormat="1" applyFont="1" applyBorder="1" applyAlignment="1" applyProtection="1">
      <alignment horizontal="center" vertical="center" wrapText="1"/>
      <protection hidden="1"/>
    </xf>
    <xf numFmtId="9" fontId="49" fillId="0" borderId="157" xfId="0" applyNumberFormat="1" applyFont="1" applyBorder="1" applyAlignment="1" applyProtection="1">
      <alignment horizontal="center" vertical="center" wrapText="1"/>
      <protection hidden="1"/>
    </xf>
    <xf numFmtId="9" fontId="49" fillId="0" borderId="148" xfId="0" applyNumberFormat="1" applyFont="1" applyBorder="1" applyAlignment="1" applyProtection="1">
      <alignment horizontal="center" vertical="center" wrapText="1"/>
      <protection hidden="1"/>
    </xf>
    <xf numFmtId="0" fontId="0" fillId="0" borderId="155" xfId="0" applyBorder="1" applyAlignment="1" applyProtection="1">
      <alignment horizontal="center" vertical="center"/>
      <protection hidden="1"/>
    </xf>
    <xf numFmtId="0" fontId="0" fillId="0" borderId="157" xfId="0" applyBorder="1" applyAlignment="1" applyProtection="1">
      <alignment horizontal="center" vertical="center"/>
      <protection hidden="1"/>
    </xf>
    <xf numFmtId="0" fontId="0" fillId="0" borderId="148" xfId="0" applyBorder="1" applyAlignment="1" applyProtection="1">
      <alignment horizontal="center" vertical="center"/>
      <protection hidden="1"/>
    </xf>
    <xf numFmtId="9" fontId="63" fillId="0" borderId="155" xfId="0" applyNumberFormat="1" applyFont="1" applyBorder="1" applyAlignment="1" applyProtection="1">
      <alignment horizontal="center" vertical="center" wrapText="1"/>
      <protection hidden="1"/>
    </xf>
    <xf numFmtId="9" fontId="63" fillId="0" borderId="157" xfId="0" applyNumberFormat="1" applyFont="1" applyBorder="1" applyAlignment="1" applyProtection="1">
      <alignment horizontal="center" vertical="center" wrapText="1"/>
      <protection hidden="1"/>
    </xf>
    <xf numFmtId="9" fontId="63" fillId="0" borderId="148" xfId="0" applyNumberFormat="1" applyFont="1" applyBorder="1" applyAlignment="1" applyProtection="1">
      <alignment horizontal="center" vertical="center" wrapText="1"/>
      <protection hidden="1"/>
    </xf>
    <xf numFmtId="3" fontId="60" fillId="0" borderId="154" xfId="0" applyNumberFormat="1" applyFont="1" applyBorder="1" applyAlignment="1" applyProtection="1">
      <alignment horizontal="center" vertical="center"/>
      <protection hidden="1"/>
    </xf>
    <xf numFmtId="3" fontId="60" fillId="0" borderId="167" xfId="0" applyNumberFormat="1" applyFont="1" applyBorder="1" applyAlignment="1" applyProtection="1">
      <alignment horizontal="center" vertical="center"/>
      <protection hidden="1"/>
    </xf>
    <xf numFmtId="3" fontId="60" fillId="0" borderId="165" xfId="0" applyNumberFormat="1" applyFont="1" applyBorder="1" applyAlignment="1" applyProtection="1">
      <alignment horizontal="center" vertical="center"/>
      <protection hidden="1"/>
    </xf>
    <xf numFmtId="3" fontId="60" fillId="0" borderId="155" xfId="0" applyNumberFormat="1" applyFont="1" applyBorder="1" applyAlignment="1" applyProtection="1">
      <alignment horizontal="center" vertical="center"/>
      <protection hidden="1"/>
    </xf>
    <xf numFmtId="3" fontId="60" fillId="0" borderId="157" xfId="0" applyNumberFormat="1" applyFont="1" applyBorder="1" applyAlignment="1" applyProtection="1">
      <alignment horizontal="center" vertical="center"/>
      <protection hidden="1"/>
    </xf>
    <xf numFmtId="3" fontId="60" fillId="0" borderId="148" xfId="0" applyNumberFormat="1" applyFont="1" applyBorder="1" applyAlignment="1" applyProtection="1">
      <alignment horizontal="center" vertical="center"/>
      <protection hidden="1"/>
    </xf>
    <xf numFmtId="3" fontId="62" fillId="0" borderId="157" xfId="0" applyNumberFormat="1" applyFont="1" applyBorder="1" applyAlignment="1" applyProtection="1">
      <alignment horizontal="center" vertical="center" wrapText="1"/>
      <protection hidden="1"/>
    </xf>
    <xf numFmtId="3" fontId="62" fillId="0" borderId="148" xfId="0" applyNumberFormat="1" applyFont="1" applyBorder="1" applyAlignment="1" applyProtection="1">
      <alignment horizontal="center" vertical="center" wrapText="1"/>
      <protection hidden="1"/>
    </xf>
    <xf numFmtId="0" fontId="6" fillId="5" borderId="0" xfId="0" applyFont="1" applyFill="1" applyBorder="1" applyAlignment="1" applyProtection="1">
      <alignment horizontal="center" vertical="center"/>
      <protection hidden="1"/>
    </xf>
    <xf numFmtId="0" fontId="1" fillId="2" borderId="164" xfId="0" applyFont="1" applyFill="1" applyBorder="1" applyAlignment="1" applyProtection="1">
      <alignment horizontal="center" vertical="center"/>
      <protection hidden="1"/>
    </xf>
    <xf numFmtId="0" fontId="82" fillId="0" borderId="155" xfId="0" applyFont="1" applyBorder="1" applyAlignment="1" applyProtection="1">
      <alignment horizontal="center" vertical="center" wrapText="1"/>
      <protection hidden="1"/>
    </xf>
    <xf numFmtId="0" fontId="82" fillId="0" borderId="157" xfId="0" applyFont="1" applyBorder="1" applyAlignment="1" applyProtection="1">
      <alignment horizontal="center" vertical="center" wrapText="1"/>
      <protection hidden="1"/>
    </xf>
    <xf numFmtId="0" fontId="82" fillId="0" borderId="148" xfId="0" applyFont="1" applyBorder="1" applyAlignment="1" applyProtection="1">
      <alignment horizontal="center" vertical="center" wrapText="1"/>
      <protection hidden="1"/>
    </xf>
    <xf numFmtId="0" fontId="1" fillId="0" borderId="155" xfId="0" applyFont="1" applyBorder="1" applyAlignment="1" applyProtection="1">
      <alignment horizontal="center" vertical="center" wrapText="1"/>
      <protection hidden="1"/>
    </xf>
    <xf numFmtId="0" fontId="1" fillId="0" borderId="157" xfId="0" applyFont="1" applyBorder="1" applyAlignment="1" applyProtection="1">
      <alignment horizontal="center" vertical="center" wrapText="1"/>
      <protection hidden="1"/>
    </xf>
    <xf numFmtId="0" fontId="1" fillId="0" borderId="148" xfId="0" applyFont="1" applyBorder="1" applyAlignment="1" applyProtection="1">
      <alignment horizontal="center" vertical="center" wrapText="1"/>
      <protection hidden="1"/>
    </xf>
    <xf numFmtId="0" fontId="70" fillId="0" borderId="155" xfId="1" applyFont="1" applyFill="1" applyBorder="1" applyAlignment="1" applyProtection="1">
      <alignment horizontal="center" vertical="center"/>
      <protection hidden="1"/>
    </xf>
    <xf numFmtId="0" fontId="70" fillId="0" borderId="157" xfId="1" applyFont="1" applyFill="1" applyBorder="1" applyAlignment="1" applyProtection="1">
      <alignment horizontal="center" vertical="center"/>
      <protection hidden="1"/>
    </xf>
    <xf numFmtId="0" fontId="70" fillId="0" borderId="148" xfId="1" applyFont="1" applyFill="1" applyBorder="1" applyAlignment="1" applyProtection="1">
      <alignment horizontal="center" vertical="center"/>
      <protection hidden="1"/>
    </xf>
    <xf numFmtId="4" fontId="48" fillId="0" borderId="155" xfId="0" applyNumberFormat="1" applyFont="1" applyBorder="1" applyAlignment="1" applyProtection="1">
      <alignment horizontal="center" vertical="center"/>
      <protection hidden="1"/>
    </xf>
    <xf numFmtId="4" fontId="48" fillId="0" borderId="157" xfId="0" applyNumberFormat="1" applyFont="1" applyBorder="1" applyAlignment="1" applyProtection="1">
      <alignment horizontal="center" vertical="center"/>
      <protection hidden="1"/>
    </xf>
    <xf numFmtId="4" fontId="48" fillId="0" borderId="148" xfId="0" applyNumberFormat="1" applyFont="1" applyBorder="1" applyAlignment="1" applyProtection="1">
      <alignment horizontal="center" vertical="center"/>
      <protection hidden="1"/>
    </xf>
    <xf numFmtId="0" fontId="6" fillId="5" borderId="164" xfId="0" applyFont="1" applyFill="1" applyBorder="1" applyAlignment="1" applyProtection="1">
      <alignment horizontal="center" vertical="center"/>
      <protection hidden="1"/>
    </xf>
    <xf numFmtId="0" fontId="1" fillId="2" borderId="160" xfId="0" applyFont="1" applyFill="1" applyBorder="1" applyAlignment="1" applyProtection="1">
      <alignment horizontal="center" vertical="center"/>
      <protection hidden="1"/>
    </xf>
    <xf numFmtId="0" fontId="1" fillId="2" borderId="162" xfId="0" applyFont="1" applyFill="1" applyBorder="1" applyAlignment="1" applyProtection="1">
      <alignment horizontal="center" vertical="center"/>
      <protection hidden="1"/>
    </xf>
    <xf numFmtId="3" fontId="48" fillId="0" borderId="155" xfId="0" applyNumberFormat="1" applyFont="1" applyBorder="1" applyAlignment="1" applyProtection="1">
      <alignment horizontal="center" vertical="center"/>
      <protection hidden="1"/>
    </xf>
    <xf numFmtId="3" fontId="48" fillId="0" borderId="157" xfId="0" applyNumberFormat="1" applyFont="1" applyBorder="1" applyAlignment="1" applyProtection="1">
      <alignment horizontal="center" vertical="center"/>
      <protection hidden="1"/>
    </xf>
    <xf numFmtId="3" fontId="48" fillId="0" borderId="148" xfId="0" applyNumberFormat="1" applyFont="1" applyBorder="1" applyAlignment="1" applyProtection="1">
      <alignment horizontal="center" vertical="center"/>
      <protection hidden="1"/>
    </xf>
    <xf numFmtId="0" fontId="70" fillId="0" borderId="155" xfId="1" applyFont="1" applyFill="1" applyBorder="1" applyAlignment="1" applyProtection="1">
      <alignment horizontal="center" vertical="center" wrapText="1"/>
      <protection hidden="1"/>
    </xf>
    <xf numFmtId="0" fontId="70" fillId="0" borderId="157" xfId="1" applyFont="1" applyFill="1" applyBorder="1" applyAlignment="1" applyProtection="1">
      <alignment horizontal="center" vertical="center" wrapText="1"/>
      <protection hidden="1"/>
    </xf>
    <xf numFmtId="0" fontId="70" fillId="0" borderId="148" xfId="1" applyFont="1" applyFill="1" applyBorder="1" applyAlignment="1" applyProtection="1">
      <alignment horizontal="center" vertical="center" wrapText="1"/>
      <protection hidden="1"/>
    </xf>
    <xf numFmtId="0" fontId="1" fillId="0" borderId="155" xfId="0" applyFont="1" applyBorder="1" applyAlignment="1" applyProtection="1">
      <alignment horizontal="center"/>
      <protection hidden="1"/>
    </xf>
    <xf numFmtId="0" fontId="1" fillId="0" borderId="157" xfId="0" applyFont="1" applyBorder="1" applyAlignment="1" applyProtection="1">
      <alignment horizontal="center"/>
      <protection hidden="1"/>
    </xf>
    <xf numFmtId="0" fontId="1" fillId="0" borderId="148" xfId="0" applyFont="1" applyBorder="1" applyAlignment="1" applyProtection="1">
      <alignment horizontal="center"/>
      <protection hidden="1"/>
    </xf>
    <xf numFmtId="0" fontId="64" fillId="8" borderId="0" xfId="0" applyFont="1" applyFill="1" applyBorder="1" applyAlignment="1" applyProtection="1">
      <alignment horizontal="center" vertical="center"/>
      <protection hidden="1"/>
    </xf>
    <xf numFmtId="0" fontId="71" fillId="0" borderId="155" xfId="1" applyFont="1" applyBorder="1" applyAlignment="1" applyProtection="1">
      <alignment horizontal="center" vertical="center"/>
      <protection hidden="1"/>
    </xf>
    <xf numFmtId="0" fontId="71" fillId="0" borderId="157" xfId="1" applyFont="1" applyBorder="1" applyAlignment="1" applyProtection="1">
      <alignment horizontal="center" vertical="center"/>
      <protection hidden="1"/>
    </xf>
    <xf numFmtId="0" fontId="71" fillId="0" borderId="148" xfId="1" applyFont="1" applyBorder="1" applyAlignment="1" applyProtection="1">
      <alignment horizontal="center" vertical="center"/>
      <protection hidden="1"/>
    </xf>
    <xf numFmtId="9" fontId="67" fillId="0" borderId="155" xfId="0" applyNumberFormat="1" applyFont="1" applyBorder="1" applyAlignment="1" applyProtection="1">
      <alignment horizontal="center" vertical="center" wrapText="1"/>
      <protection hidden="1"/>
    </xf>
    <xf numFmtId="9" fontId="67" fillId="0" borderId="157" xfId="0" applyNumberFormat="1" applyFont="1" applyBorder="1" applyAlignment="1" applyProtection="1">
      <alignment horizontal="center" vertical="center" wrapText="1"/>
      <protection hidden="1"/>
    </xf>
    <xf numFmtId="9" fontId="67" fillId="0" borderId="148" xfId="0" applyNumberFormat="1" applyFont="1" applyBorder="1" applyAlignment="1" applyProtection="1">
      <alignment horizontal="center" vertical="center" wrapText="1"/>
      <protection hidden="1"/>
    </xf>
    <xf numFmtId="0" fontId="1" fillId="0" borderId="155" xfId="0" applyFont="1" applyBorder="1" applyAlignment="1" applyProtection="1">
      <alignment horizontal="center" vertical="center"/>
      <protection hidden="1"/>
    </xf>
    <xf numFmtId="0" fontId="1" fillId="0" borderId="157" xfId="0" applyFont="1" applyBorder="1" applyAlignment="1" applyProtection="1">
      <alignment horizontal="center" vertical="center"/>
      <protection hidden="1"/>
    </xf>
    <xf numFmtId="0" fontId="1" fillId="0" borderId="148" xfId="0" applyFont="1" applyBorder="1" applyAlignment="1" applyProtection="1">
      <alignment horizontal="center" vertical="center"/>
      <protection hidden="1"/>
    </xf>
    <xf numFmtId="9" fontId="46" fillId="0" borderId="155" xfId="0" applyNumberFormat="1" applyFont="1" applyBorder="1" applyAlignment="1" applyProtection="1">
      <alignment horizontal="center" vertical="center" wrapText="1"/>
      <protection hidden="1"/>
    </xf>
    <xf numFmtId="9" fontId="46" fillId="0" borderId="157" xfId="0" applyNumberFormat="1" applyFont="1" applyBorder="1" applyAlignment="1" applyProtection="1">
      <alignment horizontal="center" vertical="center" wrapText="1"/>
      <protection hidden="1"/>
    </xf>
    <xf numFmtId="9" fontId="46" fillId="0" borderId="148" xfId="0" applyNumberFormat="1" applyFont="1" applyBorder="1" applyAlignment="1" applyProtection="1">
      <alignment horizontal="center" vertical="center" wrapText="1"/>
      <protection hidden="1"/>
    </xf>
    <xf numFmtId="9" fontId="46" fillId="0" borderId="155" xfId="0" applyNumberFormat="1" applyFont="1" applyBorder="1" applyAlignment="1" applyProtection="1">
      <alignment horizontal="center" vertical="center"/>
      <protection hidden="1"/>
    </xf>
    <xf numFmtId="9" fontId="46" fillId="0" borderId="157" xfId="0" applyNumberFormat="1" applyFont="1" applyBorder="1" applyAlignment="1" applyProtection="1">
      <alignment horizontal="center" vertical="center"/>
      <protection hidden="1"/>
    </xf>
    <xf numFmtId="9" fontId="46" fillId="0" borderId="148" xfId="0" applyNumberFormat="1" applyFont="1" applyBorder="1" applyAlignment="1" applyProtection="1">
      <alignment horizontal="center" vertical="center"/>
      <protection hidden="1"/>
    </xf>
    <xf numFmtId="10" fontId="48" fillId="0" borderId="155" xfId="0" applyNumberFormat="1" applyFont="1" applyBorder="1" applyAlignment="1" applyProtection="1">
      <alignment horizontal="center" vertical="center" wrapText="1"/>
      <protection hidden="1"/>
    </xf>
    <xf numFmtId="10" fontId="48" fillId="0" borderId="157" xfId="0" applyNumberFormat="1" applyFont="1" applyBorder="1" applyAlignment="1" applyProtection="1">
      <alignment horizontal="center" vertical="center" wrapText="1"/>
      <protection hidden="1"/>
    </xf>
    <xf numFmtId="10" fontId="48" fillId="0" borderId="148" xfId="0" applyNumberFormat="1" applyFont="1" applyBorder="1" applyAlignment="1" applyProtection="1">
      <alignment horizontal="center" vertical="center" wrapText="1"/>
      <protection hidden="1"/>
    </xf>
    <xf numFmtId="0" fontId="86" fillId="11" borderId="186" xfId="0" applyFont="1" applyFill="1" applyBorder="1" applyAlignment="1" applyProtection="1">
      <alignment horizontal="left" vertical="center" wrapText="1"/>
      <protection hidden="1"/>
    </xf>
    <xf numFmtId="0" fontId="86" fillId="11" borderId="21" xfId="0" applyFont="1" applyFill="1" applyBorder="1" applyAlignment="1" applyProtection="1">
      <alignment horizontal="left" vertical="center" wrapText="1"/>
      <protection hidden="1"/>
    </xf>
    <xf numFmtId="3" fontId="0" fillId="0" borderId="19" xfId="0" applyNumberFormat="1" applyBorder="1" applyAlignment="1" applyProtection="1">
      <alignment horizontal="center"/>
      <protection locked="0"/>
    </xf>
    <xf numFmtId="3" fontId="0" fillId="0" borderId="21" xfId="0" applyNumberFormat="1" applyBorder="1" applyAlignment="1" applyProtection="1">
      <alignment horizontal="center"/>
      <protection locked="0"/>
    </xf>
    <xf numFmtId="0" fontId="85" fillId="11" borderId="186" xfId="0" applyFont="1" applyFill="1" applyBorder="1" applyAlignment="1" applyProtection="1">
      <alignment horizontal="left" vertical="center" wrapText="1" indent="1"/>
      <protection hidden="1"/>
    </xf>
    <xf numFmtId="0" fontId="85" fillId="11" borderId="21" xfId="0" applyFont="1" applyFill="1" applyBorder="1" applyAlignment="1" applyProtection="1">
      <alignment horizontal="left" vertical="center" wrapText="1" indent="1"/>
      <protection hidden="1"/>
    </xf>
    <xf numFmtId="3" fontId="0" fillId="0" borderId="16" xfId="0" applyNumberFormat="1" applyBorder="1" applyAlignment="1" applyProtection="1">
      <alignment horizontal="center"/>
      <protection locked="0"/>
    </xf>
    <xf numFmtId="3" fontId="0" fillId="0" borderId="18" xfId="0" applyNumberFormat="1" applyBorder="1" applyAlignment="1" applyProtection="1">
      <alignment horizontal="center"/>
      <protection locked="0"/>
    </xf>
    <xf numFmtId="0" fontId="29" fillId="11" borderId="24" xfId="0" applyFont="1" applyFill="1" applyBorder="1" applyAlignment="1" applyProtection="1">
      <alignment vertical="center" wrapText="1"/>
      <protection hidden="1"/>
    </xf>
    <xf numFmtId="0" fontId="29" fillId="11" borderId="51" xfId="0" applyFont="1" applyFill="1" applyBorder="1" applyAlignment="1" applyProtection="1">
      <alignment vertical="center" wrapText="1"/>
      <protection hidden="1"/>
    </xf>
    <xf numFmtId="0" fontId="29" fillId="11" borderId="25" xfId="0" applyFont="1" applyFill="1" applyBorder="1" applyAlignment="1" applyProtection="1">
      <alignment vertical="center" wrapText="1"/>
      <protection hidden="1"/>
    </xf>
    <xf numFmtId="3" fontId="2" fillId="0" borderId="24" xfId="0" applyNumberFormat="1" applyFont="1" applyBorder="1" applyAlignment="1" applyProtection="1">
      <alignment horizontal="right"/>
      <protection locked="0"/>
    </xf>
    <xf numFmtId="3" fontId="2" fillId="0" borderId="25" xfId="0" applyNumberFormat="1" applyFont="1" applyBorder="1" applyAlignment="1" applyProtection="1">
      <alignment horizontal="right"/>
      <protection locked="0"/>
    </xf>
    <xf numFmtId="0" fontId="26" fillId="11" borderId="36" xfId="0" applyFont="1" applyFill="1" applyBorder="1" applyAlignment="1" applyProtection="1">
      <alignment horizontal="center" vertical="center" wrapText="1"/>
      <protection hidden="1"/>
    </xf>
    <xf numFmtId="0" fontId="26" fillId="11" borderId="20" xfId="0" applyFont="1" applyFill="1" applyBorder="1" applyAlignment="1" applyProtection="1">
      <alignment horizontal="center" vertical="center" wrapText="1"/>
      <protection hidden="1"/>
    </xf>
    <xf numFmtId="0" fontId="26" fillId="11" borderId="21" xfId="0" applyFont="1" applyFill="1" applyBorder="1" applyAlignment="1" applyProtection="1">
      <alignment horizontal="center" vertical="center" wrapText="1"/>
      <protection hidden="1"/>
    </xf>
    <xf numFmtId="0" fontId="26" fillId="11" borderId="39" xfId="0" applyFont="1" applyFill="1" applyBorder="1" applyAlignment="1" applyProtection="1">
      <alignment vertical="center" wrapText="1"/>
      <protection hidden="1"/>
    </xf>
    <xf numFmtId="0" fontId="26" fillId="11" borderId="40" xfId="0" applyFont="1" applyFill="1" applyBorder="1" applyAlignment="1" applyProtection="1">
      <alignment vertical="center" wrapText="1"/>
      <protection hidden="1"/>
    </xf>
    <xf numFmtId="0" fontId="26" fillId="11" borderId="41" xfId="0" applyFont="1" applyFill="1" applyBorder="1" applyAlignment="1" applyProtection="1">
      <alignment vertical="center" wrapText="1"/>
      <protection hidden="1"/>
    </xf>
    <xf numFmtId="0" fontId="31" fillId="10" borderId="33" xfId="0" applyFont="1" applyFill="1" applyBorder="1" applyAlignment="1" applyProtection="1">
      <alignment horizontal="left" vertical="center" wrapText="1"/>
      <protection hidden="1"/>
    </xf>
    <xf numFmtId="0" fontId="31" fillId="10" borderId="12" xfId="0" applyFont="1" applyFill="1" applyBorder="1" applyAlignment="1" applyProtection="1">
      <alignment horizontal="left" vertical="center" wrapText="1"/>
      <protection hidden="1"/>
    </xf>
    <xf numFmtId="0" fontId="31" fillId="10" borderId="11" xfId="0" applyFont="1" applyFill="1" applyBorder="1" applyAlignment="1" applyProtection="1">
      <alignment horizontal="left" vertical="center" wrapText="1"/>
      <protection hidden="1"/>
    </xf>
    <xf numFmtId="3" fontId="31" fillId="10" borderId="10" xfId="0" applyNumberFormat="1" applyFont="1" applyFill="1" applyBorder="1" applyAlignment="1" applyProtection="1">
      <alignment horizontal="center" vertical="center" wrapText="1"/>
      <protection hidden="1"/>
    </xf>
    <xf numFmtId="0" fontId="31" fillId="10" borderId="11" xfId="0" applyFont="1" applyFill="1" applyBorder="1" applyAlignment="1" applyProtection="1">
      <alignment horizontal="center" vertical="center" wrapText="1"/>
      <protection hidden="1"/>
    </xf>
    <xf numFmtId="3" fontId="0" fillId="0" borderId="19" xfId="0" applyNumberFormat="1" applyBorder="1" applyAlignment="1" applyProtection="1">
      <alignment horizontal="center" vertical="center"/>
      <protection locked="0"/>
    </xf>
    <xf numFmtId="3" fontId="0" fillId="0" borderId="21" xfId="0" applyNumberFormat="1" applyBorder="1" applyAlignment="1" applyProtection="1">
      <alignment horizontal="center" vertical="center"/>
      <protection locked="0"/>
    </xf>
    <xf numFmtId="0" fontId="26" fillId="10" borderId="33" xfId="0" applyFont="1" applyFill="1" applyBorder="1" applyAlignment="1" applyProtection="1">
      <alignment horizontal="left" vertical="center" wrapText="1"/>
      <protection hidden="1"/>
    </xf>
    <xf numFmtId="0" fontId="26" fillId="10" borderId="12" xfId="0" applyFont="1" applyFill="1" applyBorder="1" applyAlignment="1" applyProtection="1">
      <alignment horizontal="left" vertical="center" wrapText="1"/>
      <protection hidden="1"/>
    </xf>
    <xf numFmtId="0" fontId="26" fillId="10" borderId="11" xfId="0" applyFont="1" applyFill="1" applyBorder="1" applyAlignment="1" applyProtection="1">
      <alignment horizontal="left" vertical="center" wrapText="1"/>
      <protection hidden="1"/>
    </xf>
    <xf numFmtId="0" fontId="26" fillId="10" borderId="182" xfId="0" applyFont="1" applyFill="1" applyBorder="1" applyAlignment="1" applyProtection="1">
      <alignment horizontal="left" vertical="center" wrapText="1"/>
      <protection hidden="1"/>
    </xf>
    <xf numFmtId="0" fontId="26" fillId="10" borderId="183" xfId="0" applyFont="1" applyFill="1" applyBorder="1" applyAlignment="1" applyProtection="1">
      <alignment horizontal="left" vertical="center" wrapText="1"/>
      <protection hidden="1"/>
    </xf>
    <xf numFmtId="0" fontId="26" fillId="10" borderId="181" xfId="0" applyFont="1" applyFill="1" applyBorder="1" applyAlignment="1" applyProtection="1">
      <alignment horizontal="left" vertical="center" wrapText="1"/>
      <protection hidden="1"/>
    </xf>
    <xf numFmtId="0" fontId="26" fillId="10" borderId="140" xfId="0" applyFont="1" applyFill="1" applyBorder="1" applyAlignment="1" applyProtection="1">
      <alignment horizontal="left" vertical="center" wrapText="1"/>
      <protection hidden="1"/>
    </xf>
    <xf numFmtId="0" fontId="26" fillId="10" borderId="55" xfId="0" applyFont="1" applyFill="1" applyBorder="1" applyAlignment="1" applyProtection="1">
      <alignment horizontal="left" vertical="center" wrapText="1"/>
      <protection hidden="1"/>
    </xf>
    <xf numFmtId="0" fontId="26" fillId="10" borderId="15" xfId="0" applyFont="1" applyFill="1" applyBorder="1" applyAlignment="1" applyProtection="1">
      <alignment horizontal="left" vertical="center" wrapText="1"/>
      <protection hidden="1"/>
    </xf>
    <xf numFmtId="3" fontId="26" fillId="0" borderId="16" xfId="0" applyNumberFormat="1" applyFont="1" applyBorder="1" applyAlignment="1" applyProtection="1">
      <alignment horizontal="right" vertical="center" wrapText="1"/>
      <protection locked="0"/>
    </xf>
    <xf numFmtId="3" fontId="26" fillId="0" borderId="18" xfId="0" applyNumberFormat="1" applyFont="1" applyBorder="1" applyAlignment="1" applyProtection="1">
      <alignment horizontal="right" vertical="center" wrapText="1"/>
      <protection locked="0"/>
    </xf>
    <xf numFmtId="3" fontId="0" fillId="0" borderId="14" xfId="0" applyNumberFormat="1" applyBorder="1" applyAlignment="1" applyProtection="1">
      <alignment horizontal="right"/>
      <protection locked="0"/>
    </xf>
    <xf numFmtId="3" fontId="0" fillId="0" borderId="15" xfId="0" applyNumberFormat="1" applyBorder="1" applyAlignment="1" applyProtection="1">
      <alignment horizontal="right"/>
      <protection locked="0"/>
    </xf>
    <xf numFmtId="3" fontId="0" fillId="0" borderId="26" xfId="0" applyNumberFormat="1" applyBorder="1" applyAlignment="1" applyProtection="1">
      <alignment horizontal="right"/>
      <protection locked="0"/>
    </xf>
    <xf numFmtId="3" fontId="0" fillId="0" borderId="27" xfId="0" applyNumberFormat="1" applyBorder="1" applyAlignment="1" applyProtection="1">
      <alignment horizontal="right"/>
      <protection locked="0"/>
    </xf>
    <xf numFmtId="3" fontId="0" fillId="0" borderId="19" xfId="0" applyNumberFormat="1" applyBorder="1" applyAlignment="1" applyProtection="1">
      <alignment horizontal="right"/>
      <protection locked="0"/>
    </xf>
    <xf numFmtId="3" fontId="0" fillId="0" borderId="21" xfId="0" applyNumberFormat="1" applyBorder="1" applyAlignment="1" applyProtection="1">
      <alignment horizontal="right"/>
      <protection locked="0"/>
    </xf>
    <xf numFmtId="3" fontId="26" fillId="0" borderId="26" xfId="0" applyNumberFormat="1" applyFont="1" applyBorder="1" applyAlignment="1" applyProtection="1">
      <alignment horizontal="right" vertical="center" wrapText="1"/>
      <protection locked="0"/>
    </xf>
    <xf numFmtId="3" fontId="26" fillId="0" borderId="27" xfId="0" applyNumberFormat="1" applyFont="1" applyBorder="1" applyAlignment="1" applyProtection="1">
      <alignment horizontal="right" vertical="center" wrapText="1"/>
      <protection locked="0"/>
    </xf>
    <xf numFmtId="3" fontId="26" fillId="0" borderId="19" xfId="0" applyNumberFormat="1" applyFont="1" applyBorder="1" applyAlignment="1" applyProtection="1">
      <alignment horizontal="right" vertical="center" wrapText="1"/>
      <protection locked="0"/>
    </xf>
    <xf numFmtId="3" fontId="26" fillId="0" borderId="21" xfId="0" applyNumberFormat="1" applyFont="1" applyBorder="1" applyAlignment="1" applyProtection="1">
      <alignment horizontal="right" vertical="center" wrapText="1"/>
      <protection locked="0"/>
    </xf>
    <xf numFmtId="3" fontId="26" fillId="0" borderId="22" xfId="0" applyNumberFormat="1" applyFont="1" applyBorder="1" applyAlignment="1" applyProtection="1">
      <alignment horizontal="right" vertical="center" wrapText="1"/>
      <protection locked="0"/>
    </xf>
    <xf numFmtId="3" fontId="26" fillId="0" borderId="23" xfId="0" applyNumberFormat="1" applyFont="1" applyBorder="1" applyAlignment="1" applyProtection="1">
      <alignment horizontal="right" vertical="center" wrapText="1"/>
      <protection locked="0"/>
    </xf>
    <xf numFmtId="0" fontId="26" fillId="11" borderId="19" xfId="0" applyFont="1" applyFill="1" applyBorder="1" applyAlignment="1" applyProtection="1">
      <alignment vertical="center" wrapText="1"/>
      <protection hidden="1"/>
    </xf>
    <xf numFmtId="0" fontId="26" fillId="11" borderId="20" xfId="0" applyFont="1" applyFill="1" applyBorder="1" applyAlignment="1" applyProtection="1">
      <alignment vertical="center" wrapText="1"/>
      <protection hidden="1"/>
    </xf>
    <xf numFmtId="0" fontId="26" fillId="11" borderId="21" xfId="0" applyFont="1" applyFill="1" applyBorder="1" applyAlignment="1" applyProtection="1">
      <alignment vertical="center" wrapText="1"/>
      <protection hidden="1"/>
    </xf>
    <xf numFmtId="0" fontId="26" fillId="11" borderId="16" xfId="0" applyFont="1" applyFill="1" applyBorder="1" applyAlignment="1" applyProtection="1">
      <alignment vertical="center" wrapText="1"/>
      <protection hidden="1"/>
    </xf>
    <xf numFmtId="0" fontId="26" fillId="11" borderId="17" xfId="0" applyFont="1" applyFill="1" applyBorder="1" applyAlignment="1" applyProtection="1">
      <alignment vertical="center" wrapText="1"/>
      <protection hidden="1"/>
    </xf>
    <xf numFmtId="0" fontId="26" fillId="11" borderId="18" xfId="0" applyFont="1" applyFill="1" applyBorder="1" applyAlignment="1" applyProtection="1">
      <alignment vertical="center" wrapText="1"/>
      <protection hidden="1"/>
    </xf>
    <xf numFmtId="0" fontId="20" fillId="11" borderId="19" xfId="0" applyFont="1" applyFill="1" applyBorder="1" applyAlignment="1" applyProtection="1">
      <alignment vertical="center" wrapText="1"/>
      <protection hidden="1"/>
    </xf>
    <xf numFmtId="0" fontId="20" fillId="11" borderId="20" xfId="0" applyFont="1" applyFill="1" applyBorder="1" applyAlignment="1" applyProtection="1">
      <alignment vertical="center" wrapText="1"/>
      <protection hidden="1"/>
    </xf>
    <xf numFmtId="0" fontId="20" fillId="11" borderId="21" xfId="0" applyFont="1" applyFill="1" applyBorder="1" applyAlignment="1" applyProtection="1">
      <alignment vertical="center" wrapText="1"/>
      <protection hidden="1"/>
    </xf>
    <xf numFmtId="0" fontId="20" fillId="11" borderId="16" xfId="0" applyFont="1" applyFill="1" applyBorder="1" applyAlignment="1" applyProtection="1">
      <alignment vertical="center" wrapText="1"/>
      <protection hidden="1"/>
    </xf>
    <xf numFmtId="0" fontId="20" fillId="11" borderId="17" xfId="0" applyFont="1" applyFill="1" applyBorder="1" applyAlignment="1" applyProtection="1">
      <alignment vertical="center" wrapText="1"/>
      <protection hidden="1"/>
    </xf>
    <xf numFmtId="0" fontId="20" fillId="11" borderId="18" xfId="0" applyFont="1" applyFill="1" applyBorder="1" applyAlignment="1" applyProtection="1">
      <alignment vertical="center" wrapText="1"/>
      <protection hidden="1"/>
    </xf>
    <xf numFmtId="3" fontId="29" fillId="16" borderId="22" xfId="0" applyNumberFormat="1" applyFont="1" applyFill="1" applyBorder="1" applyAlignment="1" applyProtection="1">
      <alignment horizontal="right" vertical="center" wrapText="1"/>
      <protection hidden="1"/>
    </xf>
    <xf numFmtId="3" fontId="29" fillId="16" borderId="23" xfId="0" applyNumberFormat="1" applyFont="1" applyFill="1" applyBorder="1" applyAlignment="1" applyProtection="1">
      <alignment horizontal="right" vertical="center" wrapText="1"/>
      <protection hidden="1"/>
    </xf>
    <xf numFmtId="3" fontId="2" fillId="16" borderId="19" xfId="0" applyNumberFormat="1" applyFont="1" applyFill="1" applyBorder="1" applyAlignment="1" applyProtection="1">
      <alignment horizontal="right"/>
      <protection hidden="1"/>
    </xf>
    <xf numFmtId="3" fontId="2" fillId="16" borderId="21" xfId="0" applyNumberFormat="1" applyFont="1" applyFill="1" applyBorder="1" applyAlignment="1" applyProtection="1">
      <alignment horizontal="right"/>
      <protection hidden="1"/>
    </xf>
    <xf numFmtId="3" fontId="29" fillId="16" borderId="13" xfId="0" applyNumberFormat="1" applyFont="1" applyFill="1" applyBorder="1" applyAlignment="1" applyProtection="1">
      <alignment horizontal="right" vertical="center" wrapText="1"/>
      <protection hidden="1"/>
    </xf>
    <xf numFmtId="3" fontId="29" fillId="16" borderId="9" xfId="0" applyNumberFormat="1" applyFont="1" applyFill="1" applyBorder="1" applyAlignment="1" applyProtection="1">
      <alignment horizontal="right" vertical="center" wrapText="1"/>
      <protection hidden="1"/>
    </xf>
    <xf numFmtId="3" fontId="2" fillId="16" borderId="24" xfId="0" applyNumberFormat="1" applyFont="1" applyFill="1" applyBorder="1" applyAlignment="1" applyProtection="1">
      <alignment horizontal="right"/>
      <protection hidden="1"/>
    </xf>
    <xf numFmtId="3" fontId="2" fillId="16" borderId="25" xfId="0" applyNumberFormat="1" applyFont="1" applyFill="1" applyBorder="1" applyAlignment="1" applyProtection="1">
      <alignment horizontal="right"/>
      <protection hidden="1"/>
    </xf>
    <xf numFmtId="0" fontId="29" fillId="11" borderId="19" xfId="0" applyFont="1" applyFill="1" applyBorder="1" applyAlignment="1" applyProtection="1">
      <alignment vertical="center" wrapText="1"/>
      <protection hidden="1"/>
    </xf>
    <xf numFmtId="0" fontId="29" fillId="11" borderId="20" xfId="0" applyFont="1" applyFill="1" applyBorder="1" applyAlignment="1" applyProtection="1">
      <alignment vertical="center" wrapText="1"/>
      <protection hidden="1"/>
    </xf>
    <xf numFmtId="0" fontId="29" fillId="11" borderId="21" xfId="0" applyFont="1" applyFill="1" applyBorder="1" applyAlignment="1" applyProtection="1">
      <alignment vertical="center" wrapText="1"/>
      <protection hidden="1"/>
    </xf>
    <xf numFmtId="0" fontId="26" fillId="10" borderId="140" xfId="0" applyFont="1" applyFill="1" applyBorder="1" applyAlignment="1" applyProtection="1">
      <alignment horizontal="center" vertical="center" wrapText="1"/>
      <protection hidden="1"/>
    </xf>
    <xf numFmtId="0" fontId="26" fillId="10" borderId="55" xfId="0" applyFont="1" applyFill="1" applyBorder="1" applyAlignment="1" applyProtection="1">
      <alignment horizontal="center" vertical="center" wrapText="1"/>
      <protection hidden="1"/>
    </xf>
    <xf numFmtId="0" fontId="27" fillId="5" borderId="52" xfId="0" applyFont="1" applyFill="1" applyBorder="1" applyAlignment="1" applyProtection="1">
      <alignment horizontal="center" vertical="center" wrapText="1"/>
      <protection hidden="1"/>
    </xf>
    <xf numFmtId="0" fontId="0" fillId="13" borderId="28" xfId="0" applyFill="1" applyBorder="1" applyAlignment="1" applyProtection="1">
      <alignment horizontal="center" wrapText="1"/>
      <protection hidden="1"/>
    </xf>
    <xf numFmtId="0" fontId="0" fillId="13" borderId="29" xfId="0" applyFill="1" applyBorder="1" applyAlignment="1" applyProtection="1">
      <alignment horizontal="center" wrapText="1"/>
      <protection hidden="1"/>
    </xf>
    <xf numFmtId="0" fontId="0" fillId="13" borderId="30" xfId="0" applyFill="1" applyBorder="1" applyAlignment="1" applyProtection="1">
      <alignment horizontal="center" wrapText="1"/>
      <protection hidden="1"/>
    </xf>
    <xf numFmtId="3" fontId="0" fillId="0" borderId="24" xfId="0" applyNumberFormat="1" applyBorder="1" applyAlignment="1" applyProtection="1">
      <alignment horizontal="right"/>
      <protection locked="0"/>
    </xf>
    <xf numFmtId="3" fontId="0" fillId="0" borderId="25" xfId="0" applyNumberFormat="1" applyBorder="1" applyAlignment="1" applyProtection="1">
      <alignment horizontal="right"/>
      <protection locked="0"/>
    </xf>
    <xf numFmtId="3" fontId="26" fillId="0" borderId="60" xfId="0" applyNumberFormat="1" applyFont="1" applyFill="1" applyBorder="1" applyAlignment="1" applyProtection="1">
      <alignment horizontal="right" vertical="center" wrapText="1"/>
      <protection locked="0"/>
    </xf>
    <xf numFmtId="3" fontId="26" fillId="0" borderId="21" xfId="0" applyNumberFormat="1" applyFont="1" applyFill="1" applyBorder="1" applyAlignment="1" applyProtection="1">
      <alignment horizontal="right" vertical="center" wrapText="1"/>
      <protection locked="0"/>
    </xf>
    <xf numFmtId="3" fontId="29" fillId="16" borderId="16" xfId="0" applyNumberFormat="1" applyFont="1" applyFill="1" applyBorder="1" applyAlignment="1" applyProtection="1">
      <alignment horizontal="center" vertical="center" wrapText="1"/>
      <protection locked="0" hidden="1"/>
    </xf>
    <xf numFmtId="3" fontId="29" fillId="16" borderId="18" xfId="0" applyNumberFormat="1" applyFont="1" applyFill="1" applyBorder="1" applyAlignment="1" applyProtection="1">
      <alignment horizontal="center" vertical="center" wrapText="1"/>
      <protection locked="0" hidden="1"/>
    </xf>
    <xf numFmtId="3" fontId="2" fillId="18" borderId="14" xfId="0" applyNumberFormat="1" applyFont="1" applyFill="1" applyBorder="1" applyAlignment="1" applyProtection="1">
      <alignment horizontal="center"/>
      <protection locked="0" hidden="1"/>
    </xf>
    <xf numFmtId="3" fontId="2" fillId="18" borderId="15" xfId="0" applyNumberFormat="1" applyFont="1" applyFill="1" applyBorder="1" applyAlignment="1" applyProtection="1">
      <alignment horizontal="center"/>
      <protection locked="0" hidden="1"/>
    </xf>
    <xf numFmtId="0" fontId="26" fillId="11" borderId="20" xfId="0" applyFont="1" applyFill="1" applyBorder="1" applyAlignment="1" applyProtection="1">
      <alignment horizontal="left" vertical="center" wrapText="1"/>
      <protection hidden="1"/>
    </xf>
    <xf numFmtId="10" fontId="26" fillId="0" borderId="16" xfId="0" applyNumberFormat="1" applyFont="1" applyBorder="1" applyAlignment="1" applyProtection="1">
      <alignment horizontal="right" vertical="center" wrapText="1"/>
      <protection locked="0"/>
    </xf>
    <xf numFmtId="10" fontId="26" fillId="0" borderId="18" xfId="0" applyNumberFormat="1" applyFont="1" applyBorder="1" applyAlignment="1" applyProtection="1">
      <alignment horizontal="right" vertical="center" wrapText="1"/>
      <protection locked="0"/>
    </xf>
    <xf numFmtId="10" fontId="0" fillId="0" borderId="14" xfId="0" applyNumberFormat="1" applyBorder="1" applyAlignment="1" applyProtection="1">
      <alignment horizontal="right" vertical="center"/>
      <protection locked="0"/>
    </xf>
    <xf numFmtId="10" fontId="0" fillId="0" borderId="15" xfId="0" applyNumberFormat="1" applyBorder="1" applyAlignment="1" applyProtection="1">
      <alignment horizontal="right" vertical="center"/>
      <protection locked="0"/>
    </xf>
    <xf numFmtId="0" fontId="26" fillId="11" borderId="16" xfId="0" applyFont="1" applyFill="1" applyBorder="1" applyAlignment="1" applyProtection="1">
      <alignment horizontal="left" vertical="center" wrapText="1"/>
      <protection hidden="1"/>
    </xf>
    <xf numFmtId="0" fontId="26" fillId="11" borderId="17" xfId="0" applyFont="1" applyFill="1" applyBorder="1" applyAlignment="1" applyProtection="1">
      <alignment horizontal="left" vertical="center" wrapText="1"/>
      <protection hidden="1"/>
    </xf>
    <xf numFmtId="0" fontId="26" fillId="11" borderId="18" xfId="0" applyFont="1" applyFill="1" applyBorder="1" applyAlignment="1" applyProtection="1">
      <alignment horizontal="left" vertical="center" wrapText="1"/>
      <protection hidden="1"/>
    </xf>
    <xf numFmtId="0" fontId="27" fillId="5" borderId="52" xfId="0" applyFont="1" applyFill="1" applyBorder="1" applyAlignment="1" applyProtection="1">
      <alignment horizontal="center" vertical="center"/>
      <protection locked="0" hidden="1"/>
    </xf>
    <xf numFmtId="3" fontId="2" fillId="16" borderId="14" xfId="0" applyNumberFormat="1" applyFont="1" applyFill="1" applyBorder="1" applyAlignment="1" applyProtection="1">
      <alignment horizontal="center"/>
      <protection locked="0" hidden="1"/>
    </xf>
    <xf numFmtId="3" fontId="2" fillId="16" borderId="15" xfId="0" applyNumberFormat="1" applyFont="1" applyFill="1" applyBorder="1" applyAlignment="1" applyProtection="1">
      <alignment horizontal="center"/>
      <protection locked="0" hidden="1"/>
    </xf>
    <xf numFmtId="0" fontId="26" fillId="11" borderId="19" xfId="0" applyFont="1" applyFill="1" applyBorder="1" applyAlignment="1" applyProtection="1">
      <alignment horizontal="center" vertical="center" wrapText="1"/>
      <protection hidden="1"/>
    </xf>
    <xf numFmtId="0" fontId="26" fillId="11" borderId="16" xfId="0" applyFont="1" applyFill="1" applyBorder="1" applyAlignment="1" applyProtection="1">
      <alignment horizontal="center" vertical="center" wrapText="1"/>
      <protection hidden="1"/>
    </xf>
    <xf numFmtId="0" fontId="26" fillId="11" borderId="17" xfId="0" applyFont="1" applyFill="1" applyBorder="1" applyAlignment="1" applyProtection="1">
      <alignment horizontal="center" vertical="center" wrapText="1"/>
      <protection hidden="1"/>
    </xf>
    <xf numFmtId="0" fontId="26" fillId="11" borderId="18" xfId="0" applyFont="1" applyFill="1" applyBorder="1" applyAlignment="1" applyProtection="1">
      <alignment horizontal="center" vertical="center" wrapText="1"/>
      <protection hidden="1"/>
    </xf>
    <xf numFmtId="3" fontId="26" fillId="0" borderId="13" xfId="0" applyNumberFormat="1" applyFont="1" applyBorder="1" applyAlignment="1" applyProtection="1">
      <alignment horizontal="right" vertical="center" wrapText="1"/>
      <protection locked="0"/>
    </xf>
    <xf numFmtId="3" fontId="26" fillId="0" borderId="9" xfId="0" applyNumberFormat="1" applyFont="1" applyBorder="1" applyAlignment="1" applyProtection="1">
      <alignment horizontal="right" vertical="center" wrapText="1"/>
      <protection locked="0"/>
    </xf>
    <xf numFmtId="0" fontId="26" fillId="11" borderId="36" xfId="0" applyFont="1" applyFill="1" applyBorder="1" applyAlignment="1" applyProtection="1">
      <alignment vertical="top" wrapText="1"/>
      <protection hidden="1"/>
    </xf>
    <xf numFmtId="0" fontId="26" fillId="11" borderId="20" xfId="0" applyFont="1" applyFill="1" applyBorder="1" applyAlignment="1" applyProtection="1">
      <alignment vertical="top" wrapText="1"/>
      <protection hidden="1"/>
    </xf>
    <xf numFmtId="0" fontId="26" fillId="11" borderId="21" xfId="0" applyFont="1" applyFill="1" applyBorder="1" applyAlignment="1" applyProtection="1">
      <alignment vertical="top" wrapText="1"/>
      <protection hidden="1"/>
    </xf>
    <xf numFmtId="10" fontId="26" fillId="0" borderId="22" xfId="0" applyNumberFormat="1" applyFont="1" applyBorder="1" applyAlignment="1" applyProtection="1">
      <alignment horizontal="right" vertical="center" wrapText="1"/>
      <protection locked="0"/>
    </xf>
    <xf numFmtId="10" fontId="26" fillId="0" borderId="23" xfId="0" applyNumberFormat="1" applyFont="1" applyBorder="1" applyAlignment="1" applyProtection="1">
      <alignment horizontal="right" vertical="center" wrapText="1"/>
      <protection locked="0"/>
    </xf>
    <xf numFmtId="10" fontId="0" fillId="0" borderId="26" xfId="0" applyNumberFormat="1" applyBorder="1" applyAlignment="1" applyProtection="1">
      <alignment horizontal="right" vertical="center"/>
      <protection locked="0"/>
    </xf>
    <xf numFmtId="10" fontId="0" fillId="0" borderId="27" xfId="0" applyNumberFormat="1" applyBorder="1" applyAlignment="1" applyProtection="1">
      <alignment horizontal="right" vertical="center"/>
      <protection locked="0"/>
    </xf>
    <xf numFmtId="10" fontId="26" fillId="0" borderId="19" xfId="0" applyNumberFormat="1" applyFont="1" applyBorder="1" applyAlignment="1" applyProtection="1">
      <alignment horizontal="right" vertical="center" wrapText="1"/>
      <protection locked="0"/>
    </xf>
    <xf numFmtId="10" fontId="26" fillId="0" borderId="21" xfId="0" applyNumberFormat="1" applyFont="1" applyBorder="1" applyAlignment="1" applyProtection="1">
      <alignment horizontal="right" vertical="center" wrapText="1"/>
      <protection locked="0"/>
    </xf>
    <xf numFmtId="0" fontId="26" fillId="11" borderId="24" xfId="0" applyFont="1" applyFill="1" applyBorder="1" applyAlignment="1" applyProtection="1">
      <alignment horizontal="left" vertical="center" wrapText="1"/>
      <protection hidden="1"/>
    </xf>
    <xf numFmtId="0" fontId="26" fillId="11" borderId="51" xfId="0" applyFont="1" applyFill="1" applyBorder="1" applyAlignment="1" applyProtection="1">
      <alignment horizontal="left" vertical="center" wrapText="1"/>
      <protection hidden="1"/>
    </xf>
    <xf numFmtId="0" fontId="26" fillId="11" borderId="25" xfId="0" applyFont="1" applyFill="1" applyBorder="1" applyAlignment="1" applyProtection="1">
      <alignment horizontal="left" vertical="center" wrapText="1"/>
      <protection hidden="1"/>
    </xf>
    <xf numFmtId="10" fontId="26" fillId="0" borderId="13" xfId="0" applyNumberFormat="1" applyFont="1" applyBorder="1" applyAlignment="1" applyProtection="1">
      <alignment horizontal="right" vertical="center" wrapText="1"/>
      <protection locked="0"/>
    </xf>
    <xf numFmtId="10" fontId="26" fillId="0" borderId="9" xfId="0" applyNumberFormat="1" applyFont="1" applyBorder="1" applyAlignment="1" applyProtection="1">
      <alignment horizontal="right" vertical="center" wrapText="1"/>
      <protection locked="0"/>
    </xf>
    <xf numFmtId="10" fontId="0" fillId="0" borderId="24" xfId="0" applyNumberFormat="1" applyBorder="1" applyAlignment="1" applyProtection="1">
      <alignment horizontal="right" vertical="center"/>
      <protection locked="0"/>
    </xf>
    <xf numFmtId="10" fontId="0" fillId="0" borderId="25" xfId="0" applyNumberFormat="1" applyBorder="1" applyAlignment="1" applyProtection="1">
      <alignment horizontal="right" vertical="center"/>
      <protection locked="0"/>
    </xf>
    <xf numFmtId="10" fontId="0" fillId="0" borderId="19" xfId="0" applyNumberFormat="1" applyBorder="1" applyAlignment="1" applyProtection="1">
      <alignment horizontal="right" vertical="center"/>
      <protection locked="0"/>
    </xf>
    <xf numFmtId="10" fontId="0" fillId="0" borderId="21" xfId="0" applyNumberFormat="1" applyBorder="1" applyAlignment="1" applyProtection="1">
      <alignment horizontal="right" vertical="center"/>
      <protection locked="0"/>
    </xf>
    <xf numFmtId="0" fontId="0" fillId="13" borderId="0" xfId="0" applyFill="1" applyBorder="1" applyAlignment="1" applyProtection="1">
      <alignment horizontal="center" wrapText="1"/>
      <protection hidden="1"/>
    </xf>
    <xf numFmtId="3" fontId="26" fillId="0" borderId="42" xfId="0" applyNumberFormat="1" applyFont="1" applyBorder="1" applyAlignment="1" applyProtection="1">
      <alignment horizontal="right" vertical="center" wrapText="1"/>
      <protection locked="0"/>
    </xf>
    <xf numFmtId="3" fontId="26" fillId="0" borderId="41" xfId="0" applyNumberFormat="1" applyFont="1" applyBorder="1" applyAlignment="1" applyProtection="1">
      <alignment horizontal="right" vertical="center" wrapText="1"/>
      <protection locked="0"/>
    </xf>
    <xf numFmtId="3" fontId="0" fillId="0" borderId="43" xfId="0" applyNumberFormat="1" applyBorder="1" applyAlignment="1" applyProtection="1">
      <alignment horizontal="right"/>
      <protection locked="0"/>
    </xf>
    <xf numFmtId="3" fontId="0" fillId="0" borderId="44" xfId="0" applyNumberFormat="1" applyBorder="1" applyAlignment="1" applyProtection="1">
      <alignment horizontal="right"/>
      <protection locked="0"/>
    </xf>
    <xf numFmtId="0" fontId="26" fillId="11" borderId="36" xfId="0" applyFont="1" applyFill="1" applyBorder="1" applyAlignment="1" applyProtection="1">
      <alignment vertical="center" wrapText="1"/>
      <protection hidden="1"/>
    </xf>
    <xf numFmtId="0" fontId="26" fillId="11" borderId="34" xfId="0" applyFont="1" applyFill="1" applyBorder="1" applyAlignment="1" applyProtection="1">
      <alignment vertical="center" wrapText="1"/>
      <protection hidden="1"/>
    </xf>
    <xf numFmtId="0" fontId="26" fillId="11" borderId="0" xfId="0" applyFont="1" applyFill="1" applyBorder="1" applyAlignment="1" applyProtection="1">
      <alignment vertical="center" wrapText="1"/>
      <protection hidden="1"/>
    </xf>
    <xf numFmtId="3" fontId="0" fillId="0" borderId="38" xfId="0" applyNumberFormat="1" applyBorder="1" applyAlignment="1" applyProtection="1">
      <alignment horizontal="right"/>
      <protection locked="0"/>
    </xf>
    <xf numFmtId="0" fontId="26" fillId="0" borderId="39" xfId="0" applyFont="1" applyFill="1" applyBorder="1" applyAlignment="1" applyProtection="1">
      <alignment horizontal="left" vertical="center" wrapText="1"/>
      <protection locked="0"/>
    </xf>
    <xf numFmtId="3" fontId="0" fillId="0" borderId="43" xfId="0" applyNumberFormat="1" applyBorder="1" applyAlignment="1" applyProtection="1">
      <alignment horizontal="center"/>
      <protection locked="0"/>
    </xf>
    <xf numFmtId="3" fontId="0" fillId="0" borderId="44" xfId="0" applyNumberFormat="1" applyBorder="1" applyAlignment="1" applyProtection="1">
      <alignment horizontal="center"/>
      <protection locked="0"/>
    </xf>
    <xf numFmtId="3" fontId="0" fillId="0" borderId="45" xfId="0" applyNumberFormat="1" applyBorder="1" applyAlignment="1" applyProtection="1">
      <alignment horizontal="right"/>
      <protection locked="0"/>
    </xf>
    <xf numFmtId="3" fontId="0" fillId="0" borderId="26" xfId="0" applyNumberFormat="1" applyBorder="1" applyAlignment="1" applyProtection="1">
      <alignment horizontal="center"/>
      <protection locked="0"/>
    </xf>
    <xf numFmtId="3" fontId="0" fillId="0" borderId="27" xfId="0" applyNumberFormat="1" applyBorder="1" applyAlignment="1" applyProtection="1">
      <alignment horizontal="center"/>
      <protection locked="0"/>
    </xf>
    <xf numFmtId="3" fontId="0" fillId="0" borderId="13" xfId="0" applyNumberFormat="1" applyBorder="1" applyAlignment="1" applyProtection="1">
      <alignment horizontal="right"/>
      <protection locked="0"/>
    </xf>
    <xf numFmtId="3" fontId="0" fillId="0" borderId="37" xfId="0" applyNumberFormat="1" applyBorder="1" applyAlignment="1" applyProtection="1">
      <alignment horizontal="right"/>
      <protection locked="0"/>
    </xf>
    <xf numFmtId="3" fontId="0" fillId="0" borderId="24" xfId="0" applyNumberFormat="1" applyBorder="1" applyAlignment="1" applyProtection="1">
      <alignment horizontal="center"/>
      <protection locked="0"/>
    </xf>
    <xf numFmtId="3" fontId="0" fillId="0" borderId="25" xfId="0" applyNumberFormat="1" applyBorder="1" applyAlignment="1" applyProtection="1">
      <alignment horizontal="center"/>
      <protection locked="0"/>
    </xf>
    <xf numFmtId="0" fontId="26" fillId="0" borderId="34" xfId="0" applyFont="1" applyFill="1" applyBorder="1" applyAlignment="1" applyProtection="1">
      <alignment horizontal="left" vertical="center" wrapText="1"/>
      <protection locked="0"/>
    </xf>
    <xf numFmtId="0" fontId="26" fillId="0" borderId="0" xfId="0" applyFont="1" applyFill="1" applyBorder="1" applyAlignment="1" applyProtection="1">
      <alignment horizontal="left" vertical="center" wrapText="1"/>
      <protection locked="0"/>
    </xf>
    <xf numFmtId="3" fontId="26" fillId="0" borderId="16" xfId="0" applyNumberFormat="1" applyFont="1" applyBorder="1" applyAlignment="1" applyProtection="1">
      <alignment horizontal="center" vertical="center" wrapText="1"/>
      <protection locked="0"/>
    </xf>
    <xf numFmtId="3" fontId="26" fillId="0" borderId="18" xfId="0" applyNumberFormat="1" applyFont="1" applyBorder="1" applyAlignment="1" applyProtection="1">
      <alignment horizontal="center" vertical="center" wrapText="1"/>
      <protection locked="0"/>
    </xf>
    <xf numFmtId="3" fontId="26" fillId="0" borderId="19" xfId="0" applyNumberFormat="1" applyFont="1" applyBorder="1" applyAlignment="1" applyProtection="1">
      <alignment horizontal="center" vertical="center" wrapText="1"/>
      <protection locked="0"/>
    </xf>
    <xf numFmtId="3" fontId="26" fillId="0" borderId="21" xfId="0" applyNumberFormat="1" applyFont="1" applyBorder="1" applyAlignment="1" applyProtection="1">
      <alignment horizontal="center" vertical="center" wrapText="1"/>
      <protection locked="0"/>
    </xf>
    <xf numFmtId="3" fontId="26" fillId="0" borderId="13" xfId="0" applyNumberFormat="1" applyFont="1" applyBorder="1" applyAlignment="1" applyProtection="1">
      <alignment horizontal="center" vertical="center" wrapText="1"/>
      <protection locked="0"/>
    </xf>
    <xf numFmtId="3" fontId="26" fillId="0" borderId="9" xfId="0" applyNumberFormat="1" applyFont="1" applyBorder="1" applyAlignment="1" applyProtection="1">
      <alignment horizontal="center" vertical="center" wrapText="1"/>
      <protection locked="0"/>
    </xf>
    <xf numFmtId="3" fontId="0" fillId="0" borderId="38" xfId="0" applyNumberFormat="1" applyBorder="1" applyAlignment="1" applyProtection="1">
      <alignment horizontal="center"/>
      <protection locked="0"/>
    </xf>
    <xf numFmtId="3" fontId="0" fillId="0" borderId="45" xfId="0" applyNumberFormat="1" applyBorder="1" applyAlignment="1" applyProtection="1">
      <alignment horizontal="center"/>
      <protection locked="0"/>
    </xf>
    <xf numFmtId="0" fontId="26" fillId="0" borderId="20" xfId="0" applyFont="1" applyFill="1" applyBorder="1" applyAlignment="1" applyProtection="1">
      <alignment horizontal="left" vertical="center" wrapText="1"/>
      <protection locked="0"/>
    </xf>
    <xf numFmtId="3" fontId="0" fillId="0" borderId="13" xfId="0" applyNumberFormat="1" applyBorder="1" applyAlignment="1" applyProtection="1">
      <alignment horizontal="center"/>
      <protection locked="0"/>
    </xf>
    <xf numFmtId="3" fontId="0" fillId="0" borderId="37" xfId="0" applyNumberFormat="1" applyBorder="1" applyAlignment="1" applyProtection="1">
      <alignment horizontal="center"/>
      <protection locked="0"/>
    </xf>
    <xf numFmtId="3" fontId="0" fillId="0" borderId="22" xfId="0" applyNumberFormat="1" applyBorder="1" applyAlignment="1" applyProtection="1">
      <alignment horizontal="right"/>
      <protection locked="0"/>
    </xf>
    <xf numFmtId="3" fontId="0" fillId="0" borderId="23" xfId="0" applyNumberFormat="1" applyBorder="1" applyAlignment="1" applyProtection="1">
      <alignment horizontal="right"/>
      <protection locked="0"/>
    </xf>
    <xf numFmtId="3" fontId="0" fillId="0" borderId="42" xfId="0" applyNumberFormat="1" applyBorder="1" applyAlignment="1" applyProtection="1">
      <alignment horizontal="right"/>
      <protection locked="0"/>
    </xf>
    <xf numFmtId="3" fontId="0" fillId="0" borderId="41" xfId="0" applyNumberFormat="1" applyBorder="1" applyAlignment="1" applyProtection="1">
      <alignment horizontal="right"/>
      <protection locked="0"/>
    </xf>
    <xf numFmtId="3" fontId="2" fillId="0" borderId="22" xfId="0" applyNumberFormat="1" applyFont="1" applyBorder="1" applyAlignment="1" applyProtection="1">
      <alignment horizontal="right"/>
      <protection locked="0"/>
    </xf>
    <xf numFmtId="3" fontId="2" fillId="0" borderId="23" xfId="0" applyNumberFormat="1" applyFont="1" applyBorder="1" applyAlignment="1" applyProtection="1">
      <alignment horizontal="right"/>
      <protection locked="0"/>
    </xf>
    <xf numFmtId="3" fontId="0" fillId="0" borderId="35" xfId="0" applyNumberFormat="1" applyBorder="1" applyAlignment="1" applyProtection="1">
      <alignment horizontal="right"/>
      <protection locked="0"/>
    </xf>
    <xf numFmtId="3" fontId="29" fillId="16" borderId="19" xfId="0" applyNumberFormat="1" applyFont="1" applyFill="1" applyBorder="1" applyAlignment="1" applyProtection="1">
      <alignment horizontal="right" vertical="center" wrapText="1"/>
      <protection hidden="1"/>
    </xf>
    <xf numFmtId="3" fontId="29" fillId="16" borderId="21" xfId="0" applyNumberFormat="1" applyFont="1" applyFill="1" applyBorder="1" applyAlignment="1" applyProtection="1">
      <alignment horizontal="right" vertical="center" wrapText="1"/>
      <protection hidden="1"/>
    </xf>
    <xf numFmtId="0" fontId="29" fillId="11" borderId="50" xfId="0" applyFont="1" applyFill="1" applyBorder="1" applyAlignment="1" applyProtection="1">
      <alignment horizontal="left" vertical="center" wrapText="1"/>
      <protection hidden="1"/>
    </xf>
    <xf numFmtId="0" fontId="29" fillId="11" borderId="51" xfId="0" applyFont="1" applyFill="1" applyBorder="1" applyAlignment="1" applyProtection="1">
      <alignment horizontal="left" vertical="center" wrapText="1"/>
      <protection hidden="1"/>
    </xf>
    <xf numFmtId="0" fontId="29" fillId="11" borderId="25" xfId="0" applyFont="1" applyFill="1" applyBorder="1" applyAlignment="1" applyProtection="1">
      <alignment horizontal="left" vertical="center" wrapText="1"/>
      <protection hidden="1"/>
    </xf>
    <xf numFmtId="0" fontId="26" fillId="11" borderId="46" xfId="0" applyFont="1" applyFill="1" applyBorder="1" applyAlignment="1" applyProtection="1">
      <alignment vertical="center" wrapText="1"/>
      <protection hidden="1"/>
    </xf>
    <xf numFmtId="0" fontId="26" fillId="11" borderId="47" xfId="0" applyFont="1" applyFill="1" applyBorder="1" applyAlignment="1" applyProtection="1">
      <alignment vertical="center" wrapText="1"/>
      <protection hidden="1"/>
    </xf>
    <xf numFmtId="0" fontId="26" fillId="11" borderId="48" xfId="0" applyFont="1" applyFill="1" applyBorder="1" applyAlignment="1" applyProtection="1">
      <alignment vertical="center" wrapText="1"/>
      <protection hidden="1"/>
    </xf>
    <xf numFmtId="3" fontId="26" fillId="0" borderId="49" xfId="0" applyNumberFormat="1" applyFont="1" applyBorder="1" applyAlignment="1" applyProtection="1">
      <alignment horizontal="right" vertical="center" wrapText="1"/>
      <protection locked="0"/>
    </xf>
    <xf numFmtId="3" fontId="26" fillId="0" borderId="48" xfId="0" applyNumberFormat="1" applyFont="1" applyBorder="1" applyAlignment="1" applyProtection="1">
      <alignment horizontal="right" vertical="center" wrapText="1"/>
      <protection locked="0"/>
    </xf>
    <xf numFmtId="3" fontId="0" fillId="0" borderId="35" xfId="0" applyNumberFormat="1" applyBorder="1" applyAlignment="1" applyProtection="1">
      <alignment horizontal="center"/>
      <protection locked="0"/>
    </xf>
    <xf numFmtId="0" fontId="29" fillId="11" borderId="34" xfId="0" applyFont="1" applyFill="1" applyBorder="1" applyAlignment="1" applyProtection="1">
      <alignment vertical="center" wrapText="1"/>
      <protection hidden="1"/>
    </xf>
    <xf numFmtId="0" fontId="29" fillId="11" borderId="0" xfId="0" applyFont="1" applyFill="1" applyBorder="1" applyAlignment="1" applyProtection="1">
      <alignment vertical="center" wrapText="1"/>
      <protection hidden="1"/>
    </xf>
    <xf numFmtId="3" fontId="31" fillId="16" borderId="24" xfId="0" applyNumberFormat="1" applyFont="1" applyFill="1" applyBorder="1" applyAlignment="1" applyProtection="1">
      <alignment vertical="center" wrapText="1"/>
      <protection hidden="1"/>
    </xf>
    <xf numFmtId="3" fontId="31" fillId="16" borderId="25" xfId="0" applyNumberFormat="1" applyFont="1" applyFill="1" applyBorder="1" applyAlignment="1" applyProtection="1">
      <alignment vertical="center" wrapText="1"/>
      <protection hidden="1"/>
    </xf>
    <xf numFmtId="0" fontId="29" fillId="11" borderId="36" xfId="0" applyFont="1" applyFill="1" applyBorder="1" applyAlignment="1" applyProtection="1">
      <alignment vertical="center" wrapText="1"/>
      <protection hidden="1"/>
    </xf>
    <xf numFmtId="3" fontId="29" fillId="16" borderId="22" xfId="0" applyNumberFormat="1" applyFont="1" applyFill="1" applyBorder="1" applyAlignment="1" applyProtection="1">
      <alignment vertical="center" wrapText="1"/>
      <protection hidden="1"/>
    </xf>
    <xf numFmtId="3" fontId="29" fillId="16" borderId="23" xfId="0" applyNumberFormat="1" applyFont="1" applyFill="1" applyBorder="1" applyAlignment="1" applyProtection="1">
      <alignment vertical="center" wrapText="1"/>
      <protection hidden="1"/>
    </xf>
    <xf numFmtId="3" fontId="26" fillId="0" borderId="19" xfId="0" applyNumberFormat="1" applyFont="1" applyBorder="1" applyAlignment="1" applyProtection="1">
      <alignment vertical="center" wrapText="1"/>
      <protection locked="0"/>
    </xf>
    <xf numFmtId="3" fontId="26" fillId="0" borderId="21" xfId="0" applyNumberFormat="1" applyFont="1" applyBorder="1" applyAlignment="1" applyProtection="1">
      <alignment vertical="center" wrapText="1"/>
      <protection locked="0"/>
    </xf>
    <xf numFmtId="3" fontId="26" fillId="0" borderId="13" xfId="0" applyNumberFormat="1" applyFont="1" applyBorder="1" applyAlignment="1" applyProtection="1">
      <alignment vertical="center" wrapText="1"/>
      <protection locked="0"/>
    </xf>
    <xf numFmtId="3" fontId="26" fillId="0" borderId="9" xfId="0" applyNumberFormat="1" applyFont="1" applyBorder="1" applyAlignment="1" applyProtection="1">
      <alignment vertical="center" wrapText="1"/>
      <protection locked="0"/>
    </xf>
    <xf numFmtId="3" fontId="26" fillId="0" borderId="22" xfId="0" applyNumberFormat="1" applyFont="1" applyBorder="1" applyAlignment="1" applyProtection="1">
      <alignment vertical="center" wrapText="1"/>
      <protection locked="0"/>
    </xf>
    <xf numFmtId="3" fontId="26" fillId="0" borderId="23" xfId="0" applyNumberFormat="1" applyFont="1" applyBorder="1" applyAlignment="1" applyProtection="1">
      <alignment vertical="center" wrapText="1"/>
      <protection locked="0"/>
    </xf>
    <xf numFmtId="3" fontId="0" fillId="0" borderId="22" xfId="0" applyNumberFormat="1" applyBorder="1" applyAlignment="1" applyProtection="1">
      <protection locked="0"/>
    </xf>
    <xf numFmtId="3" fontId="0" fillId="0" borderId="23" xfId="0" applyNumberFormat="1" applyBorder="1" applyAlignment="1" applyProtection="1">
      <protection locked="0"/>
    </xf>
    <xf numFmtId="3" fontId="0" fillId="0" borderId="13" xfId="0" applyNumberFormat="1" applyBorder="1" applyAlignment="1" applyProtection="1">
      <protection locked="0"/>
    </xf>
    <xf numFmtId="3" fontId="0" fillId="0" borderId="9" xfId="0" applyNumberFormat="1" applyBorder="1" applyAlignment="1" applyProtection="1">
      <protection locked="0"/>
    </xf>
    <xf numFmtId="3" fontId="0" fillId="0" borderId="14" xfId="0" applyNumberFormat="1" applyBorder="1" applyAlignment="1" applyProtection="1">
      <protection locked="0"/>
    </xf>
    <xf numFmtId="3" fontId="0" fillId="0" borderId="15" xfId="0" applyNumberFormat="1" applyBorder="1" applyAlignment="1" applyProtection="1">
      <protection locked="0"/>
    </xf>
    <xf numFmtId="3" fontId="29" fillId="16" borderId="19" xfId="0" applyNumberFormat="1" applyFont="1" applyFill="1" applyBorder="1" applyAlignment="1" applyProtection="1">
      <alignment vertical="center" wrapText="1"/>
      <protection hidden="1"/>
    </xf>
    <xf numFmtId="3" fontId="29" fillId="16" borderId="21" xfId="0" applyNumberFormat="1" applyFont="1" applyFill="1" applyBorder="1" applyAlignment="1" applyProtection="1">
      <alignment vertical="center" wrapText="1"/>
      <protection hidden="1"/>
    </xf>
    <xf numFmtId="3" fontId="0" fillId="0" borderId="19" xfId="0" applyNumberFormat="1" applyBorder="1" applyAlignment="1" applyProtection="1">
      <protection locked="0"/>
    </xf>
    <xf numFmtId="3" fontId="0" fillId="0" borderId="21" xfId="0" applyNumberFormat="1" applyBorder="1" applyAlignment="1" applyProtection="1">
      <protection locked="0"/>
    </xf>
    <xf numFmtId="3" fontId="26" fillId="0" borderId="16" xfId="0" applyNumberFormat="1" applyFont="1" applyBorder="1" applyAlignment="1" applyProtection="1">
      <alignment vertical="center" wrapText="1"/>
      <protection locked="0"/>
    </xf>
    <xf numFmtId="3" fontId="26" fillId="0" borderId="18" xfId="0" applyNumberFormat="1" applyFont="1" applyBorder="1" applyAlignment="1" applyProtection="1">
      <alignment vertical="center" wrapText="1"/>
      <protection locked="0"/>
    </xf>
    <xf numFmtId="0" fontId="44" fillId="12" borderId="0" xfId="4" applyFont="1" applyFill="1" applyBorder="1" applyAlignment="1" applyProtection="1">
      <alignment horizontal="center"/>
      <protection hidden="1"/>
    </xf>
    <xf numFmtId="3" fontId="0" fillId="0" borderId="9" xfId="0" applyNumberFormat="1" applyBorder="1" applyAlignment="1" applyProtection="1">
      <alignment horizontal="right"/>
      <protection locked="0"/>
    </xf>
    <xf numFmtId="3" fontId="31" fillId="16" borderId="13" xfId="0" applyNumberFormat="1" applyFont="1" applyFill="1" applyBorder="1" applyAlignment="1" applyProtection="1">
      <alignment vertical="center" wrapText="1"/>
      <protection hidden="1"/>
    </xf>
    <xf numFmtId="3" fontId="31" fillId="16" borderId="9" xfId="0" applyNumberFormat="1" applyFont="1" applyFill="1" applyBorder="1" applyAlignment="1" applyProtection="1">
      <alignment vertical="center" wrapText="1"/>
      <protection hidden="1"/>
    </xf>
    <xf numFmtId="3" fontId="29" fillId="0" borderId="19" xfId="0" applyNumberFormat="1" applyFont="1" applyBorder="1" applyAlignment="1" applyProtection="1">
      <alignment horizontal="right" vertical="center" wrapText="1"/>
      <protection locked="0"/>
    </xf>
    <xf numFmtId="3" fontId="29" fillId="0" borderId="21" xfId="0" applyNumberFormat="1" applyFont="1" applyBorder="1" applyAlignment="1" applyProtection="1">
      <alignment horizontal="right" vertical="center" wrapText="1"/>
      <protection locked="0"/>
    </xf>
    <xf numFmtId="10" fontId="26" fillId="0" borderId="42" xfId="0" applyNumberFormat="1" applyFont="1" applyBorder="1" applyAlignment="1" applyProtection="1">
      <alignment horizontal="right" vertical="center" wrapText="1"/>
      <protection locked="0"/>
    </xf>
    <xf numFmtId="10" fontId="26" fillId="0" borderId="41" xfId="0" applyNumberFormat="1" applyFont="1" applyBorder="1" applyAlignment="1" applyProtection="1">
      <alignment horizontal="right" vertical="center" wrapText="1"/>
      <protection locked="0"/>
    </xf>
    <xf numFmtId="10" fontId="0" fillId="0" borderId="43" xfId="0" applyNumberFormat="1" applyBorder="1" applyAlignment="1" applyProtection="1">
      <alignment horizontal="right"/>
      <protection locked="0"/>
    </xf>
    <xf numFmtId="10" fontId="0" fillId="0" borderId="44" xfId="0" applyNumberFormat="1" applyBorder="1" applyAlignment="1" applyProtection="1">
      <alignment horizontal="right"/>
      <protection locked="0"/>
    </xf>
    <xf numFmtId="3" fontId="26" fillId="0" borderId="65" xfId="0" applyNumberFormat="1" applyFont="1" applyBorder="1" applyAlignment="1" applyProtection="1">
      <alignment horizontal="right" vertical="center" wrapText="1"/>
      <protection locked="0"/>
    </xf>
    <xf numFmtId="3" fontId="26" fillId="0" borderId="66" xfId="0" applyNumberFormat="1" applyFont="1" applyBorder="1" applyAlignment="1" applyProtection="1">
      <alignment horizontal="right" vertical="center" wrapText="1"/>
      <protection locked="0"/>
    </xf>
    <xf numFmtId="3" fontId="0" fillId="0" borderId="24" xfId="0" applyNumberFormat="1" applyBorder="1" applyAlignment="1" applyProtection="1">
      <alignment horizontal="right" vertical="center"/>
      <protection locked="0"/>
    </xf>
    <xf numFmtId="3" fontId="0" fillId="0" borderId="25" xfId="0" applyNumberFormat="1" applyBorder="1" applyAlignment="1" applyProtection="1">
      <alignment horizontal="right" vertical="center"/>
      <protection locked="0"/>
    </xf>
    <xf numFmtId="10" fontId="29" fillId="16" borderId="19" xfId="0" applyNumberFormat="1" applyFont="1" applyFill="1" applyBorder="1" applyAlignment="1" applyProtection="1">
      <alignment horizontal="right" vertical="center" wrapText="1"/>
      <protection locked="0"/>
    </xf>
    <xf numFmtId="10" fontId="29" fillId="16" borderId="21" xfId="0" applyNumberFormat="1" applyFont="1" applyFill="1" applyBorder="1" applyAlignment="1" applyProtection="1">
      <alignment horizontal="right" vertical="center" wrapText="1"/>
      <protection locked="0"/>
    </xf>
    <xf numFmtId="3" fontId="0" fillId="0" borderId="65" xfId="0" applyNumberFormat="1" applyBorder="1" applyAlignment="1" applyProtection="1">
      <alignment horizontal="right" vertical="center"/>
      <protection locked="0"/>
    </xf>
    <xf numFmtId="3" fontId="0" fillId="0" borderId="66" xfId="0" applyNumberFormat="1" applyBorder="1" applyAlignment="1" applyProtection="1">
      <alignment horizontal="right" vertical="center"/>
      <protection locked="0"/>
    </xf>
    <xf numFmtId="0" fontId="26" fillId="11" borderId="77" xfId="0" applyFont="1" applyFill="1" applyBorder="1" applyAlignment="1" applyProtection="1">
      <alignment horizontal="center" vertical="center" wrapText="1"/>
      <protection hidden="1"/>
    </xf>
    <xf numFmtId="0" fontId="26" fillId="11" borderId="70" xfId="0" applyFont="1" applyFill="1" applyBorder="1" applyAlignment="1" applyProtection="1">
      <alignment horizontal="center" vertical="center" wrapText="1"/>
      <protection hidden="1"/>
    </xf>
    <xf numFmtId="0" fontId="26" fillId="11" borderId="64" xfId="0" applyFont="1" applyFill="1" applyBorder="1" applyAlignment="1" applyProtection="1">
      <alignment horizontal="center" vertical="center" wrapText="1"/>
      <protection hidden="1"/>
    </xf>
    <xf numFmtId="0" fontId="29" fillId="11" borderId="75" xfId="0" applyFont="1" applyFill="1" applyBorder="1" applyAlignment="1" applyProtection="1">
      <alignment horizontal="left" vertical="center" wrapText="1"/>
      <protection hidden="1"/>
    </xf>
    <xf numFmtId="0" fontId="29" fillId="11" borderId="76" xfId="0" applyFont="1" applyFill="1" applyBorder="1" applyAlignment="1" applyProtection="1">
      <alignment horizontal="left" vertical="center" wrapText="1"/>
      <protection hidden="1"/>
    </xf>
    <xf numFmtId="0" fontId="29" fillId="11" borderId="67" xfId="0" applyFont="1" applyFill="1" applyBorder="1" applyAlignment="1" applyProtection="1">
      <alignment horizontal="left" vertical="center" wrapText="1"/>
      <protection hidden="1"/>
    </xf>
    <xf numFmtId="3" fontId="29" fillId="16" borderId="68" xfId="0" applyNumberFormat="1" applyFont="1" applyFill="1" applyBorder="1" applyAlignment="1" applyProtection="1">
      <alignment horizontal="right" vertical="center" wrapText="1"/>
      <protection hidden="1"/>
    </xf>
    <xf numFmtId="3" fontId="29" fillId="16" borderId="69" xfId="0" applyNumberFormat="1" applyFont="1" applyFill="1" applyBorder="1" applyAlignment="1" applyProtection="1">
      <alignment horizontal="right" vertical="center" wrapText="1"/>
      <protection hidden="1"/>
    </xf>
    <xf numFmtId="3" fontId="0" fillId="0" borderId="63" xfId="0" applyNumberFormat="1" applyBorder="1" applyAlignment="1" applyProtection="1">
      <alignment horizontal="right" vertical="center"/>
      <protection locked="0"/>
    </xf>
    <xf numFmtId="3" fontId="0" fillId="0" borderId="64" xfId="0" applyNumberFormat="1" applyBorder="1" applyAlignment="1" applyProtection="1">
      <alignment horizontal="right" vertical="center"/>
      <protection locked="0"/>
    </xf>
    <xf numFmtId="3" fontId="26" fillId="0" borderId="63" xfId="0" applyNumberFormat="1" applyFont="1" applyBorder="1" applyAlignment="1" applyProtection="1">
      <alignment horizontal="right" vertical="center" wrapText="1"/>
      <protection locked="0"/>
    </xf>
    <xf numFmtId="3" fontId="26" fillId="0" borderId="64" xfId="0" applyNumberFormat="1" applyFont="1" applyBorder="1" applyAlignment="1" applyProtection="1">
      <alignment horizontal="right" vertical="center" wrapText="1"/>
      <protection locked="0"/>
    </xf>
    <xf numFmtId="3" fontId="26" fillId="0" borderId="22" xfId="0" applyNumberFormat="1" applyFont="1" applyBorder="1" applyAlignment="1" applyProtection="1">
      <alignment horizontal="center" vertical="center" wrapText="1"/>
      <protection locked="0"/>
    </xf>
    <xf numFmtId="3" fontId="26" fillId="0" borderId="23" xfId="0" applyNumberFormat="1" applyFont="1" applyBorder="1" applyAlignment="1" applyProtection="1">
      <alignment horizontal="center" vertical="center" wrapText="1"/>
      <protection locked="0"/>
    </xf>
    <xf numFmtId="3" fontId="0" fillId="0" borderId="24" xfId="0" applyNumberFormat="1" applyBorder="1" applyAlignment="1" applyProtection="1">
      <alignment horizontal="center" vertical="center"/>
      <protection locked="0"/>
    </xf>
    <xf numFmtId="3" fontId="0" fillId="0" borderId="25" xfId="0" applyNumberFormat="1" applyBorder="1" applyAlignment="1" applyProtection="1">
      <alignment horizontal="center" vertical="center"/>
      <protection locked="0"/>
    </xf>
    <xf numFmtId="3" fontId="0" fillId="0" borderId="42" xfId="0" applyNumberFormat="1" applyBorder="1" applyAlignment="1" applyProtection="1">
      <alignment horizontal="center"/>
      <protection locked="0"/>
    </xf>
    <xf numFmtId="3" fontId="0" fillId="0" borderId="41" xfId="0" applyNumberFormat="1" applyBorder="1" applyAlignment="1" applyProtection="1">
      <alignment horizontal="center"/>
      <protection locked="0"/>
    </xf>
    <xf numFmtId="0" fontId="26" fillId="11" borderId="24" xfId="0" applyFont="1" applyFill="1" applyBorder="1" applyAlignment="1" applyProtection="1">
      <alignment vertical="center" wrapText="1"/>
      <protection hidden="1"/>
    </xf>
    <xf numFmtId="0" fontId="26" fillId="11" borderId="51" xfId="0" applyFont="1" applyFill="1" applyBorder="1" applyAlignment="1" applyProtection="1">
      <alignment vertical="center" wrapText="1"/>
      <protection hidden="1"/>
    </xf>
    <xf numFmtId="0" fontId="26" fillId="11" borderId="25" xfId="0" applyFont="1" applyFill="1" applyBorder="1" applyAlignment="1" applyProtection="1">
      <alignment vertical="center" wrapText="1"/>
      <protection hidden="1"/>
    </xf>
    <xf numFmtId="3" fontId="29" fillId="16" borderId="16" xfId="0" applyNumberFormat="1" applyFont="1" applyFill="1" applyBorder="1" applyAlignment="1" applyProtection="1">
      <alignment horizontal="right" vertical="center" wrapText="1"/>
      <protection hidden="1"/>
    </xf>
    <xf numFmtId="3" fontId="29" fillId="16" borderId="18" xfId="0" applyNumberFormat="1" applyFont="1" applyFill="1" applyBorder="1" applyAlignment="1" applyProtection="1">
      <alignment horizontal="right" vertical="center" wrapText="1"/>
      <protection hidden="1"/>
    </xf>
    <xf numFmtId="0" fontId="29" fillId="11" borderId="16" xfId="0" applyFont="1" applyFill="1" applyBorder="1" applyAlignment="1" applyProtection="1">
      <alignment vertical="center" wrapText="1"/>
      <protection hidden="1"/>
    </xf>
    <xf numFmtId="0" fontId="29" fillId="11" borderId="17" xfId="0" applyFont="1" applyFill="1" applyBorder="1" applyAlignment="1" applyProtection="1">
      <alignment vertical="center" wrapText="1"/>
      <protection hidden="1"/>
    </xf>
    <xf numFmtId="0" fontId="29" fillId="11" borderId="18" xfId="0" applyFont="1" applyFill="1" applyBorder="1" applyAlignment="1" applyProtection="1">
      <alignment vertical="center" wrapText="1"/>
      <protection hidden="1"/>
    </xf>
    <xf numFmtId="3" fontId="0" fillId="0" borderId="13" xfId="0" applyNumberFormat="1" applyBorder="1" applyAlignment="1" applyProtection="1">
      <alignment horizontal="right" vertical="center"/>
      <protection locked="0"/>
    </xf>
    <xf numFmtId="3" fontId="0" fillId="0" borderId="9" xfId="0" applyNumberFormat="1" applyBorder="1" applyAlignment="1" applyProtection="1">
      <alignment horizontal="right" vertical="center"/>
      <protection locked="0"/>
    </xf>
    <xf numFmtId="0" fontId="26" fillId="11" borderId="80" xfId="0" applyFont="1" applyFill="1" applyBorder="1" applyAlignment="1" applyProtection="1">
      <alignment horizontal="center" vertical="center" wrapText="1"/>
      <protection hidden="1"/>
    </xf>
    <xf numFmtId="0" fontId="26" fillId="11" borderId="81" xfId="0" applyFont="1" applyFill="1" applyBorder="1" applyAlignment="1" applyProtection="1">
      <alignment horizontal="center" vertical="center" wrapText="1"/>
      <protection hidden="1"/>
    </xf>
    <xf numFmtId="0" fontId="26" fillId="11" borderId="69" xfId="0" applyFont="1" applyFill="1" applyBorder="1" applyAlignment="1" applyProtection="1">
      <alignment horizontal="center" vertical="center" wrapText="1"/>
      <protection hidden="1"/>
    </xf>
    <xf numFmtId="0" fontId="26" fillId="11" borderId="50" xfId="0" applyFont="1" applyFill="1" applyBorder="1" applyAlignment="1" applyProtection="1">
      <alignment horizontal="left" vertical="center" wrapText="1"/>
      <protection hidden="1"/>
    </xf>
    <xf numFmtId="3" fontId="26" fillId="0" borderId="73" xfId="0" applyNumberFormat="1" applyFont="1" applyBorder="1" applyAlignment="1" applyProtection="1">
      <alignment horizontal="right" vertical="center" wrapText="1"/>
      <protection locked="0"/>
    </xf>
    <xf numFmtId="3" fontId="26" fillId="0" borderId="74" xfId="0" applyNumberFormat="1" applyFont="1" applyBorder="1" applyAlignment="1" applyProtection="1">
      <alignment horizontal="right" vertical="center" wrapText="1"/>
      <protection locked="0"/>
    </xf>
    <xf numFmtId="3" fontId="0" fillId="0" borderId="14" xfId="0" applyNumberFormat="1" applyBorder="1" applyAlignment="1" applyProtection="1">
      <alignment horizontal="center"/>
      <protection locked="0"/>
    </xf>
    <xf numFmtId="3" fontId="0" fillId="0" borderId="15" xfId="0" applyNumberFormat="1" applyBorder="1" applyAlignment="1" applyProtection="1">
      <alignment horizontal="center"/>
      <protection locked="0"/>
    </xf>
    <xf numFmtId="3" fontId="26" fillId="0" borderId="71" xfId="0" applyNumberFormat="1" applyFont="1" applyBorder="1" applyAlignment="1" applyProtection="1">
      <alignment horizontal="right" vertical="center" wrapText="1"/>
      <protection locked="0"/>
    </xf>
    <xf numFmtId="3" fontId="26" fillId="0" borderId="72" xfId="0" applyNumberFormat="1" applyFont="1" applyBorder="1" applyAlignment="1" applyProtection="1">
      <alignment horizontal="right" vertical="center" wrapText="1"/>
      <protection locked="0"/>
    </xf>
    <xf numFmtId="0" fontId="26" fillId="11" borderId="78" xfId="0" applyFont="1" applyFill="1" applyBorder="1" applyAlignment="1" applyProtection="1">
      <alignment horizontal="center" vertical="center" wrapText="1"/>
      <protection hidden="1"/>
    </xf>
    <xf numFmtId="0" fontId="26" fillId="11" borderId="79" xfId="0" applyFont="1" applyFill="1" applyBorder="1" applyAlignment="1" applyProtection="1">
      <alignment horizontal="center" vertical="center" wrapText="1"/>
      <protection hidden="1"/>
    </xf>
    <xf numFmtId="0" fontId="26" fillId="11" borderId="72" xfId="0" applyFont="1" applyFill="1" applyBorder="1" applyAlignment="1" applyProtection="1">
      <alignment horizontal="center" vertical="center" wrapText="1"/>
      <protection hidden="1"/>
    </xf>
    <xf numFmtId="0" fontId="27" fillId="5" borderId="52" xfId="0" applyFont="1" applyFill="1" applyBorder="1" applyAlignment="1" applyProtection="1">
      <alignment horizontal="left" vertical="center" wrapText="1"/>
      <protection hidden="1"/>
    </xf>
    <xf numFmtId="0" fontId="26" fillId="0" borderId="39" xfId="0" applyFont="1" applyFill="1" applyBorder="1" applyAlignment="1" applyProtection="1">
      <alignment horizontal="right" vertical="center" wrapText="1"/>
      <protection locked="0"/>
    </xf>
    <xf numFmtId="0" fontId="26" fillId="0" borderId="40" xfId="0" applyFont="1" applyFill="1" applyBorder="1" applyAlignment="1" applyProtection="1">
      <alignment horizontal="right" vertical="center" wrapText="1"/>
      <protection locked="0"/>
    </xf>
    <xf numFmtId="0" fontId="26" fillId="0" borderId="41" xfId="0" applyFont="1" applyFill="1" applyBorder="1" applyAlignment="1" applyProtection="1">
      <alignment horizontal="right" vertical="center" wrapText="1"/>
      <protection locked="0"/>
    </xf>
    <xf numFmtId="0" fontId="26" fillId="10" borderId="150" xfId="0" applyFont="1" applyFill="1" applyBorder="1" applyAlignment="1" applyProtection="1">
      <alignment horizontal="center" vertical="center" wrapText="1"/>
      <protection hidden="1"/>
    </xf>
    <xf numFmtId="0" fontId="26" fillId="10" borderId="54" xfId="0" applyFont="1" applyFill="1" applyBorder="1" applyAlignment="1" applyProtection="1">
      <alignment horizontal="center" vertical="center" wrapText="1"/>
      <protection hidden="1"/>
    </xf>
    <xf numFmtId="0" fontId="26" fillId="10" borderId="151" xfId="0" applyFont="1" applyFill="1" applyBorder="1" applyAlignment="1" applyProtection="1">
      <alignment horizontal="center" vertical="center" wrapText="1"/>
      <protection hidden="1"/>
    </xf>
    <xf numFmtId="3" fontId="26" fillId="0" borderId="24" xfId="0" applyNumberFormat="1" applyFont="1" applyBorder="1" applyAlignment="1" applyProtection="1">
      <alignment horizontal="right" vertical="center" wrapText="1"/>
      <protection locked="0"/>
    </xf>
    <xf numFmtId="3" fontId="26" fillId="0" borderId="51" xfId="0" applyNumberFormat="1" applyFont="1" applyBorder="1" applyAlignment="1" applyProtection="1">
      <alignment horizontal="right" vertical="center" wrapText="1"/>
      <protection locked="0"/>
    </xf>
    <xf numFmtId="3" fontId="26" fillId="0" borderId="83" xfId="0" applyNumberFormat="1" applyFont="1" applyBorder="1" applyAlignment="1" applyProtection="1">
      <alignment horizontal="right" vertical="center" wrapText="1"/>
      <protection locked="0"/>
    </xf>
    <xf numFmtId="3" fontId="26" fillId="0" borderId="20" xfId="0" applyNumberFormat="1" applyFont="1" applyBorder="1" applyAlignment="1" applyProtection="1">
      <alignment horizontal="right" vertical="center" wrapText="1"/>
      <protection locked="0"/>
    </xf>
    <xf numFmtId="3" fontId="26" fillId="0" borderId="57" xfId="0" applyNumberFormat="1" applyFont="1" applyBorder="1" applyAlignment="1" applyProtection="1">
      <alignment horizontal="right" vertical="center" wrapText="1"/>
      <protection locked="0"/>
    </xf>
    <xf numFmtId="3" fontId="26" fillId="0" borderId="40" xfId="0" applyNumberFormat="1" applyFont="1" applyBorder="1" applyAlignment="1" applyProtection="1">
      <alignment horizontal="right" vertical="center" wrapText="1"/>
      <protection locked="0"/>
    </xf>
    <xf numFmtId="3" fontId="26" fillId="0" borderId="58" xfId="0" applyNumberFormat="1" applyFont="1" applyBorder="1" applyAlignment="1" applyProtection="1">
      <alignment horizontal="right" vertical="center" wrapText="1"/>
      <protection locked="0"/>
    </xf>
    <xf numFmtId="0" fontId="0" fillId="0" borderId="56" xfId="0" applyBorder="1" applyAlignment="1" applyProtection="1">
      <alignment horizontal="right"/>
      <protection locked="0"/>
    </xf>
    <xf numFmtId="0" fontId="0" fillId="0" borderId="51" xfId="0" applyBorder="1" applyAlignment="1" applyProtection="1">
      <alignment horizontal="right"/>
      <protection locked="0"/>
    </xf>
    <xf numFmtId="0" fontId="0" fillId="0" borderId="35" xfId="0" applyBorder="1" applyAlignment="1" applyProtection="1">
      <alignment horizontal="right"/>
      <protection locked="0"/>
    </xf>
    <xf numFmtId="0" fontId="26" fillId="10" borderId="145" xfId="0" applyFont="1" applyFill="1" applyBorder="1" applyAlignment="1" applyProtection="1">
      <alignment horizontal="center" vertical="center" wrapText="1"/>
      <protection hidden="1"/>
    </xf>
    <xf numFmtId="0" fontId="26" fillId="10" borderId="147" xfId="0" applyFont="1" applyFill="1" applyBorder="1" applyAlignment="1" applyProtection="1">
      <alignment horizontal="center" vertical="center" wrapText="1"/>
      <protection hidden="1"/>
    </xf>
    <xf numFmtId="0" fontId="26" fillId="0" borderId="36" xfId="0" applyFont="1" applyFill="1" applyBorder="1" applyAlignment="1" applyProtection="1">
      <alignment horizontal="right" vertical="center" wrapText="1"/>
      <protection locked="0"/>
    </xf>
    <xf numFmtId="0" fontId="26" fillId="0" borderId="20" xfId="0" applyFont="1" applyFill="1" applyBorder="1" applyAlignment="1" applyProtection="1">
      <alignment horizontal="right" vertical="center" wrapText="1"/>
      <protection locked="0"/>
    </xf>
    <xf numFmtId="0" fontId="26" fillId="0" borderId="21" xfId="0" applyFont="1" applyFill="1" applyBorder="1" applyAlignment="1" applyProtection="1">
      <alignment horizontal="right" vertical="center" wrapText="1"/>
      <protection locked="0"/>
    </xf>
    <xf numFmtId="0" fontId="26" fillId="0" borderId="50" xfId="0" applyFont="1" applyFill="1" applyBorder="1" applyAlignment="1" applyProtection="1">
      <alignment horizontal="right" vertical="center" wrapText="1"/>
      <protection locked="0"/>
    </xf>
    <xf numFmtId="0" fontId="26" fillId="0" borderId="51" xfId="0" applyFont="1" applyFill="1" applyBorder="1" applyAlignment="1" applyProtection="1">
      <alignment horizontal="right" vertical="center" wrapText="1"/>
      <protection locked="0"/>
    </xf>
    <xf numFmtId="0" fontId="26" fillId="0" borderId="25" xfId="0" applyFont="1" applyFill="1" applyBorder="1" applyAlignment="1" applyProtection="1">
      <alignment horizontal="right" vertical="center" wrapText="1"/>
      <protection locked="0"/>
    </xf>
    <xf numFmtId="0" fontId="26" fillId="10" borderId="149" xfId="0" applyFont="1" applyFill="1" applyBorder="1" applyAlignment="1" applyProtection="1">
      <alignment horizontal="center" vertical="center" wrapText="1"/>
      <protection hidden="1"/>
    </xf>
    <xf numFmtId="0" fontId="26" fillId="10" borderId="144" xfId="0" applyFont="1" applyFill="1" applyBorder="1" applyAlignment="1" applyProtection="1">
      <alignment horizontal="center" vertical="center" wrapText="1"/>
      <protection hidden="1"/>
    </xf>
    <xf numFmtId="0" fontId="0" fillId="0" borderId="60" xfId="0" applyBorder="1" applyAlignment="1" applyProtection="1">
      <alignment horizontal="right"/>
      <protection locked="0"/>
    </xf>
    <xf numFmtId="0" fontId="0" fillId="0" borderId="20" xfId="0" applyBorder="1" applyAlignment="1" applyProtection="1">
      <alignment horizontal="right"/>
      <protection locked="0"/>
    </xf>
    <xf numFmtId="0" fontId="0" fillId="0" borderId="38" xfId="0" applyBorder="1" applyAlignment="1" applyProtection="1">
      <alignment horizontal="right"/>
      <protection locked="0"/>
    </xf>
    <xf numFmtId="0" fontId="0" fillId="0" borderId="146" xfId="0" applyBorder="1" applyAlignment="1" applyProtection="1">
      <alignment horizontal="right"/>
      <protection locked="0"/>
    </xf>
    <xf numFmtId="0" fontId="0" fillId="0" borderId="40" xfId="0" applyBorder="1" applyAlignment="1" applyProtection="1">
      <alignment horizontal="right"/>
      <protection locked="0"/>
    </xf>
    <xf numFmtId="0" fontId="0" fillId="0" borderId="53" xfId="0" applyBorder="1" applyAlignment="1" applyProtection="1">
      <alignment horizontal="right"/>
      <protection locked="0"/>
    </xf>
    <xf numFmtId="0" fontId="85" fillId="11" borderId="187" xfId="0" applyFont="1" applyFill="1" applyBorder="1" applyAlignment="1" applyProtection="1">
      <alignment horizontal="left" vertical="center" wrapText="1" indent="1"/>
      <protection hidden="1"/>
    </xf>
    <xf numFmtId="0" fontId="85" fillId="11" borderId="18" xfId="0" applyFont="1" applyFill="1" applyBorder="1" applyAlignment="1" applyProtection="1">
      <alignment horizontal="left" vertical="center" wrapText="1" indent="1"/>
      <protection hidden="1"/>
    </xf>
    <xf numFmtId="10" fontId="0" fillId="0" borderId="26" xfId="0" applyNumberFormat="1" applyBorder="1" applyAlignment="1" applyProtection="1">
      <alignment horizontal="right"/>
      <protection locked="0"/>
    </xf>
    <xf numFmtId="10" fontId="0" fillId="0" borderId="27" xfId="0" applyNumberFormat="1" applyBorder="1" applyAlignment="1" applyProtection="1">
      <alignment horizontal="right"/>
      <protection locked="0"/>
    </xf>
    <xf numFmtId="10" fontId="0" fillId="0" borderId="22" xfId="0" applyNumberFormat="1" applyBorder="1" applyAlignment="1" applyProtection="1">
      <alignment horizontal="right"/>
      <protection locked="0"/>
    </xf>
    <xf numFmtId="10" fontId="0" fillId="0" borderId="23" xfId="0" applyNumberFormat="1" applyBorder="1" applyAlignment="1" applyProtection="1">
      <alignment horizontal="right"/>
      <protection locked="0"/>
    </xf>
    <xf numFmtId="10" fontId="0" fillId="0" borderId="19" xfId="0" applyNumberFormat="1" applyBorder="1" applyAlignment="1" applyProtection="1">
      <alignment horizontal="right"/>
      <protection locked="0"/>
    </xf>
    <xf numFmtId="10" fontId="0" fillId="0" borderId="21" xfId="0" applyNumberFormat="1" applyBorder="1" applyAlignment="1" applyProtection="1">
      <alignment horizontal="right"/>
      <protection locked="0"/>
    </xf>
    <xf numFmtId="10" fontId="0" fillId="0" borderId="13" xfId="0" applyNumberFormat="1" applyBorder="1" applyAlignment="1" applyProtection="1">
      <alignment horizontal="right"/>
      <protection locked="0"/>
    </xf>
    <xf numFmtId="10" fontId="0" fillId="0" borderId="9" xfId="0" applyNumberFormat="1" applyBorder="1" applyAlignment="1" applyProtection="1">
      <alignment horizontal="right"/>
      <protection locked="0"/>
    </xf>
    <xf numFmtId="0" fontId="26" fillId="11" borderId="24" xfId="0" applyFont="1" applyFill="1" applyBorder="1" applyAlignment="1" applyProtection="1">
      <alignment horizontal="center" vertical="center" wrapText="1"/>
      <protection hidden="1"/>
    </xf>
    <xf numFmtId="0" fontId="26" fillId="11" borderId="51" xfId="0" applyFont="1" applyFill="1" applyBorder="1" applyAlignment="1" applyProtection="1">
      <alignment horizontal="center" vertical="center" wrapText="1"/>
      <protection hidden="1"/>
    </xf>
    <xf numFmtId="0" fontId="26" fillId="11" borderId="25" xfId="0" applyFont="1" applyFill="1" applyBorder="1" applyAlignment="1" applyProtection="1">
      <alignment horizontal="center" vertical="center" wrapText="1"/>
      <protection hidden="1"/>
    </xf>
    <xf numFmtId="0" fontId="26" fillId="11" borderId="34" xfId="0" applyFont="1" applyFill="1" applyBorder="1" applyAlignment="1" applyProtection="1">
      <alignment horizontal="center" vertical="center" wrapText="1"/>
      <protection hidden="1"/>
    </xf>
    <xf numFmtId="0" fontId="26" fillId="11" borderId="0" xfId="0" applyFont="1" applyFill="1" applyBorder="1" applyAlignment="1" applyProtection="1">
      <alignment horizontal="center" vertical="center" wrapText="1"/>
      <protection hidden="1"/>
    </xf>
    <xf numFmtId="0" fontId="29" fillId="11" borderId="20" xfId="0" applyFont="1" applyFill="1" applyBorder="1" applyAlignment="1" applyProtection="1">
      <alignment horizontal="left" vertical="center" wrapText="1"/>
      <protection hidden="1"/>
    </xf>
    <xf numFmtId="0" fontId="29" fillId="11" borderId="40" xfId="0" applyFont="1" applyFill="1" applyBorder="1" applyAlignment="1" applyProtection="1">
      <alignment horizontal="left" vertical="center" wrapText="1"/>
      <protection hidden="1"/>
    </xf>
    <xf numFmtId="3" fontId="29" fillId="16" borderId="42" xfId="0" applyNumberFormat="1" applyFont="1" applyFill="1" applyBorder="1" applyAlignment="1" applyProtection="1">
      <alignment horizontal="right" vertical="center" wrapText="1"/>
      <protection hidden="1"/>
    </xf>
    <xf numFmtId="3" fontId="29" fillId="16" borderId="41" xfId="0" applyNumberFormat="1" applyFont="1" applyFill="1" applyBorder="1" applyAlignment="1" applyProtection="1">
      <alignment horizontal="right" vertical="center" wrapText="1"/>
      <protection hidden="1"/>
    </xf>
    <xf numFmtId="0" fontId="26" fillId="10" borderId="59" xfId="0" applyFont="1" applyFill="1" applyBorder="1" applyAlignment="1" applyProtection="1">
      <alignment horizontal="center" vertical="center" wrapText="1"/>
      <protection hidden="1"/>
    </xf>
    <xf numFmtId="3" fontId="26" fillId="0" borderId="56" xfId="0" applyNumberFormat="1" applyFont="1" applyFill="1" applyBorder="1" applyAlignment="1" applyProtection="1">
      <alignment horizontal="right" vertical="center" wrapText="1"/>
      <protection locked="0"/>
    </xf>
    <xf numFmtId="3" fontId="26" fillId="0" borderId="25" xfId="0" applyNumberFormat="1" applyFont="1" applyFill="1" applyBorder="1" applyAlignment="1" applyProtection="1">
      <alignment horizontal="right" vertical="center" wrapText="1"/>
      <protection locked="0"/>
    </xf>
    <xf numFmtId="3" fontId="29" fillId="18" borderId="61" xfId="0" applyNumberFormat="1" applyFont="1" applyFill="1" applyBorder="1" applyAlignment="1" applyProtection="1">
      <alignment horizontal="center" vertical="center" wrapText="1"/>
      <protection locked="0" hidden="1"/>
    </xf>
    <xf numFmtId="3" fontId="29" fillId="18" borderId="18" xfId="0" applyNumberFormat="1" applyFont="1" applyFill="1" applyBorder="1" applyAlignment="1" applyProtection="1">
      <alignment horizontal="center" vertical="center" wrapText="1"/>
      <protection locked="0" hidden="1"/>
    </xf>
    <xf numFmtId="0" fontId="26" fillId="0" borderId="16" xfId="0" applyFont="1" applyFill="1" applyBorder="1" applyAlignment="1" applyProtection="1">
      <alignment horizontal="right" vertical="center" wrapText="1"/>
      <protection locked="0"/>
    </xf>
    <xf numFmtId="0" fontId="26" fillId="0" borderId="17" xfId="0" applyFont="1" applyFill="1" applyBorder="1" applyAlignment="1" applyProtection="1">
      <alignment horizontal="right" vertical="center" wrapText="1"/>
      <protection locked="0"/>
    </xf>
    <xf numFmtId="0" fontId="26" fillId="0" borderId="18" xfId="0" applyFont="1" applyFill="1" applyBorder="1" applyAlignment="1" applyProtection="1">
      <alignment horizontal="right" vertical="center" wrapText="1"/>
      <protection locked="0"/>
    </xf>
    <xf numFmtId="0" fontId="26" fillId="0" borderId="24" xfId="0" applyFont="1" applyBorder="1" applyAlignment="1" applyProtection="1">
      <alignment horizontal="right" vertical="center" wrapText="1"/>
      <protection locked="0"/>
    </xf>
    <xf numFmtId="0" fontId="26" fillId="0" borderId="51" xfId="0" applyFont="1" applyBorder="1" applyAlignment="1" applyProtection="1">
      <alignment horizontal="right" vertical="center" wrapText="1"/>
      <protection locked="0"/>
    </xf>
    <xf numFmtId="0" fontId="26" fillId="0" borderId="83" xfId="0" applyFont="1" applyBorder="1" applyAlignment="1" applyProtection="1">
      <alignment horizontal="right" vertical="center" wrapText="1"/>
      <protection locked="0"/>
    </xf>
    <xf numFmtId="0" fontId="26" fillId="0" borderId="19" xfId="0" applyFont="1" applyBorder="1" applyAlignment="1" applyProtection="1">
      <alignment horizontal="right" vertical="center" wrapText="1"/>
      <protection locked="0"/>
    </xf>
    <xf numFmtId="0" fontId="26" fillId="0" borderId="20" xfId="0" applyFont="1" applyBorder="1" applyAlignment="1" applyProtection="1">
      <alignment horizontal="right" vertical="center" wrapText="1"/>
      <protection locked="0"/>
    </xf>
    <xf numFmtId="0" fontId="26" fillId="0" borderId="57" xfId="0" applyFont="1" applyBorder="1" applyAlignment="1" applyProtection="1">
      <alignment horizontal="right" vertical="center" wrapText="1"/>
      <protection locked="0"/>
    </xf>
    <xf numFmtId="0" fontId="26" fillId="0" borderId="16" xfId="0" applyFont="1" applyBorder="1" applyAlignment="1" applyProtection="1">
      <alignment horizontal="right" vertical="center" wrapText="1"/>
      <protection locked="0"/>
    </xf>
    <xf numFmtId="0" fontId="26" fillId="0" borderId="17" xfId="0" applyFont="1" applyBorder="1" applyAlignment="1" applyProtection="1">
      <alignment horizontal="right" vertical="center" wrapText="1"/>
      <protection locked="0"/>
    </xf>
    <xf numFmtId="0" fontId="26" fillId="0" borderId="82" xfId="0" applyFont="1" applyBorder="1" applyAlignment="1" applyProtection="1">
      <alignment horizontal="right" vertical="center" wrapText="1"/>
      <protection locked="0"/>
    </xf>
    <xf numFmtId="3" fontId="0" fillId="0" borderId="56" xfId="0" applyNumberFormat="1" applyBorder="1" applyAlignment="1" applyProtection="1">
      <alignment horizontal="right"/>
      <protection locked="0"/>
    </xf>
    <xf numFmtId="3" fontId="0" fillId="0" borderId="51" xfId="0" applyNumberFormat="1" applyBorder="1" applyAlignment="1" applyProtection="1">
      <alignment horizontal="right"/>
      <protection locked="0"/>
    </xf>
    <xf numFmtId="3" fontId="0" fillId="0" borderId="60" xfId="0" applyNumberFormat="1" applyBorder="1" applyAlignment="1" applyProtection="1">
      <alignment horizontal="right"/>
      <protection locked="0"/>
    </xf>
    <xf numFmtId="3" fontId="0" fillId="0" borderId="20" xfId="0" applyNumberFormat="1" applyBorder="1" applyAlignment="1" applyProtection="1">
      <alignment horizontal="right"/>
      <protection locked="0"/>
    </xf>
    <xf numFmtId="3" fontId="0" fillId="0" borderId="61" xfId="0" applyNumberFormat="1" applyBorder="1" applyAlignment="1" applyProtection="1">
      <alignment horizontal="right"/>
      <protection locked="0"/>
    </xf>
    <xf numFmtId="3" fontId="0" fillId="0" borderId="17" xfId="0" applyNumberFormat="1" applyBorder="1" applyAlignment="1" applyProtection="1">
      <alignment horizontal="right"/>
      <protection locked="0"/>
    </xf>
    <xf numFmtId="3" fontId="0" fillId="0" borderId="18" xfId="0" applyNumberFormat="1" applyBorder="1" applyAlignment="1" applyProtection="1">
      <alignment horizontal="right"/>
      <protection locked="0"/>
    </xf>
    <xf numFmtId="0" fontId="26" fillId="0" borderId="19" xfId="0" applyFont="1" applyFill="1" applyBorder="1" applyAlignment="1" applyProtection="1">
      <alignment horizontal="right" vertical="center" wrapText="1"/>
      <protection locked="0"/>
    </xf>
    <xf numFmtId="0" fontId="26" fillId="0" borderId="24" xfId="0" applyFont="1" applyFill="1" applyBorder="1" applyAlignment="1" applyProtection="1">
      <alignment horizontal="right" vertical="center" wrapText="1"/>
      <protection locked="0"/>
    </xf>
    <xf numFmtId="0" fontId="26" fillId="11" borderId="84" xfId="0" applyFont="1" applyFill="1" applyBorder="1" applyAlignment="1" applyProtection="1">
      <alignment vertical="center" wrapText="1"/>
      <protection hidden="1"/>
    </xf>
    <xf numFmtId="0" fontId="26" fillId="11" borderId="85" xfId="0" applyFont="1" applyFill="1" applyBorder="1" applyAlignment="1" applyProtection="1">
      <alignment vertical="center" wrapText="1"/>
      <protection hidden="1"/>
    </xf>
    <xf numFmtId="0" fontId="26" fillId="11" borderId="86" xfId="0" applyFont="1" applyFill="1" applyBorder="1" applyAlignment="1" applyProtection="1">
      <alignment vertical="center" wrapText="1"/>
      <protection hidden="1"/>
    </xf>
    <xf numFmtId="0" fontId="26" fillId="11" borderId="84" xfId="0" applyFont="1" applyFill="1" applyBorder="1" applyAlignment="1" applyProtection="1">
      <alignment horizontal="left" vertical="center" wrapText="1"/>
      <protection hidden="1"/>
    </xf>
    <xf numFmtId="0" fontId="26" fillId="11" borderId="85" xfId="0" applyFont="1" applyFill="1" applyBorder="1" applyAlignment="1" applyProtection="1">
      <alignment horizontal="left" vertical="center" wrapText="1"/>
      <protection hidden="1"/>
    </xf>
    <xf numFmtId="0" fontId="26" fillId="11" borderId="86" xfId="0" applyFont="1" applyFill="1" applyBorder="1" applyAlignment="1" applyProtection="1">
      <alignment horizontal="left" vertical="center" wrapText="1"/>
      <protection hidden="1"/>
    </xf>
    <xf numFmtId="3" fontId="26" fillId="0" borderId="87" xfId="0" applyNumberFormat="1" applyFont="1" applyBorder="1" applyAlignment="1" applyProtection="1">
      <alignment horizontal="right" vertical="center" wrapText="1"/>
      <protection locked="0"/>
    </xf>
    <xf numFmtId="3" fontId="26" fillId="0" borderId="86" xfId="0" applyNumberFormat="1" applyFont="1" applyBorder="1" applyAlignment="1" applyProtection="1">
      <alignment horizontal="right" vertical="center" wrapText="1"/>
      <protection locked="0"/>
    </xf>
    <xf numFmtId="3" fontId="0" fillId="0" borderId="87" xfId="0" applyNumberFormat="1" applyBorder="1" applyAlignment="1" applyProtection="1">
      <alignment horizontal="right"/>
      <protection locked="0"/>
    </xf>
    <xf numFmtId="3" fontId="0" fillId="0" borderId="86" xfId="0" applyNumberFormat="1" applyBorder="1" applyAlignment="1" applyProtection="1">
      <alignment horizontal="right"/>
      <protection locked="0"/>
    </xf>
    <xf numFmtId="3" fontId="26" fillId="0" borderId="13" xfId="0" applyNumberFormat="1" applyFont="1" applyBorder="1" applyAlignment="1" applyProtection="1">
      <alignment horizontal="right" vertical="center" wrapText="1"/>
      <protection locked="0" hidden="1"/>
    </xf>
    <xf numFmtId="3" fontId="26" fillId="0" borderId="9" xfId="0" applyNumberFormat="1" applyFont="1" applyBorder="1" applyAlignment="1" applyProtection="1">
      <alignment horizontal="right" vertical="center" wrapText="1"/>
      <protection locked="0" hidden="1"/>
    </xf>
    <xf numFmtId="3" fontId="0" fillId="0" borderId="24" xfId="0" applyNumberFormat="1" applyBorder="1" applyAlignment="1" applyProtection="1">
      <alignment horizontal="right"/>
      <protection locked="0" hidden="1"/>
    </xf>
    <xf numFmtId="3" fontId="0" fillId="0" borderId="25" xfId="0" applyNumberFormat="1" applyBorder="1" applyAlignment="1" applyProtection="1">
      <alignment horizontal="right"/>
      <protection locked="0" hidden="1"/>
    </xf>
    <xf numFmtId="3" fontId="26" fillId="0" borderId="22" xfId="0" applyNumberFormat="1" applyFont="1" applyBorder="1" applyAlignment="1" applyProtection="1">
      <alignment horizontal="right" vertical="center" wrapText="1"/>
      <protection locked="0" hidden="1"/>
    </xf>
    <xf numFmtId="3" fontId="26" fillId="0" borderId="23" xfId="0" applyNumberFormat="1" applyFont="1" applyBorder="1" applyAlignment="1" applyProtection="1">
      <alignment horizontal="right" vertical="center" wrapText="1"/>
      <protection locked="0" hidden="1"/>
    </xf>
    <xf numFmtId="3" fontId="0" fillId="0" borderId="26" xfId="0" applyNumberFormat="1" applyBorder="1" applyAlignment="1" applyProtection="1">
      <alignment horizontal="right"/>
      <protection locked="0" hidden="1"/>
    </xf>
    <xf numFmtId="3" fontId="0" fillId="0" borderId="27" xfId="0" applyNumberFormat="1" applyBorder="1" applyAlignment="1" applyProtection="1">
      <alignment horizontal="right"/>
      <protection locked="0" hidden="1"/>
    </xf>
    <xf numFmtId="3" fontId="26" fillId="0" borderId="16" xfId="0" applyNumberFormat="1" applyFont="1" applyBorder="1" applyAlignment="1" applyProtection="1">
      <alignment horizontal="right" vertical="center" wrapText="1"/>
      <protection locked="0" hidden="1"/>
    </xf>
    <xf numFmtId="3" fontId="26" fillId="0" borderId="18" xfId="0" applyNumberFormat="1" applyFont="1" applyBorder="1" applyAlignment="1" applyProtection="1">
      <alignment horizontal="right" vertical="center" wrapText="1"/>
      <protection locked="0" hidden="1"/>
    </xf>
    <xf numFmtId="3" fontId="0" fillId="0" borderId="16" xfId="0" applyNumberFormat="1" applyBorder="1" applyAlignment="1" applyProtection="1">
      <alignment horizontal="right"/>
      <protection locked="0" hidden="1"/>
    </xf>
    <xf numFmtId="3" fontId="0" fillId="0" borderId="18" xfId="0" applyNumberFormat="1" applyBorder="1" applyAlignment="1" applyProtection="1">
      <alignment horizontal="right"/>
      <protection locked="0" hidden="1"/>
    </xf>
    <xf numFmtId="3" fontId="26" fillId="0" borderId="19" xfId="0" applyNumberFormat="1" applyFont="1" applyBorder="1" applyAlignment="1" applyProtection="1">
      <alignment horizontal="right" vertical="center" wrapText="1"/>
      <protection locked="0" hidden="1"/>
    </xf>
    <xf numFmtId="3" fontId="26" fillId="0" borderId="21" xfId="0" applyNumberFormat="1" applyFont="1" applyBorder="1" applyAlignment="1" applyProtection="1">
      <alignment horizontal="right" vertical="center" wrapText="1"/>
      <protection locked="0" hidden="1"/>
    </xf>
    <xf numFmtId="3" fontId="26" fillId="0" borderId="87" xfId="0" applyNumberFormat="1" applyFont="1" applyBorder="1" applyAlignment="1" applyProtection="1">
      <alignment horizontal="right" vertical="center" wrapText="1"/>
      <protection locked="0" hidden="1"/>
    </xf>
    <xf numFmtId="3" fontId="26" fillId="0" borderId="86" xfId="0" applyNumberFormat="1" applyFont="1" applyBorder="1" applyAlignment="1" applyProtection="1">
      <alignment horizontal="right" vertical="center" wrapText="1"/>
      <protection locked="0" hidden="1"/>
    </xf>
    <xf numFmtId="3" fontId="0" fillId="0" borderId="87" xfId="0" applyNumberFormat="1" applyBorder="1" applyAlignment="1" applyProtection="1">
      <alignment horizontal="right"/>
      <protection locked="0" hidden="1"/>
    </xf>
    <xf numFmtId="3" fontId="0" fillId="0" borderId="86" xfId="0" applyNumberFormat="1" applyBorder="1" applyAlignment="1" applyProtection="1">
      <alignment horizontal="right"/>
      <protection locked="0" hidden="1"/>
    </xf>
    <xf numFmtId="0" fontId="26" fillId="10" borderId="102" xfId="0" applyFont="1" applyFill="1" applyBorder="1" applyAlignment="1" applyProtection="1">
      <alignment horizontal="center" vertical="center" wrapText="1"/>
      <protection hidden="1"/>
    </xf>
    <xf numFmtId="0" fontId="26" fillId="10" borderId="102" xfId="0" applyFont="1" applyFill="1" applyBorder="1" applyAlignment="1" applyProtection="1">
      <alignment horizontal="left" vertical="center" wrapText="1"/>
      <protection hidden="1"/>
    </xf>
  </cellXfs>
  <cellStyles count="806">
    <cellStyle name="Accent5" xfId="4" builtinId="45"/>
    <cellStyle name="Accent6" xfId="5" builtinId="49"/>
    <cellStyle name="Euro" xfId="8"/>
    <cellStyle name="Excel Built-in Normal" xfId="9"/>
    <cellStyle name="Excel Built-in Normal 2" xfId="10"/>
    <cellStyle name="Excel Built-in Normal 2 2" xfId="11"/>
    <cellStyle name="Lien hypertexte" xfId="3" builtinId="8"/>
    <cellStyle name="Lien hypertexte visité" xfId="88" builtinId="9" hidden="1"/>
    <cellStyle name="Lien hypertexte visité" xfId="89" builtinId="9" hidden="1"/>
    <cellStyle name="Lien hypertexte visité" xfId="90" builtinId="9" hidden="1"/>
    <cellStyle name="Lien hypertexte visité" xfId="91" builtinId="9" hidden="1"/>
    <cellStyle name="Lien hypertexte visité" xfId="92" builtinId="9" hidden="1"/>
    <cellStyle name="Lien hypertexte visité" xfId="93" builtinId="9" hidden="1"/>
    <cellStyle name="Lien hypertexte visité" xfId="94" builtinId="9" hidden="1"/>
    <cellStyle name="Lien hypertexte visité" xfId="95" builtinId="9" hidden="1"/>
    <cellStyle name="Lien hypertexte visité" xfId="96" builtinId="9" hidden="1"/>
    <cellStyle name="Lien hypertexte visité" xfId="97" builtinId="9" hidden="1"/>
    <cellStyle name="Lien hypertexte visité" xfId="98" builtinId="9" hidden="1"/>
    <cellStyle name="Lien hypertexte visité" xfId="99" builtinId="9" hidden="1"/>
    <cellStyle name="Lien hypertexte visité" xfId="100" builtinId="9" hidden="1"/>
    <cellStyle name="Lien hypertexte visité" xfId="101" builtinId="9" hidden="1"/>
    <cellStyle name="Lien hypertexte visité" xfId="102"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Lien hypertexte visité" xfId="370" builtinId="9" hidden="1"/>
    <cellStyle name="Lien hypertexte visité" xfId="371" builtinId="9" hidden="1"/>
    <cellStyle name="Lien hypertexte visité" xfId="372" builtinId="9" hidden="1"/>
    <cellStyle name="Lien hypertexte visité" xfId="373" builtinId="9" hidden="1"/>
    <cellStyle name="Lien hypertexte visité" xfId="374" builtinId="9" hidden="1"/>
    <cellStyle name="Lien hypertexte visité" xfId="375" builtinId="9" hidden="1"/>
    <cellStyle name="Lien hypertexte visité" xfId="376" builtinId="9" hidden="1"/>
    <cellStyle name="Lien hypertexte visité" xfId="377" builtinId="9" hidden="1"/>
    <cellStyle name="Lien hypertexte visité" xfId="378" builtinId="9" hidden="1"/>
    <cellStyle name="Lien hypertexte visité" xfId="379" builtinId="9" hidden="1"/>
    <cellStyle name="Lien hypertexte visité" xfId="380" builtinId="9" hidden="1"/>
    <cellStyle name="Lien hypertexte visité" xfId="381" builtinId="9" hidden="1"/>
    <cellStyle name="Lien hypertexte visité" xfId="382" builtinId="9" hidden="1"/>
    <cellStyle name="Lien hypertexte visité" xfId="383" builtinId="9" hidden="1"/>
    <cellStyle name="Lien hypertexte visité" xfId="384" builtinId="9" hidden="1"/>
    <cellStyle name="Lien hypertexte visité" xfId="385" builtinId="9" hidden="1"/>
    <cellStyle name="Lien hypertexte visité" xfId="386" builtinId="9" hidden="1"/>
    <cellStyle name="Lien hypertexte visité" xfId="387" builtinId="9" hidden="1"/>
    <cellStyle name="Lien hypertexte visité" xfId="388" builtinId="9" hidden="1"/>
    <cellStyle name="Lien hypertexte visité" xfId="389" builtinId="9" hidden="1"/>
    <cellStyle name="Lien hypertexte visité" xfId="390" builtinId="9" hidden="1"/>
    <cellStyle name="Lien hypertexte visité" xfId="391" builtinId="9" hidden="1"/>
    <cellStyle name="Lien hypertexte visité" xfId="392" builtinId="9" hidden="1"/>
    <cellStyle name="Lien hypertexte visité" xfId="393" builtinId="9" hidden="1"/>
    <cellStyle name="Lien hypertexte visité" xfId="394" builtinId="9" hidden="1"/>
    <cellStyle name="Lien hypertexte visité" xfId="395" builtinId="9" hidden="1"/>
    <cellStyle name="Lien hypertexte visité" xfId="396" builtinId="9" hidden="1"/>
    <cellStyle name="Lien hypertexte visité" xfId="397" builtinId="9" hidden="1"/>
    <cellStyle name="Lien hypertexte visité" xfId="398" builtinId="9" hidden="1"/>
    <cellStyle name="Lien hypertexte visité" xfId="399" builtinId="9" hidden="1"/>
    <cellStyle name="Lien hypertexte visité" xfId="400" builtinId="9" hidden="1"/>
    <cellStyle name="Lien hypertexte visité" xfId="401" builtinId="9" hidden="1"/>
    <cellStyle name="Lien hypertexte visité" xfId="402" builtinId="9" hidden="1"/>
    <cellStyle name="Lien hypertexte visité" xfId="403" builtinId="9" hidden="1"/>
    <cellStyle name="Lien hypertexte visité" xfId="404" builtinId="9" hidden="1"/>
    <cellStyle name="Lien hypertexte visité" xfId="405" builtinId="9" hidden="1"/>
    <cellStyle name="Lien hypertexte visité" xfId="406" builtinId="9" hidden="1"/>
    <cellStyle name="Lien hypertexte visité" xfId="407" builtinId="9" hidden="1"/>
    <cellStyle name="Lien hypertexte visité" xfId="408" builtinId="9" hidden="1"/>
    <cellStyle name="Lien hypertexte visité" xfId="409" builtinId="9" hidden="1"/>
    <cellStyle name="Lien hypertexte visité" xfId="410" builtinId="9" hidden="1"/>
    <cellStyle name="Lien hypertexte visité" xfId="411" builtinId="9" hidden="1"/>
    <cellStyle name="Lien hypertexte visité" xfId="412" builtinId="9" hidden="1"/>
    <cellStyle name="Lien hypertexte visité" xfId="413" builtinId="9" hidden="1"/>
    <cellStyle name="Lien hypertexte visité" xfId="414" builtinId="9" hidden="1"/>
    <cellStyle name="Lien hypertexte visité" xfId="415" builtinId="9" hidden="1"/>
    <cellStyle name="Lien hypertexte visité" xfId="416" builtinId="9" hidden="1"/>
    <cellStyle name="Lien hypertexte visité" xfId="417" builtinId="9" hidden="1"/>
    <cellStyle name="Lien hypertexte visité" xfId="418" builtinId="9" hidden="1"/>
    <cellStyle name="Lien hypertexte visité" xfId="419" builtinId="9" hidden="1"/>
    <cellStyle name="Lien hypertexte visité" xfId="420" builtinId="9" hidden="1"/>
    <cellStyle name="Lien hypertexte visité" xfId="421" builtinId="9" hidden="1"/>
    <cellStyle name="Lien hypertexte visité" xfId="422" builtinId="9" hidden="1"/>
    <cellStyle name="Lien hypertexte visité" xfId="423" builtinId="9" hidden="1"/>
    <cellStyle name="Lien hypertexte visité" xfId="424" builtinId="9" hidden="1"/>
    <cellStyle name="Lien hypertexte visité" xfId="425" builtinId="9" hidden="1"/>
    <cellStyle name="Lien hypertexte visité" xfId="426" builtinId="9" hidden="1"/>
    <cellStyle name="Lien hypertexte visité" xfId="427" builtinId="9" hidden="1"/>
    <cellStyle name="Lien hypertexte visité" xfId="428" builtinId="9" hidden="1"/>
    <cellStyle name="Lien hypertexte visité" xfId="429" builtinId="9" hidden="1"/>
    <cellStyle name="Lien hypertexte visité" xfId="430" builtinId="9" hidden="1"/>
    <cellStyle name="Lien hypertexte visité" xfId="431" builtinId="9" hidden="1"/>
    <cellStyle name="Lien hypertexte visité" xfId="432" builtinId="9" hidden="1"/>
    <cellStyle name="Lien hypertexte visité" xfId="433" builtinId="9" hidden="1"/>
    <cellStyle name="Lien hypertexte visité" xfId="434" builtinId="9" hidden="1"/>
    <cellStyle name="Lien hypertexte visité" xfId="435" builtinId="9" hidden="1"/>
    <cellStyle name="Lien hypertexte visité" xfId="436" builtinId="9" hidden="1"/>
    <cellStyle name="Lien hypertexte visité" xfId="437" builtinId="9" hidden="1"/>
    <cellStyle name="Lien hypertexte visité" xfId="438" builtinId="9" hidden="1"/>
    <cellStyle name="Lien hypertexte visité" xfId="439" builtinId="9" hidden="1"/>
    <cellStyle name="Lien hypertexte visité" xfId="440" builtinId="9" hidden="1"/>
    <cellStyle name="Lien hypertexte visité" xfId="441" builtinId="9" hidden="1"/>
    <cellStyle name="Lien hypertexte visité" xfId="442" builtinId="9" hidden="1"/>
    <cellStyle name="Lien hypertexte visité" xfId="443" builtinId="9" hidden="1"/>
    <cellStyle name="Lien hypertexte visité" xfId="444" builtinId="9" hidden="1"/>
    <cellStyle name="Lien hypertexte visité" xfId="445" builtinId="9" hidden="1"/>
    <cellStyle name="Lien hypertexte visité" xfId="446" builtinId="9" hidden="1"/>
    <cellStyle name="Lien hypertexte visité" xfId="447" builtinId="9" hidden="1"/>
    <cellStyle name="Lien hypertexte visité" xfId="448" builtinId="9" hidden="1"/>
    <cellStyle name="Lien hypertexte visité" xfId="449" builtinId="9" hidden="1"/>
    <cellStyle name="Lien hypertexte visité" xfId="450" builtinId="9" hidden="1"/>
    <cellStyle name="Lien hypertexte visité" xfId="451" builtinId="9" hidden="1"/>
    <cellStyle name="Lien hypertexte visité" xfId="452" builtinId="9" hidden="1"/>
    <cellStyle name="Lien hypertexte visité" xfId="453" builtinId="9" hidden="1"/>
    <cellStyle name="Lien hypertexte visité" xfId="454" builtinId="9" hidden="1"/>
    <cellStyle name="Lien hypertexte visité" xfId="455" builtinId="9" hidden="1"/>
    <cellStyle name="Lien hypertexte visité" xfId="456" builtinId="9" hidden="1"/>
    <cellStyle name="Lien hypertexte visité" xfId="457" builtinId="9" hidden="1"/>
    <cellStyle name="Lien hypertexte visité" xfId="458" builtinId="9" hidden="1"/>
    <cellStyle name="Lien hypertexte visité" xfId="459" builtinId="9" hidden="1"/>
    <cellStyle name="Lien hypertexte visité" xfId="460" builtinId="9" hidden="1"/>
    <cellStyle name="Lien hypertexte visité" xfId="461" builtinId="9" hidden="1"/>
    <cellStyle name="Lien hypertexte visité" xfId="462" builtinId="9" hidden="1"/>
    <cellStyle name="Lien hypertexte visité" xfId="463" builtinId="9" hidden="1"/>
    <cellStyle name="Lien hypertexte visité" xfId="464" builtinId="9" hidden="1"/>
    <cellStyle name="Lien hypertexte visité" xfId="465" builtinId="9" hidden="1"/>
    <cellStyle name="Lien hypertexte visité" xfId="466" builtinId="9" hidden="1"/>
    <cellStyle name="Lien hypertexte visité" xfId="467" builtinId="9" hidden="1"/>
    <cellStyle name="Lien hypertexte visité" xfId="468" builtinId="9" hidden="1"/>
    <cellStyle name="Lien hypertexte visité" xfId="469" builtinId="9" hidden="1"/>
    <cellStyle name="Lien hypertexte visité" xfId="470" builtinId="9" hidden="1"/>
    <cellStyle name="Lien hypertexte visité" xfId="471" builtinId="9" hidden="1"/>
    <cellStyle name="Lien hypertexte visité" xfId="472" builtinId="9" hidden="1"/>
    <cellStyle name="Lien hypertexte visité" xfId="473" builtinId="9" hidden="1"/>
    <cellStyle name="Lien hypertexte visité" xfId="474" builtinId="9" hidden="1"/>
    <cellStyle name="Lien hypertexte visité" xfId="475" builtinId="9" hidden="1"/>
    <cellStyle name="Lien hypertexte visité" xfId="476" builtinId="9" hidden="1"/>
    <cellStyle name="Lien hypertexte visité" xfId="477" builtinId="9" hidden="1"/>
    <cellStyle name="Lien hypertexte visité" xfId="478" builtinId="9" hidden="1"/>
    <cellStyle name="Lien hypertexte visité" xfId="479" builtinId="9" hidden="1"/>
    <cellStyle name="Lien hypertexte visité" xfId="480" builtinId="9" hidden="1"/>
    <cellStyle name="Lien hypertexte visité" xfId="481" builtinId="9" hidden="1"/>
    <cellStyle name="Lien hypertexte visité" xfId="482" builtinId="9" hidden="1"/>
    <cellStyle name="Lien hypertexte visité" xfId="483" builtinId="9" hidden="1"/>
    <cellStyle name="Lien hypertexte visité" xfId="484" builtinId="9" hidden="1"/>
    <cellStyle name="Lien hypertexte visité" xfId="485" builtinId="9" hidden="1"/>
    <cellStyle name="Lien hypertexte visité" xfId="486" builtinId="9" hidden="1"/>
    <cellStyle name="Lien hypertexte visité" xfId="487" builtinId="9" hidden="1"/>
    <cellStyle name="Lien hypertexte visité" xfId="488" builtinId="9" hidden="1"/>
    <cellStyle name="Lien hypertexte visité" xfId="489" builtinId="9" hidden="1"/>
    <cellStyle name="Lien hypertexte visité" xfId="490" builtinId="9" hidden="1"/>
    <cellStyle name="Lien hypertexte visité" xfId="491" builtinId="9" hidden="1"/>
    <cellStyle name="Lien hypertexte visité" xfId="492" builtinId="9" hidden="1"/>
    <cellStyle name="Lien hypertexte visité" xfId="493" builtinId="9" hidden="1"/>
    <cellStyle name="Lien hypertexte visité" xfId="494" builtinId="9" hidden="1"/>
    <cellStyle name="Lien hypertexte visité" xfId="495" builtinId="9" hidden="1"/>
    <cellStyle name="Lien hypertexte visité" xfId="496" builtinId="9" hidden="1"/>
    <cellStyle name="Lien hypertexte visité" xfId="497" builtinId="9" hidden="1"/>
    <cellStyle name="Lien hypertexte visité" xfId="498" builtinId="9" hidden="1"/>
    <cellStyle name="Lien hypertexte visité" xfId="499" builtinId="9" hidden="1"/>
    <cellStyle name="Lien hypertexte visité" xfId="500" builtinId="9" hidden="1"/>
    <cellStyle name="Lien hypertexte visité" xfId="501" builtinId="9" hidden="1"/>
    <cellStyle name="Lien hypertexte visité" xfId="502" builtinId="9" hidden="1"/>
    <cellStyle name="Lien hypertexte visité" xfId="503" builtinId="9" hidden="1"/>
    <cellStyle name="Lien hypertexte visité" xfId="504" builtinId="9" hidden="1"/>
    <cellStyle name="Lien hypertexte visité" xfId="505" builtinId="9" hidden="1"/>
    <cellStyle name="Lien hypertexte visité" xfId="506" builtinId="9" hidden="1"/>
    <cellStyle name="Lien hypertexte visité" xfId="507" builtinId="9" hidden="1"/>
    <cellStyle name="Lien hypertexte visité" xfId="508" builtinId="9" hidden="1"/>
    <cellStyle name="Lien hypertexte visité" xfId="509" builtinId="9" hidden="1"/>
    <cellStyle name="Lien hypertexte visité" xfId="510" builtinId="9" hidden="1"/>
    <cellStyle name="Lien hypertexte visité" xfId="511" builtinId="9" hidden="1"/>
    <cellStyle name="Lien hypertexte visité" xfId="512" builtinId="9" hidden="1"/>
    <cellStyle name="Lien hypertexte visité" xfId="513" builtinId="9" hidden="1"/>
    <cellStyle name="Lien hypertexte visité" xfId="514" builtinId="9" hidden="1"/>
    <cellStyle name="Lien hypertexte visité" xfId="515" builtinId="9" hidden="1"/>
    <cellStyle name="Lien hypertexte visité" xfId="516" builtinId="9" hidden="1"/>
    <cellStyle name="Lien hypertexte visité" xfId="517" builtinId="9" hidden="1"/>
    <cellStyle name="Lien hypertexte visité" xfId="518" builtinId="9" hidden="1"/>
    <cellStyle name="Lien hypertexte visité" xfId="519" builtinId="9" hidden="1"/>
    <cellStyle name="Lien hypertexte visité" xfId="520" builtinId="9" hidden="1"/>
    <cellStyle name="Lien hypertexte visité" xfId="521" builtinId="9" hidden="1"/>
    <cellStyle name="Lien hypertexte visité" xfId="522" builtinId="9" hidden="1"/>
    <cellStyle name="Lien hypertexte visité" xfId="523" builtinId="9" hidden="1"/>
    <cellStyle name="Lien hypertexte visité" xfId="524" builtinId="9" hidden="1"/>
    <cellStyle name="Lien hypertexte visité" xfId="525" builtinId="9" hidden="1"/>
    <cellStyle name="Lien hypertexte visité" xfId="526" builtinId="9" hidden="1"/>
    <cellStyle name="Lien hypertexte visité" xfId="527" builtinId="9" hidden="1"/>
    <cellStyle name="Lien hypertexte visité" xfId="528" builtinId="9" hidden="1"/>
    <cellStyle name="Lien hypertexte visité" xfId="529" builtinId="9" hidden="1"/>
    <cellStyle name="Lien hypertexte visité" xfId="530" builtinId="9" hidden="1"/>
    <cellStyle name="Lien hypertexte visité" xfId="531" builtinId="9" hidden="1"/>
    <cellStyle name="Lien hypertexte visité" xfId="532" builtinId="9" hidden="1"/>
    <cellStyle name="Lien hypertexte visité" xfId="533" builtinId="9" hidden="1"/>
    <cellStyle name="Lien hypertexte visité" xfId="534" builtinId="9" hidden="1"/>
    <cellStyle name="Lien hypertexte visité" xfId="535" builtinId="9" hidden="1"/>
    <cellStyle name="Lien hypertexte visité" xfId="536" builtinId="9" hidden="1"/>
    <cellStyle name="Lien hypertexte visité" xfId="537" builtinId="9" hidden="1"/>
    <cellStyle name="Lien hypertexte visité" xfId="538" builtinId="9" hidden="1"/>
    <cellStyle name="Lien hypertexte visité" xfId="539" builtinId="9" hidden="1"/>
    <cellStyle name="Lien hypertexte visité" xfId="540" builtinId="9" hidden="1"/>
    <cellStyle name="Lien hypertexte visité" xfId="541" builtinId="9" hidden="1"/>
    <cellStyle name="Lien hypertexte visité" xfId="542" builtinId="9" hidden="1"/>
    <cellStyle name="Lien hypertexte visité" xfId="543" builtinId="9" hidden="1"/>
    <cellStyle name="Lien hypertexte visité" xfId="544" builtinId="9" hidden="1"/>
    <cellStyle name="Lien hypertexte visité" xfId="545" builtinId="9" hidden="1"/>
    <cellStyle name="Lien hypertexte visité" xfId="546" builtinId="9" hidden="1"/>
    <cellStyle name="Lien hypertexte visité" xfId="547" builtinId="9" hidden="1"/>
    <cellStyle name="Lien hypertexte visité" xfId="548" builtinId="9" hidden="1"/>
    <cellStyle name="Lien hypertexte visité" xfId="549" builtinId="9" hidden="1"/>
    <cellStyle name="Lien hypertexte visité" xfId="550" builtinId="9" hidden="1"/>
    <cellStyle name="Lien hypertexte visité" xfId="551" builtinId="9" hidden="1"/>
    <cellStyle name="Lien hypertexte visité" xfId="552" builtinId="9" hidden="1"/>
    <cellStyle name="Lien hypertexte visité" xfId="553" builtinId="9" hidden="1"/>
    <cellStyle name="Lien hypertexte visité" xfId="554" builtinId="9" hidden="1"/>
    <cellStyle name="Lien hypertexte visité" xfId="555" builtinId="9" hidden="1"/>
    <cellStyle name="Lien hypertexte visité" xfId="556" builtinId="9" hidden="1"/>
    <cellStyle name="Lien hypertexte visité" xfId="557" builtinId="9" hidden="1"/>
    <cellStyle name="Lien hypertexte visité" xfId="558" builtinId="9" hidden="1"/>
    <cellStyle name="Lien hypertexte visité" xfId="559" builtinId="9" hidden="1"/>
    <cellStyle name="Lien hypertexte visité" xfId="560" builtinId="9" hidden="1"/>
    <cellStyle name="Lien hypertexte visité" xfId="561" builtinId="9" hidden="1"/>
    <cellStyle name="Lien hypertexte visité" xfId="562" builtinId="9" hidden="1"/>
    <cellStyle name="Lien hypertexte visité" xfId="563" builtinId="9" hidden="1"/>
    <cellStyle name="Lien hypertexte visité" xfId="564" builtinId="9" hidden="1"/>
    <cellStyle name="Lien hypertexte visité" xfId="565" builtinId="9" hidden="1"/>
    <cellStyle name="Lien hypertexte visité" xfId="566" builtinId="9" hidden="1"/>
    <cellStyle name="Lien hypertexte visité" xfId="567" builtinId="9" hidden="1"/>
    <cellStyle name="Lien hypertexte visité" xfId="568" builtinId="9" hidden="1"/>
    <cellStyle name="Lien hypertexte visité" xfId="569" builtinId="9" hidden="1"/>
    <cellStyle name="Lien hypertexte visité" xfId="570" builtinId="9" hidden="1"/>
    <cellStyle name="Lien hypertexte visité" xfId="571" builtinId="9" hidden="1"/>
    <cellStyle name="Lien hypertexte visité" xfId="572" builtinId="9" hidden="1"/>
    <cellStyle name="Lien hypertexte visité" xfId="573" builtinId="9" hidden="1"/>
    <cellStyle name="Lien hypertexte visité" xfId="574" builtinId="9" hidden="1"/>
    <cellStyle name="Lien hypertexte visité" xfId="575" builtinId="9" hidden="1"/>
    <cellStyle name="Lien hypertexte visité" xfId="576" builtinId="9" hidden="1"/>
    <cellStyle name="Lien hypertexte visité" xfId="577" builtinId="9" hidden="1"/>
    <cellStyle name="Lien hypertexte visité" xfId="578" builtinId="9" hidden="1"/>
    <cellStyle name="Lien hypertexte visité" xfId="579" builtinId="9" hidden="1"/>
    <cellStyle name="Lien hypertexte visité" xfId="580" builtinId="9" hidden="1"/>
    <cellStyle name="Lien hypertexte visité" xfId="581" builtinId="9" hidden="1"/>
    <cellStyle name="Lien hypertexte visité" xfId="582" builtinId="9" hidden="1"/>
    <cellStyle name="Lien hypertexte visité" xfId="583" builtinId="9" hidden="1"/>
    <cellStyle name="Lien hypertexte visité" xfId="584" builtinId="9" hidden="1"/>
    <cellStyle name="Lien hypertexte visité" xfId="585" builtinId="9" hidden="1"/>
    <cellStyle name="Lien hypertexte visité" xfId="586" builtinId="9" hidden="1"/>
    <cellStyle name="Lien hypertexte visité" xfId="587" builtinId="9" hidden="1"/>
    <cellStyle name="Lien hypertexte visité" xfId="588" builtinId="9" hidden="1"/>
    <cellStyle name="Lien hypertexte visité" xfId="589" builtinId="9" hidden="1"/>
    <cellStyle name="Lien hypertexte visité" xfId="590" builtinId="9" hidden="1"/>
    <cellStyle name="Lien hypertexte visité" xfId="591" builtinId="9" hidden="1"/>
    <cellStyle name="Lien hypertexte visité" xfId="592" builtinId="9" hidden="1"/>
    <cellStyle name="Lien hypertexte visité" xfId="593" builtinId="9" hidden="1"/>
    <cellStyle name="Lien hypertexte visité" xfId="594" builtinId="9" hidden="1"/>
    <cellStyle name="Lien hypertexte visité" xfId="595" builtinId="9" hidden="1"/>
    <cellStyle name="Lien hypertexte visité" xfId="596" builtinId="9" hidden="1"/>
    <cellStyle name="Lien hypertexte visité" xfId="597" builtinId="9" hidden="1"/>
    <cellStyle name="Lien hypertexte visité" xfId="598" builtinId="9" hidden="1"/>
    <cellStyle name="Lien hypertexte visité" xfId="599" builtinId="9" hidden="1"/>
    <cellStyle name="Lien hypertexte visité" xfId="600" builtinId="9" hidden="1"/>
    <cellStyle name="Lien hypertexte visité" xfId="601" builtinId="9" hidden="1"/>
    <cellStyle name="Lien hypertexte visité" xfId="602" builtinId="9" hidden="1"/>
    <cellStyle name="Lien hypertexte visité" xfId="603" builtinId="9" hidden="1"/>
    <cellStyle name="Lien hypertexte visité" xfId="604" builtinId="9" hidden="1"/>
    <cellStyle name="Lien hypertexte visité" xfId="605" builtinId="9" hidden="1"/>
    <cellStyle name="Lien hypertexte visité" xfId="606" builtinId="9" hidden="1"/>
    <cellStyle name="Lien hypertexte visité" xfId="607" builtinId="9" hidden="1"/>
    <cellStyle name="Lien hypertexte visité" xfId="608" builtinId="9" hidden="1"/>
    <cellStyle name="Lien hypertexte visité" xfId="609" builtinId="9" hidden="1"/>
    <cellStyle name="Lien hypertexte visité" xfId="610" builtinId="9" hidden="1"/>
    <cellStyle name="Lien hypertexte visité" xfId="611" builtinId="9" hidden="1"/>
    <cellStyle name="Lien hypertexte visité" xfId="612" builtinId="9" hidden="1"/>
    <cellStyle name="Lien hypertexte visité" xfId="613" builtinId="9" hidden="1"/>
    <cellStyle name="Lien hypertexte visité" xfId="614" builtinId="9" hidden="1"/>
    <cellStyle name="Lien hypertexte visité" xfId="615" builtinId="9" hidden="1"/>
    <cellStyle name="Lien hypertexte visité" xfId="616" builtinId="9" hidden="1"/>
    <cellStyle name="Lien hypertexte visité" xfId="617" builtinId="9" hidden="1"/>
    <cellStyle name="Lien hypertexte visité" xfId="618" builtinId="9" hidden="1"/>
    <cellStyle name="Lien hypertexte visité" xfId="619" builtinId="9" hidden="1"/>
    <cellStyle name="Lien hypertexte visité" xfId="620" builtinId="9" hidden="1"/>
    <cellStyle name="Lien hypertexte visité" xfId="621" builtinId="9" hidden="1"/>
    <cellStyle name="Lien hypertexte visité" xfId="622" builtinId="9" hidden="1"/>
    <cellStyle name="Lien hypertexte visité" xfId="623" builtinId="9" hidden="1"/>
    <cellStyle name="Lien hypertexte visité" xfId="624" builtinId="9" hidden="1"/>
    <cellStyle name="Lien hypertexte visité" xfId="625" builtinId="9" hidden="1"/>
    <cellStyle name="Lien hypertexte visité" xfId="626" builtinId="9" hidden="1"/>
    <cellStyle name="Lien hypertexte visité" xfId="627" builtinId="9" hidden="1"/>
    <cellStyle name="Lien hypertexte visité" xfId="628" builtinId="9" hidden="1"/>
    <cellStyle name="Lien hypertexte visité" xfId="629" builtinId="9" hidden="1"/>
    <cellStyle name="Lien hypertexte visité" xfId="630" builtinId="9" hidden="1"/>
    <cellStyle name="Lien hypertexte visité" xfId="631" builtinId="9" hidden="1"/>
    <cellStyle name="Lien hypertexte visité" xfId="632" builtinId="9" hidden="1"/>
    <cellStyle name="Lien hypertexte visité" xfId="633" builtinId="9" hidden="1"/>
    <cellStyle name="Lien hypertexte visité" xfId="634" builtinId="9" hidden="1"/>
    <cellStyle name="Lien hypertexte visité" xfId="635" builtinId="9" hidden="1"/>
    <cellStyle name="Lien hypertexte visité" xfId="636" builtinId="9" hidden="1"/>
    <cellStyle name="Lien hypertexte visité" xfId="637" builtinId="9" hidden="1"/>
    <cellStyle name="Lien hypertexte visité" xfId="638" builtinId="9" hidden="1"/>
    <cellStyle name="Lien hypertexte visité" xfId="639" builtinId="9" hidden="1"/>
    <cellStyle name="Lien hypertexte visité" xfId="640" builtinId="9" hidden="1"/>
    <cellStyle name="Lien hypertexte visité" xfId="641" builtinId="9" hidden="1"/>
    <cellStyle name="Lien hypertexte visité" xfId="642" builtinId="9" hidden="1"/>
    <cellStyle name="Lien hypertexte visité" xfId="643" builtinId="9" hidden="1"/>
    <cellStyle name="Lien hypertexte visité" xfId="644" builtinId="9" hidden="1"/>
    <cellStyle name="Lien hypertexte visité" xfId="645" builtinId="9" hidden="1"/>
    <cellStyle name="Lien hypertexte visité" xfId="646" builtinId="9" hidden="1"/>
    <cellStyle name="Lien hypertexte visité" xfId="647" builtinId="9" hidden="1"/>
    <cellStyle name="Lien hypertexte visité" xfId="648" builtinId="9" hidden="1"/>
    <cellStyle name="Lien hypertexte visité" xfId="649" builtinId="9" hidden="1"/>
    <cellStyle name="Lien hypertexte visité" xfId="650" builtinId="9" hidden="1"/>
    <cellStyle name="Lien hypertexte visité" xfId="651" builtinId="9" hidden="1"/>
    <cellStyle name="Lien hypertexte visité" xfId="652" builtinId="9" hidden="1"/>
    <cellStyle name="Lien hypertexte visité" xfId="653" builtinId="9" hidden="1"/>
    <cellStyle name="Lien hypertexte visité" xfId="654" builtinId="9" hidden="1"/>
    <cellStyle name="Lien hypertexte visité" xfId="655" builtinId="9" hidden="1"/>
    <cellStyle name="Lien hypertexte visité" xfId="656" builtinId="9" hidden="1"/>
    <cellStyle name="Lien hypertexte visité" xfId="657" builtinId="9" hidden="1"/>
    <cellStyle name="Lien hypertexte visité" xfId="658" builtinId="9" hidden="1"/>
    <cellStyle name="Lien hypertexte visité" xfId="659" builtinId="9" hidden="1"/>
    <cellStyle name="Lien hypertexte visité" xfId="660" builtinId="9" hidden="1"/>
    <cellStyle name="Lien hypertexte visité" xfId="661" builtinId="9" hidden="1"/>
    <cellStyle name="Lien hypertexte visité" xfId="662" builtinId="9" hidden="1"/>
    <cellStyle name="Lien hypertexte visité" xfId="663" builtinId="9" hidden="1"/>
    <cellStyle name="Lien hypertexte visité" xfId="664" builtinId="9" hidden="1"/>
    <cellStyle name="Lien hypertexte visité" xfId="665" builtinId="9" hidden="1"/>
    <cellStyle name="Lien hypertexte visité" xfId="666" builtinId="9" hidden="1"/>
    <cellStyle name="Lien hypertexte visité" xfId="667" builtinId="9" hidden="1"/>
    <cellStyle name="Lien hypertexte visité" xfId="668" builtinId="9" hidden="1"/>
    <cellStyle name="Lien hypertexte visité" xfId="669" builtinId="9" hidden="1"/>
    <cellStyle name="Lien hypertexte visité" xfId="670" builtinId="9" hidden="1"/>
    <cellStyle name="Lien hypertexte visité" xfId="671" builtinId="9" hidden="1"/>
    <cellStyle name="Lien hypertexte visité" xfId="672" builtinId="9" hidden="1"/>
    <cellStyle name="Lien hypertexte visité" xfId="673" builtinId="9" hidden="1"/>
    <cellStyle name="Lien hypertexte visité" xfId="674" builtinId="9" hidden="1"/>
    <cellStyle name="Lien hypertexte visité" xfId="675" builtinId="9" hidden="1"/>
    <cellStyle name="Lien hypertexte visité" xfId="676" builtinId="9" hidden="1"/>
    <cellStyle name="Lien hypertexte visité" xfId="677" builtinId="9" hidden="1"/>
    <cellStyle name="Lien hypertexte visité" xfId="678" builtinId="9" hidden="1"/>
    <cellStyle name="Lien hypertexte visité" xfId="679" builtinId="9" hidden="1"/>
    <cellStyle name="Lien hypertexte visité" xfId="680" builtinId="9" hidden="1"/>
    <cellStyle name="Lien hypertexte visité" xfId="681" builtinId="9" hidden="1"/>
    <cellStyle name="Lien hypertexte visité" xfId="682" builtinId="9" hidden="1"/>
    <cellStyle name="Lien hypertexte visité" xfId="683" builtinId="9" hidden="1"/>
    <cellStyle name="Lien hypertexte visité" xfId="684" builtinId="9" hidden="1"/>
    <cellStyle name="Lien hypertexte visité" xfId="685" builtinId="9" hidden="1"/>
    <cellStyle name="Lien hypertexte visité" xfId="686" builtinId="9" hidden="1"/>
    <cellStyle name="Lien hypertexte visité" xfId="687" builtinId="9" hidden="1"/>
    <cellStyle name="Lien hypertexte visité" xfId="688" builtinId="9" hidden="1"/>
    <cellStyle name="Lien hypertexte visité" xfId="689" builtinId="9" hidden="1"/>
    <cellStyle name="Lien hypertexte visité" xfId="690" builtinId="9" hidden="1"/>
    <cellStyle name="Lien hypertexte visité" xfId="691" builtinId="9" hidden="1"/>
    <cellStyle name="Lien hypertexte visité" xfId="692" builtinId="9" hidden="1"/>
    <cellStyle name="Lien hypertexte visité" xfId="693" builtinId="9" hidden="1"/>
    <cellStyle name="Lien hypertexte visité" xfId="694" builtinId="9" hidden="1"/>
    <cellStyle name="Lien hypertexte visité" xfId="695" builtinId="9" hidden="1"/>
    <cellStyle name="Lien hypertexte visité" xfId="696" builtinId="9" hidden="1"/>
    <cellStyle name="Lien hypertexte visité" xfId="697" builtinId="9" hidden="1"/>
    <cellStyle name="Lien hypertexte visité" xfId="698" builtinId="9" hidden="1"/>
    <cellStyle name="Lien hypertexte visité" xfId="699" builtinId="9" hidden="1"/>
    <cellStyle name="Lien hypertexte visité" xfId="700" builtinId="9" hidden="1"/>
    <cellStyle name="Lien hypertexte visité" xfId="701" builtinId="9" hidden="1"/>
    <cellStyle name="Lien hypertexte visité" xfId="702" builtinId="9" hidden="1"/>
    <cellStyle name="Lien hypertexte visité" xfId="703" builtinId="9" hidden="1"/>
    <cellStyle name="Lien hypertexte visité" xfId="704" builtinId="9" hidden="1"/>
    <cellStyle name="Lien hypertexte visité" xfId="705" builtinId="9" hidden="1"/>
    <cellStyle name="Lien hypertexte visité" xfId="706" builtinId="9" hidden="1"/>
    <cellStyle name="Lien hypertexte visité" xfId="707" builtinId="9" hidden="1"/>
    <cellStyle name="Lien hypertexte visité" xfId="708" builtinId="9" hidden="1"/>
    <cellStyle name="Lien hypertexte visité" xfId="709" builtinId="9" hidden="1"/>
    <cellStyle name="Lien hypertexte visité" xfId="710" builtinId="9" hidden="1"/>
    <cellStyle name="Lien hypertexte visité" xfId="711" builtinId="9" hidden="1"/>
    <cellStyle name="Lien hypertexte visité" xfId="712" builtinId="9" hidden="1"/>
    <cellStyle name="Lien hypertexte visité" xfId="713" builtinId="9" hidden="1"/>
    <cellStyle name="Lien hypertexte visité" xfId="714" builtinId="9" hidden="1"/>
    <cellStyle name="Lien hypertexte visité" xfId="715" builtinId="9" hidden="1"/>
    <cellStyle name="Lien hypertexte visité" xfId="716" builtinId="9" hidden="1"/>
    <cellStyle name="Lien hypertexte visité" xfId="717" builtinId="9" hidden="1"/>
    <cellStyle name="Lien hypertexte visité" xfId="718" builtinId="9" hidden="1"/>
    <cellStyle name="Lien hypertexte visité" xfId="719" builtinId="9" hidden="1"/>
    <cellStyle name="Lien hypertexte visité" xfId="720" builtinId="9" hidden="1"/>
    <cellStyle name="Lien hypertexte visité" xfId="721" builtinId="9" hidden="1"/>
    <cellStyle name="Lien hypertexte visité" xfId="722" builtinId="9" hidden="1"/>
    <cellStyle name="Lien hypertexte visité" xfId="723" builtinId="9" hidden="1"/>
    <cellStyle name="Lien hypertexte visité" xfId="724" builtinId="9" hidden="1"/>
    <cellStyle name="Lien hypertexte visité" xfId="725" builtinId="9" hidden="1"/>
    <cellStyle name="Lien hypertexte visité" xfId="726" builtinId="9" hidden="1"/>
    <cellStyle name="Lien hypertexte visité" xfId="727" builtinId="9" hidden="1"/>
    <cellStyle name="Lien hypertexte visité" xfId="728" builtinId="9" hidden="1"/>
    <cellStyle name="Lien hypertexte visité" xfId="729" builtinId="9" hidden="1"/>
    <cellStyle name="Lien hypertexte visité" xfId="730" builtinId="9" hidden="1"/>
    <cellStyle name="Lien hypertexte visité" xfId="731" builtinId="9" hidden="1"/>
    <cellStyle name="Lien hypertexte visité" xfId="732" builtinId="9" hidden="1"/>
    <cellStyle name="Lien hypertexte visité" xfId="733" builtinId="9" hidden="1"/>
    <cellStyle name="Lien hypertexte visité" xfId="734" builtinId="9" hidden="1"/>
    <cellStyle name="Lien hypertexte visité" xfId="735" builtinId="9" hidden="1"/>
    <cellStyle name="Lien hypertexte visité" xfId="736" builtinId="9" hidden="1"/>
    <cellStyle name="Lien hypertexte visité" xfId="737" builtinId="9" hidden="1"/>
    <cellStyle name="Lien hypertexte visité" xfId="738" builtinId="9" hidden="1"/>
    <cellStyle name="Lien hypertexte visité" xfId="739" builtinId="9" hidden="1"/>
    <cellStyle name="Lien hypertexte visité" xfId="740" builtinId="9" hidden="1"/>
    <cellStyle name="Lien hypertexte visité" xfId="741" builtinId="9" hidden="1"/>
    <cellStyle name="Lien hypertexte visité" xfId="742" builtinId="9" hidden="1"/>
    <cellStyle name="Lien hypertexte visité" xfId="743" builtinId="9" hidden="1"/>
    <cellStyle name="Lien hypertexte visité" xfId="744" builtinId="9" hidden="1"/>
    <cellStyle name="Lien hypertexte visité" xfId="745" builtinId="9" hidden="1"/>
    <cellStyle name="Lien hypertexte visité" xfId="746" builtinId="9" hidden="1"/>
    <cellStyle name="Lien hypertexte visité" xfId="747" builtinId="9" hidden="1"/>
    <cellStyle name="Lien hypertexte visité" xfId="748" builtinId="9" hidden="1"/>
    <cellStyle name="Lien hypertexte visité" xfId="749" builtinId="9" hidden="1"/>
    <cellStyle name="Lien hypertexte visité" xfId="750" builtinId="9" hidden="1"/>
    <cellStyle name="Lien hypertexte visité" xfId="751" builtinId="9" hidden="1"/>
    <cellStyle name="Lien hypertexte visité" xfId="752" builtinId="9" hidden="1"/>
    <cellStyle name="Lien hypertexte visité" xfId="753" builtinId="9" hidden="1"/>
    <cellStyle name="Lien hypertexte visité" xfId="754" builtinId="9" hidden="1"/>
    <cellStyle name="Lien hypertexte visité" xfId="755" builtinId="9" hidden="1"/>
    <cellStyle name="Lien hypertexte visité" xfId="756" builtinId="9" hidden="1"/>
    <cellStyle name="Lien hypertexte visité" xfId="757" builtinId="9" hidden="1"/>
    <cellStyle name="Lien hypertexte visité" xfId="758" builtinId="9" hidden="1"/>
    <cellStyle name="Lien hypertexte visité" xfId="759" builtinId="9" hidden="1"/>
    <cellStyle name="Lien hypertexte visité" xfId="760" builtinId="9" hidden="1"/>
    <cellStyle name="Lien hypertexte visité" xfId="761" builtinId="9" hidden="1"/>
    <cellStyle name="Lien hypertexte visité" xfId="762" builtinId="9" hidden="1"/>
    <cellStyle name="Lien hypertexte visité" xfId="763" builtinId="9" hidden="1"/>
    <cellStyle name="Lien hypertexte visité" xfId="764" builtinId="9" hidden="1"/>
    <cellStyle name="Lien hypertexte visité" xfId="765" builtinId="9" hidden="1"/>
    <cellStyle name="Lien hypertexte visité" xfId="766" builtinId="9" hidden="1"/>
    <cellStyle name="Lien hypertexte visité" xfId="767" builtinId="9" hidden="1"/>
    <cellStyle name="Lien hypertexte visité" xfId="768" builtinId="9" hidden="1"/>
    <cellStyle name="Lien hypertexte visité" xfId="769" builtinId="9" hidden="1"/>
    <cellStyle name="Lien hypertexte visité" xfId="770" builtinId="9" hidden="1"/>
    <cellStyle name="Lien hypertexte visité" xfId="771" builtinId="9" hidden="1"/>
    <cellStyle name="Lien hypertexte visité" xfId="772" builtinId="9" hidden="1"/>
    <cellStyle name="Lien hypertexte visité" xfId="773" builtinId="9" hidden="1"/>
    <cellStyle name="Lien hypertexte visité" xfId="774" builtinId="9" hidden="1"/>
    <cellStyle name="Lien hypertexte visité" xfId="775" builtinId="9" hidden="1"/>
    <cellStyle name="Lien hypertexte visité" xfId="776" builtinId="9" hidden="1"/>
    <cellStyle name="Lien hypertexte visité" xfId="777" builtinId="9" hidden="1"/>
    <cellStyle name="Lien hypertexte visité" xfId="778" builtinId="9" hidden="1"/>
    <cellStyle name="Lien hypertexte visité" xfId="779" builtinId="9" hidden="1"/>
    <cellStyle name="Lien hypertexte visité" xfId="780" builtinId="9" hidden="1"/>
    <cellStyle name="Lien hypertexte visité" xfId="781" builtinId="9" hidden="1"/>
    <cellStyle name="Lien hypertexte visité" xfId="782" builtinId="9" hidden="1"/>
    <cellStyle name="Lien hypertexte visité" xfId="783" builtinId="9" hidden="1"/>
    <cellStyle name="Lien hypertexte visité" xfId="784" builtinId="9" hidden="1"/>
    <cellStyle name="Lien hypertexte visité" xfId="785" builtinId="9" hidden="1"/>
    <cellStyle name="Lien hypertexte visité" xfId="786" builtinId="9" hidden="1"/>
    <cellStyle name="Lien hypertexte visité" xfId="787" builtinId="9" hidden="1"/>
    <cellStyle name="Lien hypertexte visité" xfId="788" builtinId="9" hidden="1"/>
    <cellStyle name="Lien hypertexte visité" xfId="789" builtinId="9" hidden="1"/>
    <cellStyle name="Lien hypertexte visité" xfId="790" builtinId="9" hidden="1"/>
    <cellStyle name="Lien hypertexte visité" xfId="791" builtinId="9" hidden="1"/>
    <cellStyle name="Lien hypertexte visité" xfId="792" builtinId="9" hidden="1"/>
    <cellStyle name="Lien hypertexte visité" xfId="793" builtinId="9" hidden="1"/>
    <cellStyle name="Lien hypertexte visité" xfId="794" builtinId="9" hidden="1"/>
    <cellStyle name="Lien hypertexte visité" xfId="795" builtinId="9" hidden="1"/>
    <cellStyle name="Lien hypertexte visité" xfId="796" builtinId="9" hidden="1"/>
    <cellStyle name="Lien hypertexte visité" xfId="797" builtinId="9" hidden="1"/>
    <cellStyle name="Lien hypertexte visité" xfId="798" builtinId="9" hidden="1"/>
    <cellStyle name="Lien hypertexte visité" xfId="799" builtinId="9" hidden="1"/>
    <cellStyle name="Lien hypertexte visité" xfId="800" builtinId="9" hidden="1"/>
    <cellStyle name="Lien hypertexte visité" xfId="801" builtinId="9" hidden="1"/>
    <cellStyle name="Lien hypertexte visité" xfId="802" builtinId="9" hidden="1"/>
    <cellStyle name="Lien hypertexte visité" xfId="803" builtinId="9" hidden="1"/>
    <cellStyle name="Lien hypertexte visité" xfId="804" builtinId="9" hidden="1"/>
    <cellStyle name="Lien hypertexte visité" xfId="805" builtinId="9" hidden="1"/>
    <cellStyle name="Milliers" xfId="6" builtinId="3"/>
    <cellStyle name="Milliers 10" xfId="12"/>
    <cellStyle name="Milliers 2" xfId="2"/>
    <cellStyle name="Milliers 2 2" xfId="13"/>
    <cellStyle name="Milliers 2 2 2" xfId="14"/>
    <cellStyle name="Milliers 2 2 2 2" xfId="15"/>
    <cellStyle name="Milliers 2 2 3" xfId="16"/>
    <cellStyle name="Milliers 2 3" xfId="17"/>
    <cellStyle name="Milliers 2 4" xfId="18"/>
    <cellStyle name="Milliers 2 4 2" xfId="19"/>
    <cellStyle name="Milliers 2 4 3" xfId="20"/>
    <cellStyle name="Milliers 2 5" xfId="21"/>
    <cellStyle name="Milliers 2 5 2" xfId="22"/>
    <cellStyle name="Milliers 2 6" xfId="23"/>
    <cellStyle name="Milliers 2 6 2" xfId="24"/>
    <cellStyle name="Milliers 2 7" xfId="25"/>
    <cellStyle name="Milliers 2 7 2" xfId="26"/>
    <cellStyle name="Milliers 2 8" xfId="27"/>
    <cellStyle name="Milliers 2 9" xfId="28"/>
    <cellStyle name="Milliers 3" xfId="29"/>
    <cellStyle name="Milliers 3 2" xfId="30"/>
    <cellStyle name="Milliers 3 3" xfId="31"/>
    <cellStyle name="Milliers 3 4" xfId="86"/>
    <cellStyle name="Milliers 4" xfId="32"/>
    <cellStyle name="Milliers 4 2" xfId="33"/>
    <cellStyle name="Milliers 4 2 2" xfId="34"/>
    <cellStyle name="Milliers 4 3" xfId="35"/>
    <cellStyle name="Milliers 5" xfId="36"/>
    <cellStyle name="Milliers 5 2" xfId="37"/>
    <cellStyle name="Milliers 6" xfId="38"/>
    <cellStyle name="Milliers 6 2" xfId="39"/>
    <cellStyle name="Milliers 6 2 2" xfId="40"/>
    <cellStyle name="Milliers 6 3" xfId="41"/>
    <cellStyle name="Milliers 7" xfId="42"/>
    <cellStyle name="Milliers 7 2" xfId="87"/>
    <cellStyle name="Milliers 8" xfId="43"/>
    <cellStyle name="Milliers 9" xfId="44"/>
    <cellStyle name="Monétaire 2" xfId="45"/>
    <cellStyle name="Normal" xfId="0" builtinId="0"/>
    <cellStyle name="Normal 10" xfId="46"/>
    <cellStyle name="Normal 11" xfId="47"/>
    <cellStyle name="Normal 12" xfId="48"/>
    <cellStyle name="Normal 13" xfId="49"/>
    <cellStyle name="Normal 15" xfId="50"/>
    <cellStyle name="Normal 2" xfId="1"/>
    <cellStyle name="Normal 2 2" xfId="51"/>
    <cellStyle name="Normal 2 2 2" xfId="52"/>
    <cellStyle name="Normal 2 2 3" xfId="7"/>
    <cellStyle name="Normal 2 3" xfId="53"/>
    <cellStyle name="Normal 2 3 2" xfId="54"/>
    <cellStyle name="Normal 2 4" xfId="55"/>
    <cellStyle name="Normal 2 4 2" xfId="56"/>
    <cellStyle name="Normal 2 6" xfId="57"/>
    <cellStyle name="Normal 2 7" xfId="58"/>
    <cellStyle name="Normal 2 8" xfId="59"/>
    <cellStyle name="Normal 2 9" xfId="60"/>
    <cellStyle name="Normal 3" xfId="61"/>
    <cellStyle name="Normal 3 2" xfId="62"/>
    <cellStyle name="Normal 4" xfId="63"/>
    <cellStyle name="Normal 4 2" xfId="64"/>
    <cellStyle name="Normal 4 2 3" xfId="65"/>
    <cellStyle name="Normal 5" xfId="66"/>
    <cellStyle name="Normal 5 2" xfId="67"/>
    <cellStyle name="Normal 6" xfId="68"/>
    <cellStyle name="Normal 7" xfId="69"/>
    <cellStyle name="Normal 8" xfId="70"/>
    <cellStyle name="Normal 9" xfId="71"/>
    <cellStyle name="Pourcentage 2" xfId="72"/>
    <cellStyle name="Pourcentage 2 2" xfId="73"/>
    <cellStyle name="Pourcentage 2 3" xfId="74"/>
    <cellStyle name="Pourcentage 3" xfId="75"/>
    <cellStyle name="Pourcentage 3 2" xfId="76"/>
    <cellStyle name="Pourcentage 4" xfId="77"/>
    <cellStyle name="Pourcentage 4 2" xfId="78"/>
    <cellStyle name="saisie 2" xfId="79"/>
    <cellStyle name="SIGMONTANT" xfId="80"/>
    <cellStyle name="SIGNUMÉRO1" xfId="81"/>
    <cellStyle name="SIGNUMÉRO8" xfId="82"/>
    <cellStyle name="SIGTITRE1" xfId="83"/>
    <cellStyle name="SIGTITRE8" xfId="84"/>
    <cellStyle name="Vérification 2" xfId="85"/>
  </cellStyles>
  <dxfs count="7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patternType="solid">
          <fgColor auto="1"/>
          <bgColor rgb="FFFF0000"/>
        </patternFill>
      </fill>
    </dxf>
    <dxf>
      <font>
        <color rgb="FFFF0000"/>
      </font>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bgColor theme="2" tint="-0.24994659260841701"/>
        </patternFill>
      </fill>
    </dxf>
    <dxf>
      <fill>
        <patternFill patternType="solid">
          <fgColor auto="1"/>
          <bgColor rgb="FFFF0000"/>
        </patternFill>
      </fill>
    </dxf>
    <dxf>
      <font>
        <color rgb="FFFF0000"/>
      </font>
      <fill>
        <patternFill patternType="none">
          <fgColor indexed="64"/>
          <bgColor auto="1"/>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theme="6" tint="0.79998168889431442"/>
      </font>
      <fill>
        <patternFill>
          <bgColor rgb="FF92D050"/>
        </patternFill>
      </fill>
    </dxf>
    <dxf>
      <font>
        <color theme="5" tint="0.79998168889431442"/>
      </font>
      <fill>
        <patternFill>
          <bgColor rgb="FFFF0000"/>
        </patternFill>
      </fill>
    </dxf>
    <dxf>
      <font>
        <color theme="5" tint="0.79998168889431442"/>
      </font>
      <fill>
        <patternFill>
          <bgColor rgb="FFFF0000"/>
        </patternFill>
      </fill>
    </dxf>
    <dxf>
      <font>
        <color theme="5" tint="0.79998168889431442"/>
      </font>
      <fill>
        <patternFill>
          <bgColor rgb="FFFF0000"/>
        </patternFill>
      </fill>
    </dxf>
    <dxf>
      <font>
        <color theme="6" tint="0.79998168889431442"/>
      </font>
      <fill>
        <patternFill>
          <bgColor rgb="FF92D050"/>
        </patternFill>
      </fill>
    </dxf>
    <dxf>
      <font>
        <color theme="5" tint="0.79998168889431442"/>
      </font>
      <fill>
        <patternFill>
          <bgColor rgb="FFFF0000"/>
        </patternFill>
      </fill>
    </dxf>
    <dxf>
      <font>
        <color theme="5" tint="0.79998168889431442"/>
      </font>
      <fill>
        <patternFill>
          <bgColor rgb="FFFF0000"/>
        </patternFill>
      </fill>
      <border>
        <left style="thin">
          <color rgb="FFC00000"/>
        </left>
        <right style="thin">
          <color rgb="FFC00000"/>
        </right>
        <top style="thin">
          <color rgb="FFC00000"/>
        </top>
        <bottom style="thin">
          <color rgb="FFC00000"/>
        </bottom>
        <vertical/>
        <horizontal/>
      </border>
    </dxf>
    <dxf>
      <font>
        <condense val="0"/>
        <extend val="0"/>
        <color rgb="FF006100"/>
      </font>
      <fill>
        <patternFill>
          <bgColor rgb="FFC6EFCE"/>
        </patternFill>
      </fill>
      <border>
        <left style="thin">
          <color theme="6" tint="-0.499984740745262"/>
        </left>
        <right style="thin">
          <color theme="6" tint="-0.499984740745262"/>
        </right>
        <top style="thin">
          <color theme="6" tint="-0.499984740745262"/>
        </top>
        <bottom style="thin">
          <color theme="6" tint="-0.499984740745262"/>
        </bottom>
      </border>
    </dxf>
    <dxf>
      <font>
        <color theme="5" tint="0.79998168889431442"/>
      </font>
      <fill>
        <patternFill>
          <bgColor rgb="FFFF0000"/>
        </patternFill>
      </fill>
      <border>
        <left style="thin">
          <color rgb="FFC00000"/>
        </left>
        <right style="thin">
          <color rgb="FFC00000"/>
        </right>
        <top style="thin">
          <color rgb="FFC00000"/>
        </top>
        <bottom style="thin">
          <color rgb="FFC00000"/>
        </bottom>
        <vertical/>
        <horizontal/>
      </border>
    </dxf>
    <dxf>
      <font>
        <condense val="0"/>
        <extend val="0"/>
        <color rgb="FF006100"/>
      </font>
      <fill>
        <patternFill>
          <bgColor rgb="FFC6EFCE"/>
        </patternFill>
      </fill>
      <border>
        <left style="thin">
          <color theme="6" tint="-0.499984740745262"/>
        </left>
        <right style="thin">
          <color theme="6" tint="-0.499984740745262"/>
        </right>
        <top style="thin">
          <color theme="6" tint="-0.499984740745262"/>
        </top>
        <bottom style="thin">
          <color theme="6" tint="-0.499984740745262"/>
        </bottom>
      </border>
    </dxf>
    <dxf>
      <font>
        <color theme="6" tint="0.79998168889431442"/>
      </font>
      <fill>
        <patternFill>
          <bgColor rgb="FF92D050"/>
        </patternFill>
      </fill>
    </dxf>
    <dxf>
      <font>
        <color theme="5" tint="0.79998168889431442"/>
      </font>
      <fill>
        <patternFill>
          <bgColor rgb="FFFF0000"/>
        </patternFill>
      </fill>
    </dxf>
    <dxf>
      <font>
        <color theme="5" tint="0.79998168889431442"/>
      </font>
      <fill>
        <patternFill>
          <bgColor rgb="FFFF0000"/>
        </patternFill>
      </fill>
      <border>
        <left style="thin">
          <color rgb="FFC00000"/>
        </left>
        <right style="thin">
          <color rgb="FFC00000"/>
        </right>
        <top style="thin">
          <color rgb="FFC00000"/>
        </top>
        <bottom style="thin">
          <color rgb="FFC00000"/>
        </bottom>
        <vertical/>
        <horizontal/>
      </border>
    </dxf>
    <dxf>
      <font>
        <condense val="0"/>
        <extend val="0"/>
        <color rgb="FF006100"/>
      </font>
      <fill>
        <patternFill>
          <bgColor rgb="FFC6EFCE"/>
        </patternFill>
      </fill>
      <border>
        <left style="thin">
          <color theme="6" tint="-0.499984740745262"/>
        </left>
        <right style="thin">
          <color theme="6" tint="-0.499984740745262"/>
        </right>
        <top style="thin">
          <color theme="6" tint="-0.499984740745262"/>
        </top>
        <bottom style="thin">
          <color theme="6" tint="-0.499984740745262"/>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CF6F6"/>
      </font>
      <fill>
        <patternFill>
          <bgColor rgb="FFFCF6F6"/>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ill>
        <patternFill>
          <bgColor rgb="FFFF9999"/>
        </patternFill>
      </fill>
    </dxf>
    <dxf>
      <font>
        <condense val="0"/>
        <extend val="0"/>
        <color rgb="FF9C0006"/>
      </font>
      <fill>
        <patternFill>
          <bgColor rgb="FFFFC7CE"/>
        </patternFill>
      </fill>
    </dxf>
    <dxf>
      <fill>
        <patternFill>
          <bgColor rgb="FFFF9999"/>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mruColors>
      <color rgb="FFFCF6F6"/>
      <color rgb="FFF6E7E6"/>
      <color rgb="FFFF0000"/>
      <color rgb="FFFF9999"/>
      <color rgb="FFFF5050"/>
      <color rgb="FFF8F8F8"/>
      <color rgb="FFF7F7F7"/>
      <color rgb="FF743806"/>
      <color rgb="FF542804"/>
      <color rgb="FFEBED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externalLink" Target="externalLinks/externalLink2.xml"/><Relationship Id="rId16" Type="http://schemas.openxmlformats.org/officeDocument/2006/relationships/externalLink" Target="externalLinks/externalLink3.xml"/><Relationship Id="rId17" Type="http://schemas.openxmlformats.org/officeDocument/2006/relationships/externalLink" Target="externalLinks/externalLink4.xml"/><Relationship Id="rId18" Type="http://schemas.openxmlformats.org/officeDocument/2006/relationships/externalLink" Target="externalLinks/externalLink5.xml"/><Relationship Id="rId19" Type="http://schemas.openxmlformats.org/officeDocument/2006/relationships/externalLink" Target="externalLinks/externalLink6.xml"/><Relationship Id="rId63" Type="http://schemas.openxmlformats.org/officeDocument/2006/relationships/externalLink" Target="externalLinks/externalLink50.xml"/><Relationship Id="rId64" Type="http://schemas.openxmlformats.org/officeDocument/2006/relationships/externalLink" Target="externalLinks/externalLink51.xml"/><Relationship Id="rId65" Type="http://schemas.openxmlformats.org/officeDocument/2006/relationships/externalLink" Target="externalLinks/externalLink52.xml"/><Relationship Id="rId66" Type="http://schemas.openxmlformats.org/officeDocument/2006/relationships/externalLink" Target="externalLinks/externalLink53.xml"/><Relationship Id="rId67" Type="http://schemas.openxmlformats.org/officeDocument/2006/relationships/externalLink" Target="externalLinks/externalLink54.xml"/><Relationship Id="rId68" Type="http://schemas.openxmlformats.org/officeDocument/2006/relationships/theme" Target="theme/theme1.xml"/><Relationship Id="rId69" Type="http://schemas.openxmlformats.org/officeDocument/2006/relationships/styles" Target="styles.xml"/><Relationship Id="rId50" Type="http://schemas.openxmlformats.org/officeDocument/2006/relationships/externalLink" Target="externalLinks/externalLink37.xml"/><Relationship Id="rId51" Type="http://schemas.openxmlformats.org/officeDocument/2006/relationships/externalLink" Target="externalLinks/externalLink38.xml"/><Relationship Id="rId52" Type="http://schemas.openxmlformats.org/officeDocument/2006/relationships/externalLink" Target="externalLinks/externalLink39.xml"/><Relationship Id="rId53" Type="http://schemas.openxmlformats.org/officeDocument/2006/relationships/externalLink" Target="externalLinks/externalLink40.xml"/><Relationship Id="rId54" Type="http://schemas.openxmlformats.org/officeDocument/2006/relationships/externalLink" Target="externalLinks/externalLink41.xml"/><Relationship Id="rId55" Type="http://schemas.openxmlformats.org/officeDocument/2006/relationships/externalLink" Target="externalLinks/externalLink42.xml"/><Relationship Id="rId56" Type="http://schemas.openxmlformats.org/officeDocument/2006/relationships/externalLink" Target="externalLinks/externalLink43.xml"/><Relationship Id="rId57" Type="http://schemas.openxmlformats.org/officeDocument/2006/relationships/externalLink" Target="externalLinks/externalLink44.xml"/><Relationship Id="rId58" Type="http://schemas.openxmlformats.org/officeDocument/2006/relationships/externalLink" Target="externalLinks/externalLink45.xml"/><Relationship Id="rId59" Type="http://schemas.openxmlformats.org/officeDocument/2006/relationships/externalLink" Target="externalLinks/externalLink46.xml"/><Relationship Id="rId40" Type="http://schemas.openxmlformats.org/officeDocument/2006/relationships/externalLink" Target="externalLinks/externalLink27.xml"/><Relationship Id="rId41" Type="http://schemas.openxmlformats.org/officeDocument/2006/relationships/externalLink" Target="externalLinks/externalLink28.xml"/><Relationship Id="rId42" Type="http://schemas.openxmlformats.org/officeDocument/2006/relationships/externalLink" Target="externalLinks/externalLink29.xml"/><Relationship Id="rId43" Type="http://schemas.openxmlformats.org/officeDocument/2006/relationships/externalLink" Target="externalLinks/externalLink30.xml"/><Relationship Id="rId44" Type="http://schemas.openxmlformats.org/officeDocument/2006/relationships/externalLink" Target="externalLinks/externalLink31.xml"/><Relationship Id="rId45" Type="http://schemas.openxmlformats.org/officeDocument/2006/relationships/externalLink" Target="externalLinks/externalLink32.xml"/><Relationship Id="rId46" Type="http://schemas.openxmlformats.org/officeDocument/2006/relationships/externalLink" Target="externalLinks/externalLink33.xml"/><Relationship Id="rId47" Type="http://schemas.openxmlformats.org/officeDocument/2006/relationships/externalLink" Target="externalLinks/externalLink34.xml"/><Relationship Id="rId48" Type="http://schemas.openxmlformats.org/officeDocument/2006/relationships/externalLink" Target="externalLinks/externalLink35.xml"/><Relationship Id="rId49" Type="http://schemas.openxmlformats.org/officeDocument/2006/relationships/externalLink" Target="externalLinks/externalLink36.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externalLink" Target="externalLinks/externalLink17.xml"/><Relationship Id="rId31" Type="http://schemas.openxmlformats.org/officeDocument/2006/relationships/externalLink" Target="externalLinks/externalLink18.xml"/><Relationship Id="rId32" Type="http://schemas.openxmlformats.org/officeDocument/2006/relationships/externalLink" Target="externalLinks/externalLink19.xml"/><Relationship Id="rId33" Type="http://schemas.openxmlformats.org/officeDocument/2006/relationships/externalLink" Target="externalLinks/externalLink20.xml"/><Relationship Id="rId34" Type="http://schemas.openxmlformats.org/officeDocument/2006/relationships/externalLink" Target="externalLinks/externalLink21.xml"/><Relationship Id="rId35" Type="http://schemas.openxmlformats.org/officeDocument/2006/relationships/externalLink" Target="externalLinks/externalLink22.xml"/><Relationship Id="rId36" Type="http://schemas.openxmlformats.org/officeDocument/2006/relationships/externalLink" Target="externalLinks/externalLink23.xml"/><Relationship Id="rId37" Type="http://schemas.openxmlformats.org/officeDocument/2006/relationships/externalLink" Target="externalLinks/externalLink24.xml"/><Relationship Id="rId38" Type="http://schemas.openxmlformats.org/officeDocument/2006/relationships/externalLink" Target="externalLinks/externalLink25.xml"/><Relationship Id="rId39" Type="http://schemas.openxmlformats.org/officeDocument/2006/relationships/externalLink" Target="externalLinks/externalLink26.xml"/><Relationship Id="rId70" Type="http://schemas.openxmlformats.org/officeDocument/2006/relationships/sharedStrings" Target="sharedStrings.xml"/><Relationship Id="rId71" Type="http://schemas.openxmlformats.org/officeDocument/2006/relationships/calcChain" Target="calcChain.xml"/><Relationship Id="rId20" Type="http://schemas.openxmlformats.org/officeDocument/2006/relationships/externalLink" Target="externalLinks/externalLink7.xml"/><Relationship Id="rId21" Type="http://schemas.openxmlformats.org/officeDocument/2006/relationships/externalLink" Target="externalLinks/externalLink8.xml"/><Relationship Id="rId22" Type="http://schemas.openxmlformats.org/officeDocument/2006/relationships/externalLink" Target="externalLinks/externalLink9.xml"/><Relationship Id="rId23" Type="http://schemas.openxmlformats.org/officeDocument/2006/relationships/externalLink" Target="externalLinks/externalLink10.xml"/><Relationship Id="rId24" Type="http://schemas.openxmlformats.org/officeDocument/2006/relationships/externalLink" Target="externalLinks/externalLink11.xml"/><Relationship Id="rId25" Type="http://schemas.openxmlformats.org/officeDocument/2006/relationships/externalLink" Target="externalLinks/externalLink12.xml"/><Relationship Id="rId26" Type="http://schemas.openxmlformats.org/officeDocument/2006/relationships/externalLink" Target="externalLinks/externalLink13.xml"/><Relationship Id="rId27" Type="http://schemas.openxmlformats.org/officeDocument/2006/relationships/externalLink" Target="externalLinks/externalLink14.xml"/><Relationship Id="rId28" Type="http://schemas.openxmlformats.org/officeDocument/2006/relationships/externalLink" Target="externalLinks/externalLink15.xml"/><Relationship Id="rId29" Type="http://schemas.openxmlformats.org/officeDocument/2006/relationships/externalLink" Target="externalLinks/externalLink16.xml"/><Relationship Id="rId60" Type="http://schemas.openxmlformats.org/officeDocument/2006/relationships/externalLink" Target="externalLinks/externalLink47.xml"/><Relationship Id="rId61" Type="http://schemas.openxmlformats.org/officeDocument/2006/relationships/externalLink" Target="externalLinks/externalLink48.xml"/><Relationship Id="rId62" Type="http://schemas.openxmlformats.org/officeDocument/2006/relationships/externalLink" Target="externalLinks/externalLink4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drawings/_rels/drawing1.xml.rels><?xml version="1.0" encoding="UTF-8" standalone="yes"?>
<Relationships xmlns="http://schemas.openxmlformats.org/package/2006/relationships"><Relationship Id="rId3" Type="http://schemas.openxmlformats.org/officeDocument/2006/relationships/hyperlink" Target="#'Compte R&#233;sultat et Soldes Inter'!A1"/><Relationship Id="rId4" Type="http://schemas.openxmlformats.org/officeDocument/2006/relationships/hyperlink" Target="#'Indicateurs Financiers'!A1"/><Relationship Id="rId5" Type="http://schemas.openxmlformats.org/officeDocument/2006/relationships/hyperlink" Target="#'Ratio prudentiel'!A1"/><Relationship Id="rId6" Type="http://schemas.openxmlformats.org/officeDocument/2006/relationships/hyperlink" Target="#'ETAT DES 50 PLUS GROS CLIENTS'!A1"/><Relationship Id="rId7" Type="http://schemas.openxmlformats.org/officeDocument/2006/relationships/hyperlink" Target="#'Instruction 18'!A1"/><Relationship Id="rId1" Type="http://schemas.openxmlformats.org/officeDocument/2006/relationships/hyperlink" Target="#'Annexes 4'!A1"/><Relationship Id="rId2" Type="http://schemas.openxmlformats.org/officeDocument/2006/relationships/hyperlink" Target="#'Bilan et Hors Bilan'!A1"/></Relationships>
</file>

<file path=xl/drawings/_rels/drawing2.xml.rels><?xml version="1.0" encoding="UTF-8" standalone="yes"?>
<Relationships xmlns="http://schemas.openxmlformats.org/package/2006/relationships"><Relationship Id="rId1" Type="http://schemas.openxmlformats.org/officeDocument/2006/relationships/hyperlink" Target="#SOMMAIRE!A1"/></Relationships>
</file>

<file path=xl/drawings/_rels/drawing3.xml.rels><?xml version="1.0" encoding="UTF-8" standalone="yes"?>
<Relationships xmlns="http://schemas.openxmlformats.org/package/2006/relationships"><Relationship Id="rId1" Type="http://schemas.openxmlformats.org/officeDocument/2006/relationships/hyperlink" Target="#SOMMAIRE!A1"/></Relationships>
</file>

<file path=xl/drawings/_rels/drawing4.xml.rels><?xml version="1.0" encoding="UTF-8" standalone="yes"?>
<Relationships xmlns="http://schemas.openxmlformats.org/package/2006/relationships"><Relationship Id="rId1" Type="http://schemas.openxmlformats.org/officeDocument/2006/relationships/hyperlink" Target="#SOMMAIRE!C21"/><Relationship Id="rId2" Type="http://schemas.openxmlformats.org/officeDocument/2006/relationships/hyperlink" Target="#SOMMAIRE!C27"/></Relationships>
</file>

<file path=xl/drawings/_rels/drawing5.xml.rels><?xml version="1.0" encoding="UTF-8" standalone="yes"?>
<Relationships xmlns="http://schemas.openxmlformats.org/package/2006/relationships"><Relationship Id="rId1" Type="http://schemas.openxmlformats.org/officeDocument/2006/relationships/hyperlink" Target="#SOMMAIRE!A1"/></Relationships>
</file>

<file path=xl/drawings/_rels/drawing6.xml.rels><?xml version="1.0" encoding="UTF-8" standalone="yes"?>
<Relationships xmlns="http://schemas.openxmlformats.org/package/2006/relationships"><Relationship Id="rId1" Type="http://schemas.openxmlformats.org/officeDocument/2006/relationships/hyperlink" Target="#SOMMAIRE!A1"/></Relationships>
</file>

<file path=xl/drawings/_rels/drawing7.xml.rels><?xml version="1.0" encoding="UTF-8" standalone="yes"?>
<Relationships xmlns="http://schemas.openxmlformats.org/package/2006/relationships"><Relationship Id="rId1" Type="http://schemas.openxmlformats.org/officeDocument/2006/relationships/hyperlink" Target="#SOMMAIRE!A1"/></Relationships>
</file>

<file path=xl/drawings/_rels/drawing8.xml.rels><?xml version="1.0" encoding="UTF-8" standalone="yes"?>
<Relationships xmlns="http://schemas.openxmlformats.org/package/2006/relationships"><Relationship Id="rId1" Type="http://schemas.openxmlformats.org/officeDocument/2006/relationships/hyperlink" Target="#SOMMAIRE!C32"/></Relationships>
</file>

<file path=xl/drawings/drawing1.xml><?xml version="1.0" encoding="utf-8"?>
<xdr:wsDr xmlns:xdr="http://schemas.openxmlformats.org/drawingml/2006/spreadsheetDrawing" xmlns:a="http://schemas.openxmlformats.org/drawingml/2006/main">
  <xdr:twoCellAnchor>
    <xdr:from>
      <xdr:col>3</xdr:col>
      <xdr:colOff>9526</xdr:colOff>
      <xdr:row>17</xdr:row>
      <xdr:rowOff>19051</xdr:rowOff>
    </xdr:from>
    <xdr:to>
      <xdr:col>4</xdr:col>
      <xdr:colOff>161925</xdr:colOff>
      <xdr:row>18</xdr:row>
      <xdr:rowOff>104775</xdr:rowOff>
    </xdr:to>
    <xdr:sp macro="" textlink="">
      <xdr:nvSpPr>
        <xdr:cNvPr id="3" name="Rectangle à coins arrondis 2">
          <a:hlinkClick xmlns:r="http://schemas.openxmlformats.org/officeDocument/2006/relationships" r:id="rId1"/>
        </xdr:cNvPr>
        <xdr:cNvSpPr/>
      </xdr:nvSpPr>
      <xdr:spPr>
        <a:xfrm>
          <a:off x="2105026" y="4324351"/>
          <a:ext cx="1314449" cy="276224"/>
        </a:xfrm>
        <a:prstGeom prst="roundRect">
          <a:avLst/>
        </a:prstGeom>
        <a:solidFill>
          <a:schemeClr val="accent3">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r>
            <a:rPr lang="fr-FR" sz="1400" b="1" u="none">
              <a:solidFill>
                <a:schemeClr val="accent5">
                  <a:lumMod val="20000"/>
                  <a:lumOff val="80000"/>
                </a:schemeClr>
              </a:solidFill>
              <a:latin typeface="Times New Roman" pitchFamily="18" charset="0"/>
              <a:ea typeface="Gulim" pitchFamily="34" charset="-127"/>
              <a:cs typeface="Times New Roman" pitchFamily="18" charset="0"/>
            </a:rPr>
            <a:t>ANNEXE</a:t>
          </a:r>
          <a:r>
            <a:rPr lang="fr-FR" sz="1400" b="1" u="none" baseline="0">
              <a:solidFill>
                <a:schemeClr val="accent5">
                  <a:lumMod val="20000"/>
                  <a:lumOff val="80000"/>
                </a:schemeClr>
              </a:solidFill>
              <a:latin typeface="Times New Roman" pitchFamily="18" charset="0"/>
              <a:cs typeface="Times New Roman" pitchFamily="18" charset="0"/>
            </a:rPr>
            <a:t> 4</a:t>
          </a:r>
          <a:endParaRPr lang="fr-FR" sz="1000" b="0" u="none">
            <a:solidFill>
              <a:schemeClr val="accent5">
                <a:lumMod val="20000"/>
                <a:lumOff val="80000"/>
              </a:schemeClr>
            </a:solidFill>
            <a:latin typeface="Times New Roman" pitchFamily="18" charset="0"/>
            <a:cs typeface="Times New Roman" pitchFamily="18" charset="0"/>
          </a:endParaRPr>
        </a:p>
      </xdr:txBody>
    </xdr:sp>
    <xdr:clientData/>
  </xdr:twoCellAnchor>
  <xdr:twoCellAnchor>
    <xdr:from>
      <xdr:col>3</xdr:col>
      <xdr:colOff>0</xdr:colOff>
      <xdr:row>12</xdr:row>
      <xdr:rowOff>150031</xdr:rowOff>
    </xdr:from>
    <xdr:to>
      <xdr:col>6</xdr:col>
      <xdr:colOff>47625</xdr:colOff>
      <xdr:row>14</xdr:row>
      <xdr:rowOff>71450</xdr:rowOff>
    </xdr:to>
    <xdr:sp macro="" textlink="">
      <xdr:nvSpPr>
        <xdr:cNvPr id="30" name="Rectangle à coins arrondis 29">
          <a:hlinkClick xmlns:r="http://schemas.openxmlformats.org/officeDocument/2006/relationships" r:id="rId2"/>
        </xdr:cNvPr>
        <xdr:cNvSpPr/>
      </xdr:nvSpPr>
      <xdr:spPr>
        <a:xfrm>
          <a:off x="2095500" y="2893231"/>
          <a:ext cx="3533775" cy="31194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r>
            <a:rPr lang="fr-FR" sz="1800" b="1"/>
            <a:t>SITUATION</a:t>
          </a:r>
          <a:r>
            <a:rPr lang="fr-FR" sz="1800" b="1" baseline="0"/>
            <a:t> PATRIMONIALE</a:t>
          </a:r>
          <a:endParaRPr lang="fr-FR" sz="1800" b="1"/>
        </a:p>
      </xdr:txBody>
    </xdr:sp>
    <xdr:clientData/>
  </xdr:twoCellAnchor>
  <xdr:twoCellAnchor>
    <xdr:from>
      <xdr:col>6</xdr:col>
      <xdr:colOff>219075</xdr:colOff>
      <xdr:row>12</xdr:row>
      <xdr:rowOff>159556</xdr:rowOff>
    </xdr:from>
    <xdr:to>
      <xdr:col>10</xdr:col>
      <xdr:colOff>714375</xdr:colOff>
      <xdr:row>14</xdr:row>
      <xdr:rowOff>80975</xdr:rowOff>
    </xdr:to>
    <xdr:sp macro="" textlink="">
      <xdr:nvSpPr>
        <xdr:cNvPr id="31" name="Rectangle à coins arrondis 30">
          <a:hlinkClick xmlns:r="http://schemas.openxmlformats.org/officeDocument/2006/relationships" r:id="rId3"/>
        </xdr:cNvPr>
        <xdr:cNvSpPr/>
      </xdr:nvSpPr>
      <xdr:spPr>
        <a:xfrm>
          <a:off x="5800725" y="2902756"/>
          <a:ext cx="4667250" cy="31194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r>
            <a:rPr lang="fr-FR" sz="1600" b="1"/>
            <a:t>COMPTE DE RESULTAT ET SOLDES INTERMEDIARES</a:t>
          </a:r>
        </a:p>
      </xdr:txBody>
    </xdr:sp>
    <xdr:clientData/>
  </xdr:twoCellAnchor>
  <xdr:twoCellAnchor>
    <xdr:from>
      <xdr:col>3</xdr:col>
      <xdr:colOff>4740</xdr:colOff>
      <xdr:row>14</xdr:row>
      <xdr:rowOff>166689</xdr:rowOff>
    </xdr:from>
    <xdr:to>
      <xdr:col>6</xdr:col>
      <xdr:colOff>47625</xdr:colOff>
      <xdr:row>16</xdr:row>
      <xdr:rowOff>130969</xdr:rowOff>
    </xdr:to>
    <xdr:sp macro="" textlink="">
      <xdr:nvSpPr>
        <xdr:cNvPr id="32" name="Rectangle à coins arrondis 31">
          <a:hlinkClick xmlns:r="http://schemas.openxmlformats.org/officeDocument/2006/relationships" r:id="rId4"/>
        </xdr:cNvPr>
        <xdr:cNvSpPr/>
      </xdr:nvSpPr>
      <xdr:spPr>
        <a:xfrm>
          <a:off x="2100240" y="3300414"/>
          <a:ext cx="3529035" cy="345280"/>
        </a:xfrm>
        <a:prstGeom prst="roundRect">
          <a:avLst/>
        </a:prstGeom>
        <a:solidFill>
          <a:schemeClr val="accent2">
            <a:lumMod val="75000"/>
          </a:schemeClr>
        </a:solidFill>
      </xdr:spPr>
      <xdr:style>
        <a:lnRef idx="0">
          <a:schemeClr val="accent4"/>
        </a:lnRef>
        <a:fillRef idx="3">
          <a:schemeClr val="accent4"/>
        </a:fillRef>
        <a:effectRef idx="3">
          <a:schemeClr val="accent4"/>
        </a:effectRef>
        <a:fontRef idx="minor">
          <a:schemeClr val="lt1"/>
        </a:fontRef>
      </xdr:style>
      <xdr:txBody>
        <a:bodyPr vertOverflow="clip" rtlCol="0" anchor="ctr"/>
        <a:lstStyle/>
        <a:p>
          <a:pPr algn="ctr"/>
          <a:r>
            <a:rPr lang="fr-FR" sz="1600" b="1"/>
            <a:t>INDICATEURS</a:t>
          </a:r>
          <a:r>
            <a:rPr lang="fr-FR" sz="1600" b="1" baseline="0"/>
            <a:t> FINANCIERS</a:t>
          </a:r>
          <a:endParaRPr lang="fr-FR" sz="1600" b="1"/>
        </a:p>
      </xdr:txBody>
    </xdr:sp>
    <xdr:clientData/>
  </xdr:twoCellAnchor>
  <xdr:twoCellAnchor>
    <xdr:from>
      <xdr:col>6</xdr:col>
      <xdr:colOff>230992</xdr:colOff>
      <xdr:row>14</xdr:row>
      <xdr:rowOff>164306</xdr:rowOff>
    </xdr:from>
    <xdr:to>
      <xdr:col>10</xdr:col>
      <xdr:colOff>738188</xdr:colOff>
      <xdr:row>16</xdr:row>
      <xdr:rowOff>142875</xdr:rowOff>
    </xdr:to>
    <xdr:sp macro="" textlink="">
      <xdr:nvSpPr>
        <xdr:cNvPr id="33" name="Rectangle à coins arrondis 32">
          <a:hlinkClick xmlns:r="http://schemas.openxmlformats.org/officeDocument/2006/relationships" r:id="rId5"/>
        </xdr:cNvPr>
        <xdr:cNvSpPr/>
      </xdr:nvSpPr>
      <xdr:spPr>
        <a:xfrm>
          <a:off x="5812642" y="3298031"/>
          <a:ext cx="4679146" cy="359569"/>
        </a:xfrm>
        <a:prstGeom prst="roundRect">
          <a:avLst/>
        </a:prstGeom>
        <a:solidFill>
          <a:schemeClr val="accent2">
            <a:lumMod val="50000"/>
          </a:schemeClr>
        </a:solidFill>
      </xdr:spPr>
      <xdr:style>
        <a:lnRef idx="0">
          <a:schemeClr val="accent4"/>
        </a:lnRef>
        <a:fillRef idx="3">
          <a:schemeClr val="accent4"/>
        </a:fillRef>
        <a:effectRef idx="3">
          <a:schemeClr val="accent4"/>
        </a:effectRef>
        <a:fontRef idx="minor">
          <a:schemeClr val="lt1"/>
        </a:fontRef>
      </xdr:style>
      <xdr:txBody>
        <a:bodyPr vertOverflow="clip" rtlCol="0" anchor="ctr"/>
        <a:lstStyle/>
        <a:p>
          <a:pPr algn="ctr"/>
          <a:r>
            <a:rPr lang="fr-FR" sz="1600" b="1"/>
            <a:t>RATIOS</a:t>
          </a:r>
          <a:r>
            <a:rPr lang="fr-FR" sz="1600" b="1" baseline="0"/>
            <a:t> PRUDENTIELS</a:t>
          </a:r>
          <a:endParaRPr lang="fr-FR" sz="1600" b="1"/>
        </a:p>
      </xdr:txBody>
    </xdr:sp>
    <xdr:clientData/>
  </xdr:twoCellAnchor>
  <xdr:twoCellAnchor>
    <xdr:from>
      <xdr:col>7</xdr:col>
      <xdr:colOff>895349</xdr:colOff>
      <xdr:row>17</xdr:row>
      <xdr:rowOff>19050</xdr:rowOff>
    </xdr:from>
    <xdr:to>
      <xdr:col>10</xdr:col>
      <xdr:colOff>714375</xdr:colOff>
      <xdr:row>18</xdr:row>
      <xdr:rowOff>104774</xdr:rowOff>
    </xdr:to>
    <xdr:sp macro="" textlink="">
      <xdr:nvSpPr>
        <xdr:cNvPr id="54" name="Rectangle à coins arrondis 53">
          <a:hlinkClick xmlns:r="http://schemas.openxmlformats.org/officeDocument/2006/relationships" r:id="rId6"/>
        </xdr:cNvPr>
        <xdr:cNvSpPr/>
      </xdr:nvSpPr>
      <xdr:spPr>
        <a:xfrm>
          <a:off x="7639049" y="4324350"/>
          <a:ext cx="2828926" cy="276224"/>
        </a:xfrm>
        <a:prstGeom prst="roundRect">
          <a:avLst/>
        </a:prstGeom>
        <a:solidFill>
          <a:schemeClr val="accent3">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r>
            <a:rPr lang="fr-FR" sz="1400" b="1" u="none">
              <a:solidFill>
                <a:schemeClr val="accent5">
                  <a:lumMod val="20000"/>
                  <a:lumOff val="80000"/>
                </a:schemeClr>
              </a:solidFill>
              <a:latin typeface="Times New Roman" pitchFamily="18" charset="0"/>
              <a:ea typeface="Gulim" pitchFamily="34" charset="-127"/>
              <a:cs typeface="Times New Roman" pitchFamily="18" charset="0"/>
            </a:rPr>
            <a:t>ETAT 50 PLUS GROS CLIENTS</a:t>
          </a:r>
          <a:endParaRPr lang="fr-FR" sz="1000" b="0" u="none">
            <a:solidFill>
              <a:schemeClr val="accent5">
                <a:lumMod val="20000"/>
                <a:lumOff val="80000"/>
              </a:schemeClr>
            </a:solidFill>
            <a:latin typeface="Times New Roman" pitchFamily="18" charset="0"/>
            <a:cs typeface="Times New Roman" pitchFamily="18" charset="0"/>
          </a:endParaRPr>
        </a:p>
      </xdr:txBody>
    </xdr:sp>
    <xdr:clientData/>
  </xdr:twoCellAnchor>
  <xdr:twoCellAnchor>
    <xdr:from>
      <xdr:col>5</xdr:col>
      <xdr:colOff>342900</xdr:colOff>
      <xdr:row>17</xdr:row>
      <xdr:rowOff>9525</xdr:rowOff>
    </xdr:from>
    <xdr:to>
      <xdr:col>6</xdr:col>
      <xdr:colOff>914400</xdr:colOff>
      <xdr:row>18</xdr:row>
      <xdr:rowOff>95250</xdr:rowOff>
    </xdr:to>
    <xdr:sp macro="" textlink="">
      <xdr:nvSpPr>
        <xdr:cNvPr id="9" name="Rectangle à coins arrondis 8">
          <a:hlinkClick xmlns:r="http://schemas.openxmlformats.org/officeDocument/2006/relationships" r:id="rId7"/>
        </xdr:cNvPr>
        <xdr:cNvSpPr/>
      </xdr:nvSpPr>
      <xdr:spPr>
        <a:xfrm>
          <a:off x="4762500" y="4314825"/>
          <a:ext cx="1733550" cy="276225"/>
        </a:xfrm>
        <a:prstGeom prst="roundRect">
          <a:avLst/>
        </a:prstGeom>
        <a:solidFill>
          <a:schemeClr val="accent6">
            <a:lumMod val="50000"/>
          </a:schemeClr>
        </a:solidFill>
      </xdr:spPr>
      <xdr:style>
        <a:lnRef idx="0">
          <a:schemeClr val="accent4"/>
        </a:lnRef>
        <a:fillRef idx="3">
          <a:schemeClr val="accent4"/>
        </a:fillRef>
        <a:effectRef idx="3">
          <a:schemeClr val="accent4"/>
        </a:effectRef>
        <a:fontRef idx="minor">
          <a:schemeClr val="lt1"/>
        </a:fontRef>
      </xdr:style>
      <xdr:txBody>
        <a:bodyPr vertOverflow="clip" rtlCol="0" anchor="ctr"/>
        <a:lstStyle/>
        <a:p>
          <a:pPr marL="0" indent="0" algn="l"/>
          <a:r>
            <a:rPr lang="fr-FR" sz="1400" b="1" u="none">
              <a:solidFill>
                <a:schemeClr val="accent5">
                  <a:lumMod val="20000"/>
                  <a:lumOff val="80000"/>
                </a:schemeClr>
              </a:solidFill>
              <a:latin typeface="Times New Roman" pitchFamily="18" charset="0"/>
              <a:ea typeface="Gulim" pitchFamily="34" charset="-127"/>
              <a:cs typeface="Times New Roman" pitchFamily="18" charset="0"/>
            </a:rPr>
            <a:t>INSTRUCTION 18</a:t>
          </a:r>
          <a:endParaRPr lang="fr-FR" sz="1100" b="1" u="none">
            <a:solidFill>
              <a:schemeClr val="accent5">
                <a:lumMod val="20000"/>
                <a:lumOff val="80000"/>
              </a:schemeClr>
            </a:solidFill>
            <a:latin typeface="Times New Roman" pitchFamily="18" charset="0"/>
            <a:ea typeface="Gulim" pitchFamily="34" charset="-127"/>
            <a:cs typeface="Times New Roman"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9525</xdr:rowOff>
    </xdr:from>
    <xdr:to>
      <xdr:col>1</xdr:col>
      <xdr:colOff>904875</xdr:colOff>
      <xdr:row>1</xdr:row>
      <xdr:rowOff>9525</xdr:rowOff>
    </xdr:to>
    <xdr:sp macro="" textlink="">
      <xdr:nvSpPr>
        <xdr:cNvPr id="7" name="Rectangle à coins arrondis 6">
          <a:hlinkClick xmlns:r="http://schemas.openxmlformats.org/officeDocument/2006/relationships" r:id="rId1"/>
        </xdr:cNvPr>
        <xdr:cNvSpPr/>
      </xdr:nvSpPr>
      <xdr:spPr>
        <a:xfrm>
          <a:off x="38100" y="9525"/>
          <a:ext cx="1352550" cy="4286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47626</xdr:colOff>
      <xdr:row>0</xdr:row>
      <xdr:rowOff>47632</xdr:rowOff>
    </xdr:from>
    <xdr:to>
      <xdr:col>1</xdr:col>
      <xdr:colOff>1333500</xdr:colOff>
      <xdr:row>0</xdr:row>
      <xdr:rowOff>428625</xdr:rowOff>
    </xdr:to>
    <xdr:sp macro="" textlink="">
      <xdr:nvSpPr>
        <xdr:cNvPr id="3" name="Rectangle à coins arrondis 2">
          <a:hlinkClick xmlns:r="http://schemas.openxmlformats.org/officeDocument/2006/relationships" r:id="rId1"/>
        </xdr:cNvPr>
        <xdr:cNvSpPr/>
      </xdr:nvSpPr>
      <xdr:spPr>
        <a:xfrm>
          <a:off x="47626" y="47632"/>
          <a:ext cx="1750218" cy="38099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752475</xdr:colOff>
      <xdr:row>0</xdr:row>
      <xdr:rowOff>155575</xdr:rowOff>
    </xdr:from>
    <xdr:to>
      <xdr:col>2</xdr:col>
      <xdr:colOff>200025</xdr:colOff>
      <xdr:row>1</xdr:row>
      <xdr:rowOff>228600</xdr:rowOff>
    </xdr:to>
    <xdr:sp macro="" textlink="">
      <xdr:nvSpPr>
        <xdr:cNvPr id="2" name="Rectangle à coins arrondis 1">
          <a:hlinkClick xmlns:r="http://schemas.openxmlformats.org/officeDocument/2006/relationships" r:id="rId1"/>
        </xdr:cNvPr>
        <xdr:cNvSpPr/>
      </xdr:nvSpPr>
      <xdr:spPr>
        <a:xfrm>
          <a:off x="752475" y="155575"/>
          <a:ext cx="1019175" cy="2635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200" b="1"/>
            <a:t>SOMMAIRE</a:t>
          </a:r>
        </a:p>
      </xdr:txBody>
    </xdr:sp>
    <xdr:clientData/>
  </xdr:twoCellAnchor>
  <xdr:twoCellAnchor>
    <xdr:from>
      <xdr:col>9</xdr:col>
      <xdr:colOff>653139</xdr:colOff>
      <xdr:row>71</xdr:row>
      <xdr:rowOff>137583</xdr:rowOff>
    </xdr:from>
    <xdr:to>
      <xdr:col>10</xdr:col>
      <xdr:colOff>1015090</xdr:colOff>
      <xdr:row>72</xdr:row>
      <xdr:rowOff>190500</xdr:rowOff>
    </xdr:to>
    <xdr:sp macro="" textlink="">
      <xdr:nvSpPr>
        <xdr:cNvPr id="6" name="Rectangle à coins arrondis 5">
          <a:hlinkClick xmlns:r="http://schemas.openxmlformats.org/officeDocument/2006/relationships" r:id="rId2"/>
        </xdr:cNvPr>
        <xdr:cNvSpPr/>
      </xdr:nvSpPr>
      <xdr:spPr>
        <a:xfrm>
          <a:off x="12749889" y="14072658"/>
          <a:ext cx="1428751" cy="24341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200" b="1"/>
            <a:t>SOMMAIRE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90920</xdr:colOff>
      <xdr:row>0</xdr:row>
      <xdr:rowOff>14432</xdr:rowOff>
    </xdr:from>
    <xdr:to>
      <xdr:col>1</xdr:col>
      <xdr:colOff>1315459</xdr:colOff>
      <xdr:row>0</xdr:row>
      <xdr:rowOff>502227</xdr:rowOff>
    </xdr:to>
    <xdr:sp macro="" textlink="">
      <xdr:nvSpPr>
        <xdr:cNvPr id="2" name="Rectangle à coins arrondis 1">
          <a:hlinkClick xmlns:r="http://schemas.openxmlformats.org/officeDocument/2006/relationships" r:id="rId1"/>
        </xdr:cNvPr>
        <xdr:cNvSpPr/>
      </xdr:nvSpPr>
      <xdr:spPr>
        <a:xfrm>
          <a:off x="90920" y="14432"/>
          <a:ext cx="1961139" cy="48779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0</xdr:col>
      <xdr:colOff>90920</xdr:colOff>
      <xdr:row>0</xdr:row>
      <xdr:rowOff>14432</xdr:rowOff>
    </xdr:from>
    <xdr:to>
      <xdr:col>1</xdr:col>
      <xdr:colOff>1315459</xdr:colOff>
      <xdr:row>0</xdr:row>
      <xdr:rowOff>502227</xdr:rowOff>
    </xdr:to>
    <xdr:sp macro="" textlink="">
      <xdr:nvSpPr>
        <xdr:cNvPr id="3" name="Rectangle à coins arrondis 2">
          <a:hlinkClick xmlns:r="http://schemas.openxmlformats.org/officeDocument/2006/relationships" r:id="rId1"/>
        </xdr:cNvPr>
        <xdr:cNvSpPr/>
      </xdr:nvSpPr>
      <xdr:spPr>
        <a:xfrm>
          <a:off x="90920" y="14432"/>
          <a:ext cx="1915102" cy="48779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536864</xdr:colOff>
      <xdr:row>0</xdr:row>
      <xdr:rowOff>0</xdr:rowOff>
    </xdr:from>
    <xdr:to>
      <xdr:col>8</xdr:col>
      <xdr:colOff>0</xdr:colOff>
      <xdr:row>0</xdr:row>
      <xdr:rowOff>0</xdr:rowOff>
    </xdr:to>
    <xdr:sp macro="" textlink="">
      <xdr:nvSpPr>
        <xdr:cNvPr id="3" name="Rectangle à coins arrondis 2">
          <a:hlinkClick xmlns:r="http://schemas.openxmlformats.org/officeDocument/2006/relationships" r:id="rId1"/>
        </xdr:cNvPr>
        <xdr:cNvSpPr/>
      </xdr:nvSpPr>
      <xdr:spPr>
        <a:xfrm>
          <a:off x="12451773" y="207818"/>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554182</xdr:colOff>
      <xdr:row>0</xdr:row>
      <xdr:rowOff>0</xdr:rowOff>
    </xdr:from>
    <xdr:to>
      <xdr:col>8</xdr:col>
      <xdr:colOff>0</xdr:colOff>
      <xdr:row>0</xdr:row>
      <xdr:rowOff>0</xdr:rowOff>
    </xdr:to>
    <xdr:sp macro="" textlink="">
      <xdr:nvSpPr>
        <xdr:cNvPr id="4" name="Rectangle à coins arrondis 3">
          <a:hlinkClick xmlns:r="http://schemas.openxmlformats.org/officeDocument/2006/relationships" r:id="rId1"/>
        </xdr:cNvPr>
        <xdr:cNvSpPr/>
      </xdr:nvSpPr>
      <xdr:spPr>
        <a:xfrm>
          <a:off x="12469091" y="9732818"/>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0</xdr:row>
      <xdr:rowOff>0</xdr:rowOff>
    </xdr:from>
    <xdr:to>
      <xdr:col>8</xdr:col>
      <xdr:colOff>0</xdr:colOff>
      <xdr:row>0</xdr:row>
      <xdr:rowOff>0</xdr:rowOff>
    </xdr:to>
    <xdr:sp macro="" textlink="">
      <xdr:nvSpPr>
        <xdr:cNvPr id="7" name="Rectangle à coins arrondis 6">
          <a:hlinkClick xmlns:r="http://schemas.openxmlformats.org/officeDocument/2006/relationships" r:id="rId1"/>
        </xdr:cNvPr>
        <xdr:cNvSpPr/>
      </xdr:nvSpPr>
      <xdr:spPr>
        <a:xfrm>
          <a:off x="12451773" y="21353318"/>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536863</xdr:colOff>
      <xdr:row>0</xdr:row>
      <xdr:rowOff>0</xdr:rowOff>
    </xdr:from>
    <xdr:to>
      <xdr:col>8</xdr:col>
      <xdr:colOff>0</xdr:colOff>
      <xdr:row>0</xdr:row>
      <xdr:rowOff>0</xdr:rowOff>
    </xdr:to>
    <xdr:sp macro="" textlink="">
      <xdr:nvSpPr>
        <xdr:cNvPr id="9" name="Rectangle à coins arrondis 8">
          <a:hlinkClick xmlns:r="http://schemas.openxmlformats.org/officeDocument/2006/relationships" r:id="rId1"/>
        </xdr:cNvPr>
        <xdr:cNvSpPr/>
      </xdr:nvSpPr>
      <xdr:spPr>
        <a:xfrm>
          <a:off x="12451772" y="32055954"/>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536863</xdr:colOff>
      <xdr:row>0</xdr:row>
      <xdr:rowOff>0</xdr:rowOff>
    </xdr:from>
    <xdr:to>
      <xdr:col>8</xdr:col>
      <xdr:colOff>0</xdr:colOff>
      <xdr:row>0</xdr:row>
      <xdr:rowOff>0</xdr:rowOff>
    </xdr:to>
    <xdr:sp macro="" textlink="">
      <xdr:nvSpPr>
        <xdr:cNvPr id="16" name="Rectangle à coins arrondis 15">
          <a:hlinkClick xmlns:r="http://schemas.openxmlformats.org/officeDocument/2006/relationships" r:id="rId1"/>
        </xdr:cNvPr>
        <xdr:cNvSpPr/>
      </xdr:nvSpPr>
      <xdr:spPr>
        <a:xfrm>
          <a:off x="12451772" y="54379091"/>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0</xdr:row>
      <xdr:rowOff>0</xdr:rowOff>
    </xdr:from>
    <xdr:to>
      <xdr:col>8</xdr:col>
      <xdr:colOff>0</xdr:colOff>
      <xdr:row>0</xdr:row>
      <xdr:rowOff>0</xdr:rowOff>
    </xdr:to>
    <xdr:sp macro="" textlink="">
      <xdr:nvSpPr>
        <xdr:cNvPr id="18" name="Rectangle à coins arrondis 17">
          <a:hlinkClick xmlns:r="http://schemas.openxmlformats.org/officeDocument/2006/relationships" r:id="rId1"/>
        </xdr:cNvPr>
        <xdr:cNvSpPr/>
      </xdr:nvSpPr>
      <xdr:spPr>
        <a:xfrm>
          <a:off x="12451773" y="59314773"/>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0</xdr:row>
      <xdr:rowOff>0</xdr:rowOff>
    </xdr:from>
    <xdr:to>
      <xdr:col>8</xdr:col>
      <xdr:colOff>0</xdr:colOff>
      <xdr:row>0</xdr:row>
      <xdr:rowOff>0</xdr:rowOff>
    </xdr:to>
    <xdr:sp macro="" textlink="">
      <xdr:nvSpPr>
        <xdr:cNvPr id="20" name="Rectangle à coins arrondis 19">
          <a:hlinkClick xmlns:r="http://schemas.openxmlformats.org/officeDocument/2006/relationships" r:id="rId1"/>
        </xdr:cNvPr>
        <xdr:cNvSpPr/>
      </xdr:nvSpPr>
      <xdr:spPr>
        <a:xfrm>
          <a:off x="12451773" y="66467182"/>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0</xdr:row>
      <xdr:rowOff>0</xdr:rowOff>
    </xdr:from>
    <xdr:to>
      <xdr:col>8</xdr:col>
      <xdr:colOff>0</xdr:colOff>
      <xdr:row>0</xdr:row>
      <xdr:rowOff>0</xdr:rowOff>
    </xdr:to>
    <xdr:sp macro="" textlink="">
      <xdr:nvSpPr>
        <xdr:cNvPr id="23" name="Rectangle à coins arrondis 22">
          <a:hlinkClick xmlns:r="http://schemas.openxmlformats.org/officeDocument/2006/relationships" r:id="rId1"/>
        </xdr:cNvPr>
        <xdr:cNvSpPr/>
      </xdr:nvSpPr>
      <xdr:spPr>
        <a:xfrm>
          <a:off x="12451773" y="76529045"/>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6</xdr:col>
      <xdr:colOff>1030432</xdr:colOff>
      <xdr:row>46</xdr:row>
      <xdr:rowOff>169718</xdr:rowOff>
    </xdr:from>
    <xdr:to>
      <xdr:col>7</xdr:col>
      <xdr:colOff>2372735</xdr:colOff>
      <xdr:row>48</xdr:row>
      <xdr:rowOff>71438</xdr:rowOff>
    </xdr:to>
    <xdr:sp macro="" textlink="">
      <xdr:nvSpPr>
        <xdr:cNvPr id="44" name="Rectangle à coins arrondis 43">
          <a:hlinkClick xmlns:r="http://schemas.openxmlformats.org/officeDocument/2006/relationships" r:id="rId1"/>
        </xdr:cNvPr>
        <xdr:cNvSpPr/>
      </xdr:nvSpPr>
      <xdr:spPr>
        <a:xfrm>
          <a:off x="13770120" y="9813781"/>
          <a:ext cx="3116334" cy="30653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502228</xdr:colOff>
      <xdr:row>58</xdr:row>
      <xdr:rowOff>17318</xdr:rowOff>
    </xdr:from>
    <xdr:to>
      <xdr:col>7</xdr:col>
      <xdr:colOff>2367540</xdr:colOff>
      <xdr:row>59</xdr:row>
      <xdr:rowOff>83344</xdr:rowOff>
    </xdr:to>
    <xdr:sp macro="" textlink="">
      <xdr:nvSpPr>
        <xdr:cNvPr id="45" name="Rectangle à coins arrondis 44">
          <a:hlinkClick xmlns:r="http://schemas.openxmlformats.org/officeDocument/2006/relationships" r:id="rId1"/>
        </xdr:cNvPr>
        <xdr:cNvSpPr/>
      </xdr:nvSpPr>
      <xdr:spPr>
        <a:xfrm>
          <a:off x="15015947" y="12161693"/>
          <a:ext cx="1865312" cy="26843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6</xdr:col>
      <xdr:colOff>1070264</xdr:colOff>
      <xdr:row>100</xdr:row>
      <xdr:rowOff>0</xdr:rowOff>
    </xdr:from>
    <xdr:to>
      <xdr:col>8</xdr:col>
      <xdr:colOff>0</xdr:colOff>
      <xdr:row>101</xdr:row>
      <xdr:rowOff>130968</xdr:rowOff>
    </xdr:to>
    <xdr:sp macro="" textlink="">
      <xdr:nvSpPr>
        <xdr:cNvPr id="46" name="Rectangle à coins arrondis 45">
          <a:hlinkClick xmlns:r="http://schemas.openxmlformats.org/officeDocument/2006/relationships" r:id="rId1"/>
        </xdr:cNvPr>
        <xdr:cNvSpPr/>
      </xdr:nvSpPr>
      <xdr:spPr>
        <a:xfrm>
          <a:off x="13809952" y="20443031"/>
          <a:ext cx="3109190" cy="3333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519546</xdr:colOff>
      <xdr:row>112</xdr:row>
      <xdr:rowOff>155863</xdr:rowOff>
    </xdr:from>
    <xdr:to>
      <xdr:col>7</xdr:col>
      <xdr:colOff>2384858</xdr:colOff>
      <xdr:row>114</xdr:row>
      <xdr:rowOff>83343</xdr:rowOff>
    </xdr:to>
    <xdr:sp macro="" textlink="">
      <xdr:nvSpPr>
        <xdr:cNvPr id="47" name="Rectangle à coins arrondis 46">
          <a:hlinkClick xmlns:r="http://schemas.openxmlformats.org/officeDocument/2006/relationships" r:id="rId1"/>
        </xdr:cNvPr>
        <xdr:cNvSpPr/>
      </xdr:nvSpPr>
      <xdr:spPr>
        <a:xfrm>
          <a:off x="15033265" y="23027769"/>
          <a:ext cx="1865312" cy="33229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6</xdr:col>
      <xdr:colOff>1089313</xdr:colOff>
      <xdr:row>148</xdr:row>
      <xdr:rowOff>17317</xdr:rowOff>
    </xdr:from>
    <xdr:to>
      <xdr:col>8</xdr:col>
      <xdr:colOff>0</xdr:colOff>
      <xdr:row>149</xdr:row>
      <xdr:rowOff>130967</xdr:rowOff>
    </xdr:to>
    <xdr:sp macro="" textlink="">
      <xdr:nvSpPr>
        <xdr:cNvPr id="48" name="Rectangle à coins arrondis 47">
          <a:hlinkClick xmlns:r="http://schemas.openxmlformats.org/officeDocument/2006/relationships" r:id="rId1"/>
        </xdr:cNvPr>
        <xdr:cNvSpPr/>
      </xdr:nvSpPr>
      <xdr:spPr>
        <a:xfrm>
          <a:off x="13829001" y="30175848"/>
          <a:ext cx="3109190" cy="31605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821171</xdr:colOff>
      <xdr:row>178</xdr:row>
      <xdr:rowOff>34637</xdr:rowOff>
    </xdr:from>
    <xdr:to>
      <xdr:col>7</xdr:col>
      <xdr:colOff>2686483</xdr:colOff>
      <xdr:row>179</xdr:row>
      <xdr:rowOff>119063</xdr:rowOff>
    </xdr:to>
    <xdr:sp macro="" textlink="">
      <xdr:nvSpPr>
        <xdr:cNvPr id="49" name="Rectangle à coins arrondis 48">
          <a:hlinkClick xmlns:r="http://schemas.openxmlformats.org/officeDocument/2006/relationships" r:id="rId1"/>
        </xdr:cNvPr>
        <xdr:cNvSpPr/>
      </xdr:nvSpPr>
      <xdr:spPr>
        <a:xfrm>
          <a:off x="19859265" y="36265356"/>
          <a:ext cx="1865312" cy="28683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519546</xdr:colOff>
      <xdr:row>191</xdr:row>
      <xdr:rowOff>202405</xdr:rowOff>
    </xdr:from>
    <xdr:to>
      <xdr:col>7</xdr:col>
      <xdr:colOff>2384858</xdr:colOff>
      <xdr:row>193</xdr:row>
      <xdr:rowOff>130967</xdr:rowOff>
    </xdr:to>
    <xdr:sp macro="" textlink="">
      <xdr:nvSpPr>
        <xdr:cNvPr id="50" name="Rectangle à coins arrondis 49">
          <a:hlinkClick xmlns:r="http://schemas.openxmlformats.org/officeDocument/2006/relationships" r:id="rId1"/>
        </xdr:cNvPr>
        <xdr:cNvSpPr/>
      </xdr:nvSpPr>
      <xdr:spPr>
        <a:xfrm>
          <a:off x="15033265" y="39064405"/>
          <a:ext cx="1865312" cy="3333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736744</xdr:colOff>
      <xdr:row>208</xdr:row>
      <xdr:rowOff>5411</xdr:rowOff>
    </xdr:from>
    <xdr:to>
      <xdr:col>8</xdr:col>
      <xdr:colOff>0</xdr:colOff>
      <xdr:row>209</xdr:row>
      <xdr:rowOff>130968</xdr:rowOff>
    </xdr:to>
    <xdr:sp macro="" textlink="">
      <xdr:nvSpPr>
        <xdr:cNvPr id="51" name="Rectangle à coins arrondis 50">
          <a:hlinkClick xmlns:r="http://schemas.openxmlformats.org/officeDocument/2006/relationships" r:id="rId1"/>
        </xdr:cNvPr>
        <xdr:cNvSpPr/>
      </xdr:nvSpPr>
      <xdr:spPr>
        <a:xfrm>
          <a:off x="24299213" y="42308317"/>
          <a:ext cx="2936152" cy="327964"/>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519545</xdr:colOff>
      <xdr:row>226</xdr:row>
      <xdr:rowOff>17318</xdr:rowOff>
    </xdr:from>
    <xdr:to>
      <xdr:col>7</xdr:col>
      <xdr:colOff>2384857</xdr:colOff>
      <xdr:row>227</xdr:row>
      <xdr:rowOff>119063</xdr:rowOff>
    </xdr:to>
    <xdr:sp macro="" textlink="">
      <xdr:nvSpPr>
        <xdr:cNvPr id="52" name="Rectangle à coins arrondis 51">
          <a:hlinkClick xmlns:r="http://schemas.openxmlformats.org/officeDocument/2006/relationships" r:id="rId1"/>
        </xdr:cNvPr>
        <xdr:cNvSpPr/>
      </xdr:nvSpPr>
      <xdr:spPr>
        <a:xfrm>
          <a:off x="15033264" y="45963537"/>
          <a:ext cx="1865312" cy="30415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536863</xdr:colOff>
      <xdr:row>239</xdr:row>
      <xdr:rowOff>17317</xdr:rowOff>
    </xdr:from>
    <xdr:to>
      <xdr:col>8</xdr:col>
      <xdr:colOff>0</xdr:colOff>
      <xdr:row>240</xdr:row>
      <xdr:rowOff>130968</xdr:rowOff>
    </xdr:to>
    <xdr:sp macro="" textlink="">
      <xdr:nvSpPr>
        <xdr:cNvPr id="53" name="Rectangle à coins arrondis 52">
          <a:hlinkClick xmlns:r="http://schemas.openxmlformats.org/officeDocument/2006/relationships" r:id="rId1"/>
        </xdr:cNvPr>
        <xdr:cNvSpPr/>
      </xdr:nvSpPr>
      <xdr:spPr>
        <a:xfrm>
          <a:off x="15050582" y="48594817"/>
          <a:ext cx="1868559" cy="31605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260</xdr:row>
      <xdr:rowOff>17318</xdr:rowOff>
    </xdr:from>
    <xdr:to>
      <xdr:col>8</xdr:col>
      <xdr:colOff>0</xdr:colOff>
      <xdr:row>261</xdr:row>
      <xdr:rowOff>130968</xdr:rowOff>
    </xdr:to>
    <xdr:sp macro="" textlink="">
      <xdr:nvSpPr>
        <xdr:cNvPr id="54" name="Rectangle à coins arrondis 53">
          <a:hlinkClick xmlns:r="http://schemas.openxmlformats.org/officeDocument/2006/relationships" r:id="rId1"/>
        </xdr:cNvPr>
        <xdr:cNvSpPr/>
      </xdr:nvSpPr>
      <xdr:spPr>
        <a:xfrm>
          <a:off x="15050583" y="52845349"/>
          <a:ext cx="1868559" cy="31605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519546</xdr:colOff>
      <xdr:row>270</xdr:row>
      <xdr:rowOff>17319</xdr:rowOff>
    </xdr:from>
    <xdr:to>
      <xdr:col>7</xdr:col>
      <xdr:colOff>2384858</xdr:colOff>
      <xdr:row>271</xdr:row>
      <xdr:rowOff>130969</xdr:rowOff>
    </xdr:to>
    <xdr:sp macro="" textlink="">
      <xdr:nvSpPr>
        <xdr:cNvPr id="55" name="Rectangle à coins arrondis 54">
          <a:hlinkClick xmlns:r="http://schemas.openxmlformats.org/officeDocument/2006/relationships" r:id="rId1"/>
        </xdr:cNvPr>
        <xdr:cNvSpPr/>
      </xdr:nvSpPr>
      <xdr:spPr>
        <a:xfrm>
          <a:off x="15033265" y="54869413"/>
          <a:ext cx="1865312" cy="316056"/>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286</xdr:row>
      <xdr:rowOff>0</xdr:rowOff>
    </xdr:from>
    <xdr:to>
      <xdr:col>8</xdr:col>
      <xdr:colOff>0</xdr:colOff>
      <xdr:row>287</xdr:row>
      <xdr:rowOff>107156</xdr:rowOff>
    </xdr:to>
    <xdr:sp macro="" textlink="">
      <xdr:nvSpPr>
        <xdr:cNvPr id="56" name="Rectangle à coins arrondis 55">
          <a:hlinkClick xmlns:r="http://schemas.openxmlformats.org/officeDocument/2006/relationships" r:id="rId1"/>
        </xdr:cNvPr>
        <xdr:cNvSpPr/>
      </xdr:nvSpPr>
      <xdr:spPr>
        <a:xfrm>
          <a:off x="15050583" y="58090594"/>
          <a:ext cx="1868559" cy="30956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519546</xdr:colOff>
      <xdr:row>308</xdr:row>
      <xdr:rowOff>0</xdr:rowOff>
    </xdr:from>
    <xdr:to>
      <xdr:col>7</xdr:col>
      <xdr:colOff>2384858</xdr:colOff>
      <xdr:row>309</xdr:row>
      <xdr:rowOff>83343</xdr:rowOff>
    </xdr:to>
    <xdr:sp macro="" textlink="">
      <xdr:nvSpPr>
        <xdr:cNvPr id="57" name="Rectangle à coins arrondis 56">
          <a:hlinkClick xmlns:r="http://schemas.openxmlformats.org/officeDocument/2006/relationships" r:id="rId1"/>
        </xdr:cNvPr>
        <xdr:cNvSpPr/>
      </xdr:nvSpPr>
      <xdr:spPr>
        <a:xfrm>
          <a:off x="15033265" y="62543531"/>
          <a:ext cx="1865312" cy="285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519545</xdr:colOff>
      <xdr:row>316</xdr:row>
      <xdr:rowOff>178594</xdr:rowOff>
    </xdr:from>
    <xdr:to>
      <xdr:col>7</xdr:col>
      <xdr:colOff>2384857</xdr:colOff>
      <xdr:row>318</xdr:row>
      <xdr:rowOff>71436</xdr:rowOff>
    </xdr:to>
    <xdr:sp macro="" textlink="">
      <xdr:nvSpPr>
        <xdr:cNvPr id="58" name="Rectangle à coins arrondis 57">
          <a:hlinkClick xmlns:r="http://schemas.openxmlformats.org/officeDocument/2006/relationships" r:id="rId1"/>
        </xdr:cNvPr>
        <xdr:cNvSpPr/>
      </xdr:nvSpPr>
      <xdr:spPr>
        <a:xfrm>
          <a:off x="15033264" y="64341375"/>
          <a:ext cx="1865312" cy="29765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325</xdr:row>
      <xdr:rowOff>0</xdr:rowOff>
    </xdr:from>
    <xdr:to>
      <xdr:col>8</xdr:col>
      <xdr:colOff>0</xdr:colOff>
      <xdr:row>326</xdr:row>
      <xdr:rowOff>95250</xdr:rowOff>
    </xdr:to>
    <xdr:sp macro="" textlink="">
      <xdr:nvSpPr>
        <xdr:cNvPr id="59" name="Rectangle à coins arrondis 58">
          <a:hlinkClick xmlns:r="http://schemas.openxmlformats.org/officeDocument/2006/relationships" r:id="rId1"/>
        </xdr:cNvPr>
        <xdr:cNvSpPr/>
      </xdr:nvSpPr>
      <xdr:spPr>
        <a:xfrm>
          <a:off x="15050583" y="65984438"/>
          <a:ext cx="1868559" cy="297656"/>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822614</xdr:colOff>
      <xdr:row>356</xdr:row>
      <xdr:rowOff>31750</xdr:rowOff>
    </xdr:from>
    <xdr:to>
      <xdr:col>8</xdr:col>
      <xdr:colOff>0</xdr:colOff>
      <xdr:row>357</xdr:row>
      <xdr:rowOff>142875</xdr:rowOff>
    </xdr:to>
    <xdr:sp macro="" textlink="">
      <xdr:nvSpPr>
        <xdr:cNvPr id="60" name="Rectangle à coins arrondis 59">
          <a:hlinkClick xmlns:r="http://schemas.openxmlformats.org/officeDocument/2006/relationships" r:id="rId1"/>
        </xdr:cNvPr>
        <xdr:cNvSpPr/>
      </xdr:nvSpPr>
      <xdr:spPr>
        <a:xfrm>
          <a:off x="19860708" y="72290781"/>
          <a:ext cx="1872528" cy="31353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822563</xdr:colOff>
      <xdr:row>375</xdr:row>
      <xdr:rowOff>17318</xdr:rowOff>
    </xdr:from>
    <xdr:to>
      <xdr:col>8</xdr:col>
      <xdr:colOff>0</xdr:colOff>
      <xdr:row>376</xdr:row>
      <xdr:rowOff>119063</xdr:rowOff>
    </xdr:to>
    <xdr:sp macro="" textlink="">
      <xdr:nvSpPr>
        <xdr:cNvPr id="61" name="Rectangle à coins arrondis 60">
          <a:hlinkClick xmlns:r="http://schemas.openxmlformats.org/officeDocument/2006/relationships" r:id="rId1"/>
        </xdr:cNvPr>
        <xdr:cNvSpPr/>
      </xdr:nvSpPr>
      <xdr:spPr>
        <a:xfrm>
          <a:off x="19860657" y="76122068"/>
          <a:ext cx="1870260" cy="30415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0</xdr:col>
      <xdr:colOff>0</xdr:colOff>
      <xdr:row>0</xdr:row>
      <xdr:rowOff>0</xdr:rowOff>
    </xdr:from>
    <xdr:to>
      <xdr:col>1</xdr:col>
      <xdr:colOff>1272886</xdr:colOff>
      <xdr:row>1</xdr:row>
      <xdr:rowOff>0</xdr:rowOff>
    </xdr:to>
    <xdr:sp macro="" textlink="">
      <xdr:nvSpPr>
        <xdr:cNvPr id="29" name="Rectangle à coins arrondis 28">
          <a:hlinkClick xmlns:r="http://schemas.openxmlformats.org/officeDocument/2006/relationships" r:id="rId1"/>
        </xdr:cNvPr>
        <xdr:cNvSpPr/>
      </xdr:nvSpPr>
      <xdr:spPr>
        <a:xfrm>
          <a:off x="0" y="0"/>
          <a:ext cx="1857993" cy="29935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6</xdr:col>
      <xdr:colOff>1030432</xdr:colOff>
      <xdr:row>46</xdr:row>
      <xdr:rowOff>169718</xdr:rowOff>
    </xdr:from>
    <xdr:to>
      <xdr:col>7</xdr:col>
      <xdr:colOff>2372735</xdr:colOff>
      <xdr:row>48</xdr:row>
      <xdr:rowOff>71438</xdr:rowOff>
    </xdr:to>
    <xdr:sp macro="" textlink="">
      <xdr:nvSpPr>
        <xdr:cNvPr id="30" name="Rectangle à coins arrondis 29">
          <a:hlinkClick xmlns:r="http://schemas.openxmlformats.org/officeDocument/2006/relationships" r:id="rId1"/>
        </xdr:cNvPr>
        <xdr:cNvSpPr/>
      </xdr:nvSpPr>
      <xdr:spPr>
        <a:xfrm>
          <a:off x="19594657" y="9875693"/>
          <a:ext cx="4209328" cy="30177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502228</xdr:colOff>
      <xdr:row>58</xdr:row>
      <xdr:rowOff>17318</xdr:rowOff>
    </xdr:from>
    <xdr:to>
      <xdr:col>7</xdr:col>
      <xdr:colOff>2367540</xdr:colOff>
      <xdr:row>59</xdr:row>
      <xdr:rowOff>83344</xdr:rowOff>
    </xdr:to>
    <xdr:sp macro="" textlink="">
      <xdr:nvSpPr>
        <xdr:cNvPr id="31" name="Rectangle à coins arrondis 30">
          <a:hlinkClick xmlns:r="http://schemas.openxmlformats.org/officeDocument/2006/relationships" r:id="rId1"/>
        </xdr:cNvPr>
        <xdr:cNvSpPr/>
      </xdr:nvSpPr>
      <xdr:spPr>
        <a:xfrm>
          <a:off x="21933478" y="12199793"/>
          <a:ext cx="1865312" cy="26605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6</xdr:col>
      <xdr:colOff>1070264</xdr:colOff>
      <xdr:row>100</xdr:row>
      <xdr:rowOff>0</xdr:rowOff>
    </xdr:from>
    <xdr:to>
      <xdr:col>8</xdr:col>
      <xdr:colOff>0</xdr:colOff>
      <xdr:row>101</xdr:row>
      <xdr:rowOff>130968</xdr:rowOff>
    </xdr:to>
    <xdr:sp macro="" textlink="">
      <xdr:nvSpPr>
        <xdr:cNvPr id="32" name="Rectangle à coins arrondis 31">
          <a:hlinkClick xmlns:r="http://schemas.openxmlformats.org/officeDocument/2006/relationships" r:id="rId1"/>
        </xdr:cNvPr>
        <xdr:cNvSpPr/>
      </xdr:nvSpPr>
      <xdr:spPr>
        <a:xfrm>
          <a:off x="19634489" y="20574000"/>
          <a:ext cx="4354224" cy="33099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519546</xdr:colOff>
      <xdr:row>112</xdr:row>
      <xdr:rowOff>155863</xdr:rowOff>
    </xdr:from>
    <xdr:to>
      <xdr:col>7</xdr:col>
      <xdr:colOff>2384858</xdr:colOff>
      <xdr:row>114</xdr:row>
      <xdr:rowOff>83343</xdr:rowOff>
    </xdr:to>
    <xdr:sp macro="" textlink="">
      <xdr:nvSpPr>
        <xdr:cNvPr id="33" name="Rectangle à coins arrondis 32">
          <a:hlinkClick xmlns:r="http://schemas.openxmlformats.org/officeDocument/2006/relationships" r:id="rId1"/>
        </xdr:cNvPr>
        <xdr:cNvSpPr/>
      </xdr:nvSpPr>
      <xdr:spPr>
        <a:xfrm>
          <a:off x="21950796" y="23130163"/>
          <a:ext cx="1865312" cy="32753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6</xdr:col>
      <xdr:colOff>1089313</xdr:colOff>
      <xdr:row>148</xdr:row>
      <xdr:rowOff>17317</xdr:rowOff>
    </xdr:from>
    <xdr:to>
      <xdr:col>8</xdr:col>
      <xdr:colOff>0</xdr:colOff>
      <xdr:row>149</xdr:row>
      <xdr:rowOff>130967</xdr:rowOff>
    </xdr:to>
    <xdr:sp macro="" textlink="">
      <xdr:nvSpPr>
        <xdr:cNvPr id="34" name="Rectangle à coins arrondis 33">
          <a:hlinkClick xmlns:r="http://schemas.openxmlformats.org/officeDocument/2006/relationships" r:id="rId1"/>
        </xdr:cNvPr>
        <xdr:cNvSpPr/>
      </xdr:nvSpPr>
      <xdr:spPr>
        <a:xfrm>
          <a:off x="19653538" y="30192517"/>
          <a:ext cx="4335175" cy="3136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821171</xdr:colOff>
      <xdr:row>178</xdr:row>
      <xdr:rowOff>34637</xdr:rowOff>
    </xdr:from>
    <xdr:to>
      <xdr:col>7</xdr:col>
      <xdr:colOff>2686483</xdr:colOff>
      <xdr:row>179</xdr:row>
      <xdr:rowOff>119063</xdr:rowOff>
    </xdr:to>
    <xdr:sp macro="" textlink="">
      <xdr:nvSpPr>
        <xdr:cNvPr id="35" name="Rectangle à coins arrondis 34">
          <a:hlinkClick xmlns:r="http://schemas.openxmlformats.org/officeDocument/2006/relationships" r:id="rId1"/>
        </xdr:cNvPr>
        <xdr:cNvSpPr/>
      </xdr:nvSpPr>
      <xdr:spPr>
        <a:xfrm>
          <a:off x="22252421" y="36210587"/>
          <a:ext cx="1736725" cy="28445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519546</xdr:colOff>
      <xdr:row>191</xdr:row>
      <xdr:rowOff>202405</xdr:rowOff>
    </xdr:from>
    <xdr:to>
      <xdr:col>7</xdr:col>
      <xdr:colOff>2384858</xdr:colOff>
      <xdr:row>193</xdr:row>
      <xdr:rowOff>130967</xdr:rowOff>
    </xdr:to>
    <xdr:sp macro="" textlink="">
      <xdr:nvSpPr>
        <xdr:cNvPr id="36" name="Rectangle à coins arrondis 35">
          <a:hlinkClick xmlns:r="http://schemas.openxmlformats.org/officeDocument/2006/relationships" r:id="rId1"/>
        </xdr:cNvPr>
        <xdr:cNvSpPr/>
      </xdr:nvSpPr>
      <xdr:spPr>
        <a:xfrm>
          <a:off x="21950796" y="38978680"/>
          <a:ext cx="1865312" cy="32861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736744</xdr:colOff>
      <xdr:row>208</xdr:row>
      <xdr:rowOff>5411</xdr:rowOff>
    </xdr:from>
    <xdr:to>
      <xdr:col>8</xdr:col>
      <xdr:colOff>0</xdr:colOff>
      <xdr:row>209</xdr:row>
      <xdr:rowOff>130968</xdr:rowOff>
    </xdr:to>
    <xdr:sp macro="" textlink="">
      <xdr:nvSpPr>
        <xdr:cNvPr id="37" name="Rectangle à coins arrondis 36">
          <a:hlinkClick xmlns:r="http://schemas.openxmlformats.org/officeDocument/2006/relationships" r:id="rId1"/>
        </xdr:cNvPr>
        <xdr:cNvSpPr/>
      </xdr:nvSpPr>
      <xdr:spPr>
        <a:xfrm>
          <a:off x="22167994" y="42182111"/>
          <a:ext cx="1820719" cy="32558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519545</xdr:colOff>
      <xdr:row>226</xdr:row>
      <xdr:rowOff>17318</xdr:rowOff>
    </xdr:from>
    <xdr:to>
      <xdr:col>7</xdr:col>
      <xdr:colOff>2384857</xdr:colOff>
      <xdr:row>227</xdr:row>
      <xdr:rowOff>119063</xdr:rowOff>
    </xdr:to>
    <xdr:sp macro="" textlink="">
      <xdr:nvSpPr>
        <xdr:cNvPr id="38" name="Rectangle à coins arrondis 37">
          <a:hlinkClick xmlns:r="http://schemas.openxmlformats.org/officeDocument/2006/relationships" r:id="rId1"/>
        </xdr:cNvPr>
        <xdr:cNvSpPr/>
      </xdr:nvSpPr>
      <xdr:spPr>
        <a:xfrm>
          <a:off x="21950795" y="45794468"/>
          <a:ext cx="1865312" cy="30177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536863</xdr:colOff>
      <xdr:row>239</xdr:row>
      <xdr:rowOff>17317</xdr:rowOff>
    </xdr:from>
    <xdr:to>
      <xdr:col>8</xdr:col>
      <xdr:colOff>0</xdr:colOff>
      <xdr:row>240</xdr:row>
      <xdr:rowOff>130968</xdr:rowOff>
    </xdr:to>
    <xdr:sp macro="" textlink="">
      <xdr:nvSpPr>
        <xdr:cNvPr id="39" name="Rectangle à coins arrondis 38">
          <a:hlinkClick xmlns:r="http://schemas.openxmlformats.org/officeDocument/2006/relationships" r:id="rId1"/>
        </xdr:cNvPr>
        <xdr:cNvSpPr/>
      </xdr:nvSpPr>
      <xdr:spPr>
        <a:xfrm>
          <a:off x="21968113" y="48394792"/>
          <a:ext cx="2020600" cy="313676"/>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260</xdr:row>
      <xdr:rowOff>17318</xdr:rowOff>
    </xdr:from>
    <xdr:to>
      <xdr:col>8</xdr:col>
      <xdr:colOff>0</xdr:colOff>
      <xdr:row>261</xdr:row>
      <xdr:rowOff>130968</xdr:rowOff>
    </xdr:to>
    <xdr:sp macro="" textlink="">
      <xdr:nvSpPr>
        <xdr:cNvPr id="40" name="Rectangle à coins arrondis 39">
          <a:hlinkClick xmlns:r="http://schemas.openxmlformats.org/officeDocument/2006/relationships" r:id="rId1"/>
        </xdr:cNvPr>
        <xdr:cNvSpPr/>
      </xdr:nvSpPr>
      <xdr:spPr>
        <a:xfrm>
          <a:off x="21968114" y="52595318"/>
          <a:ext cx="2020599" cy="3136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519546</xdr:colOff>
      <xdr:row>270</xdr:row>
      <xdr:rowOff>17319</xdr:rowOff>
    </xdr:from>
    <xdr:to>
      <xdr:col>7</xdr:col>
      <xdr:colOff>2384858</xdr:colOff>
      <xdr:row>271</xdr:row>
      <xdr:rowOff>130969</xdr:rowOff>
    </xdr:to>
    <xdr:sp macro="" textlink="">
      <xdr:nvSpPr>
        <xdr:cNvPr id="41" name="Rectangle à coins arrondis 40">
          <a:hlinkClick xmlns:r="http://schemas.openxmlformats.org/officeDocument/2006/relationships" r:id="rId1"/>
        </xdr:cNvPr>
        <xdr:cNvSpPr/>
      </xdr:nvSpPr>
      <xdr:spPr>
        <a:xfrm>
          <a:off x="21950796" y="54595569"/>
          <a:ext cx="1865312" cy="3136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286</xdr:row>
      <xdr:rowOff>0</xdr:rowOff>
    </xdr:from>
    <xdr:to>
      <xdr:col>8</xdr:col>
      <xdr:colOff>0</xdr:colOff>
      <xdr:row>287</xdr:row>
      <xdr:rowOff>107156</xdr:rowOff>
    </xdr:to>
    <xdr:sp macro="" textlink="">
      <xdr:nvSpPr>
        <xdr:cNvPr id="42" name="Rectangle à coins arrondis 41">
          <a:hlinkClick xmlns:r="http://schemas.openxmlformats.org/officeDocument/2006/relationships" r:id="rId1"/>
        </xdr:cNvPr>
        <xdr:cNvSpPr/>
      </xdr:nvSpPr>
      <xdr:spPr>
        <a:xfrm>
          <a:off x="21968114" y="57778650"/>
          <a:ext cx="2020599" cy="30718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519546</xdr:colOff>
      <xdr:row>308</xdr:row>
      <xdr:rowOff>0</xdr:rowOff>
    </xdr:from>
    <xdr:to>
      <xdr:col>7</xdr:col>
      <xdr:colOff>2384858</xdr:colOff>
      <xdr:row>309</xdr:row>
      <xdr:rowOff>83343</xdr:rowOff>
    </xdr:to>
    <xdr:sp macro="" textlink="">
      <xdr:nvSpPr>
        <xdr:cNvPr id="43" name="Rectangle à coins arrondis 42">
          <a:hlinkClick xmlns:r="http://schemas.openxmlformats.org/officeDocument/2006/relationships" r:id="rId1"/>
        </xdr:cNvPr>
        <xdr:cNvSpPr/>
      </xdr:nvSpPr>
      <xdr:spPr>
        <a:xfrm>
          <a:off x="21950796" y="62179200"/>
          <a:ext cx="1865312" cy="283368"/>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519545</xdr:colOff>
      <xdr:row>316</xdr:row>
      <xdr:rowOff>178594</xdr:rowOff>
    </xdr:from>
    <xdr:to>
      <xdr:col>7</xdr:col>
      <xdr:colOff>2384857</xdr:colOff>
      <xdr:row>318</xdr:row>
      <xdr:rowOff>71436</xdr:rowOff>
    </xdr:to>
    <xdr:sp macro="" textlink="">
      <xdr:nvSpPr>
        <xdr:cNvPr id="62" name="Rectangle à coins arrondis 61">
          <a:hlinkClick xmlns:r="http://schemas.openxmlformats.org/officeDocument/2006/relationships" r:id="rId1"/>
        </xdr:cNvPr>
        <xdr:cNvSpPr/>
      </xdr:nvSpPr>
      <xdr:spPr>
        <a:xfrm>
          <a:off x="21950795" y="63957994"/>
          <a:ext cx="1865312" cy="29289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325</xdr:row>
      <xdr:rowOff>0</xdr:rowOff>
    </xdr:from>
    <xdr:to>
      <xdr:col>8</xdr:col>
      <xdr:colOff>0</xdr:colOff>
      <xdr:row>326</xdr:row>
      <xdr:rowOff>95250</xdr:rowOff>
    </xdr:to>
    <xdr:sp macro="" textlink="">
      <xdr:nvSpPr>
        <xdr:cNvPr id="63" name="Rectangle à coins arrondis 62">
          <a:hlinkClick xmlns:r="http://schemas.openxmlformats.org/officeDocument/2006/relationships" r:id="rId1"/>
        </xdr:cNvPr>
        <xdr:cNvSpPr/>
      </xdr:nvSpPr>
      <xdr:spPr>
        <a:xfrm>
          <a:off x="21968114" y="65579625"/>
          <a:ext cx="2020599" cy="2952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822614</xdr:colOff>
      <xdr:row>356</xdr:row>
      <xdr:rowOff>31750</xdr:rowOff>
    </xdr:from>
    <xdr:to>
      <xdr:col>8</xdr:col>
      <xdr:colOff>0</xdr:colOff>
      <xdr:row>357</xdr:row>
      <xdr:rowOff>142875</xdr:rowOff>
    </xdr:to>
    <xdr:sp macro="" textlink="">
      <xdr:nvSpPr>
        <xdr:cNvPr id="64" name="Rectangle à coins arrondis 63">
          <a:hlinkClick xmlns:r="http://schemas.openxmlformats.org/officeDocument/2006/relationships" r:id="rId1"/>
        </xdr:cNvPr>
        <xdr:cNvSpPr/>
      </xdr:nvSpPr>
      <xdr:spPr>
        <a:xfrm>
          <a:off x="22253864" y="71812150"/>
          <a:ext cx="1734849" cy="3111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822563</xdr:colOff>
      <xdr:row>375</xdr:row>
      <xdr:rowOff>17318</xdr:rowOff>
    </xdr:from>
    <xdr:to>
      <xdr:col>8</xdr:col>
      <xdr:colOff>0</xdr:colOff>
      <xdr:row>376</xdr:row>
      <xdr:rowOff>119063</xdr:rowOff>
    </xdr:to>
    <xdr:sp macro="" textlink="">
      <xdr:nvSpPr>
        <xdr:cNvPr id="65" name="Rectangle à coins arrondis 64">
          <a:hlinkClick xmlns:r="http://schemas.openxmlformats.org/officeDocument/2006/relationships" r:id="rId1"/>
        </xdr:cNvPr>
        <xdr:cNvSpPr/>
      </xdr:nvSpPr>
      <xdr:spPr>
        <a:xfrm>
          <a:off x="22253813" y="75598193"/>
          <a:ext cx="1734900" cy="30177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0</xdr:col>
      <xdr:colOff>0</xdr:colOff>
      <xdr:row>0</xdr:row>
      <xdr:rowOff>0</xdr:rowOff>
    </xdr:from>
    <xdr:to>
      <xdr:col>1</xdr:col>
      <xdr:colOff>1272886</xdr:colOff>
      <xdr:row>1</xdr:row>
      <xdr:rowOff>0</xdr:rowOff>
    </xdr:to>
    <xdr:sp macro="" textlink="">
      <xdr:nvSpPr>
        <xdr:cNvPr id="66" name="Rectangle à coins arrondis 65">
          <a:hlinkClick xmlns:r="http://schemas.openxmlformats.org/officeDocument/2006/relationships" r:id="rId1"/>
        </xdr:cNvPr>
        <xdr:cNvSpPr/>
      </xdr:nvSpPr>
      <xdr:spPr>
        <a:xfrm>
          <a:off x="0" y="0"/>
          <a:ext cx="1901536" cy="4667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76200</xdr:colOff>
      <xdr:row>0</xdr:row>
      <xdr:rowOff>0</xdr:rowOff>
    </xdr:from>
    <xdr:to>
      <xdr:col>9</xdr:col>
      <xdr:colOff>504825</xdr:colOff>
      <xdr:row>1</xdr:row>
      <xdr:rowOff>161925</xdr:rowOff>
    </xdr:to>
    <xdr:sp macro="" textlink="">
      <xdr:nvSpPr>
        <xdr:cNvPr id="2" name="Rectangle à coins arrondis 1">
          <a:hlinkClick xmlns:r="http://schemas.openxmlformats.org/officeDocument/2006/relationships" r:id="rId1"/>
        </xdr:cNvPr>
        <xdr:cNvSpPr/>
      </xdr:nvSpPr>
      <xdr:spPr>
        <a:xfrm>
          <a:off x="7191375" y="0"/>
          <a:ext cx="1190625" cy="3524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400" b="1"/>
            <a:t>SOMMAIRE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838200</xdr:colOff>
      <xdr:row>0</xdr:row>
      <xdr:rowOff>180975</xdr:rowOff>
    </xdr:from>
    <xdr:to>
      <xdr:col>8</xdr:col>
      <xdr:colOff>0</xdr:colOff>
      <xdr:row>2</xdr:row>
      <xdr:rowOff>28575</xdr:rowOff>
    </xdr:to>
    <xdr:sp macro="" textlink="">
      <xdr:nvSpPr>
        <xdr:cNvPr id="18" name="Rectangle à coins arrondis 17">
          <a:hlinkClick xmlns:r="http://schemas.openxmlformats.org/officeDocument/2006/relationships" r:id="rId1"/>
        </xdr:cNvPr>
        <xdr:cNvSpPr/>
      </xdr:nvSpPr>
      <xdr:spPr>
        <a:xfrm>
          <a:off x="9582150" y="180975"/>
          <a:ext cx="1000125" cy="2762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200" b="1"/>
            <a:t>SOMMAIRE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ECLARATION%2031%2008%2007%20TOUBA%20TOULOK.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Donn&#233;es%20de%20gestion%20-%20Point%20de%20service%20-%20MEC-nottoOK.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20Donn&#233;es%20de%20gestionTH1%20apinv07OK.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MEC-THIES1OK.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TTOULOK.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Donn&#233;es%20de%20gestion%20-%20Point%20de%20service%20-%20MECNOTTOOK.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NDSOK.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Donn&#233;es%20de%20gestion%20-%20Point%20de%20service%20-%20MEC-TASSETTEOK.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NOTTOOK.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THIES1O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THIES2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TTOULok.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MEC-THIES2OK.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NGOUNDIANEOK.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MEC-NGOUDIANEOK.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20Donn&#233;es%20de%20gestion%20AP%20INV%20TTOULOK.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MEC-TASSETTEOK.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TOUBATOULOK.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20Donn&#233;es%20de%20gestion%20-NOTTO%20AP%20INVOK.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Donn&#233;es%20de%20gestion%20-%20Point%20de%20service%20-%20MEC-TASSETTEOK.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NDSOK.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TOUBATLO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NGOUDANEOK.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THIES1OK.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3-31%20-%20Donn&#233;es%20de%20gestion%20-%20Point%20de%20service%20-%20MEC-THIES%20ND%20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ndsirakhok.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ngouok.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Donn&#233;es%20de%20gestion%20-%20Point%20de%20service%20-%20MEC-THIES1OK.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nottook.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Donn&#233;es%20de%20gestion%20-%20Point%20de%20service%20-%20MEC-NGOUNDIANEOK.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ND%20SIRAKH%20AP%20INVOK.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ND%20SIRAKH%20SEPT%202007OK.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MEC-nott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Donn&#233;es%20de%20gestion%20-%20Point%20de%20service%20-%20MEC-NGOUNDIANEOK.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4-08-31%20-%20Donn&#233;es%20de%20gestion%20-%20Point%20de%20service%20-%20MECKAW.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tassetteok.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ok.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3-31%20-%20Donn&#233;es%20de%20gestion%20-%20Point%20de%20service%20-%20MEC-THIES2.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2ok.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NGOUNDIANE%20AP%20INVOK.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3-31%20-%20Donn&#233;es%20de%20gestion%20-%20Point%20de%20service%20-%20MEC-THIESTTOUL.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NOTTOOK.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Donn&#233;es%20de%20gestion%20-%20Point%20de%20service%20-%20MEC-THIES2O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20Donn&#233;es%20de%20gestion%20AV%20INV%20T%20TOU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THIES2OK.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Donn&#233;es%20de%20gestion%20-%20Point%20de%20service%20-%20MEC-THIES1OK.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TASSEETTEOK.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TASSETTEOK.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20TASSETTE%20AP%20INVOK.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Donn&#233;es%20de%20gestion%20-%20Point%20de%20service%20-%20MEC-THIES2OK.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TOUBATOULO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NDSIRAKHO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ND%20SIRAKH%20-%20MEC-THIESOK.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thies2%202007-12-31%20APINV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enableFormatConditionsCalculation="0">
    <tabColor theme="2" tint="-0.499984740745262"/>
  </sheetPr>
  <dimension ref="A1:W21"/>
  <sheetViews>
    <sheetView showGridLines="0" tabSelected="1" workbookViewId="0">
      <selection activeCell="D4" sqref="D4"/>
    </sheetView>
  </sheetViews>
  <sheetFormatPr baseColWidth="10" defaultColWidth="10.83203125" defaultRowHeight="15" x14ac:dyDescent="0.2"/>
  <cols>
    <col min="1" max="1" width="17.1640625" style="4" customWidth="1"/>
    <col min="2" max="2" width="4.5" style="4" customWidth="1"/>
    <col min="3" max="3" width="9.6640625" style="4" customWidth="1"/>
    <col min="4" max="8" width="17.5" style="4" customWidth="1"/>
    <col min="9" max="9" width="16.33203125" style="4" customWidth="1"/>
    <col min="10" max="12" width="10.83203125" style="4"/>
    <col min="13" max="13" width="4.1640625" style="4" customWidth="1"/>
    <col min="14" max="14" width="5" style="685" customWidth="1"/>
    <col min="15" max="15" width="1.33203125" style="685" customWidth="1"/>
    <col min="16" max="16" width="2.5" style="685" customWidth="1"/>
    <col min="17" max="17" width="1.5" style="685" customWidth="1"/>
    <col min="18" max="19" width="0" style="10" hidden="1" customWidth="1"/>
    <col min="20" max="20" width="0" style="685" hidden="1" customWidth="1"/>
    <col min="21" max="23" width="10.83203125" style="685"/>
    <col min="24" max="16384" width="10.83203125" style="4"/>
  </cols>
  <sheetData>
    <row r="1" spans="1:23" ht="20" x14ac:dyDescent="0.2">
      <c r="A1" s="753" t="str">
        <f>IF(D5&lt;&gt;0,D5,"")</f>
        <v xml:space="preserve">ALLIANCE DE CREDIT ET D'EPARGNE  POUR LA PROMOTION </v>
      </c>
      <c r="B1" s="753"/>
      <c r="C1" s="753"/>
      <c r="D1" s="753"/>
      <c r="E1" s="753"/>
      <c r="F1" s="753"/>
      <c r="G1" s="7" t="str">
        <f ca="1">IF(OR(I2="Mensuelle",I2="Trimestrielle"),"Exercice à fin "&amp;RIGHT(I3,LEN(I3)-3)&amp;" "&amp;D2,"Exercice à fin décembre "&amp;D2)</f>
        <v>Exercice à fin décembre 2015</v>
      </c>
      <c r="H1" s="7"/>
      <c r="I1" s="212"/>
      <c r="J1" s="8"/>
      <c r="K1" s="9"/>
      <c r="L1" s="9"/>
      <c r="M1" s="9"/>
      <c r="N1" s="684"/>
      <c r="O1" s="684"/>
      <c r="P1" s="684"/>
      <c r="Q1" s="684"/>
      <c r="R1" s="701"/>
      <c r="S1" s="701"/>
    </row>
    <row r="2" spans="1:23" ht="18" x14ac:dyDescent="0.2">
      <c r="A2" s="754" t="s">
        <v>1123</v>
      </c>
      <c r="B2" s="754"/>
      <c r="C2" s="754"/>
      <c r="D2" s="527">
        <f ca="1">IF(OR(I2="Annuelle",I3="P12-Decembre"),YEAR(TODAY())-1,YEAR(TODAY()))</f>
        <v>2015</v>
      </c>
      <c r="E2" s="209"/>
      <c r="F2" s="209"/>
      <c r="G2" s="11"/>
      <c r="H2" s="542" t="s">
        <v>1879</v>
      </c>
      <c r="I2" s="718"/>
      <c r="J2" s="12"/>
      <c r="K2" s="12"/>
      <c r="R2" s="10" t="s">
        <v>1880</v>
      </c>
      <c r="S2" s="10" t="s">
        <v>1883</v>
      </c>
      <c r="T2" s="685" t="s">
        <v>2889</v>
      </c>
    </row>
    <row r="3" spans="1:23" ht="18" x14ac:dyDescent="0.2">
      <c r="A3" s="750" t="s">
        <v>1124</v>
      </c>
      <c r="B3" s="750"/>
      <c r="C3" s="750"/>
      <c r="D3" s="175"/>
      <c r="E3" s="210"/>
      <c r="F3" s="210"/>
      <c r="G3" s="11"/>
      <c r="H3" s="542" t="s">
        <v>1881</v>
      </c>
      <c r="I3" s="718" t="s">
        <v>1884</v>
      </c>
      <c r="J3" s="12"/>
      <c r="K3" s="12"/>
      <c r="R3" s="10" t="s">
        <v>1884</v>
      </c>
    </row>
    <row r="4" spans="1:23" ht="18" x14ac:dyDescent="0.2">
      <c r="A4" s="750" t="s">
        <v>1125</v>
      </c>
      <c r="B4" s="750"/>
      <c r="C4" s="750"/>
      <c r="D4" s="173" t="s">
        <v>2901</v>
      </c>
      <c r="E4" s="211"/>
      <c r="F4" s="211"/>
      <c r="G4" s="11"/>
      <c r="H4" s="542" t="s">
        <v>1117</v>
      </c>
      <c r="I4" s="719"/>
      <c r="J4" s="12"/>
      <c r="K4" s="12"/>
      <c r="R4" s="10" t="s">
        <v>1885</v>
      </c>
    </row>
    <row r="5" spans="1:23" ht="16" x14ac:dyDescent="0.2">
      <c r="A5" s="750" t="s">
        <v>1126</v>
      </c>
      <c r="B5" s="750"/>
      <c r="C5" s="750"/>
      <c r="D5" s="174" t="str">
        <f>IF(ISBLANK(D4),"",VLOOKUP(D4,Feuil1!A2:H588,2,FALSE))</f>
        <v xml:space="preserve">ALLIANCE DE CREDIT ET D'EPARGNE  POUR LA PROMOTION </v>
      </c>
      <c r="E5" s="174"/>
      <c r="F5" s="13"/>
      <c r="G5" s="14"/>
      <c r="H5" s="542" t="s">
        <v>1120</v>
      </c>
      <c r="I5" s="720"/>
      <c r="J5" s="14"/>
      <c r="K5" s="15"/>
      <c r="L5" s="16"/>
      <c r="R5" s="10" t="s">
        <v>1886</v>
      </c>
    </row>
    <row r="6" spans="1:23" ht="16" x14ac:dyDescent="0.2">
      <c r="A6" s="750" t="s">
        <v>1127</v>
      </c>
      <c r="B6" s="750"/>
      <c r="C6" s="750"/>
      <c r="D6" s="174" t="str">
        <f>IF(ISBLANK(D4),"",VLOOKUP(D4,Feuil1!A2:H588,3,FALSE))</f>
        <v>ACEP DAKAR</v>
      </c>
      <c r="E6" s="17"/>
      <c r="F6" s="17"/>
      <c r="G6" s="14"/>
      <c r="H6" s="542" t="s">
        <v>1121</v>
      </c>
      <c r="I6" s="720"/>
      <c r="J6" s="15"/>
      <c r="K6" s="15"/>
      <c r="L6" s="16"/>
      <c r="R6" s="10" t="s">
        <v>1887</v>
      </c>
    </row>
    <row r="7" spans="1:23" ht="16" x14ac:dyDescent="0.2">
      <c r="A7" s="750" t="s">
        <v>1128</v>
      </c>
      <c r="B7" s="750"/>
      <c r="C7" s="750"/>
      <c r="D7" s="202" t="str">
        <f>IF(ISBLANK(D4),"",VLOOKUP(D4,Feuil1!A2:H588,6,FALSE))</f>
        <v>DAKAR</v>
      </c>
      <c r="E7" s="17"/>
      <c r="F7" s="17"/>
      <c r="G7" s="14"/>
      <c r="H7" s="14"/>
      <c r="I7" s="14"/>
      <c r="J7" s="15"/>
      <c r="K7" s="15"/>
      <c r="L7" s="16"/>
      <c r="R7" s="10" t="s">
        <v>1888</v>
      </c>
    </row>
    <row r="8" spans="1:23" ht="16" x14ac:dyDescent="0.2">
      <c r="A8" s="750" t="s">
        <v>1877</v>
      </c>
      <c r="B8" s="750"/>
      <c r="C8" s="750"/>
      <c r="D8" s="202" t="str">
        <f>IF(ISBLANK(D4),"",VLOOKUP(D4,Feuil1!A2:H588,7,FALSE))</f>
        <v>DAKAR</v>
      </c>
      <c r="E8" s="13"/>
      <c r="F8" s="13"/>
      <c r="G8" s="14"/>
      <c r="H8" s="14"/>
      <c r="I8" s="14"/>
      <c r="J8" s="15"/>
      <c r="K8" s="15"/>
      <c r="L8" s="16"/>
      <c r="R8" s="10" t="s">
        <v>1889</v>
      </c>
    </row>
    <row r="9" spans="1:23" ht="15.75" customHeight="1" x14ac:dyDescent="0.2">
      <c r="A9" s="750" t="s">
        <v>1118</v>
      </c>
      <c r="B9" s="750"/>
      <c r="C9" s="750"/>
      <c r="D9" s="168"/>
      <c r="E9" s="13"/>
      <c r="F9" s="13"/>
      <c r="G9" s="14"/>
      <c r="H9" s="14"/>
      <c r="I9" s="14"/>
      <c r="J9" s="14"/>
      <c r="K9" s="14"/>
      <c r="L9" s="16"/>
      <c r="R9" s="10" t="s">
        <v>2892</v>
      </c>
    </row>
    <row r="10" spans="1:23" ht="15.75" customHeight="1" x14ac:dyDescent="0.2">
      <c r="A10" s="750" t="s">
        <v>1119</v>
      </c>
      <c r="B10" s="750"/>
      <c r="C10" s="750"/>
      <c r="D10" s="168"/>
      <c r="E10" s="13"/>
      <c r="F10" s="13"/>
      <c r="G10" s="14"/>
      <c r="H10" s="14"/>
      <c r="I10" s="14"/>
      <c r="J10" s="14"/>
      <c r="K10" s="14"/>
      <c r="L10" s="16"/>
      <c r="R10" s="10" t="s">
        <v>2893</v>
      </c>
    </row>
    <row r="11" spans="1:23" s="543" customFormat="1" ht="15.75" customHeight="1" x14ac:dyDescent="0.2">
      <c r="A11" s="542"/>
      <c r="B11" s="542"/>
      <c r="C11" s="542"/>
      <c r="D11" s="202"/>
      <c r="E11" s="13"/>
      <c r="F11" s="13"/>
      <c r="G11" s="14"/>
      <c r="H11" s="14"/>
      <c r="I11" s="14"/>
      <c r="J11" s="14"/>
      <c r="K11" s="14"/>
      <c r="L11" s="16"/>
      <c r="N11" s="685"/>
      <c r="O11" s="685"/>
      <c r="P11" s="685"/>
      <c r="Q11" s="685"/>
      <c r="R11" s="10" t="s">
        <v>1882</v>
      </c>
      <c r="S11" s="10"/>
      <c r="T11" s="685"/>
      <c r="U11" s="685"/>
      <c r="V11" s="685"/>
      <c r="W11" s="685"/>
    </row>
    <row r="12" spans="1:23" ht="15.75" customHeight="1" x14ac:dyDescent="0.2">
      <c r="B12" s="11"/>
      <c r="C12" s="11"/>
      <c r="D12" s="752" t="str">
        <f ca="1">IF(L13,"Erreur !!! Tous les champs en rouge doivent être renseignés","")</f>
        <v>Erreur !!! Tous les champs en rouge doivent être renseignés</v>
      </c>
      <c r="E12" s="752"/>
      <c r="F12" s="752"/>
      <c r="G12" s="752"/>
      <c r="H12" s="752"/>
      <c r="I12" s="752"/>
      <c r="J12" s="752"/>
      <c r="K12" s="752"/>
      <c r="L12" s="18"/>
      <c r="M12" s="18"/>
      <c r="N12" s="18"/>
      <c r="O12" s="18"/>
      <c r="P12" s="18"/>
      <c r="R12" s="10" t="s">
        <v>1890</v>
      </c>
    </row>
    <row r="13" spans="1:23" ht="15.75" customHeight="1" x14ac:dyDescent="0.2">
      <c r="A13" s="11"/>
      <c r="B13" s="11"/>
      <c r="C13" s="11"/>
      <c r="D13" s="752"/>
      <c r="E13" s="752"/>
      <c r="F13" s="752"/>
      <c r="G13" s="752"/>
      <c r="H13" s="752"/>
      <c r="I13" s="752"/>
      <c r="J13" s="752"/>
      <c r="K13" s="752"/>
      <c r="L13" s="201" t="b">
        <f ca="1">OR(ISBLANK(D2),ISBLANK(D3),ISBLANK(D4),ISBLANK(D8),ISBLANK(#REF!),ISBLANK(#REF!),ISBLANK(D9),ISBLANK(D10),ISBLANK(I2),ISBLANK(I3),ISBLANK(I4),ISBLANK(I5),ISBLANK(I6))</f>
        <v>1</v>
      </c>
      <c r="R13" s="10" t="s">
        <v>2890</v>
      </c>
    </row>
    <row r="14" spans="1:23" x14ac:dyDescent="0.2">
      <c r="A14" s="19"/>
      <c r="B14" s="19"/>
      <c r="C14" s="751"/>
      <c r="D14" s="751"/>
      <c r="E14" s="20"/>
      <c r="F14" s="20"/>
      <c r="G14" s="20"/>
      <c r="H14" s="21"/>
      <c r="I14" s="21"/>
      <c r="J14" s="21"/>
      <c r="K14" s="21"/>
      <c r="R14" s="10" t="s">
        <v>2891</v>
      </c>
    </row>
    <row r="15" spans="1:23" x14ac:dyDescent="0.2">
      <c r="A15" s="19"/>
      <c r="B15" s="19"/>
      <c r="C15" s="751"/>
      <c r="D15" s="751"/>
      <c r="E15" s="751"/>
      <c r="F15" s="20"/>
      <c r="G15" s="20"/>
      <c r="H15" s="21"/>
      <c r="I15" s="21"/>
      <c r="J15" s="21"/>
      <c r="K15" s="21"/>
    </row>
    <row r="16" spans="1:23" x14ac:dyDescent="0.2">
      <c r="A16" s="19"/>
      <c r="B16" s="19"/>
      <c r="C16" s="749"/>
      <c r="D16" s="749"/>
      <c r="E16" s="749"/>
      <c r="F16" s="20"/>
      <c r="G16" s="20"/>
      <c r="H16" s="21"/>
      <c r="I16" s="21"/>
      <c r="J16" s="21"/>
      <c r="K16" s="21"/>
    </row>
    <row r="17" spans="1:23" x14ac:dyDescent="0.2">
      <c r="A17" s="19"/>
      <c r="B17" s="19"/>
      <c r="C17" s="749"/>
      <c r="D17" s="749"/>
      <c r="E17" s="749"/>
      <c r="F17" s="749"/>
      <c r="G17" s="749"/>
      <c r="H17" s="749"/>
      <c r="I17" s="21"/>
      <c r="J17" s="21"/>
      <c r="K17" s="21"/>
    </row>
    <row r="18" spans="1:23" s="558" customFormat="1" x14ac:dyDescent="0.2">
      <c r="A18" s="19"/>
      <c r="B18" s="19"/>
      <c r="I18" s="21"/>
      <c r="J18" s="21"/>
      <c r="K18" s="21"/>
      <c r="N18" s="685"/>
      <c r="O18" s="685"/>
      <c r="P18" s="685"/>
      <c r="Q18" s="685"/>
      <c r="R18" s="10"/>
      <c r="S18" s="10"/>
      <c r="T18" s="685"/>
      <c r="U18" s="685"/>
      <c r="V18" s="685"/>
      <c r="W18" s="685"/>
    </row>
    <row r="19" spans="1:23" s="558" customFormat="1" x14ac:dyDescent="0.2">
      <c r="A19" s="19"/>
      <c r="B19" s="19"/>
      <c r="I19" s="21"/>
      <c r="J19" s="21"/>
      <c r="K19" s="21"/>
      <c r="N19" s="685"/>
      <c r="O19" s="685"/>
      <c r="P19" s="685"/>
      <c r="Q19" s="685"/>
      <c r="R19" s="10"/>
      <c r="S19" s="10"/>
      <c r="T19" s="685"/>
      <c r="U19" s="685"/>
      <c r="V19" s="685"/>
      <c r="W19" s="685"/>
    </row>
    <row r="20" spans="1:23" s="558" customFormat="1" x14ac:dyDescent="0.2">
      <c r="A20" s="19"/>
      <c r="B20" s="19"/>
      <c r="I20" s="21"/>
      <c r="J20" s="21"/>
      <c r="K20" s="21"/>
      <c r="N20" s="685"/>
      <c r="O20" s="685"/>
      <c r="P20" s="685"/>
      <c r="Q20" s="685"/>
      <c r="R20" s="10"/>
      <c r="S20" s="10"/>
      <c r="T20" s="685"/>
      <c r="U20" s="685"/>
      <c r="V20" s="685"/>
      <c r="W20" s="685"/>
    </row>
    <row r="21" spans="1:23" s="558" customFormat="1" x14ac:dyDescent="0.2">
      <c r="A21" s="19"/>
      <c r="B21" s="19"/>
      <c r="I21" s="21"/>
      <c r="J21" s="21"/>
      <c r="K21" s="21"/>
      <c r="N21" s="685"/>
      <c r="O21" s="685"/>
      <c r="P21" s="685"/>
      <c r="Q21" s="685"/>
      <c r="R21" s="10"/>
      <c r="S21" s="10"/>
      <c r="T21" s="685"/>
      <c r="U21" s="685"/>
      <c r="V21" s="685"/>
      <c r="W21" s="685"/>
    </row>
  </sheetData>
  <sheetProtection selectLockedCells="1"/>
  <scenarios current="0" show="0">
    <scenario name="Num Agréement choisi" locked="1" count="2" user="lamine" comment="Créé par lamine le 10/07/2011">
      <inputCells r="D5" val=""/>
      <inputCells r="D6" val="CMS"/>
    </scenario>
  </scenarios>
  <customSheetViews>
    <customSheetView guid="{2ECB5001-E624-4860-8EDC-E7BEEAA78E29}">
      <selection activeCell="A6" sqref="A6:C6"/>
      <pageMargins left="0.7" right="0.7" top="0.75" bottom="0.75" header="0.3" footer="0.3"/>
    </customSheetView>
  </customSheetViews>
  <mergeCells count="16">
    <mergeCell ref="A1:F1"/>
    <mergeCell ref="A2:C2"/>
    <mergeCell ref="A3:C3"/>
    <mergeCell ref="C15:E15"/>
    <mergeCell ref="C16:E16"/>
    <mergeCell ref="A4:C4"/>
    <mergeCell ref="A5:C5"/>
    <mergeCell ref="A6:C6"/>
    <mergeCell ref="A7:C7"/>
    <mergeCell ref="A8:C8"/>
    <mergeCell ref="C17:E17"/>
    <mergeCell ref="A9:C9"/>
    <mergeCell ref="A10:C10"/>
    <mergeCell ref="C14:D14"/>
    <mergeCell ref="D12:K13"/>
    <mergeCell ref="F17:H17"/>
  </mergeCells>
  <conditionalFormatting sqref="D12">
    <cfRule type="containsText" dxfId="75" priority="21" operator="containsText" text="Erreur">
      <formula>NOT(ISERROR(SEARCH("Erreur",D12)))</formula>
    </cfRule>
  </conditionalFormatting>
  <conditionalFormatting sqref="D12 L12:P12">
    <cfRule type="containsText" dxfId="74" priority="20" operator="containsText" text="correct">
      <formula>NOT(ISERROR(SEARCH("correct",D12)))</formula>
    </cfRule>
  </conditionalFormatting>
  <conditionalFormatting sqref="D2:D4 D9:D10">
    <cfRule type="containsBlanks" dxfId="73" priority="22">
      <formula>LEN(TRIM(D2))=0</formula>
    </cfRule>
  </conditionalFormatting>
  <conditionalFormatting sqref="D12:K13">
    <cfRule type="containsText" dxfId="72" priority="16" operator="containsText" text="ERREUR">
      <formula>NOT(ISERROR(SEARCH("ERREUR",D12)))</formula>
    </cfRule>
  </conditionalFormatting>
  <conditionalFormatting sqref="I2:I6">
    <cfRule type="containsBlanks" dxfId="71" priority="10">
      <formula>LEN(TRIM(I2))=0</formula>
    </cfRule>
  </conditionalFormatting>
  <conditionalFormatting sqref="I3">
    <cfRule type="expression" dxfId="70" priority="1">
      <formula>$I$3="P11-Novembre"</formula>
    </cfRule>
    <cfRule type="expression" dxfId="69" priority="2">
      <formula>$I$3="P10-Octobre"</formula>
    </cfRule>
    <cfRule type="expression" dxfId="68" priority="3">
      <formula>$I$3="P8-Août"</formula>
    </cfRule>
    <cfRule type="expression" dxfId="67" priority="4">
      <formula>$I$3="P7-Juillet"</formula>
    </cfRule>
    <cfRule type="expression" dxfId="66" priority="5">
      <formula>$I$3="P5-Mai"</formula>
    </cfRule>
    <cfRule type="expression" dxfId="65" priority="6">
      <formula>$I$3="P4-Avril"</formula>
    </cfRule>
    <cfRule type="expression" dxfId="64" priority="7">
      <formula>$I$3="P2-Fevrier"</formula>
    </cfRule>
    <cfRule type="expression" dxfId="63" priority="8">
      <formula>$I$3="P1-Janvier"</formula>
    </cfRule>
    <cfRule type="expression" dxfId="62" priority="9">
      <formula>I2="Annuelle"</formula>
    </cfRule>
  </conditionalFormatting>
  <dataValidations count="4">
    <dataValidation type="list" allowBlank="1" showInputMessage="1" showErrorMessage="1" sqref="N5">
      <formula1>#REF!</formula1>
    </dataValidation>
    <dataValidation type="list" allowBlank="1" showInputMessage="1" showErrorMessage="1" sqref="D4">
      <formula1>listeAgr</formula1>
    </dataValidation>
    <dataValidation type="list" allowBlank="1" showInputMessage="1" showErrorMessage="1" sqref="I2">
      <formula1>periode1</formula1>
    </dataValidation>
    <dataValidation type="list" showErrorMessage="1" promptTitle="Valeur Période Incorrecte" prompt="La période n'a pas été saisie ou sa valeur est incorrecte." sqref="I3">
      <formula1>MNT</formula1>
    </dataValidation>
  </dataValidations>
  <pageMargins left="0.7" right="0.7" top="0.75" bottom="0.75" header="0.3" footer="0.3"/>
  <pageSetup paperSize="9" orientation="portrait" horizontalDpi="4294967292" verticalDpi="4294967292"/>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enableFormatConditionsCalculation="0">
    <tabColor theme="9" tint="-0.499984740745262"/>
  </sheetPr>
  <dimension ref="A1:J404"/>
  <sheetViews>
    <sheetView showGridLines="0" zoomScale="70" zoomScaleNormal="70" zoomScalePageLayoutView="70" workbookViewId="0">
      <pane ySplit="1" topLeftCell="A2" activePane="bottomLeft" state="frozen"/>
      <selection activeCell="E218" sqref="E218:F218"/>
      <selection pane="bottomLeft" activeCell="D44" sqref="D44"/>
    </sheetView>
  </sheetViews>
  <sheetFormatPr baseColWidth="10" defaultColWidth="10.83203125" defaultRowHeight="16" x14ac:dyDescent="0.2"/>
  <cols>
    <col min="1" max="1" width="8.83203125" style="707" customWidth="1"/>
    <col min="2" max="2" width="113.5" style="707" customWidth="1"/>
    <col min="3" max="4" width="42.5" style="707" customWidth="1"/>
    <col min="5" max="6" width="26.33203125" style="707" bestFit="1" customWidth="1"/>
    <col min="7" max="7" width="40.1640625" style="707" customWidth="1"/>
    <col min="8" max="8" width="35.83203125" style="707" customWidth="1"/>
    <col min="9" max="9" width="54.5" style="707" customWidth="1"/>
    <col min="10" max="10" width="10.83203125" style="312"/>
    <col min="11" max="16384" width="10.83203125" style="707"/>
  </cols>
  <sheetData>
    <row r="1" spans="1:10" s="23" customFormat="1" ht="36.75" customHeight="1" x14ac:dyDescent="0.3">
      <c r="A1" s="975" t="s">
        <v>1113</v>
      </c>
      <c r="B1" s="976"/>
      <c r="C1" s="976"/>
      <c r="D1" s="976"/>
      <c r="E1" s="976"/>
      <c r="F1" s="976"/>
      <c r="G1" s="976"/>
      <c r="H1" s="976"/>
      <c r="J1" s="311"/>
    </row>
    <row r="2" spans="1:10" s="23" customFormat="1" ht="16.5" customHeight="1" x14ac:dyDescent="0.2">
      <c r="I2" s="707"/>
      <c r="J2" s="311"/>
    </row>
    <row r="3" spans="1:10" ht="33.75" customHeight="1" x14ac:dyDescent="0.2">
      <c r="A3" s="1028" t="s">
        <v>1594</v>
      </c>
      <c r="B3" s="1028"/>
      <c r="C3" s="1028"/>
      <c r="D3" s="1028"/>
      <c r="E3" s="1028"/>
      <c r="F3" s="1028"/>
      <c r="G3" s="1028"/>
      <c r="H3" s="1028"/>
    </row>
    <row r="4" spans="1:10" ht="15.75" customHeight="1" x14ac:dyDescent="0.2">
      <c r="A4" s="1002" t="s">
        <v>1595</v>
      </c>
      <c r="B4" s="1002"/>
      <c r="C4" s="1002"/>
      <c r="D4" s="1002"/>
      <c r="E4" s="1002"/>
      <c r="F4" s="1002"/>
      <c r="G4" s="1002"/>
      <c r="H4" s="1002"/>
    </row>
    <row r="5" spans="1:10" ht="15.75" customHeight="1" x14ac:dyDescent="0.2">
      <c r="A5" s="723" t="s">
        <v>1484</v>
      </c>
      <c r="B5" s="723"/>
      <c r="C5" s="723"/>
      <c r="D5" s="723"/>
      <c r="E5" s="723"/>
      <c r="F5" s="723"/>
      <c r="G5" s="723"/>
      <c r="H5" s="723"/>
    </row>
    <row r="6" spans="1:10" ht="15.75" customHeight="1" x14ac:dyDescent="0.2">
      <c r="A6" s="706" t="s">
        <v>1485</v>
      </c>
      <c r="B6" s="279" t="s">
        <v>1596</v>
      </c>
      <c r="C6" s="218" t="str">
        <f>"Montant"&amp;" "&amp;IF(SOMMAIRE!$I2="Mensuelle","M-1",IF(SOMMAIRE!$I2="Trimestrielle","T-1","N-1"))</f>
        <v>Montant N-1</v>
      </c>
      <c r="D6" s="218" t="str">
        <f>"Montant"&amp;" "&amp;IF(SOMMAIRE!$I2="Mensuelle","M",IF(SOMMAIRE!$I2="Trimestrielle","T","N"))</f>
        <v>Montant N</v>
      </c>
      <c r="E6" s="218" t="str">
        <f>"Résultat"&amp;" "&amp;IF(SOMMAIRE!$I2="Mensuelle","M-1",IF(SOMMAIRE!$I2="Trimestrielle","T-1","N-1"))</f>
        <v>Résultat N-1</v>
      </c>
      <c r="F6" s="218" t="str">
        <f>"Résultat"&amp;" "&amp;IF(SOMMAIRE!$I2="Mensuelle","M",IF(SOMMAIRE!$I2="Trimestrielle","T","N"))</f>
        <v>Résultat N</v>
      </c>
      <c r="G6" s="706" t="s">
        <v>1488</v>
      </c>
      <c r="H6" s="712" t="s">
        <v>1489</v>
      </c>
    </row>
    <row r="7" spans="1:10" ht="15.75" customHeight="1" x14ac:dyDescent="0.2">
      <c r="A7" s="280" t="s">
        <v>192</v>
      </c>
      <c r="B7" s="281" t="s">
        <v>541</v>
      </c>
      <c r="C7" s="539">
        <f>'Compte Résultat et Soldes Inter'!H7</f>
        <v>0</v>
      </c>
      <c r="D7" s="539">
        <f>'Compte Résultat et Soldes Inter'!G7</f>
        <v>42709050</v>
      </c>
      <c r="E7" s="982">
        <f>IF(C45&lt;&gt;0,C42/C45,0)</f>
        <v>0</v>
      </c>
      <c r="F7" s="982">
        <f>IF(D45&lt;&gt;0,D42/D45,0)</f>
        <v>2.4120014518934394E-2</v>
      </c>
      <c r="G7" s="1032" t="s">
        <v>1597</v>
      </c>
      <c r="H7" s="1035" t="str">
        <f>IF(D45&lt;&gt;0,IF(F7&lt;15%,"La norme n'est pas respectée","La norme est respectée"),"")</f>
        <v>La norme n'est pas respectée</v>
      </c>
    </row>
    <row r="8" spans="1:10" ht="15.75" customHeight="1" x14ac:dyDescent="0.2">
      <c r="A8" s="280" t="s">
        <v>213</v>
      </c>
      <c r="B8" s="281" t="s">
        <v>280</v>
      </c>
      <c r="C8" s="539">
        <f>'Compte Résultat et Soldes Inter'!H30</f>
        <v>0</v>
      </c>
      <c r="D8" s="539">
        <f>'Compte Résultat et Soldes Inter'!G30</f>
        <v>6927039156</v>
      </c>
      <c r="E8" s="983"/>
      <c r="F8" s="983"/>
      <c r="G8" s="1033"/>
      <c r="H8" s="1036"/>
    </row>
    <row r="9" spans="1:10" ht="15.75" customHeight="1" x14ac:dyDescent="0.2">
      <c r="A9" s="282" t="s">
        <v>283</v>
      </c>
      <c r="B9" s="283" t="s">
        <v>284</v>
      </c>
      <c r="C9" s="539">
        <f>'Compte Résultat et Soldes Inter'!H44</f>
        <v>0</v>
      </c>
      <c r="D9" s="539">
        <f>'Compte Résultat et Soldes Inter'!G44</f>
        <v>0</v>
      </c>
      <c r="E9" s="983"/>
      <c r="F9" s="983"/>
      <c r="G9" s="1033"/>
      <c r="H9" s="1036"/>
    </row>
    <row r="10" spans="1:10" ht="15.75" customHeight="1" x14ac:dyDescent="0.2">
      <c r="A10" s="280" t="s">
        <v>288</v>
      </c>
      <c r="B10" s="280" t="s">
        <v>289</v>
      </c>
      <c r="C10" s="539">
        <f>'Compte Résultat et Soldes Inter'!H49</f>
        <v>0</v>
      </c>
      <c r="D10" s="539">
        <f>'Compte Résultat et Soldes Inter'!G49</f>
        <v>0</v>
      </c>
      <c r="E10" s="983"/>
      <c r="F10" s="983"/>
      <c r="G10" s="1033"/>
      <c r="H10" s="1036"/>
    </row>
    <row r="11" spans="1:10" ht="15.75" customHeight="1" x14ac:dyDescent="0.2">
      <c r="A11" s="280" t="s">
        <v>732</v>
      </c>
      <c r="B11" s="280" t="s">
        <v>748</v>
      </c>
      <c r="C11" s="539">
        <f>'Compte Résultat et Soldes Inter'!H55</f>
        <v>0</v>
      </c>
      <c r="D11" s="539">
        <f>'Compte Résultat et Soldes Inter'!G55</f>
        <v>0</v>
      </c>
      <c r="E11" s="983"/>
      <c r="F11" s="983"/>
      <c r="G11" s="1033"/>
      <c r="H11" s="1036"/>
    </row>
    <row r="12" spans="1:10" ht="15.75" customHeight="1" x14ac:dyDescent="0.2">
      <c r="A12" s="280" t="s">
        <v>752</v>
      </c>
      <c r="B12" s="280" t="s">
        <v>755</v>
      </c>
      <c r="C12" s="539">
        <f>'Compte Résultat et Soldes Inter'!H73</f>
        <v>0</v>
      </c>
      <c r="D12" s="539">
        <f>'Compte Résultat et Soldes Inter'!G73</f>
        <v>0</v>
      </c>
      <c r="E12" s="983"/>
      <c r="F12" s="983"/>
      <c r="G12" s="1033"/>
      <c r="H12" s="1036"/>
    </row>
    <row r="13" spans="1:10" ht="15.75" customHeight="1" x14ac:dyDescent="0.2">
      <c r="A13" s="280" t="s">
        <v>757</v>
      </c>
      <c r="B13" s="280" t="s">
        <v>657</v>
      </c>
      <c r="C13" s="539">
        <f>'Compte Résultat et Soldes Inter'!H77</f>
        <v>0</v>
      </c>
      <c r="D13" s="539">
        <f>'Compte Résultat et Soldes Inter'!G77</f>
        <v>747936</v>
      </c>
      <c r="E13" s="983"/>
      <c r="F13" s="983"/>
      <c r="G13" s="1033"/>
      <c r="H13" s="1036"/>
    </row>
    <row r="14" spans="1:10" ht="15.75" customHeight="1" x14ac:dyDescent="0.2">
      <c r="A14" s="280" t="s">
        <v>292</v>
      </c>
      <c r="B14" s="280" t="s">
        <v>293</v>
      </c>
      <c r="C14" s="539">
        <f>'Compte Résultat et Soldes Inter'!H87</f>
        <v>0</v>
      </c>
      <c r="D14" s="539">
        <f>'Compte Résultat et Soldes Inter'!G87</f>
        <v>0</v>
      </c>
      <c r="E14" s="983"/>
      <c r="F14" s="983"/>
      <c r="G14" s="1033"/>
      <c r="H14" s="1036"/>
    </row>
    <row r="15" spans="1:10" ht="15.75" customHeight="1" x14ac:dyDescent="0.2">
      <c r="A15" s="280" t="s">
        <v>296</v>
      </c>
      <c r="B15" s="280" t="s">
        <v>297</v>
      </c>
      <c r="C15" s="539">
        <f>'Compte Résultat et Soldes Inter'!H92</f>
        <v>0</v>
      </c>
      <c r="D15" s="539">
        <f>'Compte Résultat et Soldes Inter'!G92</f>
        <v>0</v>
      </c>
      <c r="E15" s="983"/>
      <c r="F15" s="983"/>
      <c r="G15" s="1033"/>
      <c r="H15" s="1036"/>
    </row>
    <row r="16" spans="1:10" ht="15.75" customHeight="1" x14ac:dyDescent="0.2">
      <c r="A16" s="280" t="s">
        <v>308</v>
      </c>
      <c r="B16" s="280" t="s">
        <v>309</v>
      </c>
      <c r="C16" s="539">
        <f>'Compte Résultat et Soldes Inter'!H110</f>
        <v>0</v>
      </c>
      <c r="D16" s="539">
        <f>'Compte Résultat et Soldes Inter'!G110</f>
        <v>0</v>
      </c>
      <c r="E16" s="983"/>
      <c r="F16" s="983"/>
      <c r="G16" s="1033"/>
      <c r="H16" s="1036"/>
    </row>
    <row r="17" spans="1:10" ht="15.75" customHeight="1" x14ac:dyDescent="0.2">
      <c r="A17" s="280" t="s">
        <v>311</v>
      </c>
      <c r="B17" s="280" t="s">
        <v>182</v>
      </c>
      <c r="C17" s="539">
        <f>'Compte Résultat et Soldes Inter'!H111</f>
        <v>0</v>
      </c>
      <c r="D17" s="539">
        <f>'Compte Résultat et Soldes Inter'!G111</f>
        <v>0</v>
      </c>
      <c r="E17" s="983"/>
      <c r="F17" s="983"/>
      <c r="G17" s="1033"/>
      <c r="H17" s="1036"/>
      <c r="J17" s="707"/>
    </row>
    <row r="18" spans="1:10" ht="15.75" customHeight="1" x14ac:dyDescent="0.2">
      <c r="A18" s="280" t="s">
        <v>316</v>
      </c>
      <c r="B18" s="280" t="s">
        <v>181</v>
      </c>
      <c r="C18" s="539">
        <f>'Compte Résultat et Soldes Inter'!H118</f>
        <v>0</v>
      </c>
      <c r="D18" s="539">
        <f>'Compte Résultat et Soldes Inter'!G118</f>
        <v>150748257</v>
      </c>
      <c r="E18" s="983"/>
      <c r="F18" s="983"/>
      <c r="G18" s="1033"/>
      <c r="H18" s="1036"/>
      <c r="J18" s="707"/>
    </row>
    <row r="19" spans="1:10" ht="15.75" customHeight="1" x14ac:dyDescent="0.2">
      <c r="A19" s="280" t="s">
        <v>335</v>
      </c>
      <c r="B19" s="280" t="s">
        <v>336</v>
      </c>
      <c r="C19" s="539">
        <f>'Compte Résultat et Soldes Inter'!H133</f>
        <v>0</v>
      </c>
      <c r="D19" s="539">
        <f>'Compte Résultat et Soldes Inter'!G133</f>
        <v>81028191</v>
      </c>
      <c r="E19" s="983"/>
      <c r="F19" s="983"/>
      <c r="G19" s="1033"/>
      <c r="H19" s="1036"/>
      <c r="J19" s="707"/>
    </row>
    <row r="20" spans="1:10" ht="15.75" customHeight="1" x14ac:dyDescent="0.2">
      <c r="A20" s="280" t="s">
        <v>781</v>
      </c>
      <c r="B20" s="280" t="s">
        <v>784</v>
      </c>
      <c r="C20" s="539">
        <f>'Compte Résultat et Soldes Inter'!H135</f>
        <v>0</v>
      </c>
      <c r="D20" s="539">
        <f>'Compte Résultat et Soldes Inter'!G135</f>
        <v>0</v>
      </c>
      <c r="E20" s="983"/>
      <c r="F20" s="983"/>
      <c r="G20" s="1033"/>
      <c r="H20" s="1036"/>
      <c r="J20" s="707"/>
    </row>
    <row r="21" spans="1:10" ht="15.75" customHeight="1" x14ac:dyDescent="0.2">
      <c r="A21" s="280" t="s">
        <v>347</v>
      </c>
      <c r="B21" s="280" t="s">
        <v>348</v>
      </c>
      <c r="C21" s="539">
        <f>'Compte Résultat et Soldes Inter'!H170</f>
        <v>0</v>
      </c>
      <c r="D21" s="539">
        <f>'Compte Résultat et Soldes Inter'!G170</f>
        <v>0</v>
      </c>
      <c r="E21" s="983"/>
      <c r="F21" s="983"/>
      <c r="G21" s="1033"/>
      <c r="H21" s="1036"/>
      <c r="J21" s="707"/>
    </row>
    <row r="22" spans="1:10" ht="15" customHeight="1" x14ac:dyDescent="0.2">
      <c r="A22" s="280" t="s">
        <v>352</v>
      </c>
      <c r="B22" s="281" t="s">
        <v>353</v>
      </c>
      <c r="C22" s="539">
        <f>'Compte Résultat et Soldes Inter'!H171</f>
        <v>0</v>
      </c>
      <c r="D22" s="539">
        <f>'Compte Résultat et Soldes Inter'!G171</f>
        <v>0</v>
      </c>
      <c r="E22" s="983"/>
      <c r="F22" s="983"/>
      <c r="G22" s="1033"/>
      <c r="H22" s="1036"/>
      <c r="J22" s="707"/>
    </row>
    <row r="23" spans="1:10" ht="15" customHeight="1" x14ac:dyDescent="0.2">
      <c r="A23" s="280" t="s">
        <v>361</v>
      </c>
      <c r="B23" s="281" t="s">
        <v>362</v>
      </c>
      <c r="C23" s="539">
        <f>'Compte Résultat et Soldes Inter'!H179</f>
        <v>0</v>
      </c>
      <c r="D23" s="539">
        <f>'Compte Résultat et Soldes Inter'!G179</f>
        <v>7603125770</v>
      </c>
      <c r="E23" s="983"/>
      <c r="F23" s="983"/>
      <c r="G23" s="1033"/>
      <c r="H23" s="1036"/>
      <c r="J23" s="707"/>
    </row>
    <row r="24" spans="1:10" ht="15" customHeight="1" x14ac:dyDescent="0.2">
      <c r="A24" s="280" t="s">
        <v>344</v>
      </c>
      <c r="B24" s="280" t="s">
        <v>345</v>
      </c>
      <c r="C24" s="539">
        <f>'Compte Résultat et Soldes Inter'!H139</f>
        <v>0</v>
      </c>
      <c r="D24" s="539">
        <f>'Compte Résultat et Soldes Inter'!G139</f>
        <v>20000000</v>
      </c>
      <c r="E24" s="983"/>
      <c r="F24" s="983"/>
      <c r="G24" s="1033"/>
      <c r="H24" s="1036"/>
      <c r="J24" s="707"/>
    </row>
    <row r="25" spans="1:10" ht="15.75" customHeight="1" x14ac:dyDescent="0.2">
      <c r="A25" s="584"/>
      <c r="B25" s="585"/>
      <c r="C25" s="586"/>
      <c r="D25" s="586"/>
      <c r="E25" s="983"/>
      <c r="F25" s="983"/>
      <c r="G25" s="1033"/>
      <c r="H25" s="1036"/>
      <c r="J25" s="707"/>
    </row>
    <row r="26" spans="1:10" ht="15.75" customHeight="1" x14ac:dyDescent="0.2">
      <c r="A26" s="280" t="s">
        <v>191</v>
      </c>
      <c r="B26" s="281" t="s">
        <v>276</v>
      </c>
      <c r="C26" s="539">
        <f>'Compte Résultat et Soldes Inter'!D7</f>
        <v>0</v>
      </c>
      <c r="D26" s="539">
        <f>'Compte Résultat et Soldes Inter'!C7</f>
        <v>322529536</v>
      </c>
      <c r="E26" s="983"/>
      <c r="F26" s="983"/>
      <c r="G26" s="1033"/>
      <c r="H26" s="1036"/>
      <c r="J26" s="707"/>
    </row>
    <row r="27" spans="1:10" ht="15.75" customHeight="1" x14ac:dyDescent="0.2">
      <c r="A27" s="280" t="s">
        <v>194</v>
      </c>
      <c r="B27" s="281" t="s">
        <v>279</v>
      </c>
      <c r="C27" s="539">
        <f>'Compte Résultat et Soldes Inter'!D30</f>
        <v>0</v>
      </c>
      <c r="D27" s="539">
        <f>'Compte Résultat et Soldes Inter'!C30</f>
        <v>36387027</v>
      </c>
      <c r="E27" s="983"/>
      <c r="F27" s="983"/>
      <c r="G27" s="1033"/>
      <c r="H27" s="1036"/>
      <c r="J27" s="707"/>
    </row>
    <row r="28" spans="1:10" ht="15.75" customHeight="1" x14ac:dyDescent="0.2">
      <c r="A28" s="280" t="s">
        <v>204</v>
      </c>
      <c r="B28" s="280" t="s">
        <v>210</v>
      </c>
      <c r="C28" s="539">
        <f>'Compte Résultat et Soldes Inter'!D44</f>
        <v>0</v>
      </c>
      <c r="D28" s="539">
        <f>'Compte Résultat et Soldes Inter'!C44</f>
        <v>0</v>
      </c>
      <c r="E28" s="983"/>
      <c r="F28" s="983"/>
      <c r="G28" s="1033"/>
      <c r="H28" s="1036"/>
      <c r="J28" s="707"/>
    </row>
    <row r="29" spans="1:10" ht="15.75" customHeight="1" x14ac:dyDescent="0.2">
      <c r="A29" s="280" t="s">
        <v>208</v>
      </c>
      <c r="B29" s="280" t="s">
        <v>211</v>
      </c>
      <c r="C29" s="539">
        <f>'Compte Résultat et Soldes Inter'!D50</f>
        <v>0</v>
      </c>
      <c r="D29" s="539">
        <f>'Compte Résultat et Soldes Inter'!C50</f>
        <v>0</v>
      </c>
      <c r="E29" s="983"/>
      <c r="F29" s="983"/>
      <c r="G29" s="1033"/>
      <c r="H29" s="1036"/>
      <c r="J29" s="707"/>
    </row>
    <row r="30" spans="1:10" ht="15.75" customHeight="1" x14ac:dyDescent="0.2">
      <c r="A30" s="280" t="s">
        <v>564</v>
      </c>
      <c r="B30" s="280" t="s">
        <v>565</v>
      </c>
      <c r="C30" s="539">
        <f>'Compte Résultat et Soldes Inter'!D55</f>
        <v>0</v>
      </c>
      <c r="D30" s="539">
        <f>'Compte Résultat et Soldes Inter'!C55</f>
        <v>0</v>
      </c>
      <c r="E30" s="983"/>
      <c r="F30" s="983"/>
      <c r="G30" s="1033"/>
      <c r="H30" s="1036"/>
      <c r="J30" s="707"/>
    </row>
    <row r="31" spans="1:10" ht="15.75" customHeight="1" x14ac:dyDescent="0.2">
      <c r="A31" s="280" t="s">
        <v>566</v>
      </c>
      <c r="B31" s="280" t="s">
        <v>568</v>
      </c>
      <c r="C31" s="539">
        <f>'Compte Résultat et Soldes Inter'!D73</f>
        <v>0</v>
      </c>
      <c r="D31" s="539">
        <f>'Compte Résultat et Soldes Inter'!C73</f>
        <v>0</v>
      </c>
      <c r="E31" s="983"/>
      <c r="F31" s="983"/>
      <c r="G31" s="1033"/>
      <c r="H31" s="1036"/>
      <c r="J31" s="707"/>
    </row>
    <row r="32" spans="1:10" ht="15.75" customHeight="1" x14ac:dyDescent="0.2">
      <c r="A32" s="280" t="s">
        <v>567</v>
      </c>
      <c r="B32" s="280" t="s">
        <v>657</v>
      </c>
      <c r="C32" s="539">
        <f>'Compte Résultat et Soldes Inter'!D77</f>
        <v>0</v>
      </c>
      <c r="D32" s="539">
        <f>'Compte Résultat et Soldes Inter'!C77</f>
        <v>0</v>
      </c>
      <c r="E32" s="983"/>
      <c r="F32" s="983"/>
      <c r="G32" s="1033"/>
      <c r="H32" s="1036"/>
      <c r="J32" s="707"/>
    </row>
    <row r="33" spans="1:10" ht="15.75" customHeight="1" x14ac:dyDescent="0.2">
      <c r="A33" s="280" t="s">
        <v>290</v>
      </c>
      <c r="B33" s="280" t="s">
        <v>291</v>
      </c>
      <c r="C33" s="539">
        <f>'Compte Résultat et Soldes Inter'!D88</f>
        <v>0</v>
      </c>
      <c r="D33" s="539">
        <f>'Compte Résultat et Soldes Inter'!C88</f>
        <v>34161174</v>
      </c>
      <c r="E33" s="983"/>
      <c r="F33" s="983"/>
      <c r="G33" s="1033"/>
      <c r="H33" s="1036"/>
    </row>
    <row r="34" spans="1:10" ht="15.75" customHeight="1" x14ac:dyDescent="0.2">
      <c r="A34" s="280" t="s">
        <v>294</v>
      </c>
      <c r="B34" s="280" t="s">
        <v>295</v>
      </c>
      <c r="C34" s="539">
        <f>'Compte Résultat et Soldes Inter'!D92</f>
        <v>0</v>
      </c>
      <c r="D34" s="539">
        <f>'Compte Résultat et Soldes Inter'!C92</f>
        <v>0</v>
      </c>
      <c r="E34" s="983"/>
      <c r="F34" s="983"/>
      <c r="G34" s="1033"/>
      <c r="H34" s="1036"/>
    </row>
    <row r="35" spans="1:10" ht="18.75" customHeight="1" x14ac:dyDescent="0.2">
      <c r="A35" s="280" t="s">
        <v>307</v>
      </c>
      <c r="B35" s="280" t="s">
        <v>797</v>
      </c>
      <c r="C35" s="539">
        <f>'Compte Résultat et Soldes Inter'!D110</f>
        <v>0</v>
      </c>
      <c r="D35" s="539">
        <f>'Compte Résultat et Soldes Inter'!C110</f>
        <v>0</v>
      </c>
      <c r="E35" s="983"/>
      <c r="F35" s="983"/>
      <c r="G35" s="1033"/>
      <c r="H35" s="1036"/>
    </row>
    <row r="36" spans="1:10" ht="15" customHeight="1" x14ac:dyDescent="0.2">
      <c r="A36" s="280" t="s">
        <v>313</v>
      </c>
      <c r="B36" s="280" t="s">
        <v>314</v>
      </c>
      <c r="C36" s="539">
        <f>'Compte Résultat et Soldes Inter'!D117</f>
        <v>0</v>
      </c>
      <c r="D36" s="539">
        <f>'Compte Résultat et Soldes Inter'!C117</f>
        <v>2820196750</v>
      </c>
      <c r="E36" s="983"/>
      <c r="F36" s="983"/>
      <c r="G36" s="1033"/>
      <c r="H36" s="1036"/>
    </row>
    <row r="37" spans="1:10" ht="15.75" customHeight="1" x14ac:dyDescent="0.2">
      <c r="A37" s="280" t="s">
        <v>675</v>
      </c>
      <c r="B37" s="280" t="s">
        <v>318</v>
      </c>
      <c r="C37" s="539">
        <f>'Compte Résultat et Soldes Inter'!D122</f>
        <v>0</v>
      </c>
      <c r="D37" s="539">
        <f>'Compte Résultat et Soldes Inter'!C122</f>
        <v>118745245</v>
      </c>
      <c r="E37" s="983"/>
      <c r="F37" s="983"/>
      <c r="G37" s="1033"/>
      <c r="H37" s="1036"/>
    </row>
    <row r="38" spans="1:10" ht="15.75" customHeight="1" x14ac:dyDescent="0.2">
      <c r="A38" s="280" t="s">
        <v>332</v>
      </c>
      <c r="B38" s="281" t="s">
        <v>333</v>
      </c>
      <c r="C38" s="539">
        <f>'Compte Résultat et Soldes Inter'!D130</f>
        <v>0</v>
      </c>
      <c r="D38" s="539">
        <f>'Compte Résultat et Soldes Inter'!C130</f>
        <v>1194488569</v>
      </c>
      <c r="E38" s="983"/>
      <c r="F38" s="983"/>
      <c r="G38" s="1033"/>
      <c r="H38" s="1036"/>
    </row>
    <row r="39" spans="1:10" ht="15.75" customHeight="1" x14ac:dyDescent="0.2">
      <c r="A39" s="280" t="s">
        <v>388</v>
      </c>
      <c r="B39" s="280" t="s">
        <v>389</v>
      </c>
      <c r="C39" s="539">
        <f>'Compte Résultat et Soldes Inter'!D170</f>
        <v>0</v>
      </c>
      <c r="D39" s="539">
        <f>'Compte Résultat et Soldes Inter'!C170</f>
        <v>0</v>
      </c>
      <c r="E39" s="983"/>
      <c r="F39" s="983"/>
      <c r="G39" s="1033"/>
      <c r="H39" s="1036"/>
    </row>
    <row r="40" spans="1:10" ht="15.75" customHeight="1" x14ac:dyDescent="0.2">
      <c r="A40" s="280" t="s">
        <v>390</v>
      </c>
      <c r="B40" s="280" t="s">
        <v>391</v>
      </c>
      <c r="C40" s="539">
        <f>'Compte Résultat et Soldes Inter'!D171</f>
        <v>0</v>
      </c>
      <c r="D40" s="539">
        <f>'Compte Résultat et Soldes Inter'!C171</f>
        <v>486561283</v>
      </c>
      <c r="E40" s="983"/>
      <c r="F40" s="983"/>
      <c r="G40" s="1033"/>
      <c r="H40" s="1036"/>
    </row>
    <row r="41" spans="1:10" ht="15.75" customHeight="1" x14ac:dyDescent="0.2">
      <c r="A41" s="280" t="s">
        <v>398</v>
      </c>
      <c r="B41" s="281" t="s">
        <v>399</v>
      </c>
      <c r="C41" s="539">
        <f>'Compte Résultat et Soldes Inter'!D179</f>
        <v>0</v>
      </c>
      <c r="D41" s="539">
        <f>'Compte Résultat et Soldes Inter'!C179</f>
        <v>9111157732</v>
      </c>
      <c r="E41" s="983"/>
      <c r="F41" s="983"/>
      <c r="G41" s="1033"/>
      <c r="H41" s="1036"/>
    </row>
    <row r="42" spans="1:10" ht="15.75" customHeight="1" x14ac:dyDescent="0.2">
      <c r="A42" s="284"/>
      <c r="B42" s="284" t="s">
        <v>1495</v>
      </c>
      <c r="C42" s="530">
        <f>SUM(C7:C23)-C24-SUM(C26:C41)</f>
        <v>0</v>
      </c>
      <c r="D42" s="530">
        <f>SUM(D7:D23)-D24-SUM(D26:D41)</f>
        <v>661171044</v>
      </c>
      <c r="E42" s="983"/>
      <c r="F42" s="983"/>
      <c r="G42" s="1033"/>
      <c r="H42" s="1036"/>
    </row>
    <row r="43" spans="1:10" ht="15.75" customHeight="1" x14ac:dyDescent="0.2">
      <c r="A43" s="279"/>
      <c r="B43" s="279" t="s">
        <v>1796</v>
      </c>
      <c r="C43" s="279"/>
      <c r="D43" s="279"/>
      <c r="E43" s="983"/>
      <c r="F43" s="983"/>
      <c r="G43" s="1033"/>
      <c r="H43" s="1036"/>
    </row>
    <row r="44" spans="1:10" ht="15.75" customHeight="1" x14ac:dyDescent="0.2">
      <c r="A44" s="285" t="s">
        <v>36</v>
      </c>
      <c r="B44" s="285" t="s">
        <v>254</v>
      </c>
      <c r="C44" s="539">
        <f>AVERAGE('Bilan et Hors Bilan'!J75:K75)</f>
        <v>26028051345</v>
      </c>
      <c r="D44" s="539">
        <f>AVERAGE('Bilan et Hors Bilan'!I75:J75)</f>
        <v>27411718325.5</v>
      </c>
      <c r="E44" s="983"/>
      <c r="F44" s="983"/>
      <c r="G44" s="1033"/>
      <c r="H44" s="1036"/>
    </row>
    <row r="45" spans="1:10" ht="15.75" customHeight="1" x14ac:dyDescent="0.2">
      <c r="A45" s="284"/>
      <c r="B45" s="284" t="s">
        <v>1500</v>
      </c>
      <c r="C45" s="530">
        <f>SUM(C44)</f>
        <v>26028051345</v>
      </c>
      <c r="D45" s="530">
        <f>SUM(D44)</f>
        <v>27411718325.5</v>
      </c>
      <c r="E45" s="984"/>
      <c r="F45" s="984"/>
      <c r="G45" s="1034"/>
      <c r="H45" s="1037"/>
    </row>
    <row r="46" spans="1:10" ht="15.75" customHeight="1" x14ac:dyDescent="0.2">
      <c r="A46" s="724"/>
      <c r="B46" s="724"/>
      <c r="C46" s="725"/>
      <c r="D46" s="725"/>
      <c r="E46" s="724"/>
      <c r="F46" s="724"/>
      <c r="G46" s="724"/>
      <c r="H46" s="724"/>
      <c r="J46" s="313"/>
    </row>
    <row r="47" spans="1:10" ht="15.75" customHeight="1" x14ac:dyDescent="0.2">
      <c r="A47" s="724"/>
      <c r="B47" s="724"/>
      <c r="C47" s="724"/>
      <c r="D47" s="724"/>
      <c r="E47" s="724"/>
      <c r="F47" s="724"/>
      <c r="G47" s="724"/>
      <c r="H47" s="724"/>
      <c r="J47" s="313"/>
    </row>
    <row r="48" spans="1:10" ht="15.75" customHeight="1" x14ac:dyDescent="0.2">
      <c r="A48" s="1002" t="s">
        <v>1598</v>
      </c>
      <c r="B48" s="1002"/>
      <c r="C48" s="1002"/>
      <c r="D48" s="1002"/>
      <c r="E48" s="1002"/>
      <c r="F48" s="1002"/>
      <c r="G48" s="1002"/>
      <c r="H48" s="1002"/>
    </row>
    <row r="49" spans="1:10" ht="15.75" customHeight="1" x14ac:dyDescent="0.2">
      <c r="A49" s="1003" t="s">
        <v>1484</v>
      </c>
      <c r="B49" s="1003"/>
      <c r="C49" s="1003"/>
      <c r="D49" s="1003"/>
      <c r="E49" s="723"/>
      <c r="F49" s="723"/>
      <c r="G49" s="723"/>
      <c r="H49" s="723"/>
      <c r="J49" s="707"/>
    </row>
    <row r="50" spans="1:10" ht="15.75" customHeight="1" x14ac:dyDescent="0.2">
      <c r="A50" s="706" t="s">
        <v>1485</v>
      </c>
      <c r="B50" s="279" t="s">
        <v>1599</v>
      </c>
      <c r="C50" s="218" t="str">
        <f>C$6</f>
        <v>Montant N-1</v>
      </c>
      <c r="D50" s="218" t="str">
        <f>D$6</f>
        <v>Montant N</v>
      </c>
      <c r="E50" s="218" t="str">
        <f>E$6</f>
        <v>Résultat N-1</v>
      </c>
      <c r="F50" s="218" t="str">
        <f>F$6</f>
        <v>Résultat N</v>
      </c>
      <c r="G50" s="706" t="s">
        <v>1488</v>
      </c>
      <c r="H50" s="712" t="s">
        <v>1489</v>
      </c>
      <c r="J50" s="707"/>
    </row>
    <row r="51" spans="1:10" ht="15.75" customHeight="1" x14ac:dyDescent="0.2">
      <c r="A51" s="587"/>
      <c r="B51" s="588"/>
      <c r="C51" s="589"/>
      <c r="D51" s="589"/>
      <c r="E51" s="982">
        <f>IF(C56&lt;&gt;0,C53/C56,0)</f>
        <v>0</v>
      </c>
      <c r="F51" s="982">
        <f>IF(D56&lt;&gt;0,D53/D56,0)</f>
        <v>1.5503501238830585E-2</v>
      </c>
      <c r="G51" s="1032" t="s">
        <v>1600</v>
      </c>
      <c r="H51" s="1035" t="str">
        <f>IF(D56&lt;&gt;0,IF(F51&lt;3%,"La norme n'est pas respectée","La norme est respectée"),"")</f>
        <v>La norme n'est pas respectée</v>
      </c>
      <c r="J51" s="707"/>
    </row>
    <row r="52" spans="1:10" ht="15.75" customHeight="1" x14ac:dyDescent="0.2">
      <c r="A52" s="286"/>
      <c r="B52" s="287" t="s">
        <v>1601</v>
      </c>
      <c r="C52" s="716">
        <f>C42</f>
        <v>0</v>
      </c>
      <c r="D52" s="716">
        <f>D42</f>
        <v>661171044</v>
      </c>
      <c r="E52" s="983"/>
      <c r="F52" s="983"/>
      <c r="G52" s="1033"/>
      <c r="H52" s="1036"/>
      <c r="J52" s="707"/>
    </row>
    <row r="53" spans="1:10" ht="15.75" customHeight="1" x14ac:dyDescent="0.2">
      <c r="A53" s="284"/>
      <c r="B53" s="284" t="str">
        <f>B42</f>
        <v>Total numérateur</v>
      </c>
      <c r="C53" s="530">
        <f>C42</f>
        <v>0</v>
      </c>
      <c r="D53" s="530">
        <f>D42</f>
        <v>661171044</v>
      </c>
      <c r="E53" s="983"/>
      <c r="F53" s="983"/>
      <c r="G53" s="1033"/>
      <c r="H53" s="1036"/>
      <c r="J53" s="707"/>
    </row>
    <row r="54" spans="1:10" ht="15.75" customHeight="1" x14ac:dyDescent="0.2">
      <c r="A54" s="726"/>
      <c r="B54" s="279" t="s">
        <v>1788</v>
      </c>
      <c r="C54" s="727"/>
      <c r="D54" s="727"/>
      <c r="E54" s="983"/>
      <c r="F54" s="983"/>
      <c r="G54" s="1033"/>
      <c r="H54" s="1036"/>
      <c r="J54" s="707"/>
    </row>
    <row r="55" spans="1:10" ht="15.75" customHeight="1" x14ac:dyDescent="0.2">
      <c r="A55" s="285" t="s">
        <v>266</v>
      </c>
      <c r="B55" s="285" t="s">
        <v>269</v>
      </c>
      <c r="C55" s="540">
        <f>AVERAGE('Bilan et Hors Bilan'!F121:G121)</f>
        <v>42617326431</v>
      </c>
      <c r="D55" s="540">
        <f>AVERAGE('Bilan et Hors Bilan'!E121:F121)</f>
        <v>42646563109.5</v>
      </c>
      <c r="E55" s="983"/>
      <c r="F55" s="983"/>
      <c r="G55" s="1033"/>
      <c r="H55" s="1036"/>
      <c r="J55" s="707"/>
    </row>
    <row r="56" spans="1:10" ht="15.75" customHeight="1" x14ac:dyDescent="0.2">
      <c r="A56" s="284"/>
      <c r="B56" s="284" t="s">
        <v>1500</v>
      </c>
      <c r="C56" s="530">
        <f>SUM(C55:C55)</f>
        <v>42617326431</v>
      </c>
      <c r="D56" s="530">
        <f>SUM(D55:D55)</f>
        <v>42646563109.5</v>
      </c>
      <c r="E56" s="984"/>
      <c r="F56" s="984"/>
      <c r="G56" s="1034"/>
      <c r="H56" s="1037"/>
      <c r="J56" s="707"/>
    </row>
    <row r="57" spans="1:10" ht="15.75" customHeight="1" x14ac:dyDescent="0.2">
      <c r="J57" s="707"/>
    </row>
    <row r="58" spans="1:10" ht="21.75" customHeight="1" x14ac:dyDescent="0.2">
      <c r="J58" s="707"/>
    </row>
    <row r="59" spans="1:10" ht="15.75" customHeight="1" x14ac:dyDescent="0.2">
      <c r="A59" s="278"/>
      <c r="B59" s="1002" t="s">
        <v>1602</v>
      </c>
      <c r="C59" s="1002"/>
      <c r="D59" s="1002"/>
      <c r="E59" s="1002"/>
      <c r="F59" s="1002"/>
      <c r="G59" s="1002"/>
      <c r="H59" s="583"/>
      <c r="J59" s="707"/>
    </row>
    <row r="60" spans="1:10" ht="15.75" customHeight="1" x14ac:dyDescent="0.2">
      <c r="A60" s="1003" t="s">
        <v>1484</v>
      </c>
      <c r="B60" s="1003"/>
      <c r="C60" s="1003"/>
      <c r="D60" s="1003"/>
      <c r="E60" s="723"/>
      <c r="F60" s="723"/>
      <c r="G60" s="723"/>
      <c r="H60" s="723"/>
      <c r="J60" s="707"/>
    </row>
    <row r="61" spans="1:10" ht="15.75" customHeight="1" x14ac:dyDescent="0.2">
      <c r="A61" s="706" t="s">
        <v>1485</v>
      </c>
      <c r="B61" s="279" t="s">
        <v>1878</v>
      </c>
      <c r="C61" s="218" t="str">
        <f>C$6</f>
        <v>Montant N-1</v>
      </c>
      <c r="D61" s="218" t="str">
        <f>D$6</f>
        <v>Montant N</v>
      </c>
      <c r="E61" s="218" t="str">
        <f>E$6</f>
        <v>Résultat N-1</v>
      </c>
      <c r="F61" s="218" t="str">
        <f>F$6</f>
        <v>Résultat N</v>
      </c>
      <c r="G61" s="706" t="s">
        <v>1488</v>
      </c>
      <c r="H61" s="712" t="s">
        <v>1489</v>
      </c>
      <c r="J61" s="707"/>
    </row>
    <row r="62" spans="1:10" ht="15.75" customHeight="1" x14ac:dyDescent="0.2">
      <c r="A62" s="287" t="s">
        <v>192</v>
      </c>
      <c r="B62" s="288" t="s">
        <v>541</v>
      </c>
      <c r="C62" s="716">
        <f t="shared" ref="C62:D75" si="0">C7</f>
        <v>0</v>
      </c>
      <c r="D62" s="716">
        <f t="shared" si="0"/>
        <v>42709050</v>
      </c>
      <c r="E62" s="982">
        <f>IF(C97&lt;&gt;0,C79/C97,0)</f>
        <v>0</v>
      </c>
      <c r="F62" s="982">
        <f>IF(D97&lt;&gt;0,D79/D97,0)</f>
        <v>1.0468111302096521</v>
      </c>
      <c r="G62" s="1038" t="s">
        <v>1603</v>
      </c>
      <c r="H62" s="1035" t="str">
        <f>IF(D97&lt;&gt;0,IF(F62&lt;130%,"La norme n'est pas respectée","La norme est respectée"),"")</f>
        <v>La norme n'est pas respectée</v>
      </c>
      <c r="J62" s="707"/>
    </row>
    <row r="63" spans="1:10" ht="15.75" customHeight="1" x14ac:dyDescent="0.2">
      <c r="A63" s="287" t="s">
        <v>213</v>
      </c>
      <c r="B63" s="287" t="s">
        <v>280</v>
      </c>
      <c r="C63" s="716">
        <f t="shared" si="0"/>
        <v>0</v>
      </c>
      <c r="D63" s="716">
        <f t="shared" si="0"/>
        <v>6927039156</v>
      </c>
      <c r="E63" s="983"/>
      <c r="F63" s="983"/>
      <c r="G63" s="1039"/>
      <c r="H63" s="1036"/>
      <c r="J63" s="707"/>
    </row>
    <row r="64" spans="1:10" ht="15.75" customHeight="1" x14ac:dyDescent="0.2">
      <c r="A64" s="287" t="s">
        <v>283</v>
      </c>
      <c r="B64" s="287" t="s">
        <v>284</v>
      </c>
      <c r="C64" s="716">
        <f t="shared" si="0"/>
        <v>0</v>
      </c>
      <c r="D64" s="716">
        <f t="shared" si="0"/>
        <v>0</v>
      </c>
      <c r="E64" s="983"/>
      <c r="F64" s="983"/>
      <c r="G64" s="1039"/>
      <c r="H64" s="1036"/>
      <c r="J64" s="707"/>
    </row>
    <row r="65" spans="1:10" ht="15.75" customHeight="1" x14ac:dyDescent="0.2">
      <c r="A65" s="287" t="s">
        <v>288</v>
      </c>
      <c r="B65" s="287" t="s">
        <v>289</v>
      </c>
      <c r="C65" s="716">
        <f t="shared" si="0"/>
        <v>0</v>
      </c>
      <c r="D65" s="716">
        <f t="shared" si="0"/>
        <v>0</v>
      </c>
      <c r="E65" s="983"/>
      <c r="F65" s="983"/>
      <c r="G65" s="1039"/>
      <c r="H65" s="1036"/>
      <c r="J65" s="707"/>
    </row>
    <row r="66" spans="1:10" ht="15.75" customHeight="1" x14ac:dyDescent="0.2">
      <c r="A66" s="287" t="s">
        <v>732</v>
      </c>
      <c r="B66" s="287" t="s">
        <v>748</v>
      </c>
      <c r="C66" s="716">
        <f t="shared" si="0"/>
        <v>0</v>
      </c>
      <c r="D66" s="716">
        <f t="shared" si="0"/>
        <v>0</v>
      </c>
      <c r="E66" s="983"/>
      <c r="F66" s="983"/>
      <c r="G66" s="1039"/>
      <c r="H66" s="1036"/>
      <c r="J66" s="707"/>
    </row>
    <row r="67" spans="1:10" ht="15.75" customHeight="1" x14ac:dyDescent="0.2">
      <c r="A67" s="287" t="s">
        <v>752</v>
      </c>
      <c r="B67" s="287" t="s">
        <v>755</v>
      </c>
      <c r="C67" s="716">
        <f t="shared" si="0"/>
        <v>0</v>
      </c>
      <c r="D67" s="716">
        <f t="shared" si="0"/>
        <v>0</v>
      </c>
      <c r="E67" s="983"/>
      <c r="F67" s="983"/>
      <c r="G67" s="1039"/>
      <c r="H67" s="1036"/>
      <c r="J67" s="707"/>
    </row>
    <row r="68" spans="1:10" ht="15.75" customHeight="1" x14ac:dyDescent="0.2">
      <c r="A68" s="287" t="s">
        <v>757</v>
      </c>
      <c r="B68" s="288" t="s">
        <v>657</v>
      </c>
      <c r="C68" s="716">
        <f t="shared" si="0"/>
        <v>0</v>
      </c>
      <c r="D68" s="716">
        <f t="shared" si="0"/>
        <v>747936</v>
      </c>
      <c r="E68" s="983"/>
      <c r="F68" s="983"/>
      <c r="G68" s="1039"/>
      <c r="H68" s="1036"/>
      <c r="J68" s="707"/>
    </row>
    <row r="69" spans="1:10" ht="15.75" customHeight="1" x14ac:dyDescent="0.2">
      <c r="A69" s="287" t="s">
        <v>292</v>
      </c>
      <c r="B69" s="287" t="s">
        <v>293</v>
      </c>
      <c r="C69" s="716">
        <f t="shared" si="0"/>
        <v>0</v>
      </c>
      <c r="D69" s="716">
        <f t="shared" si="0"/>
        <v>0</v>
      </c>
      <c r="E69" s="983"/>
      <c r="F69" s="983"/>
      <c r="G69" s="1039"/>
      <c r="H69" s="1036"/>
      <c r="J69" s="707"/>
    </row>
    <row r="70" spans="1:10" ht="15.75" customHeight="1" x14ac:dyDescent="0.2">
      <c r="A70" s="287" t="s">
        <v>296</v>
      </c>
      <c r="B70" s="287" t="s">
        <v>297</v>
      </c>
      <c r="C70" s="716">
        <f t="shared" si="0"/>
        <v>0</v>
      </c>
      <c r="D70" s="716">
        <f t="shared" si="0"/>
        <v>0</v>
      </c>
      <c r="E70" s="983"/>
      <c r="F70" s="983"/>
      <c r="G70" s="1039"/>
      <c r="H70" s="1036"/>
      <c r="J70" s="707"/>
    </row>
    <row r="71" spans="1:10" ht="15.75" customHeight="1" x14ac:dyDescent="0.2">
      <c r="A71" s="287" t="s">
        <v>308</v>
      </c>
      <c r="B71" s="287" t="s">
        <v>309</v>
      </c>
      <c r="C71" s="716">
        <f t="shared" si="0"/>
        <v>0</v>
      </c>
      <c r="D71" s="716">
        <f t="shared" si="0"/>
        <v>0</v>
      </c>
      <c r="E71" s="983"/>
      <c r="F71" s="983"/>
      <c r="G71" s="1039"/>
      <c r="H71" s="1036"/>
      <c r="J71" s="707"/>
    </row>
    <row r="72" spans="1:10" ht="15.75" customHeight="1" x14ac:dyDescent="0.2">
      <c r="A72" s="728" t="s">
        <v>311</v>
      </c>
      <c r="B72" s="287" t="s">
        <v>182</v>
      </c>
      <c r="C72" s="716">
        <f t="shared" si="0"/>
        <v>0</v>
      </c>
      <c r="D72" s="716">
        <f t="shared" si="0"/>
        <v>0</v>
      </c>
      <c r="E72" s="983"/>
      <c r="F72" s="983"/>
      <c r="G72" s="1039"/>
      <c r="H72" s="1036"/>
      <c r="J72" s="707"/>
    </row>
    <row r="73" spans="1:10" ht="15.75" customHeight="1" x14ac:dyDescent="0.2">
      <c r="A73" s="728" t="s">
        <v>316</v>
      </c>
      <c r="B73" s="289" t="s">
        <v>181</v>
      </c>
      <c r="C73" s="716">
        <f t="shared" si="0"/>
        <v>0</v>
      </c>
      <c r="D73" s="716">
        <f t="shared" si="0"/>
        <v>150748257</v>
      </c>
      <c r="E73" s="983"/>
      <c r="F73" s="983"/>
      <c r="G73" s="1039"/>
      <c r="H73" s="1036"/>
      <c r="J73" s="707"/>
    </row>
    <row r="74" spans="1:10" ht="15.75" customHeight="1" x14ac:dyDescent="0.2">
      <c r="A74" s="290" t="s">
        <v>335</v>
      </c>
      <c r="B74" s="291" t="s">
        <v>336</v>
      </c>
      <c r="C74" s="716">
        <f t="shared" si="0"/>
        <v>0</v>
      </c>
      <c r="D74" s="716">
        <f t="shared" si="0"/>
        <v>81028191</v>
      </c>
      <c r="E74" s="983"/>
      <c r="F74" s="983"/>
      <c r="G74" s="1039"/>
      <c r="H74" s="1036"/>
      <c r="J74" s="707"/>
    </row>
    <row r="75" spans="1:10" ht="15.75" customHeight="1" x14ac:dyDescent="0.2">
      <c r="A75" s="287" t="s">
        <v>781</v>
      </c>
      <c r="B75" s="287" t="s">
        <v>784</v>
      </c>
      <c r="C75" s="716">
        <f t="shared" si="0"/>
        <v>0</v>
      </c>
      <c r="D75" s="716">
        <f t="shared" si="0"/>
        <v>0</v>
      </c>
      <c r="E75" s="983"/>
      <c r="F75" s="983"/>
      <c r="G75" s="1039"/>
      <c r="H75" s="1036"/>
      <c r="J75" s="707"/>
    </row>
    <row r="76" spans="1:10" ht="15" customHeight="1" x14ac:dyDescent="0.2">
      <c r="A76" s="287" t="s">
        <v>344</v>
      </c>
      <c r="B76" s="287" t="s">
        <v>345</v>
      </c>
      <c r="C76" s="716">
        <f>C24</f>
        <v>0</v>
      </c>
      <c r="D76" s="716">
        <f>D24</f>
        <v>20000000</v>
      </c>
      <c r="E76" s="983"/>
      <c r="F76" s="983"/>
      <c r="G76" s="1039"/>
      <c r="H76" s="1036"/>
      <c r="J76" s="707"/>
    </row>
    <row r="77" spans="1:10" ht="15.75" customHeight="1" x14ac:dyDescent="0.2">
      <c r="A77" s="287" t="s">
        <v>361</v>
      </c>
      <c r="B77" s="287" t="s">
        <v>362</v>
      </c>
      <c r="C77" s="716">
        <f>C23</f>
        <v>0</v>
      </c>
      <c r="D77" s="716">
        <f>D23</f>
        <v>7603125770</v>
      </c>
      <c r="E77" s="983"/>
      <c r="F77" s="983"/>
      <c r="G77" s="1039"/>
      <c r="H77" s="1036"/>
      <c r="J77" s="707"/>
    </row>
    <row r="78" spans="1:10" ht="15.75" customHeight="1" x14ac:dyDescent="0.2">
      <c r="A78" s="590"/>
      <c r="B78" s="591"/>
      <c r="C78" s="592"/>
      <c r="D78" s="592"/>
      <c r="E78" s="983"/>
      <c r="F78" s="983"/>
      <c r="G78" s="1039"/>
      <c r="H78" s="1036"/>
      <c r="J78" s="707"/>
    </row>
    <row r="79" spans="1:10" ht="15.75" customHeight="1" x14ac:dyDescent="0.2">
      <c r="A79" s="284"/>
      <c r="B79" s="284" t="s">
        <v>1495</v>
      </c>
      <c r="C79" s="530">
        <f>SUM(C62:C75,C77)-C76</f>
        <v>0</v>
      </c>
      <c r="D79" s="530">
        <f>SUM(D62:D75,D77)-D76</f>
        <v>14785398360</v>
      </c>
      <c r="E79" s="983"/>
      <c r="F79" s="983"/>
      <c r="G79" s="1039"/>
      <c r="H79" s="1036"/>
      <c r="J79" s="707"/>
    </row>
    <row r="80" spans="1:10" ht="15.75" customHeight="1" x14ac:dyDescent="0.2">
      <c r="A80" s="279"/>
      <c r="B80" s="279" t="s">
        <v>1604</v>
      </c>
      <c r="C80" s="531"/>
      <c r="D80" s="531"/>
      <c r="E80" s="983"/>
      <c r="F80" s="983"/>
      <c r="G80" s="1039"/>
      <c r="H80" s="1036"/>
      <c r="J80" s="707"/>
    </row>
    <row r="81" spans="1:10" ht="15.75" customHeight="1" x14ac:dyDescent="0.2">
      <c r="A81" s="166" t="s">
        <v>191</v>
      </c>
      <c r="B81" s="166" t="s">
        <v>276</v>
      </c>
      <c r="C81" s="716">
        <f t="shared" ref="C81:D96" si="1">C26</f>
        <v>0</v>
      </c>
      <c r="D81" s="716">
        <f t="shared" si="1"/>
        <v>322529536</v>
      </c>
      <c r="E81" s="983"/>
      <c r="F81" s="983"/>
      <c r="G81" s="1039"/>
      <c r="H81" s="1036"/>
      <c r="J81" s="707"/>
    </row>
    <row r="82" spans="1:10" ht="15.75" customHeight="1" x14ac:dyDescent="0.2">
      <c r="A82" s="166" t="s">
        <v>194</v>
      </c>
      <c r="B82" s="166" t="s">
        <v>279</v>
      </c>
      <c r="C82" s="716">
        <f t="shared" si="1"/>
        <v>0</v>
      </c>
      <c r="D82" s="716">
        <f t="shared" si="1"/>
        <v>36387027</v>
      </c>
      <c r="E82" s="983"/>
      <c r="F82" s="983"/>
      <c r="G82" s="1039"/>
      <c r="H82" s="1036"/>
      <c r="J82" s="707"/>
    </row>
    <row r="83" spans="1:10" ht="15.75" customHeight="1" x14ac:dyDescent="0.2">
      <c r="A83" s="166" t="s">
        <v>204</v>
      </c>
      <c r="B83" s="166" t="s">
        <v>210</v>
      </c>
      <c r="C83" s="716">
        <f t="shared" si="1"/>
        <v>0</v>
      </c>
      <c r="D83" s="716">
        <f t="shared" si="1"/>
        <v>0</v>
      </c>
      <c r="E83" s="983"/>
      <c r="F83" s="983"/>
      <c r="G83" s="1039"/>
      <c r="H83" s="1036"/>
      <c r="J83" s="707"/>
    </row>
    <row r="84" spans="1:10" ht="15.75" customHeight="1" x14ac:dyDescent="0.2">
      <c r="A84" s="166" t="s">
        <v>208</v>
      </c>
      <c r="B84" s="287" t="s">
        <v>211</v>
      </c>
      <c r="C84" s="716">
        <f t="shared" si="1"/>
        <v>0</v>
      </c>
      <c r="D84" s="716">
        <f t="shared" si="1"/>
        <v>0</v>
      </c>
      <c r="E84" s="983"/>
      <c r="F84" s="983"/>
      <c r="G84" s="1039"/>
      <c r="H84" s="1036"/>
      <c r="J84" s="707"/>
    </row>
    <row r="85" spans="1:10" ht="15.75" customHeight="1" x14ac:dyDescent="0.2">
      <c r="A85" s="166" t="s">
        <v>564</v>
      </c>
      <c r="B85" s="289" t="s">
        <v>565</v>
      </c>
      <c r="C85" s="716">
        <f t="shared" si="1"/>
        <v>0</v>
      </c>
      <c r="D85" s="716">
        <f t="shared" si="1"/>
        <v>0</v>
      </c>
      <c r="E85" s="983"/>
      <c r="F85" s="983"/>
      <c r="G85" s="1039"/>
      <c r="H85" s="1036"/>
      <c r="J85" s="707"/>
    </row>
    <row r="86" spans="1:10" ht="15.75" customHeight="1" x14ac:dyDescent="0.2">
      <c r="A86" s="166" t="s">
        <v>566</v>
      </c>
      <c r="B86" s="287" t="s">
        <v>568</v>
      </c>
      <c r="C86" s="716">
        <f t="shared" si="1"/>
        <v>0</v>
      </c>
      <c r="D86" s="716">
        <f t="shared" si="1"/>
        <v>0</v>
      </c>
      <c r="E86" s="983"/>
      <c r="F86" s="983"/>
      <c r="G86" s="1039"/>
      <c r="H86" s="1036"/>
      <c r="J86" s="707"/>
    </row>
    <row r="87" spans="1:10" ht="15.75" customHeight="1" x14ac:dyDescent="0.2">
      <c r="A87" s="166" t="s">
        <v>567</v>
      </c>
      <c r="B87" s="287" t="s">
        <v>657</v>
      </c>
      <c r="C87" s="716">
        <f t="shared" si="1"/>
        <v>0</v>
      </c>
      <c r="D87" s="716">
        <f t="shared" si="1"/>
        <v>0</v>
      </c>
      <c r="E87" s="983"/>
      <c r="F87" s="983"/>
      <c r="G87" s="1039"/>
      <c r="H87" s="1036"/>
      <c r="J87" s="707"/>
    </row>
    <row r="88" spans="1:10" ht="15.75" customHeight="1" x14ac:dyDescent="0.2">
      <c r="A88" s="728" t="s">
        <v>290</v>
      </c>
      <c r="B88" s="287" t="s">
        <v>291</v>
      </c>
      <c r="C88" s="716">
        <f t="shared" si="1"/>
        <v>0</v>
      </c>
      <c r="D88" s="716">
        <f t="shared" si="1"/>
        <v>34161174</v>
      </c>
      <c r="E88" s="983"/>
      <c r="F88" s="983"/>
      <c r="G88" s="1039"/>
      <c r="H88" s="1036"/>
      <c r="J88" s="707"/>
    </row>
    <row r="89" spans="1:10" ht="15.75" customHeight="1" x14ac:dyDescent="0.2">
      <c r="A89" s="728" t="s">
        <v>294</v>
      </c>
      <c r="B89" s="287" t="s">
        <v>295</v>
      </c>
      <c r="C89" s="716">
        <f t="shared" si="1"/>
        <v>0</v>
      </c>
      <c r="D89" s="716">
        <f t="shared" si="1"/>
        <v>0</v>
      </c>
      <c r="E89" s="983"/>
      <c r="F89" s="983"/>
      <c r="G89" s="1039"/>
      <c r="H89" s="1036"/>
      <c r="J89" s="707"/>
    </row>
    <row r="90" spans="1:10" ht="15.75" customHeight="1" x14ac:dyDescent="0.2">
      <c r="A90" s="728" t="s">
        <v>307</v>
      </c>
      <c r="B90" s="287" t="s">
        <v>797</v>
      </c>
      <c r="C90" s="716">
        <f t="shared" si="1"/>
        <v>0</v>
      </c>
      <c r="D90" s="716">
        <f t="shared" si="1"/>
        <v>0</v>
      </c>
      <c r="E90" s="983"/>
      <c r="F90" s="983"/>
      <c r="G90" s="1039"/>
      <c r="H90" s="1036"/>
      <c r="J90" s="707"/>
    </row>
    <row r="91" spans="1:10" ht="15.75" customHeight="1" x14ac:dyDescent="0.2">
      <c r="A91" s="287" t="s">
        <v>313</v>
      </c>
      <c r="B91" s="166" t="s">
        <v>314</v>
      </c>
      <c r="C91" s="716">
        <f t="shared" si="1"/>
        <v>0</v>
      </c>
      <c r="D91" s="716">
        <f t="shared" si="1"/>
        <v>2820196750</v>
      </c>
      <c r="E91" s="983"/>
      <c r="F91" s="983"/>
      <c r="G91" s="1039"/>
      <c r="H91" s="1036"/>
      <c r="J91" s="707"/>
    </row>
    <row r="92" spans="1:10" ht="15.75" customHeight="1" x14ac:dyDescent="0.2">
      <c r="A92" s="287" t="s">
        <v>675</v>
      </c>
      <c r="B92" s="166" t="s">
        <v>318</v>
      </c>
      <c r="C92" s="716">
        <f t="shared" si="1"/>
        <v>0</v>
      </c>
      <c r="D92" s="716">
        <f t="shared" si="1"/>
        <v>118745245</v>
      </c>
      <c r="E92" s="983"/>
      <c r="F92" s="983"/>
      <c r="G92" s="1039"/>
      <c r="H92" s="1036"/>
      <c r="J92" s="707"/>
    </row>
    <row r="93" spans="1:10" ht="15.75" customHeight="1" x14ac:dyDescent="0.2">
      <c r="A93" s="728" t="s">
        <v>332</v>
      </c>
      <c r="B93" s="289" t="s">
        <v>333</v>
      </c>
      <c r="C93" s="716">
        <f t="shared" si="1"/>
        <v>0</v>
      </c>
      <c r="D93" s="716">
        <f t="shared" si="1"/>
        <v>1194488569</v>
      </c>
      <c r="E93" s="983"/>
      <c r="F93" s="983"/>
      <c r="G93" s="1039"/>
      <c r="H93" s="1036"/>
      <c r="J93" s="707"/>
    </row>
    <row r="94" spans="1:10" ht="15.75" customHeight="1" x14ac:dyDescent="0.2">
      <c r="A94" s="287" t="s">
        <v>388</v>
      </c>
      <c r="B94" s="287" t="s">
        <v>389</v>
      </c>
      <c r="C94" s="716">
        <f t="shared" si="1"/>
        <v>0</v>
      </c>
      <c r="D94" s="716">
        <f t="shared" si="1"/>
        <v>0</v>
      </c>
      <c r="E94" s="983"/>
      <c r="F94" s="983"/>
      <c r="G94" s="1039"/>
      <c r="H94" s="1036"/>
      <c r="J94" s="707"/>
    </row>
    <row r="95" spans="1:10" ht="15.75" customHeight="1" x14ac:dyDescent="0.2">
      <c r="A95" s="287" t="s">
        <v>390</v>
      </c>
      <c r="B95" s="287" t="s">
        <v>391</v>
      </c>
      <c r="C95" s="716">
        <f t="shared" si="1"/>
        <v>0</v>
      </c>
      <c r="D95" s="716">
        <f t="shared" si="1"/>
        <v>486561283</v>
      </c>
      <c r="E95" s="983"/>
      <c r="F95" s="983"/>
      <c r="G95" s="1039"/>
      <c r="H95" s="1036"/>
      <c r="J95" s="707"/>
    </row>
    <row r="96" spans="1:10" ht="15.75" customHeight="1" x14ac:dyDescent="0.2">
      <c r="A96" s="287" t="s">
        <v>398</v>
      </c>
      <c r="B96" s="287" t="s">
        <v>399</v>
      </c>
      <c r="C96" s="716">
        <f t="shared" si="1"/>
        <v>0</v>
      </c>
      <c r="D96" s="716">
        <f t="shared" si="1"/>
        <v>9111157732</v>
      </c>
      <c r="E96" s="983"/>
      <c r="F96" s="983"/>
      <c r="G96" s="1039"/>
      <c r="H96" s="1036"/>
      <c r="J96" s="707"/>
    </row>
    <row r="97" spans="1:10" ht="15.75" customHeight="1" x14ac:dyDescent="0.2">
      <c r="A97" s="284"/>
      <c r="B97" s="284" t="s">
        <v>1500</v>
      </c>
      <c r="C97" s="530">
        <f>SUM(C81:C96)</f>
        <v>0</v>
      </c>
      <c r="D97" s="530">
        <f>SUM(D81:D96)</f>
        <v>14124227316</v>
      </c>
      <c r="E97" s="983"/>
      <c r="F97" s="983"/>
      <c r="G97" s="1039"/>
      <c r="H97" s="1036"/>
      <c r="J97" s="707"/>
    </row>
    <row r="98" spans="1:10" ht="15.75" customHeight="1" x14ac:dyDescent="0.2">
      <c r="A98" s="587"/>
      <c r="B98" s="588"/>
      <c r="C98" s="589"/>
      <c r="D98" s="589"/>
      <c r="E98" s="984"/>
      <c r="F98" s="984"/>
      <c r="G98" s="1040"/>
      <c r="H98" s="1037"/>
    </row>
    <row r="99" spans="1:10" ht="15.75" customHeight="1" x14ac:dyDescent="0.2">
      <c r="A99" s="724"/>
      <c r="B99" s="724"/>
      <c r="C99" s="724"/>
      <c r="D99" s="724"/>
      <c r="E99" s="724"/>
      <c r="F99" s="724"/>
      <c r="G99" s="724"/>
      <c r="H99" s="724"/>
      <c r="J99" s="313"/>
    </row>
    <row r="100" spans="1:10" ht="15.75" customHeight="1" x14ac:dyDescent="0.2">
      <c r="A100" s="724"/>
      <c r="B100" s="724"/>
      <c r="C100" s="724"/>
      <c r="D100" s="724"/>
      <c r="E100" s="724"/>
      <c r="F100" s="724"/>
      <c r="G100" s="724"/>
      <c r="H100" s="724"/>
      <c r="J100" s="313"/>
    </row>
    <row r="101" spans="1:10" ht="15.75" customHeight="1" x14ac:dyDescent="0.2">
      <c r="A101" s="1002" t="s">
        <v>1605</v>
      </c>
      <c r="B101" s="1002"/>
      <c r="C101" s="1002"/>
      <c r="D101" s="1002"/>
      <c r="E101" s="1002"/>
      <c r="F101" s="1002"/>
      <c r="G101" s="1002"/>
      <c r="H101" s="1002"/>
    </row>
    <row r="102" spans="1:10" ht="15.75" customHeight="1" x14ac:dyDescent="0.2">
      <c r="A102" s="1003" t="s">
        <v>1484</v>
      </c>
      <c r="B102" s="1003"/>
      <c r="C102" s="1003"/>
      <c r="D102" s="1003"/>
      <c r="E102" s="723"/>
      <c r="F102" s="723"/>
      <c r="G102" s="723"/>
      <c r="H102" s="723"/>
    </row>
    <row r="103" spans="1:10" ht="15.75" customHeight="1" x14ac:dyDescent="0.2">
      <c r="A103" s="706" t="s">
        <v>1485</v>
      </c>
      <c r="B103" s="279" t="s">
        <v>1606</v>
      </c>
      <c r="C103" s="218" t="str">
        <f>C$6</f>
        <v>Montant N-1</v>
      </c>
      <c r="D103" s="218" t="str">
        <f>D$6</f>
        <v>Montant N</v>
      </c>
      <c r="E103" s="218" t="str">
        <f>E$6</f>
        <v>Résultat N-1</v>
      </c>
      <c r="F103" s="218" t="str">
        <f>F$6</f>
        <v>Résultat N</v>
      </c>
      <c r="G103" s="706" t="s">
        <v>1488</v>
      </c>
      <c r="H103" s="712" t="s">
        <v>1489</v>
      </c>
    </row>
    <row r="104" spans="1:10" ht="15.75" customHeight="1" x14ac:dyDescent="0.2">
      <c r="A104" s="590"/>
      <c r="B104" s="591"/>
      <c r="C104" s="592"/>
      <c r="D104" s="592"/>
      <c r="E104" s="982">
        <f>IF(C108&lt;&gt;0,C106/C108,0)</f>
        <v>0</v>
      </c>
      <c r="F104" s="982">
        <f>IF(D108&lt;&gt;0,D106/D108,0)</f>
        <v>4.4717837686992154E-2</v>
      </c>
      <c r="G104" s="1038" t="s">
        <v>1797</v>
      </c>
      <c r="H104" s="1035" t="str">
        <f>IF(D108&lt;&gt;0,IF(F104&lt;20%,"La norme n'est pas respectée","La norme est respectée"),"")</f>
        <v>La norme n'est pas respectée</v>
      </c>
    </row>
    <row r="105" spans="1:10" ht="15.75" customHeight="1" x14ac:dyDescent="0.2">
      <c r="A105" s="287"/>
      <c r="B105" s="288" t="s">
        <v>1601</v>
      </c>
      <c r="C105" s="532">
        <f>C52</f>
        <v>0</v>
      </c>
      <c r="D105" s="532">
        <f>D52</f>
        <v>661171044</v>
      </c>
      <c r="E105" s="983"/>
      <c r="F105" s="983"/>
      <c r="G105" s="1039"/>
      <c r="H105" s="1036"/>
    </row>
    <row r="106" spans="1:10" ht="15.75" customHeight="1" x14ac:dyDescent="0.2">
      <c r="A106" s="284"/>
      <c r="B106" s="292" t="s">
        <v>1495</v>
      </c>
      <c r="C106" s="530">
        <f>C53</f>
        <v>0</v>
      </c>
      <c r="D106" s="530">
        <f>D53</f>
        <v>661171044</v>
      </c>
      <c r="E106" s="983"/>
      <c r="F106" s="983"/>
      <c r="G106" s="1039"/>
      <c r="H106" s="1036"/>
    </row>
    <row r="107" spans="1:10" ht="15.75" customHeight="1" x14ac:dyDescent="0.2">
      <c r="A107" s="708"/>
      <c r="B107" s="293" t="s">
        <v>1607</v>
      </c>
      <c r="C107" s="539">
        <f>C79</f>
        <v>0</v>
      </c>
      <c r="D107" s="539">
        <f>D79</f>
        <v>14785398360</v>
      </c>
      <c r="E107" s="983"/>
      <c r="F107" s="983"/>
      <c r="G107" s="1039"/>
      <c r="H107" s="1036"/>
      <c r="J107" s="312">
        <f>IF(ISBLANK(D107),1,0)</f>
        <v>0</v>
      </c>
    </row>
    <row r="108" spans="1:10" ht="15.75" customHeight="1" x14ac:dyDescent="0.2">
      <c r="A108" s="729"/>
      <c r="B108" s="292" t="s">
        <v>1500</v>
      </c>
      <c r="C108" s="530">
        <f>C107</f>
        <v>0</v>
      </c>
      <c r="D108" s="530">
        <f>D107</f>
        <v>14785398360</v>
      </c>
      <c r="E108" s="983"/>
      <c r="F108" s="983"/>
      <c r="G108" s="1039"/>
      <c r="H108" s="1036"/>
    </row>
    <row r="109" spans="1:10" ht="15.75" customHeight="1" x14ac:dyDescent="0.2">
      <c r="A109" s="593"/>
      <c r="B109" s="594"/>
      <c r="C109" s="595"/>
      <c r="D109" s="595"/>
      <c r="E109" s="983"/>
      <c r="F109" s="983"/>
      <c r="G109" s="1039"/>
      <c r="H109" s="1036"/>
    </row>
    <row r="110" spans="1:10" ht="15.75" customHeight="1" x14ac:dyDescent="0.2">
      <c r="A110" s="596"/>
      <c r="B110" s="597"/>
      <c r="C110" s="598"/>
      <c r="D110" s="598"/>
      <c r="E110" s="984"/>
      <c r="F110" s="984"/>
      <c r="G110" s="1040"/>
      <c r="H110" s="1037"/>
    </row>
    <row r="111" spans="1:10" ht="15.75" customHeight="1" x14ac:dyDescent="0.2">
      <c r="B111" s="730"/>
    </row>
    <row r="112" spans="1:10" ht="15.75" customHeight="1" x14ac:dyDescent="0.2"/>
    <row r="113" spans="1:10" ht="15.75" customHeight="1" x14ac:dyDescent="0.2"/>
    <row r="114" spans="1:10" ht="15.75" customHeight="1" x14ac:dyDescent="0.2">
      <c r="A114" s="1002" t="s">
        <v>1608</v>
      </c>
      <c r="B114" s="1002"/>
      <c r="C114" s="1002"/>
      <c r="D114" s="1002"/>
      <c r="E114" s="1002"/>
      <c r="F114" s="1002"/>
      <c r="G114" s="1002"/>
      <c r="H114" s="1002"/>
      <c r="J114" s="707"/>
    </row>
    <row r="115" spans="1:10" ht="15.75" customHeight="1" x14ac:dyDescent="0.2">
      <c r="A115" s="1003" t="s">
        <v>1484</v>
      </c>
      <c r="B115" s="1003"/>
      <c r="C115" s="1003"/>
      <c r="D115" s="1003"/>
      <c r="E115" s="723"/>
      <c r="F115" s="723"/>
      <c r="G115" s="723"/>
      <c r="H115" s="723"/>
      <c r="J115" s="707"/>
    </row>
    <row r="116" spans="1:10" ht="15.75" customHeight="1" x14ac:dyDescent="0.2">
      <c r="A116" s="706" t="s">
        <v>1485</v>
      </c>
      <c r="B116" s="279" t="s">
        <v>1609</v>
      </c>
      <c r="C116" s="218" t="str">
        <f>C$6</f>
        <v>Montant N-1</v>
      </c>
      <c r="D116" s="218" t="str">
        <f>D$6</f>
        <v>Montant N</v>
      </c>
      <c r="E116" s="218" t="str">
        <f>E$6</f>
        <v>Résultat N-1</v>
      </c>
      <c r="F116" s="218" t="str">
        <f>F$6</f>
        <v>Résultat N</v>
      </c>
      <c r="G116" s="706" t="s">
        <v>1488</v>
      </c>
      <c r="H116" s="712" t="s">
        <v>1489</v>
      </c>
      <c r="J116" s="707"/>
    </row>
    <row r="117" spans="1:10" ht="15.75" customHeight="1" x14ac:dyDescent="0.2">
      <c r="A117" s="731"/>
      <c r="B117" s="732"/>
      <c r="C117" s="733"/>
      <c r="D117" s="733"/>
      <c r="E117" s="982">
        <f>IF(C142&lt;&gt;0,C122/C142,0)</f>
        <v>0</v>
      </c>
      <c r="F117" s="982">
        <f>IF(D142&lt;&gt;0,D122/D142,0)</f>
        <v>0.62842749381092478</v>
      </c>
      <c r="G117" s="1038" t="s">
        <v>1799</v>
      </c>
      <c r="H117" s="1035" t="str">
        <f>IF(D142&lt;&gt;0,IF(F117&gt;60%,"La norme n'est pas respectée","La norme est respectée"),"")</f>
        <v>La norme n'est pas respectée</v>
      </c>
      <c r="J117" s="707"/>
    </row>
    <row r="118" spans="1:10" ht="15.75" customHeight="1" x14ac:dyDescent="0.2">
      <c r="A118" s="728" t="s">
        <v>313</v>
      </c>
      <c r="B118" s="728" t="s">
        <v>314</v>
      </c>
      <c r="C118" s="716">
        <f t="shared" ref="C118:D121" si="2">C91</f>
        <v>0</v>
      </c>
      <c r="D118" s="716">
        <f t="shared" si="2"/>
        <v>2820196750</v>
      </c>
      <c r="E118" s="983"/>
      <c r="F118" s="983"/>
      <c r="G118" s="1039"/>
      <c r="H118" s="1036"/>
      <c r="J118" s="707"/>
    </row>
    <row r="119" spans="1:10" ht="15.75" customHeight="1" x14ac:dyDescent="0.2">
      <c r="A119" s="728" t="s">
        <v>675</v>
      </c>
      <c r="B119" s="728" t="s">
        <v>318</v>
      </c>
      <c r="C119" s="716">
        <f t="shared" si="2"/>
        <v>0</v>
      </c>
      <c r="D119" s="716">
        <f t="shared" si="2"/>
        <v>118745245</v>
      </c>
      <c r="E119" s="983"/>
      <c r="F119" s="983"/>
      <c r="G119" s="1039"/>
      <c r="H119" s="1036"/>
      <c r="J119" s="707"/>
    </row>
    <row r="120" spans="1:10" ht="15.75" customHeight="1" x14ac:dyDescent="0.2">
      <c r="A120" s="728" t="s">
        <v>332</v>
      </c>
      <c r="B120" s="728" t="s">
        <v>333</v>
      </c>
      <c r="C120" s="716">
        <f t="shared" si="2"/>
        <v>0</v>
      </c>
      <c r="D120" s="716">
        <f t="shared" si="2"/>
        <v>1194488569</v>
      </c>
      <c r="E120" s="983"/>
      <c r="F120" s="983"/>
      <c r="G120" s="1039"/>
      <c r="H120" s="1036"/>
      <c r="J120" s="707"/>
    </row>
    <row r="121" spans="1:10" ht="15.75" customHeight="1" x14ac:dyDescent="0.2">
      <c r="A121" s="728" t="s">
        <v>388</v>
      </c>
      <c r="B121" s="728" t="s">
        <v>389</v>
      </c>
      <c r="C121" s="716">
        <f t="shared" si="2"/>
        <v>0</v>
      </c>
      <c r="D121" s="716">
        <f t="shared" si="2"/>
        <v>0</v>
      </c>
      <c r="E121" s="983"/>
      <c r="F121" s="983"/>
      <c r="G121" s="1039"/>
      <c r="H121" s="1036"/>
      <c r="J121" s="707"/>
    </row>
    <row r="122" spans="1:10" ht="15.75" customHeight="1" x14ac:dyDescent="0.2">
      <c r="A122" s="284"/>
      <c r="B122" s="284" t="s">
        <v>1495</v>
      </c>
      <c r="C122" s="530">
        <f>SUM(C118:C121)</f>
        <v>0</v>
      </c>
      <c r="D122" s="530">
        <f>SUM(D118:D121)</f>
        <v>4133430564</v>
      </c>
      <c r="E122" s="983"/>
      <c r="F122" s="983"/>
      <c r="G122" s="1039"/>
      <c r="H122" s="1036"/>
      <c r="J122" s="707"/>
    </row>
    <row r="123" spans="1:10" ht="15.75" customHeight="1" x14ac:dyDescent="0.2">
      <c r="A123" s="279"/>
      <c r="B123" s="279" t="s">
        <v>1610</v>
      </c>
      <c r="C123" s="531"/>
      <c r="D123" s="531"/>
      <c r="E123" s="983"/>
      <c r="F123" s="983"/>
      <c r="G123" s="1039"/>
      <c r="H123" s="1036"/>
      <c r="J123" s="707"/>
    </row>
    <row r="124" spans="1:10" ht="15.75" customHeight="1" x14ac:dyDescent="0.2">
      <c r="A124" s="728" t="s">
        <v>192</v>
      </c>
      <c r="B124" s="728" t="s">
        <v>541</v>
      </c>
      <c r="C124" s="716">
        <f t="shared" ref="C124:D132" si="3">C62</f>
        <v>0</v>
      </c>
      <c r="D124" s="716">
        <f t="shared" si="3"/>
        <v>42709050</v>
      </c>
      <c r="E124" s="983"/>
      <c r="F124" s="983"/>
      <c r="G124" s="1039"/>
      <c r="H124" s="1036"/>
      <c r="J124" s="707"/>
    </row>
    <row r="125" spans="1:10" ht="15.75" customHeight="1" x14ac:dyDescent="0.2">
      <c r="A125" s="728" t="s">
        <v>213</v>
      </c>
      <c r="B125" s="728" t="s">
        <v>280</v>
      </c>
      <c r="C125" s="716">
        <f t="shared" si="3"/>
        <v>0</v>
      </c>
      <c r="D125" s="716">
        <f t="shared" si="3"/>
        <v>6927039156</v>
      </c>
      <c r="E125" s="983"/>
      <c r="F125" s="983"/>
      <c r="G125" s="1039"/>
      <c r="H125" s="1036"/>
      <c r="J125" s="707"/>
    </row>
    <row r="126" spans="1:10" ht="15.75" customHeight="1" x14ac:dyDescent="0.2">
      <c r="A126" s="728" t="s">
        <v>283</v>
      </c>
      <c r="B126" s="728" t="s">
        <v>284</v>
      </c>
      <c r="C126" s="716">
        <f t="shared" si="3"/>
        <v>0</v>
      </c>
      <c r="D126" s="716">
        <f t="shared" si="3"/>
        <v>0</v>
      </c>
      <c r="E126" s="983"/>
      <c r="F126" s="983"/>
      <c r="G126" s="1039"/>
      <c r="H126" s="1036"/>
      <c r="J126" s="707"/>
    </row>
    <row r="127" spans="1:10" ht="15.75" customHeight="1" x14ac:dyDescent="0.2">
      <c r="A127" s="728" t="s">
        <v>288</v>
      </c>
      <c r="B127" s="728" t="s">
        <v>289</v>
      </c>
      <c r="C127" s="716">
        <f t="shared" si="3"/>
        <v>0</v>
      </c>
      <c r="D127" s="716">
        <f t="shared" si="3"/>
        <v>0</v>
      </c>
      <c r="E127" s="983"/>
      <c r="F127" s="983"/>
      <c r="G127" s="1039"/>
      <c r="H127" s="1036"/>
      <c r="J127" s="707"/>
    </row>
    <row r="128" spans="1:10" ht="15.75" customHeight="1" x14ac:dyDescent="0.2">
      <c r="A128" s="728" t="s">
        <v>732</v>
      </c>
      <c r="B128" s="728" t="s">
        <v>748</v>
      </c>
      <c r="C128" s="716">
        <f t="shared" si="3"/>
        <v>0</v>
      </c>
      <c r="D128" s="716">
        <f t="shared" si="3"/>
        <v>0</v>
      </c>
      <c r="E128" s="983"/>
      <c r="F128" s="983"/>
      <c r="G128" s="1040"/>
      <c r="H128" s="1037"/>
      <c r="J128" s="707"/>
    </row>
    <row r="129" spans="1:10" ht="15.75" customHeight="1" x14ac:dyDescent="0.2">
      <c r="A129" s="728" t="s">
        <v>752</v>
      </c>
      <c r="B129" s="728" t="s">
        <v>755</v>
      </c>
      <c r="C129" s="716">
        <f t="shared" si="3"/>
        <v>0</v>
      </c>
      <c r="D129" s="716">
        <f t="shared" si="3"/>
        <v>0</v>
      </c>
      <c r="E129" s="983"/>
      <c r="F129" s="983"/>
      <c r="G129" s="1038" t="s">
        <v>1798</v>
      </c>
      <c r="H129" s="1035" t="str">
        <f>IF(D142&lt;&gt;0,IF(F117&gt;40%,"La norme n'est pas respectée","La norme est respectée"),"")</f>
        <v>La norme n'est pas respectée</v>
      </c>
      <c r="J129" s="707"/>
    </row>
    <row r="130" spans="1:10" ht="15.75" customHeight="1" x14ac:dyDescent="0.2">
      <c r="A130" s="728" t="s">
        <v>757</v>
      </c>
      <c r="B130" s="728" t="s">
        <v>657</v>
      </c>
      <c r="C130" s="716">
        <f t="shared" si="3"/>
        <v>0</v>
      </c>
      <c r="D130" s="716">
        <f t="shared" si="3"/>
        <v>747936</v>
      </c>
      <c r="E130" s="983"/>
      <c r="F130" s="983"/>
      <c r="G130" s="1039"/>
      <c r="H130" s="1036"/>
      <c r="J130" s="707"/>
    </row>
    <row r="131" spans="1:10" ht="15.75" customHeight="1" x14ac:dyDescent="0.2">
      <c r="A131" s="728" t="s">
        <v>292</v>
      </c>
      <c r="B131" s="728" t="s">
        <v>293</v>
      </c>
      <c r="C131" s="716">
        <f t="shared" si="3"/>
        <v>0</v>
      </c>
      <c r="D131" s="716">
        <f t="shared" si="3"/>
        <v>0</v>
      </c>
      <c r="E131" s="983"/>
      <c r="F131" s="983"/>
      <c r="G131" s="1039"/>
      <c r="H131" s="1036"/>
      <c r="J131" s="707"/>
    </row>
    <row r="132" spans="1:10" ht="15.75" customHeight="1" x14ac:dyDescent="0.2">
      <c r="A132" s="728" t="s">
        <v>296</v>
      </c>
      <c r="B132" s="728" t="s">
        <v>297</v>
      </c>
      <c r="C132" s="716">
        <f t="shared" si="3"/>
        <v>0</v>
      </c>
      <c r="D132" s="716">
        <f t="shared" si="3"/>
        <v>0</v>
      </c>
      <c r="E132" s="983"/>
      <c r="F132" s="983"/>
      <c r="G132" s="1039"/>
      <c r="H132" s="1036"/>
      <c r="J132" s="707"/>
    </row>
    <row r="133" spans="1:10" ht="15.75" customHeight="1" x14ac:dyDescent="0.2">
      <c r="A133" s="728" t="s">
        <v>191</v>
      </c>
      <c r="B133" s="728" t="s">
        <v>276</v>
      </c>
      <c r="C133" s="716">
        <f t="shared" ref="C133:D141" si="4">C81</f>
        <v>0</v>
      </c>
      <c r="D133" s="716">
        <f t="shared" si="4"/>
        <v>322529536</v>
      </c>
      <c r="E133" s="983"/>
      <c r="F133" s="983"/>
      <c r="G133" s="1039"/>
      <c r="H133" s="1036"/>
      <c r="J133" s="707"/>
    </row>
    <row r="134" spans="1:10" ht="15.75" customHeight="1" x14ac:dyDescent="0.2">
      <c r="A134" s="728" t="s">
        <v>194</v>
      </c>
      <c r="B134" s="728" t="s">
        <v>279</v>
      </c>
      <c r="C134" s="716">
        <f t="shared" si="4"/>
        <v>0</v>
      </c>
      <c r="D134" s="716">
        <f t="shared" si="4"/>
        <v>36387027</v>
      </c>
      <c r="E134" s="983"/>
      <c r="F134" s="983"/>
      <c r="G134" s="1039"/>
      <c r="H134" s="1036"/>
      <c r="J134" s="707"/>
    </row>
    <row r="135" spans="1:10" ht="15.75" customHeight="1" x14ac:dyDescent="0.2">
      <c r="A135" s="728" t="s">
        <v>204</v>
      </c>
      <c r="B135" s="728" t="s">
        <v>210</v>
      </c>
      <c r="C135" s="716">
        <f t="shared" si="4"/>
        <v>0</v>
      </c>
      <c r="D135" s="716">
        <f t="shared" si="4"/>
        <v>0</v>
      </c>
      <c r="E135" s="983"/>
      <c r="F135" s="983"/>
      <c r="G135" s="1039"/>
      <c r="H135" s="1036"/>
      <c r="J135" s="707"/>
    </row>
    <row r="136" spans="1:10" ht="15.75" customHeight="1" x14ac:dyDescent="0.2">
      <c r="A136" s="728" t="s">
        <v>208</v>
      </c>
      <c r="B136" s="728" t="s">
        <v>211</v>
      </c>
      <c r="C136" s="716">
        <f t="shared" si="4"/>
        <v>0</v>
      </c>
      <c r="D136" s="716">
        <f t="shared" si="4"/>
        <v>0</v>
      </c>
      <c r="E136" s="983"/>
      <c r="F136" s="983"/>
      <c r="G136" s="1039"/>
      <c r="H136" s="1036"/>
      <c r="J136" s="707"/>
    </row>
    <row r="137" spans="1:10" ht="15.75" customHeight="1" x14ac:dyDescent="0.2">
      <c r="A137" s="728" t="s">
        <v>564</v>
      </c>
      <c r="B137" s="728" t="s">
        <v>565</v>
      </c>
      <c r="C137" s="716">
        <f t="shared" si="4"/>
        <v>0</v>
      </c>
      <c r="D137" s="716">
        <f t="shared" si="4"/>
        <v>0</v>
      </c>
      <c r="E137" s="983"/>
      <c r="F137" s="983"/>
      <c r="G137" s="1039"/>
      <c r="H137" s="1036"/>
      <c r="J137" s="707"/>
    </row>
    <row r="138" spans="1:10" ht="15.75" customHeight="1" x14ac:dyDescent="0.2">
      <c r="A138" s="728" t="s">
        <v>566</v>
      </c>
      <c r="B138" s="728" t="s">
        <v>568</v>
      </c>
      <c r="C138" s="716">
        <f t="shared" si="4"/>
        <v>0</v>
      </c>
      <c r="D138" s="716">
        <f t="shared" si="4"/>
        <v>0</v>
      </c>
      <c r="E138" s="983"/>
      <c r="F138" s="983"/>
      <c r="G138" s="1039"/>
      <c r="H138" s="1036"/>
      <c r="J138" s="707"/>
    </row>
    <row r="139" spans="1:10" ht="15.75" customHeight="1" x14ac:dyDescent="0.2">
      <c r="A139" s="728" t="s">
        <v>567</v>
      </c>
      <c r="B139" s="728" t="s">
        <v>657</v>
      </c>
      <c r="C139" s="716">
        <f t="shared" si="4"/>
        <v>0</v>
      </c>
      <c r="D139" s="716">
        <f t="shared" si="4"/>
        <v>0</v>
      </c>
      <c r="E139" s="983"/>
      <c r="F139" s="983"/>
      <c r="G139" s="1039"/>
      <c r="H139" s="1036"/>
      <c r="J139" s="707"/>
    </row>
    <row r="140" spans="1:10" ht="15.75" customHeight="1" x14ac:dyDescent="0.2">
      <c r="A140" s="728" t="s">
        <v>290</v>
      </c>
      <c r="B140" s="728" t="s">
        <v>291</v>
      </c>
      <c r="C140" s="716">
        <f t="shared" si="4"/>
        <v>0</v>
      </c>
      <c r="D140" s="716">
        <f t="shared" si="4"/>
        <v>34161174</v>
      </c>
      <c r="E140" s="983"/>
      <c r="F140" s="983"/>
      <c r="G140" s="1039"/>
      <c r="H140" s="1036"/>
      <c r="J140" s="707"/>
    </row>
    <row r="141" spans="1:10" ht="15.75" customHeight="1" x14ac:dyDescent="0.2">
      <c r="A141" s="728" t="s">
        <v>294</v>
      </c>
      <c r="B141" s="728" t="s">
        <v>295</v>
      </c>
      <c r="C141" s="716">
        <f t="shared" si="4"/>
        <v>0</v>
      </c>
      <c r="D141" s="716">
        <f t="shared" si="4"/>
        <v>0</v>
      </c>
      <c r="E141" s="983"/>
      <c r="F141" s="983"/>
      <c r="G141" s="1039"/>
      <c r="H141" s="1036"/>
      <c r="J141" s="707"/>
    </row>
    <row r="142" spans="1:10" ht="15.75" customHeight="1" x14ac:dyDescent="0.2">
      <c r="A142" s="284"/>
      <c r="B142" s="284" t="s">
        <v>1500</v>
      </c>
      <c r="C142" s="530">
        <f>SUM(C124:C132)-SUM(C133:C141)</f>
        <v>0</v>
      </c>
      <c r="D142" s="530">
        <f>SUM(D124:D132)-SUM(D133:D141)</f>
        <v>6577418405</v>
      </c>
      <c r="E142" s="984"/>
      <c r="F142" s="984"/>
      <c r="G142" s="1040"/>
      <c r="H142" s="1037"/>
      <c r="J142" s="707"/>
    </row>
    <row r="143" spans="1:10" ht="15.75" customHeight="1" x14ac:dyDescent="0.2">
      <c r="J143" s="707"/>
    </row>
    <row r="144" spans="1:10" ht="15.75" customHeight="1" x14ac:dyDescent="0.2">
      <c r="A144" s="294"/>
      <c r="B144" s="294"/>
      <c r="C144" s="599"/>
      <c r="D144" s="599"/>
      <c r="E144" s="599"/>
      <c r="F144" s="599"/>
      <c r="G144" s="599"/>
      <c r="H144" s="599"/>
      <c r="J144" s="707"/>
    </row>
    <row r="145" spans="1:10" ht="15.75" customHeight="1" x14ac:dyDescent="0.2">
      <c r="A145" s="295"/>
      <c r="B145" s="295"/>
      <c r="C145" s="600"/>
      <c r="D145" s="600"/>
      <c r="E145" s="600"/>
      <c r="F145" s="600"/>
      <c r="G145" s="600"/>
      <c r="H145" s="600"/>
      <c r="J145" s="707"/>
    </row>
    <row r="146" spans="1:10" ht="15.75" customHeight="1" x14ac:dyDescent="0.2">
      <c r="J146" s="707"/>
    </row>
    <row r="147" spans="1:10" ht="15.75" customHeight="1" x14ac:dyDescent="0.2">
      <c r="A147" s="1028" t="s">
        <v>1611</v>
      </c>
      <c r="B147" s="1028"/>
      <c r="C147" s="1028"/>
      <c r="D147" s="1028"/>
      <c r="E147" s="1028"/>
      <c r="F147" s="1028"/>
      <c r="G147" s="1028"/>
      <c r="H147" s="1028"/>
      <c r="J147" s="707"/>
    </row>
    <row r="148" spans="1:10" ht="15.75" customHeight="1" x14ac:dyDescent="0.2">
      <c r="J148" s="707"/>
    </row>
    <row r="149" spans="1:10" ht="15.75" customHeight="1" x14ac:dyDescent="0.2">
      <c r="A149" s="1002" t="s">
        <v>1612</v>
      </c>
      <c r="B149" s="1002"/>
      <c r="C149" s="1002"/>
      <c r="D149" s="1002"/>
      <c r="E149" s="1002"/>
      <c r="F149" s="1002"/>
      <c r="G149" s="1002"/>
      <c r="H149" s="1002"/>
      <c r="J149" s="707"/>
    </row>
    <row r="150" spans="1:10" ht="15.75" customHeight="1" x14ac:dyDescent="0.2">
      <c r="A150" s="1003" t="s">
        <v>1484</v>
      </c>
      <c r="B150" s="1003"/>
      <c r="C150" s="1003"/>
      <c r="D150" s="1003"/>
      <c r="E150" s="723"/>
      <c r="F150" s="723"/>
      <c r="G150" s="723"/>
      <c r="H150" s="723"/>
      <c r="J150" s="707"/>
    </row>
    <row r="151" spans="1:10" ht="15.75" customHeight="1" x14ac:dyDescent="0.2">
      <c r="A151" s="706" t="s">
        <v>1485</v>
      </c>
      <c r="B151" s="279" t="s">
        <v>1613</v>
      </c>
      <c r="C151" s="218" t="str">
        <f>C$6</f>
        <v>Montant N-1</v>
      </c>
      <c r="D151" s="218" t="str">
        <f>D$6</f>
        <v>Montant N</v>
      </c>
      <c r="E151" s="218" t="str">
        <f>E$6</f>
        <v>Résultat N-1</v>
      </c>
      <c r="F151" s="218" t="str">
        <f>F$6</f>
        <v>Résultat N</v>
      </c>
      <c r="G151" s="706" t="s">
        <v>1488</v>
      </c>
      <c r="H151" s="712" t="s">
        <v>1489</v>
      </c>
      <c r="J151" s="707"/>
    </row>
    <row r="152" spans="1:10" ht="15.75" customHeight="1" x14ac:dyDescent="0.2">
      <c r="A152" s="287" t="s">
        <v>192</v>
      </c>
      <c r="B152" s="288" t="s">
        <v>1614</v>
      </c>
      <c r="C152" s="296">
        <f t="shared" ref="C152:D160" si="5">C7</f>
        <v>0</v>
      </c>
      <c r="D152" s="296">
        <f t="shared" si="5"/>
        <v>42709050</v>
      </c>
      <c r="E152" s="982">
        <f>IF(C176&lt;&gt;0,C161/C176,0)</f>
        <v>0</v>
      </c>
      <c r="F152" s="982">
        <f>IF(D176&lt;&gt;0,D161/D176,0)</f>
        <v>0.18195557267894746</v>
      </c>
      <c r="G152" s="1041" t="s">
        <v>1615</v>
      </c>
      <c r="H152" s="1035" t="str">
        <f>IF(D176&lt;&gt;0,IF(F152&lt;15%,"La norme n'est pas respectée","La norme est respectée"),"")</f>
        <v>La norme est respectée</v>
      </c>
      <c r="J152" s="707"/>
    </row>
    <row r="153" spans="1:10" ht="15.75" customHeight="1" x14ac:dyDescent="0.2">
      <c r="A153" s="287" t="s">
        <v>213</v>
      </c>
      <c r="B153" s="288" t="s">
        <v>280</v>
      </c>
      <c r="C153" s="296">
        <f t="shared" si="5"/>
        <v>0</v>
      </c>
      <c r="D153" s="296">
        <f t="shared" si="5"/>
        <v>6927039156</v>
      </c>
      <c r="E153" s="983"/>
      <c r="F153" s="983"/>
      <c r="G153" s="1042"/>
      <c r="H153" s="1036"/>
      <c r="J153" s="707"/>
    </row>
    <row r="154" spans="1:10" ht="15.75" customHeight="1" x14ac:dyDescent="0.2">
      <c r="A154" s="290" t="s">
        <v>283</v>
      </c>
      <c r="B154" s="291" t="s">
        <v>284</v>
      </c>
      <c r="C154" s="296">
        <f t="shared" si="5"/>
        <v>0</v>
      </c>
      <c r="D154" s="296">
        <f t="shared" si="5"/>
        <v>0</v>
      </c>
      <c r="E154" s="983"/>
      <c r="F154" s="983"/>
      <c r="G154" s="1042"/>
      <c r="H154" s="1036"/>
      <c r="J154" s="707"/>
    </row>
    <row r="155" spans="1:10" ht="15.75" customHeight="1" x14ac:dyDescent="0.2">
      <c r="A155" s="287" t="s">
        <v>288</v>
      </c>
      <c r="B155" s="287" t="s">
        <v>289</v>
      </c>
      <c r="C155" s="716">
        <f t="shared" si="5"/>
        <v>0</v>
      </c>
      <c r="D155" s="716">
        <f t="shared" si="5"/>
        <v>0</v>
      </c>
      <c r="E155" s="983"/>
      <c r="F155" s="983"/>
      <c r="G155" s="1042"/>
      <c r="H155" s="1036"/>
      <c r="J155" s="707"/>
    </row>
    <row r="156" spans="1:10" ht="15.75" customHeight="1" x14ac:dyDescent="0.2">
      <c r="A156" s="287" t="s">
        <v>732</v>
      </c>
      <c r="B156" s="287" t="s">
        <v>748</v>
      </c>
      <c r="C156" s="716">
        <f t="shared" si="5"/>
        <v>0</v>
      </c>
      <c r="D156" s="716">
        <f t="shared" si="5"/>
        <v>0</v>
      </c>
      <c r="E156" s="983"/>
      <c r="F156" s="983"/>
      <c r="G156" s="1042"/>
      <c r="H156" s="1036"/>
      <c r="J156" s="707"/>
    </row>
    <row r="157" spans="1:10" ht="15.75" customHeight="1" x14ac:dyDescent="0.2">
      <c r="A157" s="287" t="s">
        <v>752</v>
      </c>
      <c r="B157" s="287" t="s">
        <v>755</v>
      </c>
      <c r="C157" s="716">
        <f t="shared" si="5"/>
        <v>0</v>
      </c>
      <c r="D157" s="716">
        <f t="shared" si="5"/>
        <v>0</v>
      </c>
      <c r="E157" s="983"/>
      <c r="F157" s="983"/>
      <c r="G157" s="1042"/>
      <c r="H157" s="1036"/>
      <c r="J157" s="707"/>
    </row>
    <row r="158" spans="1:10" ht="15.75" customHeight="1" x14ac:dyDescent="0.2">
      <c r="A158" s="287" t="s">
        <v>757</v>
      </c>
      <c r="B158" s="287" t="s">
        <v>657</v>
      </c>
      <c r="C158" s="716">
        <f t="shared" si="5"/>
        <v>0</v>
      </c>
      <c r="D158" s="716">
        <f t="shared" si="5"/>
        <v>747936</v>
      </c>
      <c r="E158" s="983"/>
      <c r="F158" s="983"/>
      <c r="G158" s="1042"/>
      <c r="H158" s="1036"/>
      <c r="J158" s="707"/>
    </row>
    <row r="159" spans="1:10" ht="15.75" customHeight="1" x14ac:dyDescent="0.2">
      <c r="A159" s="287" t="s">
        <v>292</v>
      </c>
      <c r="B159" s="287" t="s">
        <v>293</v>
      </c>
      <c r="C159" s="716">
        <f t="shared" si="5"/>
        <v>0</v>
      </c>
      <c r="D159" s="716">
        <f t="shared" si="5"/>
        <v>0</v>
      </c>
      <c r="E159" s="983"/>
      <c r="F159" s="983"/>
      <c r="G159" s="1042"/>
      <c r="H159" s="1036"/>
      <c r="J159" s="707"/>
    </row>
    <row r="160" spans="1:10" ht="15.75" customHeight="1" x14ac:dyDescent="0.2">
      <c r="A160" s="287" t="s">
        <v>296</v>
      </c>
      <c r="B160" s="287" t="s">
        <v>297</v>
      </c>
      <c r="C160" s="716">
        <f t="shared" si="5"/>
        <v>0</v>
      </c>
      <c r="D160" s="716">
        <f t="shared" si="5"/>
        <v>0</v>
      </c>
      <c r="E160" s="983"/>
      <c r="F160" s="983"/>
      <c r="G160" s="1042"/>
      <c r="H160" s="1036"/>
      <c r="J160" s="707"/>
    </row>
    <row r="161" spans="1:10" ht="15.75" customHeight="1" x14ac:dyDescent="0.2">
      <c r="A161" s="284"/>
      <c r="B161" s="284" t="s">
        <v>1495</v>
      </c>
      <c r="C161" s="530">
        <f>SUM(C152:C160)</f>
        <v>0</v>
      </c>
      <c r="D161" s="530">
        <f>SUM(D152:D160)</f>
        <v>6970496142</v>
      </c>
      <c r="E161" s="983"/>
      <c r="F161" s="983"/>
      <c r="G161" s="1042"/>
      <c r="H161" s="1036"/>
      <c r="J161" s="707"/>
    </row>
    <row r="162" spans="1:10" ht="15.75" customHeight="1" x14ac:dyDescent="0.2">
      <c r="A162" s="734"/>
      <c r="B162" s="735"/>
      <c r="C162" s="736"/>
      <c r="D162" s="736"/>
      <c r="E162" s="983"/>
      <c r="F162" s="983"/>
      <c r="G162" s="1042"/>
      <c r="H162" s="1036"/>
    </row>
    <row r="163" spans="1:10" ht="15.75" customHeight="1" x14ac:dyDescent="0.2">
      <c r="A163" s="737"/>
      <c r="B163" s="738"/>
      <c r="C163" s="739"/>
      <c r="D163" s="739"/>
      <c r="E163" s="983"/>
      <c r="F163" s="983"/>
      <c r="G163" s="1042"/>
      <c r="H163" s="1036"/>
    </row>
    <row r="164" spans="1:10" ht="15.75" customHeight="1" x14ac:dyDescent="0.2">
      <c r="A164" s="706"/>
      <c r="B164" s="279" t="s">
        <v>1616</v>
      </c>
      <c r="C164" s="710"/>
      <c r="D164" s="710"/>
      <c r="E164" s="983"/>
      <c r="F164" s="983"/>
      <c r="G164" s="1042"/>
      <c r="H164" s="1036"/>
    </row>
    <row r="165" spans="1:10" ht="15.75" customHeight="1" x14ac:dyDescent="0.2">
      <c r="A165" s="740"/>
      <c r="B165" s="741"/>
      <c r="C165" s="742"/>
      <c r="D165" s="742"/>
      <c r="E165" s="983"/>
      <c r="F165" s="983"/>
      <c r="G165" s="1042"/>
      <c r="H165" s="1036"/>
    </row>
    <row r="166" spans="1:10" ht="15.75" customHeight="1" x14ac:dyDescent="0.2">
      <c r="A166" s="285" t="s">
        <v>218</v>
      </c>
      <c r="B166" s="285" t="s">
        <v>219</v>
      </c>
      <c r="C166" s="539">
        <f>'Bilan et Hors Bilan'!F8</f>
        <v>5121558645</v>
      </c>
      <c r="D166" s="539">
        <f>'Bilan et Hors Bilan'!E8</f>
        <v>2055968485</v>
      </c>
      <c r="E166" s="983"/>
      <c r="F166" s="983"/>
      <c r="G166" s="1042"/>
      <c r="H166" s="1036"/>
      <c r="J166" s="312">
        <f t="shared" ref="J166:J175" si="6">IF(ISBLANK(D166),1,0)</f>
        <v>0</v>
      </c>
    </row>
    <row r="167" spans="1:10" ht="15.75" customHeight="1" x14ac:dyDescent="0.2">
      <c r="A167" s="297" t="s">
        <v>102</v>
      </c>
      <c r="B167" s="297" t="s">
        <v>1617</v>
      </c>
      <c r="C167" s="539">
        <f>'Bilan et Hors Bilan'!F9</f>
        <v>213648511</v>
      </c>
      <c r="D167" s="539">
        <f>'Bilan et Hors Bilan'!E9</f>
        <v>230431366</v>
      </c>
      <c r="E167" s="983"/>
      <c r="F167" s="983"/>
      <c r="G167" s="1042"/>
      <c r="H167" s="1036"/>
      <c r="J167" s="312">
        <f t="shared" si="6"/>
        <v>0</v>
      </c>
    </row>
    <row r="168" spans="1:10" ht="15.75" customHeight="1" x14ac:dyDescent="0.2">
      <c r="A168" s="297" t="s">
        <v>113</v>
      </c>
      <c r="B168" s="297" t="s">
        <v>112</v>
      </c>
      <c r="C168" s="539">
        <f>'Bilan et Hors Bilan'!F27</f>
        <v>95978957</v>
      </c>
      <c r="D168" s="539">
        <f>'Bilan et Hors Bilan'!E27</f>
        <v>0</v>
      </c>
      <c r="E168" s="983"/>
      <c r="F168" s="983"/>
      <c r="G168" s="1042"/>
      <c r="H168" s="1036"/>
      <c r="J168" s="312">
        <f t="shared" si="6"/>
        <v>0</v>
      </c>
    </row>
    <row r="169" spans="1:10" ht="15.75" customHeight="1" x14ac:dyDescent="0.2">
      <c r="A169" s="297" t="s">
        <v>3</v>
      </c>
      <c r="B169" s="297" t="s">
        <v>229</v>
      </c>
      <c r="C169" s="539">
        <f>'Bilan et Hors Bilan'!F28</f>
        <v>0</v>
      </c>
      <c r="D169" s="539">
        <f>'Bilan et Hors Bilan'!E28</f>
        <v>0</v>
      </c>
      <c r="E169" s="983"/>
      <c r="F169" s="983"/>
      <c r="G169" s="1042"/>
      <c r="H169" s="1036"/>
      <c r="J169" s="312">
        <f t="shared" si="6"/>
        <v>0</v>
      </c>
    </row>
    <row r="170" spans="1:10" ht="15.75" customHeight="1" x14ac:dyDescent="0.2">
      <c r="A170" s="285" t="s">
        <v>236</v>
      </c>
      <c r="B170" s="285" t="s">
        <v>459</v>
      </c>
      <c r="C170" s="539">
        <f>'Bilan et Hors Bilan'!F35</f>
        <v>34410736365</v>
      </c>
      <c r="D170" s="539">
        <f>'Bilan et Hors Bilan'!E35</f>
        <v>37261176625</v>
      </c>
      <c r="E170" s="983"/>
      <c r="F170" s="983"/>
      <c r="G170" s="1042"/>
      <c r="H170" s="1036"/>
      <c r="J170" s="312">
        <f t="shared" si="6"/>
        <v>0</v>
      </c>
    </row>
    <row r="171" spans="1:10" ht="15.75" customHeight="1" x14ac:dyDescent="0.2">
      <c r="A171" s="297" t="s">
        <v>114</v>
      </c>
      <c r="B171" s="297" t="s">
        <v>112</v>
      </c>
      <c r="C171" s="539">
        <f>'Bilan et Hors Bilan'!F44</f>
        <v>191012795</v>
      </c>
      <c r="D171" s="539">
        <f>'Bilan et Hors Bilan'!E44</f>
        <v>384382018</v>
      </c>
      <c r="E171" s="983"/>
      <c r="F171" s="983"/>
      <c r="G171" s="1042"/>
      <c r="H171" s="1036"/>
      <c r="J171" s="312">
        <f t="shared" si="6"/>
        <v>0</v>
      </c>
    </row>
    <row r="172" spans="1:10" ht="15.75" customHeight="1" x14ac:dyDescent="0.2">
      <c r="A172" s="297" t="s">
        <v>49</v>
      </c>
      <c r="B172" s="297" t="s">
        <v>438</v>
      </c>
      <c r="C172" s="539">
        <f>'Bilan et Hors Bilan'!F45</f>
        <v>514215490</v>
      </c>
      <c r="D172" s="539">
        <f>'Bilan et Hors Bilan'!E45</f>
        <v>393550965</v>
      </c>
      <c r="E172" s="983"/>
      <c r="F172" s="983"/>
      <c r="G172" s="1042"/>
      <c r="H172" s="1036"/>
      <c r="J172" s="312">
        <f t="shared" si="6"/>
        <v>0</v>
      </c>
    </row>
    <row r="173" spans="1:10" ht="15.75" customHeight="1" x14ac:dyDescent="0.2">
      <c r="A173" s="297" t="s">
        <v>16</v>
      </c>
      <c r="B173" s="297" t="s">
        <v>17</v>
      </c>
      <c r="C173" s="539">
        <f>'Bilan et Hors Bilan'!F54</f>
        <v>0</v>
      </c>
      <c r="D173" s="539">
        <f>'Bilan et Hors Bilan'!E54</f>
        <v>0</v>
      </c>
      <c r="E173" s="983"/>
      <c r="F173" s="983"/>
      <c r="G173" s="1042"/>
      <c r="H173" s="1036"/>
      <c r="J173" s="312">
        <f t="shared" si="6"/>
        <v>0</v>
      </c>
    </row>
    <row r="174" spans="1:10" ht="15.75" customHeight="1" x14ac:dyDescent="0.2">
      <c r="A174" s="297" t="s">
        <v>110</v>
      </c>
      <c r="B174" s="297" t="s">
        <v>111</v>
      </c>
      <c r="C174" s="539">
        <f>'Bilan et Hors Bilan'!F62</f>
        <v>0</v>
      </c>
      <c r="D174" s="539">
        <f>'Bilan et Hors Bilan'!E62</f>
        <v>0</v>
      </c>
      <c r="E174" s="983"/>
      <c r="F174" s="983"/>
      <c r="G174" s="1042"/>
      <c r="H174" s="1036"/>
      <c r="J174" s="312">
        <f t="shared" si="6"/>
        <v>0</v>
      </c>
    </row>
    <row r="175" spans="1:10" ht="15.75" customHeight="1" x14ac:dyDescent="0.2">
      <c r="A175" s="297" t="s">
        <v>249</v>
      </c>
      <c r="B175" s="297" t="s">
        <v>251</v>
      </c>
      <c r="C175" s="539">
        <f>'Bilan et Hors Bilan'!F72</f>
        <v>0</v>
      </c>
      <c r="D175" s="539">
        <f>'Bilan et Hors Bilan'!E72</f>
        <v>0</v>
      </c>
      <c r="E175" s="983"/>
      <c r="F175" s="983"/>
      <c r="G175" s="1042"/>
      <c r="H175" s="1036"/>
      <c r="J175" s="312">
        <f t="shared" si="6"/>
        <v>0</v>
      </c>
    </row>
    <row r="176" spans="1:10" ht="15.75" customHeight="1" x14ac:dyDescent="0.2">
      <c r="A176" s="284"/>
      <c r="B176" s="284" t="s">
        <v>1500</v>
      </c>
      <c r="C176" s="530">
        <f>(C166-C167-C168-C169)+(C170-C171-C172)+(C173+C174)+C175</f>
        <v>38517439257</v>
      </c>
      <c r="D176" s="530">
        <f>(D166-D167-D168-D169)+(D170-D171-D172)+(D173+D174)+D175</f>
        <v>38308780761</v>
      </c>
      <c r="E176" s="984"/>
      <c r="F176" s="984"/>
      <c r="G176" s="1043"/>
      <c r="H176" s="1037"/>
    </row>
    <row r="177" spans="1:10" ht="15.75" customHeight="1" x14ac:dyDescent="0.2"/>
    <row r="178" spans="1:10" ht="15.75" customHeight="1" x14ac:dyDescent="0.2">
      <c r="A178" s="711"/>
      <c r="B178" s="711"/>
      <c r="C178" s="711"/>
      <c r="D178" s="711"/>
      <c r="E178" s="711"/>
      <c r="F178" s="711"/>
      <c r="G178" s="711"/>
      <c r="H178" s="711"/>
    </row>
    <row r="179" spans="1:10" ht="15.75" customHeight="1" x14ac:dyDescent="0.2">
      <c r="A179" s="1002" t="s">
        <v>1618</v>
      </c>
      <c r="B179" s="1002"/>
      <c r="C179" s="1002"/>
      <c r="D179" s="1002"/>
      <c r="E179" s="1002"/>
      <c r="F179" s="1002"/>
      <c r="G179" s="1002"/>
      <c r="H179" s="1002"/>
      <c r="J179" s="707"/>
    </row>
    <row r="180" spans="1:10" ht="15.75" customHeight="1" x14ac:dyDescent="0.2">
      <c r="A180" s="1003" t="s">
        <v>1484</v>
      </c>
      <c r="B180" s="1003"/>
      <c r="C180" s="1003"/>
      <c r="D180" s="1003"/>
      <c r="E180" s="723"/>
      <c r="F180" s="723"/>
      <c r="G180" s="723"/>
      <c r="H180" s="723"/>
      <c r="J180" s="707"/>
    </row>
    <row r="181" spans="1:10" ht="15.75" customHeight="1" x14ac:dyDescent="0.2">
      <c r="A181" s="706" t="s">
        <v>1485</v>
      </c>
      <c r="B181" s="279" t="s">
        <v>1619</v>
      </c>
      <c r="C181" s="218" t="str">
        <f>C$6</f>
        <v>Montant N-1</v>
      </c>
      <c r="D181" s="218" t="str">
        <f>D$6</f>
        <v>Montant N</v>
      </c>
      <c r="E181" s="218" t="str">
        <f>E$6</f>
        <v>Résultat N-1</v>
      </c>
      <c r="F181" s="218" t="str">
        <f>F$6</f>
        <v>Résultat N</v>
      </c>
      <c r="G181" s="706" t="s">
        <v>1488</v>
      </c>
      <c r="H181" s="712" t="s">
        <v>1489</v>
      </c>
      <c r="J181" s="707"/>
    </row>
    <row r="182" spans="1:10" ht="15.75" customHeight="1" x14ac:dyDescent="0.2">
      <c r="A182" s="298" t="s">
        <v>102</v>
      </c>
      <c r="B182" s="298" t="s">
        <v>1617</v>
      </c>
      <c r="C182" s="716">
        <f>C167</f>
        <v>213648511</v>
      </c>
      <c r="D182" s="716">
        <f>D167</f>
        <v>230431366</v>
      </c>
      <c r="E182" s="982">
        <f>IF(C190&lt;&gt;0,C187/C190,0)</f>
        <v>0.11792339193629882</v>
      </c>
      <c r="F182" s="982">
        <f>IF(D190&lt;&gt;0,D187/D190,0)</f>
        <v>4.8176448835485386E-2</v>
      </c>
      <c r="G182" s="1004" t="s">
        <v>2900</v>
      </c>
      <c r="H182" s="1007" t="str">
        <f>IF(D190&lt;&gt;0,IF(F182&gt;2%,"La norme est respectée","La norme n'est pas respectée"),"")</f>
        <v>La norme est respectée</v>
      </c>
      <c r="J182" s="707"/>
    </row>
    <row r="183" spans="1:10" ht="15.75" customHeight="1" x14ac:dyDescent="0.2">
      <c r="A183" s="297" t="s">
        <v>0</v>
      </c>
      <c r="B183" s="297" t="s">
        <v>225</v>
      </c>
      <c r="C183" s="539">
        <f>'Bilan et Hors Bilan'!F17</f>
        <v>4811931177</v>
      </c>
      <c r="D183" s="539">
        <f>'Bilan et Hors Bilan'!E17</f>
        <v>1825537119</v>
      </c>
      <c r="E183" s="983"/>
      <c r="F183" s="983"/>
      <c r="G183" s="1005"/>
      <c r="H183" s="1008"/>
      <c r="J183" s="707"/>
    </row>
    <row r="184" spans="1:10" ht="15.75" customHeight="1" x14ac:dyDescent="0.2">
      <c r="A184" s="743" t="s">
        <v>44</v>
      </c>
      <c r="B184" s="743" t="s">
        <v>542</v>
      </c>
      <c r="C184" s="744">
        <f>'Bilan et Hors Bilan'!F18</f>
        <v>0</v>
      </c>
      <c r="D184" s="744">
        <f>'Bilan et Hors Bilan'!E18</f>
        <v>0</v>
      </c>
      <c r="E184" s="983"/>
      <c r="F184" s="983"/>
      <c r="G184" s="1005"/>
      <c r="H184" s="1008"/>
      <c r="J184" s="707"/>
    </row>
    <row r="185" spans="1:10" ht="15.75" customHeight="1" x14ac:dyDescent="0.2">
      <c r="A185" s="743" t="s">
        <v>47</v>
      </c>
      <c r="B185" s="743" t="s">
        <v>141</v>
      </c>
      <c r="C185" s="744">
        <f>'Bilan et Hors Bilan'!F21</f>
        <v>0</v>
      </c>
      <c r="D185" s="744">
        <f>'Bilan et Hors Bilan'!E21</f>
        <v>0</v>
      </c>
      <c r="E185" s="983"/>
      <c r="F185" s="983"/>
      <c r="G185" s="1006"/>
      <c r="H185" s="1009"/>
      <c r="J185" s="707"/>
    </row>
    <row r="186" spans="1:10" ht="15.75" customHeight="1" x14ac:dyDescent="0.2">
      <c r="A186" s="297" t="s">
        <v>16</v>
      </c>
      <c r="B186" s="297" t="s">
        <v>17</v>
      </c>
      <c r="C186" s="539">
        <f>'Bilan et Hors Bilan'!F54</f>
        <v>0</v>
      </c>
      <c r="D186" s="539">
        <f>'Bilan et Hors Bilan'!E54</f>
        <v>0</v>
      </c>
      <c r="E186" s="983"/>
      <c r="F186" s="983"/>
      <c r="G186" s="1004" t="s">
        <v>2899</v>
      </c>
      <c r="H186" s="1007" t="str">
        <f>IF(D190&lt;&gt;0,IF(F182&gt;5%,"La norme est respectée","La norme n'est pas respectée"),"")</f>
        <v>La norme n'est pas respectée</v>
      </c>
      <c r="J186" s="707"/>
    </row>
    <row r="187" spans="1:10" ht="15.75" customHeight="1" x14ac:dyDescent="0.2">
      <c r="A187" s="284"/>
      <c r="B187" s="284" t="s">
        <v>1495</v>
      </c>
      <c r="C187" s="530">
        <f>SUM(C182:C186)</f>
        <v>5025579688</v>
      </c>
      <c r="D187" s="530">
        <f>SUM(D182:D186)</f>
        <v>2055968485</v>
      </c>
      <c r="E187" s="983"/>
      <c r="F187" s="983"/>
      <c r="G187" s="1005"/>
      <c r="H187" s="1008"/>
      <c r="J187" s="707"/>
    </row>
    <row r="188" spans="1:10" ht="15.75" customHeight="1" x14ac:dyDescent="0.2">
      <c r="A188" s="706"/>
      <c r="B188" s="279" t="s">
        <v>1620</v>
      </c>
      <c r="C188" s="218" t="str">
        <f>C$6</f>
        <v>Montant N-1</v>
      </c>
      <c r="D188" s="218" t="str">
        <f>D$6</f>
        <v>Montant N</v>
      </c>
      <c r="E188" s="983"/>
      <c r="F188" s="983"/>
      <c r="G188" s="1005"/>
      <c r="H188" s="1008"/>
      <c r="J188" s="707"/>
    </row>
    <row r="189" spans="1:10" ht="15.75" customHeight="1" x14ac:dyDescent="0.2">
      <c r="A189" s="299" t="s">
        <v>266</v>
      </c>
      <c r="B189" s="299" t="s">
        <v>269</v>
      </c>
      <c r="C189" s="539">
        <f>'Bilan et Hors Bilan'!F121</f>
        <v>42617326431</v>
      </c>
      <c r="D189" s="539">
        <f>'Bilan et Hors Bilan'!E121</f>
        <v>42675799788</v>
      </c>
      <c r="E189" s="983"/>
      <c r="F189" s="983"/>
      <c r="G189" s="1005"/>
      <c r="H189" s="1008"/>
      <c r="J189" s="707"/>
    </row>
    <row r="190" spans="1:10" ht="15.75" customHeight="1" x14ac:dyDescent="0.2">
      <c r="A190" s="284"/>
      <c r="B190" s="284" t="s">
        <v>1500</v>
      </c>
      <c r="C190" s="530">
        <f>C189</f>
        <v>42617326431</v>
      </c>
      <c r="D190" s="530">
        <f>D189</f>
        <v>42675799788</v>
      </c>
      <c r="E190" s="984"/>
      <c r="F190" s="984"/>
      <c r="G190" s="1006"/>
      <c r="H190" s="1009"/>
      <c r="J190" s="707"/>
    </row>
    <row r="191" spans="1:10" ht="15.75" customHeight="1" x14ac:dyDescent="0.2">
      <c r="A191" s="711"/>
      <c r="B191" s="711"/>
      <c r="C191" s="711"/>
      <c r="D191" s="711"/>
      <c r="E191" s="711"/>
      <c r="F191" s="711"/>
      <c r="G191" s="711"/>
      <c r="H191" s="711"/>
    </row>
    <row r="192" spans="1:10" ht="15.75" customHeight="1" x14ac:dyDescent="0.2"/>
    <row r="193" spans="1:10" ht="15.75" customHeight="1" x14ac:dyDescent="0.2">
      <c r="A193" s="1002" t="s">
        <v>1621</v>
      </c>
      <c r="B193" s="1002"/>
      <c r="C193" s="1002"/>
      <c r="D193" s="1002"/>
      <c r="E193" s="1002"/>
      <c r="F193" s="1002"/>
      <c r="G193" s="1002"/>
      <c r="H193" s="1002"/>
      <c r="J193" s="707"/>
    </row>
    <row r="194" spans="1:10" ht="15.75" customHeight="1" x14ac:dyDescent="0.2">
      <c r="A194" s="1003" t="s">
        <v>1484</v>
      </c>
      <c r="B194" s="1003"/>
      <c r="C194" s="1003"/>
      <c r="D194" s="1003"/>
      <c r="E194" s="723"/>
      <c r="F194" s="723"/>
      <c r="G194" s="723"/>
      <c r="H194" s="723"/>
      <c r="J194" s="707"/>
    </row>
    <row r="195" spans="1:10" ht="15.75" customHeight="1" x14ac:dyDescent="0.2">
      <c r="A195" s="706" t="s">
        <v>1485</v>
      </c>
      <c r="B195" s="279" t="s">
        <v>1622</v>
      </c>
      <c r="C195" s="218" t="str">
        <f>C$6</f>
        <v>Montant N-1</v>
      </c>
      <c r="D195" s="218" t="str">
        <f>D$6</f>
        <v>Montant N</v>
      </c>
      <c r="E195" s="218" t="str">
        <f>E$6</f>
        <v>Résultat N-1</v>
      </c>
      <c r="F195" s="218" t="str">
        <f>F$6</f>
        <v>Résultat N</v>
      </c>
      <c r="G195" s="706" t="s">
        <v>1488</v>
      </c>
      <c r="H195" s="712" t="s">
        <v>1489</v>
      </c>
      <c r="J195" s="707"/>
    </row>
    <row r="196" spans="1:10" ht="15.75" customHeight="1" x14ac:dyDescent="0.2">
      <c r="A196" s="300" t="s">
        <v>36</v>
      </c>
      <c r="B196" s="300" t="s">
        <v>254</v>
      </c>
      <c r="C196" s="539">
        <f>'Bilan et Hors Bilan'!J75</f>
        <v>26028051345</v>
      </c>
      <c r="D196" s="539">
        <f>'Bilan et Hors Bilan'!I75</f>
        <v>28795385306</v>
      </c>
      <c r="E196" s="982">
        <f>IF(C200&lt;&gt;0,C197/C200,0)</f>
        <v>0.61073871884340214</v>
      </c>
      <c r="F196" s="982">
        <f>IF(D200&lt;&gt;0,D197/D200,0)</f>
        <v>0.6747474083449273</v>
      </c>
      <c r="G196" s="1041" t="s">
        <v>1615</v>
      </c>
      <c r="H196" s="1007" t="str">
        <f>IF(D200&lt;&gt;0,IF(F196&lt;15%,"La norme n'est pas respectée","La norme est respectée"),"")</f>
        <v>La norme est respectée</v>
      </c>
      <c r="J196" s="707"/>
    </row>
    <row r="197" spans="1:10" ht="15.75" customHeight="1" x14ac:dyDescent="0.2">
      <c r="A197" s="284"/>
      <c r="B197" s="284" t="s">
        <v>1495</v>
      </c>
      <c r="C197" s="530">
        <f>C196</f>
        <v>26028051345</v>
      </c>
      <c r="D197" s="530">
        <f>D196</f>
        <v>28795385306</v>
      </c>
      <c r="E197" s="983"/>
      <c r="F197" s="983"/>
      <c r="G197" s="1042"/>
      <c r="H197" s="1008"/>
      <c r="J197" s="707"/>
    </row>
    <row r="198" spans="1:10" ht="15.75" customHeight="1" x14ac:dyDescent="0.2">
      <c r="A198" s="706"/>
      <c r="B198" s="279" t="s">
        <v>1620</v>
      </c>
      <c r="C198" s="712"/>
      <c r="D198" s="712"/>
      <c r="E198" s="983"/>
      <c r="F198" s="983"/>
      <c r="G198" s="1042"/>
      <c r="H198" s="1008"/>
      <c r="J198" s="707"/>
    </row>
    <row r="199" spans="1:10" ht="15.75" customHeight="1" x14ac:dyDescent="0.2">
      <c r="A199" s="298" t="s">
        <v>266</v>
      </c>
      <c r="B199" s="298" t="s">
        <v>269</v>
      </c>
      <c r="C199" s="296">
        <f>C189</f>
        <v>42617326431</v>
      </c>
      <c r="D199" s="296">
        <f>D189</f>
        <v>42675799788</v>
      </c>
      <c r="E199" s="983"/>
      <c r="F199" s="983"/>
      <c r="G199" s="1042"/>
      <c r="H199" s="1008"/>
      <c r="J199" s="707"/>
    </row>
    <row r="200" spans="1:10" ht="15.75" customHeight="1" x14ac:dyDescent="0.2">
      <c r="A200" s="284"/>
      <c r="B200" s="284" t="s">
        <v>1500</v>
      </c>
      <c r="C200" s="530">
        <f>C199</f>
        <v>42617326431</v>
      </c>
      <c r="D200" s="530">
        <f>D199</f>
        <v>42675799788</v>
      </c>
      <c r="E200" s="984"/>
      <c r="F200" s="984"/>
      <c r="G200" s="1043"/>
      <c r="H200" s="1009"/>
      <c r="J200" s="707"/>
    </row>
    <row r="201" spans="1:10" ht="15.75" customHeight="1" x14ac:dyDescent="0.2">
      <c r="J201" s="707"/>
    </row>
    <row r="202" spans="1:10" ht="15.75" customHeight="1" x14ac:dyDescent="0.2">
      <c r="J202" s="707"/>
    </row>
    <row r="203" spans="1:10" ht="15.75" customHeight="1" x14ac:dyDescent="0.2">
      <c r="A203" s="294"/>
      <c r="B203" s="294"/>
      <c r="C203" s="599"/>
      <c r="D203" s="599"/>
      <c r="E203" s="599"/>
      <c r="F203" s="599"/>
      <c r="G203" s="599"/>
      <c r="H203" s="599"/>
      <c r="J203" s="707"/>
    </row>
    <row r="204" spans="1:10" ht="15.75" customHeight="1" x14ac:dyDescent="0.2">
      <c r="A204" s="295"/>
      <c r="B204" s="295"/>
      <c r="C204" s="600"/>
      <c r="D204" s="600"/>
      <c r="E204" s="600"/>
      <c r="F204" s="600"/>
      <c r="G204" s="600"/>
      <c r="H204" s="600"/>
      <c r="J204" s="707"/>
    </row>
    <row r="205" spans="1:10" ht="15.75" customHeight="1" x14ac:dyDescent="0.2">
      <c r="J205" s="707"/>
    </row>
    <row r="206" spans="1:10" ht="15.75" customHeight="1" x14ac:dyDescent="0.2">
      <c r="J206" s="707"/>
    </row>
    <row r="207" spans="1:10" ht="15.75" customHeight="1" x14ac:dyDescent="0.2">
      <c r="A207" s="1028" t="s">
        <v>1623</v>
      </c>
      <c r="B207" s="1028"/>
      <c r="C207" s="1028"/>
      <c r="D207" s="1028"/>
      <c r="E207" s="1028"/>
      <c r="F207" s="1028"/>
      <c r="G207" s="1028"/>
      <c r="H207" s="1028"/>
      <c r="J207" s="707"/>
    </row>
    <row r="208" spans="1:10" ht="15.75" customHeight="1" x14ac:dyDescent="0.2">
      <c r="A208" s="711"/>
      <c r="B208" s="711"/>
      <c r="C208" s="711"/>
      <c r="D208" s="711"/>
      <c r="E208" s="711"/>
      <c r="F208" s="711"/>
      <c r="G208" s="711"/>
      <c r="H208" s="711"/>
      <c r="J208" s="707"/>
    </row>
    <row r="209" spans="1:10" s="312" customFormat="1" ht="15.75" customHeight="1" x14ac:dyDescent="0.2">
      <c r="A209" s="1002" t="s">
        <v>1624</v>
      </c>
      <c r="B209" s="1002"/>
      <c r="C209" s="1002"/>
      <c r="D209" s="1002"/>
      <c r="E209" s="1002"/>
      <c r="F209" s="1002"/>
      <c r="G209" s="1002"/>
      <c r="H209" s="1002"/>
      <c r="I209" s="707"/>
      <c r="J209" s="707"/>
    </row>
    <row r="210" spans="1:10" ht="15.75" customHeight="1" x14ac:dyDescent="0.2">
      <c r="A210" s="1003" t="s">
        <v>1484</v>
      </c>
      <c r="B210" s="1003"/>
      <c r="C210" s="1003"/>
      <c r="D210" s="1003"/>
      <c r="E210" s="723"/>
      <c r="F210" s="723"/>
      <c r="G210" s="723"/>
      <c r="H210" s="723"/>
      <c r="J210" s="707"/>
    </row>
    <row r="211" spans="1:10" ht="15.75" customHeight="1" x14ac:dyDescent="0.2">
      <c r="A211" s="706" t="s">
        <v>1485</v>
      </c>
      <c r="B211" s="279" t="s">
        <v>1791</v>
      </c>
      <c r="C211" s="218" t="str">
        <f>C$6</f>
        <v>Montant N-1</v>
      </c>
      <c r="D211" s="218" t="str">
        <f>D$6</f>
        <v>Montant N</v>
      </c>
      <c r="E211" s="218" t="str">
        <f>E$6</f>
        <v>Résultat N-1</v>
      </c>
      <c r="F211" s="218" t="str">
        <f>F$6</f>
        <v>Résultat N</v>
      </c>
      <c r="G211" s="706" t="s">
        <v>1488</v>
      </c>
      <c r="H211" s="712" t="s">
        <v>1489</v>
      </c>
      <c r="J211" s="707"/>
    </row>
    <row r="212" spans="1:10" ht="15.75" customHeight="1" x14ac:dyDescent="0.2">
      <c r="A212" s="708"/>
      <c r="B212" s="528" t="s">
        <v>1794</v>
      </c>
      <c r="C212" s="529">
        <f>Retraitement!C72</f>
        <v>0</v>
      </c>
      <c r="D212" s="529">
        <f>Retraitement!D72</f>
        <v>0</v>
      </c>
      <c r="E212" s="1044">
        <f>IF(C224&lt;&gt;0,C212/C224,0)</f>
        <v>0</v>
      </c>
      <c r="F212" s="1044">
        <f>IF(D224&lt;&gt;0,D212/D224,0)</f>
        <v>0</v>
      </c>
      <c r="G212" s="1004" t="s">
        <v>1625</v>
      </c>
      <c r="H212" s="1007" t="str">
        <f>IF(D224&lt;&gt;0,IF(F212&gt;5%,"La norme n'est pas respectée pour x=30 jours","La norme est respectée pour x=30 jours"),"")</f>
        <v>La norme est respectée pour x=30 jours</v>
      </c>
      <c r="J212" s="707"/>
    </row>
    <row r="213" spans="1:10" ht="15.75" customHeight="1" x14ac:dyDescent="0.2">
      <c r="A213" s="708"/>
      <c r="B213" s="528" t="s">
        <v>1792</v>
      </c>
      <c r="C213" s="529">
        <f>Retraitement!C73</f>
        <v>0</v>
      </c>
      <c r="D213" s="529">
        <f>Retraitement!D73</f>
        <v>0</v>
      </c>
      <c r="E213" s="1045"/>
      <c r="F213" s="1045"/>
      <c r="G213" s="1005"/>
      <c r="H213" s="1008"/>
      <c r="J213" s="707"/>
    </row>
    <row r="214" spans="1:10" ht="15.75" customHeight="1" x14ac:dyDescent="0.2">
      <c r="A214" s="708"/>
      <c r="B214" s="528" t="s">
        <v>1793</v>
      </c>
      <c r="C214" s="529">
        <f>Retraitement!C74</f>
        <v>0</v>
      </c>
      <c r="D214" s="529">
        <f>Retraitement!D74</f>
        <v>0</v>
      </c>
      <c r="E214" s="1045"/>
      <c r="F214" s="1045"/>
      <c r="G214" s="1005"/>
      <c r="H214" s="1008"/>
      <c r="J214" s="707"/>
    </row>
    <row r="215" spans="1:10" ht="15.75" customHeight="1" x14ac:dyDescent="0.2">
      <c r="A215" s="284"/>
      <c r="B215" s="284"/>
      <c r="C215" s="530"/>
      <c r="D215" s="530"/>
      <c r="E215" s="1046"/>
      <c r="F215" s="1046"/>
      <c r="G215" s="1006"/>
      <c r="H215" s="1009"/>
      <c r="J215" s="707"/>
    </row>
    <row r="216" spans="1:10" ht="15.75" customHeight="1" x14ac:dyDescent="0.2">
      <c r="A216" s="726"/>
      <c r="B216" s="726"/>
      <c r="C216" s="727"/>
      <c r="D216" s="727"/>
      <c r="E216" s="1044">
        <f>IF(C224&lt;&gt;0,C213/C224,0)</f>
        <v>0</v>
      </c>
      <c r="F216" s="1044">
        <f>IF(D224&lt;&gt;0,D213/D224,0)</f>
        <v>0</v>
      </c>
      <c r="G216" s="1004" t="s">
        <v>1626</v>
      </c>
      <c r="H216" s="1007" t="str">
        <f>IF(D224&lt;&gt;0,IF(F216&gt;3%,"La norme n'est pas respectée pour x=90 jours","La norme est respectée pour x=90 jours"),"")</f>
        <v>La norme est respectée pour x=90 jours</v>
      </c>
      <c r="J216" s="707"/>
    </row>
    <row r="217" spans="1:10" ht="15.75" customHeight="1" x14ac:dyDescent="0.2">
      <c r="A217" s="706"/>
      <c r="B217" s="279" t="s">
        <v>1628</v>
      </c>
      <c r="C217" s="710"/>
      <c r="D217" s="710"/>
      <c r="E217" s="1045"/>
      <c r="F217" s="1045"/>
      <c r="G217" s="1005"/>
      <c r="H217" s="1008"/>
      <c r="J217" s="707"/>
    </row>
    <row r="218" spans="1:10" ht="15.75" customHeight="1" x14ac:dyDescent="0.2">
      <c r="A218" s="297" t="s">
        <v>6</v>
      </c>
      <c r="B218" s="297" t="s">
        <v>131</v>
      </c>
      <c r="C218" s="539">
        <f>'Bilan et Hors Bilan'!D36</f>
        <v>0</v>
      </c>
      <c r="D218" s="539">
        <f>'Bilan et Hors Bilan'!C36</f>
        <v>6175413143</v>
      </c>
      <c r="E218" s="1045"/>
      <c r="F218" s="1045"/>
      <c r="G218" s="1005"/>
      <c r="H218" s="1008"/>
      <c r="J218" s="707"/>
    </row>
    <row r="219" spans="1:10" ht="15.75" customHeight="1" x14ac:dyDescent="0.2">
      <c r="A219" s="297" t="s">
        <v>8</v>
      </c>
      <c r="B219" s="297" t="s">
        <v>225</v>
      </c>
      <c r="C219" s="539">
        <f>'Bilan et Hors Bilan'!D37</f>
        <v>0</v>
      </c>
      <c r="D219" s="539">
        <f>'Bilan et Hors Bilan'!C37</f>
        <v>0</v>
      </c>
      <c r="E219" s="1046"/>
      <c r="F219" s="1046"/>
      <c r="G219" s="1006"/>
      <c r="H219" s="1009"/>
      <c r="J219" s="707"/>
    </row>
    <row r="220" spans="1:10" ht="15.75" customHeight="1" x14ac:dyDescent="0.2">
      <c r="A220" s="297" t="s">
        <v>10</v>
      </c>
      <c r="B220" s="297" t="s">
        <v>105</v>
      </c>
      <c r="C220" s="539">
        <f>'Bilan et Hors Bilan'!D40</f>
        <v>0</v>
      </c>
      <c r="D220" s="539">
        <f>'Bilan et Hors Bilan'!C40</f>
        <v>30005918022</v>
      </c>
      <c r="E220" s="1044">
        <f>IF(C224&lt;&gt;0,C214/C224,0)</f>
        <v>0</v>
      </c>
      <c r="F220" s="1044">
        <f>IF(D224&lt;&gt;0,D214/D224,0)</f>
        <v>0</v>
      </c>
      <c r="G220" s="1004" t="s">
        <v>1627</v>
      </c>
      <c r="H220" s="1007" t="str">
        <f>IF(D224&lt;&gt;0,IF(F220&gt;2%,"La norme n'est pas respectée pour x=180 jours","La norme est respectée pour x=180 jours"),"")</f>
        <v>La norme est respectée pour x=180 jours</v>
      </c>
      <c r="J220" s="707"/>
    </row>
    <row r="221" spans="1:10" ht="15.75" customHeight="1" x14ac:dyDescent="0.2">
      <c r="A221" s="297" t="s">
        <v>12</v>
      </c>
      <c r="B221" s="297" t="s">
        <v>474</v>
      </c>
      <c r="C221" s="539">
        <f>'Bilan et Hors Bilan'!D41</f>
        <v>0</v>
      </c>
      <c r="D221" s="539">
        <f>'Bilan et Hors Bilan'!C41</f>
        <v>301912477</v>
      </c>
      <c r="E221" s="1045"/>
      <c r="F221" s="1045"/>
      <c r="G221" s="1005"/>
      <c r="H221" s="1008"/>
      <c r="J221" s="707"/>
    </row>
    <row r="222" spans="1:10" ht="15.75" customHeight="1" x14ac:dyDescent="0.2">
      <c r="A222" s="298" t="s">
        <v>114</v>
      </c>
      <c r="B222" s="298" t="s">
        <v>112</v>
      </c>
      <c r="C222" s="716">
        <f>C171</f>
        <v>191012795</v>
      </c>
      <c r="D222" s="716">
        <f>D171</f>
        <v>384382018</v>
      </c>
      <c r="E222" s="1045"/>
      <c r="F222" s="1045"/>
      <c r="G222" s="1005"/>
      <c r="H222" s="1008"/>
      <c r="J222" s="707"/>
    </row>
    <row r="223" spans="1:10" ht="15.75" customHeight="1" x14ac:dyDescent="0.2">
      <c r="A223" s="297" t="s">
        <v>49</v>
      </c>
      <c r="B223" s="297" t="s">
        <v>438</v>
      </c>
      <c r="C223" s="539">
        <f>'Bilan et Hors Bilan'!D45</f>
        <v>2151509396</v>
      </c>
      <c r="D223" s="539">
        <f>'Bilan et Hors Bilan'!C45</f>
        <v>2545060361</v>
      </c>
      <c r="E223" s="1045"/>
      <c r="F223" s="1045"/>
      <c r="G223" s="1005"/>
      <c r="H223" s="1008"/>
      <c r="J223" s="707"/>
    </row>
    <row r="224" spans="1:10" ht="15.75" customHeight="1" x14ac:dyDescent="0.2">
      <c r="A224" s="284"/>
      <c r="B224" s="284" t="s">
        <v>1500</v>
      </c>
      <c r="C224" s="530">
        <f>SUM(C218:C223)-C222</f>
        <v>2151509396</v>
      </c>
      <c r="D224" s="530">
        <f>SUM(D218:D223)-D222</f>
        <v>39028304003</v>
      </c>
      <c r="E224" s="1046"/>
      <c r="F224" s="1046"/>
      <c r="G224" s="1006"/>
      <c r="H224" s="1009"/>
      <c r="J224" s="707"/>
    </row>
    <row r="225" spans="1:10" ht="15.75" customHeight="1" x14ac:dyDescent="0.2">
      <c r="A225" s="711"/>
      <c r="B225" s="711"/>
      <c r="C225" s="711"/>
      <c r="D225" s="711"/>
      <c r="E225" s="711"/>
      <c r="F225" s="711"/>
      <c r="G225" s="711"/>
      <c r="H225" s="711"/>
    </row>
    <row r="226" spans="1:10" ht="15.75" customHeight="1" x14ac:dyDescent="0.2"/>
    <row r="227" spans="1:10" ht="15.75" customHeight="1" x14ac:dyDescent="0.2">
      <c r="A227" s="1002" t="s">
        <v>1629</v>
      </c>
      <c r="B227" s="1002"/>
      <c r="C227" s="1002"/>
      <c r="D227" s="1002"/>
      <c r="E227" s="1002"/>
      <c r="F227" s="1002"/>
      <c r="G227" s="1002"/>
      <c r="H227" s="1002"/>
    </row>
    <row r="228" spans="1:10" ht="15.75" customHeight="1" x14ac:dyDescent="0.2">
      <c r="A228" s="1003" t="s">
        <v>1484</v>
      </c>
      <c r="B228" s="1003"/>
      <c r="C228" s="1003"/>
      <c r="D228" s="1003"/>
      <c r="E228" s="723"/>
      <c r="F228" s="723"/>
      <c r="G228" s="723"/>
      <c r="H228" s="723"/>
    </row>
    <row r="229" spans="1:10" ht="15.75" customHeight="1" x14ac:dyDescent="0.2">
      <c r="A229" s="706" t="s">
        <v>1485</v>
      </c>
      <c r="B229" s="279" t="s">
        <v>1630</v>
      </c>
      <c r="C229" s="218" t="str">
        <f>C$6</f>
        <v>Montant N-1</v>
      </c>
      <c r="D229" s="218" t="str">
        <f>D$6</f>
        <v>Montant N</v>
      </c>
      <c r="E229" s="218" t="str">
        <f>E$6</f>
        <v>Résultat N-1</v>
      </c>
      <c r="F229" s="218" t="str">
        <f>F$6</f>
        <v>Résultat N</v>
      </c>
      <c r="G229" s="706" t="s">
        <v>1488</v>
      </c>
      <c r="H229" s="712" t="s">
        <v>1489</v>
      </c>
    </row>
    <row r="230" spans="1:10" ht="15.75" customHeight="1" x14ac:dyDescent="0.2">
      <c r="A230" s="297" t="s">
        <v>49</v>
      </c>
      <c r="B230" s="297" t="s">
        <v>438</v>
      </c>
      <c r="C230" s="539">
        <f>'Bilan et Hors Bilan'!E45</f>
        <v>393550965</v>
      </c>
      <c r="D230" s="539">
        <f>'Bilan et Hors Bilan'!D45</f>
        <v>2151509396</v>
      </c>
      <c r="E230" s="982">
        <f>IF(C235&gt;0,C230/C235,0)</f>
        <v>0.18291854348006761</v>
      </c>
      <c r="F230" s="982">
        <f>IF(D235&gt;0,D230/D235,0)</f>
        <v>0.8453667460973826</v>
      </c>
      <c r="G230" s="1029" t="s">
        <v>1631</v>
      </c>
      <c r="H230" s="1007" t="str">
        <f>IF(D235&gt;0,IF(F230&lt;40%,"La norme n'est pas respectée","La norme est respectée"),"")</f>
        <v>La norme est respectée</v>
      </c>
      <c r="J230" s="312">
        <f>IF(ISBLANK(D230),1,0)</f>
        <v>0</v>
      </c>
    </row>
    <row r="231" spans="1:10" ht="15.75" customHeight="1" x14ac:dyDescent="0.2">
      <c r="A231" s="726"/>
      <c r="B231" s="601" t="s">
        <v>1632</v>
      </c>
      <c r="C231" s="745"/>
      <c r="D231" s="745"/>
      <c r="E231" s="983"/>
      <c r="F231" s="983"/>
      <c r="G231" s="1030"/>
      <c r="H231" s="1008"/>
    </row>
    <row r="232" spans="1:10" ht="15.75" customHeight="1" x14ac:dyDescent="0.2">
      <c r="A232" s="726"/>
      <c r="B232" s="602"/>
      <c r="C232" s="746"/>
      <c r="D232" s="746"/>
      <c r="E232" s="983"/>
      <c r="F232" s="983"/>
      <c r="G232" s="1030"/>
      <c r="H232" s="1008"/>
    </row>
    <row r="233" spans="1:10" ht="15.75" customHeight="1" x14ac:dyDescent="0.2">
      <c r="A233" s="740"/>
      <c r="B233" s="741"/>
      <c r="C233" s="742"/>
      <c r="D233" s="742"/>
      <c r="E233" s="983"/>
      <c r="F233" s="983"/>
      <c r="G233" s="1030"/>
      <c r="H233" s="1008"/>
    </row>
    <row r="234" spans="1:10" ht="15.75" customHeight="1" x14ac:dyDescent="0.2">
      <c r="A234" s="706"/>
      <c r="B234" s="279" t="s">
        <v>1633</v>
      </c>
      <c r="C234" s="710"/>
      <c r="D234" s="710"/>
      <c r="E234" s="983"/>
      <c r="F234" s="983"/>
      <c r="G234" s="1030"/>
      <c r="H234" s="1008"/>
    </row>
    <row r="235" spans="1:10" ht="15.75" customHeight="1" x14ac:dyDescent="0.2">
      <c r="A235" s="298" t="s">
        <v>49</v>
      </c>
      <c r="B235" s="298" t="s">
        <v>438</v>
      </c>
      <c r="C235" s="716">
        <f>C223</f>
        <v>2151509396</v>
      </c>
      <c r="D235" s="716">
        <f>D223</f>
        <v>2545060361</v>
      </c>
      <c r="E235" s="983"/>
      <c r="F235" s="983"/>
      <c r="G235" s="1030"/>
      <c r="H235" s="1008"/>
      <c r="J235" s="312">
        <f>IF(ISBLANK(D235),1,0)</f>
        <v>0</v>
      </c>
    </row>
    <row r="236" spans="1:10" ht="15.75" customHeight="1" x14ac:dyDescent="0.2">
      <c r="A236" s="726"/>
      <c r="B236" s="601" t="s">
        <v>1634</v>
      </c>
      <c r="C236" s="727"/>
      <c r="D236" s="727"/>
      <c r="E236" s="983"/>
      <c r="F236" s="983"/>
      <c r="G236" s="1030"/>
      <c r="H236" s="1008"/>
    </row>
    <row r="237" spans="1:10" ht="15.75" customHeight="1" x14ac:dyDescent="0.2">
      <c r="A237" s="726"/>
      <c r="B237" s="602"/>
      <c r="C237" s="727"/>
      <c r="D237" s="727"/>
      <c r="E237" s="984"/>
      <c r="F237" s="984"/>
      <c r="G237" s="1031"/>
      <c r="H237" s="1009"/>
    </row>
    <row r="238" spans="1:10" ht="15.75" customHeight="1" x14ac:dyDescent="0.2"/>
    <row r="239" spans="1:10" ht="15.75" customHeight="1" x14ac:dyDescent="0.2"/>
    <row r="240" spans="1:10" ht="15.75" customHeight="1" x14ac:dyDescent="0.2">
      <c r="A240" s="1002" t="s">
        <v>1635</v>
      </c>
      <c r="B240" s="1002"/>
      <c r="C240" s="1002"/>
      <c r="D240" s="1002"/>
      <c r="E240" s="1002"/>
      <c r="F240" s="1002"/>
      <c r="G240" s="1002"/>
      <c r="H240" s="1002"/>
    </row>
    <row r="241" spans="1:10" ht="15.75" customHeight="1" x14ac:dyDescent="0.2">
      <c r="A241" s="1003" t="s">
        <v>1484</v>
      </c>
      <c r="B241" s="1003"/>
      <c r="C241" s="1003"/>
      <c r="D241" s="1003"/>
      <c r="E241" s="723"/>
      <c r="F241" s="723"/>
      <c r="G241" s="723"/>
      <c r="H241" s="723"/>
    </row>
    <row r="242" spans="1:10" ht="15.75" customHeight="1" x14ac:dyDescent="0.2">
      <c r="A242" s="706" t="s">
        <v>1485</v>
      </c>
      <c r="B242" s="279" t="s">
        <v>1636</v>
      </c>
      <c r="C242" s="218" t="str">
        <f>C$6</f>
        <v>Montant N-1</v>
      </c>
      <c r="D242" s="218" t="str">
        <f>D$6</f>
        <v>Montant N</v>
      </c>
      <c r="E242" s="218" t="str">
        <f>E$6</f>
        <v>Résultat N-1</v>
      </c>
      <c r="F242" s="218" t="str">
        <f>F$6</f>
        <v>Résultat N</v>
      </c>
      <c r="G242" s="706" t="s">
        <v>1488</v>
      </c>
      <c r="H242" s="712" t="s">
        <v>1489</v>
      </c>
    </row>
    <row r="243" spans="1:10" ht="15.75" customHeight="1" x14ac:dyDescent="0.2">
      <c r="A243" s="301" t="s">
        <v>409</v>
      </c>
      <c r="B243" s="301" t="s">
        <v>410</v>
      </c>
      <c r="C243" s="539">
        <f>'Compte Résultat et Soldes Inter'!D187</f>
        <v>0</v>
      </c>
      <c r="D243" s="539">
        <f>'Compte Résultat et Soldes Inter'!C187</f>
        <v>832922762</v>
      </c>
      <c r="E243" s="982">
        <f>IF(C253&lt;&gt;0,C245/C253,0)</f>
        <v>0</v>
      </c>
      <c r="F243" s="982">
        <f>IF(D253&lt;&gt;0,D245/D253,0)</f>
        <v>2.1341505435029294E-2</v>
      </c>
      <c r="G243" s="1029" t="s">
        <v>1637</v>
      </c>
      <c r="H243" s="1007" t="str">
        <f>IF(D253&lt;&gt;0,IF(F243&gt;2%,"La norme n'est pas respectée","La norme est respectée"),"")</f>
        <v>La norme n'est pas respectée</v>
      </c>
      <c r="J243" s="312">
        <f>IF(ISBLANK(D243),1,0)</f>
        <v>0</v>
      </c>
    </row>
    <row r="244" spans="1:10" ht="15.75" customHeight="1" x14ac:dyDescent="0.2">
      <c r="A244" s="301" t="s">
        <v>697</v>
      </c>
      <c r="B244" s="301" t="s">
        <v>698</v>
      </c>
      <c r="C244" s="539">
        <f>'Compte Résultat et Soldes Inter'!D188</f>
        <v>0</v>
      </c>
      <c r="D244" s="539">
        <f>'Compte Résultat et Soldes Inter'!C188</f>
        <v>0</v>
      </c>
      <c r="E244" s="983"/>
      <c r="F244" s="983"/>
      <c r="G244" s="1030"/>
      <c r="H244" s="1008"/>
      <c r="J244" s="312">
        <f>IF(ISBLANK(D244),1,0)</f>
        <v>0</v>
      </c>
    </row>
    <row r="245" spans="1:10" ht="15.75" customHeight="1" x14ac:dyDescent="0.2">
      <c r="A245" s="284"/>
      <c r="B245" s="284" t="s">
        <v>1495</v>
      </c>
      <c r="C245" s="530">
        <f>SUM(C243:C244)</f>
        <v>0</v>
      </c>
      <c r="D245" s="530">
        <f>SUM(D243:D244)</f>
        <v>832922762</v>
      </c>
      <c r="E245" s="983"/>
      <c r="F245" s="983"/>
      <c r="G245" s="1030"/>
      <c r="H245" s="1008"/>
    </row>
    <row r="246" spans="1:10" ht="15.75" customHeight="1" x14ac:dyDescent="0.2">
      <c r="A246" s="706"/>
      <c r="B246" s="279" t="s">
        <v>1638</v>
      </c>
      <c r="C246" s="710"/>
      <c r="D246" s="710"/>
      <c r="E246" s="983"/>
      <c r="F246" s="983"/>
      <c r="G246" s="1030"/>
      <c r="H246" s="1008"/>
    </row>
    <row r="247" spans="1:10" ht="15.75" customHeight="1" x14ac:dyDescent="0.2">
      <c r="A247" s="298" t="s">
        <v>6</v>
      </c>
      <c r="B247" s="298" t="s">
        <v>131</v>
      </c>
      <c r="C247" s="716">
        <f t="shared" ref="C247:D252" si="7">C218</f>
        <v>0</v>
      </c>
      <c r="D247" s="716">
        <f t="shared" si="7"/>
        <v>6175413143</v>
      </c>
      <c r="E247" s="983"/>
      <c r="F247" s="983"/>
      <c r="G247" s="1030"/>
      <c r="H247" s="1008"/>
      <c r="J247" s="312">
        <f t="shared" ref="J247:J252" si="8">IF(ISBLANK(D247),1,0)</f>
        <v>0</v>
      </c>
    </row>
    <row r="248" spans="1:10" ht="15.75" customHeight="1" x14ac:dyDescent="0.2">
      <c r="A248" s="298" t="s">
        <v>8</v>
      </c>
      <c r="B248" s="298" t="s">
        <v>225</v>
      </c>
      <c r="C248" s="716">
        <f t="shared" si="7"/>
        <v>0</v>
      </c>
      <c r="D248" s="716">
        <f t="shared" si="7"/>
        <v>0</v>
      </c>
      <c r="E248" s="983"/>
      <c r="F248" s="983"/>
      <c r="G248" s="1030"/>
      <c r="H248" s="1008"/>
      <c r="J248" s="312">
        <f t="shared" si="8"/>
        <v>0</v>
      </c>
    </row>
    <row r="249" spans="1:10" ht="15.75" customHeight="1" x14ac:dyDescent="0.2">
      <c r="A249" s="298" t="s">
        <v>10</v>
      </c>
      <c r="B249" s="298" t="s">
        <v>105</v>
      </c>
      <c r="C249" s="716">
        <f t="shared" si="7"/>
        <v>0</v>
      </c>
      <c r="D249" s="716">
        <f t="shared" si="7"/>
        <v>30005918022</v>
      </c>
      <c r="E249" s="983"/>
      <c r="F249" s="983"/>
      <c r="G249" s="1030"/>
      <c r="H249" s="1008"/>
      <c r="J249" s="312">
        <f t="shared" si="8"/>
        <v>0</v>
      </c>
    </row>
    <row r="250" spans="1:10" ht="15.75" customHeight="1" x14ac:dyDescent="0.2">
      <c r="A250" s="298" t="s">
        <v>12</v>
      </c>
      <c r="B250" s="298" t="s">
        <v>474</v>
      </c>
      <c r="C250" s="716">
        <f t="shared" si="7"/>
        <v>0</v>
      </c>
      <c r="D250" s="716">
        <f t="shared" si="7"/>
        <v>301912477</v>
      </c>
      <c r="E250" s="983"/>
      <c r="F250" s="983"/>
      <c r="G250" s="1030"/>
      <c r="H250" s="1008"/>
      <c r="J250" s="312">
        <f t="shared" si="8"/>
        <v>0</v>
      </c>
    </row>
    <row r="251" spans="1:10" ht="15.75" customHeight="1" x14ac:dyDescent="0.2">
      <c r="A251" s="298" t="s">
        <v>114</v>
      </c>
      <c r="B251" s="298" t="s">
        <v>112</v>
      </c>
      <c r="C251" s="716">
        <f t="shared" si="7"/>
        <v>191012795</v>
      </c>
      <c r="D251" s="716">
        <f t="shared" si="7"/>
        <v>384382018</v>
      </c>
      <c r="E251" s="983"/>
      <c r="F251" s="983"/>
      <c r="G251" s="1030"/>
      <c r="H251" s="1008"/>
      <c r="J251" s="312">
        <f t="shared" si="8"/>
        <v>0</v>
      </c>
    </row>
    <row r="252" spans="1:10" ht="15.75" customHeight="1" x14ac:dyDescent="0.2">
      <c r="A252" s="298" t="s">
        <v>49</v>
      </c>
      <c r="B252" s="298" t="s">
        <v>438</v>
      </c>
      <c r="C252" s="716">
        <f t="shared" si="7"/>
        <v>2151509396</v>
      </c>
      <c r="D252" s="716">
        <f t="shared" si="7"/>
        <v>2545060361</v>
      </c>
      <c r="E252" s="983"/>
      <c r="F252" s="983"/>
      <c r="G252" s="1030"/>
      <c r="H252" s="1008"/>
      <c r="J252" s="312">
        <f t="shared" si="8"/>
        <v>0</v>
      </c>
    </row>
    <row r="253" spans="1:10" ht="15.75" customHeight="1" x14ac:dyDescent="0.2">
      <c r="A253" s="284"/>
      <c r="B253" s="284" t="s">
        <v>1500</v>
      </c>
      <c r="C253" s="530">
        <f>SUM(C247:C252)-C251</f>
        <v>2151509396</v>
      </c>
      <c r="D253" s="530">
        <f>SUM(D247:D252)-D251</f>
        <v>39028304003</v>
      </c>
      <c r="E253" s="984"/>
      <c r="F253" s="984"/>
      <c r="G253" s="1031"/>
      <c r="H253" s="1009"/>
    </row>
    <row r="254" spans="1:10" ht="15.75" customHeight="1" x14ac:dyDescent="0.2"/>
    <row r="255" spans="1:10" ht="15.75" customHeight="1" x14ac:dyDescent="0.2">
      <c r="A255" s="294"/>
      <c r="B255" s="294"/>
      <c r="C255" s="599"/>
      <c r="D255" s="599"/>
      <c r="E255" s="599"/>
      <c r="F255" s="599"/>
      <c r="G255" s="599"/>
      <c r="H255" s="599"/>
    </row>
    <row r="256" spans="1:10" ht="15.75" customHeight="1" x14ac:dyDescent="0.2">
      <c r="A256" s="295"/>
      <c r="B256" s="295"/>
      <c r="C256" s="600"/>
      <c r="D256" s="600"/>
      <c r="E256" s="600"/>
      <c r="F256" s="600"/>
      <c r="G256" s="600"/>
      <c r="H256" s="600"/>
    </row>
    <row r="257" spans="1:10" ht="15.75" customHeight="1" x14ac:dyDescent="0.2"/>
    <row r="258" spans="1:10" ht="15.75" customHeight="1" x14ac:dyDescent="0.2">
      <c r="A258" s="1028" t="s">
        <v>1639</v>
      </c>
      <c r="B258" s="1028"/>
      <c r="C258" s="1028"/>
      <c r="D258" s="1028"/>
      <c r="E258" s="1028"/>
      <c r="F258" s="1028"/>
      <c r="G258" s="1028"/>
      <c r="H258" s="1028"/>
    </row>
    <row r="259" spans="1:10" ht="15.75" customHeight="1" x14ac:dyDescent="0.2"/>
    <row r="260" spans="1:10" ht="15.75" customHeight="1" x14ac:dyDescent="0.2">
      <c r="A260" s="711"/>
      <c r="B260" s="711"/>
      <c r="C260" s="711"/>
      <c r="D260" s="711"/>
      <c r="E260" s="711"/>
      <c r="F260" s="711"/>
      <c r="G260" s="711"/>
      <c r="H260" s="711"/>
    </row>
    <row r="261" spans="1:10" ht="15.75" customHeight="1" x14ac:dyDescent="0.2">
      <c r="A261" s="1002" t="s">
        <v>1640</v>
      </c>
      <c r="B261" s="1002"/>
      <c r="C261" s="1002"/>
      <c r="D261" s="1002"/>
      <c r="E261" s="1002"/>
      <c r="F261" s="1002"/>
      <c r="G261" s="1002"/>
      <c r="H261" s="1002"/>
    </row>
    <row r="262" spans="1:10" ht="15.75" customHeight="1" x14ac:dyDescent="0.2">
      <c r="A262" s="1003" t="s">
        <v>1484</v>
      </c>
      <c r="B262" s="1003"/>
      <c r="C262" s="1003"/>
      <c r="D262" s="1003"/>
      <c r="E262" s="723"/>
      <c r="F262" s="723"/>
      <c r="G262" s="723"/>
      <c r="H262" s="723"/>
    </row>
    <row r="263" spans="1:10" ht="15.75" customHeight="1" x14ac:dyDescent="0.2">
      <c r="A263" s="706" t="s">
        <v>1485</v>
      </c>
      <c r="B263" s="279" t="s">
        <v>1641</v>
      </c>
      <c r="C263" s="218" t="str">
        <f>C$6</f>
        <v>Montant N-1</v>
      </c>
      <c r="D263" s="218" t="str">
        <f>D$6</f>
        <v>Montant N</v>
      </c>
      <c r="E263" s="218" t="str">
        <f>E$6</f>
        <v>Résultat N-1</v>
      </c>
      <c r="F263" s="218" t="str">
        <f>F$6</f>
        <v>Résultat N</v>
      </c>
      <c r="G263" s="706" t="s">
        <v>1488</v>
      </c>
      <c r="H263" s="712" t="s">
        <v>1489</v>
      </c>
    </row>
    <row r="264" spans="1:10" ht="15.75" customHeight="1" x14ac:dyDescent="0.2">
      <c r="A264" s="709"/>
      <c r="B264" s="709" t="s">
        <v>1642</v>
      </c>
      <c r="C264" s="529">
        <f>Retraitement!C79</f>
        <v>0</v>
      </c>
      <c r="D264" s="529">
        <f>Retraitement!D79</f>
        <v>0</v>
      </c>
      <c r="E264" s="1019">
        <f>IF(C268&lt;&gt;0,C264/C268,0)</f>
        <v>0</v>
      </c>
      <c r="F264" s="1019">
        <f>IF(D268&lt;&gt;0,D264/D268,0)</f>
        <v>0</v>
      </c>
      <c r="G264" s="1022" t="s">
        <v>1643</v>
      </c>
      <c r="H264" s="1025"/>
      <c r="J264" s="312">
        <f>IF(ISBLANK(D264),1,0)</f>
        <v>0</v>
      </c>
    </row>
    <row r="265" spans="1:10" ht="15.75" customHeight="1" x14ac:dyDescent="0.2">
      <c r="A265" s="726"/>
      <c r="B265" s="302" t="s">
        <v>1644</v>
      </c>
      <c r="C265" s="727"/>
      <c r="D265" s="727"/>
      <c r="E265" s="1020"/>
      <c r="F265" s="1020"/>
      <c r="G265" s="1023"/>
      <c r="H265" s="1026"/>
    </row>
    <row r="266" spans="1:10" ht="15.75" customHeight="1" x14ac:dyDescent="0.2">
      <c r="A266" s="740"/>
      <c r="B266" s="741"/>
      <c r="C266" s="742"/>
      <c r="D266" s="742"/>
      <c r="E266" s="1020"/>
      <c r="F266" s="1020"/>
      <c r="G266" s="1023"/>
      <c r="H266" s="1026"/>
    </row>
    <row r="267" spans="1:10" ht="15.75" customHeight="1" x14ac:dyDescent="0.2">
      <c r="A267" s="706"/>
      <c r="B267" s="279" t="s">
        <v>1645</v>
      </c>
      <c r="C267" s="710"/>
      <c r="D267" s="710"/>
      <c r="E267" s="1020"/>
      <c r="F267" s="1020"/>
      <c r="G267" s="1023"/>
      <c r="H267" s="1026"/>
    </row>
    <row r="268" spans="1:10" ht="15.75" customHeight="1" x14ac:dyDescent="0.2">
      <c r="A268" s="709"/>
      <c r="B268" s="709" t="s">
        <v>798</v>
      </c>
      <c r="C268" s="529">
        <f>Retraitement!C83</f>
        <v>0</v>
      </c>
      <c r="D268" s="529">
        <f>Retraitement!D83</f>
        <v>0</v>
      </c>
      <c r="E268" s="1021"/>
      <c r="F268" s="1021"/>
      <c r="G268" s="1024"/>
      <c r="H268" s="1027"/>
      <c r="J268" s="312">
        <f>IF(ISBLANK(D268),1,0)</f>
        <v>0</v>
      </c>
    </row>
    <row r="269" spans="1:10" ht="15.75" customHeight="1" x14ac:dyDescent="0.2">
      <c r="A269" s="711"/>
      <c r="B269" s="711"/>
      <c r="C269" s="711"/>
      <c r="D269" s="711"/>
      <c r="E269" s="711"/>
      <c r="F269" s="711"/>
      <c r="G269" s="711"/>
      <c r="H269" s="711"/>
    </row>
    <row r="270" spans="1:10" ht="15.75" customHeight="1" x14ac:dyDescent="0.2">
      <c r="A270" s="711"/>
      <c r="B270" s="711"/>
      <c r="C270" s="711"/>
      <c r="D270" s="711"/>
      <c r="E270" s="711"/>
      <c r="F270" s="711"/>
      <c r="G270" s="711"/>
      <c r="H270" s="711"/>
    </row>
    <row r="271" spans="1:10" ht="15.75" customHeight="1" x14ac:dyDescent="0.2">
      <c r="A271" s="1002" t="s">
        <v>1646</v>
      </c>
      <c r="B271" s="1002"/>
      <c r="C271" s="1002"/>
      <c r="D271" s="1002"/>
      <c r="E271" s="1002"/>
      <c r="F271" s="1002"/>
      <c r="G271" s="1002"/>
      <c r="H271" s="1002"/>
    </row>
    <row r="272" spans="1:10" ht="15.75" customHeight="1" x14ac:dyDescent="0.2">
      <c r="A272" s="1003" t="s">
        <v>1484</v>
      </c>
      <c r="B272" s="1003"/>
      <c r="C272" s="1003"/>
      <c r="D272" s="1003"/>
      <c r="E272" s="723"/>
      <c r="F272" s="723"/>
      <c r="G272" s="723"/>
      <c r="H272" s="723"/>
    </row>
    <row r="273" spans="1:10" ht="15.75" customHeight="1" x14ac:dyDescent="0.2">
      <c r="A273" s="706" t="s">
        <v>1485</v>
      </c>
      <c r="B273" s="279" t="s">
        <v>1647</v>
      </c>
      <c r="C273" s="218" t="str">
        <f>C$6</f>
        <v>Montant N-1</v>
      </c>
      <c r="D273" s="218" t="str">
        <f>D$6</f>
        <v>Montant N</v>
      </c>
      <c r="E273" s="218" t="str">
        <f>E$6</f>
        <v>Résultat N-1</v>
      </c>
      <c r="F273" s="218" t="str">
        <f>F$6</f>
        <v>Résultat N</v>
      </c>
      <c r="G273" s="706" t="s">
        <v>1488</v>
      </c>
      <c r="H273" s="712" t="s">
        <v>1489</v>
      </c>
    </row>
    <row r="274" spans="1:10" ht="15.75" customHeight="1" x14ac:dyDescent="0.2">
      <c r="A274" s="297" t="s">
        <v>30</v>
      </c>
      <c r="B274" s="303" t="s">
        <v>221</v>
      </c>
      <c r="C274" s="539">
        <f>'Bilan et Hors Bilan'!J36</f>
        <v>3762684728</v>
      </c>
      <c r="D274" s="539">
        <f>'Bilan et Hors Bilan'!I36</f>
        <v>4359998003</v>
      </c>
      <c r="E274" s="1019">
        <f>IF(C284&lt;&gt;0,C282/C284,0)</f>
        <v>0</v>
      </c>
      <c r="F274" s="1019">
        <f>IF(D284&lt;&gt;0,D282/D284,0)</f>
        <v>0</v>
      </c>
      <c r="G274" s="1022" t="s">
        <v>1643</v>
      </c>
      <c r="H274" s="1025"/>
      <c r="J274" s="312">
        <f>IF(ISBLANK(D274),1,0)</f>
        <v>0</v>
      </c>
    </row>
    <row r="275" spans="1:10" ht="15.75" customHeight="1" x14ac:dyDescent="0.2">
      <c r="A275" s="297" t="s">
        <v>31</v>
      </c>
      <c r="B275" s="303" t="s">
        <v>143</v>
      </c>
      <c r="C275" s="539">
        <f>'Bilan et Hors Bilan'!J37</f>
        <v>124398459</v>
      </c>
      <c r="D275" s="539">
        <f>'Bilan et Hors Bilan'!I37</f>
        <v>290533128</v>
      </c>
      <c r="E275" s="1020"/>
      <c r="F275" s="1020"/>
      <c r="G275" s="1023"/>
      <c r="H275" s="1026"/>
      <c r="J275" s="312">
        <f>IF(ISBLANK(D275),1,0)</f>
        <v>0</v>
      </c>
    </row>
    <row r="276" spans="1:10" ht="15.75" customHeight="1" x14ac:dyDescent="0.2">
      <c r="A276" s="297" t="s">
        <v>28</v>
      </c>
      <c r="B276" s="303" t="s">
        <v>460</v>
      </c>
      <c r="C276" s="539">
        <f>'Bilan et Hors Bilan'!J38</f>
        <v>463540418</v>
      </c>
      <c r="D276" s="539">
        <f>'Bilan et Hors Bilan'!I38</f>
        <v>486923252</v>
      </c>
      <c r="E276" s="1020"/>
      <c r="F276" s="1020"/>
      <c r="G276" s="1023"/>
      <c r="H276" s="1026"/>
      <c r="J276" s="312">
        <f>IF(ISBLANK(D276),1,0)</f>
        <v>0</v>
      </c>
    </row>
    <row r="277" spans="1:10" ht="15.75" customHeight="1" x14ac:dyDescent="0.2">
      <c r="A277" s="297" t="s">
        <v>43</v>
      </c>
      <c r="B277" s="303" t="s">
        <v>237</v>
      </c>
      <c r="C277" s="539">
        <f>'Bilan et Hors Bilan'!J40</f>
        <v>2547925462</v>
      </c>
      <c r="D277" s="539">
        <f>'Bilan et Hors Bilan'!I40</f>
        <v>2883582770</v>
      </c>
      <c r="E277" s="1020"/>
      <c r="F277" s="1020"/>
      <c r="G277" s="1023"/>
      <c r="H277" s="1026"/>
      <c r="J277" s="312">
        <f>IF(ISBLANK(D277),1,0)</f>
        <v>0</v>
      </c>
    </row>
    <row r="278" spans="1:10" ht="15.75" customHeight="1" x14ac:dyDescent="0.2">
      <c r="A278" s="297" t="s">
        <v>32</v>
      </c>
      <c r="B278" s="303" t="s">
        <v>145</v>
      </c>
      <c r="C278" s="539">
        <f>'Bilan et Hors Bilan'!J41</f>
        <v>0</v>
      </c>
      <c r="D278" s="539">
        <f>'Bilan et Hors Bilan'!I41</f>
        <v>0</v>
      </c>
      <c r="E278" s="1020"/>
      <c r="F278" s="1020"/>
      <c r="G278" s="1023"/>
      <c r="H278" s="1026"/>
      <c r="J278" s="312">
        <f>IF(ISBLANK(D278),1,0)</f>
        <v>0</v>
      </c>
    </row>
    <row r="279" spans="1:10" ht="15.75" customHeight="1" x14ac:dyDescent="0.2">
      <c r="A279" s="603"/>
      <c r="B279" s="604"/>
      <c r="C279" s="605"/>
      <c r="D279" s="605"/>
      <c r="E279" s="1020"/>
      <c r="F279" s="1020"/>
      <c r="G279" s="1023"/>
      <c r="H279" s="1026"/>
    </row>
    <row r="280" spans="1:10" ht="15.75" customHeight="1" x14ac:dyDescent="0.2">
      <c r="A280" s="606"/>
      <c r="B280" s="607"/>
      <c r="C280" s="608"/>
      <c r="D280" s="608"/>
      <c r="E280" s="1020"/>
      <c r="F280" s="1020"/>
      <c r="G280" s="1023"/>
      <c r="H280" s="1026"/>
    </row>
    <row r="281" spans="1:10" ht="15.75" customHeight="1" x14ac:dyDescent="0.2">
      <c r="A281" s="609"/>
      <c r="B281" s="610"/>
      <c r="C281" s="611"/>
      <c r="D281" s="611"/>
      <c r="E281" s="1020"/>
      <c r="F281" s="1020"/>
      <c r="G281" s="1023"/>
      <c r="H281" s="1026"/>
    </row>
    <row r="282" spans="1:10" ht="15.75" customHeight="1" x14ac:dyDescent="0.2">
      <c r="A282" s="530"/>
      <c r="B282" s="530" t="s">
        <v>1495</v>
      </c>
      <c r="C282" s="530">
        <f>SUM(C274:C281)</f>
        <v>6898549067</v>
      </c>
      <c r="D282" s="530">
        <f>SUM(D274:D281)</f>
        <v>8021037153</v>
      </c>
      <c r="E282" s="1020"/>
      <c r="F282" s="1020"/>
      <c r="G282" s="1023"/>
      <c r="H282" s="1026"/>
    </row>
    <row r="283" spans="1:10" ht="15.75" customHeight="1" x14ac:dyDescent="0.2">
      <c r="A283" s="706" t="s">
        <v>1485</v>
      </c>
      <c r="B283" s="279" t="s">
        <v>1648</v>
      </c>
      <c r="C283" s="218" t="str">
        <f>C$6</f>
        <v>Montant N-1</v>
      </c>
      <c r="D283" s="218" t="str">
        <f>D$6</f>
        <v>Montant N</v>
      </c>
      <c r="E283" s="1020"/>
      <c r="F283" s="1020"/>
      <c r="G283" s="1023"/>
      <c r="H283" s="1026"/>
    </row>
    <row r="284" spans="1:10" ht="15.75" customHeight="1" x14ac:dyDescent="0.2">
      <c r="A284" s="709"/>
      <c r="B284" s="709" t="s">
        <v>799</v>
      </c>
      <c r="C284" s="529">
        <f>Retraitement!C90</f>
        <v>0</v>
      </c>
      <c r="D284" s="529">
        <f>Retraitement!D90</f>
        <v>0</v>
      </c>
      <c r="E284" s="1021"/>
      <c r="F284" s="1021"/>
      <c r="G284" s="1024"/>
      <c r="H284" s="1027"/>
      <c r="J284" s="312">
        <f>IF(ISBLANK(D284),1,0)</f>
        <v>0</v>
      </c>
    </row>
    <row r="285" spans="1:10" ht="15.75" customHeight="1" x14ac:dyDescent="0.2">
      <c r="A285" s="711"/>
      <c r="B285" s="711"/>
      <c r="C285" s="711"/>
      <c r="D285" s="711"/>
      <c r="E285" s="711"/>
      <c r="F285" s="711"/>
      <c r="G285" s="711"/>
      <c r="H285" s="711"/>
    </row>
    <row r="286" spans="1:10" ht="15.75" customHeight="1" x14ac:dyDescent="0.2">
      <c r="A286" s="711"/>
      <c r="B286" s="711"/>
      <c r="C286" s="711"/>
      <c r="D286" s="711"/>
      <c r="E286" s="711"/>
      <c r="F286" s="711"/>
      <c r="G286" s="711"/>
      <c r="H286" s="711"/>
    </row>
    <row r="287" spans="1:10" ht="15.75" customHeight="1" x14ac:dyDescent="0.2">
      <c r="A287" s="1002" t="s">
        <v>1649</v>
      </c>
      <c r="B287" s="1002"/>
      <c r="C287" s="1002"/>
      <c r="D287" s="1002"/>
      <c r="E287" s="1002"/>
      <c r="F287" s="1002"/>
      <c r="G287" s="1002"/>
      <c r="H287" s="1002"/>
    </row>
    <row r="288" spans="1:10" ht="15.75" customHeight="1" x14ac:dyDescent="0.2">
      <c r="A288" s="1003" t="s">
        <v>1484</v>
      </c>
      <c r="B288" s="1003"/>
      <c r="C288" s="1003"/>
      <c r="D288" s="1003"/>
      <c r="E288" s="723"/>
      <c r="F288" s="723"/>
      <c r="G288" s="723"/>
      <c r="H288" s="723"/>
    </row>
    <row r="289" spans="1:10" ht="15.75" customHeight="1" x14ac:dyDescent="0.2">
      <c r="A289" s="706" t="s">
        <v>1485</v>
      </c>
      <c r="B289" s="279" t="s">
        <v>1650</v>
      </c>
      <c r="C289" s="218" t="str">
        <f>C$6</f>
        <v>Montant N-1</v>
      </c>
      <c r="D289" s="218" t="str">
        <f>D$6</f>
        <v>Montant N</v>
      </c>
      <c r="E289" s="218" t="str">
        <f>E$6</f>
        <v>Résultat N-1</v>
      </c>
      <c r="F289" s="218" t="str">
        <f>F$6</f>
        <v>Résultat N</v>
      </c>
      <c r="G289" s="706" t="s">
        <v>1488</v>
      </c>
      <c r="H289" s="712" t="s">
        <v>1489</v>
      </c>
    </row>
    <row r="290" spans="1:10" ht="15.75" customHeight="1" x14ac:dyDescent="0.2">
      <c r="A290" s="298" t="s">
        <v>6</v>
      </c>
      <c r="B290" s="298" t="s">
        <v>131</v>
      </c>
      <c r="C290" s="716">
        <f t="shared" ref="C290:D295" si="9">C218</f>
        <v>0</v>
      </c>
      <c r="D290" s="716">
        <f t="shared" si="9"/>
        <v>6175413143</v>
      </c>
      <c r="E290" s="1019">
        <f>IF(C300&lt;&gt;0,C296/C300,0)</f>
        <v>0</v>
      </c>
      <c r="F290" s="1019">
        <f>IF(D300&lt;&gt;0,D296/D300,0)</f>
        <v>0</v>
      </c>
      <c r="G290" s="1022" t="s">
        <v>1643</v>
      </c>
      <c r="H290" s="1025"/>
    </row>
    <row r="291" spans="1:10" ht="15.75" customHeight="1" x14ac:dyDescent="0.2">
      <c r="A291" s="298" t="s">
        <v>8</v>
      </c>
      <c r="B291" s="298" t="s">
        <v>225</v>
      </c>
      <c r="C291" s="716">
        <f t="shared" si="9"/>
        <v>0</v>
      </c>
      <c r="D291" s="716">
        <f t="shared" si="9"/>
        <v>0</v>
      </c>
      <c r="E291" s="1020"/>
      <c r="F291" s="1020"/>
      <c r="G291" s="1023"/>
      <c r="H291" s="1026"/>
    </row>
    <row r="292" spans="1:10" ht="15.75" customHeight="1" x14ac:dyDescent="0.2">
      <c r="A292" s="298" t="s">
        <v>10</v>
      </c>
      <c r="B292" s="298" t="s">
        <v>105</v>
      </c>
      <c r="C292" s="716">
        <f t="shared" si="9"/>
        <v>0</v>
      </c>
      <c r="D292" s="716">
        <f t="shared" si="9"/>
        <v>30005918022</v>
      </c>
      <c r="E292" s="1020"/>
      <c r="F292" s="1020"/>
      <c r="G292" s="1023"/>
      <c r="H292" s="1026"/>
    </row>
    <row r="293" spans="1:10" ht="15.75" customHeight="1" x14ac:dyDescent="0.2">
      <c r="A293" s="298" t="s">
        <v>12</v>
      </c>
      <c r="B293" s="298" t="s">
        <v>474</v>
      </c>
      <c r="C293" s="716">
        <f t="shared" si="9"/>
        <v>0</v>
      </c>
      <c r="D293" s="716">
        <f t="shared" si="9"/>
        <v>301912477</v>
      </c>
      <c r="E293" s="1020"/>
      <c r="F293" s="1020"/>
      <c r="G293" s="1023"/>
      <c r="H293" s="1026"/>
    </row>
    <row r="294" spans="1:10" ht="15.75" customHeight="1" x14ac:dyDescent="0.2">
      <c r="A294" s="298" t="s">
        <v>114</v>
      </c>
      <c r="B294" s="298" t="s">
        <v>112</v>
      </c>
      <c r="C294" s="716">
        <f t="shared" si="9"/>
        <v>191012795</v>
      </c>
      <c r="D294" s="716">
        <f t="shared" si="9"/>
        <v>384382018</v>
      </c>
      <c r="E294" s="1020"/>
      <c r="F294" s="1020"/>
      <c r="G294" s="1023"/>
      <c r="H294" s="1026"/>
    </row>
    <row r="295" spans="1:10" ht="15.75" customHeight="1" x14ac:dyDescent="0.2">
      <c r="A295" s="298" t="s">
        <v>49</v>
      </c>
      <c r="B295" s="298" t="s">
        <v>438</v>
      </c>
      <c r="C295" s="716">
        <f t="shared" si="9"/>
        <v>2151509396</v>
      </c>
      <c r="D295" s="716">
        <f t="shared" si="9"/>
        <v>2545060361</v>
      </c>
      <c r="E295" s="1020"/>
      <c r="F295" s="1020"/>
      <c r="G295" s="1023"/>
      <c r="H295" s="1026"/>
    </row>
    <row r="296" spans="1:10" ht="15.75" customHeight="1" x14ac:dyDescent="0.2">
      <c r="A296" s="284"/>
      <c r="B296" s="284" t="s">
        <v>1495</v>
      </c>
      <c r="C296" s="530">
        <f>SUM(C290:C295)-C294</f>
        <v>2151509396</v>
      </c>
      <c r="D296" s="530">
        <f>SUM(D290:D295)-D294</f>
        <v>39028304003</v>
      </c>
      <c r="E296" s="1020"/>
      <c r="F296" s="1020"/>
      <c r="G296" s="1023"/>
      <c r="H296" s="1026"/>
    </row>
    <row r="297" spans="1:10" ht="15.75" customHeight="1" x14ac:dyDescent="0.2">
      <c r="A297" s="734"/>
      <c r="B297" s="735"/>
      <c r="C297" s="736"/>
      <c r="D297" s="736"/>
      <c r="E297" s="1020"/>
      <c r="F297" s="1020"/>
      <c r="G297" s="1023"/>
      <c r="H297" s="1026"/>
    </row>
    <row r="298" spans="1:10" ht="15.75" customHeight="1" x14ac:dyDescent="0.2">
      <c r="A298" s="737"/>
      <c r="B298" s="738"/>
      <c r="C298" s="739"/>
      <c r="D298" s="739"/>
      <c r="E298" s="1020"/>
      <c r="F298" s="1020"/>
      <c r="G298" s="1023"/>
      <c r="H298" s="1026"/>
    </row>
    <row r="299" spans="1:10" ht="15.75" customHeight="1" x14ac:dyDescent="0.2">
      <c r="A299" s="706"/>
      <c r="B299" s="279" t="s">
        <v>1651</v>
      </c>
      <c r="C299" s="710"/>
      <c r="D299" s="710"/>
      <c r="E299" s="1020"/>
      <c r="F299" s="1020"/>
      <c r="G299" s="1023"/>
      <c r="H299" s="1026"/>
    </row>
    <row r="300" spans="1:10" ht="15.75" customHeight="1" x14ac:dyDescent="0.2">
      <c r="A300" s="709"/>
      <c r="B300" s="709" t="s">
        <v>1652</v>
      </c>
      <c r="C300" s="529">
        <f>Retraitement!C96</f>
        <v>0</v>
      </c>
      <c r="D300" s="529">
        <f>Retraitement!D96</f>
        <v>0</v>
      </c>
      <c r="E300" s="1020"/>
      <c r="F300" s="1020"/>
      <c r="G300" s="1023"/>
      <c r="H300" s="1026"/>
      <c r="J300" s="312">
        <f>IF(ISBLANK(D300),1,0)</f>
        <v>0</v>
      </c>
    </row>
    <row r="301" spans="1:10" ht="15.75" customHeight="1" x14ac:dyDescent="0.2">
      <c r="A301" s="726"/>
      <c r="B301" s="302" t="s">
        <v>1653</v>
      </c>
      <c r="C301" s="727"/>
      <c r="D301" s="727"/>
      <c r="E301" s="1021"/>
      <c r="F301" s="1021"/>
      <c r="G301" s="1024"/>
      <c r="H301" s="1027"/>
    </row>
    <row r="302" spans="1:10" ht="15.75" customHeight="1" x14ac:dyDescent="0.2">
      <c r="A302" s="711"/>
      <c r="B302" s="711"/>
      <c r="C302" s="711"/>
      <c r="D302" s="711"/>
      <c r="E302" s="711"/>
      <c r="F302" s="711"/>
      <c r="G302" s="711"/>
      <c r="H302" s="711"/>
    </row>
    <row r="303" spans="1:10" ht="15.75" customHeight="1" x14ac:dyDescent="0.2"/>
    <row r="304" spans="1:10" ht="15.75" customHeight="1" x14ac:dyDescent="0.2">
      <c r="A304" s="294"/>
      <c r="B304" s="294"/>
      <c r="C304" s="599"/>
      <c r="D304" s="599"/>
      <c r="E304" s="599"/>
      <c r="F304" s="599"/>
      <c r="G304" s="599"/>
      <c r="H304" s="599"/>
    </row>
    <row r="305" spans="1:10" ht="15.75" customHeight="1" x14ac:dyDescent="0.2">
      <c r="A305" s="295"/>
      <c r="B305" s="295"/>
      <c r="C305" s="600"/>
      <c r="D305" s="600"/>
      <c r="E305" s="600"/>
      <c r="F305" s="600"/>
      <c r="G305" s="600"/>
      <c r="H305" s="600"/>
    </row>
    <row r="306" spans="1:10" ht="15.75" customHeight="1" x14ac:dyDescent="0.2"/>
    <row r="307" spans="1:10" ht="15.75" customHeight="1" x14ac:dyDescent="0.2">
      <c r="A307" s="1028" t="s">
        <v>1654</v>
      </c>
      <c r="B307" s="1028"/>
      <c r="C307" s="1028"/>
      <c r="D307" s="1028"/>
      <c r="E307" s="1028"/>
      <c r="F307" s="1028"/>
      <c r="G307" s="1028"/>
      <c r="H307" s="1028"/>
    </row>
    <row r="308" spans="1:10" ht="15.75" customHeight="1" x14ac:dyDescent="0.2"/>
    <row r="309" spans="1:10" ht="15.75" customHeight="1" x14ac:dyDescent="0.2">
      <c r="A309" s="1016" t="s">
        <v>1655</v>
      </c>
      <c r="B309" s="1016"/>
      <c r="C309" s="1016"/>
      <c r="D309" s="1016"/>
      <c r="E309" s="1016"/>
      <c r="F309" s="1016"/>
      <c r="G309" s="1016"/>
      <c r="H309" s="1016"/>
    </row>
    <row r="310" spans="1:10" ht="15.75" customHeight="1" x14ac:dyDescent="0.2">
      <c r="A310" s="1017" t="s">
        <v>1484</v>
      </c>
      <c r="B310" s="1018"/>
      <c r="C310" s="218" t="str">
        <f>C$6</f>
        <v>Montant N-1</v>
      </c>
      <c r="D310" s="218" t="str">
        <f>D$6</f>
        <v>Montant N</v>
      </c>
      <c r="E310" s="218" t="str">
        <f>E$6</f>
        <v>Résultat N-1</v>
      </c>
      <c r="F310" s="218" t="str">
        <f>F$6</f>
        <v>Résultat N</v>
      </c>
      <c r="G310" s="706" t="s">
        <v>1488</v>
      </c>
      <c r="H310" s="712" t="s">
        <v>1489</v>
      </c>
    </row>
    <row r="311" spans="1:10" ht="15.75" customHeight="1" x14ac:dyDescent="0.2">
      <c r="A311" s="706" t="s">
        <v>1485</v>
      </c>
      <c r="B311" s="279" t="s">
        <v>1656</v>
      </c>
      <c r="C311" s="218"/>
      <c r="D311" s="218"/>
      <c r="E311" s="1013">
        <f>IF(C315&gt;0,C312/C315,0)</f>
        <v>0</v>
      </c>
      <c r="F311" s="1013">
        <f>IF(D315&gt;0,D312/D315,0)</f>
        <v>0</v>
      </c>
      <c r="G311" s="1010" t="s">
        <v>1789</v>
      </c>
      <c r="H311" s="1007" t="str">
        <f>IF(D315&gt;0,IF(F311&lt;=130%,"La norme n'est pas respectée","La norme est respectée"),"")</f>
        <v/>
      </c>
    </row>
    <row r="312" spans="1:10" ht="15.75" customHeight="1" x14ac:dyDescent="0.2">
      <c r="A312" s="709"/>
      <c r="B312" s="709" t="s">
        <v>800</v>
      </c>
      <c r="C312" s="529">
        <f>Retraitement!C101</f>
        <v>0</v>
      </c>
      <c r="D312" s="529">
        <f>Retraitement!D101</f>
        <v>0</v>
      </c>
      <c r="E312" s="1014"/>
      <c r="F312" s="1014"/>
      <c r="G312" s="1011"/>
      <c r="H312" s="1008"/>
      <c r="J312" s="312">
        <f>IF(ISBLANK(D312),1,0)</f>
        <v>0</v>
      </c>
    </row>
    <row r="313" spans="1:10" ht="15.75" customHeight="1" x14ac:dyDescent="0.2">
      <c r="A313" s="740"/>
      <c r="B313" s="741"/>
      <c r="C313" s="742"/>
      <c r="D313" s="742"/>
      <c r="E313" s="1014"/>
      <c r="F313" s="1014"/>
      <c r="G313" s="1011"/>
      <c r="H313" s="1008"/>
    </row>
    <row r="314" spans="1:10" ht="15.75" customHeight="1" x14ac:dyDescent="0.2">
      <c r="A314" s="706"/>
      <c r="B314" s="279" t="s">
        <v>1657</v>
      </c>
      <c r="C314" s="712"/>
      <c r="D314" s="712"/>
      <c r="E314" s="1014"/>
      <c r="F314" s="1014"/>
      <c r="G314" s="1011"/>
      <c r="H314" s="1008"/>
    </row>
    <row r="315" spans="1:10" ht="15.75" customHeight="1" x14ac:dyDescent="0.2">
      <c r="A315" s="709"/>
      <c r="B315" s="304" t="s">
        <v>801</v>
      </c>
      <c r="C315" s="529">
        <f>Retraitement!C105</f>
        <v>0</v>
      </c>
      <c r="D315" s="529">
        <f>Retraitement!D105</f>
        <v>0</v>
      </c>
      <c r="E315" s="1015"/>
      <c r="F315" s="1015"/>
      <c r="G315" s="1012"/>
      <c r="H315" s="1009"/>
      <c r="J315" s="312">
        <f>IF(ISBLANK(D315),1,0)</f>
        <v>0</v>
      </c>
    </row>
    <row r="316" spans="1:10" ht="15.75" customHeight="1" x14ac:dyDescent="0.2"/>
    <row r="317" spans="1:10" ht="15.75" customHeight="1" x14ac:dyDescent="0.2"/>
    <row r="318" spans="1:10" ht="15.75" customHeight="1" x14ac:dyDescent="0.2">
      <c r="A318" s="1016" t="s">
        <v>1658</v>
      </c>
      <c r="B318" s="1016"/>
      <c r="C318" s="1016"/>
      <c r="D318" s="1016"/>
      <c r="E318" s="1016"/>
      <c r="F318" s="1016"/>
      <c r="G318" s="1016"/>
      <c r="H318" s="1016"/>
    </row>
    <row r="319" spans="1:10" ht="15.75" customHeight="1" x14ac:dyDescent="0.2">
      <c r="A319" s="1017" t="s">
        <v>1484</v>
      </c>
      <c r="B319" s="1018"/>
      <c r="C319" s="218" t="str">
        <f>C$6</f>
        <v>Montant N-1</v>
      </c>
      <c r="D319" s="218" t="str">
        <f>D$6</f>
        <v>Montant N</v>
      </c>
      <c r="E319" s="218" t="str">
        <f>E$6</f>
        <v>Résultat N-1</v>
      </c>
      <c r="F319" s="218" t="str">
        <f>F$6</f>
        <v>Résultat N</v>
      </c>
      <c r="G319" s="706" t="s">
        <v>1488</v>
      </c>
      <c r="H319" s="712" t="s">
        <v>1489</v>
      </c>
    </row>
    <row r="320" spans="1:10" ht="15.75" customHeight="1" x14ac:dyDescent="0.2">
      <c r="A320" s="706" t="s">
        <v>1485</v>
      </c>
      <c r="B320" s="279" t="s">
        <v>1659</v>
      </c>
      <c r="C320" s="218"/>
      <c r="D320" s="218"/>
      <c r="E320" s="1013">
        <f>IF(C323&gt;0,C321/C323,0)</f>
        <v>0</v>
      </c>
      <c r="F320" s="1013">
        <f>IF(D323&gt;0,D321/D323,0)</f>
        <v>0</v>
      </c>
      <c r="G320" s="1010" t="s">
        <v>1790</v>
      </c>
      <c r="H320" s="1007" t="str">
        <f>IF(D323&gt;0,IF(F320&lt;115%,"La norme n'est pas respectée","La norme est respectée"),"")</f>
        <v/>
      </c>
    </row>
    <row r="321" spans="1:10" ht="15.75" customHeight="1" x14ac:dyDescent="0.2">
      <c r="A321" s="709"/>
      <c r="B321" s="709" t="s">
        <v>802</v>
      </c>
      <c r="C321" s="529">
        <f>Retraitement!C111</f>
        <v>0</v>
      </c>
      <c r="D321" s="529">
        <f>Retraitement!D111</f>
        <v>0</v>
      </c>
      <c r="E321" s="1014"/>
      <c r="F321" s="1014"/>
      <c r="G321" s="1011"/>
      <c r="H321" s="1008"/>
      <c r="J321" s="312">
        <f>IF(ISBLANK(D321),1,0)</f>
        <v>0</v>
      </c>
    </row>
    <row r="322" spans="1:10" ht="15.75" customHeight="1" x14ac:dyDescent="0.2">
      <c r="A322" s="706"/>
      <c r="B322" s="279" t="s">
        <v>1660</v>
      </c>
      <c r="C322" s="712"/>
      <c r="D322" s="712"/>
      <c r="E322" s="1014"/>
      <c r="F322" s="1014"/>
      <c r="G322" s="1011"/>
      <c r="H322" s="1008"/>
    </row>
    <row r="323" spans="1:10" ht="15.75" customHeight="1" x14ac:dyDescent="0.2">
      <c r="A323" s="709"/>
      <c r="B323" s="709" t="s">
        <v>803</v>
      </c>
      <c r="C323" s="529">
        <f>Retraitement!C115</f>
        <v>0</v>
      </c>
      <c r="D323" s="529">
        <f>Retraitement!D115</f>
        <v>0</v>
      </c>
      <c r="E323" s="1015"/>
      <c r="F323" s="1015"/>
      <c r="G323" s="1012"/>
      <c r="H323" s="1009"/>
      <c r="J323" s="312">
        <f>IF(ISBLANK(D323),1,0)</f>
        <v>0</v>
      </c>
    </row>
    <row r="324" spans="1:10" ht="15.75" customHeight="1" x14ac:dyDescent="0.2"/>
    <row r="325" spans="1:10" ht="15.75" customHeight="1" x14ac:dyDescent="0.2"/>
    <row r="326" spans="1:10" ht="15.75" customHeight="1" x14ac:dyDescent="0.2">
      <c r="A326" s="1002" t="s">
        <v>1661</v>
      </c>
      <c r="B326" s="1002"/>
      <c r="C326" s="1002"/>
      <c r="D326" s="1002"/>
      <c r="E326" s="1002"/>
      <c r="F326" s="1002"/>
      <c r="G326" s="1002"/>
      <c r="H326" s="1002"/>
    </row>
    <row r="327" spans="1:10" ht="15.75" customHeight="1" x14ac:dyDescent="0.2">
      <c r="A327" s="1003" t="s">
        <v>1484</v>
      </c>
      <c r="B327" s="1003"/>
      <c r="C327" s="1003"/>
      <c r="D327" s="1003"/>
      <c r="E327" s="723"/>
      <c r="F327" s="723"/>
      <c r="G327" s="723"/>
      <c r="H327" s="723"/>
    </row>
    <row r="328" spans="1:10" ht="15.75" customHeight="1" x14ac:dyDescent="0.2">
      <c r="A328" s="706" t="s">
        <v>1485</v>
      </c>
      <c r="B328" s="279" t="s">
        <v>1662</v>
      </c>
      <c r="C328" s="218" t="str">
        <f>C$6</f>
        <v>Montant N-1</v>
      </c>
      <c r="D328" s="218" t="str">
        <f>D$6</f>
        <v>Montant N</v>
      </c>
      <c r="E328" s="218" t="str">
        <f>E$6</f>
        <v>Résultat N-1</v>
      </c>
      <c r="F328" s="218" t="str">
        <f>F$6</f>
        <v>Résultat N</v>
      </c>
      <c r="G328" s="706" t="s">
        <v>1488</v>
      </c>
      <c r="H328" s="712" t="s">
        <v>1489</v>
      </c>
    </row>
    <row r="329" spans="1:10" ht="15.75" customHeight="1" x14ac:dyDescent="0.2">
      <c r="A329" s="166" t="s">
        <v>191</v>
      </c>
      <c r="B329" s="166" t="s">
        <v>276</v>
      </c>
      <c r="C329" s="716">
        <f t="shared" ref="C329:D344" si="10">C26</f>
        <v>0</v>
      </c>
      <c r="D329" s="716">
        <f t="shared" si="10"/>
        <v>322529536</v>
      </c>
      <c r="E329" s="982">
        <f>IF(C354&lt;&gt;0,C345/C354,0)</f>
        <v>0</v>
      </c>
      <c r="F329" s="982">
        <f>IF(D354&lt;&gt;0,D345/D354,0)</f>
        <v>0.39413563073084651</v>
      </c>
      <c r="G329" s="1010" t="s">
        <v>1795</v>
      </c>
      <c r="H329" s="1007" t="str">
        <f>IF(D354&lt;&gt;0,IF(F329&gt;=35%,"La norme n'est pas respectée","La norme est respectée"),"")</f>
        <v>La norme n'est pas respectée</v>
      </c>
    </row>
    <row r="330" spans="1:10" ht="15.75" customHeight="1" x14ac:dyDescent="0.2">
      <c r="A330" s="166" t="s">
        <v>194</v>
      </c>
      <c r="B330" s="166" t="s">
        <v>279</v>
      </c>
      <c r="C330" s="716">
        <f t="shared" si="10"/>
        <v>0</v>
      </c>
      <c r="D330" s="716">
        <f t="shared" si="10"/>
        <v>36387027</v>
      </c>
      <c r="E330" s="983"/>
      <c r="F330" s="983"/>
      <c r="G330" s="1011"/>
      <c r="H330" s="1008"/>
    </row>
    <row r="331" spans="1:10" ht="15.75" customHeight="1" x14ac:dyDescent="0.2">
      <c r="A331" s="166" t="s">
        <v>204</v>
      </c>
      <c r="B331" s="166" t="s">
        <v>210</v>
      </c>
      <c r="C331" s="716">
        <f t="shared" si="10"/>
        <v>0</v>
      </c>
      <c r="D331" s="716">
        <f t="shared" si="10"/>
        <v>0</v>
      </c>
      <c r="E331" s="983"/>
      <c r="F331" s="983"/>
      <c r="G331" s="1011"/>
      <c r="H331" s="1008"/>
    </row>
    <row r="332" spans="1:10" ht="15.75" customHeight="1" x14ac:dyDescent="0.2">
      <c r="A332" s="166" t="s">
        <v>208</v>
      </c>
      <c r="B332" s="287" t="s">
        <v>211</v>
      </c>
      <c r="C332" s="716">
        <f t="shared" si="10"/>
        <v>0</v>
      </c>
      <c r="D332" s="716">
        <f t="shared" si="10"/>
        <v>0</v>
      </c>
      <c r="E332" s="983"/>
      <c r="F332" s="983"/>
      <c r="G332" s="1011"/>
      <c r="H332" s="1008"/>
    </row>
    <row r="333" spans="1:10" ht="15.75" customHeight="1" x14ac:dyDescent="0.2">
      <c r="A333" s="166" t="s">
        <v>564</v>
      </c>
      <c r="B333" s="289" t="s">
        <v>565</v>
      </c>
      <c r="C333" s="716">
        <f t="shared" si="10"/>
        <v>0</v>
      </c>
      <c r="D333" s="716">
        <f t="shared" si="10"/>
        <v>0</v>
      </c>
      <c r="E333" s="983"/>
      <c r="F333" s="983"/>
      <c r="G333" s="1011"/>
      <c r="H333" s="1008"/>
    </row>
    <row r="334" spans="1:10" ht="15.75" customHeight="1" x14ac:dyDescent="0.2">
      <c r="A334" s="166" t="s">
        <v>566</v>
      </c>
      <c r="B334" s="287" t="s">
        <v>568</v>
      </c>
      <c r="C334" s="716">
        <f t="shared" si="10"/>
        <v>0</v>
      </c>
      <c r="D334" s="716">
        <f t="shared" si="10"/>
        <v>0</v>
      </c>
      <c r="E334" s="983"/>
      <c r="F334" s="983"/>
      <c r="G334" s="1011"/>
      <c r="H334" s="1008"/>
    </row>
    <row r="335" spans="1:10" ht="15.75" customHeight="1" x14ac:dyDescent="0.2">
      <c r="A335" s="166" t="s">
        <v>567</v>
      </c>
      <c r="B335" s="287" t="s">
        <v>657</v>
      </c>
      <c r="C335" s="716">
        <f t="shared" si="10"/>
        <v>0</v>
      </c>
      <c r="D335" s="716">
        <f t="shared" si="10"/>
        <v>0</v>
      </c>
      <c r="E335" s="983"/>
      <c r="F335" s="983"/>
      <c r="G335" s="1011"/>
      <c r="H335" s="1008"/>
    </row>
    <row r="336" spans="1:10" ht="15.75" customHeight="1" x14ac:dyDescent="0.2">
      <c r="A336" s="728" t="s">
        <v>290</v>
      </c>
      <c r="B336" s="287" t="s">
        <v>291</v>
      </c>
      <c r="C336" s="716">
        <f t="shared" si="10"/>
        <v>0</v>
      </c>
      <c r="D336" s="716">
        <f t="shared" si="10"/>
        <v>34161174</v>
      </c>
      <c r="E336" s="983"/>
      <c r="F336" s="983"/>
      <c r="G336" s="1011"/>
      <c r="H336" s="1008"/>
    </row>
    <row r="337" spans="1:10" ht="15.75" customHeight="1" x14ac:dyDescent="0.2">
      <c r="A337" s="728" t="s">
        <v>294</v>
      </c>
      <c r="B337" s="287" t="s">
        <v>295</v>
      </c>
      <c r="C337" s="716">
        <f t="shared" si="10"/>
        <v>0</v>
      </c>
      <c r="D337" s="716">
        <f t="shared" si="10"/>
        <v>0</v>
      </c>
      <c r="E337" s="983"/>
      <c r="F337" s="983"/>
      <c r="G337" s="1011"/>
      <c r="H337" s="1008"/>
    </row>
    <row r="338" spans="1:10" ht="15.75" customHeight="1" x14ac:dyDescent="0.2">
      <c r="A338" s="728" t="s">
        <v>307</v>
      </c>
      <c r="B338" s="287" t="s">
        <v>797</v>
      </c>
      <c r="C338" s="716">
        <f t="shared" si="10"/>
        <v>0</v>
      </c>
      <c r="D338" s="716">
        <f t="shared" si="10"/>
        <v>0</v>
      </c>
      <c r="E338" s="983"/>
      <c r="F338" s="983"/>
      <c r="G338" s="1011"/>
      <c r="H338" s="1008"/>
      <c r="J338" s="707"/>
    </row>
    <row r="339" spans="1:10" ht="15.75" customHeight="1" x14ac:dyDescent="0.2">
      <c r="A339" s="287" t="s">
        <v>313</v>
      </c>
      <c r="B339" s="166" t="s">
        <v>314</v>
      </c>
      <c r="C339" s="716">
        <f t="shared" si="10"/>
        <v>0</v>
      </c>
      <c r="D339" s="716">
        <f t="shared" si="10"/>
        <v>2820196750</v>
      </c>
      <c r="E339" s="983"/>
      <c r="F339" s="983"/>
      <c r="G339" s="1011"/>
      <c r="H339" s="1008"/>
      <c r="J339" s="707"/>
    </row>
    <row r="340" spans="1:10" ht="15.75" customHeight="1" x14ac:dyDescent="0.2">
      <c r="A340" s="287" t="s">
        <v>675</v>
      </c>
      <c r="B340" s="166" t="s">
        <v>318</v>
      </c>
      <c r="C340" s="716">
        <f t="shared" si="10"/>
        <v>0</v>
      </c>
      <c r="D340" s="716">
        <f t="shared" si="10"/>
        <v>118745245</v>
      </c>
      <c r="E340" s="983"/>
      <c r="F340" s="983"/>
      <c r="G340" s="1011"/>
      <c r="H340" s="1008"/>
      <c r="J340" s="707"/>
    </row>
    <row r="341" spans="1:10" ht="15.75" customHeight="1" x14ac:dyDescent="0.2">
      <c r="A341" s="728" t="s">
        <v>332</v>
      </c>
      <c r="B341" s="289" t="s">
        <v>333</v>
      </c>
      <c r="C341" s="716">
        <f t="shared" si="10"/>
        <v>0</v>
      </c>
      <c r="D341" s="716">
        <f t="shared" si="10"/>
        <v>1194488569</v>
      </c>
      <c r="E341" s="983"/>
      <c r="F341" s="983"/>
      <c r="G341" s="1011"/>
      <c r="H341" s="1008"/>
      <c r="J341" s="707"/>
    </row>
    <row r="342" spans="1:10" ht="15.75" customHeight="1" x14ac:dyDescent="0.2">
      <c r="A342" s="287" t="s">
        <v>388</v>
      </c>
      <c r="B342" s="287" t="s">
        <v>389</v>
      </c>
      <c r="C342" s="716">
        <f t="shared" si="10"/>
        <v>0</v>
      </c>
      <c r="D342" s="716">
        <f t="shared" si="10"/>
        <v>0</v>
      </c>
      <c r="E342" s="983"/>
      <c r="F342" s="983"/>
      <c r="G342" s="1011"/>
      <c r="H342" s="1008"/>
      <c r="J342" s="707"/>
    </row>
    <row r="343" spans="1:10" ht="15.75" customHeight="1" x14ac:dyDescent="0.2">
      <c r="A343" s="287" t="s">
        <v>390</v>
      </c>
      <c r="B343" s="287" t="s">
        <v>391</v>
      </c>
      <c r="C343" s="716">
        <f t="shared" si="10"/>
        <v>0</v>
      </c>
      <c r="D343" s="716">
        <f t="shared" si="10"/>
        <v>486561283</v>
      </c>
      <c r="E343" s="983"/>
      <c r="F343" s="983"/>
      <c r="G343" s="1011"/>
      <c r="H343" s="1008"/>
      <c r="J343" s="707"/>
    </row>
    <row r="344" spans="1:10" ht="15.75" customHeight="1" x14ac:dyDescent="0.2">
      <c r="A344" s="287" t="s">
        <v>398</v>
      </c>
      <c r="B344" s="287" t="s">
        <v>399</v>
      </c>
      <c r="C344" s="716">
        <f t="shared" si="10"/>
        <v>0</v>
      </c>
      <c r="D344" s="716">
        <f t="shared" si="10"/>
        <v>9111157732</v>
      </c>
      <c r="E344" s="983"/>
      <c r="F344" s="983"/>
      <c r="G344" s="1011"/>
      <c r="H344" s="1008"/>
      <c r="J344" s="707"/>
    </row>
    <row r="345" spans="1:10" ht="15.75" customHeight="1" x14ac:dyDescent="0.2">
      <c r="A345" s="305"/>
      <c r="B345" s="305" t="s">
        <v>1495</v>
      </c>
      <c r="C345" s="533">
        <f>SUM(C329:C344)</f>
        <v>0</v>
      </c>
      <c r="D345" s="533">
        <f>SUM(D329:D344)</f>
        <v>14124227316</v>
      </c>
      <c r="E345" s="983"/>
      <c r="F345" s="983"/>
      <c r="G345" s="1011"/>
      <c r="H345" s="1008"/>
      <c r="J345" s="707"/>
    </row>
    <row r="346" spans="1:10" ht="15.75" customHeight="1" x14ac:dyDescent="0.2">
      <c r="A346" s="740"/>
      <c r="B346" s="741"/>
      <c r="C346" s="742"/>
      <c r="D346" s="742"/>
      <c r="E346" s="983"/>
      <c r="F346" s="983"/>
      <c r="G346" s="1011"/>
      <c r="H346" s="1008"/>
      <c r="J346" s="707"/>
    </row>
    <row r="347" spans="1:10" ht="15.75" customHeight="1" x14ac:dyDescent="0.2">
      <c r="A347" s="706"/>
      <c r="B347" s="279" t="s">
        <v>1663</v>
      </c>
      <c r="C347" s="712"/>
      <c r="D347" s="712"/>
      <c r="E347" s="983"/>
      <c r="F347" s="983"/>
      <c r="G347" s="1011"/>
      <c r="H347" s="1008"/>
      <c r="J347" s="707"/>
    </row>
    <row r="348" spans="1:10" ht="15.75" customHeight="1" x14ac:dyDescent="0.2">
      <c r="A348" s="297" t="s">
        <v>6</v>
      </c>
      <c r="B348" s="297" t="s">
        <v>131</v>
      </c>
      <c r="C348" s="539">
        <f t="shared" ref="C348:C353" si="11">D348</f>
        <v>5720878185.5</v>
      </c>
      <c r="D348" s="539">
        <f>AVERAGE('Bilan et Hors Bilan'!E36:F36)</f>
        <v>5720878185.5</v>
      </c>
      <c r="E348" s="983"/>
      <c r="F348" s="983"/>
      <c r="G348" s="1011"/>
      <c r="H348" s="1008"/>
      <c r="J348" s="707"/>
    </row>
    <row r="349" spans="1:10" ht="15.75" customHeight="1" x14ac:dyDescent="0.2">
      <c r="A349" s="297" t="s">
        <v>8</v>
      </c>
      <c r="B349" s="297" t="s">
        <v>225</v>
      </c>
      <c r="C349" s="539">
        <f t="shared" si="11"/>
        <v>0</v>
      </c>
      <c r="D349" s="539">
        <f>AVERAGE('Bilan et Hors Bilan'!E37:F37)</f>
        <v>0</v>
      </c>
      <c r="E349" s="983"/>
      <c r="F349" s="983"/>
      <c r="G349" s="1011"/>
      <c r="H349" s="1008"/>
      <c r="J349" s="707"/>
    </row>
    <row r="350" spans="1:10" ht="15.75" customHeight="1" x14ac:dyDescent="0.2">
      <c r="A350" s="297" t="s">
        <v>10</v>
      </c>
      <c r="B350" s="297" t="s">
        <v>105</v>
      </c>
      <c r="C350" s="539">
        <f t="shared" si="11"/>
        <v>29160216123</v>
      </c>
      <c r="D350" s="539">
        <f>AVERAGE('Bilan et Hors Bilan'!E40:F40)</f>
        <v>29160216123</v>
      </c>
      <c r="E350" s="983"/>
      <c r="F350" s="983"/>
      <c r="G350" s="1011"/>
      <c r="H350" s="1008"/>
      <c r="J350" s="707"/>
    </row>
    <row r="351" spans="1:10" ht="15.75" customHeight="1" x14ac:dyDescent="0.2">
      <c r="A351" s="297" t="s">
        <v>12</v>
      </c>
      <c r="B351" s="297" t="s">
        <v>474</v>
      </c>
      <c r="C351" s="539">
        <f t="shared" si="11"/>
        <v>213281552.5</v>
      </c>
      <c r="D351" s="539">
        <f>AVERAGE('Bilan et Hors Bilan'!E41:F41)</f>
        <v>213281552.5</v>
      </c>
      <c r="E351" s="983"/>
      <c r="F351" s="983"/>
      <c r="G351" s="1011"/>
      <c r="H351" s="1008"/>
      <c r="J351" s="707"/>
    </row>
    <row r="352" spans="1:10" ht="15.75" customHeight="1" x14ac:dyDescent="0.2">
      <c r="A352" s="297" t="s">
        <v>114</v>
      </c>
      <c r="B352" s="297" t="s">
        <v>112</v>
      </c>
      <c r="C352" s="539">
        <f t="shared" si="11"/>
        <v>287697406.5</v>
      </c>
      <c r="D352" s="539">
        <f>AVERAGE('Bilan et Hors Bilan'!E44:F44)</f>
        <v>287697406.5</v>
      </c>
      <c r="E352" s="983"/>
      <c r="F352" s="983"/>
      <c r="G352" s="1011"/>
      <c r="H352" s="1008"/>
      <c r="J352" s="707"/>
    </row>
    <row r="353" spans="1:10" ht="15.75" customHeight="1" x14ac:dyDescent="0.2">
      <c r="A353" s="297" t="s">
        <v>49</v>
      </c>
      <c r="B353" s="297" t="s">
        <v>438</v>
      </c>
      <c r="C353" s="539">
        <f t="shared" si="11"/>
        <v>453883227.5</v>
      </c>
      <c r="D353" s="539">
        <f>AVERAGE('Bilan et Hors Bilan'!E45:F45)</f>
        <v>453883227.5</v>
      </c>
      <c r="E353" s="983"/>
      <c r="F353" s="983"/>
      <c r="G353" s="1011"/>
      <c r="H353" s="1008"/>
      <c r="J353" s="707"/>
    </row>
    <row r="354" spans="1:10" ht="15.75" customHeight="1" x14ac:dyDescent="0.2">
      <c r="A354" s="306"/>
      <c r="B354" s="306" t="s">
        <v>1500</v>
      </c>
      <c r="C354" s="534">
        <f>SUM(C348:C353)</f>
        <v>35835956495</v>
      </c>
      <c r="D354" s="534">
        <f>SUM(D348:D353)</f>
        <v>35835956495</v>
      </c>
      <c r="E354" s="984"/>
      <c r="F354" s="984"/>
      <c r="G354" s="1012"/>
      <c r="H354" s="1009"/>
    </row>
    <row r="355" spans="1:10" ht="15.75" customHeight="1" x14ac:dyDescent="0.2"/>
    <row r="356" spans="1:10" ht="15.75" customHeight="1" x14ac:dyDescent="0.2">
      <c r="A356" s="711"/>
      <c r="B356" s="711"/>
      <c r="C356" s="711"/>
      <c r="D356" s="711"/>
      <c r="E356" s="711"/>
      <c r="F356" s="711"/>
      <c r="G356" s="711"/>
      <c r="H356" s="711"/>
    </row>
    <row r="357" spans="1:10" s="312" customFormat="1" ht="15.75" customHeight="1" x14ac:dyDescent="0.2">
      <c r="A357" s="1002" t="s">
        <v>1664</v>
      </c>
      <c r="B357" s="1002"/>
      <c r="C357" s="1002"/>
      <c r="D357" s="1002"/>
      <c r="E357" s="1002"/>
      <c r="F357" s="1002"/>
      <c r="G357" s="1002"/>
      <c r="H357" s="1002"/>
      <c r="I357" s="707"/>
      <c r="J357" s="707"/>
    </row>
    <row r="358" spans="1:10" s="312" customFormat="1" ht="15.75" customHeight="1" x14ac:dyDescent="0.2">
      <c r="A358" s="1003" t="s">
        <v>1484</v>
      </c>
      <c r="B358" s="1003"/>
      <c r="C358" s="1003"/>
      <c r="D358" s="1003"/>
      <c r="E358" s="723"/>
      <c r="F358" s="723"/>
      <c r="G358" s="723"/>
      <c r="H358" s="723"/>
      <c r="I358" s="707"/>
      <c r="J358" s="707"/>
    </row>
    <row r="359" spans="1:10" s="312" customFormat="1" ht="15.75" customHeight="1" x14ac:dyDescent="0.2">
      <c r="A359" s="706" t="s">
        <v>1485</v>
      </c>
      <c r="B359" s="279" t="s">
        <v>1665</v>
      </c>
      <c r="C359" s="218" t="str">
        <f>C$6</f>
        <v>Montant N-1</v>
      </c>
      <c r="D359" s="218" t="str">
        <f>D$6</f>
        <v>Montant N</v>
      </c>
      <c r="E359" s="218" t="str">
        <f>E$6</f>
        <v>Résultat N-1</v>
      </c>
      <c r="F359" s="218" t="str">
        <f>F$6</f>
        <v>Résultat N</v>
      </c>
      <c r="G359" s="747" t="s">
        <v>1488</v>
      </c>
      <c r="H359" s="712" t="s">
        <v>1489</v>
      </c>
      <c r="I359" s="707"/>
      <c r="J359" s="707"/>
    </row>
    <row r="360" spans="1:10" s="312" customFormat="1" ht="15.75" customHeight="1" x14ac:dyDescent="0.2">
      <c r="A360" s="728" t="s">
        <v>313</v>
      </c>
      <c r="B360" s="728" t="s">
        <v>314</v>
      </c>
      <c r="C360" s="716">
        <f t="shared" ref="C360:D363" si="12">C36</f>
        <v>0</v>
      </c>
      <c r="D360" s="716">
        <f t="shared" si="12"/>
        <v>2820196750</v>
      </c>
      <c r="E360" s="982">
        <f>IF(C373&lt;&gt;0,C364/C373,0)</f>
        <v>0</v>
      </c>
      <c r="F360" s="982">
        <f>IF(D373&lt;&gt;0,D364/D373,0)</f>
        <v>0.11534310698743916</v>
      </c>
      <c r="G360" s="1004" t="s">
        <v>1666</v>
      </c>
      <c r="H360" s="1007" t="str">
        <f>IF(D373&lt;&gt;0,IF(F360&gt;=15%,"La norme n'est pas respectée pour les structures de crédit direct","La norme est respectée pour les structures de crédit direct"),"")</f>
        <v>La norme est respectée pour les structures de crédit direct</v>
      </c>
      <c r="I360" s="707"/>
      <c r="J360" s="707"/>
    </row>
    <row r="361" spans="1:10" s="312" customFormat="1" ht="15.75" customHeight="1" x14ac:dyDescent="0.2">
      <c r="A361" s="728" t="s">
        <v>675</v>
      </c>
      <c r="B361" s="728" t="s">
        <v>318</v>
      </c>
      <c r="C361" s="716">
        <f t="shared" si="12"/>
        <v>0</v>
      </c>
      <c r="D361" s="716">
        <f t="shared" si="12"/>
        <v>118745245</v>
      </c>
      <c r="E361" s="983"/>
      <c r="F361" s="983"/>
      <c r="G361" s="1005"/>
      <c r="H361" s="1008"/>
      <c r="I361" s="707"/>
      <c r="J361" s="707"/>
    </row>
    <row r="362" spans="1:10" s="312" customFormat="1" ht="15.75" customHeight="1" x14ac:dyDescent="0.2">
      <c r="A362" s="728" t="s">
        <v>332</v>
      </c>
      <c r="B362" s="728" t="s">
        <v>333</v>
      </c>
      <c r="C362" s="716">
        <f t="shared" si="12"/>
        <v>0</v>
      </c>
      <c r="D362" s="716">
        <f t="shared" si="12"/>
        <v>1194488569</v>
      </c>
      <c r="E362" s="983"/>
      <c r="F362" s="983"/>
      <c r="G362" s="1005"/>
      <c r="H362" s="1008"/>
      <c r="I362" s="707"/>
      <c r="J362" s="707"/>
    </row>
    <row r="363" spans="1:10" s="312" customFormat="1" ht="15.75" customHeight="1" x14ac:dyDescent="0.2">
      <c r="A363" s="728" t="s">
        <v>388</v>
      </c>
      <c r="B363" s="728" t="s">
        <v>389</v>
      </c>
      <c r="C363" s="716">
        <f t="shared" si="12"/>
        <v>0</v>
      </c>
      <c r="D363" s="716">
        <f t="shared" si="12"/>
        <v>0</v>
      </c>
      <c r="E363" s="983"/>
      <c r="F363" s="983"/>
      <c r="G363" s="1005"/>
      <c r="H363" s="1008"/>
      <c r="I363" s="707"/>
      <c r="J363" s="707"/>
    </row>
    <row r="364" spans="1:10" s="312" customFormat="1" ht="15.75" customHeight="1" x14ac:dyDescent="0.2">
      <c r="A364" s="307"/>
      <c r="B364" s="307" t="s">
        <v>1668</v>
      </c>
      <c r="C364" s="535">
        <f>SUM(C360:C363)</f>
        <v>0</v>
      </c>
      <c r="D364" s="535">
        <f>SUM(D360:D363)</f>
        <v>4133430564</v>
      </c>
      <c r="E364" s="983"/>
      <c r="F364" s="983"/>
      <c r="G364" s="1005"/>
      <c r="H364" s="1008"/>
      <c r="I364" s="707"/>
      <c r="J364" s="707"/>
    </row>
    <row r="365" spans="1:10" s="312" customFormat="1" ht="15.75" customHeight="1" x14ac:dyDescent="0.2">
      <c r="A365" s="740"/>
      <c r="B365" s="741"/>
      <c r="C365" s="742"/>
      <c r="D365" s="742"/>
      <c r="E365" s="983"/>
      <c r="F365" s="983"/>
      <c r="G365" s="1005"/>
      <c r="H365" s="1008"/>
      <c r="I365" s="707"/>
      <c r="J365" s="707"/>
    </row>
    <row r="366" spans="1:10" s="312" customFormat="1" ht="15.75" customHeight="1" x14ac:dyDescent="0.2">
      <c r="A366" s="706"/>
      <c r="B366" s="279" t="s">
        <v>1663</v>
      </c>
      <c r="C366" s="710"/>
      <c r="D366" s="710"/>
      <c r="E366" s="983"/>
      <c r="F366" s="983"/>
      <c r="G366" s="1006"/>
      <c r="H366" s="1009"/>
      <c r="I366" s="707"/>
      <c r="J366" s="707"/>
    </row>
    <row r="367" spans="1:10" s="312" customFormat="1" ht="15.75" customHeight="1" x14ac:dyDescent="0.2">
      <c r="A367" s="298" t="s">
        <v>6</v>
      </c>
      <c r="B367" s="298" t="s">
        <v>131</v>
      </c>
      <c r="C367" s="716">
        <f t="shared" ref="C367:D372" si="13">C348</f>
        <v>5720878185.5</v>
      </c>
      <c r="D367" s="716">
        <f t="shared" si="13"/>
        <v>5720878185.5</v>
      </c>
      <c r="E367" s="983"/>
      <c r="F367" s="983"/>
      <c r="G367" s="1004" t="s">
        <v>1667</v>
      </c>
      <c r="H367" s="1007" t="str">
        <f>IF(D373&lt;&gt;0,IF(F360&gt;=20%,"La norme n'est pas respectée pour les structures d'épargne et de crédit","La norme est respectée pour les structures d'épargne et de crédit"),"")</f>
        <v>La norme est respectée pour les structures d'épargne et de crédit</v>
      </c>
      <c r="I367" s="707"/>
      <c r="J367" s="707"/>
    </row>
    <row r="368" spans="1:10" s="312" customFormat="1" ht="15.75" customHeight="1" x14ac:dyDescent="0.2">
      <c r="A368" s="298" t="s">
        <v>8</v>
      </c>
      <c r="B368" s="298" t="s">
        <v>225</v>
      </c>
      <c r="C368" s="716">
        <f t="shared" si="13"/>
        <v>0</v>
      </c>
      <c r="D368" s="716">
        <f t="shared" si="13"/>
        <v>0</v>
      </c>
      <c r="E368" s="983"/>
      <c r="F368" s="983"/>
      <c r="G368" s="1005"/>
      <c r="H368" s="1008"/>
      <c r="I368" s="707"/>
      <c r="J368" s="707"/>
    </row>
    <row r="369" spans="1:10" s="312" customFormat="1" ht="15.75" customHeight="1" x14ac:dyDescent="0.2">
      <c r="A369" s="298" t="s">
        <v>10</v>
      </c>
      <c r="B369" s="298" t="s">
        <v>105</v>
      </c>
      <c r="C369" s="716">
        <f t="shared" si="13"/>
        <v>29160216123</v>
      </c>
      <c r="D369" s="716">
        <f t="shared" si="13"/>
        <v>29160216123</v>
      </c>
      <c r="E369" s="983"/>
      <c r="F369" s="983"/>
      <c r="G369" s="1005"/>
      <c r="H369" s="1008"/>
      <c r="I369" s="707"/>
      <c r="J369" s="707"/>
    </row>
    <row r="370" spans="1:10" s="312" customFormat="1" ht="15.75" customHeight="1" x14ac:dyDescent="0.2">
      <c r="A370" s="298" t="s">
        <v>12</v>
      </c>
      <c r="B370" s="298" t="s">
        <v>474</v>
      </c>
      <c r="C370" s="716">
        <f t="shared" si="13"/>
        <v>213281552.5</v>
      </c>
      <c r="D370" s="716">
        <f t="shared" si="13"/>
        <v>213281552.5</v>
      </c>
      <c r="E370" s="983"/>
      <c r="F370" s="983"/>
      <c r="G370" s="1005"/>
      <c r="H370" s="1008"/>
      <c r="I370" s="707"/>
      <c r="J370" s="707"/>
    </row>
    <row r="371" spans="1:10" s="312" customFormat="1" ht="15.75" customHeight="1" x14ac:dyDescent="0.2">
      <c r="A371" s="298" t="s">
        <v>114</v>
      </c>
      <c r="B371" s="298" t="s">
        <v>112</v>
      </c>
      <c r="C371" s="716">
        <f t="shared" si="13"/>
        <v>287697406.5</v>
      </c>
      <c r="D371" s="716">
        <f t="shared" si="13"/>
        <v>287697406.5</v>
      </c>
      <c r="E371" s="983"/>
      <c r="F371" s="983"/>
      <c r="G371" s="1005"/>
      <c r="H371" s="1008"/>
      <c r="I371" s="707"/>
      <c r="J371" s="707"/>
    </row>
    <row r="372" spans="1:10" s="312" customFormat="1" ht="15.75" customHeight="1" x14ac:dyDescent="0.2">
      <c r="A372" s="298" t="s">
        <v>49</v>
      </c>
      <c r="B372" s="298" t="s">
        <v>438</v>
      </c>
      <c r="C372" s="716">
        <f t="shared" si="13"/>
        <v>453883227.5</v>
      </c>
      <c r="D372" s="716">
        <f t="shared" si="13"/>
        <v>453883227.5</v>
      </c>
      <c r="E372" s="983"/>
      <c r="F372" s="983"/>
      <c r="G372" s="1005"/>
      <c r="H372" s="1008"/>
      <c r="I372" s="707"/>
      <c r="J372" s="707"/>
    </row>
    <row r="373" spans="1:10" s="312" customFormat="1" ht="15.75" customHeight="1" x14ac:dyDescent="0.2">
      <c r="A373" s="306"/>
      <c r="B373" s="306" t="s">
        <v>1500</v>
      </c>
      <c r="C373" s="534">
        <f>SUM(C367:C372)</f>
        <v>35835956495</v>
      </c>
      <c r="D373" s="534">
        <f>SUM(D367:D372)</f>
        <v>35835956495</v>
      </c>
      <c r="E373" s="984"/>
      <c r="F373" s="984"/>
      <c r="G373" s="1006"/>
      <c r="H373" s="1009"/>
      <c r="I373" s="707"/>
      <c r="J373" s="707"/>
    </row>
    <row r="374" spans="1:10" ht="15.75" customHeight="1" x14ac:dyDescent="0.2">
      <c r="A374" s="711"/>
      <c r="B374" s="711"/>
      <c r="C374" s="711"/>
      <c r="D374" s="711"/>
      <c r="E374" s="711"/>
      <c r="F374" s="711"/>
      <c r="G374" s="711"/>
      <c r="H374" s="711"/>
    </row>
    <row r="375" spans="1:10" ht="15.75" customHeight="1" x14ac:dyDescent="0.2"/>
    <row r="376" spans="1:10" s="312" customFormat="1" ht="15.75" customHeight="1" x14ac:dyDescent="0.2">
      <c r="A376" s="1002" t="s">
        <v>1669</v>
      </c>
      <c r="B376" s="1002"/>
      <c r="C376" s="1002"/>
      <c r="D376" s="1002"/>
      <c r="E376" s="1002"/>
      <c r="F376" s="1002"/>
      <c r="G376" s="1002"/>
      <c r="H376" s="1002"/>
      <c r="I376" s="707"/>
      <c r="J376" s="707"/>
    </row>
    <row r="377" spans="1:10" s="312" customFormat="1" ht="15.75" customHeight="1" x14ac:dyDescent="0.2">
      <c r="A377" s="1003" t="s">
        <v>1484</v>
      </c>
      <c r="B377" s="1003"/>
      <c r="C377" s="1003"/>
      <c r="D377" s="1003"/>
      <c r="E377" s="723"/>
      <c r="F377" s="723"/>
      <c r="G377" s="723"/>
      <c r="H377" s="723"/>
      <c r="I377" s="707"/>
      <c r="J377" s="707"/>
    </row>
    <row r="378" spans="1:10" s="312" customFormat="1" ht="15.75" customHeight="1" x14ac:dyDescent="0.2">
      <c r="A378" s="706" t="s">
        <v>1485</v>
      </c>
      <c r="B378" s="279" t="s">
        <v>1670</v>
      </c>
      <c r="C378" s="218" t="str">
        <f>C$6</f>
        <v>Montant N-1</v>
      </c>
      <c r="D378" s="218" t="str">
        <f>D$6</f>
        <v>Montant N</v>
      </c>
      <c r="E378" s="218" t="str">
        <f>E$6</f>
        <v>Résultat N-1</v>
      </c>
      <c r="F378" s="218" t="str">
        <f>F$6</f>
        <v>Résultat N</v>
      </c>
      <c r="G378" s="706" t="s">
        <v>1488</v>
      </c>
      <c r="H378" s="712" t="s">
        <v>1489</v>
      </c>
      <c r="I378" s="707"/>
      <c r="J378" s="707"/>
    </row>
    <row r="379" spans="1:10" s="312" customFormat="1" ht="15.75" customHeight="1" x14ac:dyDescent="0.2">
      <c r="A379" s="728" t="s">
        <v>313</v>
      </c>
      <c r="B379" s="728" t="s">
        <v>314</v>
      </c>
      <c r="C379" s="716">
        <f>C36</f>
        <v>0</v>
      </c>
      <c r="D379" s="716">
        <f>D36</f>
        <v>2820196750</v>
      </c>
      <c r="E379" s="982">
        <f>IF(C389&lt;&gt;0,C380/C389,0)</f>
        <v>0</v>
      </c>
      <c r="F379" s="982">
        <f>IF(D389&lt;&gt;0,D380/D389,0)</f>
        <v>7.869740411124472E-2</v>
      </c>
      <c r="G379" s="1004" t="s">
        <v>1671</v>
      </c>
      <c r="H379" s="1007" t="str">
        <f>IF(D389&lt;&gt;0,IF(F379&gt;5%,"La norme n'est pas respectée pour les structures de crédit direct","La norme est respectée pour les structures de crédit direct"),"")</f>
        <v>La norme n'est pas respectée pour les structures de crédit direct</v>
      </c>
      <c r="I379" s="707"/>
      <c r="J379" s="707"/>
    </row>
    <row r="380" spans="1:10" s="312" customFormat="1" ht="15.75" customHeight="1" x14ac:dyDescent="0.2">
      <c r="A380" s="307"/>
      <c r="B380" s="307" t="s">
        <v>1668</v>
      </c>
      <c r="C380" s="535">
        <f>C379</f>
        <v>0</v>
      </c>
      <c r="D380" s="535">
        <f>D379</f>
        <v>2820196750</v>
      </c>
      <c r="E380" s="983"/>
      <c r="F380" s="983"/>
      <c r="G380" s="1005"/>
      <c r="H380" s="1008"/>
      <c r="I380" s="707"/>
      <c r="J380" s="707"/>
    </row>
    <row r="381" spans="1:10" s="312" customFormat="1" ht="15.75" customHeight="1" x14ac:dyDescent="0.2">
      <c r="A381" s="740"/>
      <c r="B381" s="741"/>
      <c r="C381" s="742"/>
      <c r="D381" s="742"/>
      <c r="E381" s="983"/>
      <c r="F381" s="983"/>
      <c r="G381" s="1005"/>
      <c r="H381" s="1008"/>
      <c r="I381" s="707"/>
      <c r="J381" s="707"/>
    </row>
    <row r="382" spans="1:10" s="312" customFormat="1" ht="15.75" customHeight="1" x14ac:dyDescent="0.2">
      <c r="A382" s="706"/>
      <c r="B382" s="279" t="s">
        <v>1663</v>
      </c>
      <c r="C382" s="710"/>
      <c r="D382" s="710"/>
      <c r="E382" s="983"/>
      <c r="F382" s="983"/>
      <c r="G382" s="1005"/>
      <c r="H382" s="1008"/>
      <c r="I382" s="707"/>
      <c r="J382" s="707"/>
    </row>
    <row r="383" spans="1:10" s="312" customFormat="1" ht="15.75" customHeight="1" x14ac:dyDescent="0.2">
      <c r="A383" s="298" t="s">
        <v>6</v>
      </c>
      <c r="B383" s="298" t="s">
        <v>131</v>
      </c>
      <c r="C383" s="716">
        <f t="shared" ref="C383:D388" si="14">C348</f>
        <v>5720878185.5</v>
      </c>
      <c r="D383" s="716">
        <f t="shared" si="14"/>
        <v>5720878185.5</v>
      </c>
      <c r="E383" s="983"/>
      <c r="F383" s="983"/>
      <c r="G383" s="1005"/>
      <c r="H383" s="1008"/>
      <c r="I383" s="707"/>
      <c r="J383" s="707"/>
    </row>
    <row r="384" spans="1:10" s="312" customFormat="1" ht="15.75" customHeight="1" x14ac:dyDescent="0.2">
      <c r="A384" s="298" t="s">
        <v>8</v>
      </c>
      <c r="B384" s="298" t="s">
        <v>225</v>
      </c>
      <c r="C384" s="716">
        <f t="shared" si="14"/>
        <v>0</v>
      </c>
      <c r="D384" s="716">
        <f t="shared" si="14"/>
        <v>0</v>
      </c>
      <c r="E384" s="983"/>
      <c r="F384" s="983"/>
      <c r="G384" s="1006"/>
      <c r="H384" s="1009"/>
      <c r="I384" s="707"/>
      <c r="J384" s="707"/>
    </row>
    <row r="385" spans="1:10" s="312" customFormat="1" ht="15.75" customHeight="1" x14ac:dyDescent="0.2">
      <c r="A385" s="298" t="s">
        <v>10</v>
      </c>
      <c r="B385" s="298" t="s">
        <v>105</v>
      </c>
      <c r="C385" s="716">
        <f t="shared" si="14"/>
        <v>29160216123</v>
      </c>
      <c r="D385" s="716">
        <f t="shared" si="14"/>
        <v>29160216123</v>
      </c>
      <c r="E385" s="983"/>
      <c r="F385" s="983"/>
      <c r="G385" s="1004" t="s">
        <v>1672</v>
      </c>
      <c r="H385" s="1007" t="str">
        <f>IF(D389&lt;&gt;0,IF(F379&gt;10%,"La norme n'est pas respectée pour les structures de crédit direct","La norme est respectée pour les structures de crédit direct"),"")</f>
        <v>La norme est respectée pour les structures de crédit direct</v>
      </c>
      <c r="I385" s="707"/>
      <c r="J385" s="707"/>
    </row>
    <row r="386" spans="1:10" s="312" customFormat="1" ht="15.75" customHeight="1" x14ac:dyDescent="0.2">
      <c r="A386" s="298" t="s">
        <v>12</v>
      </c>
      <c r="B386" s="298" t="s">
        <v>474</v>
      </c>
      <c r="C386" s="716">
        <f t="shared" si="14"/>
        <v>213281552.5</v>
      </c>
      <c r="D386" s="716">
        <f t="shared" si="14"/>
        <v>213281552.5</v>
      </c>
      <c r="E386" s="983"/>
      <c r="F386" s="983"/>
      <c r="G386" s="1005"/>
      <c r="H386" s="1008"/>
      <c r="I386" s="707"/>
      <c r="J386" s="707"/>
    </row>
    <row r="387" spans="1:10" s="312" customFormat="1" ht="15.75" customHeight="1" x14ac:dyDescent="0.2">
      <c r="A387" s="298" t="s">
        <v>114</v>
      </c>
      <c r="B387" s="298" t="s">
        <v>112</v>
      </c>
      <c r="C387" s="716">
        <f t="shared" si="14"/>
        <v>287697406.5</v>
      </c>
      <c r="D387" s="716">
        <f t="shared" si="14"/>
        <v>287697406.5</v>
      </c>
      <c r="E387" s="983"/>
      <c r="F387" s="983"/>
      <c r="G387" s="1005"/>
      <c r="H387" s="1008"/>
      <c r="I387" s="707"/>
      <c r="J387" s="707"/>
    </row>
    <row r="388" spans="1:10" s="312" customFormat="1" ht="15.75" customHeight="1" x14ac:dyDescent="0.2">
      <c r="A388" s="298" t="s">
        <v>49</v>
      </c>
      <c r="B388" s="298" t="s">
        <v>438</v>
      </c>
      <c r="C388" s="716">
        <f t="shared" si="14"/>
        <v>453883227.5</v>
      </c>
      <c r="D388" s="716">
        <f t="shared" si="14"/>
        <v>453883227.5</v>
      </c>
      <c r="E388" s="983"/>
      <c r="F388" s="983"/>
      <c r="G388" s="1005"/>
      <c r="H388" s="1008"/>
      <c r="I388" s="707"/>
      <c r="J388" s="707"/>
    </row>
    <row r="389" spans="1:10" s="312" customFormat="1" ht="15.75" customHeight="1" x14ac:dyDescent="0.2">
      <c r="A389" s="306"/>
      <c r="B389" s="306" t="s">
        <v>1500</v>
      </c>
      <c r="C389" s="534">
        <f>SUM(C383:C388)</f>
        <v>35835956495</v>
      </c>
      <c r="D389" s="534">
        <f>SUM(D383:D388)</f>
        <v>35835956495</v>
      </c>
      <c r="E389" s="984"/>
      <c r="F389" s="984"/>
      <c r="G389" s="1006"/>
      <c r="H389" s="1009"/>
      <c r="I389" s="707"/>
      <c r="J389" s="707"/>
    </row>
    <row r="390" spans="1:10" ht="15.75" customHeight="1" x14ac:dyDescent="0.2">
      <c r="A390" s="711"/>
      <c r="B390" s="711"/>
      <c r="C390" s="711"/>
      <c r="D390" s="711"/>
      <c r="E390" s="711"/>
      <c r="F390" s="711"/>
      <c r="G390" s="711"/>
      <c r="H390" s="711"/>
    </row>
    <row r="391" spans="1:10" ht="15.75" customHeight="1" x14ac:dyDescent="0.2"/>
    <row r="392" spans="1:10" ht="15.75" customHeight="1" x14ac:dyDescent="0.2"/>
    <row r="393" spans="1:10" ht="15.75" customHeight="1" x14ac:dyDescent="0.2"/>
    <row r="394" spans="1:10" ht="15.75" customHeight="1" x14ac:dyDescent="0.2"/>
    <row r="395" spans="1:10" ht="15.75" customHeight="1" x14ac:dyDescent="0.2"/>
    <row r="396" spans="1:10" ht="15.75" customHeight="1" x14ac:dyDescent="0.2"/>
    <row r="397" spans="1:10" ht="15.75" customHeight="1" x14ac:dyDescent="0.2"/>
    <row r="398" spans="1:10" ht="15.75" customHeight="1" x14ac:dyDescent="0.2"/>
    <row r="399" spans="1:10" ht="15.75" customHeight="1" x14ac:dyDescent="0.2"/>
    <row r="400" spans="1:10" ht="15.75" customHeight="1" x14ac:dyDescent="0.2"/>
    <row r="401" spans="10:10" ht="15.75" customHeight="1" x14ac:dyDescent="0.2"/>
    <row r="402" spans="10:10" ht="15.75" customHeight="1" x14ac:dyDescent="0.2">
      <c r="J402" s="707"/>
    </row>
    <row r="403" spans="10:10" ht="15.75" customHeight="1" x14ac:dyDescent="0.2">
      <c r="J403" s="707"/>
    </row>
    <row r="404" spans="10:10" ht="15.75" customHeight="1" x14ac:dyDescent="0.2">
      <c r="J404" s="707"/>
    </row>
  </sheetData>
  <sheetProtection selectLockedCells="1"/>
  <sortState ref="A13:B73">
    <sortCondition ref="A13:A73"/>
  </sortState>
  <customSheetViews>
    <customSheetView guid="{2ECB5001-E624-4860-8EDC-E7BEEAA78E29}" topLeftCell="A153">
      <selection activeCell="H632" sqref="H632"/>
      <pageMargins left="0.7" right="0.7" top="0.75" bottom="0.75" header="0.3" footer="0.3"/>
    </customSheetView>
  </customSheetViews>
  <mergeCells count="135">
    <mergeCell ref="E220:E224"/>
    <mergeCell ref="F220:F224"/>
    <mergeCell ref="G220:G224"/>
    <mergeCell ref="H220:H224"/>
    <mergeCell ref="A227:H227"/>
    <mergeCell ref="A228:D228"/>
    <mergeCell ref="E230:E237"/>
    <mergeCell ref="F230:F237"/>
    <mergeCell ref="G230:G237"/>
    <mergeCell ref="H230:H237"/>
    <mergeCell ref="A207:H207"/>
    <mergeCell ref="A209:H209"/>
    <mergeCell ref="A210:D210"/>
    <mergeCell ref="E212:E215"/>
    <mergeCell ref="F212:F215"/>
    <mergeCell ref="G212:G215"/>
    <mergeCell ref="H212:H215"/>
    <mergeCell ref="E216:E219"/>
    <mergeCell ref="F216:F219"/>
    <mergeCell ref="G216:G219"/>
    <mergeCell ref="H216:H219"/>
    <mergeCell ref="E182:E190"/>
    <mergeCell ref="F182:F190"/>
    <mergeCell ref="G182:G185"/>
    <mergeCell ref="H182:H185"/>
    <mergeCell ref="G186:G190"/>
    <mergeCell ref="H186:H190"/>
    <mergeCell ref="A193:H193"/>
    <mergeCell ref="A194:D194"/>
    <mergeCell ref="E196:E200"/>
    <mergeCell ref="F196:F200"/>
    <mergeCell ref="G196:G200"/>
    <mergeCell ref="H196:H200"/>
    <mergeCell ref="A147:H147"/>
    <mergeCell ref="A149:H149"/>
    <mergeCell ref="A150:D150"/>
    <mergeCell ref="E152:E176"/>
    <mergeCell ref="F152:F176"/>
    <mergeCell ref="G152:G176"/>
    <mergeCell ref="H152:H176"/>
    <mergeCell ref="A179:H179"/>
    <mergeCell ref="A180:D180"/>
    <mergeCell ref="A101:H101"/>
    <mergeCell ref="A102:D102"/>
    <mergeCell ref="E104:E110"/>
    <mergeCell ref="F104:F110"/>
    <mergeCell ref="G104:G110"/>
    <mergeCell ref="H104:H110"/>
    <mergeCell ref="A114:H114"/>
    <mergeCell ref="A115:D115"/>
    <mergeCell ref="E117:E142"/>
    <mergeCell ref="F117:F142"/>
    <mergeCell ref="G117:G128"/>
    <mergeCell ref="H117:H128"/>
    <mergeCell ref="G129:G142"/>
    <mergeCell ref="H129:H142"/>
    <mergeCell ref="E51:E56"/>
    <mergeCell ref="F51:F56"/>
    <mergeCell ref="G51:G56"/>
    <mergeCell ref="H51:H56"/>
    <mergeCell ref="A60:D60"/>
    <mergeCell ref="E62:E98"/>
    <mergeCell ref="F62:F98"/>
    <mergeCell ref="G62:G98"/>
    <mergeCell ref="H62:H98"/>
    <mergeCell ref="B59:G59"/>
    <mergeCell ref="A1:H1"/>
    <mergeCell ref="A3:H3"/>
    <mergeCell ref="A4:H4"/>
    <mergeCell ref="E7:E45"/>
    <mergeCell ref="F7:F45"/>
    <mergeCell ref="G7:G45"/>
    <mergeCell ref="H7:H45"/>
    <mergeCell ref="A48:H48"/>
    <mergeCell ref="A49:D49"/>
    <mergeCell ref="A240:H240"/>
    <mergeCell ref="A241:D241"/>
    <mergeCell ref="E243:E253"/>
    <mergeCell ref="F243:F253"/>
    <mergeCell ref="G243:G253"/>
    <mergeCell ref="H243:H253"/>
    <mergeCell ref="A258:H258"/>
    <mergeCell ref="A261:H261"/>
    <mergeCell ref="A262:D262"/>
    <mergeCell ref="E264:E268"/>
    <mergeCell ref="F264:F268"/>
    <mergeCell ref="G264:G268"/>
    <mergeCell ref="H264:H268"/>
    <mergeCell ref="A271:H271"/>
    <mergeCell ref="A272:D272"/>
    <mergeCell ref="E274:E284"/>
    <mergeCell ref="F274:F284"/>
    <mergeCell ref="G274:G284"/>
    <mergeCell ref="H274:H284"/>
    <mergeCell ref="A287:H287"/>
    <mergeCell ref="A288:D288"/>
    <mergeCell ref="E290:E301"/>
    <mergeCell ref="F290:F301"/>
    <mergeCell ref="G290:G301"/>
    <mergeCell ref="H290:H301"/>
    <mergeCell ref="A307:H307"/>
    <mergeCell ref="A309:H309"/>
    <mergeCell ref="A310:B310"/>
    <mergeCell ref="E311:E315"/>
    <mergeCell ref="F311:F315"/>
    <mergeCell ref="G311:G315"/>
    <mergeCell ref="H311:H315"/>
    <mergeCell ref="A318:H318"/>
    <mergeCell ref="A319:B319"/>
    <mergeCell ref="E320:E323"/>
    <mergeCell ref="F320:F323"/>
    <mergeCell ref="G320:G323"/>
    <mergeCell ref="H320:H323"/>
    <mergeCell ref="A376:H376"/>
    <mergeCell ref="A377:D377"/>
    <mergeCell ref="E379:E389"/>
    <mergeCell ref="F379:F389"/>
    <mergeCell ref="G379:G384"/>
    <mergeCell ref="H379:H384"/>
    <mergeCell ref="G385:G389"/>
    <mergeCell ref="H385:H389"/>
    <mergeCell ref="A326:H326"/>
    <mergeCell ref="A327:D327"/>
    <mergeCell ref="E329:E354"/>
    <mergeCell ref="F329:F354"/>
    <mergeCell ref="G329:G354"/>
    <mergeCell ref="H329:H354"/>
    <mergeCell ref="A357:H357"/>
    <mergeCell ref="A358:D358"/>
    <mergeCell ref="E360:E373"/>
    <mergeCell ref="F360:F373"/>
    <mergeCell ref="G360:G366"/>
    <mergeCell ref="H360:H366"/>
    <mergeCell ref="G367:G373"/>
    <mergeCell ref="H367:H373"/>
  </mergeCells>
  <conditionalFormatting sqref="E196:F196 E117:F117 E152:F152 E7:F7">
    <cfRule type="cellIs" dxfId="16" priority="13" operator="greaterThan">
      <formula>0.6</formula>
    </cfRule>
  </conditionalFormatting>
  <conditionalFormatting sqref="E51:F51">
    <cfRule type="cellIs" dxfId="15" priority="12" operator="lessThanOrEqual">
      <formula>0.03</formula>
    </cfRule>
  </conditionalFormatting>
  <conditionalFormatting sqref="E62:F62">
    <cfRule type="cellIs" dxfId="14" priority="11" operator="lessThanOrEqual">
      <formula>1.3</formula>
    </cfRule>
  </conditionalFormatting>
  <conditionalFormatting sqref="E104:F104">
    <cfRule type="cellIs" dxfId="13" priority="10" operator="lessThan">
      <formula>"0.2"</formula>
    </cfRule>
  </conditionalFormatting>
  <conditionalFormatting sqref="E230:F230">
    <cfRule type="cellIs" dxfId="12" priority="9" operator="lessThan">
      <formula>0.4</formula>
    </cfRule>
  </conditionalFormatting>
  <conditionalFormatting sqref="E243:F243 E182:F182">
    <cfRule type="cellIs" dxfId="11" priority="8" operator="greaterThanOrEqual">
      <formula>0.02</formula>
    </cfRule>
  </conditionalFormatting>
  <conditionalFormatting sqref="E311:F311 E320:F320">
    <cfRule type="cellIs" dxfId="10" priority="7" operator="lessThan">
      <formula>1.3</formula>
    </cfRule>
  </conditionalFormatting>
  <conditionalFormatting sqref="E320:F320">
    <cfRule type="cellIs" dxfId="9" priority="6" operator="lessThanOrEqual">
      <formula>1.15</formula>
    </cfRule>
  </conditionalFormatting>
  <conditionalFormatting sqref="E329:F329">
    <cfRule type="cellIs" dxfId="8" priority="5" operator="greaterThan">
      <formula>0.35</formula>
    </cfRule>
  </conditionalFormatting>
  <conditionalFormatting sqref="E360:F360">
    <cfRule type="cellIs" dxfId="7" priority="4" operator="greaterThanOrEqual">
      <formula>0.15</formula>
    </cfRule>
  </conditionalFormatting>
  <conditionalFormatting sqref="E379:F379">
    <cfRule type="cellIs" dxfId="6" priority="3" operator="greaterThanOrEqual">
      <formula>0.05</formula>
    </cfRule>
  </conditionalFormatting>
  <conditionalFormatting sqref="H7 H51 H62 H104 H117 H152">
    <cfRule type="cellIs" dxfId="5" priority="2" operator="equal">
      <formula>"La norme n'est pas respectée"</formula>
    </cfRule>
  </conditionalFormatting>
  <conditionalFormatting sqref="C44:D44 C55:D55 C107:D107 C230:D230 C7:D24 C26:D41 C166:D175 C243:D244 C274:D278 C348:D353 C196:D196 C183:D186 C189:D189 C218:D221 C223:D223 C212:D214 C264:D264 C268:D268 C284:D284 C300:D300 C312:D312 C315:D315 C321:D321 C323:D323">
    <cfRule type="cellIs" dxfId="4" priority="1" operator="equal">
      <formula>""</formula>
    </cfRule>
  </conditionalFormatting>
  <pageMargins left="0.7" right="0.7" top="0.75" bottom="0.75" header="0.3" footer="0.3"/>
  <pageSetup paperSize="9" orientation="portrait" horizontalDpi="4294967292" verticalDpi="429496729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enableFormatConditionsCalculation="0">
    <tabColor theme="7" tint="0.79998168889431442"/>
  </sheetPr>
  <dimension ref="A1:M384"/>
  <sheetViews>
    <sheetView showGridLines="0" workbookViewId="0">
      <selection activeCell="E372" sqref="E372:F372"/>
    </sheetView>
  </sheetViews>
  <sheetFormatPr baseColWidth="10" defaultColWidth="10.83203125" defaultRowHeight="15" x14ac:dyDescent="0.2"/>
  <cols>
    <col min="1" max="1" width="10.83203125" style="4"/>
    <col min="2" max="2" width="14.6640625" style="4" customWidth="1"/>
    <col min="3" max="3" width="10.83203125" style="4"/>
    <col min="4" max="4" width="18.1640625" style="4" customWidth="1"/>
    <col min="5" max="5" width="13.33203125" style="4" customWidth="1"/>
    <col min="6" max="6" width="14.83203125" style="4" customWidth="1"/>
    <col min="7" max="7" width="12.6640625" style="4" customWidth="1"/>
    <col min="8" max="8" width="12.33203125" style="4" customWidth="1"/>
    <col min="9" max="9" width="10.83203125" style="4"/>
    <col min="10" max="10" width="16.6640625" style="4" customWidth="1"/>
    <col min="11" max="16384" width="10.83203125" style="4"/>
  </cols>
  <sheetData>
    <row r="1" spans="1:11" x14ac:dyDescent="0.2">
      <c r="C1" s="22"/>
    </row>
    <row r="2" spans="1:11" ht="15" customHeight="1" x14ac:dyDescent="0.2">
      <c r="B2" s="1243" t="s">
        <v>1116</v>
      </c>
      <c r="C2" s="1243"/>
      <c r="D2" s="1243"/>
      <c r="E2" s="1243"/>
      <c r="F2" s="1243"/>
      <c r="G2" s="1243"/>
      <c r="H2" s="1243"/>
      <c r="I2" s="98"/>
      <c r="J2" s="98"/>
      <c r="K2" s="83"/>
    </row>
    <row r="3" spans="1:11" ht="15" customHeight="1" x14ac:dyDescent="0.2">
      <c r="B3" s="1168" t="s">
        <v>808</v>
      </c>
      <c r="C3" s="1168"/>
      <c r="D3" s="1168"/>
      <c r="E3" s="1168"/>
      <c r="F3" s="1168"/>
      <c r="G3" s="1168"/>
      <c r="H3" s="1168"/>
      <c r="I3" s="98"/>
      <c r="J3" s="98"/>
    </row>
    <row r="4" spans="1:11" x14ac:dyDescent="0.2">
      <c r="B4" s="30"/>
      <c r="C4" s="27"/>
      <c r="D4" s="130"/>
      <c r="E4" s="130"/>
    </row>
    <row r="5" spans="1:11" ht="15" customHeight="1" x14ac:dyDescent="0.2">
      <c r="B5" s="880" t="s">
        <v>1103</v>
      </c>
      <c r="C5" s="880"/>
      <c r="D5" s="880"/>
      <c r="E5" s="880"/>
      <c r="F5" s="880"/>
      <c r="G5" s="880"/>
      <c r="H5" s="880"/>
      <c r="I5" s="162"/>
      <c r="J5" s="162"/>
      <c r="K5" s="162"/>
    </row>
    <row r="6" spans="1:11" x14ac:dyDescent="0.2">
      <c r="A6" s="22"/>
      <c r="B6" s="908" t="s">
        <v>809</v>
      </c>
      <c r="C6" s="1120"/>
      <c r="D6" s="1120"/>
      <c r="E6" s="908" t="str">
        <f>IF(SOMMAIRE!$I$2="Mensuelle","M-1","N-1")</f>
        <v>N-1</v>
      </c>
      <c r="F6" s="909" t="e">
        <f>IF(SOMMAIRE!#REF!="Mensuelle","M-1","N-1")</f>
        <v>#REF!</v>
      </c>
      <c r="G6" s="908" t="str">
        <f>IF(SOMMAIRE!$I$2="Mensuelle","M","N")</f>
        <v>N</v>
      </c>
      <c r="H6" s="909"/>
    </row>
    <row r="7" spans="1:11" ht="26.25" customHeight="1" x14ac:dyDescent="0.2">
      <c r="A7" s="84"/>
      <c r="B7" s="1219" t="s">
        <v>824</v>
      </c>
      <c r="C7" s="1219"/>
      <c r="D7" s="1219"/>
      <c r="E7" s="1220">
        <f>E8+E11</f>
        <v>0</v>
      </c>
      <c r="F7" s="1221"/>
      <c r="G7" s="1245">
        <f>G8+G11</f>
        <v>0</v>
      </c>
      <c r="H7" s="1246"/>
      <c r="J7" s="98"/>
    </row>
    <row r="8" spans="1:11" ht="27.75" customHeight="1" x14ac:dyDescent="0.2">
      <c r="A8" s="84"/>
      <c r="B8" s="1116" t="s">
        <v>810</v>
      </c>
      <c r="C8" s="1117"/>
      <c r="D8" s="1118"/>
      <c r="E8" s="1223">
        <f>E9+E10</f>
        <v>0</v>
      </c>
      <c r="F8" s="1224"/>
      <c r="G8" s="1223">
        <f>G9+G10</f>
        <v>0</v>
      </c>
      <c r="H8" s="1224"/>
    </row>
    <row r="9" spans="1:11" x14ac:dyDescent="0.2">
      <c r="A9" s="84"/>
      <c r="B9" s="1096" t="s">
        <v>811</v>
      </c>
      <c r="C9" s="1097"/>
      <c r="D9" s="1098"/>
      <c r="E9" s="1225"/>
      <c r="F9" s="1226"/>
      <c r="G9" s="1239"/>
      <c r="H9" s="1240"/>
    </row>
    <row r="10" spans="1:11" x14ac:dyDescent="0.2">
      <c r="A10" s="84"/>
      <c r="B10" s="1096" t="s">
        <v>812</v>
      </c>
      <c r="C10" s="1097"/>
      <c r="D10" s="1098"/>
      <c r="E10" s="1227"/>
      <c r="F10" s="1228"/>
      <c r="G10" s="1233"/>
      <c r="H10" s="1234"/>
    </row>
    <row r="11" spans="1:11" ht="28.5" customHeight="1" x14ac:dyDescent="0.2">
      <c r="A11" s="84"/>
      <c r="B11" s="1175" t="s">
        <v>825</v>
      </c>
      <c r="C11" s="1175"/>
      <c r="D11" s="1175"/>
      <c r="E11" s="1229"/>
      <c r="F11" s="1230"/>
      <c r="G11" s="1239"/>
      <c r="H11" s="1240"/>
    </row>
    <row r="12" spans="1:11" ht="25.5" customHeight="1" x14ac:dyDescent="0.2">
      <c r="A12" s="84"/>
      <c r="B12" s="1096" t="s">
        <v>872</v>
      </c>
      <c r="C12" s="1097"/>
      <c r="D12" s="1098"/>
      <c r="E12" s="1225"/>
      <c r="F12" s="1226"/>
      <c r="G12" s="1231"/>
      <c r="H12" s="1232"/>
    </row>
    <row r="13" spans="1:11" ht="22.5" customHeight="1" x14ac:dyDescent="0.2">
      <c r="A13" s="84"/>
      <c r="B13" s="1116" t="s">
        <v>873</v>
      </c>
      <c r="C13" s="1117"/>
      <c r="D13" s="1118"/>
      <c r="E13" s="1237">
        <f>E14+E15</f>
        <v>0</v>
      </c>
      <c r="F13" s="1238"/>
      <c r="G13" s="1237">
        <f>G14+G15</f>
        <v>0</v>
      </c>
      <c r="H13" s="1238"/>
    </row>
    <row r="14" spans="1:11" x14ac:dyDescent="0.2">
      <c r="A14" s="84"/>
      <c r="B14" s="1175" t="s">
        <v>813</v>
      </c>
      <c r="C14" s="1175"/>
      <c r="D14" s="1175"/>
      <c r="E14" s="1227"/>
      <c r="F14" s="1228"/>
      <c r="G14" s="1239"/>
      <c r="H14" s="1240"/>
    </row>
    <row r="15" spans="1:11" x14ac:dyDescent="0.2">
      <c r="A15" s="22"/>
      <c r="B15" s="1099" t="s">
        <v>814</v>
      </c>
      <c r="C15" s="1100"/>
      <c r="D15" s="1101"/>
      <c r="E15" s="1241"/>
      <c r="F15" s="1242"/>
      <c r="G15" s="1235"/>
      <c r="H15" s="1236"/>
    </row>
    <row r="16" spans="1:11" x14ac:dyDescent="0.2">
      <c r="A16" s="22"/>
      <c r="B16" s="32"/>
      <c r="C16" s="32"/>
      <c r="D16" s="32"/>
      <c r="E16" s="85"/>
      <c r="F16" s="85"/>
      <c r="G16" s="86"/>
      <c r="H16" s="86"/>
      <c r="I16" s="86"/>
      <c r="J16" s="86"/>
    </row>
    <row r="17" spans="2:12" ht="15" customHeight="1" x14ac:dyDescent="0.2">
      <c r="B17" s="133"/>
      <c r="C17" s="167" t="s">
        <v>1104</v>
      </c>
      <c r="D17" s="167"/>
      <c r="E17" s="167"/>
      <c r="F17" s="167"/>
      <c r="G17" s="167"/>
      <c r="H17" s="167"/>
      <c r="I17" s="162"/>
      <c r="J17" s="162"/>
      <c r="K17" s="162"/>
      <c r="L17" s="162"/>
    </row>
    <row r="18" spans="2:12" x14ac:dyDescent="0.2">
      <c r="B18" s="1119" t="s">
        <v>809</v>
      </c>
      <c r="C18" s="1120"/>
      <c r="D18" s="1120"/>
      <c r="E18" s="908" t="str">
        <f>IF(SOMMAIRE!$I$2="Mensuelle","M-1","N-1")</f>
        <v>N-1</v>
      </c>
      <c r="F18" s="909" t="e">
        <f>IF(SOMMAIRE!#REF!="Mensuelle","M-1","N-1")</f>
        <v>#REF!</v>
      </c>
      <c r="G18" s="908" t="str">
        <f>IF(SOMMAIRE!$I$2="Mensuelle","M","N")</f>
        <v>N</v>
      </c>
      <c r="H18" s="909"/>
    </row>
    <row r="19" spans="2:12" ht="27.75" customHeight="1" x14ac:dyDescent="0.2">
      <c r="B19" s="1174" t="s">
        <v>815</v>
      </c>
      <c r="C19" s="1175"/>
      <c r="D19" s="1175"/>
      <c r="E19" s="1148"/>
      <c r="F19" s="1149"/>
      <c r="G19" s="1125"/>
      <c r="H19" s="1126"/>
    </row>
    <row r="20" spans="2:12" x14ac:dyDescent="0.2">
      <c r="B20" s="1173" t="s">
        <v>1961</v>
      </c>
      <c r="C20" s="1097"/>
      <c r="D20" s="1098"/>
      <c r="E20" s="1094"/>
      <c r="F20" s="1095"/>
      <c r="G20" s="1086"/>
      <c r="H20" s="1087"/>
    </row>
    <row r="21" spans="2:12" ht="15" customHeight="1" x14ac:dyDescent="0.2">
      <c r="B21" s="1173" t="s">
        <v>1962</v>
      </c>
      <c r="C21" s="1097"/>
      <c r="D21" s="1098"/>
      <c r="E21" s="1092"/>
      <c r="F21" s="1093"/>
      <c r="G21" s="1086"/>
      <c r="H21" s="1087"/>
    </row>
    <row r="22" spans="2:12" ht="15" customHeight="1" x14ac:dyDescent="0.2">
      <c r="B22" s="1173" t="s">
        <v>1963</v>
      </c>
      <c r="C22" s="1097"/>
      <c r="D22" s="1098"/>
      <c r="E22" s="1148"/>
      <c r="F22" s="1149"/>
      <c r="G22" s="1183"/>
      <c r="H22" s="1244"/>
    </row>
    <row r="23" spans="2:12" x14ac:dyDescent="0.2">
      <c r="B23" s="1218" t="s">
        <v>816</v>
      </c>
      <c r="C23" s="1219"/>
      <c r="D23" s="1219"/>
      <c r="E23" s="1108">
        <f>SUM(E24,E27)</f>
        <v>0</v>
      </c>
      <c r="F23" s="1109"/>
      <c r="G23" s="1108">
        <f>SUM(G24,G27)</f>
        <v>0</v>
      </c>
      <c r="H23" s="1109"/>
    </row>
    <row r="24" spans="2:12" ht="25.5" customHeight="1" x14ac:dyDescent="0.2">
      <c r="B24" s="1222" t="s">
        <v>1965</v>
      </c>
      <c r="C24" s="1117"/>
      <c r="D24" s="1118"/>
      <c r="E24" s="1247"/>
      <c r="F24" s="1248"/>
      <c r="G24" s="1204"/>
      <c r="H24" s="1205"/>
    </row>
    <row r="25" spans="2:12" x14ac:dyDescent="0.2">
      <c r="B25" s="636" t="s">
        <v>1964</v>
      </c>
      <c r="C25" s="634" t="s">
        <v>1108</v>
      </c>
      <c r="D25" s="635"/>
      <c r="E25" s="1191"/>
      <c r="F25" s="1192"/>
      <c r="G25" s="1049"/>
      <c r="H25" s="1050"/>
    </row>
    <row r="26" spans="2:12" ht="15" customHeight="1" x14ac:dyDescent="0.2">
      <c r="B26" s="636"/>
      <c r="C26" s="634" t="s">
        <v>1005</v>
      </c>
      <c r="D26" s="635"/>
      <c r="E26" s="1191"/>
      <c r="F26" s="1192"/>
      <c r="G26" s="1049"/>
      <c r="H26" s="1050"/>
    </row>
    <row r="27" spans="2:12" ht="15" customHeight="1" x14ac:dyDescent="0.2">
      <c r="B27" s="1222" t="s">
        <v>1109</v>
      </c>
      <c r="C27" s="1117"/>
      <c r="D27" s="1118"/>
      <c r="E27" s="1207">
        <f>E28+E29+E30</f>
        <v>0</v>
      </c>
      <c r="F27" s="1208"/>
      <c r="G27" s="1207">
        <f>G28+G29+G30</f>
        <v>0</v>
      </c>
      <c r="H27" s="1208"/>
    </row>
    <row r="28" spans="2:12" ht="15" customHeight="1" x14ac:dyDescent="0.2">
      <c r="B28" s="1174" t="s">
        <v>817</v>
      </c>
      <c r="C28" s="1175"/>
      <c r="D28" s="1175"/>
      <c r="E28" s="1148"/>
      <c r="F28" s="1149"/>
      <c r="G28" s="1088"/>
      <c r="H28" s="1089"/>
    </row>
    <row r="29" spans="2:12" ht="15" customHeight="1" x14ac:dyDescent="0.2">
      <c r="B29" s="1212" t="s">
        <v>818</v>
      </c>
      <c r="C29" s="1213"/>
      <c r="D29" s="1214"/>
      <c r="E29" s="1215"/>
      <c r="F29" s="1216"/>
      <c r="G29" s="1088"/>
      <c r="H29" s="1089"/>
    </row>
    <row r="30" spans="2:12" ht="15" customHeight="1" x14ac:dyDescent="0.2">
      <c r="B30" s="1063" t="s">
        <v>1107</v>
      </c>
      <c r="C30" s="1064"/>
      <c r="D30" s="1065"/>
      <c r="E30" s="1169"/>
      <c r="F30" s="1170"/>
      <c r="G30" s="1171"/>
      <c r="H30" s="1172"/>
    </row>
    <row r="31" spans="2:12" ht="15" customHeight="1" x14ac:dyDescent="0.2">
      <c r="B31" s="32"/>
      <c r="C31" s="32"/>
      <c r="D31" s="32"/>
      <c r="E31" s="85"/>
      <c r="F31" s="85"/>
      <c r="G31" s="86"/>
      <c r="H31" s="86"/>
      <c r="I31" s="86"/>
      <c r="J31" s="86"/>
    </row>
    <row r="32" spans="2:12" ht="15" customHeight="1" x14ac:dyDescent="0.2">
      <c r="B32" s="1122" t="s">
        <v>826</v>
      </c>
      <c r="C32" s="1123"/>
      <c r="D32" s="1123"/>
      <c r="E32" s="1123"/>
      <c r="F32" s="1123"/>
      <c r="G32" s="1123"/>
      <c r="H32" s="1124"/>
      <c r="I32" s="162"/>
      <c r="J32" s="162"/>
      <c r="K32" s="162"/>
    </row>
    <row r="34" spans="2:13" ht="16" x14ac:dyDescent="0.2">
      <c r="B34" s="880" t="s">
        <v>1105</v>
      </c>
      <c r="C34" s="880"/>
      <c r="D34" s="880"/>
      <c r="E34" s="880"/>
      <c r="F34" s="880"/>
      <c r="G34" s="880"/>
      <c r="H34" s="880"/>
      <c r="I34" s="162"/>
      <c r="J34" s="162"/>
    </row>
    <row r="35" spans="2:13" x14ac:dyDescent="0.2">
      <c r="B35" s="1119" t="s">
        <v>819</v>
      </c>
      <c r="C35" s="1120"/>
      <c r="D35" s="1120"/>
      <c r="E35" s="908" t="str">
        <f>IF(SOMMAIRE!$I$2="Mensuelle","M-1","N-1")</f>
        <v>N-1</v>
      </c>
      <c r="F35" s="909" t="e">
        <f>IF(SOMMAIRE!#REF!="Mensuelle","M-1","N-1")</f>
        <v>#REF!</v>
      </c>
      <c r="G35" s="908" t="str">
        <f>IF(SOMMAIRE!$I$2="Mensuelle","M","N")</f>
        <v>N</v>
      </c>
      <c r="H35" s="909"/>
    </row>
    <row r="36" spans="2:13" s="87" customFormat="1" x14ac:dyDescent="0.2">
      <c r="B36" s="1209" t="s">
        <v>846</v>
      </c>
      <c r="C36" s="1210"/>
      <c r="D36" s="1211"/>
      <c r="E36" s="1112">
        <f>SUM(E37:F38)</f>
        <v>0</v>
      </c>
      <c r="F36" s="1113"/>
      <c r="G36" s="1112">
        <f>SUM(G37:H38)</f>
        <v>0</v>
      </c>
      <c r="H36" s="1113"/>
    </row>
    <row r="37" spans="2:13" s="87" customFormat="1" ht="26.25" customHeight="1" x14ac:dyDescent="0.2">
      <c r="B37" s="1060" t="s">
        <v>1084</v>
      </c>
      <c r="C37" s="1061"/>
      <c r="D37" s="1062"/>
      <c r="E37" s="647"/>
      <c r="F37" s="648"/>
      <c r="G37" s="647"/>
      <c r="H37" s="648"/>
    </row>
    <row r="38" spans="2:13" s="87" customFormat="1" x14ac:dyDescent="0.2">
      <c r="B38" s="1060" t="s">
        <v>1085</v>
      </c>
      <c r="C38" s="1061"/>
      <c r="D38" s="1062"/>
      <c r="E38" s="1253"/>
      <c r="F38" s="1254"/>
      <c r="G38" s="1259"/>
      <c r="H38" s="1260"/>
    </row>
    <row r="39" spans="2:13" x14ac:dyDescent="0.2">
      <c r="B39" s="1173" t="s">
        <v>820</v>
      </c>
      <c r="C39" s="1097"/>
      <c r="D39" s="1098"/>
      <c r="E39" s="1094"/>
      <c r="F39" s="1095"/>
      <c r="G39" s="1086"/>
      <c r="H39" s="1087"/>
      <c r="I39" s="88"/>
      <c r="J39" s="88"/>
      <c r="K39" s="89"/>
    </row>
    <row r="40" spans="2:13" x14ac:dyDescent="0.2">
      <c r="B40" s="1222" t="s">
        <v>821</v>
      </c>
      <c r="C40" s="1117"/>
      <c r="D40" s="1118"/>
      <c r="E40" s="1257">
        <f>IF(E39=0,0,E36/E39)</f>
        <v>0</v>
      </c>
      <c r="F40" s="1258"/>
      <c r="G40" s="1257">
        <f>IF(G39=0,0,G36/G39)</f>
        <v>0</v>
      </c>
      <c r="H40" s="1258"/>
      <c r="I40" s="90"/>
      <c r="J40" s="90"/>
      <c r="K40" s="90"/>
    </row>
    <row r="41" spans="2:13" ht="25.5" customHeight="1" x14ac:dyDescent="0.2">
      <c r="B41" s="1063" t="s">
        <v>822</v>
      </c>
      <c r="C41" s="1064"/>
      <c r="D41" s="1065"/>
      <c r="E41" s="1249"/>
      <c r="F41" s="1250"/>
      <c r="G41" s="1251"/>
      <c r="H41" s="1252"/>
      <c r="I41" s="85"/>
      <c r="J41" s="85"/>
      <c r="K41" s="85"/>
    </row>
    <row r="42" spans="2:13" x14ac:dyDescent="0.2">
      <c r="B42" s="91"/>
      <c r="C42" s="92"/>
      <c r="D42" s="90"/>
      <c r="E42" s="92"/>
      <c r="H42" s="28"/>
      <c r="I42" s="28"/>
      <c r="J42" s="28"/>
      <c r="K42" s="28"/>
      <c r="L42" s="85"/>
      <c r="M42" s="85"/>
    </row>
    <row r="43" spans="2:13" ht="16" x14ac:dyDescent="0.2">
      <c r="B43" s="880" t="s">
        <v>1115</v>
      </c>
      <c r="C43" s="880"/>
      <c r="D43" s="880"/>
      <c r="E43" s="880"/>
      <c r="F43" s="880"/>
      <c r="G43" s="880"/>
      <c r="H43" s="880"/>
      <c r="I43" s="162"/>
      <c r="J43" s="162"/>
      <c r="K43" s="162"/>
      <c r="L43" s="85"/>
      <c r="M43" s="85"/>
    </row>
    <row r="44" spans="2:13" x14ac:dyDescent="0.2">
      <c r="B44" s="1119" t="s">
        <v>819</v>
      </c>
      <c r="C44" s="1120"/>
      <c r="D44" s="1120"/>
      <c r="E44" s="908" t="str">
        <f>IF(SOMMAIRE!$I$2="Mensuelle","M-1","N-1")</f>
        <v>N-1</v>
      </c>
      <c r="F44" s="909" t="e">
        <f>IF(SOMMAIRE!#REF!="Mensuelle","M-1","N-1")</f>
        <v>#REF!</v>
      </c>
      <c r="G44" s="908" t="str">
        <f>IF(SOMMAIRE!$I$2="Mensuelle","M","N")</f>
        <v>N</v>
      </c>
      <c r="H44" s="909"/>
      <c r="I44" s="28"/>
      <c r="J44" s="85"/>
      <c r="K44" s="85"/>
    </row>
    <row r="45" spans="2:13" ht="25.5" customHeight="1" x14ac:dyDescent="0.2">
      <c r="B45" s="1292" t="s">
        <v>823</v>
      </c>
      <c r="C45" s="1160"/>
      <c r="D45" s="1161"/>
      <c r="E45" s="1293"/>
      <c r="F45" s="1294"/>
      <c r="G45" s="1255"/>
      <c r="H45" s="1256"/>
      <c r="I45" s="92"/>
      <c r="J45" s="85"/>
      <c r="K45" s="85"/>
    </row>
    <row r="46" spans="2:13" ht="21.75" customHeight="1" x14ac:dyDescent="0.2">
      <c r="B46" s="1264" t="s">
        <v>847</v>
      </c>
      <c r="C46" s="1265"/>
      <c r="D46" s="1266"/>
      <c r="E46" s="1267">
        <f>SUM(E47:F52)</f>
        <v>0</v>
      </c>
      <c r="F46" s="1268"/>
      <c r="G46" s="1267">
        <f>SUM(G47:H52)</f>
        <v>0</v>
      </c>
      <c r="H46" s="1268"/>
      <c r="I46" s="92"/>
      <c r="J46" s="85"/>
      <c r="K46" s="85"/>
    </row>
    <row r="47" spans="2:13" x14ac:dyDescent="0.2">
      <c r="B47" s="1261" t="s">
        <v>848</v>
      </c>
      <c r="C47" s="1262"/>
      <c r="D47" s="1263"/>
      <c r="E47" s="1271"/>
      <c r="F47" s="1272"/>
      <c r="G47" s="1269"/>
      <c r="H47" s="1270"/>
      <c r="I47" s="92"/>
      <c r="J47" s="85"/>
      <c r="K47" s="85"/>
    </row>
    <row r="48" spans="2:13" x14ac:dyDescent="0.2">
      <c r="B48" s="1261" t="s">
        <v>849</v>
      </c>
      <c r="C48" s="1262"/>
      <c r="D48" s="1263"/>
      <c r="E48" s="1271"/>
      <c r="F48" s="1272"/>
      <c r="G48" s="1269"/>
      <c r="H48" s="1270"/>
      <c r="I48" s="92"/>
      <c r="J48" s="85"/>
      <c r="K48" s="85"/>
    </row>
    <row r="49" spans="1:11" x14ac:dyDescent="0.2">
      <c r="B49" s="1261" t="s">
        <v>850</v>
      </c>
      <c r="C49" s="1262"/>
      <c r="D49" s="1263"/>
      <c r="E49" s="1271"/>
      <c r="F49" s="1272"/>
      <c r="G49" s="1269"/>
      <c r="H49" s="1270"/>
      <c r="I49" s="92"/>
      <c r="J49" s="85"/>
      <c r="K49" s="85"/>
    </row>
    <row r="50" spans="1:11" x14ac:dyDescent="0.2">
      <c r="B50" s="1261" t="s">
        <v>851</v>
      </c>
      <c r="C50" s="1262"/>
      <c r="D50" s="1263"/>
      <c r="E50" s="1271"/>
      <c r="F50" s="1272"/>
      <c r="G50" s="1287"/>
      <c r="H50" s="1288"/>
      <c r="I50" s="92"/>
      <c r="J50" s="85"/>
      <c r="K50" s="85"/>
    </row>
    <row r="51" spans="1:11" x14ac:dyDescent="0.2">
      <c r="B51" s="1289" t="s">
        <v>852</v>
      </c>
      <c r="C51" s="1290"/>
      <c r="D51" s="1291"/>
      <c r="E51" s="1148"/>
      <c r="F51" s="1149"/>
      <c r="G51" s="1269"/>
      <c r="H51" s="1270"/>
      <c r="I51" s="92"/>
      <c r="J51" s="85"/>
      <c r="K51" s="85"/>
    </row>
    <row r="52" spans="1:11" x14ac:dyDescent="0.2">
      <c r="B52" s="1299" t="s">
        <v>431</v>
      </c>
      <c r="C52" s="1300"/>
      <c r="D52" s="1301"/>
      <c r="E52" s="1297"/>
      <c r="F52" s="1298"/>
      <c r="G52" s="1171"/>
      <c r="H52" s="1172"/>
      <c r="I52" s="85"/>
    </row>
    <row r="53" spans="1:11" s="94" customFormat="1" x14ac:dyDescent="0.2">
      <c r="A53" s="64"/>
      <c r="B53" s="32"/>
      <c r="C53" s="32"/>
      <c r="D53" s="32"/>
      <c r="E53" s="32"/>
      <c r="F53" s="32"/>
      <c r="G53" s="93"/>
      <c r="H53" s="93"/>
      <c r="I53" s="93"/>
      <c r="J53" s="93"/>
      <c r="K53" s="46"/>
    </row>
    <row r="54" spans="1:11" s="94" customFormat="1" ht="15" customHeight="1" x14ac:dyDescent="0.2">
      <c r="A54" s="64"/>
      <c r="B54" s="1122" t="s">
        <v>827</v>
      </c>
      <c r="C54" s="1123"/>
      <c r="D54" s="1123"/>
      <c r="E54" s="1123"/>
      <c r="F54" s="1123"/>
      <c r="G54" s="1123"/>
      <c r="H54" s="1124"/>
      <c r="I54" s="162"/>
      <c r="J54" s="162"/>
      <c r="K54" s="46"/>
    </row>
    <row r="55" spans="1:11" x14ac:dyDescent="0.2">
      <c r="H55" s="95"/>
      <c r="I55" s="85"/>
      <c r="J55" s="85"/>
      <c r="K55" s="85"/>
    </row>
    <row r="56" spans="1:11" ht="16" x14ac:dyDescent="0.2">
      <c r="B56" s="133"/>
      <c r="C56" s="167" t="s">
        <v>828</v>
      </c>
      <c r="D56" s="167"/>
      <c r="E56" s="167"/>
      <c r="F56" s="167"/>
      <c r="G56" s="167"/>
      <c r="H56" s="167"/>
      <c r="I56" s="162"/>
      <c r="J56" s="162"/>
      <c r="K56" s="85"/>
    </row>
    <row r="57" spans="1:11" x14ac:dyDescent="0.2">
      <c r="B57" s="1119" t="s">
        <v>829</v>
      </c>
      <c r="C57" s="1120"/>
      <c r="D57" s="1120"/>
      <c r="E57" s="908" t="str">
        <f>IF(SOMMAIRE!$I$2="Mensuelle","M-1","N-1")</f>
        <v>N-1</v>
      </c>
      <c r="F57" s="909" t="e">
        <f>IF(SOMMAIRE!#REF!="Mensuelle","M-1","N-1")</f>
        <v>#REF!</v>
      </c>
      <c r="G57" s="908" t="str">
        <f>IF(SOMMAIRE!$I$2="Mensuelle","M","N")</f>
        <v>N</v>
      </c>
      <c r="H57" s="909"/>
    </row>
    <row r="58" spans="1:11" s="632" customFormat="1" x14ac:dyDescent="0.2">
      <c r="B58" s="1066" t="s">
        <v>1953</v>
      </c>
      <c r="C58" s="1067"/>
      <c r="D58" s="1068"/>
      <c r="E58" s="1069">
        <f>E59+E60+E61</f>
        <v>0</v>
      </c>
      <c r="F58" s="1070"/>
      <c r="G58" s="1069">
        <f>G59+G60+G61</f>
        <v>0</v>
      </c>
      <c r="H58" s="1070"/>
    </row>
    <row r="59" spans="1:11" x14ac:dyDescent="0.2">
      <c r="B59" s="1292" t="s">
        <v>1954</v>
      </c>
      <c r="C59" s="1160"/>
      <c r="D59" s="1161"/>
      <c r="E59" s="1275"/>
      <c r="F59" s="1276"/>
      <c r="G59" s="1275"/>
      <c r="H59" s="1276"/>
    </row>
    <row r="60" spans="1:11" s="632" customFormat="1" x14ac:dyDescent="0.2">
      <c r="B60" s="1063" t="s">
        <v>1952</v>
      </c>
      <c r="C60" s="1064"/>
      <c r="D60" s="1065"/>
      <c r="E60" s="1071"/>
      <c r="F60" s="1072"/>
      <c r="G60" s="1071"/>
      <c r="H60" s="1072"/>
    </row>
    <row r="61" spans="1:11" x14ac:dyDescent="0.2">
      <c r="B61" s="1063" t="s">
        <v>1951</v>
      </c>
      <c r="C61" s="1064"/>
      <c r="D61" s="1065"/>
      <c r="E61" s="1277"/>
      <c r="F61" s="1278"/>
      <c r="G61" s="1277"/>
      <c r="H61" s="1278"/>
    </row>
    <row r="62" spans="1:11" s="639" customFormat="1" ht="11" x14ac:dyDescent="0.15">
      <c r="B62" s="639" t="s">
        <v>1955</v>
      </c>
    </row>
    <row r="64" spans="1:11" ht="15" customHeight="1" x14ac:dyDescent="0.2">
      <c r="B64" s="1122" t="s">
        <v>836</v>
      </c>
      <c r="C64" s="1123"/>
      <c r="D64" s="1123"/>
      <c r="E64" s="1123"/>
      <c r="F64" s="1123"/>
      <c r="G64" s="1123"/>
      <c r="H64" s="1124"/>
      <c r="I64" s="162"/>
      <c r="J64" s="162"/>
    </row>
    <row r="66" spans="2:11" ht="16" x14ac:dyDescent="0.2">
      <c r="B66" s="880" t="s">
        <v>1950</v>
      </c>
      <c r="C66" s="880"/>
      <c r="D66" s="880"/>
      <c r="E66" s="880"/>
      <c r="F66" s="880"/>
      <c r="G66" s="880"/>
      <c r="H66" s="880"/>
      <c r="I66" s="162"/>
      <c r="J66" s="162"/>
    </row>
    <row r="67" spans="2:11" x14ac:dyDescent="0.2">
      <c r="B67" s="908" t="s">
        <v>809</v>
      </c>
      <c r="C67" s="1120"/>
      <c r="D67" s="1120"/>
      <c r="E67" s="908" t="str">
        <f>IF(SOMMAIRE!$I$2="Mensuelle","M-1","N-1")</f>
        <v>N-1</v>
      </c>
      <c r="F67" s="909" t="e">
        <f>IF(SOMMAIRE!#REF!="Mensuelle","M-1","N-1")</f>
        <v>#REF!</v>
      </c>
      <c r="G67" s="908" t="str">
        <f>IF(SOMMAIRE!$I$2="Mensuelle","M","N")</f>
        <v>N</v>
      </c>
      <c r="H67" s="909"/>
    </row>
    <row r="68" spans="2:11" ht="26.25" customHeight="1" x14ac:dyDescent="0.2">
      <c r="B68" s="1055" t="s">
        <v>912</v>
      </c>
      <c r="C68" s="1056"/>
      <c r="D68" s="1057"/>
      <c r="E68" s="1112">
        <f>E69+E72</f>
        <v>0</v>
      </c>
      <c r="F68" s="1113"/>
      <c r="G68" s="1112">
        <f>G69+G72</f>
        <v>0</v>
      </c>
      <c r="H68" s="1113"/>
    </row>
    <row r="69" spans="2:11" ht="27.75" customHeight="1" x14ac:dyDescent="0.2">
      <c r="B69" s="1116" t="s">
        <v>913</v>
      </c>
      <c r="C69" s="1117"/>
      <c r="D69" s="1118"/>
      <c r="E69" s="1108">
        <f>E70+E71</f>
        <v>0</v>
      </c>
      <c r="F69" s="1109"/>
      <c r="G69" s="1108">
        <f>G70+G71</f>
        <v>0</v>
      </c>
      <c r="H69" s="1109"/>
    </row>
    <row r="70" spans="2:11" x14ac:dyDescent="0.2">
      <c r="B70" s="1096" t="s">
        <v>914</v>
      </c>
      <c r="C70" s="1097"/>
      <c r="D70" s="1098"/>
      <c r="E70" s="1092"/>
      <c r="F70" s="1093"/>
      <c r="G70" s="1088"/>
      <c r="H70" s="1089"/>
    </row>
    <row r="71" spans="2:11" x14ac:dyDescent="0.2">
      <c r="B71" s="1096" t="s">
        <v>915</v>
      </c>
      <c r="C71" s="1097"/>
      <c r="D71" s="1098"/>
      <c r="E71" s="1148"/>
      <c r="F71" s="1149"/>
      <c r="G71" s="1088"/>
      <c r="H71" s="1089"/>
    </row>
    <row r="72" spans="2:11" ht="27.75" customHeight="1" x14ac:dyDescent="0.2">
      <c r="B72" s="1099" t="s">
        <v>916</v>
      </c>
      <c r="C72" s="1100"/>
      <c r="D72" s="1101"/>
      <c r="E72" s="1082"/>
      <c r="F72" s="1083"/>
      <c r="G72" s="1084"/>
      <c r="H72" s="1085"/>
    </row>
    <row r="73" spans="2:11" x14ac:dyDescent="0.2">
      <c r="B73" s="96"/>
      <c r="C73" s="90"/>
      <c r="D73" s="90"/>
      <c r="E73" s="90"/>
      <c r="I73" s="632"/>
    </row>
    <row r="74" spans="2:11" ht="15" customHeight="1" x14ac:dyDescent="0.2">
      <c r="B74" s="167" t="s">
        <v>1960</v>
      </c>
      <c r="C74" s="167"/>
      <c r="D74" s="167"/>
      <c r="E74" s="167"/>
      <c r="F74" s="167"/>
      <c r="G74" s="167"/>
      <c r="H74" s="167"/>
      <c r="I74" s="632"/>
      <c r="J74" s="632"/>
    </row>
    <row r="75" spans="2:11" ht="15" customHeight="1" x14ac:dyDescent="0.2">
      <c r="B75" s="1076" t="s">
        <v>809</v>
      </c>
      <c r="C75" s="1077"/>
      <c r="D75" s="1078"/>
      <c r="E75" s="908" t="str">
        <f>IF(SOMMAIRE!$I$2="Mensuelle","M-1","N-1")</f>
        <v>N-1</v>
      </c>
      <c r="F75" s="909" t="e">
        <f>IF(SOMMAIRE!#REF!="Mensuelle","M-1","N-1")</f>
        <v>#REF!</v>
      </c>
      <c r="G75" s="908" t="str">
        <f>IF(SOMMAIRE!$I$2="Mensuelle","M","N")</f>
        <v>N</v>
      </c>
      <c r="H75" s="909"/>
      <c r="I75" s="632"/>
      <c r="J75" s="632"/>
    </row>
    <row r="76" spans="2:11" s="632" customFormat="1" ht="15" customHeight="1" x14ac:dyDescent="0.2">
      <c r="B76" s="1079"/>
      <c r="C76" s="1080"/>
      <c r="D76" s="1081"/>
      <c r="E76" s="643" t="s">
        <v>1958</v>
      </c>
      <c r="F76" s="643" t="s">
        <v>1959</v>
      </c>
      <c r="G76" s="643" t="s">
        <v>1958</v>
      </c>
      <c r="H76" s="643" t="s">
        <v>1959</v>
      </c>
    </row>
    <row r="77" spans="2:11" x14ac:dyDescent="0.2">
      <c r="B77" s="1073" t="s">
        <v>917</v>
      </c>
      <c r="C77" s="1074"/>
      <c r="D77" s="1075"/>
      <c r="E77" s="644"/>
      <c r="F77" s="644"/>
      <c r="G77" s="644"/>
      <c r="H77" s="644"/>
      <c r="I77" s="632"/>
      <c r="J77" s="632"/>
      <c r="K77" s="632"/>
    </row>
    <row r="78" spans="2:11" s="632" customFormat="1" x14ac:dyDescent="0.2">
      <c r="B78" s="1073" t="s">
        <v>1957</v>
      </c>
      <c r="C78" s="1074"/>
      <c r="D78" s="1075"/>
      <c r="E78" s="645"/>
      <c r="F78" s="645"/>
      <c r="G78" s="645"/>
      <c r="H78" s="645"/>
    </row>
    <row r="79" spans="2:11" s="632" customFormat="1" x14ac:dyDescent="0.2">
      <c r="B79" s="1073" t="s">
        <v>830</v>
      </c>
      <c r="C79" s="1074"/>
      <c r="D79" s="1075"/>
      <c r="E79" s="646"/>
      <c r="F79" s="646"/>
      <c r="G79" s="646"/>
      <c r="H79" s="646"/>
    </row>
    <row r="80" spans="2:11" s="632" customFormat="1" x14ac:dyDescent="0.2">
      <c r="B80" s="638"/>
      <c r="C80" s="638"/>
      <c r="D80" s="641"/>
      <c r="E80" s="569"/>
      <c r="F80" s="569"/>
      <c r="G80" s="642"/>
      <c r="H80" s="570"/>
      <c r="I80" s="570"/>
      <c r="J80" s="642"/>
    </row>
    <row r="81" spans="2:10" s="632" customFormat="1" x14ac:dyDescent="0.2">
      <c r="B81" s="638"/>
      <c r="C81" s="638"/>
      <c r="D81" s="641"/>
      <c r="E81" s="569"/>
      <c r="F81" s="569"/>
      <c r="G81" s="642"/>
      <c r="H81" s="570"/>
      <c r="I81" s="570"/>
      <c r="J81" s="642"/>
    </row>
    <row r="82" spans="2:10" ht="15" customHeight="1" x14ac:dyDescent="0.2"/>
    <row r="83" spans="2:10" ht="33" customHeight="1" x14ac:dyDescent="0.2">
      <c r="B83" s="1121" t="s">
        <v>1949</v>
      </c>
      <c r="C83" s="1121"/>
      <c r="D83" s="1121"/>
      <c r="E83" s="1121"/>
      <c r="F83" s="1121"/>
      <c r="G83" s="1121"/>
      <c r="H83" s="1121"/>
      <c r="I83" s="162"/>
      <c r="J83" s="162"/>
    </row>
    <row r="84" spans="2:10" x14ac:dyDescent="0.2">
      <c r="B84" s="1119" t="s">
        <v>809</v>
      </c>
      <c r="C84" s="1120"/>
      <c r="D84" s="1120"/>
      <c r="E84" s="908" t="str">
        <f>IF(SOMMAIRE!$I$2="Mensuelle","M-1","N-1")</f>
        <v>N-1</v>
      </c>
      <c r="F84" s="909" t="e">
        <f>IF(SOMMAIRE!#REF!="Mensuelle","M-1","N-1")</f>
        <v>#REF!</v>
      </c>
      <c r="G84" s="908" t="str">
        <f>IF(SOMMAIRE!$I$2="Mensuelle","M","N")</f>
        <v>N</v>
      </c>
      <c r="H84" s="909"/>
    </row>
    <row r="85" spans="2:10" x14ac:dyDescent="0.2">
      <c r="B85" s="1218" t="s">
        <v>918</v>
      </c>
      <c r="C85" s="1219"/>
      <c r="D85" s="1219"/>
      <c r="E85" s="1112">
        <f>E86+E89</f>
        <v>0</v>
      </c>
      <c r="F85" s="1113"/>
      <c r="G85" s="1112">
        <f>G86+G89</f>
        <v>0</v>
      </c>
      <c r="H85" s="1113"/>
    </row>
    <row r="86" spans="2:10" ht="26.25" customHeight="1" x14ac:dyDescent="0.2">
      <c r="B86" s="1222" t="s">
        <v>919</v>
      </c>
      <c r="C86" s="1117"/>
      <c r="D86" s="1118"/>
      <c r="E86" s="1108">
        <f>E87+E88</f>
        <v>0</v>
      </c>
      <c r="F86" s="1109"/>
      <c r="G86" s="1108">
        <f>G87+G88</f>
        <v>0</v>
      </c>
      <c r="H86" s="1109"/>
    </row>
    <row r="87" spans="2:10" x14ac:dyDescent="0.2">
      <c r="B87" s="1173" t="s">
        <v>831</v>
      </c>
      <c r="C87" s="1097"/>
      <c r="D87" s="1098"/>
      <c r="E87" s="1092"/>
      <c r="F87" s="1093"/>
      <c r="G87" s="1200"/>
      <c r="H87" s="1201"/>
    </row>
    <row r="88" spans="2:10" x14ac:dyDescent="0.2">
      <c r="B88" s="1173" t="s">
        <v>832</v>
      </c>
      <c r="C88" s="1097"/>
      <c r="D88" s="1098"/>
      <c r="E88" s="1148"/>
      <c r="F88" s="1149"/>
      <c r="G88" s="1200"/>
      <c r="H88" s="1201"/>
    </row>
    <row r="89" spans="2:10" ht="26.25" customHeight="1" x14ac:dyDescent="0.2">
      <c r="B89" s="1174" t="s">
        <v>920</v>
      </c>
      <c r="C89" s="1175"/>
      <c r="D89" s="1175"/>
      <c r="E89" s="1094"/>
      <c r="F89" s="1095"/>
      <c r="G89" s="1088"/>
      <c r="H89" s="1089"/>
    </row>
    <row r="90" spans="2:10" x14ac:dyDescent="0.2">
      <c r="B90" s="1150" t="s">
        <v>833</v>
      </c>
      <c r="C90" s="1151"/>
      <c r="D90" s="1152"/>
      <c r="E90" s="1092"/>
      <c r="F90" s="1093"/>
      <c r="G90" s="1200"/>
      <c r="H90" s="1201"/>
    </row>
    <row r="91" spans="2:10" x14ac:dyDescent="0.2">
      <c r="B91" s="1173" t="s">
        <v>921</v>
      </c>
      <c r="C91" s="1097"/>
      <c r="D91" s="1098"/>
      <c r="E91" s="1092"/>
      <c r="F91" s="1093"/>
      <c r="G91" s="1088"/>
      <c r="H91" s="1089"/>
    </row>
    <row r="92" spans="2:10" x14ac:dyDescent="0.2">
      <c r="B92" s="1063" t="s">
        <v>922</v>
      </c>
      <c r="C92" s="1064"/>
      <c r="D92" s="1065"/>
      <c r="E92" s="1169"/>
      <c r="F92" s="1170"/>
      <c r="G92" s="1171"/>
      <c r="H92" s="1172"/>
    </row>
    <row r="94" spans="2:10" ht="16" x14ac:dyDescent="0.2">
      <c r="B94" s="880" t="s">
        <v>834</v>
      </c>
      <c r="C94" s="880"/>
      <c r="D94" s="880"/>
      <c r="E94" s="880"/>
      <c r="F94" s="880"/>
      <c r="G94" s="880"/>
      <c r="H94" s="880"/>
      <c r="I94" s="162"/>
      <c r="J94" s="162"/>
    </row>
    <row r="95" spans="2:10" x14ac:dyDescent="0.2">
      <c r="B95" s="1119" t="s">
        <v>809</v>
      </c>
      <c r="C95" s="1120"/>
      <c r="D95" s="1120"/>
      <c r="E95" s="908" t="str">
        <f>IF(SOMMAIRE!$I$2="Mensuelle","M-1","N-1")</f>
        <v>N-1</v>
      </c>
      <c r="F95" s="909" t="e">
        <f>IF(SOMMAIRE!#REF!="Mensuelle","M-1","N-1")</f>
        <v>#REF!</v>
      </c>
      <c r="G95" s="908" t="str">
        <f>IF(SOMMAIRE!$I$2="Mensuelle","M","N")</f>
        <v>N</v>
      </c>
      <c r="H95" s="909"/>
    </row>
    <row r="96" spans="2:10" ht="30" customHeight="1" x14ac:dyDescent="0.2">
      <c r="B96" s="1063" t="s">
        <v>1098</v>
      </c>
      <c r="C96" s="1064"/>
      <c r="D96" s="1065"/>
      <c r="E96" s="1169"/>
      <c r="F96" s="1170"/>
      <c r="G96" s="1202"/>
      <c r="H96" s="1203"/>
    </row>
    <row r="97" spans="2:12" x14ac:dyDescent="0.2">
      <c r="B97" s="69"/>
    </row>
    <row r="98" spans="2:12" ht="15.75" customHeight="1" x14ac:dyDescent="0.2">
      <c r="B98" s="139"/>
      <c r="C98" s="1121" t="s">
        <v>835</v>
      </c>
      <c r="D98" s="1121"/>
      <c r="E98" s="1121"/>
      <c r="F98" s="1121"/>
      <c r="G98" s="1121"/>
      <c r="H98" s="1121"/>
      <c r="I98" s="1121"/>
      <c r="J98" s="1121"/>
      <c r="K98" s="1121"/>
      <c r="L98" s="1121"/>
    </row>
    <row r="99" spans="2:12" ht="27" customHeight="1" x14ac:dyDescent="0.2">
      <c r="B99" s="1119" t="s">
        <v>1006</v>
      </c>
      <c r="C99" s="1120"/>
      <c r="D99" s="1120"/>
      <c r="E99" s="908" t="s">
        <v>1007</v>
      </c>
      <c r="F99" s="909"/>
      <c r="G99" s="908" t="s">
        <v>1008</v>
      </c>
      <c r="H99" s="909"/>
      <c r="I99" s="908" t="s">
        <v>1009</v>
      </c>
      <c r="J99" s="924"/>
      <c r="K99" s="908" t="s">
        <v>1010</v>
      </c>
      <c r="L99" s="924"/>
    </row>
    <row r="100" spans="2:12" x14ac:dyDescent="0.2">
      <c r="B100" s="1187"/>
      <c r="C100" s="1188"/>
      <c r="D100" s="1188"/>
      <c r="E100" s="1148"/>
      <c r="F100" s="1149"/>
      <c r="G100" s="1185"/>
      <c r="H100" s="1186"/>
      <c r="I100" s="1125"/>
      <c r="J100" s="1206"/>
      <c r="K100" s="1185"/>
      <c r="L100" s="1217"/>
    </row>
    <row r="101" spans="2:12" x14ac:dyDescent="0.2">
      <c r="B101" s="951"/>
      <c r="C101" s="1197"/>
      <c r="D101" s="952"/>
      <c r="E101" s="1094"/>
      <c r="F101" s="1095"/>
      <c r="G101" s="1181"/>
      <c r="H101" s="1182"/>
      <c r="I101" s="1183"/>
      <c r="J101" s="1184"/>
      <c r="K101" s="1198"/>
      <c r="L101" s="1199"/>
    </row>
    <row r="102" spans="2:12" x14ac:dyDescent="0.2">
      <c r="B102" s="951"/>
      <c r="C102" s="1197"/>
      <c r="D102" s="952"/>
      <c r="E102" s="1092"/>
      <c r="F102" s="1093"/>
      <c r="G102" s="1181"/>
      <c r="H102" s="1182"/>
      <c r="I102" s="1088"/>
      <c r="J102" s="1176"/>
      <c r="K102" s="1049"/>
      <c r="L102" s="1195"/>
    </row>
    <row r="103" spans="2:12" x14ac:dyDescent="0.2">
      <c r="B103" s="951"/>
      <c r="C103" s="1197"/>
      <c r="D103" s="952"/>
      <c r="E103" s="1092"/>
      <c r="F103" s="1093"/>
      <c r="G103" s="1049"/>
      <c r="H103" s="1050"/>
      <c r="I103" s="1088"/>
      <c r="J103" s="1176"/>
      <c r="K103" s="1049"/>
      <c r="L103" s="1195"/>
    </row>
    <row r="104" spans="2:12" x14ac:dyDescent="0.2">
      <c r="B104" s="1177"/>
      <c r="C104" s="902"/>
      <c r="D104" s="903"/>
      <c r="E104" s="1169"/>
      <c r="F104" s="1170"/>
      <c r="G104" s="1178"/>
      <c r="H104" s="1179"/>
      <c r="I104" s="1171"/>
      <c r="J104" s="1180"/>
      <c r="K104" s="1178"/>
      <c r="L104" s="1196"/>
    </row>
    <row r="106" spans="2:12" ht="15" customHeight="1" x14ac:dyDescent="0.2">
      <c r="B106" s="1122" t="s">
        <v>837</v>
      </c>
      <c r="C106" s="1123"/>
      <c r="D106" s="1123"/>
      <c r="E106" s="1123"/>
      <c r="F106" s="1123"/>
      <c r="G106" s="1123"/>
      <c r="H106" s="1124"/>
      <c r="I106" s="162"/>
      <c r="J106" s="162"/>
    </row>
    <row r="108" spans="2:12" ht="16" x14ac:dyDescent="0.2">
      <c r="B108" s="880" t="s">
        <v>1947</v>
      </c>
      <c r="C108" s="880"/>
      <c r="D108" s="880"/>
      <c r="E108" s="880"/>
      <c r="F108" s="880"/>
      <c r="G108" s="880"/>
      <c r="H108" s="880"/>
      <c r="I108" s="162"/>
      <c r="J108" s="162"/>
    </row>
    <row r="109" spans="2:12" x14ac:dyDescent="0.2">
      <c r="B109" s="908" t="s">
        <v>809</v>
      </c>
      <c r="C109" s="1120"/>
      <c r="D109" s="1120"/>
      <c r="E109" s="908" t="str">
        <f>IF(SOMMAIRE!$I$2="Mensuelle","M-1","N-1")</f>
        <v>N-1</v>
      </c>
      <c r="F109" s="909" t="e">
        <f>IF(SOMMAIRE!#REF!="Mensuelle","M-1","N-1")</f>
        <v>#REF!</v>
      </c>
      <c r="G109" s="908" t="str">
        <f>IF(SOMMAIRE!$I$2="Mensuelle","M","N")</f>
        <v>N</v>
      </c>
      <c r="H109" s="909"/>
    </row>
    <row r="110" spans="2:12" ht="16.5" customHeight="1" x14ac:dyDescent="0.2">
      <c r="B110" s="1055" t="s">
        <v>838</v>
      </c>
      <c r="C110" s="1056"/>
      <c r="D110" s="1057"/>
      <c r="E110" s="1112">
        <f>E111+E114</f>
        <v>0</v>
      </c>
      <c r="F110" s="1113"/>
      <c r="G110" s="1112">
        <f>G111+G114</f>
        <v>0</v>
      </c>
      <c r="H110" s="1113"/>
    </row>
    <row r="111" spans="2:12" ht="21.75" customHeight="1" x14ac:dyDescent="0.2">
      <c r="B111" s="1116" t="s">
        <v>924</v>
      </c>
      <c r="C111" s="1117"/>
      <c r="D111" s="1118"/>
      <c r="E111" s="1108">
        <f>E112+E113</f>
        <v>0</v>
      </c>
      <c r="F111" s="1109"/>
      <c r="G111" s="1108">
        <f>G112+G113</f>
        <v>0</v>
      </c>
      <c r="H111" s="1109"/>
    </row>
    <row r="112" spans="2:12" x14ac:dyDescent="0.2">
      <c r="B112" s="1096" t="s">
        <v>923</v>
      </c>
      <c r="C112" s="1097"/>
      <c r="D112" s="1098"/>
      <c r="E112" s="1092"/>
      <c r="F112" s="1093"/>
      <c r="G112" s="1088"/>
      <c r="H112" s="1089"/>
    </row>
    <row r="113" spans="2:10" x14ac:dyDescent="0.2">
      <c r="B113" s="1096" t="s">
        <v>925</v>
      </c>
      <c r="C113" s="1097"/>
      <c r="D113" s="1098"/>
      <c r="E113" s="1148"/>
      <c r="F113" s="1149"/>
      <c r="G113" s="1088"/>
      <c r="H113" s="1089"/>
    </row>
    <row r="114" spans="2:10" ht="36" customHeight="1" x14ac:dyDescent="0.2">
      <c r="B114" s="1099" t="s">
        <v>926</v>
      </c>
      <c r="C114" s="1100"/>
      <c r="D114" s="1101"/>
      <c r="E114" s="1082"/>
      <c r="F114" s="1083"/>
      <c r="G114" s="1084"/>
      <c r="H114" s="1085"/>
    </row>
    <row r="116" spans="2:10" ht="16" x14ac:dyDescent="0.2">
      <c r="B116" s="880" t="s">
        <v>1948</v>
      </c>
      <c r="C116" s="880"/>
      <c r="D116" s="880"/>
      <c r="E116" s="880"/>
      <c r="F116" s="880"/>
      <c r="G116" s="880"/>
      <c r="H116" s="880"/>
      <c r="I116" s="162"/>
      <c r="J116" s="162"/>
    </row>
    <row r="117" spans="2:10" x14ac:dyDescent="0.2">
      <c r="B117" s="908" t="s">
        <v>809</v>
      </c>
      <c r="C117" s="1120"/>
      <c r="D117" s="1120"/>
      <c r="E117" s="908" t="str">
        <f>IF(SOMMAIRE!$I$2="Mensuelle","M-1","N-1")</f>
        <v>N-1</v>
      </c>
      <c r="F117" s="909" t="e">
        <f>IF(SOMMAIRE!#REF!="Mensuelle","M-1","N-1")</f>
        <v>#REF!</v>
      </c>
      <c r="G117" s="908" t="str">
        <f>IF(SOMMAIRE!$I$2="Mensuelle","M","N")</f>
        <v>N</v>
      </c>
      <c r="H117" s="909"/>
    </row>
    <row r="118" spans="2:10" ht="15" customHeight="1" x14ac:dyDescent="0.2">
      <c r="B118" s="1055" t="s">
        <v>1087</v>
      </c>
      <c r="C118" s="1056"/>
      <c r="D118" s="1057"/>
      <c r="E118" s="1112">
        <f>E119+E122</f>
        <v>0</v>
      </c>
      <c r="F118" s="1113"/>
      <c r="G118" s="1112">
        <f>G119+G122</f>
        <v>0</v>
      </c>
      <c r="H118" s="1113"/>
    </row>
    <row r="119" spans="2:10" ht="24.75" customHeight="1" x14ac:dyDescent="0.2">
      <c r="B119" s="1116" t="s">
        <v>1088</v>
      </c>
      <c r="C119" s="1117"/>
      <c r="D119" s="1118"/>
      <c r="E119" s="1108">
        <f>E120+E121</f>
        <v>0</v>
      </c>
      <c r="F119" s="1109"/>
      <c r="G119" s="1108">
        <f>G120+G121</f>
        <v>0</v>
      </c>
      <c r="H119" s="1109"/>
    </row>
    <row r="120" spans="2:10" ht="15" customHeight="1" x14ac:dyDescent="0.2">
      <c r="B120" s="1096" t="s">
        <v>1089</v>
      </c>
      <c r="C120" s="1097"/>
      <c r="D120" s="1098"/>
      <c r="E120" s="1191"/>
      <c r="F120" s="1192"/>
      <c r="G120" s="1088"/>
      <c r="H120" s="1089"/>
    </row>
    <row r="121" spans="2:10" ht="15" customHeight="1" x14ac:dyDescent="0.2">
      <c r="B121" s="1096" t="s">
        <v>1090</v>
      </c>
      <c r="C121" s="1097"/>
      <c r="D121" s="1098"/>
      <c r="E121" s="1193"/>
      <c r="F121" s="1194"/>
      <c r="G121" s="1049"/>
      <c r="H121" s="1050"/>
    </row>
    <row r="122" spans="2:10" ht="22.5" customHeight="1" x14ac:dyDescent="0.2">
      <c r="B122" s="1096" t="s">
        <v>1091</v>
      </c>
      <c r="C122" s="1097"/>
      <c r="D122" s="1098"/>
      <c r="E122" s="1189"/>
      <c r="F122" s="1190"/>
      <c r="G122" s="1053"/>
      <c r="H122" s="1054"/>
    </row>
    <row r="123" spans="2:10" ht="22.5" customHeight="1" x14ac:dyDescent="0.2">
      <c r="B123" s="1284" t="s">
        <v>1086</v>
      </c>
      <c r="C123" s="1285"/>
      <c r="D123" s="1286"/>
      <c r="E123" s="1282">
        <f>IF(E118&lt;&gt;0,(E110/E118)*1000,0)</f>
        <v>0</v>
      </c>
      <c r="F123" s="1283"/>
      <c r="G123" s="1282">
        <f>IF(G118&lt;&gt;0,(G110/G118)*1000,0)</f>
        <v>0</v>
      </c>
      <c r="H123" s="1283"/>
    </row>
    <row r="125" spans="2:10" ht="16" x14ac:dyDescent="0.2">
      <c r="B125" s="880" t="s">
        <v>1924</v>
      </c>
      <c r="C125" s="880"/>
      <c r="D125" s="880"/>
      <c r="E125" s="880"/>
      <c r="F125" s="880"/>
      <c r="G125" s="880"/>
      <c r="H125" s="880"/>
      <c r="I125" s="162"/>
      <c r="J125" s="162"/>
    </row>
    <row r="126" spans="2:10" x14ac:dyDescent="0.2">
      <c r="B126" s="908" t="s">
        <v>839</v>
      </c>
      <c r="C126" s="1120"/>
      <c r="D126" s="1120"/>
      <c r="E126" s="908" t="str">
        <f>IF(SOMMAIRE!$I$2="Mensuelle","M-1","N-1")</f>
        <v>N-1</v>
      </c>
      <c r="F126" s="909" t="e">
        <f>IF(SOMMAIRE!#REF!="Mensuelle","M-1","N-1")</f>
        <v>#REF!</v>
      </c>
      <c r="G126" s="908" t="str">
        <f>IF(SOMMAIRE!$I$2="Mensuelle","M","N")</f>
        <v>N</v>
      </c>
      <c r="H126" s="909"/>
    </row>
    <row r="127" spans="2:10" ht="24" customHeight="1" x14ac:dyDescent="0.2">
      <c r="B127" s="1279" t="s">
        <v>927</v>
      </c>
      <c r="C127" s="1280"/>
      <c r="D127" s="1281"/>
      <c r="E127" s="1193"/>
      <c r="F127" s="1194"/>
      <c r="G127" s="1185"/>
      <c r="H127" s="1186"/>
    </row>
    <row r="128" spans="2:10" ht="24.75" customHeight="1" x14ac:dyDescent="0.2">
      <c r="B128" s="1096" t="s">
        <v>1945</v>
      </c>
      <c r="C128" s="1097"/>
      <c r="D128" s="1098"/>
      <c r="E128" s="1273"/>
      <c r="F128" s="1274"/>
      <c r="G128" s="1181"/>
      <c r="H128" s="1182"/>
    </row>
    <row r="129" spans="2:10" x14ac:dyDescent="0.2">
      <c r="B129" s="1096" t="s">
        <v>1946</v>
      </c>
      <c r="C129" s="1097"/>
      <c r="D129" s="1098"/>
      <c r="E129" s="1191"/>
      <c r="F129" s="1192"/>
      <c r="G129" s="1181"/>
      <c r="H129" s="1182"/>
    </row>
    <row r="130" spans="2:10" ht="22.5" customHeight="1" x14ac:dyDescent="0.2">
      <c r="B130" s="1099" t="s">
        <v>928</v>
      </c>
      <c r="C130" s="1100"/>
      <c r="D130" s="1101"/>
      <c r="E130" s="1189"/>
      <c r="F130" s="1190"/>
      <c r="G130" s="1295"/>
      <c r="H130" s="1296"/>
    </row>
    <row r="132" spans="2:10" ht="16" x14ac:dyDescent="0.2">
      <c r="B132" s="880" t="s">
        <v>1925</v>
      </c>
      <c r="C132" s="880"/>
      <c r="D132" s="880"/>
      <c r="E132" s="880"/>
      <c r="F132" s="880"/>
      <c r="G132" s="880"/>
      <c r="H132" s="880"/>
      <c r="I132" s="162"/>
      <c r="J132" s="162"/>
    </row>
    <row r="133" spans="2:10" ht="15" customHeight="1" x14ac:dyDescent="0.2">
      <c r="B133" s="908" t="s">
        <v>809</v>
      </c>
      <c r="C133" s="1120"/>
      <c r="D133" s="1120"/>
      <c r="E133" s="908" t="str">
        <f>IF(SOMMAIRE!$I$2="Mensuelle","M-1","N-1")</f>
        <v>N-1</v>
      </c>
      <c r="F133" s="909" t="e">
        <f>IF(SOMMAIRE!#REF!="Mensuelle","M-1","N-1")</f>
        <v>#REF!</v>
      </c>
      <c r="G133" s="908" t="str">
        <f>IF(SOMMAIRE!$I$2="Mensuelle","M","N")</f>
        <v>N</v>
      </c>
      <c r="H133" s="909"/>
    </row>
    <row r="134" spans="2:10" x14ac:dyDescent="0.2">
      <c r="B134" s="1055" t="s">
        <v>929</v>
      </c>
      <c r="C134" s="1056"/>
      <c r="D134" s="1057"/>
      <c r="E134" s="1112">
        <f>E135+E138</f>
        <v>0</v>
      </c>
      <c r="F134" s="1113"/>
      <c r="G134" s="1114">
        <f>G135+G138</f>
        <v>0</v>
      </c>
      <c r="H134" s="1115"/>
    </row>
    <row r="135" spans="2:10" ht="26.25" customHeight="1" x14ac:dyDescent="0.2">
      <c r="B135" s="1116" t="s">
        <v>930</v>
      </c>
      <c r="C135" s="1117"/>
      <c r="D135" s="1118"/>
      <c r="E135" s="1108">
        <f>E136+E137</f>
        <v>0</v>
      </c>
      <c r="F135" s="1109"/>
      <c r="G135" s="1110">
        <f>G136+G137</f>
        <v>0</v>
      </c>
      <c r="H135" s="1111"/>
    </row>
    <row r="136" spans="2:10" x14ac:dyDescent="0.2">
      <c r="B136" s="1096" t="s">
        <v>931</v>
      </c>
      <c r="C136" s="1097"/>
      <c r="D136" s="1098"/>
      <c r="E136" s="1092"/>
      <c r="F136" s="1093"/>
      <c r="G136" s="1088"/>
      <c r="H136" s="1089"/>
    </row>
    <row r="137" spans="2:10" x14ac:dyDescent="0.2">
      <c r="B137" s="1096" t="s">
        <v>932</v>
      </c>
      <c r="C137" s="1097"/>
      <c r="D137" s="1098"/>
      <c r="E137" s="1092"/>
      <c r="F137" s="1093"/>
      <c r="G137" s="1086"/>
      <c r="H137" s="1087"/>
    </row>
    <row r="138" spans="2:10" ht="25.5" customHeight="1" x14ac:dyDescent="0.2">
      <c r="B138" s="1099" t="s">
        <v>933</v>
      </c>
      <c r="C138" s="1100"/>
      <c r="D138" s="1101"/>
      <c r="E138" s="1082"/>
      <c r="F138" s="1083"/>
      <c r="G138" s="1084"/>
      <c r="H138" s="1085"/>
    </row>
    <row r="140" spans="2:10" ht="16" x14ac:dyDescent="0.2">
      <c r="B140" s="880" t="s">
        <v>1926</v>
      </c>
      <c r="C140" s="880"/>
      <c r="D140" s="880"/>
      <c r="E140" s="880"/>
      <c r="F140" s="880"/>
      <c r="G140" s="880"/>
      <c r="H140" s="880"/>
      <c r="I140" s="162"/>
      <c r="J140" s="162"/>
    </row>
    <row r="141" spans="2:10" x14ac:dyDescent="0.2">
      <c r="B141" s="908" t="s">
        <v>809</v>
      </c>
      <c r="C141" s="1120"/>
      <c r="D141" s="1120"/>
      <c r="E141" s="908" t="str">
        <f>IF(SOMMAIRE!$I$2="Mensuelle","M-1","N-1")</f>
        <v>N-1</v>
      </c>
      <c r="F141" s="909" t="e">
        <f>IF(SOMMAIRE!#REF!="Mensuelle","M-1","N-1")</f>
        <v>#REF!</v>
      </c>
      <c r="G141" s="908" t="str">
        <f>IF(SOMMAIRE!$I$2="Mensuelle","M","N")</f>
        <v>N</v>
      </c>
      <c r="H141" s="909"/>
    </row>
    <row r="142" spans="2:10" x14ac:dyDescent="0.2">
      <c r="B142" s="1055" t="s">
        <v>934</v>
      </c>
      <c r="C142" s="1056"/>
      <c r="D142" s="1057"/>
      <c r="E142" s="1112">
        <f>E143+E146</f>
        <v>0</v>
      </c>
      <c r="F142" s="1113"/>
      <c r="G142" s="1114">
        <f>G143+G146</f>
        <v>0</v>
      </c>
      <c r="H142" s="1115"/>
    </row>
    <row r="143" spans="2:10" ht="25.5" customHeight="1" x14ac:dyDescent="0.2">
      <c r="B143" s="1116" t="s">
        <v>935</v>
      </c>
      <c r="C143" s="1117"/>
      <c r="D143" s="1118"/>
      <c r="E143" s="1108">
        <f>E144+E145</f>
        <v>0</v>
      </c>
      <c r="F143" s="1109"/>
      <c r="G143" s="1110">
        <f>G144+G145</f>
        <v>0</v>
      </c>
      <c r="H143" s="1111"/>
    </row>
    <row r="144" spans="2:10" x14ac:dyDescent="0.2">
      <c r="B144" s="1096" t="s">
        <v>936</v>
      </c>
      <c r="C144" s="1097"/>
      <c r="D144" s="1098"/>
      <c r="E144" s="1092"/>
      <c r="F144" s="1093"/>
      <c r="G144" s="1088"/>
      <c r="H144" s="1089"/>
    </row>
    <row r="145" spans="2:12" x14ac:dyDescent="0.2">
      <c r="B145" s="1096" t="s">
        <v>937</v>
      </c>
      <c r="C145" s="1097"/>
      <c r="D145" s="1098"/>
      <c r="E145" s="1092"/>
      <c r="F145" s="1093"/>
      <c r="G145" s="1086"/>
      <c r="H145" s="1087"/>
    </row>
    <row r="146" spans="2:12" ht="37.5" customHeight="1" x14ac:dyDescent="0.2">
      <c r="B146" s="1099" t="s">
        <v>938</v>
      </c>
      <c r="C146" s="1100"/>
      <c r="D146" s="1101"/>
      <c r="E146" s="1082"/>
      <c r="F146" s="1083"/>
      <c r="G146" s="1084"/>
      <c r="H146" s="1085"/>
    </row>
    <row r="148" spans="2:12" ht="16" x14ac:dyDescent="0.2">
      <c r="B148" s="880" t="s">
        <v>1928</v>
      </c>
      <c r="C148" s="880"/>
      <c r="D148" s="880"/>
      <c r="E148" s="880"/>
      <c r="F148" s="880"/>
      <c r="G148" s="880"/>
      <c r="H148" s="880"/>
      <c r="I148" s="162"/>
      <c r="J148" s="162"/>
    </row>
    <row r="149" spans="2:12" ht="26.25" customHeight="1" x14ac:dyDescent="0.2">
      <c r="B149" s="908" t="s">
        <v>809</v>
      </c>
      <c r="C149" s="1120"/>
      <c r="D149" s="1120"/>
      <c r="E149" s="908" t="str">
        <f>IF(SOMMAIRE!$I$2="Mensuelle","M-1","N-1")</f>
        <v>N-1</v>
      </c>
      <c r="F149" s="909" t="e">
        <f>IF(SOMMAIRE!#REF!="Mensuelle","M-1","N-1")</f>
        <v>#REF!</v>
      </c>
      <c r="G149" s="908" t="str">
        <f>IF(SOMMAIRE!$I$2="Mensuelle","M","N")</f>
        <v>N</v>
      </c>
      <c r="H149" s="909"/>
    </row>
    <row r="150" spans="2:12" ht="15" customHeight="1" x14ac:dyDescent="0.2">
      <c r="B150" s="1102" t="s">
        <v>840</v>
      </c>
      <c r="C150" s="1103"/>
      <c r="D150" s="1104" t="s">
        <v>841</v>
      </c>
      <c r="E150" s="1108">
        <f>SUM(E151:F153)</f>
        <v>0</v>
      </c>
      <c r="F150" s="1109"/>
      <c r="G150" s="1110">
        <f>SUM(G151:H153)</f>
        <v>0</v>
      </c>
      <c r="H150" s="1111"/>
    </row>
    <row r="151" spans="2:12" s="632" customFormat="1" ht="15" customHeight="1" x14ac:dyDescent="0.2">
      <c r="B151" s="1096" t="s">
        <v>936</v>
      </c>
      <c r="C151" s="1097"/>
      <c r="D151" s="1098"/>
      <c r="E151" s="1090"/>
      <c r="F151" s="1091"/>
      <c r="G151" s="1090"/>
      <c r="H151" s="1091"/>
    </row>
    <row r="152" spans="2:12" s="632" customFormat="1" ht="15" customHeight="1" x14ac:dyDescent="0.2">
      <c r="B152" s="1096" t="s">
        <v>937</v>
      </c>
      <c r="C152" s="1097"/>
      <c r="D152" s="1098"/>
      <c r="E152" s="1092"/>
      <c r="F152" s="1093"/>
      <c r="G152" s="1090"/>
      <c r="H152" s="1091"/>
    </row>
    <row r="153" spans="2:12" s="632" customFormat="1" ht="22.5" customHeight="1" x14ac:dyDescent="0.2">
      <c r="B153" s="1099" t="s">
        <v>938</v>
      </c>
      <c r="C153" s="1100"/>
      <c r="D153" s="1101"/>
      <c r="E153" s="1094"/>
      <c r="F153" s="1095"/>
      <c r="G153" s="1094"/>
      <c r="H153" s="1095"/>
    </row>
    <row r="154" spans="2:12" ht="15" customHeight="1" x14ac:dyDescent="0.2">
      <c r="B154" s="1105" t="s">
        <v>1927</v>
      </c>
      <c r="C154" s="1106"/>
      <c r="D154" s="1107"/>
      <c r="E154" s="1108">
        <f>SUM(E155:F157)</f>
        <v>0</v>
      </c>
      <c r="F154" s="1109"/>
      <c r="G154" s="1110">
        <f>SUM(G155:H157)</f>
        <v>0</v>
      </c>
      <c r="H154" s="1111"/>
    </row>
    <row r="155" spans="2:12" s="632" customFormat="1" ht="15" customHeight="1" x14ac:dyDescent="0.2">
      <c r="B155" s="1096" t="s">
        <v>936</v>
      </c>
      <c r="C155" s="1097"/>
      <c r="D155" s="1098"/>
      <c r="E155" s="1090"/>
      <c r="F155" s="1091"/>
      <c r="G155" s="1086"/>
      <c r="H155" s="1087"/>
    </row>
    <row r="156" spans="2:12" s="632" customFormat="1" ht="15" customHeight="1" x14ac:dyDescent="0.2">
      <c r="B156" s="1096" t="s">
        <v>937</v>
      </c>
      <c r="C156" s="1097"/>
      <c r="D156" s="1098"/>
      <c r="E156" s="1092"/>
      <c r="F156" s="1093"/>
      <c r="G156" s="1088"/>
      <c r="H156" s="1089"/>
    </row>
    <row r="157" spans="2:12" s="632" customFormat="1" ht="24" customHeight="1" x14ac:dyDescent="0.2">
      <c r="B157" s="1099" t="s">
        <v>938</v>
      </c>
      <c r="C157" s="1100"/>
      <c r="D157" s="1101"/>
      <c r="E157" s="1082"/>
      <c r="F157" s="1083"/>
      <c r="G157" s="1084"/>
      <c r="H157" s="1085"/>
    </row>
    <row r="159" spans="2:12" ht="30.75" customHeight="1" x14ac:dyDescent="0.2">
      <c r="B159" s="139"/>
      <c r="C159" s="1302" t="s">
        <v>1944</v>
      </c>
      <c r="D159" s="1302"/>
      <c r="E159" s="1302"/>
      <c r="F159" s="1302"/>
      <c r="G159" s="1302"/>
      <c r="H159" s="1302"/>
      <c r="I159" s="1302"/>
      <c r="J159" s="1302"/>
      <c r="K159" s="97"/>
      <c r="L159" s="97"/>
    </row>
    <row r="160" spans="2:12" ht="15" customHeight="1" x14ac:dyDescent="0.2">
      <c r="B160" s="1327" t="s">
        <v>1000</v>
      </c>
      <c r="C160" s="1307"/>
      <c r="D160" s="1328"/>
      <c r="E160" s="1306" t="s">
        <v>1001</v>
      </c>
      <c r="F160" s="1307"/>
      <c r="G160" s="1308"/>
      <c r="H160" s="1319" t="s">
        <v>1002</v>
      </c>
      <c r="I160" s="1307"/>
      <c r="J160" s="1320"/>
    </row>
    <row r="161" spans="2:10" x14ac:dyDescent="0.2">
      <c r="B161" s="1324"/>
      <c r="C161" s="1325"/>
      <c r="D161" s="1326"/>
      <c r="E161" s="1309"/>
      <c r="F161" s="1310"/>
      <c r="G161" s="1311"/>
      <c r="H161" s="1316"/>
      <c r="I161" s="1317"/>
      <c r="J161" s="1318"/>
    </row>
    <row r="162" spans="2:10" x14ac:dyDescent="0.2">
      <c r="B162" s="1321"/>
      <c r="C162" s="1322"/>
      <c r="D162" s="1323"/>
      <c r="E162" s="1092"/>
      <c r="F162" s="1312"/>
      <c r="G162" s="1313"/>
      <c r="H162" s="1329"/>
      <c r="I162" s="1330"/>
      <c r="J162" s="1331"/>
    </row>
    <row r="163" spans="2:10" x14ac:dyDescent="0.2">
      <c r="B163" s="1321"/>
      <c r="C163" s="1322"/>
      <c r="D163" s="1323"/>
      <c r="E163" s="1092"/>
      <c r="F163" s="1312"/>
      <c r="G163" s="1313"/>
      <c r="H163" s="1329"/>
      <c r="I163" s="1330"/>
      <c r="J163" s="1331"/>
    </row>
    <row r="164" spans="2:10" x14ac:dyDescent="0.2">
      <c r="B164" s="1321"/>
      <c r="C164" s="1322"/>
      <c r="D164" s="1323"/>
      <c r="E164" s="1092"/>
      <c r="F164" s="1312"/>
      <c r="G164" s="1313"/>
      <c r="H164" s="1329"/>
      <c r="I164" s="1330"/>
      <c r="J164" s="1331"/>
    </row>
    <row r="165" spans="2:10" x14ac:dyDescent="0.2">
      <c r="B165" s="1303"/>
      <c r="C165" s="1304"/>
      <c r="D165" s="1305"/>
      <c r="E165" s="1169"/>
      <c r="F165" s="1314"/>
      <c r="G165" s="1315"/>
      <c r="H165" s="1332"/>
      <c r="I165" s="1333"/>
      <c r="J165" s="1334"/>
    </row>
    <row r="167" spans="2:10" ht="16" x14ac:dyDescent="0.2">
      <c r="B167" s="167" t="s">
        <v>1929</v>
      </c>
      <c r="C167" s="167"/>
      <c r="D167" s="167"/>
      <c r="E167" s="167"/>
      <c r="F167" s="167"/>
      <c r="G167" s="167"/>
      <c r="H167" s="167"/>
      <c r="I167" s="162"/>
      <c r="J167" s="162"/>
    </row>
    <row r="168" spans="2:10" x14ac:dyDescent="0.2">
      <c r="B168" s="908" t="s">
        <v>809</v>
      </c>
      <c r="C168" s="1120"/>
      <c r="D168" s="1120"/>
      <c r="E168" s="908" t="str">
        <f>IF(SOMMAIRE!$I$2="Mensuelle","M-1","N-1")</f>
        <v>N-1</v>
      </c>
      <c r="F168" s="909" t="e">
        <f>IF(SOMMAIRE!#REF!="Mensuelle","M-1","N-1")</f>
        <v>#REF!</v>
      </c>
      <c r="G168" s="908" t="str">
        <f>IF(SOMMAIRE!$I$2="Mensuelle","M","N")</f>
        <v>N</v>
      </c>
      <c r="H168" s="909"/>
      <c r="J168" s="162"/>
    </row>
    <row r="169" spans="2:10" x14ac:dyDescent="0.2">
      <c r="B169" s="1055" t="s">
        <v>948</v>
      </c>
      <c r="C169" s="1056"/>
      <c r="D169" s="1057"/>
      <c r="E169" s="1058"/>
      <c r="F169" s="1059"/>
      <c r="G169" s="1058"/>
      <c r="H169" s="1059"/>
    </row>
    <row r="170" spans="2:10" s="632" customFormat="1" x14ac:dyDescent="0.2">
      <c r="B170" s="649" t="s">
        <v>1939</v>
      </c>
      <c r="C170" s="1047" t="s">
        <v>1940</v>
      </c>
      <c r="D170" s="1048"/>
      <c r="E170" s="1049"/>
      <c r="F170" s="1050"/>
      <c r="G170" s="1049"/>
      <c r="H170" s="1050"/>
    </row>
    <row r="171" spans="2:10" s="632" customFormat="1" x14ac:dyDescent="0.2">
      <c r="B171" s="650"/>
      <c r="C171" s="1047" t="s">
        <v>1941</v>
      </c>
      <c r="D171" s="1048"/>
      <c r="E171" s="1049"/>
      <c r="F171" s="1050"/>
      <c r="G171" s="1049"/>
      <c r="H171" s="1050"/>
    </row>
    <row r="172" spans="2:10" s="632" customFormat="1" x14ac:dyDescent="0.2">
      <c r="B172" s="650"/>
      <c r="C172" s="1047" t="s">
        <v>1942</v>
      </c>
      <c r="D172" s="1048"/>
      <c r="E172" s="1049"/>
      <c r="F172" s="1050"/>
      <c r="G172" s="1049"/>
      <c r="H172" s="1050"/>
    </row>
    <row r="173" spans="2:10" s="632" customFormat="1" x14ac:dyDescent="0.2">
      <c r="B173" s="650"/>
      <c r="C173" s="1047" t="s">
        <v>1943</v>
      </c>
      <c r="D173" s="1048"/>
      <c r="E173" s="1049"/>
      <c r="F173" s="1050"/>
      <c r="G173" s="1049"/>
      <c r="H173" s="1050"/>
    </row>
    <row r="174" spans="2:10" s="632" customFormat="1" x14ac:dyDescent="0.2">
      <c r="B174" s="650"/>
      <c r="C174" s="1047" t="s">
        <v>1966</v>
      </c>
      <c r="D174" s="1048"/>
      <c r="E174" s="1049"/>
      <c r="F174" s="1050"/>
      <c r="G174" s="1049"/>
      <c r="H174" s="1050"/>
    </row>
    <row r="175" spans="2:10" s="632" customFormat="1" x14ac:dyDescent="0.2">
      <c r="B175" s="650"/>
      <c r="C175" s="1047" t="s">
        <v>966</v>
      </c>
      <c r="D175" s="1048"/>
      <c r="E175" s="1049"/>
      <c r="F175" s="1050"/>
      <c r="G175" s="1049"/>
      <c r="H175" s="1050"/>
    </row>
    <row r="176" spans="2:10" s="632" customFormat="1" x14ac:dyDescent="0.2">
      <c r="B176" s="650"/>
      <c r="C176" s="1051" t="s">
        <v>1967</v>
      </c>
      <c r="D176" s="1052"/>
      <c r="E176" s="1049"/>
      <c r="F176" s="1050"/>
      <c r="G176" s="1049"/>
      <c r="H176" s="1050"/>
    </row>
    <row r="177" spans="2:8" s="632" customFormat="1" x14ac:dyDescent="0.2">
      <c r="B177" s="650"/>
      <c r="C177" s="1051" t="s">
        <v>1968</v>
      </c>
      <c r="D177" s="1052"/>
      <c r="E177" s="1049"/>
      <c r="F177" s="1050"/>
      <c r="G177" s="1049"/>
      <c r="H177" s="1050"/>
    </row>
    <row r="178" spans="2:8" s="632" customFormat="1" x14ac:dyDescent="0.2">
      <c r="B178" s="650"/>
      <c r="C178" s="1051" t="s">
        <v>1969</v>
      </c>
      <c r="D178" s="1052"/>
      <c r="E178" s="1049"/>
      <c r="F178" s="1050"/>
      <c r="G178" s="1049"/>
      <c r="H178" s="1050"/>
    </row>
    <row r="179" spans="2:8" s="632" customFormat="1" x14ac:dyDescent="0.2">
      <c r="B179" s="650"/>
      <c r="C179" s="1051" t="s">
        <v>1970</v>
      </c>
      <c r="D179" s="1052"/>
      <c r="E179" s="1049"/>
      <c r="F179" s="1050"/>
      <c r="G179" s="1049"/>
      <c r="H179" s="1050"/>
    </row>
    <row r="180" spans="2:8" s="632" customFormat="1" x14ac:dyDescent="0.2">
      <c r="B180" s="651"/>
      <c r="C180" s="1051" t="s">
        <v>1971</v>
      </c>
      <c r="D180" s="1052"/>
      <c r="E180" s="1053"/>
      <c r="F180" s="1054"/>
      <c r="G180" s="1053"/>
      <c r="H180" s="1054"/>
    </row>
    <row r="181" spans="2:8" s="632" customFormat="1" ht="22.5" customHeight="1" x14ac:dyDescent="0.2">
      <c r="B181" s="1055" t="s">
        <v>949</v>
      </c>
      <c r="C181" s="1056"/>
      <c r="D181" s="1057"/>
      <c r="E181" s="1058"/>
      <c r="F181" s="1059"/>
      <c r="G181" s="1058"/>
      <c r="H181" s="1059"/>
    </row>
    <row r="182" spans="2:8" s="632" customFormat="1" x14ac:dyDescent="0.2">
      <c r="B182" s="649" t="s">
        <v>1939</v>
      </c>
      <c r="C182" s="1047" t="s">
        <v>1940</v>
      </c>
      <c r="D182" s="1048"/>
      <c r="E182" s="1049"/>
      <c r="F182" s="1050"/>
      <c r="G182" s="1049"/>
      <c r="H182" s="1050"/>
    </row>
    <row r="183" spans="2:8" s="632" customFormat="1" x14ac:dyDescent="0.2">
      <c r="B183" s="650"/>
      <c r="C183" s="1047" t="s">
        <v>1941</v>
      </c>
      <c r="D183" s="1048"/>
      <c r="E183" s="1049"/>
      <c r="F183" s="1050"/>
      <c r="G183" s="1049"/>
      <c r="H183" s="1050"/>
    </row>
    <row r="184" spans="2:8" s="632" customFormat="1" x14ac:dyDescent="0.2">
      <c r="B184" s="650"/>
      <c r="C184" s="1047" t="s">
        <v>1942</v>
      </c>
      <c r="D184" s="1048"/>
      <c r="E184" s="1049"/>
      <c r="F184" s="1050"/>
      <c r="G184" s="1049"/>
      <c r="H184" s="1050"/>
    </row>
    <row r="185" spans="2:8" s="632" customFormat="1" x14ac:dyDescent="0.2">
      <c r="B185" s="650"/>
      <c r="C185" s="1047" t="s">
        <v>1943</v>
      </c>
      <c r="D185" s="1048"/>
      <c r="E185" s="1049"/>
      <c r="F185" s="1050"/>
      <c r="G185" s="1049"/>
      <c r="H185" s="1050"/>
    </row>
    <row r="186" spans="2:8" s="632" customFormat="1" x14ac:dyDescent="0.2">
      <c r="B186" s="650"/>
      <c r="C186" s="1047" t="s">
        <v>1966</v>
      </c>
      <c r="D186" s="1048"/>
      <c r="E186" s="1049"/>
      <c r="F186" s="1050"/>
      <c r="G186" s="1049"/>
      <c r="H186" s="1050"/>
    </row>
    <row r="187" spans="2:8" s="632" customFormat="1" x14ac:dyDescent="0.2">
      <c r="B187" s="650"/>
      <c r="C187" s="1047" t="s">
        <v>966</v>
      </c>
      <c r="D187" s="1048"/>
      <c r="E187" s="1049"/>
      <c r="F187" s="1050"/>
      <c r="G187" s="1049"/>
      <c r="H187" s="1050"/>
    </row>
    <row r="188" spans="2:8" s="632" customFormat="1" x14ac:dyDescent="0.2">
      <c r="B188" s="650"/>
      <c r="C188" s="1051" t="s">
        <v>1967</v>
      </c>
      <c r="D188" s="1052"/>
      <c r="E188" s="1049"/>
      <c r="F188" s="1050"/>
      <c r="G188" s="1049"/>
      <c r="H188" s="1050"/>
    </row>
    <row r="189" spans="2:8" s="632" customFormat="1" x14ac:dyDescent="0.2">
      <c r="B189" s="650"/>
      <c r="C189" s="1051" t="s">
        <v>1968</v>
      </c>
      <c r="D189" s="1052"/>
      <c r="E189" s="1049"/>
      <c r="F189" s="1050"/>
      <c r="G189" s="1049"/>
      <c r="H189" s="1050"/>
    </row>
    <row r="190" spans="2:8" s="632" customFormat="1" x14ac:dyDescent="0.2">
      <c r="B190" s="650"/>
      <c r="C190" s="1051" t="s">
        <v>1969</v>
      </c>
      <c r="D190" s="1052"/>
      <c r="E190" s="1049"/>
      <c r="F190" s="1050"/>
      <c r="G190" s="1049"/>
      <c r="H190" s="1050"/>
    </row>
    <row r="191" spans="2:8" s="632" customFormat="1" x14ac:dyDescent="0.2">
      <c r="B191" s="650"/>
      <c r="C191" s="1051" t="s">
        <v>1970</v>
      </c>
      <c r="D191" s="1052"/>
      <c r="E191" s="1049"/>
      <c r="F191" s="1050"/>
      <c r="G191" s="1049"/>
      <c r="H191" s="1050"/>
    </row>
    <row r="192" spans="2:8" s="632" customFormat="1" x14ac:dyDescent="0.2">
      <c r="B192" s="651"/>
      <c r="C192" s="1051" t="s">
        <v>1971</v>
      </c>
      <c r="D192" s="1052"/>
      <c r="E192" s="1053"/>
      <c r="F192" s="1054"/>
      <c r="G192" s="1053"/>
      <c r="H192" s="1054"/>
    </row>
    <row r="193" spans="2:8" s="632" customFormat="1" x14ac:dyDescent="0.2">
      <c r="B193" s="1055" t="s">
        <v>950</v>
      </c>
      <c r="C193" s="1056"/>
      <c r="D193" s="1057"/>
      <c r="E193" s="1058"/>
      <c r="F193" s="1059"/>
      <c r="G193" s="1058"/>
      <c r="H193" s="1059"/>
    </row>
    <row r="194" spans="2:8" s="632" customFormat="1" x14ac:dyDescent="0.2">
      <c r="B194" s="649" t="s">
        <v>1939</v>
      </c>
      <c r="C194" s="1047" t="s">
        <v>1940</v>
      </c>
      <c r="D194" s="1048"/>
      <c r="E194" s="1049"/>
      <c r="F194" s="1050"/>
      <c r="G194" s="1049"/>
      <c r="H194" s="1050"/>
    </row>
    <row r="195" spans="2:8" s="632" customFormat="1" x14ac:dyDescent="0.2">
      <c r="B195" s="650"/>
      <c r="C195" s="1047" t="s">
        <v>1941</v>
      </c>
      <c r="D195" s="1048"/>
      <c r="E195" s="1049"/>
      <c r="F195" s="1050"/>
      <c r="G195" s="1049"/>
      <c r="H195" s="1050"/>
    </row>
    <row r="196" spans="2:8" s="632" customFormat="1" x14ac:dyDescent="0.2">
      <c r="B196" s="650"/>
      <c r="C196" s="1047" t="s">
        <v>1942</v>
      </c>
      <c r="D196" s="1048"/>
      <c r="E196" s="1049"/>
      <c r="F196" s="1050"/>
      <c r="G196" s="1049"/>
      <c r="H196" s="1050"/>
    </row>
    <row r="197" spans="2:8" s="632" customFormat="1" x14ac:dyDescent="0.2">
      <c r="B197" s="650"/>
      <c r="C197" s="1047" t="s">
        <v>1943</v>
      </c>
      <c r="D197" s="1048"/>
      <c r="E197" s="1049"/>
      <c r="F197" s="1050"/>
      <c r="G197" s="1049"/>
      <c r="H197" s="1050"/>
    </row>
    <row r="198" spans="2:8" s="632" customFormat="1" x14ac:dyDescent="0.2">
      <c r="B198" s="650"/>
      <c r="C198" s="1047" t="s">
        <v>1966</v>
      </c>
      <c r="D198" s="1048"/>
      <c r="E198" s="1049"/>
      <c r="F198" s="1050"/>
      <c r="G198" s="1049"/>
      <c r="H198" s="1050"/>
    </row>
    <row r="199" spans="2:8" s="632" customFormat="1" x14ac:dyDescent="0.2">
      <c r="B199" s="650"/>
      <c r="C199" s="1047" t="s">
        <v>966</v>
      </c>
      <c r="D199" s="1048"/>
      <c r="E199" s="1049"/>
      <c r="F199" s="1050"/>
      <c r="G199" s="1049"/>
      <c r="H199" s="1050"/>
    </row>
    <row r="200" spans="2:8" s="632" customFormat="1" x14ac:dyDescent="0.2">
      <c r="B200" s="650"/>
      <c r="C200" s="1051" t="s">
        <v>1967</v>
      </c>
      <c r="D200" s="1052"/>
      <c r="E200" s="1049"/>
      <c r="F200" s="1050"/>
      <c r="G200" s="1049"/>
      <c r="H200" s="1050"/>
    </row>
    <row r="201" spans="2:8" s="632" customFormat="1" x14ac:dyDescent="0.2">
      <c r="B201" s="650"/>
      <c r="C201" s="1051" t="s">
        <v>1968</v>
      </c>
      <c r="D201" s="1052"/>
      <c r="E201" s="1049"/>
      <c r="F201" s="1050"/>
      <c r="G201" s="1049"/>
      <c r="H201" s="1050"/>
    </row>
    <row r="202" spans="2:8" s="632" customFormat="1" x14ac:dyDescent="0.2">
      <c r="B202" s="650"/>
      <c r="C202" s="1051" t="s">
        <v>1969</v>
      </c>
      <c r="D202" s="1052"/>
      <c r="E202" s="1049"/>
      <c r="F202" s="1050"/>
      <c r="G202" s="1049"/>
      <c r="H202" s="1050"/>
    </row>
    <row r="203" spans="2:8" s="632" customFormat="1" x14ac:dyDescent="0.2">
      <c r="B203" s="650"/>
      <c r="C203" s="1051" t="s">
        <v>1970</v>
      </c>
      <c r="D203" s="1052"/>
      <c r="E203" s="1049"/>
      <c r="F203" s="1050"/>
      <c r="G203" s="1049"/>
      <c r="H203" s="1050"/>
    </row>
    <row r="204" spans="2:8" s="632" customFormat="1" x14ac:dyDescent="0.2">
      <c r="B204" s="651"/>
      <c r="C204" s="1051" t="s">
        <v>1971</v>
      </c>
      <c r="D204" s="1052"/>
      <c r="E204" s="1053"/>
      <c r="F204" s="1054"/>
      <c r="G204" s="1053"/>
      <c r="H204" s="1054"/>
    </row>
    <row r="205" spans="2:8" s="632" customFormat="1" ht="22.5" customHeight="1" x14ac:dyDescent="0.2">
      <c r="B205" s="1055" t="s">
        <v>951</v>
      </c>
      <c r="C205" s="1056"/>
      <c r="D205" s="1057"/>
      <c r="E205" s="1058"/>
      <c r="F205" s="1059"/>
      <c r="G205" s="1058"/>
      <c r="H205" s="1059"/>
    </row>
    <row r="206" spans="2:8" s="632" customFormat="1" x14ac:dyDescent="0.2">
      <c r="B206" s="649" t="s">
        <v>1939</v>
      </c>
      <c r="C206" s="1047" t="s">
        <v>1940</v>
      </c>
      <c r="D206" s="1048"/>
      <c r="E206" s="1049"/>
      <c r="F206" s="1050"/>
      <c r="G206" s="1049"/>
      <c r="H206" s="1050"/>
    </row>
    <row r="207" spans="2:8" s="632" customFormat="1" x14ac:dyDescent="0.2">
      <c r="B207" s="650"/>
      <c r="C207" s="1047" t="s">
        <v>1941</v>
      </c>
      <c r="D207" s="1048"/>
      <c r="E207" s="1049"/>
      <c r="F207" s="1050"/>
      <c r="G207" s="1049"/>
      <c r="H207" s="1050"/>
    </row>
    <row r="208" spans="2:8" s="632" customFormat="1" x14ac:dyDescent="0.2">
      <c r="B208" s="650"/>
      <c r="C208" s="1047" t="s">
        <v>1942</v>
      </c>
      <c r="D208" s="1048"/>
      <c r="E208" s="1049"/>
      <c r="F208" s="1050"/>
      <c r="G208" s="1049"/>
      <c r="H208" s="1050"/>
    </row>
    <row r="209" spans="2:10" s="632" customFormat="1" x14ac:dyDescent="0.2">
      <c r="B209" s="650"/>
      <c r="C209" s="1047" t="s">
        <v>1943</v>
      </c>
      <c r="D209" s="1048"/>
      <c r="E209" s="1049"/>
      <c r="F209" s="1050"/>
      <c r="G209" s="1049"/>
      <c r="H209" s="1050"/>
    </row>
    <row r="210" spans="2:10" s="632" customFormat="1" x14ac:dyDescent="0.2">
      <c r="B210" s="650"/>
      <c r="C210" s="1047" t="s">
        <v>1966</v>
      </c>
      <c r="D210" s="1048"/>
      <c r="E210" s="1049"/>
      <c r="F210" s="1050"/>
      <c r="G210" s="1049"/>
      <c r="H210" s="1050"/>
    </row>
    <row r="211" spans="2:10" s="632" customFormat="1" x14ac:dyDescent="0.2">
      <c r="B211" s="650"/>
      <c r="C211" s="1047" t="s">
        <v>966</v>
      </c>
      <c r="D211" s="1048"/>
      <c r="E211" s="1049"/>
      <c r="F211" s="1050"/>
      <c r="G211" s="1049"/>
      <c r="H211" s="1050"/>
    </row>
    <row r="212" spans="2:10" s="632" customFormat="1" x14ac:dyDescent="0.2">
      <c r="B212" s="650"/>
      <c r="C212" s="1051" t="s">
        <v>1967</v>
      </c>
      <c r="D212" s="1052"/>
      <c r="E212" s="1049"/>
      <c r="F212" s="1050"/>
      <c r="G212" s="1049"/>
      <c r="H212" s="1050"/>
    </row>
    <row r="213" spans="2:10" s="632" customFormat="1" x14ac:dyDescent="0.2">
      <c r="B213" s="650"/>
      <c r="C213" s="1051" t="s">
        <v>1968</v>
      </c>
      <c r="D213" s="1052"/>
      <c r="E213" s="1049"/>
      <c r="F213" s="1050"/>
      <c r="G213" s="1049"/>
      <c r="H213" s="1050"/>
    </row>
    <row r="214" spans="2:10" s="632" customFormat="1" x14ac:dyDescent="0.2">
      <c r="B214" s="650"/>
      <c r="C214" s="1051" t="s">
        <v>1969</v>
      </c>
      <c r="D214" s="1052"/>
      <c r="E214" s="1049"/>
      <c r="F214" s="1050"/>
      <c r="G214" s="1049"/>
      <c r="H214" s="1050"/>
    </row>
    <row r="215" spans="2:10" s="632" customFormat="1" x14ac:dyDescent="0.2">
      <c r="B215" s="650"/>
      <c r="C215" s="1051" t="s">
        <v>1970</v>
      </c>
      <c r="D215" s="1052"/>
      <c r="E215" s="1049"/>
      <c r="F215" s="1050"/>
      <c r="G215" s="1049"/>
      <c r="H215" s="1050"/>
    </row>
    <row r="216" spans="2:10" s="632" customFormat="1" x14ac:dyDescent="0.2">
      <c r="B216" s="651"/>
      <c r="C216" s="1335" t="s">
        <v>1971</v>
      </c>
      <c r="D216" s="1336"/>
      <c r="E216" s="1053"/>
      <c r="F216" s="1054"/>
      <c r="G216" s="1053"/>
      <c r="H216" s="1054"/>
    </row>
    <row r="218" spans="2:10" ht="16" x14ac:dyDescent="0.2">
      <c r="B218" s="133"/>
      <c r="C218" s="167" t="s">
        <v>1106</v>
      </c>
      <c r="D218" s="167"/>
      <c r="E218" s="167"/>
      <c r="F218" s="167"/>
      <c r="G218" s="167"/>
      <c r="H218" s="167"/>
      <c r="I218" s="162"/>
      <c r="J218" s="162"/>
    </row>
    <row r="219" spans="2:10" x14ac:dyDescent="0.2">
      <c r="B219" s="1119" t="s">
        <v>809</v>
      </c>
      <c r="C219" s="1120"/>
      <c r="D219" s="1120"/>
      <c r="E219" s="908" t="str">
        <f>IF(SOMMAIRE!$I$2="Mensuelle","M-1","N-1")</f>
        <v>N-1</v>
      </c>
      <c r="F219" s="909" t="e">
        <f>IF(SOMMAIRE!#REF!="Mensuelle","M-1","N-1")</f>
        <v>#REF!</v>
      </c>
      <c r="G219" s="908" t="str">
        <f>IF(SOMMAIRE!$I$2="Mensuelle","M","N")</f>
        <v>N</v>
      </c>
      <c r="H219" s="909"/>
    </row>
    <row r="220" spans="2:10" hidden="1" x14ac:dyDescent="0.2">
      <c r="B220" s="1174" t="s">
        <v>939</v>
      </c>
      <c r="C220" s="1175"/>
      <c r="D220" s="1175"/>
      <c r="E220" s="1148"/>
      <c r="F220" s="1149"/>
      <c r="G220" s="1125"/>
      <c r="H220" s="1126"/>
    </row>
    <row r="221" spans="2:10" x14ac:dyDescent="0.2">
      <c r="B221" s="1173" t="s">
        <v>940</v>
      </c>
      <c r="C221" s="1097"/>
      <c r="D221" s="1098"/>
      <c r="E221" s="1153"/>
      <c r="F221" s="1154"/>
      <c r="G221" s="1337"/>
      <c r="H221" s="1338"/>
    </row>
    <row r="222" spans="2:10" x14ac:dyDescent="0.2">
      <c r="B222" s="1173" t="s">
        <v>941</v>
      </c>
      <c r="C222" s="1097"/>
      <c r="D222" s="1098"/>
      <c r="E222" s="1157"/>
      <c r="F222" s="1158"/>
      <c r="G222" s="1337"/>
      <c r="H222" s="1338"/>
    </row>
    <row r="223" spans="2:10" x14ac:dyDescent="0.2">
      <c r="B223" s="1173" t="s">
        <v>942</v>
      </c>
      <c r="C223" s="1097"/>
      <c r="D223" s="1098"/>
      <c r="E223" s="1162"/>
      <c r="F223" s="1163"/>
      <c r="G223" s="1343"/>
      <c r="H223" s="1344"/>
    </row>
    <row r="224" spans="2:10" ht="24.75" customHeight="1" x14ac:dyDescent="0.2">
      <c r="B224" s="1174" t="s">
        <v>943</v>
      </c>
      <c r="C224" s="1175"/>
      <c r="D224" s="1175"/>
      <c r="E224" s="1094"/>
      <c r="F224" s="1095"/>
      <c r="G224" s="1088"/>
      <c r="H224" s="1089"/>
    </row>
    <row r="225" spans="2:8" x14ac:dyDescent="0.2">
      <c r="B225" s="1173" t="s">
        <v>944</v>
      </c>
      <c r="C225" s="1097"/>
      <c r="D225" s="1098"/>
      <c r="E225" s="1157"/>
      <c r="F225" s="1158"/>
      <c r="G225" s="1339"/>
      <c r="H225" s="1340"/>
    </row>
    <row r="226" spans="2:8" ht="25.5" customHeight="1" x14ac:dyDescent="0.2">
      <c r="B226" s="1173" t="s">
        <v>945</v>
      </c>
      <c r="C226" s="1097"/>
      <c r="D226" s="1098"/>
      <c r="E226" s="1157"/>
      <c r="F226" s="1158"/>
      <c r="G226" s="1341"/>
      <c r="H226" s="1342"/>
    </row>
    <row r="227" spans="2:8" ht="25.5" customHeight="1" x14ac:dyDescent="0.2">
      <c r="B227" s="942" t="s">
        <v>1092</v>
      </c>
      <c r="C227" s="1133"/>
      <c r="D227" s="896"/>
      <c r="E227" s="1157"/>
      <c r="F227" s="1158"/>
      <c r="G227" s="1341"/>
      <c r="H227" s="1342"/>
    </row>
    <row r="228" spans="2:8" x14ac:dyDescent="0.2">
      <c r="B228" s="1212" t="s">
        <v>946</v>
      </c>
      <c r="C228" s="1213"/>
      <c r="D228" s="1214"/>
      <c r="E228" s="1215"/>
      <c r="F228" s="1216"/>
      <c r="G228" s="1088"/>
      <c r="H228" s="1089"/>
    </row>
    <row r="229" spans="2:8" x14ac:dyDescent="0.2">
      <c r="B229" s="1063" t="s">
        <v>947</v>
      </c>
      <c r="C229" s="1064"/>
      <c r="D229" s="1065"/>
      <c r="E229" s="1249"/>
      <c r="F229" s="1250"/>
      <c r="G229" s="1251"/>
      <c r="H229" s="1252"/>
    </row>
    <row r="230" spans="2:8" s="543" customFormat="1" x14ac:dyDescent="0.2"/>
    <row r="231" spans="2:8" s="543" customFormat="1" ht="16" x14ac:dyDescent="0.2">
      <c r="B231" s="880" t="s">
        <v>1902</v>
      </c>
      <c r="C231" s="880"/>
      <c r="D231" s="880"/>
      <c r="E231" s="880"/>
      <c r="F231" s="880"/>
      <c r="G231" s="880"/>
      <c r="H231" s="880"/>
    </row>
    <row r="232" spans="2:8" s="543" customFormat="1" ht="15" customHeight="1" x14ac:dyDescent="0.2">
      <c r="B232" s="908" t="s">
        <v>809</v>
      </c>
      <c r="C232" s="1120"/>
      <c r="D232" s="1120"/>
      <c r="E232" s="908" t="str">
        <f>IF(SOMMAIRE!$I$2="Mensuelle","M-1","N-1")</f>
        <v>N-1</v>
      </c>
      <c r="F232" s="909" t="e">
        <f>IF(SOMMAIRE!#REF!="Mensuelle","M-1","N-1")</f>
        <v>#REF!</v>
      </c>
      <c r="G232" s="908" t="str">
        <f>IF(SOMMAIRE!$I$2="Mensuelle","M","N")</f>
        <v>N</v>
      </c>
      <c r="H232" s="909"/>
    </row>
    <row r="233" spans="2:8" s="543" customFormat="1" x14ac:dyDescent="0.2">
      <c r="B233" s="1055" t="s">
        <v>929</v>
      </c>
      <c r="C233" s="1056"/>
      <c r="D233" s="1057"/>
      <c r="E233" s="1112">
        <f>E234+E237</f>
        <v>0</v>
      </c>
      <c r="F233" s="1113"/>
      <c r="G233" s="1114">
        <f>G234+G237</f>
        <v>0</v>
      </c>
      <c r="H233" s="1115"/>
    </row>
    <row r="234" spans="2:8" s="543" customFormat="1" ht="26.25" customHeight="1" x14ac:dyDescent="0.2">
      <c r="B234" s="1116" t="s">
        <v>930</v>
      </c>
      <c r="C234" s="1117"/>
      <c r="D234" s="1118"/>
      <c r="E234" s="1108">
        <f>E235+E236</f>
        <v>0</v>
      </c>
      <c r="F234" s="1109"/>
      <c r="G234" s="1110">
        <f>G235+G236</f>
        <v>0</v>
      </c>
      <c r="H234" s="1111"/>
    </row>
    <row r="235" spans="2:8" s="543" customFormat="1" x14ac:dyDescent="0.2">
      <c r="B235" s="1096" t="s">
        <v>931</v>
      </c>
      <c r="C235" s="1097"/>
      <c r="D235" s="1098"/>
      <c r="E235" s="1092"/>
      <c r="F235" s="1093"/>
      <c r="G235" s="1088"/>
      <c r="H235" s="1089"/>
    </row>
    <row r="236" spans="2:8" s="543" customFormat="1" x14ac:dyDescent="0.2">
      <c r="B236" s="1096" t="s">
        <v>932</v>
      </c>
      <c r="C236" s="1097"/>
      <c r="D236" s="1098"/>
      <c r="E236" s="1092"/>
      <c r="F236" s="1093"/>
      <c r="G236" s="1086"/>
      <c r="H236" s="1087"/>
    </row>
    <row r="237" spans="2:8" s="543" customFormat="1" ht="25.5" customHeight="1" x14ac:dyDescent="0.2">
      <c r="B237" s="1099" t="s">
        <v>933</v>
      </c>
      <c r="C237" s="1100"/>
      <c r="D237" s="1101"/>
      <c r="E237" s="1082"/>
      <c r="F237" s="1083"/>
      <c r="G237" s="1084"/>
      <c r="H237" s="1085"/>
    </row>
    <row r="238" spans="2:8" s="543" customFormat="1" x14ac:dyDescent="0.2"/>
    <row r="239" spans="2:8" s="543" customFormat="1" ht="16" x14ac:dyDescent="0.2">
      <c r="B239" s="880" t="s">
        <v>1903</v>
      </c>
      <c r="C239" s="880"/>
      <c r="D239" s="880"/>
      <c r="E239" s="880"/>
      <c r="F239" s="880"/>
      <c r="G239" s="880"/>
      <c r="H239" s="880"/>
    </row>
    <row r="240" spans="2:8" s="543" customFormat="1" ht="15" customHeight="1" x14ac:dyDescent="0.2">
      <c r="B240" s="908" t="s">
        <v>809</v>
      </c>
      <c r="C240" s="1120"/>
      <c r="D240" s="1120"/>
      <c r="E240" s="908" t="str">
        <f>IF(SOMMAIRE!$I$2="Mensuelle","M-1","N-1")</f>
        <v>N-1</v>
      </c>
      <c r="F240" s="909" t="e">
        <f>IF(SOMMAIRE!#REF!="Mensuelle","M-1","N-1")</f>
        <v>#REF!</v>
      </c>
      <c r="G240" s="908" t="str">
        <f>IF(SOMMAIRE!$I$2="Mensuelle","M","N")</f>
        <v>N</v>
      </c>
      <c r="H240" s="909"/>
    </row>
    <row r="241" spans="2:8" s="543" customFormat="1" x14ac:dyDescent="0.2">
      <c r="B241" s="1055" t="s">
        <v>929</v>
      </c>
      <c r="C241" s="1056"/>
      <c r="D241" s="1057"/>
      <c r="E241" s="1112">
        <f>E242+E245</f>
        <v>0</v>
      </c>
      <c r="F241" s="1113"/>
      <c r="G241" s="1114">
        <f>G242+G245</f>
        <v>0</v>
      </c>
      <c r="H241" s="1115"/>
    </row>
    <row r="242" spans="2:8" s="543" customFormat="1" ht="26.25" customHeight="1" x14ac:dyDescent="0.2">
      <c r="B242" s="1116" t="s">
        <v>930</v>
      </c>
      <c r="C242" s="1117"/>
      <c r="D242" s="1118"/>
      <c r="E242" s="1108">
        <f>E243+E244</f>
        <v>0</v>
      </c>
      <c r="F242" s="1109"/>
      <c r="G242" s="1110">
        <f>G243+G244</f>
        <v>0</v>
      </c>
      <c r="H242" s="1111"/>
    </row>
    <row r="243" spans="2:8" s="543" customFormat="1" x14ac:dyDescent="0.2">
      <c r="B243" s="1096" t="s">
        <v>931</v>
      </c>
      <c r="C243" s="1097"/>
      <c r="D243" s="1098"/>
      <c r="E243" s="1092"/>
      <c r="F243" s="1093"/>
      <c r="G243" s="1088"/>
      <c r="H243" s="1089"/>
    </row>
    <row r="244" spans="2:8" s="543" customFormat="1" x14ac:dyDescent="0.2">
      <c r="B244" s="1096" t="s">
        <v>932</v>
      </c>
      <c r="C244" s="1097"/>
      <c r="D244" s="1098"/>
      <c r="E244" s="1092"/>
      <c r="F244" s="1093"/>
      <c r="G244" s="1086"/>
      <c r="H244" s="1087"/>
    </row>
    <row r="245" spans="2:8" s="543" customFormat="1" ht="25.5" customHeight="1" x14ac:dyDescent="0.2">
      <c r="B245" s="1099" t="s">
        <v>933</v>
      </c>
      <c r="C245" s="1100"/>
      <c r="D245" s="1101"/>
      <c r="E245" s="1082"/>
      <c r="F245" s="1083"/>
      <c r="G245" s="1084"/>
      <c r="H245" s="1085"/>
    </row>
    <row r="246" spans="2:8" s="543" customFormat="1" ht="25.5" customHeight="1" x14ac:dyDescent="0.2">
      <c r="B246" s="556"/>
      <c r="C246" s="556"/>
      <c r="D246" s="556"/>
      <c r="E246" s="569"/>
      <c r="F246" s="569"/>
      <c r="G246" s="570"/>
      <c r="H246" s="570"/>
    </row>
    <row r="247" spans="2:8" s="543" customFormat="1" ht="16" x14ac:dyDescent="0.2">
      <c r="B247" s="880" t="s">
        <v>1930</v>
      </c>
      <c r="C247" s="880"/>
      <c r="D247" s="880"/>
      <c r="E247" s="880"/>
      <c r="F247" s="880"/>
      <c r="G247" s="880"/>
      <c r="H247" s="880"/>
    </row>
    <row r="248" spans="2:8" s="543" customFormat="1" ht="15" customHeight="1" x14ac:dyDescent="0.2">
      <c r="B248" s="908" t="s">
        <v>809</v>
      </c>
      <c r="C248" s="1120"/>
      <c r="D248" s="1120"/>
      <c r="E248" s="908" t="str">
        <f>IF(SOMMAIRE!$I$2="Mensuelle","M-1","N-1")</f>
        <v>N-1</v>
      </c>
      <c r="F248" s="909" t="e">
        <f>IF(SOMMAIRE!#REF!="Mensuelle","M-1","N-1")</f>
        <v>#REF!</v>
      </c>
      <c r="G248" s="908" t="str">
        <f>IF(SOMMAIRE!$I$2="Mensuelle","M","N")</f>
        <v>N</v>
      </c>
      <c r="H248" s="909"/>
    </row>
    <row r="249" spans="2:8" s="543" customFormat="1" x14ac:dyDescent="0.2">
      <c r="B249" s="1055" t="s">
        <v>929</v>
      </c>
      <c r="C249" s="1056"/>
      <c r="D249" s="1057"/>
      <c r="E249" s="1112">
        <f>E250+E253</f>
        <v>0</v>
      </c>
      <c r="F249" s="1113"/>
      <c r="G249" s="1114">
        <f>G250+G253</f>
        <v>0</v>
      </c>
      <c r="H249" s="1115"/>
    </row>
    <row r="250" spans="2:8" s="543" customFormat="1" ht="26.25" customHeight="1" x14ac:dyDescent="0.2">
      <c r="B250" s="1116" t="s">
        <v>930</v>
      </c>
      <c r="C250" s="1117"/>
      <c r="D250" s="1118"/>
      <c r="E250" s="1108">
        <f>E251+E252</f>
        <v>0</v>
      </c>
      <c r="F250" s="1109"/>
      <c r="G250" s="1110">
        <f>G251+G252</f>
        <v>0</v>
      </c>
      <c r="H250" s="1111"/>
    </row>
    <row r="251" spans="2:8" s="543" customFormat="1" x14ac:dyDescent="0.2">
      <c r="B251" s="1096" t="s">
        <v>931</v>
      </c>
      <c r="C251" s="1097"/>
      <c r="D251" s="1098"/>
      <c r="E251" s="1092"/>
      <c r="F251" s="1093"/>
      <c r="G251" s="1088"/>
      <c r="H251" s="1089"/>
    </row>
    <row r="252" spans="2:8" s="543" customFormat="1" x14ac:dyDescent="0.2">
      <c r="B252" s="1096" t="s">
        <v>932</v>
      </c>
      <c r="C252" s="1097"/>
      <c r="D252" s="1098"/>
      <c r="E252" s="1092"/>
      <c r="F252" s="1093"/>
      <c r="G252" s="1086"/>
      <c r="H252" s="1087"/>
    </row>
    <row r="253" spans="2:8" s="543" customFormat="1" ht="25.5" customHeight="1" x14ac:dyDescent="0.2">
      <c r="B253" s="1099" t="s">
        <v>933</v>
      </c>
      <c r="C253" s="1100"/>
      <c r="D253" s="1101"/>
      <c r="E253" s="1082"/>
      <c r="F253" s="1083"/>
      <c r="G253" s="1084"/>
      <c r="H253" s="1085"/>
    </row>
    <row r="254" spans="2:8" s="543" customFormat="1" x14ac:dyDescent="0.2"/>
    <row r="255" spans="2:8" s="543" customFormat="1" ht="16" x14ac:dyDescent="0.2">
      <c r="B255" s="880" t="s">
        <v>1931</v>
      </c>
      <c r="C255" s="880"/>
      <c r="D255" s="880"/>
      <c r="E255" s="880"/>
      <c r="F255" s="880"/>
      <c r="G255" s="880"/>
      <c r="H255" s="880"/>
    </row>
    <row r="256" spans="2:8" s="543" customFormat="1" x14ac:dyDescent="0.2">
      <c r="B256" s="908" t="s">
        <v>809</v>
      </c>
      <c r="C256" s="1120"/>
      <c r="D256" s="1120"/>
      <c r="E256" s="908" t="str">
        <f>IF(SOMMAIRE!$I$2="Mensuelle","M-1","N-1")</f>
        <v>N-1</v>
      </c>
      <c r="F256" s="909" t="e">
        <f>IF(SOMMAIRE!#REF!="Mensuelle","M-1","N-1")</f>
        <v>#REF!</v>
      </c>
      <c r="G256" s="908" t="str">
        <f>IF(SOMMAIRE!$I$2="Mensuelle","M","N")</f>
        <v>N</v>
      </c>
      <c r="H256" s="909"/>
    </row>
    <row r="257" spans="2:10" s="543" customFormat="1" x14ac:dyDescent="0.2">
      <c r="B257" s="1055" t="s">
        <v>934</v>
      </c>
      <c r="C257" s="1056"/>
      <c r="D257" s="1057"/>
      <c r="E257" s="1112">
        <f>E258+E261</f>
        <v>0</v>
      </c>
      <c r="F257" s="1113"/>
      <c r="G257" s="1114">
        <f>G258+G261</f>
        <v>0</v>
      </c>
      <c r="H257" s="1115"/>
    </row>
    <row r="258" spans="2:10" s="543" customFormat="1" ht="25.5" customHeight="1" x14ac:dyDescent="0.2">
      <c r="B258" s="1116" t="s">
        <v>935</v>
      </c>
      <c r="C258" s="1117"/>
      <c r="D258" s="1118"/>
      <c r="E258" s="1108">
        <f>E259+E260</f>
        <v>0</v>
      </c>
      <c r="F258" s="1109"/>
      <c r="G258" s="1110">
        <f>G259+G260</f>
        <v>0</v>
      </c>
      <c r="H258" s="1111"/>
    </row>
    <row r="259" spans="2:10" s="543" customFormat="1" x14ac:dyDescent="0.2">
      <c r="B259" s="1096" t="s">
        <v>936</v>
      </c>
      <c r="C259" s="1097"/>
      <c r="D259" s="1098"/>
      <c r="E259" s="1092"/>
      <c r="F259" s="1093"/>
      <c r="G259" s="1088"/>
      <c r="H259" s="1089"/>
    </row>
    <row r="260" spans="2:10" s="543" customFormat="1" x14ac:dyDescent="0.2">
      <c r="B260" s="1096" t="s">
        <v>937</v>
      </c>
      <c r="C260" s="1097"/>
      <c r="D260" s="1098"/>
      <c r="E260" s="1092"/>
      <c r="F260" s="1093"/>
      <c r="G260" s="1086"/>
      <c r="H260" s="1087"/>
    </row>
    <row r="261" spans="2:10" s="543" customFormat="1" ht="37.5" customHeight="1" x14ac:dyDescent="0.2">
      <c r="B261" s="1099" t="s">
        <v>938</v>
      </c>
      <c r="C261" s="1100"/>
      <c r="D261" s="1101"/>
      <c r="E261" s="1082"/>
      <c r="F261" s="1083"/>
      <c r="G261" s="1084"/>
      <c r="H261" s="1085"/>
    </row>
    <row r="263" spans="2:10" ht="15" customHeight="1" x14ac:dyDescent="0.2">
      <c r="B263" s="1122" t="s">
        <v>842</v>
      </c>
      <c r="C263" s="1123"/>
      <c r="D263" s="1123"/>
      <c r="E263" s="1123"/>
      <c r="F263" s="1123"/>
      <c r="G263" s="1123"/>
      <c r="H263" s="1124"/>
      <c r="I263" s="162"/>
      <c r="J263" s="162"/>
    </row>
    <row r="264" spans="2:10" x14ac:dyDescent="0.2">
      <c r="I264" s="162"/>
      <c r="J264" s="162"/>
    </row>
    <row r="265" spans="2:10" ht="16" x14ac:dyDescent="0.2">
      <c r="B265" s="880" t="s">
        <v>1932</v>
      </c>
      <c r="C265" s="880"/>
      <c r="D265" s="880"/>
      <c r="E265" s="880"/>
      <c r="F265" s="880"/>
      <c r="G265" s="880"/>
      <c r="H265" s="880"/>
      <c r="I265" s="162"/>
      <c r="J265" s="162"/>
    </row>
    <row r="266" spans="2:10" x14ac:dyDescent="0.2">
      <c r="B266" s="1119" t="s">
        <v>819</v>
      </c>
      <c r="C266" s="1120"/>
      <c r="D266" s="1120"/>
      <c r="E266" s="908" t="str">
        <f>IF(SOMMAIRE!$I$2="Mensuelle","M-1","N-1")</f>
        <v>N-1</v>
      </c>
      <c r="F266" s="909" t="e">
        <f>IF(SOMMAIRE!#REF!="Mensuelle","M-1","N-1")</f>
        <v>#REF!</v>
      </c>
      <c r="G266" s="908" t="str">
        <f>IF(SOMMAIRE!$I$2="Mensuelle","M","N")</f>
        <v>N</v>
      </c>
      <c r="H266" s="909"/>
    </row>
    <row r="267" spans="2:10" x14ac:dyDescent="0.2">
      <c r="B267" s="1209" t="s">
        <v>952</v>
      </c>
      <c r="C267" s="1210"/>
      <c r="D267" s="1211"/>
      <c r="E267" s="1112">
        <f>SUM(E268:F272)</f>
        <v>0</v>
      </c>
      <c r="F267" s="1113"/>
      <c r="G267" s="1112">
        <f>SUM(G268:H272)</f>
        <v>0</v>
      </c>
      <c r="H267" s="1113"/>
    </row>
    <row r="268" spans="2:10" x14ac:dyDescent="0.2">
      <c r="B268" s="1060" t="s">
        <v>843</v>
      </c>
      <c r="C268" s="1061"/>
      <c r="D268" s="1062"/>
      <c r="E268" s="1094"/>
      <c r="F268" s="1095"/>
      <c r="G268" s="1088"/>
      <c r="H268" s="1089"/>
    </row>
    <row r="269" spans="2:10" x14ac:dyDescent="0.2">
      <c r="B269" s="1060" t="s">
        <v>953</v>
      </c>
      <c r="C269" s="1061"/>
      <c r="D269" s="1062"/>
      <c r="E269" s="1092"/>
      <c r="F269" s="1093"/>
      <c r="G269" s="1086"/>
      <c r="H269" s="1087"/>
    </row>
    <row r="270" spans="2:10" x14ac:dyDescent="0.2">
      <c r="B270" s="1060" t="s">
        <v>954</v>
      </c>
      <c r="C270" s="1061"/>
      <c r="D270" s="1062"/>
      <c r="E270" s="1148"/>
      <c r="F270" s="1149"/>
      <c r="G270" s="1183"/>
      <c r="H270" s="1244"/>
    </row>
    <row r="271" spans="2:10" x14ac:dyDescent="0.2">
      <c r="B271" s="1348" t="s">
        <v>955</v>
      </c>
      <c r="C271" s="1349"/>
      <c r="D271" s="1349"/>
      <c r="E271" s="1094"/>
      <c r="F271" s="1095"/>
      <c r="G271" s="1088"/>
      <c r="H271" s="1089"/>
    </row>
    <row r="272" spans="2:10" x14ac:dyDescent="0.2">
      <c r="B272" s="1060" t="s">
        <v>956</v>
      </c>
      <c r="C272" s="1061"/>
      <c r="D272" s="1062"/>
      <c r="E272" s="1092"/>
      <c r="F272" s="1093"/>
      <c r="G272" s="1200"/>
      <c r="H272" s="1201"/>
    </row>
    <row r="273" spans="2:10" ht="15" customHeight="1" x14ac:dyDescent="0.2">
      <c r="B273" s="937" t="s">
        <v>999</v>
      </c>
      <c r="C273" s="1350"/>
      <c r="D273" s="898"/>
      <c r="E273" s="1207">
        <f>SUM(E274:F278)</f>
        <v>0</v>
      </c>
      <c r="F273" s="1208"/>
      <c r="G273" s="1207">
        <f>SUM(G274:H278)</f>
        <v>0</v>
      </c>
      <c r="H273" s="1208"/>
    </row>
    <row r="274" spans="2:10" x14ac:dyDescent="0.2">
      <c r="B274" s="1060" t="s">
        <v>843</v>
      </c>
      <c r="C274" s="1061"/>
      <c r="D274" s="1062"/>
      <c r="E274" s="1094"/>
      <c r="F274" s="1095"/>
      <c r="G274" s="1088"/>
      <c r="H274" s="1089"/>
    </row>
    <row r="275" spans="2:10" x14ac:dyDescent="0.2">
      <c r="B275" s="1060" t="s">
        <v>953</v>
      </c>
      <c r="C275" s="1061"/>
      <c r="D275" s="1062"/>
      <c r="E275" s="1092"/>
      <c r="F275" s="1093"/>
      <c r="G275" s="1088"/>
      <c r="H275" s="1089"/>
    </row>
    <row r="276" spans="2:10" ht="15" customHeight="1" x14ac:dyDescent="0.2">
      <c r="B276" s="1060" t="s">
        <v>954</v>
      </c>
      <c r="C276" s="1061"/>
      <c r="D276" s="1062"/>
      <c r="E276" s="1148"/>
      <c r="F276" s="1149"/>
      <c r="G276" s="1088"/>
      <c r="H276" s="1089"/>
    </row>
    <row r="277" spans="2:10" ht="15" customHeight="1" x14ac:dyDescent="0.2">
      <c r="B277" s="1348" t="s">
        <v>955</v>
      </c>
      <c r="C277" s="1349"/>
      <c r="D277" s="1349"/>
      <c r="E277" s="1094"/>
      <c r="F277" s="1095"/>
      <c r="G277" s="1088"/>
      <c r="H277" s="1089"/>
    </row>
    <row r="278" spans="2:10" ht="15" customHeight="1" x14ac:dyDescent="0.2">
      <c r="B278" s="1060" t="s">
        <v>956</v>
      </c>
      <c r="C278" s="1061"/>
      <c r="D278" s="1062"/>
      <c r="E278" s="1215"/>
      <c r="F278" s="1216"/>
      <c r="G278" s="1088"/>
      <c r="H278" s="1089"/>
    </row>
    <row r="279" spans="2:10" ht="15" customHeight="1" x14ac:dyDescent="0.2">
      <c r="B279" s="899" t="s">
        <v>968</v>
      </c>
      <c r="C279" s="1351"/>
      <c r="D279" s="900"/>
      <c r="E279" s="1352">
        <f>E267-E273</f>
        <v>0</v>
      </c>
      <c r="F279" s="1353"/>
      <c r="G279" s="1352">
        <f>G267-G273</f>
        <v>0</v>
      </c>
      <c r="H279" s="1353"/>
    </row>
    <row r="280" spans="2:10" x14ac:dyDescent="0.2">
      <c r="B280" s="98"/>
      <c r="C280" s="98"/>
      <c r="D280" s="98"/>
      <c r="E280" s="98"/>
      <c r="F280" s="98"/>
      <c r="G280" s="98"/>
      <c r="H280" s="98"/>
      <c r="I280" s="98"/>
      <c r="J280" s="98"/>
    </row>
    <row r="281" spans="2:10" ht="16" x14ac:dyDescent="0.2">
      <c r="B281" s="1141" t="s">
        <v>1114</v>
      </c>
      <c r="C281" s="1141"/>
      <c r="D281" s="1141"/>
      <c r="E281" s="1141"/>
      <c r="F281" s="1141"/>
      <c r="G281" s="1141"/>
      <c r="H281" s="1141"/>
      <c r="I281" s="162"/>
      <c r="J281" s="162"/>
    </row>
    <row r="282" spans="2:10" x14ac:dyDescent="0.2">
      <c r="B282" s="908" t="s">
        <v>819</v>
      </c>
      <c r="C282" s="1120"/>
      <c r="D282" s="1120"/>
      <c r="E282" s="908" t="str">
        <f>IF(SOMMAIRE!$I$2="Mensuelle","M-1","N-1")</f>
        <v>N-1</v>
      </c>
      <c r="F282" s="909" t="e">
        <f>IF(SOMMAIRE!#REF!="Mensuelle","M-1","N-1")</f>
        <v>#REF!</v>
      </c>
      <c r="G282" s="908" t="str">
        <f>IF(SOMMAIRE!$I$2="Mensuelle","M","N")</f>
        <v>N</v>
      </c>
      <c r="H282" s="909"/>
    </row>
    <row r="283" spans="2:10" x14ac:dyDescent="0.2">
      <c r="B283" s="1345" t="s">
        <v>961</v>
      </c>
      <c r="C283" s="1346"/>
      <c r="D283" s="1347"/>
      <c r="E283" s="1148"/>
      <c r="F283" s="1149"/>
      <c r="G283" s="1125"/>
      <c r="H283" s="1126"/>
    </row>
    <row r="284" spans="2:10" x14ac:dyDescent="0.2">
      <c r="B284" s="1144" t="s">
        <v>960</v>
      </c>
      <c r="C284" s="1061"/>
      <c r="D284" s="1062"/>
      <c r="E284" s="1094"/>
      <c r="F284" s="1095"/>
      <c r="G284" s="1088"/>
      <c r="H284" s="1089"/>
    </row>
    <row r="285" spans="2:10" x14ac:dyDescent="0.2">
      <c r="B285" s="1144" t="s">
        <v>959</v>
      </c>
      <c r="C285" s="1061"/>
      <c r="D285" s="1062"/>
      <c r="E285" s="1094"/>
      <c r="F285" s="1095"/>
      <c r="G285" s="1086"/>
      <c r="H285" s="1087"/>
    </row>
    <row r="286" spans="2:10" x14ac:dyDescent="0.2">
      <c r="B286" s="1144" t="s">
        <v>958</v>
      </c>
      <c r="C286" s="1061"/>
      <c r="D286" s="1062"/>
      <c r="E286" s="1092"/>
      <c r="F286" s="1093"/>
      <c r="G286" s="1086"/>
      <c r="H286" s="1087"/>
    </row>
    <row r="287" spans="2:10" x14ac:dyDescent="0.2">
      <c r="B287" s="1145" t="s">
        <v>957</v>
      </c>
      <c r="C287" s="1146"/>
      <c r="D287" s="1147"/>
      <c r="E287" s="1082"/>
      <c r="F287" s="1083"/>
      <c r="G287" s="1084"/>
      <c r="H287" s="1085"/>
    </row>
    <row r="288" spans="2:10" x14ac:dyDescent="0.2">
      <c r="B288" s="98"/>
      <c r="C288" s="98"/>
      <c r="D288" s="98"/>
      <c r="E288" s="98"/>
      <c r="F288" s="98"/>
      <c r="G288" s="98"/>
      <c r="H288" s="98"/>
      <c r="I288" s="98"/>
      <c r="J288" s="98"/>
    </row>
    <row r="289" spans="2:13" ht="16" x14ac:dyDescent="0.2">
      <c r="B289" s="133"/>
      <c r="C289" s="880" t="s">
        <v>844</v>
      </c>
      <c r="D289" s="880"/>
      <c r="E289" s="880"/>
      <c r="F289" s="880"/>
      <c r="G289" s="880"/>
      <c r="H289" s="880"/>
      <c r="I289" s="880"/>
      <c r="J289" s="880"/>
    </row>
    <row r="290" spans="2:13" ht="23.25" customHeight="1" x14ac:dyDescent="0.2">
      <c r="B290" s="103" t="s">
        <v>845</v>
      </c>
      <c r="C290" s="1354" t="s">
        <v>854</v>
      </c>
      <c r="D290" s="909"/>
      <c r="E290" s="908" t="s">
        <v>969</v>
      </c>
      <c r="F290" s="909"/>
      <c r="G290" s="908" t="s">
        <v>970</v>
      </c>
      <c r="H290" s="909"/>
      <c r="I290" s="908" t="s">
        <v>971</v>
      </c>
      <c r="J290" s="909"/>
    </row>
    <row r="291" spans="2:13" ht="15" customHeight="1" x14ac:dyDescent="0.2">
      <c r="B291" s="99" t="s">
        <v>962</v>
      </c>
      <c r="C291" s="1355"/>
      <c r="D291" s="1356"/>
      <c r="E291" s="1148"/>
      <c r="F291" s="1149"/>
      <c r="G291" s="1125"/>
      <c r="H291" s="1126"/>
      <c r="I291" s="1125"/>
      <c r="J291" s="1126"/>
    </row>
    <row r="292" spans="2:13" ht="15" customHeight="1" x14ac:dyDescent="0.2">
      <c r="B292" s="100" t="s">
        <v>963</v>
      </c>
      <c r="C292" s="1127"/>
      <c r="D292" s="1128"/>
      <c r="E292" s="1094"/>
      <c r="F292" s="1095"/>
      <c r="G292" s="1088"/>
      <c r="H292" s="1089"/>
      <c r="I292" s="1088"/>
      <c r="J292" s="1089"/>
    </row>
    <row r="293" spans="2:13" ht="15" customHeight="1" x14ac:dyDescent="0.2">
      <c r="B293" s="100" t="s">
        <v>964</v>
      </c>
      <c r="C293" s="1127"/>
      <c r="D293" s="1128"/>
      <c r="E293" s="1094"/>
      <c r="F293" s="1095"/>
      <c r="G293" s="1086"/>
      <c r="H293" s="1087"/>
      <c r="I293" s="1088"/>
      <c r="J293" s="1089"/>
    </row>
    <row r="294" spans="2:13" ht="15" customHeight="1" x14ac:dyDescent="0.2">
      <c r="B294" s="100" t="s">
        <v>965</v>
      </c>
      <c r="C294" s="1127"/>
      <c r="D294" s="1128"/>
      <c r="E294" s="1092"/>
      <c r="F294" s="1093"/>
      <c r="G294" s="1086"/>
      <c r="H294" s="1087"/>
      <c r="I294" s="1088"/>
      <c r="J294" s="1089"/>
    </row>
    <row r="295" spans="2:13" ht="15" customHeight="1" x14ac:dyDescent="0.2">
      <c r="B295" s="101" t="s">
        <v>966</v>
      </c>
      <c r="C295" s="1127"/>
      <c r="D295" s="1128"/>
      <c r="E295" s="1127"/>
      <c r="F295" s="1128"/>
      <c r="G295" s="1127"/>
      <c r="H295" s="1128"/>
      <c r="I295" s="1127"/>
      <c r="J295" s="1128"/>
    </row>
    <row r="296" spans="2:13" ht="15" customHeight="1" x14ac:dyDescent="0.2">
      <c r="B296" s="171" t="s">
        <v>881</v>
      </c>
      <c r="C296" s="1357"/>
      <c r="D296" s="1358"/>
      <c r="E296" s="1129">
        <f>SUM(E291:F295)</f>
        <v>0</v>
      </c>
      <c r="F296" s="1130"/>
      <c r="G296" s="1131"/>
      <c r="H296" s="1132"/>
      <c r="I296" s="1142">
        <f>SUM(I291:J295)</f>
        <v>0</v>
      </c>
      <c r="J296" s="1143"/>
    </row>
    <row r="298" spans="2:13" ht="15" customHeight="1" x14ac:dyDescent="0.2">
      <c r="B298" s="1122" t="s">
        <v>853</v>
      </c>
      <c r="C298" s="1123"/>
      <c r="D298" s="1123"/>
      <c r="E298" s="1123"/>
      <c r="F298" s="1123"/>
      <c r="G298" s="1123"/>
      <c r="H298" s="1123"/>
      <c r="I298" s="162"/>
      <c r="J298" s="162"/>
    </row>
    <row r="300" spans="2:13" ht="16" x14ac:dyDescent="0.2">
      <c r="B300" s="880" t="s">
        <v>855</v>
      </c>
      <c r="C300" s="880"/>
      <c r="D300" s="880"/>
      <c r="E300" s="880"/>
      <c r="F300" s="880"/>
      <c r="G300" s="880"/>
      <c r="H300" s="880"/>
      <c r="I300" s="162"/>
      <c r="J300" s="162"/>
      <c r="K300" s="162"/>
      <c r="L300" s="162"/>
      <c r="M300" s="162"/>
    </row>
    <row r="301" spans="2:13" x14ac:dyDescent="0.2">
      <c r="B301" s="908" t="s">
        <v>809</v>
      </c>
      <c r="C301" s="1120"/>
      <c r="D301" s="1120"/>
      <c r="E301" s="908" t="str">
        <f>IF(SOMMAIRE!$I$2="Mensuelle","M-1","N-1")</f>
        <v>N-1</v>
      </c>
      <c r="F301" s="909" t="e">
        <f>IF(SOMMAIRE!#REF!="Mensuelle","M-1","N-1")</f>
        <v>#REF!</v>
      </c>
      <c r="G301" s="908" t="str">
        <f>IF(SOMMAIRE!$I$2="Mensuelle","M","N")</f>
        <v>N</v>
      </c>
      <c r="H301" s="909"/>
    </row>
    <row r="302" spans="2:13" ht="24.75" customHeight="1" x14ac:dyDescent="0.2">
      <c r="B302" s="1159" t="s">
        <v>967</v>
      </c>
      <c r="C302" s="1160"/>
      <c r="D302" s="1161"/>
      <c r="E302" s="1162"/>
      <c r="F302" s="1163"/>
      <c r="G302" s="1164"/>
      <c r="H302" s="1165"/>
    </row>
    <row r="303" spans="2:13" ht="24" customHeight="1" x14ac:dyDescent="0.2">
      <c r="B303" s="895" t="s">
        <v>973</v>
      </c>
      <c r="C303" s="1133"/>
      <c r="D303" s="896"/>
      <c r="E303" s="1153"/>
      <c r="F303" s="1154"/>
      <c r="G303" s="1166"/>
      <c r="H303" s="1167"/>
    </row>
    <row r="304" spans="2:13" ht="24" customHeight="1" x14ac:dyDescent="0.2">
      <c r="B304" s="895" t="s">
        <v>972</v>
      </c>
      <c r="C304" s="1133"/>
      <c r="D304" s="896"/>
      <c r="E304" s="1153"/>
      <c r="F304" s="1154"/>
      <c r="G304" s="1155"/>
      <c r="H304" s="1156"/>
    </row>
    <row r="305" spans="2:11" ht="23.25" customHeight="1" x14ac:dyDescent="0.2">
      <c r="B305" s="895" t="s">
        <v>974</v>
      </c>
      <c r="C305" s="1133"/>
      <c r="D305" s="896"/>
      <c r="E305" s="1157"/>
      <c r="F305" s="1158"/>
      <c r="G305" s="1155"/>
      <c r="H305" s="1156"/>
    </row>
    <row r="306" spans="2:11" x14ac:dyDescent="0.2">
      <c r="B306" s="1138" t="s">
        <v>1933</v>
      </c>
      <c r="C306" s="1139"/>
      <c r="D306" s="1140"/>
      <c r="E306" s="1134"/>
      <c r="F306" s="1135"/>
      <c r="G306" s="1136"/>
      <c r="H306" s="1137"/>
    </row>
    <row r="308" spans="2:11" ht="16" x14ac:dyDescent="0.2">
      <c r="B308" s="880" t="s">
        <v>1922</v>
      </c>
      <c r="C308" s="880"/>
      <c r="D308" s="880"/>
      <c r="E308" s="880"/>
      <c r="F308" s="880"/>
      <c r="G308" s="880"/>
      <c r="H308" s="880"/>
      <c r="I308" s="162"/>
      <c r="J308" s="162"/>
      <c r="K308" s="162"/>
    </row>
    <row r="309" spans="2:11" x14ac:dyDescent="0.2">
      <c r="B309" s="908" t="s">
        <v>809</v>
      </c>
      <c r="C309" s="1120"/>
      <c r="D309" s="1120"/>
      <c r="E309" s="908" t="str">
        <f>IF(SOMMAIRE!$I$2="Mensuelle","M-1","N-1")</f>
        <v>N-1</v>
      </c>
      <c r="F309" s="909" t="e">
        <f>IF(SOMMAIRE!#REF!="Mensuelle","M-1","N-1")</f>
        <v>#REF!</v>
      </c>
      <c r="G309" s="908" t="str">
        <f>IF(SOMMAIRE!$I$2="Mensuelle","M","N")</f>
        <v>N</v>
      </c>
      <c r="H309" s="909"/>
    </row>
    <row r="310" spans="2:11" x14ac:dyDescent="0.2">
      <c r="B310" s="1159" t="s">
        <v>975</v>
      </c>
      <c r="C310" s="1160"/>
      <c r="D310" s="1161"/>
      <c r="E310" s="1148"/>
      <c r="F310" s="1149"/>
      <c r="G310" s="1125"/>
      <c r="H310" s="1126"/>
    </row>
    <row r="311" spans="2:11" x14ac:dyDescent="0.2">
      <c r="B311" s="895" t="s">
        <v>976</v>
      </c>
      <c r="C311" s="1133"/>
      <c r="D311" s="896"/>
      <c r="E311" s="1094"/>
      <c r="F311" s="1095"/>
      <c r="G311" s="1088"/>
      <c r="H311" s="1089"/>
    </row>
    <row r="312" spans="2:11" x14ac:dyDescent="0.2">
      <c r="B312" s="895" t="s">
        <v>977</v>
      </c>
      <c r="C312" s="1133"/>
      <c r="D312" s="896"/>
      <c r="E312" s="1094"/>
      <c r="F312" s="1095"/>
      <c r="G312" s="1086"/>
      <c r="H312" s="1087"/>
    </row>
    <row r="313" spans="2:11" x14ac:dyDescent="0.2">
      <c r="B313" s="895" t="s">
        <v>978</v>
      </c>
      <c r="C313" s="1133"/>
      <c r="D313" s="896"/>
      <c r="E313" s="1092"/>
      <c r="F313" s="1093"/>
      <c r="G313" s="1086"/>
      <c r="H313" s="1087"/>
    </row>
    <row r="314" spans="2:11" x14ac:dyDescent="0.2">
      <c r="B314" s="1138" t="s">
        <v>966</v>
      </c>
      <c r="C314" s="1139"/>
      <c r="D314" s="1140"/>
      <c r="E314" s="1082"/>
      <c r="F314" s="1083"/>
      <c r="G314" s="1084"/>
      <c r="H314" s="1085"/>
    </row>
    <row r="315" spans="2:11" x14ac:dyDescent="0.2">
      <c r="B315" s="640" t="s">
        <v>1923</v>
      </c>
    </row>
    <row r="316" spans="2:11" s="632" customFormat="1" x14ac:dyDescent="0.2"/>
    <row r="317" spans="2:11" ht="16" x14ac:dyDescent="0.2">
      <c r="B317" s="133"/>
      <c r="C317" s="880" t="s">
        <v>856</v>
      </c>
      <c r="D317" s="880"/>
      <c r="E317" s="880"/>
      <c r="F317" s="880"/>
      <c r="G317" s="880"/>
      <c r="H317" s="880"/>
      <c r="I317" s="880"/>
      <c r="J317" s="880"/>
    </row>
    <row r="318" spans="2:11" ht="15" customHeight="1" x14ac:dyDescent="0.2">
      <c r="B318" s="908" t="s">
        <v>979</v>
      </c>
      <c r="C318" s="1120"/>
      <c r="D318" s="1120"/>
      <c r="E318" s="908" t="s">
        <v>980</v>
      </c>
      <c r="F318" s="1120"/>
      <c r="G318" s="1120"/>
      <c r="H318" s="1319" t="s">
        <v>981</v>
      </c>
      <c r="I318" s="1307"/>
      <c r="J318" s="1328"/>
    </row>
    <row r="319" spans="2:11" x14ac:dyDescent="0.2">
      <c r="B319" s="1379"/>
      <c r="C319" s="1325"/>
      <c r="D319" s="1326"/>
      <c r="E319" s="1362"/>
      <c r="F319" s="1363"/>
      <c r="G319" s="1364"/>
      <c r="H319" s="1371"/>
      <c r="I319" s="1372"/>
      <c r="J319" s="1126"/>
    </row>
    <row r="320" spans="2:11" x14ac:dyDescent="0.2">
      <c r="B320" s="1378"/>
      <c r="C320" s="1322"/>
      <c r="D320" s="1323"/>
      <c r="E320" s="1365"/>
      <c r="F320" s="1366"/>
      <c r="G320" s="1367"/>
      <c r="H320" s="1373"/>
      <c r="I320" s="1374"/>
      <c r="J320" s="1089"/>
    </row>
    <row r="321" spans="2:11" x14ac:dyDescent="0.2">
      <c r="B321" s="1378"/>
      <c r="C321" s="1322"/>
      <c r="D321" s="1323"/>
      <c r="E321" s="1365"/>
      <c r="F321" s="1366"/>
      <c r="G321" s="1367"/>
      <c r="H321" s="1373"/>
      <c r="I321" s="1374"/>
      <c r="J321" s="1089"/>
    </row>
    <row r="322" spans="2:11" x14ac:dyDescent="0.2">
      <c r="B322" s="1378"/>
      <c r="C322" s="1322"/>
      <c r="D322" s="1323"/>
      <c r="E322" s="1365"/>
      <c r="F322" s="1366"/>
      <c r="G322" s="1367"/>
      <c r="H322" s="1373"/>
      <c r="I322" s="1374"/>
      <c r="J322" s="1089"/>
    </row>
    <row r="323" spans="2:11" x14ac:dyDescent="0.2">
      <c r="B323" s="1359"/>
      <c r="C323" s="1360"/>
      <c r="D323" s="1361"/>
      <c r="E323" s="1368"/>
      <c r="F323" s="1369"/>
      <c r="G323" s="1370"/>
      <c r="H323" s="1375"/>
      <c r="I323" s="1376"/>
      <c r="J323" s="1377"/>
    </row>
    <row r="325" spans="2:11" ht="16" x14ac:dyDescent="0.2">
      <c r="B325" s="880" t="s">
        <v>1935</v>
      </c>
      <c r="C325" s="880"/>
      <c r="D325" s="880"/>
      <c r="E325" s="880"/>
      <c r="F325" s="880"/>
      <c r="G325" s="880"/>
      <c r="H325" s="880"/>
      <c r="I325" s="162"/>
      <c r="J325" s="162"/>
      <c r="K325" s="162"/>
    </row>
    <row r="326" spans="2:11" x14ac:dyDescent="0.2">
      <c r="B326" s="1119" t="s">
        <v>1004</v>
      </c>
      <c r="C326" s="1120"/>
      <c r="D326" s="1120"/>
      <c r="E326" s="908" t="str">
        <f>IF(SOMMAIRE!$I$2="Mensuelle","M-1","N-1")</f>
        <v>N-1</v>
      </c>
      <c r="F326" s="909" t="e">
        <f>IF(SOMMAIRE!#REF!="Mensuelle","M-1","N-1")</f>
        <v>#REF!</v>
      </c>
      <c r="G326" s="908" t="str">
        <f>IF(SOMMAIRE!$I$2="Mensuelle","M","N")</f>
        <v>N</v>
      </c>
      <c r="H326" s="909"/>
    </row>
    <row r="327" spans="2:11" x14ac:dyDescent="0.2">
      <c r="B327" s="1174" t="s">
        <v>982</v>
      </c>
      <c r="C327" s="1175"/>
      <c r="D327" s="1175"/>
      <c r="E327" s="1148"/>
      <c r="F327" s="1149"/>
      <c r="G327" s="1125"/>
      <c r="H327" s="1126"/>
    </row>
    <row r="328" spans="2:11" x14ac:dyDescent="0.2">
      <c r="B328" s="1173" t="s">
        <v>983</v>
      </c>
      <c r="C328" s="1097"/>
      <c r="D328" s="1098"/>
      <c r="E328" s="1094"/>
      <c r="F328" s="1095"/>
      <c r="G328" s="1086"/>
      <c r="H328" s="1087"/>
    </row>
    <row r="329" spans="2:11" x14ac:dyDescent="0.2">
      <c r="B329" s="1173" t="s">
        <v>984</v>
      </c>
      <c r="C329" s="1097"/>
      <c r="D329" s="1098"/>
      <c r="E329" s="1092"/>
      <c r="F329" s="1093"/>
      <c r="G329" s="1086"/>
      <c r="H329" s="1087"/>
    </row>
    <row r="330" spans="2:11" x14ac:dyDescent="0.2">
      <c r="B330" s="1173" t="s">
        <v>985</v>
      </c>
      <c r="C330" s="1097"/>
      <c r="D330" s="1098"/>
      <c r="E330" s="1148"/>
      <c r="F330" s="1149"/>
      <c r="G330" s="1183"/>
      <c r="H330" s="1244"/>
    </row>
    <row r="331" spans="2:11" x14ac:dyDescent="0.2">
      <c r="B331" s="1173" t="s">
        <v>857</v>
      </c>
      <c r="C331" s="1097"/>
      <c r="D331" s="1098"/>
      <c r="E331" s="1094"/>
      <c r="F331" s="1095"/>
      <c r="G331" s="1088"/>
      <c r="H331" s="1089"/>
    </row>
    <row r="332" spans="2:11" x14ac:dyDescent="0.2">
      <c r="B332" s="1173" t="s">
        <v>858</v>
      </c>
      <c r="C332" s="1097"/>
      <c r="D332" s="1098"/>
      <c r="E332" s="1092"/>
      <c r="F332" s="1093"/>
      <c r="G332" s="1200"/>
      <c r="H332" s="1201"/>
    </row>
    <row r="333" spans="2:11" x14ac:dyDescent="0.2">
      <c r="B333" s="1173" t="s">
        <v>859</v>
      </c>
      <c r="C333" s="1097"/>
      <c r="D333" s="1098"/>
      <c r="E333" s="1092"/>
      <c r="F333" s="1093"/>
      <c r="G333" s="1088"/>
      <c r="H333" s="1089"/>
    </row>
    <row r="334" spans="2:11" x14ac:dyDescent="0.2">
      <c r="B334" s="1173" t="s">
        <v>860</v>
      </c>
      <c r="C334" s="1097"/>
      <c r="D334" s="1098"/>
      <c r="E334" s="1215"/>
      <c r="F334" s="1216"/>
      <c r="G334" s="1088"/>
      <c r="H334" s="1089"/>
    </row>
    <row r="335" spans="2:11" x14ac:dyDescent="0.2">
      <c r="B335" s="1173" t="s">
        <v>861</v>
      </c>
      <c r="C335" s="1097"/>
      <c r="D335" s="1098"/>
      <c r="E335" s="1215"/>
      <c r="F335" s="1216"/>
      <c r="G335" s="1088"/>
      <c r="H335" s="1089"/>
    </row>
    <row r="336" spans="2:11" x14ac:dyDescent="0.2">
      <c r="B336" s="1380" t="s">
        <v>862</v>
      </c>
      <c r="C336" s="1381"/>
      <c r="D336" s="1382"/>
      <c r="E336" s="1169"/>
      <c r="F336" s="1170"/>
      <c r="G336" s="1171"/>
      <c r="H336" s="1172"/>
    </row>
    <row r="337" spans="2:11" x14ac:dyDescent="0.2">
      <c r="B337" s="640" t="s">
        <v>1934</v>
      </c>
    </row>
    <row r="338" spans="2:11" ht="15" customHeight="1" x14ac:dyDescent="0.2">
      <c r="B338" s="1122" t="s">
        <v>863</v>
      </c>
      <c r="C338" s="1123"/>
      <c r="D338" s="1123"/>
      <c r="E338" s="1123"/>
      <c r="F338" s="1123"/>
      <c r="G338" s="1123"/>
      <c r="H338" s="1124"/>
      <c r="I338" s="162"/>
      <c r="J338" s="162"/>
    </row>
    <row r="340" spans="2:11" ht="36" customHeight="1" x14ac:dyDescent="0.2">
      <c r="B340" s="1121" t="s">
        <v>1956</v>
      </c>
      <c r="C340" s="1121"/>
      <c r="D340" s="1121"/>
      <c r="E340" s="1121"/>
      <c r="F340" s="1121"/>
      <c r="G340" s="1121"/>
      <c r="H340" s="1121"/>
      <c r="I340" s="162"/>
      <c r="J340" s="162"/>
    </row>
    <row r="341" spans="2:11" x14ac:dyDescent="0.2">
      <c r="B341" s="1119" t="s">
        <v>809</v>
      </c>
      <c r="C341" s="1120"/>
      <c r="D341" s="1120"/>
      <c r="E341" s="908" t="str">
        <f>IF(SOMMAIRE!$I$2="Mensuelle","M-1","N-1")</f>
        <v>N-1</v>
      </c>
      <c r="F341" s="909" t="e">
        <f>IF(SOMMAIRE!#REF!="Mensuelle","M-1","N-1")</f>
        <v>#REF!</v>
      </c>
      <c r="G341" s="908" t="str">
        <f>IF(SOMMAIRE!$I$2="Mensuelle","M","N")</f>
        <v>N</v>
      </c>
      <c r="H341" s="909"/>
    </row>
    <row r="342" spans="2:11" ht="25.5" customHeight="1" x14ac:dyDescent="0.2">
      <c r="B342" s="1292" t="s">
        <v>864</v>
      </c>
      <c r="C342" s="1160"/>
      <c r="D342" s="1161"/>
      <c r="E342" s="1148"/>
      <c r="F342" s="1149"/>
      <c r="G342" s="1125"/>
      <c r="H342" s="1126"/>
    </row>
    <row r="343" spans="2:11" ht="27" customHeight="1" x14ac:dyDescent="0.2">
      <c r="B343" s="942" t="s">
        <v>865</v>
      </c>
      <c r="C343" s="1133"/>
      <c r="D343" s="896"/>
      <c r="E343" s="1094"/>
      <c r="F343" s="1095"/>
      <c r="G343" s="1086"/>
      <c r="H343" s="1087"/>
    </row>
    <row r="344" spans="2:11" ht="27" customHeight="1" x14ac:dyDescent="0.2">
      <c r="B344" s="942" t="s">
        <v>1936</v>
      </c>
      <c r="C344" s="1133"/>
      <c r="D344" s="896"/>
      <c r="E344" s="1092"/>
      <c r="F344" s="1093"/>
      <c r="G344" s="1086"/>
      <c r="H344" s="1087"/>
    </row>
    <row r="345" spans="2:11" ht="24.75" customHeight="1" x14ac:dyDescent="0.2">
      <c r="B345" s="942" t="s">
        <v>1937</v>
      </c>
      <c r="C345" s="1133"/>
      <c r="D345" s="896"/>
      <c r="E345" s="1162"/>
      <c r="F345" s="1163"/>
      <c r="G345" s="1343"/>
      <c r="H345" s="1344"/>
    </row>
    <row r="346" spans="2:11" ht="15" customHeight="1" x14ac:dyDescent="0.2">
      <c r="B346" s="942" t="s">
        <v>866</v>
      </c>
      <c r="C346" s="1133"/>
      <c r="D346" s="896"/>
      <c r="E346" s="1094"/>
      <c r="F346" s="1095"/>
      <c r="G346" s="1088"/>
      <c r="H346" s="1089"/>
    </row>
    <row r="347" spans="2:11" x14ac:dyDescent="0.2">
      <c r="B347" s="942" t="s">
        <v>867</v>
      </c>
      <c r="C347" s="1133"/>
      <c r="D347" s="896"/>
      <c r="E347" s="1092"/>
      <c r="F347" s="1093"/>
      <c r="G347" s="1200"/>
      <c r="H347" s="1201"/>
    </row>
    <row r="348" spans="2:11" ht="15" customHeight="1" x14ac:dyDescent="0.2">
      <c r="B348" s="1383" t="s">
        <v>868</v>
      </c>
      <c r="C348" s="1384"/>
      <c r="D348" s="1385"/>
      <c r="E348" s="1386"/>
      <c r="F348" s="1387"/>
      <c r="G348" s="1388"/>
      <c r="H348" s="1389"/>
    </row>
    <row r="350" spans="2:11" ht="15" customHeight="1" x14ac:dyDescent="0.2">
      <c r="B350" s="1122" t="s">
        <v>871</v>
      </c>
      <c r="C350" s="1123"/>
      <c r="D350" s="1123"/>
      <c r="E350" s="1123"/>
      <c r="F350" s="1123"/>
      <c r="G350" s="1123"/>
      <c r="H350" s="1124"/>
      <c r="I350" s="162"/>
      <c r="J350" s="162"/>
      <c r="K350" s="162"/>
    </row>
    <row r="352" spans="2:11" ht="15.75" customHeight="1" x14ac:dyDescent="0.2">
      <c r="B352" s="1121" t="s">
        <v>870</v>
      </c>
      <c r="C352" s="1121"/>
      <c r="D352" s="1121"/>
      <c r="E352" s="1121"/>
      <c r="F352" s="1121"/>
      <c r="G352" s="1121"/>
      <c r="H352" s="1121"/>
      <c r="I352" s="162"/>
      <c r="J352" s="162"/>
      <c r="K352" s="162"/>
    </row>
    <row r="353" spans="2:11" x14ac:dyDescent="0.2">
      <c r="B353" s="1119" t="s">
        <v>809</v>
      </c>
      <c r="C353" s="1120"/>
      <c r="D353" s="1120"/>
      <c r="E353" s="908" t="str">
        <f>IF(SOMMAIRE!$I$2="Mensuelle","M-1","N-1")</f>
        <v>N-1</v>
      </c>
      <c r="F353" s="909" t="e">
        <f>IF(SOMMAIRE!#REF!="Mensuelle","M-1","N-1")</f>
        <v>#REF!</v>
      </c>
      <c r="G353" s="908" t="str">
        <f>IF(SOMMAIRE!$I$2="Mensuelle","M","N")</f>
        <v>N</v>
      </c>
      <c r="H353" s="909"/>
      <c r="I353" s="162"/>
      <c r="J353" s="162"/>
      <c r="K353" s="162"/>
    </row>
    <row r="354" spans="2:11" x14ac:dyDescent="0.2">
      <c r="B354" s="1292" t="s">
        <v>986</v>
      </c>
      <c r="C354" s="1160"/>
      <c r="D354" s="1161"/>
      <c r="E354" s="1148"/>
      <c r="F354" s="1149"/>
      <c r="G354" s="1125"/>
      <c r="H354" s="1126"/>
    </row>
    <row r="355" spans="2:11" ht="23.25" customHeight="1" x14ac:dyDescent="0.2">
      <c r="B355" s="942" t="s">
        <v>987</v>
      </c>
      <c r="C355" s="1133"/>
      <c r="D355" s="896"/>
      <c r="E355" s="1094"/>
      <c r="F355" s="1095"/>
      <c r="G355" s="1086"/>
      <c r="H355" s="1087"/>
    </row>
    <row r="356" spans="2:11" x14ac:dyDescent="0.2">
      <c r="B356" s="942" t="s">
        <v>988</v>
      </c>
      <c r="C356" s="1133"/>
      <c r="D356" s="896"/>
      <c r="E356" s="1092"/>
      <c r="F356" s="1093"/>
      <c r="G356" s="1086"/>
      <c r="H356" s="1087"/>
    </row>
    <row r="357" spans="2:11" ht="25.5" customHeight="1" x14ac:dyDescent="0.2">
      <c r="B357" s="1383" t="s">
        <v>989</v>
      </c>
      <c r="C357" s="1384"/>
      <c r="D357" s="1385"/>
      <c r="E357" s="1386"/>
      <c r="F357" s="1387"/>
      <c r="G357" s="1388"/>
      <c r="H357" s="1389"/>
    </row>
    <row r="358" spans="2:11" s="543" customFormat="1" x14ac:dyDescent="0.2"/>
    <row r="359" spans="2:11" ht="15" customHeight="1" x14ac:dyDescent="0.2">
      <c r="B359" s="1122" t="s">
        <v>869</v>
      </c>
      <c r="C359" s="1123"/>
      <c r="D359" s="1123"/>
      <c r="E359" s="1123"/>
      <c r="F359" s="1123"/>
      <c r="G359" s="1123"/>
      <c r="H359" s="1124"/>
      <c r="I359" s="162"/>
      <c r="J359" s="162"/>
    </row>
    <row r="360" spans="2:11" x14ac:dyDescent="0.2">
      <c r="I360" s="162"/>
      <c r="J360" s="162"/>
    </row>
    <row r="361" spans="2:11" ht="15.75" customHeight="1" x14ac:dyDescent="0.2">
      <c r="B361" s="1121" t="s">
        <v>1904</v>
      </c>
      <c r="C361" s="1121"/>
      <c r="D361" s="1121"/>
      <c r="E361" s="1121"/>
      <c r="F361" s="1121"/>
      <c r="G361" s="1121"/>
      <c r="H361" s="1121"/>
      <c r="I361" s="162"/>
      <c r="J361" s="162"/>
    </row>
    <row r="362" spans="2:11" x14ac:dyDescent="0.2">
      <c r="B362" s="1119" t="s">
        <v>809</v>
      </c>
      <c r="C362" s="1120"/>
      <c r="D362" s="1120"/>
      <c r="E362" s="908" t="str">
        <f>IF(SOMMAIRE!$I$2="Mensuelle","M-1","N-1")</f>
        <v>N-1</v>
      </c>
      <c r="F362" s="909" t="e">
        <f>IF(SOMMAIRE!#REF!="Mensuelle","M-1","N-1")</f>
        <v>#REF!</v>
      </c>
      <c r="G362" s="908" t="str">
        <f>IF(SOMMAIRE!$I$2="Mensuelle","M","N")</f>
        <v>N</v>
      </c>
      <c r="H362" s="909"/>
      <c r="I362" s="162"/>
      <c r="J362" s="162"/>
    </row>
    <row r="363" spans="2:11" x14ac:dyDescent="0.2">
      <c r="B363" s="1292" t="s">
        <v>990</v>
      </c>
      <c r="C363" s="1160"/>
      <c r="D363" s="1161"/>
      <c r="E363" s="1390"/>
      <c r="F363" s="1391"/>
      <c r="G363" s="1392"/>
      <c r="H363" s="1393"/>
      <c r="I363" s="162"/>
      <c r="J363" s="162"/>
    </row>
    <row r="364" spans="2:11" x14ac:dyDescent="0.2">
      <c r="B364" s="942" t="s">
        <v>991</v>
      </c>
      <c r="C364" s="1133"/>
      <c r="D364" s="896"/>
      <c r="E364" s="1394"/>
      <c r="F364" s="1395"/>
      <c r="G364" s="1396"/>
      <c r="H364" s="1397"/>
      <c r="I364" s="162"/>
      <c r="J364" s="162"/>
    </row>
    <row r="365" spans="2:11" x14ac:dyDescent="0.2">
      <c r="B365" s="942" t="s">
        <v>992</v>
      </c>
      <c r="C365" s="1133"/>
      <c r="D365" s="896"/>
      <c r="E365" s="1394"/>
      <c r="F365" s="1395"/>
      <c r="G365" s="1396"/>
      <c r="H365" s="1397"/>
      <c r="I365" s="162"/>
      <c r="J365" s="162"/>
    </row>
    <row r="366" spans="2:11" x14ac:dyDescent="0.2">
      <c r="B366" s="942" t="s">
        <v>993</v>
      </c>
      <c r="C366" s="1133"/>
      <c r="D366" s="896"/>
      <c r="E366" s="1402"/>
      <c r="F366" s="1403"/>
      <c r="G366" s="1396"/>
      <c r="H366" s="1397"/>
      <c r="I366" s="162"/>
      <c r="J366" s="162"/>
    </row>
    <row r="367" spans="2:11" x14ac:dyDescent="0.2">
      <c r="B367" s="1383" t="s">
        <v>994</v>
      </c>
      <c r="C367" s="1384"/>
      <c r="D367" s="1385"/>
      <c r="E367" s="1404"/>
      <c r="F367" s="1405"/>
      <c r="G367" s="1406"/>
      <c r="H367" s="1407"/>
      <c r="I367" s="162"/>
      <c r="J367" s="162"/>
    </row>
    <row r="368" spans="2:11" s="543" customFormat="1" x14ac:dyDescent="0.2"/>
    <row r="369" spans="2:10" s="543" customFormat="1" ht="15.75" customHeight="1" x14ac:dyDescent="0.2">
      <c r="B369" s="1121" t="s">
        <v>1938</v>
      </c>
      <c r="C369" s="1121"/>
      <c r="D369" s="1121"/>
      <c r="E369" s="1121"/>
      <c r="F369" s="1121"/>
      <c r="G369" s="1121"/>
      <c r="H369" s="1121"/>
    </row>
    <row r="370" spans="2:10" s="543" customFormat="1" x14ac:dyDescent="0.2">
      <c r="B370" s="1119" t="s">
        <v>809</v>
      </c>
      <c r="C370" s="1120"/>
      <c r="D370" s="1120"/>
      <c r="E370" s="908" t="str">
        <f>IF(SOMMAIRE!$I$2="Mensuelle","M-1","N-1")</f>
        <v>N-1</v>
      </c>
      <c r="F370" s="909" t="e">
        <f>IF(SOMMAIRE!#REF!="Mensuelle","M-1","N-1")</f>
        <v>#REF!</v>
      </c>
      <c r="G370" s="908" t="str">
        <f>IF(SOMMAIRE!$I$2="Mensuelle","M","N")</f>
        <v>N</v>
      </c>
      <c r="H370" s="909"/>
    </row>
    <row r="371" spans="2:10" s="543" customFormat="1" x14ac:dyDescent="0.2">
      <c r="B371" s="1292" t="s">
        <v>1897</v>
      </c>
      <c r="C371" s="1160"/>
      <c r="D371" s="1161"/>
      <c r="E371" s="1094"/>
      <c r="F371" s="1095"/>
      <c r="G371" s="1125"/>
      <c r="H371" s="1126"/>
    </row>
    <row r="372" spans="2:10" s="543" customFormat="1" ht="22.5" customHeight="1" x14ac:dyDescent="0.2">
      <c r="B372" s="571"/>
      <c r="C372" s="1133" t="s">
        <v>1898</v>
      </c>
      <c r="D372" s="896"/>
      <c r="E372" s="1094"/>
      <c r="F372" s="1095"/>
      <c r="G372" s="554"/>
      <c r="H372" s="555"/>
    </row>
    <row r="373" spans="2:10" s="543" customFormat="1" ht="23.25" customHeight="1" x14ac:dyDescent="0.2">
      <c r="B373" s="942" t="s">
        <v>1899</v>
      </c>
      <c r="C373" s="1133"/>
      <c r="D373" s="896"/>
      <c r="E373" s="1094"/>
      <c r="F373" s="1095"/>
      <c r="G373" s="1086"/>
      <c r="H373" s="1087"/>
    </row>
    <row r="374" spans="2:10" s="543" customFormat="1" ht="15" customHeight="1" x14ac:dyDescent="0.2">
      <c r="B374" s="942" t="s">
        <v>1900</v>
      </c>
      <c r="C374" s="1133"/>
      <c r="D374" s="896"/>
      <c r="E374" s="1108">
        <f>E365</f>
        <v>0</v>
      </c>
      <c r="F374" s="1109"/>
      <c r="G374" s="1110">
        <f>G365</f>
        <v>0</v>
      </c>
      <c r="H374" s="1111"/>
    </row>
    <row r="375" spans="2:10" s="543" customFormat="1" ht="25.5" customHeight="1" x14ac:dyDescent="0.2">
      <c r="B375" s="1383" t="s">
        <v>1901</v>
      </c>
      <c r="C375" s="1384"/>
      <c r="D375" s="1385"/>
      <c r="E375" s="1386"/>
      <c r="F375" s="1387"/>
      <c r="G375" s="1388"/>
      <c r="H375" s="1389"/>
    </row>
    <row r="376" spans="2:10" x14ac:dyDescent="0.2">
      <c r="I376" s="162"/>
      <c r="J376" s="162"/>
    </row>
    <row r="377" spans="2:10" ht="15" customHeight="1" x14ac:dyDescent="0.2">
      <c r="B377" s="1122" t="s">
        <v>875</v>
      </c>
      <c r="C377" s="1123"/>
      <c r="D377" s="1123"/>
      <c r="E377" s="1123"/>
      <c r="F377" s="1123"/>
      <c r="G377" s="1123"/>
      <c r="H377" s="1124"/>
      <c r="I377" s="162"/>
      <c r="J377" s="162"/>
    </row>
    <row r="378" spans="2:10" x14ac:dyDescent="0.2">
      <c r="I378" s="162"/>
      <c r="J378" s="162"/>
    </row>
    <row r="379" spans="2:10" ht="15.75" customHeight="1" x14ac:dyDescent="0.2">
      <c r="B379" s="1121" t="s">
        <v>876</v>
      </c>
      <c r="C379" s="1121"/>
      <c r="D379" s="1121"/>
      <c r="E379" s="1121"/>
      <c r="F379" s="1121"/>
      <c r="G379" s="1121"/>
      <c r="H379" s="1121"/>
      <c r="I379" s="162"/>
      <c r="J379" s="162"/>
    </row>
    <row r="380" spans="2:10" x14ac:dyDescent="0.2">
      <c r="B380" s="1119" t="s">
        <v>809</v>
      </c>
      <c r="C380" s="1120"/>
      <c r="D380" s="1120"/>
      <c r="E380" s="908" t="str">
        <f>IF(SOMMAIRE!$I$2="Mensuelle","M-1","N-1")</f>
        <v>N-1</v>
      </c>
      <c r="F380" s="909" t="e">
        <f>IF(SOMMAIRE!#REF!="Mensuelle","M-1","N-1")</f>
        <v>#REF!</v>
      </c>
      <c r="G380" s="908" t="str">
        <f>IF(SOMMAIRE!$I$2="Mensuelle","M","N")</f>
        <v>N</v>
      </c>
      <c r="H380" s="909"/>
      <c r="I380" s="162"/>
      <c r="J380" s="162"/>
    </row>
    <row r="381" spans="2:10" x14ac:dyDescent="0.2">
      <c r="B381" s="1292" t="s">
        <v>995</v>
      </c>
      <c r="C381" s="1160"/>
      <c r="D381" s="1161"/>
      <c r="E381" s="1402"/>
      <c r="F381" s="1403"/>
      <c r="G381" s="1396"/>
      <c r="H381" s="1397"/>
    </row>
    <row r="382" spans="2:10" x14ac:dyDescent="0.2">
      <c r="B382" s="942" t="s">
        <v>996</v>
      </c>
      <c r="C382" s="1133"/>
      <c r="D382" s="896"/>
      <c r="E382" s="1402"/>
      <c r="F382" s="1403"/>
      <c r="G382" s="1396"/>
      <c r="H382" s="1397"/>
    </row>
    <row r="383" spans="2:10" x14ac:dyDescent="0.2">
      <c r="B383" s="942" t="s">
        <v>997</v>
      </c>
      <c r="C383" s="1133"/>
      <c r="D383" s="896"/>
      <c r="E383" s="1402"/>
      <c r="F383" s="1403"/>
      <c r="G383" s="1396"/>
      <c r="H383" s="1397"/>
    </row>
    <row r="384" spans="2:10" x14ac:dyDescent="0.2">
      <c r="B384" s="1383" t="s">
        <v>998</v>
      </c>
      <c r="C384" s="1384"/>
      <c r="D384" s="1385"/>
      <c r="E384" s="1398"/>
      <c r="F384" s="1399"/>
      <c r="G384" s="1400"/>
      <c r="H384" s="1401"/>
    </row>
  </sheetData>
  <sheetProtection selectLockedCells="1"/>
  <mergeCells count="908">
    <mergeCell ref="B380:D380"/>
    <mergeCell ref="E380:F380"/>
    <mergeCell ref="G380:H380"/>
    <mergeCell ref="B366:D366"/>
    <mergeCell ref="E366:F366"/>
    <mergeCell ref="G366:H366"/>
    <mergeCell ref="B367:D367"/>
    <mergeCell ref="E367:F367"/>
    <mergeCell ref="G367:H367"/>
    <mergeCell ref="B375:D375"/>
    <mergeCell ref="E375:F375"/>
    <mergeCell ref="G375:H375"/>
    <mergeCell ref="B371:D371"/>
    <mergeCell ref="E371:F371"/>
    <mergeCell ref="G371:H371"/>
    <mergeCell ref="C372:D372"/>
    <mergeCell ref="E372:F372"/>
    <mergeCell ref="B373:D373"/>
    <mergeCell ref="E373:F373"/>
    <mergeCell ref="G373:H373"/>
    <mergeCell ref="B374:D374"/>
    <mergeCell ref="E374:F374"/>
    <mergeCell ref="G374:H374"/>
    <mergeCell ref="B377:H377"/>
    <mergeCell ref="B384:D384"/>
    <mergeCell ref="E384:F384"/>
    <mergeCell ref="G384:H384"/>
    <mergeCell ref="B383:D383"/>
    <mergeCell ref="E383:F383"/>
    <mergeCell ref="G383:H383"/>
    <mergeCell ref="B381:D381"/>
    <mergeCell ref="E381:F381"/>
    <mergeCell ref="G381:H381"/>
    <mergeCell ref="B382:D382"/>
    <mergeCell ref="E382:F382"/>
    <mergeCell ref="G382:H382"/>
    <mergeCell ref="B363:D363"/>
    <mergeCell ref="E363:F363"/>
    <mergeCell ref="G363:H363"/>
    <mergeCell ref="B365:D365"/>
    <mergeCell ref="E365:F365"/>
    <mergeCell ref="G365:H365"/>
    <mergeCell ref="B364:D364"/>
    <mergeCell ref="E364:F364"/>
    <mergeCell ref="G364:H364"/>
    <mergeCell ref="B362:D362"/>
    <mergeCell ref="E362:F362"/>
    <mergeCell ref="G362:H362"/>
    <mergeCell ref="B357:D357"/>
    <mergeCell ref="E357:F357"/>
    <mergeCell ref="G357:H357"/>
    <mergeCell ref="B356:D356"/>
    <mergeCell ref="E356:F356"/>
    <mergeCell ref="G356:H356"/>
    <mergeCell ref="B354:D354"/>
    <mergeCell ref="E354:F354"/>
    <mergeCell ref="G354:H354"/>
    <mergeCell ref="B355:D355"/>
    <mergeCell ref="E355:F355"/>
    <mergeCell ref="G355:H355"/>
    <mergeCell ref="B353:D353"/>
    <mergeCell ref="E353:F353"/>
    <mergeCell ref="G353:H353"/>
    <mergeCell ref="B348:D348"/>
    <mergeCell ref="E348:F348"/>
    <mergeCell ref="G348:H348"/>
    <mergeCell ref="B346:D346"/>
    <mergeCell ref="E346:F346"/>
    <mergeCell ref="G346:H346"/>
    <mergeCell ref="B347:D347"/>
    <mergeCell ref="E347:F347"/>
    <mergeCell ref="G347:H347"/>
    <mergeCell ref="B344:D344"/>
    <mergeCell ref="E344:F344"/>
    <mergeCell ref="G344:H344"/>
    <mergeCell ref="B345:D345"/>
    <mergeCell ref="E345:F345"/>
    <mergeCell ref="G345:H345"/>
    <mergeCell ref="B342:D342"/>
    <mergeCell ref="E342:F342"/>
    <mergeCell ref="G342:H342"/>
    <mergeCell ref="B343:D343"/>
    <mergeCell ref="E343:F343"/>
    <mergeCell ref="G343:H343"/>
    <mergeCell ref="B341:D341"/>
    <mergeCell ref="E341:F341"/>
    <mergeCell ref="G341:H341"/>
    <mergeCell ref="E336:F336"/>
    <mergeCell ref="G336:H336"/>
    <mergeCell ref="B335:D335"/>
    <mergeCell ref="E335:F335"/>
    <mergeCell ref="G335:H335"/>
    <mergeCell ref="B336:D336"/>
    <mergeCell ref="B338:H338"/>
    <mergeCell ref="B340:H340"/>
    <mergeCell ref="B333:D333"/>
    <mergeCell ref="E333:F333"/>
    <mergeCell ref="G333:H333"/>
    <mergeCell ref="B334:D334"/>
    <mergeCell ref="E334:F334"/>
    <mergeCell ref="G334:H334"/>
    <mergeCell ref="B331:D331"/>
    <mergeCell ref="E331:F331"/>
    <mergeCell ref="G331:H331"/>
    <mergeCell ref="B332:D332"/>
    <mergeCell ref="E332:F332"/>
    <mergeCell ref="G332:H332"/>
    <mergeCell ref="B329:D329"/>
    <mergeCell ref="E329:F329"/>
    <mergeCell ref="G329:H329"/>
    <mergeCell ref="B330:D330"/>
    <mergeCell ref="E330:F330"/>
    <mergeCell ref="G330:H330"/>
    <mergeCell ref="B327:D327"/>
    <mergeCell ref="E327:F327"/>
    <mergeCell ref="G327:H327"/>
    <mergeCell ref="B328:D328"/>
    <mergeCell ref="E328:F328"/>
    <mergeCell ref="G328:H328"/>
    <mergeCell ref="B306:D306"/>
    <mergeCell ref="B326:D326"/>
    <mergeCell ref="E326:F326"/>
    <mergeCell ref="G326:H326"/>
    <mergeCell ref="B323:D323"/>
    <mergeCell ref="E318:G318"/>
    <mergeCell ref="H318:J318"/>
    <mergeCell ref="E319:G319"/>
    <mergeCell ref="E320:G320"/>
    <mergeCell ref="E321:G321"/>
    <mergeCell ref="E322:G322"/>
    <mergeCell ref="E323:G323"/>
    <mergeCell ref="H319:J319"/>
    <mergeCell ref="H320:J320"/>
    <mergeCell ref="H321:J321"/>
    <mergeCell ref="H322:J322"/>
    <mergeCell ref="H323:J323"/>
    <mergeCell ref="B321:D321"/>
    <mergeCell ref="B322:D322"/>
    <mergeCell ref="B319:D319"/>
    <mergeCell ref="B320:D320"/>
    <mergeCell ref="B318:D318"/>
    <mergeCell ref="B325:H325"/>
    <mergeCell ref="G314:H314"/>
    <mergeCell ref="B311:D311"/>
    <mergeCell ref="E311:F311"/>
    <mergeCell ref="G311:H311"/>
    <mergeCell ref="B312:D312"/>
    <mergeCell ref="E312:F312"/>
    <mergeCell ref="G312:H312"/>
    <mergeCell ref="B309:D309"/>
    <mergeCell ref="E309:F309"/>
    <mergeCell ref="G309:H309"/>
    <mergeCell ref="B310:D310"/>
    <mergeCell ref="E310:F310"/>
    <mergeCell ref="G310:H310"/>
    <mergeCell ref="C290:D290"/>
    <mergeCell ref="C291:D291"/>
    <mergeCell ref="C296:D296"/>
    <mergeCell ref="E292:F292"/>
    <mergeCell ref="G292:H292"/>
    <mergeCell ref="I292:J292"/>
    <mergeCell ref="E293:F293"/>
    <mergeCell ref="G293:H293"/>
    <mergeCell ref="I293:J293"/>
    <mergeCell ref="E294:F294"/>
    <mergeCell ref="G294:H294"/>
    <mergeCell ref="I294:J294"/>
    <mergeCell ref="C295:D295"/>
    <mergeCell ref="E295:F295"/>
    <mergeCell ref="G295:H295"/>
    <mergeCell ref="I295:J295"/>
    <mergeCell ref="E290:F290"/>
    <mergeCell ref="G290:H290"/>
    <mergeCell ref="I290:J290"/>
    <mergeCell ref="B282:D282"/>
    <mergeCell ref="E282:F282"/>
    <mergeCell ref="G282:H282"/>
    <mergeCell ref="B283:D283"/>
    <mergeCell ref="E283:F283"/>
    <mergeCell ref="G283:H283"/>
    <mergeCell ref="B271:D271"/>
    <mergeCell ref="E271:F271"/>
    <mergeCell ref="G271:H271"/>
    <mergeCell ref="B272:D272"/>
    <mergeCell ref="B273:D273"/>
    <mergeCell ref="E273:F273"/>
    <mergeCell ref="G273:H273"/>
    <mergeCell ref="B279:D279"/>
    <mergeCell ref="E279:F279"/>
    <mergeCell ref="G279:H279"/>
    <mergeCell ref="B278:D278"/>
    <mergeCell ref="E278:F278"/>
    <mergeCell ref="G278:H278"/>
    <mergeCell ref="B277:D277"/>
    <mergeCell ref="E277:F277"/>
    <mergeCell ref="G277:H277"/>
    <mergeCell ref="B267:D267"/>
    <mergeCell ref="E267:F267"/>
    <mergeCell ref="G267:H267"/>
    <mergeCell ref="E287:F287"/>
    <mergeCell ref="G287:H287"/>
    <mergeCell ref="B284:D284"/>
    <mergeCell ref="B285:D285"/>
    <mergeCell ref="E285:F285"/>
    <mergeCell ref="G285:H285"/>
    <mergeCell ref="E284:F284"/>
    <mergeCell ref="B270:D270"/>
    <mergeCell ref="E270:F270"/>
    <mergeCell ref="G270:H270"/>
    <mergeCell ref="E272:F272"/>
    <mergeCell ref="G272:H272"/>
    <mergeCell ref="B275:D275"/>
    <mergeCell ref="B276:D276"/>
    <mergeCell ref="E274:F274"/>
    <mergeCell ref="E275:F275"/>
    <mergeCell ref="G274:H274"/>
    <mergeCell ref="G275:H275"/>
    <mergeCell ref="G276:H276"/>
    <mergeCell ref="B274:D274"/>
    <mergeCell ref="E276:F276"/>
    <mergeCell ref="B229:D229"/>
    <mergeCell ref="E229:F229"/>
    <mergeCell ref="G229:H229"/>
    <mergeCell ref="B266:D266"/>
    <mergeCell ref="E266:F266"/>
    <mergeCell ref="G266:H266"/>
    <mergeCell ref="B247:H247"/>
    <mergeCell ref="B248:D248"/>
    <mergeCell ref="B226:D226"/>
    <mergeCell ref="E226:F226"/>
    <mergeCell ref="G226:H226"/>
    <mergeCell ref="B228:D228"/>
    <mergeCell ref="E228:F228"/>
    <mergeCell ref="G228:H228"/>
    <mergeCell ref="B231:H231"/>
    <mergeCell ref="B232:D232"/>
    <mergeCell ref="E232:F232"/>
    <mergeCell ref="G232:H232"/>
    <mergeCell ref="B233:D233"/>
    <mergeCell ref="G236:H236"/>
    <mergeCell ref="B237:D237"/>
    <mergeCell ref="E237:F237"/>
    <mergeCell ref="G237:H237"/>
    <mergeCell ref="B239:H239"/>
    <mergeCell ref="G221:H221"/>
    <mergeCell ref="B222:D222"/>
    <mergeCell ref="E222:F222"/>
    <mergeCell ref="G222:H222"/>
    <mergeCell ref="E225:F225"/>
    <mergeCell ref="G225:H225"/>
    <mergeCell ref="G227:H227"/>
    <mergeCell ref="E227:F227"/>
    <mergeCell ref="B227:D227"/>
    <mergeCell ref="B223:D223"/>
    <mergeCell ref="E223:F223"/>
    <mergeCell ref="G223:H223"/>
    <mergeCell ref="B224:D224"/>
    <mergeCell ref="E224:F224"/>
    <mergeCell ref="G224:H224"/>
    <mergeCell ref="B225:D225"/>
    <mergeCell ref="B219:D219"/>
    <mergeCell ref="E219:F219"/>
    <mergeCell ref="G219:H219"/>
    <mergeCell ref="C206:D206"/>
    <mergeCell ref="E206:F206"/>
    <mergeCell ref="G206:H206"/>
    <mergeCell ref="C207:D207"/>
    <mergeCell ref="E207:F207"/>
    <mergeCell ref="G207:H207"/>
    <mergeCell ref="C212:D212"/>
    <mergeCell ref="E212:F212"/>
    <mergeCell ref="G212:H212"/>
    <mergeCell ref="C213:D213"/>
    <mergeCell ref="E213:F213"/>
    <mergeCell ref="G213:H213"/>
    <mergeCell ref="C214:D214"/>
    <mergeCell ref="C215:D215"/>
    <mergeCell ref="C216:D216"/>
    <mergeCell ref="E216:F216"/>
    <mergeCell ref="G216:H216"/>
    <mergeCell ref="E214:F214"/>
    <mergeCell ref="G214:H214"/>
    <mergeCell ref="E215:F215"/>
    <mergeCell ref="G215:H215"/>
    <mergeCell ref="B220:D220"/>
    <mergeCell ref="E220:F220"/>
    <mergeCell ref="G220:H220"/>
    <mergeCell ref="B221:D221"/>
    <mergeCell ref="E221:F221"/>
    <mergeCell ref="B168:D168"/>
    <mergeCell ref="E168:F168"/>
    <mergeCell ref="G168:H168"/>
    <mergeCell ref="B169:D169"/>
    <mergeCell ref="E169:F169"/>
    <mergeCell ref="G169:H169"/>
    <mergeCell ref="G170:H170"/>
    <mergeCell ref="G171:H171"/>
    <mergeCell ref="G172:H172"/>
    <mergeCell ref="C170:D170"/>
    <mergeCell ref="C171:D171"/>
    <mergeCell ref="C172:D172"/>
    <mergeCell ref="G182:H182"/>
    <mergeCell ref="E170:F170"/>
    <mergeCell ref="E171:F171"/>
    <mergeCell ref="E172:F172"/>
    <mergeCell ref="E181:F181"/>
    <mergeCell ref="E182:F182"/>
    <mergeCell ref="C182:D182"/>
    <mergeCell ref="B146:D146"/>
    <mergeCell ref="E146:F146"/>
    <mergeCell ref="G146:H146"/>
    <mergeCell ref="B149:D149"/>
    <mergeCell ref="C159:J159"/>
    <mergeCell ref="B165:D165"/>
    <mergeCell ref="E160:G160"/>
    <mergeCell ref="E161:G161"/>
    <mergeCell ref="E162:G162"/>
    <mergeCell ref="E163:G163"/>
    <mergeCell ref="E164:G164"/>
    <mergeCell ref="E165:G165"/>
    <mergeCell ref="H161:J161"/>
    <mergeCell ref="H160:J160"/>
    <mergeCell ref="B163:D163"/>
    <mergeCell ref="B164:D164"/>
    <mergeCell ref="B161:D161"/>
    <mergeCell ref="B162:D162"/>
    <mergeCell ref="B160:D160"/>
    <mergeCell ref="E149:F149"/>
    <mergeCell ref="H162:J162"/>
    <mergeCell ref="H163:J163"/>
    <mergeCell ref="H164:J164"/>
    <mergeCell ref="H165:J165"/>
    <mergeCell ref="B143:D143"/>
    <mergeCell ref="E143:F143"/>
    <mergeCell ref="G143:H143"/>
    <mergeCell ref="B144:D144"/>
    <mergeCell ref="E144:F144"/>
    <mergeCell ref="G144:H144"/>
    <mergeCell ref="B145:D145"/>
    <mergeCell ref="E145:F145"/>
    <mergeCell ref="G145:H145"/>
    <mergeCell ref="B141:D141"/>
    <mergeCell ref="E141:F141"/>
    <mergeCell ref="G141:H141"/>
    <mergeCell ref="B142:D142"/>
    <mergeCell ref="E142:F142"/>
    <mergeCell ref="G142:H142"/>
    <mergeCell ref="B138:D138"/>
    <mergeCell ref="E138:F138"/>
    <mergeCell ref="G138:H138"/>
    <mergeCell ref="B140:H140"/>
    <mergeCell ref="B137:D137"/>
    <mergeCell ref="E137:F137"/>
    <mergeCell ref="G137:H137"/>
    <mergeCell ref="B136:D136"/>
    <mergeCell ref="E136:F136"/>
    <mergeCell ref="G136:H136"/>
    <mergeCell ref="B134:D134"/>
    <mergeCell ref="E134:F134"/>
    <mergeCell ref="G134:H134"/>
    <mergeCell ref="B135:D135"/>
    <mergeCell ref="E135:F135"/>
    <mergeCell ref="G135:H135"/>
    <mergeCell ref="E123:F123"/>
    <mergeCell ref="E52:F52"/>
    <mergeCell ref="G52:H52"/>
    <mergeCell ref="B59:D59"/>
    <mergeCell ref="E59:F59"/>
    <mergeCell ref="E102:F102"/>
    <mergeCell ref="G102:H102"/>
    <mergeCell ref="G126:H126"/>
    <mergeCell ref="B68:D68"/>
    <mergeCell ref="E68:F68"/>
    <mergeCell ref="B71:D71"/>
    <mergeCell ref="E71:F71"/>
    <mergeCell ref="B57:D57"/>
    <mergeCell ref="G57:H57"/>
    <mergeCell ref="B52:D52"/>
    <mergeCell ref="E57:F57"/>
    <mergeCell ref="B72:D72"/>
    <mergeCell ref="E72:F72"/>
    <mergeCell ref="E84:F84"/>
    <mergeCell ref="G84:H84"/>
    <mergeCell ref="E75:F75"/>
    <mergeCell ref="G90:H90"/>
    <mergeCell ref="B87:D87"/>
    <mergeCell ref="E87:F87"/>
    <mergeCell ref="B133:D133"/>
    <mergeCell ref="E133:F133"/>
    <mergeCell ref="G133:H133"/>
    <mergeCell ref="B129:D129"/>
    <mergeCell ref="E129:F129"/>
    <mergeCell ref="G129:H129"/>
    <mergeCell ref="B132:H132"/>
    <mergeCell ref="B130:D130"/>
    <mergeCell ref="E130:F130"/>
    <mergeCell ref="G130:H130"/>
    <mergeCell ref="G50:H50"/>
    <mergeCell ref="G44:H44"/>
    <mergeCell ref="G51:H51"/>
    <mergeCell ref="E18:F18"/>
    <mergeCell ref="G18:H18"/>
    <mergeCell ref="E23:F23"/>
    <mergeCell ref="G23:H23"/>
    <mergeCell ref="B20:D20"/>
    <mergeCell ref="E20:F20"/>
    <mergeCell ref="G20:H20"/>
    <mergeCell ref="B21:D21"/>
    <mergeCell ref="E21:F21"/>
    <mergeCell ref="G21:H21"/>
    <mergeCell ref="B50:D50"/>
    <mergeCell ref="B51:D51"/>
    <mergeCell ref="E51:F51"/>
    <mergeCell ref="B40:D40"/>
    <mergeCell ref="E40:F40"/>
    <mergeCell ref="B48:D48"/>
    <mergeCell ref="B49:D49"/>
    <mergeCell ref="B45:D45"/>
    <mergeCell ref="E45:F45"/>
    <mergeCell ref="E50:F50"/>
    <mergeCell ref="G46:H46"/>
    <mergeCell ref="E127:F127"/>
    <mergeCell ref="G127:H127"/>
    <mergeCell ref="B69:D69"/>
    <mergeCell ref="E69:F69"/>
    <mergeCell ref="G69:H69"/>
    <mergeCell ref="B67:D67"/>
    <mergeCell ref="E67:F67"/>
    <mergeCell ref="G67:H67"/>
    <mergeCell ref="G72:H72"/>
    <mergeCell ref="B70:D70"/>
    <mergeCell ref="E70:F70"/>
    <mergeCell ref="G70:H70"/>
    <mergeCell ref="B125:H125"/>
    <mergeCell ref="B123:D123"/>
    <mergeCell ref="B108:H108"/>
    <mergeCell ref="G85:H85"/>
    <mergeCell ref="B86:D86"/>
    <mergeCell ref="E86:F86"/>
    <mergeCell ref="G86:H86"/>
    <mergeCell ref="B102:D102"/>
    <mergeCell ref="G68:H68"/>
    <mergeCell ref="B126:D126"/>
    <mergeCell ref="E126:F126"/>
    <mergeCell ref="B110:D110"/>
    <mergeCell ref="B128:D128"/>
    <mergeCell ref="E128:F128"/>
    <mergeCell ref="G128:H128"/>
    <mergeCell ref="G59:H59"/>
    <mergeCell ref="B61:D61"/>
    <mergeCell ref="E61:F61"/>
    <mergeCell ref="G61:H61"/>
    <mergeCell ref="B88:D88"/>
    <mergeCell ref="E88:F88"/>
    <mergeCell ref="G88:H88"/>
    <mergeCell ref="B85:D85"/>
    <mergeCell ref="E85:F85"/>
    <mergeCell ref="G110:H110"/>
    <mergeCell ref="B111:D111"/>
    <mergeCell ref="E111:F111"/>
    <mergeCell ref="G111:H111"/>
    <mergeCell ref="B109:D109"/>
    <mergeCell ref="E109:F109"/>
    <mergeCell ref="G109:H109"/>
    <mergeCell ref="G114:H114"/>
    <mergeCell ref="B117:D117"/>
    <mergeCell ref="E117:F117"/>
    <mergeCell ref="B127:D127"/>
    <mergeCell ref="G123:H123"/>
    <mergeCell ref="B47:D47"/>
    <mergeCell ref="B46:D46"/>
    <mergeCell ref="E46:F46"/>
    <mergeCell ref="G49:H49"/>
    <mergeCell ref="E47:F47"/>
    <mergeCell ref="E48:F48"/>
    <mergeCell ref="E49:F49"/>
    <mergeCell ref="B44:D44"/>
    <mergeCell ref="E44:F44"/>
    <mergeCell ref="G47:H47"/>
    <mergeCell ref="G48:H48"/>
    <mergeCell ref="B41:D41"/>
    <mergeCell ref="E41:F41"/>
    <mergeCell ref="G41:H41"/>
    <mergeCell ref="B39:D39"/>
    <mergeCell ref="E39:F39"/>
    <mergeCell ref="G39:H39"/>
    <mergeCell ref="B38:D38"/>
    <mergeCell ref="E38:F38"/>
    <mergeCell ref="G45:H45"/>
    <mergeCell ref="G40:H40"/>
    <mergeCell ref="G38:H38"/>
    <mergeCell ref="B2:H2"/>
    <mergeCell ref="B22:D22"/>
    <mergeCell ref="E22:F22"/>
    <mergeCell ref="G22:H22"/>
    <mergeCell ref="G36:H36"/>
    <mergeCell ref="E26:F26"/>
    <mergeCell ref="B28:D28"/>
    <mergeCell ref="E28:F28"/>
    <mergeCell ref="G28:H28"/>
    <mergeCell ref="B24:D24"/>
    <mergeCell ref="B13:D13"/>
    <mergeCell ref="B14:D14"/>
    <mergeCell ref="B15:D15"/>
    <mergeCell ref="E25:F25"/>
    <mergeCell ref="G25:H25"/>
    <mergeCell ref="G26:H26"/>
    <mergeCell ref="G6:H6"/>
    <mergeCell ref="B7:D7"/>
    <mergeCell ref="G9:H9"/>
    <mergeCell ref="G7:H7"/>
    <mergeCell ref="B5:H5"/>
    <mergeCell ref="E24:F24"/>
    <mergeCell ref="G29:H29"/>
    <mergeCell ref="B35:D35"/>
    <mergeCell ref="G19:H19"/>
    <mergeCell ref="E8:F8"/>
    <mergeCell ref="E9:F9"/>
    <mergeCell ref="E10:F10"/>
    <mergeCell ref="E11:F11"/>
    <mergeCell ref="G12:H12"/>
    <mergeCell ref="B12:D12"/>
    <mergeCell ref="B18:D18"/>
    <mergeCell ref="G10:H10"/>
    <mergeCell ref="G8:H8"/>
    <mergeCell ref="G15:H15"/>
    <mergeCell ref="G13:H13"/>
    <mergeCell ref="G11:H11"/>
    <mergeCell ref="E12:F12"/>
    <mergeCell ref="E15:F15"/>
    <mergeCell ref="E13:F13"/>
    <mergeCell ref="E14:F14"/>
    <mergeCell ref="G14:H14"/>
    <mergeCell ref="B6:D6"/>
    <mergeCell ref="B8:D8"/>
    <mergeCell ref="B9:D9"/>
    <mergeCell ref="B10:D10"/>
    <mergeCell ref="B11:D11"/>
    <mergeCell ref="E6:F6"/>
    <mergeCell ref="B23:D23"/>
    <mergeCell ref="E7:F7"/>
    <mergeCell ref="B27:D27"/>
    <mergeCell ref="E27:F27"/>
    <mergeCell ref="B19:D19"/>
    <mergeCell ref="E19:F19"/>
    <mergeCell ref="G87:H87"/>
    <mergeCell ref="B84:D84"/>
    <mergeCell ref="B96:D96"/>
    <mergeCell ref="E96:F96"/>
    <mergeCell ref="G96:H96"/>
    <mergeCell ref="G24:H24"/>
    <mergeCell ref="B118:D118"/>
    <mergeCell ref="E118:F118"/>
    <mergeCell ref="C98:L98"/>
    <mergeCell ref="G118:H118"/>
    <mergeCell ref="I100:J100"/>
    <mergeCell ref="G71:H71"/>
    <mergeCell ref="G27:H27"/>
    <mergeCell ref="B36:D36"/>
    <mergeCell ref="E36:F36"/>
    <mergeCell ref="E35:F35"/>
    <mergeCell ref="G35:H35"/>
    <mergeCell ref="B30:D30"/>
    <mergeCell ref="E30:F30"/>
    <mergeCell ref="G30:H30"/>
    <mergeCell ref="B29:D29"/>
    <mergeCell ref="E29:F29"/>
    <mergeCell ref="K99:L99"/>
    <mergeCell ref="K100:L100"/>
    <mergeCell ref="B119:D119"/>
    <mergeCell ref="E119:F119"/>
    <mergeCell ref="G119:H119"/>
    <mergeCell ref="B114:D114"/>
    <mergeCell ref="E114:F114"/>
    <mergeCell ref="K103:L103"/>
    <mergeCell ref="K104:L104"/>
    <mergeCell ref="B101:D101"/>
    <mergeCell ref="G117:H117"/>
    <mergeCell ref="B112:D112"/>
    <mergeCell ref="E112:F112"/>
    <mergeCell ref="G112:H112"/>
    <mergeCell ref="B113:D113"/>
    <mergeCell ref="E113:F113"/>
    <mergeCell ref="G113:H113"/>
    <mergeCell ref="B116:H116"/>
    <mergeCell ref="I102:J102"/>
    <mergeCell ref="B106:H106"/>
    <mergeCell ref="E110:F110"/>
    <mergeCell ref="K101:L101"/>
    <mergeCell ref="K102:L102"/>
    <mergeCell ref="B103:D103"/>
    <mergeCell ref="E103:F103"/>
    <mergeCell ref="G103:H103"/>
    <mergeCell ref="B122:D122"/>
    <mergeCell ref="E122:F122"/>
    <mergeCell ref="G122:H122"/>
    <mergeCell ref="B120:D120"/>
    <mergeCell ref="E120:F120"/>
    <mergeCell ref="G120:H120"/>
    <mergeCell ref="B121:D121"/>
    <mergeCell ref="E121:F121"/>
    <mergeCell ref="G121:H121"/>
    <mergeCell ref="I103:J103"/>
    <mergeCell ref="B104:D104"/>
    <mergeCell ref="E104:F104"/>
    <mergeCell ref="G104:H104"/>
    <mergeCell ref="I104:J104"/>
    <mergeCell ref="E101:F101"/>
    <mergeCell ref="G101:H101"/>
    <mergeCell ref="I101:J101"/>
    <mergeCell ref="G100:H100"/>
    <mergeCell ref="B100:D100"/>
    <mergeCell ref="E100:F100"/>
    <mergeCell ref="B99:D99"/>
    <mergeCell ref="E99:F99"/>
    <mergeCell ref="G99:H99"/>
    <mergeCell ref="I99:J99"/>
    <mergeCell ref="B3:H3"/>
    <mergeCell ref="B32:H32"/>
    <mergeCell ref="B34:H34"/>
    <mergeCell ref="B43:H43"/>
    <mergeCell ref="B54:H54"/>
    <mergeCell ref="B64:H64"/>
    <mergeCell ref="B83:H83"/>
    <mergeCell ref="B94:H94"/>
    <mergeCell ref="B66:H66"/>
    <mergeCell ref="E95:F95"/>
    <mergeCell ref="G95:H95"/>
    <mergeCell ref="B92:D92"/>
    <mergeCell ref="E92:F92"/>
    <mergeCell ref="G92:H92"/>
    <mergeCell ref="B95:D95"/>
    <mergeCell ref="B91:D91"/>
    <mergeCell ref="E91:F91"/>
    <mergeCell ref="G91:H91"/>
    <mergeCell ref="B89:D89"/>
    <mergeCell ref="E89:F89"/>
    <mergeCell ref="G89:H89"/>
    <mergeCell ref="B90:D90"/>
    <mergeCell ref="E90:F90"/>
    <mergeCell ref="E304:F304"/>
    <mergeCell ref="G304:H304"/>
    <mergeCell ref="B305:D305"/>
    <mergeCell ref="E305:F305"/>
    <mergeCell ref="G305:H305"/>
    <mergeCell ref="B302:D302"/>
    <mergeCell ref="E302:F302"/>
    <mergeCell ref="G302:H302"/>
    <mergeCell ref="B303:D303"/>
    <mergeCell ref="E303:F303"/>
    <mergeCell ref="G303:H303"/>
    <mergeCell ref="E233:F233"/>
    <mergeCell ref="G233:H233"/>
    <mergeCell ref="B234:D234"/>
    <mergeCell ref="E234:F234"/>
    <mergeCell ref="G234:H234"/>
    <mergeCell ref="B235:D235"/>
    <mergeCell ref="E235:F235"/>
    <mergeCell ref="G235:H235"/>
    <mergeCell ref="B236:D236"/>
    <mergeCell ref="E236:F236"/>
    <mergeCell ref="B379:H379"/>
    <mergeCell ref="B281:H281"/>
    <mergeCell ref="B265:H265"/>
    <mergeCell ref="B263:H263"/>
    <mergeCell ref="C317:J317"/>
    <mergeCell ref="I291:J291"/>
    <mergeCell ref="I296:J296"/>
    <mergeCell ref="E268:F268"/>
    <mergeCell ref="G268:H268"/>
    <mergeCell ref="B269:D269"/>
    <mergeCell ref="E269:F269"/>
    <mergeCell ref="G269:H269"/>
    <mergeCell ref="B268:D268"/>
    <mergeCell ref="C289:J289"/>
    <mergeCell ref="G284:H284"/>
    <mergeCell ref="B286:D286"/>
    <mergeCell ref="E286:F286"/>
    <mergeCell ref="G286:H286"/>
    <mergeCell ref="B287:D287"/>
    <mergeCell ref="B298:H298"/>
    <mergeCell ref="B300:H300"/>
    <mergeCell ref="B308:H308"/>
    <mergeCell ref="E291:F291"/>
    <mergeCell ref="B369:H369"/>
    <mergeCell ref="E244:F244"/>
    <mergeCell ref="G244:H244"/>
    <mergeCell ref="B245:D245"/>
    <mergeCell ref="E245:F245"/>
    <mergeCell ref="G245:H245"/>
    <mergeCell ref="B240:D240"/>
    <mergeCell ref="E240:F240"/>
    <mergeCell ref="G240:H240"/>
    <mergeCell ref="B241:D241"/>
    <mergeCell ref="E241:F241"/>
    <mergeCell ref="G241:H241"/>
    <mergeCell ref="B242:D242"/>
    <mergeCell ref="E242:F242"/>
    <mergeCell ref="G242:H242"/>
    <mergeCell ref="B261:D261"/>
    <mergeCell ref="E261:F261"/>
    <mergeCell ref="G261:H261"/>
    <mergeCell ref="B255:H255"/>
    <mergeCell ref="B256:D256"/>
    <mergeCell ref="E256:F256"/>
    <mergeCell ref="G256:H256"/>
    <mergeCell ref="B257:D257"/>
    <mergeCell ref="E257:F257"/>
    <mergeCell ref="G257:H257"/>
    <mergeCell ref="B258:D258"/>
    <mergeCell ref="E258:F258"/>
    <mergeCell ref="G258:H258"/>
    <mergeCell ref="B259:D259"/>
    <mergeCell ref="E259:F259"/>
    <mergeCell ref="G259:H259"/>
    <mergeCell ref="B260:D260"/>
    <mergeCell ref="E260:F260"/>
    <mergeCell ref="B370:D370"/>
    <mergeCell ref="E370:F370"/>
    <mergeCell ref="G370:H370"/>
    <mergeCell ref="B352:H352"/>
    <mergeCell ref="B350:H350"/>
    <mergeCell ref="B359:H359"/>
    <mergeCell ref="B361:H361"/>
    <mergeCell ref="G291:H291"/>
    <mergeCell ref="C292:D292"/>
    <mergeCell ref="C293:D293"/>
    <mergeCell ref="C294:D294"/>
    <mergeCell ref="B301:D301"/>
    <mergeCell ref="E301:F301"/>
    <mergeCell ref="G301:H301"/>
    <mergeCell ref="E296:F296"/>
    <mergeCell ref="G296:H296"/>
    <mergeCell ref="B304:D304"/>
    <mergeCell ref="E306:F306"/>
    <mergeCell ref="G306:H306"/>
    <mergeCell ref="B313:D313"/>
    <mergeCell ref="E313:F313"/>
    <mergeCell ref="G313:H313"/>
    <mergeCell ref="B314:D314"/>
    <mergeCell ref="E314:F314"/>
    <mergeCell ref="E154:F154"/>
    <mergeCell ref="G154:H154"/>
    <mergeCell ref="B252:D252"/>
    <mergeCell ref="E252:F252"/>
    <mergeCell ref="G252:H252"/>
    <mergeCell ref="B253:D253"/>
    <mergeCell ref="E253:F253"/>
    <mergeCell ref="G253:H253"/>
    <mergeCell ref="G260:H260"/>
    <mergeCell ref="E248:F248"/>
    <mergeCell ref="G248:H248"/>
    <mergeCell ref="B249:D249"/>
    <mergeCell ref="E249:F249"/>
    <mergeCell ref="G249:H249"/>
    <mergeCell ref="B250:D250"/>
    <mergeCell ref="E250:F250"/>
    <mergeCell ref="G250:H250"/>
    <mergeCell ref="B251:D251"/>
    <mergeCell ref="E251:F251"/>
    <mergeCell ref="G251:H251"/>
    <mergeCell ref="B243:D243"/>
    <mergeCell ref="E243:F243"/>
    <mergeCell ref="G243:H243"/>
    <mergeCell ref="B244:D244"/>
    <mergeCell ref="B148:H148"/>
    <mergeCell ref="E157:F157"/>
    <mergeCell ref="G157:H157"/>
    <mergeCell ref="G155:H155"/>
    <mergeCell ref="G156:H156"/>
    <mergeCell ref="E155:F155"/>
    <mergeCell ref="E156:F156"/>
    <mergeCell ref="E151:F151"/>
    <mergeCell ref="E152:F152"/>
    <mergeCell ref="E153:F153"/>
    <mergeCell ref="G151:H151"/>
    <mergeCell ref="G152:H152"/>
    <mergeCell ref="G153:H153"/>
    <mergeCell ref="B155:D155"/>
    <mergeCell ref="B156:D156"/>
    <mergeCell ref="B157:D157"/>
    <mergeCell ref="B151:D151"/>
    <mergeCell ref="B152:D152"/>
    <mergeCell ref="B153:D153"/>
    <mergeCell ref="B150:D150"/>
    <mergeCell ref="B154:D154"/>
    <mergeCell ref="G149:H149"/>
    <mergeCell ref="E150:F150"/>
    <mergeCell ref="G150:H150"/>
    <mergeCell ref="G177:H177"/>
    <mergeCell ref="C178:D178"/>
    <mergeCell ref="C179:D179"/>
    <mergeCell ref="C180:D180"/>
    <mergeCell ref="E180:F180"/>
    <mergeCell ref="G180:H180"/>
    <mergeCell ref="B181:D181"/>
    <mergeCell ref="G181:H181"/>
    <mergeCell ref="C183:D183"/>
    <mergeCell ref="E183:F183"/>
    <mergeCell ref="G183:H183"/>
    <mergeCell ref="E178:F178"/>
    <mergeCell ref="G178:H178"/>
    <mergeCell ref="E179:F179"/>
    <mergeCell ref="G179:H179"/>
    <mergeCell ref="C185:D185"/>
    <mergeCell ref="E185:F185"/>
    <mergeCell ref="G185:H185"/>
    <mergeCell ref="C192:D192"/>
    <mergeCell ref="E192:F192"/>
    <mergeCell ref="C186:D186"/>
    <mergeCell ref="E186:F186"/>
    <mergeCell ref="G186:H186"/>
    <mergeCell ref="G192:H192"/>
    <mergeCell ref="C190:D190"/>
    <mergeCell ref="C191:D191"/>
    <mergeCell ref="E190:F190"/>
    <mergeCell ref="B60:D60"/>
    <mergeCell ref="B58:D58"/>
    <mergeCell ref="E58:F58"/>
    <mergeCell ref="G58:H58"/>
    <mergeCell ref="G60:H60"/>
    <mergeCell ref="E60:F60"/>
    <mergeCell ref="B77:D77"/>
    <mergeCell ref="B78:D78"/>
    <mergeCell ref="B79:D79"/>
    <mergeCell ref="G75:H75"/>
    <mergeCell ref="B75:D76"/>
    <mergeCell ref="C195:D195"/>
    <mergeCell ref="E195:F195"/>
    <mergeCell ref="G195:H195"/>
    <mergeCell ref="B193:D193"/>
    <mergeCell ref="E193:F193"/>
    <mergeCell ref="G193:H193"/>
    <mergeCell ref="B37:D37"/>
    <mergeCell ref="C187:D187"/>
    <mergeCell ref="E187:F187"/>
    <mergeCell ref="G187:H187"/>
    <mergeCell ref="C188:D188"/>
    <mergeCell ref="E188:F188"/>
    <mergeCell ref="G188:H188"/>
    <mergeCell ref="C189:D189"/>
    <mergeCell ref="E189:F189"/>
    <mergeCell ref="G189:H189"/>
    <mergeCell ref="C173:D173"/>
    <mergeCell ref="E173:F173"/>
    <mergeCell ref="G173:H173"/>
    <mergeCell ref="C174:D174"/>
    <mergeCell ref="E174:F174"/>
    <mergeCell ref="G174:H174"/>
    <mergeCell ref="C175:D175"/>
    <mergeCell ref="E175:F175"/>
    <mergeCell ref="C200:D200"/>
    <mergeCell ref="E200:F200"/>
    <mergeCell ref="G200:H200"/>
    <mergeCell ref="C201:D201"/>
    <mergeCell ref="E201:F201"/>
    <mergeCell ref="G201:H201"/>
    <mergeCell ref="G175:H175"/>
    <mergeCell ref="C176:D176"/>
    <mergeCell ref="E176:F176"/>
    <mergeCell ref="G176:H176"/>
    <mergeCell ref="C177:D177"/>
    <mergeCell ref="E177:F177"/>
    <mergeCell ref="C196:D196"/>
    <mergeCell ref="E196:F196"/>
    <mergeCell ref="G196:H196"/>
    <mergeCell ref="G190:H190"/>
    <mergeCell ref="E191:F191"/>
    <mergeCell ref="G191:H191"/>
    <mergeCell ref="C184:D184"/>
    <mergeCell ref="E184:F184"/>
    <mergeCell ref="G184:H184"/>
    <mergeCell ref="C194:D194"/>
    <mergeCell ref="E194:F194"/>
    <mergeCell ref="G194:H194"/>
    <mergeCell ref="C197:D197"/>
    <mergeCell ref="E197:F197"/>
    <mergeCell ref="G197:H197"/>
    <mergeCell ref="C198:D198"/>
    <mergeCell ref="E198:F198"/>
    <mergeCell ref="G198:H198"/>
    <mergeCell ref="C199:D199"/>
    <mergeCell ref="E199:F199"/>
    <mergeCell ref="G199:H199"/>
    <mergeCell ref="C211:D211"/>
    <mergeCell ref="E211:F211"/>
    <mergeCell ref="G211:H211"/>
    <mergeCell ref="C202:D202"/>
    <mergeCell ref="C203:D203"/>
    <mergeCell ref="C208:D208"/>
    <mergeCell ref="E208:F208"/>
    <mergeCell ref="G208:H208"/>
    <mergeCell ref="C209:D209"/>
    <mergeCell ref="E209:F209"/>
    <mergeCell ref="G209:H209"/>
    <mergeCell ref="C210:D210"/>
    <mergeCell ref="E210:F210"/>
    <mergeCell ref="G210:H210"/>
    <mergeCell ref="E202:F202"/>
    <mergeCell ref="C204:D204"/>
    <mergeCell ref="E204:F204"/>
    <mergeCell ref="G204:H204"/>
    <mergeCell ref="G202:H202"/>
    <mergeCell ref="E203:F203"/>
    <mergeCell ref="G203:H203"/>
    <mergeCell ref="B205:D205"/>
    <mergeCell ref="E205:F205"/>
    <mergeCell ref="G205:H20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enableFormatConditionsCalculation="0">
    <tabColor theme="6" tint="-0.499984740745262"/>
  </sheetPr>
  <dimension ref="B2:I328"/>
  <sheetViews>
    <sheetView showGridLines="0" topLeftCell="C1" workbookViewId="0">
      <pane ySplit="2" topLeftCell="A300" activePane="bottomLeft" state="frozen"/>
      <selection activeCell="E218" sqref="E218:F218"/>
      <selection pane="bottomLeft" activeCell="F25" sqref="F25"/>
    </sheetView>
  </sheetViews>
  <sheetFormatPr baseColWidth="10" defaultColWidth="10.83203125" defaultRowHeight="15" x14ac:dyDescent="0.2"/>
  <cols>
    <col min="1" max="1" width="10.83203125" style="4"/>
    <col min="2" max="2" width="12.1640625" style="4" customWidth="1"/>
    <col min="3" max="3" width="53.1640625" style="4" customWidth="1"/>
    <col min="4" max="4" width="27" style="4" customWidth="1"/>
    <col min="5" max="5" width="14" style="4" customWidth="1"/>
    <col min="6" max="7" width="13.5" style="4" customWidth="1"/>
    <col min="8" max="8" width="14" style="4" customWidth="1"/>
    <col min="9" max="9" width="15.33203125" style="4" customWidth="1"/>
    <col min="10" max="10" width="10.83203125" style="4"/>
    <col min="11" max="11" width="31" style="4" customWidth="1"/>
    <col min="12" max="16384" width="10.83203125" style="4"/>
  </cols>
  <sheetData>
    <row r="2" spans="2:8" ht="19" x14ac:dyDescent="0.25">
      <c r="B2" s="971" t="s">
        <v>1905</v>
      </c>
      <c r="C2" s="971"/>
      <c r="D2" s="971"/>
      <c r="E2" s="971"/>
      <c r="F2" s="971"/>
      <c r="G2" s="971"/>
      <c r="H2" s="971"/>
    </row>
    <row r="3" spans="2:8" x14ac:dyDescent="0.2">
      <c r="B3" s="30"/>
      <c r="C3" s="27"/>
      <c r="D3" s="130"/>
      <c r="E3" s="130"/>
    </row>
    <row r="4" spans="2:8" ht="16" x14ac:dyDescent="0.2">
      <c r="B4" s="133"/>
      <c r="C4" s="914" t="s">
        <v>1907</v>
      </c>
      <c r="D4" s="914"/>
      <c r="E4" s="914"/>
      <c r="F4" s="914"/>
      <c r="G4" s="914"/>
      <c r="H4" s="914"/>
    </row>
    <row r="5" spans="2:8" ht="23.25" customHeight="1" x14ac:dyDescent="0.2">
      <c r="B5" s="158" t="s">
        <v>1892</v>
      </c>
      <c r="C5" s="52" t="s">
        <v>1975</v>
      </c>
      <c r="D5" s="562" t="s">
        <v>1893</v>
      </c>
      <c r="E5" s="545" t="s">
        <v>1894</v>
      </c>
      <c r="F5" s="545" t="s">
        <v>1895</v>
      </c>
      <c r="G5" s="545" t="s">
        <v>1896</v>
      </c>
      <c r="H5" s="102" t="s">
        <v>521</v>
      </c>
    </row>
    <row r="6" spans="2:8" x14ac:dyDescent="0.2">
      <c r="B6" s="619" t="str">
        <f>IF(OR('Annexes 4'!B127=0,'Annexes 4'!B127=""),"",'Annexes 4'!B127)</f>
        <v/>
      </c>
      <c r="C6" s="620" t="str">
        <f>IF(OR('Annexes 4'!C127=0,'Annexes 4'!C127=""),"",'Annexes 4'!C127)</f>
        <v/>
      </c>
      <c r="D6" s="621" t="str">
        <f>IF(OR('Annexes 4'!D127=0,'Annexes 4'!D127=""),"",'Annexes 4'!D127)</f>
        <v/>
      </c>
      <c r="E6" s="622" t="str">
        <f>IF(OR('Annexes 4'!E127=0,'Annexes 4'!E127=""),"",'Annexes 4'!E127)</f>
        <v/>
      </c>
      <c r="F6" s="623" t="str">
        <f>IF(OR('Annexes 4'!F127=0,'Annexes 4'!F127=""),"",'Annexes 4'!F127)</f>
        <v/>
      </c>
      <c r="G6" s="623" t="str">
        <f>IF(OR('Annexes 4'!G127=0,'Annexes 4'!G127=""),"",'Annexes 4'!G127)</f>
        <v/>
      </c>
      <c r="H6" s="624" t="str">
        <f>IF(OR('Annexes 4'!H127=0,'Annexes 4'!H127=""),"",'Annexes 4'!H127)</f>
        <v/>
      </c>
    </row>
    <row r="7" spans="2:8" x14ac:dyDescent="0.2">
      <c r="B7" s="625" t="str">
        <f>IF(OR('Annexes 4'!B128=0,'Annexes 4'!B128=""),"",'Annexes 4'!B128)</f>
        <v/>
      </c>
      <c r="C7" s="626" t="str">
        <f>IF(OR('Annexes 4'!C128=0,'Annexes 4'!C128=""),"",'Annexes 4'!C128)</f>
        <v/>
      </c>
      <c r="D7" s="627" t="str">
        <f>IF(OR('Annexes 4'!D128=0,'Annexes 4'!D128=""),"",'Annexes 4'!D128)</f>
        <v/>
      </c>
      <c r="E7" s="628" t="str">
        <f>IF(OR('Annexes 4'!E128=0,'Annexes 4'!E128=""),"",'Annexes 4'!E128)</f>
        <v/>
      </c>
      <c r="F7" s="629" t="str">
        <f>IF(OR('Annexes 4'!F128=0,'Annexes 4'!F128=""),"",'Annexes 4'!F128)</f>
        <v/>
      </c>
      <c r="G7" s="629" t="str">
        <f>IF(OR('Annexes 4'!G128=0,'Annexes 4'!G128=""),"",'Annexes 4'!G128)</f>
        <v/>
      </c>
      <c r="H7" s="629" t="str">
        <f>IF(OR('Annexes 4'!H128=0,'Annexes 4'!H128=""),"",'Annexes 4'!H128)</f>
        <v/>
      </c>
    </row>
    <row r="8" spans="2:8" x14ac:dyDescent="0.2">
      <c r="B8" s="625" t="str">
        <f>IF(OR('Annexes 4'!B129=0,'Annexes 4'!B129=""),"",'Annexes 4'!B129)</f>
        <v/>
      </c>
      <c r="C8" s="626" t="str">
        <f>IF(OR('Annexes 4'!C129=0,'Annexes 4'!C129=""),"",'Annexes 4'!C129)</f>
        <v/>
      </c>
      <c r="D8" s="627" t="str">
        <f>IF(OR('Annexes 4'!D129=0,'Annexes 4'!D129=""),"",'Annexes 4'!D129)</f>
        <v/>
      </c>
      <c r="E8" s="628" t="str">
        <f>IF(OR('Annexes 4'!E129=0,'Annexes 4'!E129=""),"",'Annexes 4'!E129)</f>
        <v/>
      </c>
      <c r="F8" s="629" t="str">
        <f>IF(OR('Annexes 4'!F129=0,'Annexes 4'!F129=""),"",'Annexes 4'!F129)</f>
        <v/>
      </c>
      <c r="G8" s="629" t="str">
        <f>IF(OR('Annexes 4'!G129=0,'Annexes 4'!G129=""),"",'Annexes 4'!G129)</f>
        <v/>
      </c>
      <c r="H8" s="629" t="str">
        <f>IF(OR('Annexes 4'!H129=0,'Annexes 4'!H129=""),"",'Annexes 4'!H129)</f>
        <v/>
      </c>
    </row>
    <row r="9" spans="2:8" x14ac:dyDescent="0.2">
      <c r="B9" s="630" t="str">
        <f>IF(OR('Annexes 4'!B130=0,'Annexes 4'!B130=""),"",'Annexes 4'!B130)</f>
        <v/>
      </c>
      <c r="C9" s="626" t="str">
        <f>IF(OR('Annexes 4'!C130=0,'Annexes 4'!C130=""),"",'Annexes 4'!C130)</f>
        <v/>
      </c>
      <c r="D9" s="627" t="str">
        <f>IF(OR('Annexes 4'!D130=0,'Annexes 4'!D130=""),"",'Annexes 4'!D130)</f>
        <v/>
      </c>
      <c r="E9" s="628" t="str">
        <f>IF(OR('Annexes 4'!E130=0,'Annexes 4'!E130=""),"",'Annexes 4'!E130)</f>
        <v/>
      </c>
      <c r="F9" s="629" t="str">
        <f>IF(OR('Annexes 4'!F130=0,'Annexes 4'!F130=""),"",'Annexes 4'!F130)</f>
        <v/>
      </c>
      <c r="G9" s="629" t="str">
        <f>IF(OR('Annexes 4'!G130=0,'Annexes 4'!G130=""),"",'Annexes 4'!G130)</f>
        <v/>
      </c>
      <c r="H9" s="629" t="str">
        <f>IF(OR('Annexes 4'!H130=0,'Annexes 4'!H130=""),"",'Annexes 4'!H130)</f>
        <v/>
      </c>
    </row>
    <row r="10" spans="2:8" x14ac:dyDescent="0.2">
      <c r="B10" s="630" t="str">
        <f>IF(OR('Annexes 4'!B131=0,'Annexes 4'!B131=""),"",'Annexes 4'!B131)</f>
        <v/>
      </c>
      <c r="C10" s="626" t="str">
        <f>IF(OR('Annexes 4'!C131=0,'Annexes 4'!C131=""),"",'Annexes 4'!C131)</f>
        <v/>
      </c>
      <c r="D10" s="627" t="str">
        <f>IF(OR('Annexes 4'!D131=0,'Annexes 4'!D131=""),"",'Annexes 4'!D131)</f>
        <v/>
      </c>
      <c r="E10" s="628" t="str">
        <f>IF(OR('Annexes 4'!E131=0,'Annexes 4'!E131=""),"",'Annexes 4'!E131)</f>
        <v/>
      </c>
      <c r="F10" s="629" t="str">
        <f>IF(OR('Annexes 4'!F131=0,'Annexes 4'!F131=""),"",'Annexes 4'!F131)</f>
        <v/>
      </c>
      <c r="G10" s="629" t="str">
        <f>IF(OR('Annexes 4'!G131=0,'Annexes 4'!G131=""),"",'Annexes 4'!G131)</f>
        <v/>
      </c>
      <c r="H10" s="629" t="str">
        <f>IF(OR('Annexes 4'!H131=0,'Annexes 4'!H131=""),"",'Annexes 4'!H131)</f>
        <v/>
      </c>
    </row>
    <row r="11" spans="2:8" x14ac:dyDescent="0.2">
      <c r="B11" s="630" t="str">
        <f>IF(OR('Annexes 4'!B132=0,'Annexes 4'!B132=""),"",'Annexes 4'!B132)</f>
        <v/>
      </c>
      <c r="C11" s="626" t="str">
        <f>IF(OR('Annexes 4'!C132=0,'Annexes 4'!C132=""),"",'Annexes 4'!C132)</f>
        <v/>
      </c>
      <c r="D11" s="627" t="str">
        <f>IF(OR('Annexes 4'!D132=0,'Annexes 4'!D132=""),"",'Annexes 4'!D132)</f>
        <v/>
      </c>
      <c r="E11" s="628" t="str">
        <f>IF(OR('Annexes 4'!E132=0,'Annexes 4'!E132=""),"",'Annexes 4'!E132)</f>
        <v/>
      </c>
      <c r="F11" s="629" t="str">
        <f>IF(OR('Annexes 4'!F132=0,'Annexes 4'!F132=""),"",'Annexes 4'!F132)</f>
        <v/>
      </c>
      <c r="G11" s="629" t="str">
        <f>IF(OR('Annexes 4'!G132=0,'Annexes 4'!G132=""),"",'Annexes 4'!G132)</f>
        <v/>
      </c>
      <c r="H11" s="629" t="str">
        <f>IF(OR('Annexes 4'!H132=0,'Annexes 4'!H132=""),"",'Annexes 4'!H132)</f>
        <v/>
      </c>
    </row>
    <row r="12" spans="2:8" x14ac:dyDescent="0.2">
      <c r="B12" s="630" t="str">
        <f>IF(OR('Annexes 4'!B133=0,'Annexes 4'!B133=""),"",'Annexes 4'!B133)</f>
        <v/>
      </c>
      <c r="C12" s="626" t="str">
        <f>IF(OR('Annexes 4'!C133=0,'Annexes 4'!C133=""),"",'Annexes 4'!C133)</f>
        <v/>
      </c>
      <c r="D12" s="627" t="str">
        <f>IF(OR('Annexes 4'!D133=0,'Annexes 4'!D133=""),"",'Annexes 4'!D133)</f>
        <v/>
      </c>
      <c r="E12" s="628" t="str">
        <f>IF(OR('Annexes 4'!E133=0,'Annexes 4'!E133=""),"",'Annexes 4'!E133)</f>
        <v/>
      </c>
      <c r="F12" s="629" t="str">
        <f>IF(OR('Annexes 4'!F133=0,'Annexes 4'!F133=""),"",'Annexes 4'!F133)</f>
        <v/>
      </c>
      <c r="G12" s="629" t="str">
        <f>IF(OR('Annexes 4'!G133=0,'Annexes 4'!G133=""),"",'Annexes 4'!G133)</f>
        <v/>
      </c>
      <c r="H12" s="629" t="str">
        <f>IF(OR('Annexes 4'!H133=0,'Annexes 4'!H133=""),"",'Annexes 4'!H133)</f>
        <v/>
      </c>
    </row>
    <row r="13" spans="2:8" x14ac:dyDescent="0.2">
      <c r="B13" s="630" t="str">
        <f>IF(OR('Annexes 4'!B134=0,'Annexes 4'!B134=""),"",'Annexes 4'!B134)</f>
        <v/>
      </c>
      <c r="C13" s="626" t="str">
        <f>IF(OR('Annexes 4'!C134=0,'Annexes 4'!C134=""),"",'Annexes 4'!C134)</f>
        <v/>
      </c>
      <c r="D13" s="627" t="str">
        <f>IF(OR('Annexes 4'!D134=0,'Annexes 4'!D134=""),"",'Annexes 4'!D134)</f>
        <v/>
      </c>
      <c r="E13" s="628" t="str">
        <f>IF(OR('Annexes 4'!E134=0,'Annexes 4'!E134=""),"",'Annexes 4'!E134)</f>
        <v/>
      </c>
      <c r="F13" s="629" t="str">
        <f>IF(OR('Annexes 4'!F134=0,'Annexes 4'!F134=""),"",'Annexes 4'!F134)</f>
        <v/>
      </c>
      <c r="G13" s="629" t="str">
        <f>IF(OR('Annexes 4'!G134=0,'Annexes 4'!G134=""),"",'Annexes 4'!G134)</f>
        <v/>
      </c>
      <c r="H13" s="629" t="str">
        <f>IF(OR('Annexes 4'!H134=0,'Annexes 4'!H134=""),"",'Annexes 4'!H134)</f>
        <v/>
      </c>
    </row>
    <row r="14" spans="2:8" x14ac:dyDescent="0.2">
      <c r="B14" s="630" t="str">
        <f>IF(OR('Annexes 4'!B135=0,'Annexes 4'!B135=""),"",'Annexes 4'!B135)</f>
        <v/>
      </c>
      <c r="C14" s="626" t="str">
        <f>IF(OR('Annexes 4'!C135=0,'Annexes 4'!C135=""),"",'Annexes 4'!C135)</f>
        <v/>
      </c>
      <c r="D14" s="627" t="str">
        <f>IF(OR('Annexes 4'!D135=0,'Annexes 4'!D135=""),"",'Annexes 4'!D135)</f>
        <v/>
      </c>
      <c r="E14" s="628" t="str">
        <f>IF(OR('Annexes 4'!E135=0,'Annexes 4'!E135=""),"",'Annexes 4'!E135)</f>
        <v/>
      </c>
      <c r="F14" s="631" t="str">
        <f>IF(OR('Annexes 4'!F135=0,'Annexes 4'!F135=""),"",'Annexes 4'!F135)</f>
        <v/>
      </c>
      <c r="G14" s="631" t="str">
        <f>IF(OR('Annexes 4'!G135=0,'Annexes 4'!G135=""),"",'Annexes 4'!G135)</f>
        <v/>
      </c>
      <c r="H14" s="631" t="str">
        <f>IF(OR('Annexes 4'!H135=0,'Annexes 4'!H135=""),"",'Annexes 4'!H135)</f>
        <v/>
      </c>
    </row>
    <row r="15" spans="2:8" x14ac:dyDescent="0.2">
      <c r="B15" s="625" t="str">
        <f>IF(OR('Annexes 4'!B136=0,'Annexes 4'!B136=""),"",'Annexes 4'!B136)</f>
        <v/>
      </c>
      <c r="C15" s="626" t="str">
        <f>IF(OR('Annexes 4'!C136=0,'Annexes 4'!C136=""),"",'Annexes 4'!C136)</f>
        <v/>
      </c>
      <c r="D15" s="627" t="str">
        <f>IF(OR('Annexes 4'!D136=0,'Annexes 4'!D136=""),"",'Annexes 4'!D136)</f>
        <v/>
      </c>
      <c r="E15" s="628" t="str">
        <f>IF(OR('Annexes 4'!E136=0,'Annexes 4'!E136=""),"",'Annexes 4'!E136)</f>
        <v/>
      </c>
      <c r="F15" s="631" t="str">
        <f>IF(OR('Annexes 4'!F136=0,'Annexes 4'!F136=""),"",'Annexes 4'!F136)</f>
        <v/>
      </c>
      <c r="G15" s="631" t="str">
        <f>IF(OR('Annexes 4'!G136=0,'Annexes 4'!G136=""),"",'Annexes 4'!G136)</f>
        <v/>
      </c>
      <c r="H15" s="631" t="str">
        <f>IF(OR('Annexes 4'!H136=0,'Annexes 4'!H136=""),"",'Annexes 4'!H136)</f>
        <v/>
      </c>
    </row>
    <row r="16" spans="2:8" s="543" customFormat="1" x14ac:dyDescent="0.2">
      <c r="B16" s="183"/>
      <c r="C16" s="560"/>
      <c r="D16" s="566"/>
      <c r="E16" s="557"/>
      <c r="F16" s="121"/>
      <c r="G16" s="121"/>
      <c r="H16" s="121"/>
    </row>
    <row r="17" spans="2:8" s="543" customFormat="1" x14ac:dyDescent="0.2">
      <c r="B17" s="183"/>
      <c r="C17" s="560"/>
      <c r="D17" s="566"/>
      <c r="E17" s="557"/>
      <c r="F17" s="121"/>
      <c r="G17" s="121"/>
      <c r="H17" s="121"/>
    </row>
    <row r="18" spans="2:8" s="543" customFormat="1" x14ac:dyDescent="0.2">
      <c r="B18" s="183"/>
      <c r="C18" s="560"/>
      <c r="D18" s="566"/>
      <c r="E18" s="557"/>
      <c r="F18" s="121"/>
      <c r="G18" s="121"/>
      <c r="H18" s="121"/>
    </row>
    <row r="19" spans="2:8" s="543" customFormat="1" x14ac:dyDescent="0.2">
      <c r="B19" s="183"/>
      <c r="C19" s="560"/>
      <c r="D19" s="566"/>
      <c r="E19" s="557"/>
      <c r="F19" s="121"/>
      <c r="G19" s="121"/>
      <c r="H19" s="121"/>
    </row>
    <row r="20" spans="2:8" s="543" customFormat="1" x14ac:dyDescent="0.2">
      <c r="B20" s="183"/>
      <c r="C20" s="560"/>
      <c r="D20" s="566"/>
      <c r="E20" s="557"/>
      <c r="F20" s="121"/>
      <c r="G20" s="121"/>
      <c r="H20" s="121"/>
    </row>
    <row r="21" spans="2:8" s="543" customFormat="1" x14ac:dyDescent="0.2">
      <c r="B21" s="183"/>
      <c r="C21" s="560"/>
      <c r="D21" s="566"/>
      <c r="E21" s="557"/>
      <c r="F21" s="121"/>
      <c r="G21" s="121"/>
      <c r="H21" s="121"/>
    </row>
    <row r="22" spans="2:8" s="543" customFormat="1" x14ac:dyDescent="0.2">
      <c r="B22" s="183"/>
      <c r="C22" s="560"/>
      <c r="D22" s="566"/>
      <c r="E22" s="557"/>
      <c r="F22" s="121"/>
      <c r="G22" s="121"/>
      <c r="H22" s="121"/>
    </row>
    <row r="23" spans="2:8" s="543" customFormat="1" x14ac:dyDescent="0.2">
      <c r="B23" s="183"/>
      <c r="C23" s="560"/>
      <c r="D23" s="566"/>
      <c r="E23" s="557"/>
      <c r="F23" s="121"/>
      <c r="G23" s="121"/>
      <c r="H23" s="121"/>
    </row>
    <row r="24" spans="2:8" s="543" customFormat="1" x14ac:dyDescent="0.2">
      <c r="B24" s="183"/>
      <c r="C24" s="560"/>
      <c r="D24" s="566"/>
      <c r="E24" s="557"/>
      <c r="F24" s="121"/>
      <c r="G24" s="121"/>
      <c r="H24" s="121"/>
    </row>
    <row r="25" spans="2:8" s="543" customFormat="1" x14ac:dyDescent="0.2">
      <c r="B25" s="183"/>
      <c r="C25" s="560"/>
      <c r="D25" s="566"/>
      <c r="E25" s="557"/>
      <c r="F25" s="121"/>
      <c r="G25" s="121"/>
      <c r="H25" s="121"/>
    </row>
    <row r="26" spans="2:8" s="543" customFormat="1" x14ac:dyDescent="0.2">
      <c r="B26" s="183"/>
      <c r="C26" s="560"/>
      <c r="D26" s="566"/>
      <c r="E26" s="557"/>
      <c r="F26" s="121"/>
      <c r="G26" s="121"/>
      <c r="H26" s="121"/>
    </row>
    <row r="27" spans="2:8" s="543" customFormat="1" x14ac:dyDescent="0.2">
      <c r="B27" s="183"/>
      <c r="C27" s="560"/>
      <c r="D27" s="566"/>
      <c r="E27" s="557"/>
      <c r="F27" s="121"/>
      <c r="G27" s="121"/>
      <c r="H27" s="121"/>
    </row>
    <row r="28" spans="2:8" s="543" customFormat="1" x14ac:dyDescent="0.2">
      <c r="B28" s="183"/>
      <c r="C28" s="560"/>
      <c r="D28" s="566"/>
      <c r="E28" s="557"/>
      <c r="F28" s="121"/>
      <c r="G28" s="121"/>
      <c r="H28" s="121"/>
    </row>
    <row r="29" spans="2:8" s="543" customFormat="1" x14ac:dyDescent="0.2">
      <c r="B29" s="183"/>
      <c r="C29" s="560"/>
      <c r="D29" s="566"/>
      <c r="E29" s="557"/>
      <c r="F29" s="121"/>
      <c r="G29" s="121"/>
      <c r="H29" s="121"/>
    </row>
    <row r="30" spans="2:8" s="543" customFormat="1" x14ac:dyDescent="0.2">
      <c r="B30" s="183"/>
      <c r="C30" s="560"/>
      <c r="D30" s="566"/>
      <c r="E30" s="557"/>
      <c r="F30" s="121"/>
      <c r="G30" s="121"/>
      <c r="H30" s="121"/>
    </row>
    <row r="31" spans="2:8" s="543" customFormat="1" x14ac:dyDescent="0.2">
      <c r="B31" s="183"/>
      <c r="C31" s="560"/>
      <c r="D31" s="566"/>
      <c r="E31" s="557"/>
      <c r="F31" s="121"/>
      <c r="G31" s="121"/>
      <c r="H31" s="121"/>
    </row>
    <row r="32" spans="2:8" s="543" customFormat="1" x14ac:dyDescent="0.2">
      <c r="B32" s="183"/>
      <c r="C32" s="560"/>
      <c r="D32" s="566"/>
      <c r="E32" s="557"/>
      <c r="F32" s="121"/>
      <c r="G32" s="121"/>
      <c r="H32" s="121"/>
    </row>
    <row r="33" spans="2:8" s="543" customFormat="1" x14ac:dyDescent="0.2">
      <c r="B33" s="183"/>
      <c r="C33" s="560"/>
      <c r="D33" s="566"/>
      <c r="E33" s="557"/>
      <c r="F33" s="121"/>
      <c r="G33" s="121"/>
      <c r="H33" s="121"/>
    </row>
    <row r="34" spans="2:8" s="543" customFormat="1" x14ac:dyDescent="0.2">
      <c r="B34" s="183"/>
      <c r="C34" s="560"/>
      <c r="D34" s="566"/>
      <c r="E34" s="557"/>
      <c r="F34" s="121"/>
      <c r="G34" s="121"/>
      <c r="H34" s="121"/>
    </row>
    <row r="35" spans="2:8" s="543" customFormat="1" x14ac:dyDescent="0.2">
      <c r="B35" s="183"/>
      <c r="C35" s="560"/>
      <c r="D35" s="566"/>
      <c r="E35" s="557"/>
      <c r="F35" s="121"/>
      <c r="G35" s="121"/>
      <c r="H35" s="121"/>
    </row>
    <row r="36" spans="2:8" s="543" customFormat="1" x14ac:dyDescent="0.2">
      <c r="B36" s="183"/>
      <c r="C36" s="560"/>
      <c r="D36" s="566"/>
      <c r="E36" s="557"/>
      <c r="F36" s="121"/>
      <c r="G36" s="121"/>
      <c r="H36" s="121"/>
    </row>
    <row r="37" spans="2:8" s="543" customFormat="1" x14ac:dyDescent="0.2">
      <c r="B37" s="183"/>
      <c r="C37" s="560"/>
      <c r="D37" s="566"/>
      <c r="E37" s="557"/>
      <c r="F37" s="121"/>
      <c r="G37" s="121"/>
      <c r="H37" s="121"/>
    </row>
    <row r="38" spans="2:8" s="543" customFormat="1" x14ac:dyDescent="0.2">
      <c r="B38" s="183"/>
      <c r="C38" s="560"/>
      <c r="D38" s="566"/>
      <c r="E38" s="557"/>
      <c r="F38" s="121"/>
      <c r="G38" s="121"/>
      <c r="H38" s="121"/>
    </row>
    <row r="39" spans="2:8" s="543" customFormat="1" x14ac:dyDescent="0.2">
      <c r="B39" s="183"/>
      <c r="C39" s="560"/>
      <c r="D39" s="566"/>
      <c r="E39" s="557"/>
      <c r="F39" s="121"/>
      <c r="G39" s="121"/>
      <c r="H39" s="121"/>
    </row>
    <row r="40" spans="2:8" s="543" customFormat="1" x14ac:dyDescent="0.2">
      <c r="B40" s="183"/>
      <c r="C40" s="560"/>
      <c r="D40" s="566"/>
      <c r="E40" s="557"/>
      <c r="F40" s="121"/>
      <c r="G40" s="121"/>
      <c r="H40" s="121"/>
    </row>
    <row r="41" spans="2:8" s="543" customFormat="1" x14ac:dyDescent="0.2">
      <c r="B41" s="183"/>
      <c r="C41" s="560"/>
      <c r="D41" s="566"/>
      <c r="E41" s="557"/>
      <c r="F41" s="121"/>
      <c r="G41" s="121"/>
      <c r="H41" s="121"/>
    </row>
    <row r="42" spans="2:8" s="543" customFormat="1" x14ac:dyDescent="0.2">
      <c r="B42" s="183"/>
      <c r="C42" s="560"/>
      <c r="D42" s="566"/>
      <c r="E42" s="557"/>
      <c r="F42" s="121"/>
      <c r="G42" s="121"/>
      <c r="H42" s="121"/>
    </row>
    <row r="43" spans="2:8" s="543" customFormat="1" x14ac:dyDescent="0.2">
      <c r="B43" s="183"/>
      <c r="C43" s="560"/>
      <c r="D43" s="566"/>
      <c r="E43" s="557"/>
      <c r="F43" s="121"/>
      <c r="G43" s="121"/>
      <c r="H43" s="121"/>
    </row>
    <row r="44" spans="2:8" s="543" customFormat="1" x14ac:dyDescent="0.2">
      <c r="B44" s="183"/>
      <c r="C44" s="560"/>
      <c r="D44" s="566"/>
      <c r="E44" s="557"/>
      <c r="F44" s="121"/>
      <c r="G44" s="121"/>
      <c r="H44" s="121"/>
    </row>
    <row r="45" spans="2:8" s="543" customFormat="1" x14ac:dyDescent="0.2">
      <c r="B45" s="183"/>
      <c r="C45" s="560"/>
      <c r="D45" s="566"/>
      <c r="E45" s="557"/>
      <c r="F45" s="121"/>
      <c r="G45" s="121"/>
      <c r="H45" s="121"/>
    </row>
    <row r="46" spans="2:8" s="543" customFormat="1" x14ac:dyDescent="0.2">
      <c r="B46" s="183"/>
      <c r="C46" s="560"/>
      <c r="D46" s="566"/>
      <c r="E46" s="557"/>
      <c r="F46" s="121"/>
      <c r="G46" s="121"/>
      <c r="H46" s="121"/>
    </row>
    <row r="47" spans="2:8" s="543" customFormat="1" x14ac:dyDescent="0.2">
      <c r="B47" s="183"/>
      <c r="C47" s="560"/>
      <c r="D47" s="566"/>
      <c r="E47" s="557"/>
      <c r="F47" s="121"/>
      <c r="G47" s="121"/>
      <c r="H47" s="121"/>
    </row>
    <row r="48" spans="2:8" s="543" customFormat="1" x14ac:dyDescent="0.2">
      <c r="B48" s="183"/>
      <c r="C48" s="560"/>
      <c r="D48" s="566"/>
      <c r="E48" s="557"/>
      <c r="F48" s="121"/>
      <c r="G48" s="121"/>
      <c r="H48" s="121"/>
    </row>
    <row r="49" spans="2:8" s="543" customFormat="1" x14ac:dyDescent="0.2">
      <c r="B49" s="183"/>
      <c r="C49" s="560"/>
      <c r="D49" s="566"/>
      <c r="E49" s="557"/>
      <c r="F49" s="121"/>
      <c r="G49" s="121"/>
      <c r="H49" s="121"/>
    </row>
    <row r="50" spans="2:8" s="543" customFormat="1" x14ac:dyDescent="0.2">
      <c r="B50" s="183"/>
      <c r="C50" s="560"/>
      <c r="D50" s="566"/>
      <c r="E50" s="557"/>
      <c r="F50" s="121"/>
      <c r="G50" s="121"/>
      <c r="H50" s="121"/>
    </row>
    <row r="51" spans="2:8" s="543" customFormat="1" x14ac:dyDescent="0.2">
      <c r="B51" s="183"/>
      <c r="C51" s="560"/>
      <c r="D51" s="566"/>
      <c r="E51" s="557"/>
      <c r="F51" s="121"/>
      <c r="G51" s="121"/>
      <c r="H51" s="121"/>
    </row>
    <row r="52" spans="2:8" s="543" customFormat="1" x14ac:dyDescent="0.2">
      <c r="B52" s="183"/>
      <c r="C52" s="560"/>
      <c r="D52" s="566"/>
      <c r="E52" s="557"/>
      <c r="F52" s="121"/>
      <c r="G52" s="121"/>
      <c r="H52" s="121"/>
    </row>
    <row r="53" spans="2:8" s="543" customFormat="1" x14ac:dyDescent="0.2">
      <c r="B53" s="183"/>
      <c r="C53" s="560"/>
      <c r="D53" s="566"/>
      <c r="E53" s="557"/>
      <c r="F53" s="121"/>
      <c r="G53" s="121"/>
      <c r="H53" s="121"/>
    </row>
    <row r="54" spans="2:8" s="543" customFormat="1" x14ac:dyDescent="0.2">
      <c r="B54" s="183"/>
      <c r="C54" s="560"/>
      <c r="D54" s="566"/>
      <c r="E54" s="557"/>
      <c r="F54" s="121"/>
      <c r="G54" s="121"/>
      <c r="H54" s="121"/>
    </row>
    <row r="55" spans="2:8" s="543" customFormat="1" x14ac:dyDescent="0.2">
      <c r="B55" s="564"/>
      <c r="C55" s="561"/>
      <c r="D55" s="567"/>
      <c r="E55" s="557"/>
      <c r="F55" s="121"/>
      <c r="G55" s="121"/>
      <c r="H55" s="121"/>
    </row>
    <row r="56" spans="2:8" x14ac:dyDescent="0.2">
      <c r="B56" s="905" t="s">
        <v>881</v>
      </c>
      <c r="C56" s="906"/>
      <c r="D56" s="907"/>
      <c r="E56" s="544">
        <f>SUM(E6:E55)</f>
        <v>0</v>
      </c>
      <c r="F56" s="199">
        <f>SUM(F6:F55)</f>
        <v>0</v>
      </c>
      <c r="G56" s="200">
        <f>SUM(G6:G55)</f>
        <v>0</v>
      </c>
      <c r="H56" s="341">
        <f>SUM(H6:H55)</f>
        <v>0</v>
      </c>
    </row>
    <row r="58" spans="2:8" s="543" customFormat="1" ht="16" x14ac:dyDescent="0.2">
      <c r="B58" s="133"/>
      <c r="C58" s="914" t="s">
        <v>1906</v>
      </c>
      <c r="D58" s="914"/>
      <c r="E58" s="914"/>
      <c r="F58" s="914"/>
      <c r="G58" s="914"/>
      <c r="H58" s="914"/>
    </row>
    <row r="59" spans="2:8" s="543" customFormat="1" ht="23.25" customHeight="1" x14ac:dyDescent="0.2">
      <c r="B59" s="158" t="s">
        <v>1892</v>
      </c>
      <c r="C59" s="52" t="s">
        <v>1975</v>
      </c>
      <c r="D59" s="562" t="s">
        <v>1893</v>
      </c>
      <c r="E59" s="545" t="s">
        <v>1894</v>
      </c>
      <c r="F59" s="545" t="s">
        <v>1908</v>
      </c>
      <c r="G59" s="545" t="s">
        <v>521</v>
      </c>
      <c r="H59" s="545" t="s">
        <v>1909</v>
      </c>
    </row>
    <row r="60" spans="2:8" s="543" customFormat="1" x14ac:dyDescent="0.2">
      <c r="B60" s="563"/>
      <c r="C60" s="559"/>
      <c r="D60" s="565"/>
      <c r="E60" s="568"/>
      <c r="F60" s="142"/>
      <c r="G60" s="142"/>
      <c r="H60" s="143"/>
    </row>
    <row r="61" spans="2:8" s="543" customFormat="1" x14ac:dyDescent="0.2">
      <c r="B61" s="183"/>
      <c r="C61" s="560"/>
      <c r="D61" s="566"/>
      <c r="E61" s="557"/>
      <c r="F61" s="120"/>
      <c r="G61" s="120"/>
      <c r="H61" s="120"/>
    </row>
    <row r="62" spans="2:8" s="543" customFormat="1" x14ac:dyDescent="0.2">
      <c r="B62" s="183"/>
      <c r="C62" s="560"/>
      <c r="D62" s="566"/>
      <c r="E62" s="557"/>
      <c r="F62" s="120"/>
      <c r="G62" s="120"/>
      <c r="H62" s="120"/>
    </row>
    <row r="63" spans="2:8" s="543" customFormat="1" x14ac:dyDescent="0.2">
      <c r="B63" s="184"/>
      <c r="C63" s="560"/>
      <c r="D63" s="566"/>
      <c r="E63" s="557"/>
      <c r="F63" s="120"/>
      <c r="G63" s="120"/>
      <c r="H63" s="120"/>
    </row>
    <row r="64" spans="2:8" s="543" customFormat="1" x14ac:dyDescent="0.2">
      <c r="B64" s="184"/>
      <c r="C64" s="560"/>
      <c r="D64" s="566"/>
      <c r="E64" s="557"/>
      <c r="F64" s="120"/>
      <c r="G64" s="120"/>
      <c r="H64" s="120"/>
    </row>
    <row r="65" spans="2:8" s="543" customFormat="1" x14ac:dyDescent="0.2">
      <c r="B65" s="184"/>
      <c r="C65" s="560"/>
      <c r="D65" s="566"/>
      <c r="E65" s="557"/>
      <c r="F65" s="120"/>
      <c r="G65" s="120"/>
      <c r="H65" s="120"/>
    </row>
    <row r="66" spans="2:8" s="543" customFormat="1" x14ac:dyDescent="0.2">
      <c r="B66" s="184"/>
      <c r="C66" s="560"/>
      <c r="D66" s="566"/>
      <c r="E66" s="557"/>
      <c r="F66" s="120"/>
      <c r="G66" s="120"/>
      <c r="H66" s="120"/>
    </row>
    <row r="67" spans="2:8" s="543" customFormat="1" x14ac:dyDescent="0.2">
      <c r="B67" s="184"/>
      <c r="C67" s="560"/>
      <c r="D67" s="566"/>
      <c r="E67" s="557"/>
      <c r="F67" s="120"/>
      <c r="G67" s="120"/>
      <c r="H67" s="120"/>
    </row>
    <row r="68" spans="2:8" s="543" customFormat="1" x14ac:dyDescent="0.2">
      <c r="B68" s="184"/>
      <c r="C68" s="560"/>
      <c r="D68" s="566"/>
      <c r="E68" s="557"/>
      <c r="F68" s="121"/>
      <c r="G68" s="121"/>
      <c r="H68" s="121"/>
    </row>
    <row r="69" spans="2:8" s="543" customFormat="1" x14ac:dyDescent="0.2">
      <c r="B69" s="183"/>
      <c r="C69" s="560"/>
      <c r="D69" s="566"/>
      <c r="E69" s="557"/>
      <c r="F69" s="121"/>
      <c r="G69" s="121"/>
      <c r="H69" s="121"/>
    </row>
    <row r="70" spans="2:8" s="543" customFormat="1" x14ac:dyDescent="0.2">
      <c r="B70" s="183"/>
      <c r="C70" s="560"/>
      <c r="D70" s="566"/>
      <c r="E70" s="557"/>
      <c r="F70" s="121"/>
      <c r="G70" s="121"/>
      <c r="H70" s="121"/>
    </row>
    <row r="71" spans="2:8" s="543" customFormat="1" x14ac:dyDescent="0.2">
      <c r="B71" s="183"/>
      <c r="C71" s="560"/>
      <c r="D71" s="566"/>
      <c r="E71" s="557"/>
      <c r="F71" s="121"/>
      <c r="G71" s="121"/>
      <c r="H71" s="121"/>
    </row>
    <row r="72" spans="2:8" s="543" customFormat="1" x14ac:dyDescent="0.2">
      <c r="B72" s="183"/>
      <c r="C72" s="560"/>
      <c r="D72" s="566"/>
      <c r="E72" s="557"/>
      <c r="F72" s="121"/>
      <c r="G72" s="121"/>
      <c r="H72" s="121"/>
    </row>
    <row r="73" spans="2:8" s="543" customFormat="1" x14ac:dyDescent="0.2">
      <c r="B73" s="183"/>
      <c r="C73" s="560"/>
      <c r="D73" s="566"/>
      <c r="E73" s="557"/>
      <c r="F73" s="121"/>
      <c r="G73" s="121"/>
      <c r="H73" s="121"/>
    </row>
    <row r="74" spans="2:8" s="543" customFormat="1" x14ac:dyDescent="0.2">
      <c r="B74" s="183"/>
      <c r="C74" s="560"/>
      <c r="D74" s="566"/>
      <c r="E74" s="557"/>
      <c r="F74" s="121"/>
      <c r="G74" s="121"/>
      <c r="H74" s="121"/>
    </row>
    <row r="75" spans="2:8" s="543" customFormat="1" x14ac:dyDescent="0.2">
      <c r="B75" s="183"/>
      <c r="C75" s="560"/>
      <c r="D75" s="566"/>
      <c r="E75" s="557"/>
      <c r="F75" s="121"/>
      <c r="G75" s="121"/>
      <c r="H75" s="121"/>
    </row>
    <row r="76" spans="2:8" s="543" customFormat="1" x14ac:dyDescent="0.2">
      <c r="B76" s="183"/>
      <c r="C76" s="560"/>
      <c r="D76" s="566"/>
      <c r="E76" s="557"/>
      <c r="F76" s="121"/>
      <c r="G76" s="121"/>
      <c r="H76" s="121"/>
    </row>
    <row r="77" spans="2:8" s="543" customFormat="1" x14ac:dyDescent="0.2">
      <c r="B77" s="183"/>
      <c r="C77" s="560"/>
      <c r="D77" s="566"/>
      <c r="E77" s="557"/>
      <c r="F77" s="121"/>
      <c r="G77" s="121"/>
      <c r="H77" s="121"/>
    </row>
    <row r="78" spans="2:8" s="543" customFormat="1" x14ac:dyDescent="0.2">
      <c r="B78" s="183"/>
      <c r="C78" s="560"/>
      <c r="D78" s="566"/>
      <c r="E78" s="557"/>
      <c r="F78" s="121"/>
      <c r="G78" s="121"/>
      <c r="H78" s="121"/>
    </row>
    <row r="79" spans="2:8" s="543" customFormat="1" x14ac:dyDescent="0.2">
      <c r="B79" s="183"/>
      <c r="C79" s="560"/>
      <c r="D79" s="566"/>
      <c r="E79" s="557"/>
      <c r="F79" s="121"/>
      <c r="G79" s="121"/>
      <c r="H79" s="121"/>
    </row>
    <row r="80" spans="2:8" s="543" customFormat="1" x14ac:dyDescent="0.2">
      <c r="B80" s="183"/>
      <c r="C80" s="560"/>
      <c r="D80" s="566"/>
      <c r="E80" s="557"/>
      <c r="F80" s="121"/>
      <c r="G80" s="121"/>
      <c r="H80" s="121"/>
    </row>
    <row r="81" spans="2:8" s="543" customFormat="1" x14ac:dyDescent="0.2">
      <c r="B81" s="183"/>
      <c r="C81" s="560"/>
      <c r="D81" s="566"/>
      <c r="E81" s="557"/>
      <c r="F81" s="121"/>
      <c r="G81" s="121"/>
      <c r="H81" s="121"/>
    </row>
    <row r="82" spans="2:8" s="543" customFormat="1" x14ac:dyDescent="0.2">
      <c r="B82" s="183"/>
      <c r="C82" s="560"/>
      <c r="D82" s="566"/>
      <c r="E82" s="557"/>
      <c r="F82" s="121"/>
      <c r="G82" s="121"/>
      <c r="H82" s="121"/>
    </row>
    <row r="83" spans="2:8" s="543" customFormat="1" x14ac:dyDescent="0.2">
      <c r="B83" s="183"/>
      <c r="C83" s="560"/>
      <c r="D83" s="566"/>
      <c r="E83" s="557"/>
      <c r="F83" s="121"/>
      <c r="G83" s="121"/>
      <c r="H83" s="121"/>
    </row>
    <row r="84" spans="2:8" s="543" customFormat="1" x14ac:dyDescent="0.2">
      <c r="B84" s="183"/>
      <c r="C84" s="560"/>
      <c r="D84" s="566"/>
      <c r="E84" s="557"/>
      <c r="F84" s="121"/>
      <c r="G84" s="121"/>
      <c r="H84" s="121"/>
    </row>
    <row r="85" spans="2:8" s="543" customFormat="1" x14ac:dyDescent="0.2">
      <c r="B85" s="183"/>
      <c r="C85" s="560"/>
      <c r="D85" s="566"/>
      <c r="E85" s="557"/>
      <c r="F85" s="121"/>
      <c r="G85" s="121"/>
      <c r="H85" s="121"/>
    </row>
    <row r="86" spans="2:8" s="543" customFormat="1" x14ac:dyDescent="0.2">
      <c r="B86" s="183"/>
      <c r="C86" s="560"/>
      <c r="D86" s="566"/>
      <c r="E86" s="557"/>
      <c r="F86" s="121"/>
      <c r="G86" s="121"/>
      <c r="H86" s="121"/>
    </row>
    <row r="87" spans="2:8" s="543" customFormat="1" x14ac:dyDescent="0.2">
      <c r="B87" s="183"/>
      <c r="C87" s="560"/>
      <c r="D87" s="566"/>
      <c r="E87" s="557"/>
      <c r="F87" s="121"/>
      <c r="G87" s="121"/>
      <c r="H87" s="121"/>
    </row>
    <row r="88" spans="2:8" s="543" customFormat="1" x14ac:dyDescent="0.2">
      <c r="B88" s="183"/>
      <c r="C88" s="560"/>
      <c r="D88" s="566"/>
      <c r="E88" s="557"/>
      <c r="F88" s="121"/>
      <c r="G88" s="121"/>
      <c r="H88" s="121"/>
    </row>
    <row r="89" spans="2:8" s="543" customFormat="1" x14ac:dyDescent="0.2">
      <c r="B89" s="183"/>
      <c r="C89" s="560"/>
      <c r="D89" s="566"/>
      <c r="E89" s="557"/>
      <c r="F89" s="121"/>
      <c r="G89" s="121"/>
      <c r="H89" s="121"/>
    </row>
    <row r="90" spans="2:8" s="543" customFormat="1" x14ac:dyDescent="0.2">
      <c r="B90" s="183"/>
      <c r="C90" s="560"/>
      <c r="D90" s="566"/>
      <c r="E90" s="557"/>
      <c r="F90" s="121"/>
      <c r="G90" s="121"/>
      <c r="H90" s="121"/>
    </row>
    <row r="91" spans="2:8" s="543" customFormat="1" x14ac:dyDescent="0.2">
      <c r="B91" s="183"/>
      <c r="C91" s="560"/>
      <c r="D91" s="566"/>
      <c r="E91" s="557"/>
      <c r="F91" s="121"/>
      <c r="G91" s="121"/>
      <c r="H91" s="121"/>
    </row>
    <row r="92" spans="2:8" s="543" customFormat="1" x14ac:dyDescent="0.2">
      <c r="B92" s="183"/>
      <c r="C92" s="560"/>
      <c r="D92" s="566"/>
      <c r="E92" s="557"/>
      <c r="F92" s="121"/>
      <c r="G92" s="121"/>
      <c r="H92" s="121"/>
    </row>
    <row r="93" spans="2:8" s="543" customFormat="1" x14ac:dyDescent="0.2">
      <c r="B93" s="183"/>
      <c r="C93" s="560"/>
      <c r="D93" s="566"/>
      <c r="E93" s="557"/>
      <c r="F93" s="121"/>
      <c r="G93" s="121"/>
      <c r="H93" s="121"/>
    </row>
    <row r="94" spans="2:8" s="543" customFormat="1" x14ac:dyDescent="0.2">
      <c r="B94" s="183"/>
      <c r="C94" s="560"/>
      <c r="D94" s="566"/>
      <c r="E94" s="557"/>
      <c r="F94" s="121"/>
      <c r="G94" s="121"/>
      <c r="H94" s="121"/>
    </row>
    <row r="95" spans="2:8" s="543" customFormat="1" x14ac:dyDescent="0.2">
      <c r="B95" s="183"/>
      <c r="C95" s="560"/>
      <c r="D95" s="566"/>
      <c r="E95" s="557"/>
      <c r="F95" s="121"/>
      <c r="G95" s="121"/>
      <c r="H95" s="121"/>
    </row>
    <row r="96" spans="2:8" s="543" customFormat="1" x14ac:dyDescent="0.2">
      <c r="B96" s="183"/>
      <c r="C96" s="560"/>
      <c r="D96" s="566"/>
      <c r="E96" s="557"/>
      <c r="F96" s="121"/>
      <c r="G96" s="121"/>
      <c r="H96" s="121"/>
    </row>
    <row r="97" spans="2:8" s="543" customFormat="1" x14ac:dyDescent="0.2">
      <c r="B97" s="183"/>
      <c r="C97" s="560"/>
      <c r="D97" s="566"/>
      <c r="E97" s="557"/>
      <c r="F97" s="121"/>
      <c r="G97" s="121"/>
      <c r="H97" s="121"/>
    </row>
    <row r="98" spans="2:8" s="543" customFormat="1" x14ac:dyDescent="0.2">
      <c r="B98" s="183"/>
      <c r="C98" s="560"/>
      <c r="D98" s="566"/>
      <c r="E98" s="557"/>
      <c r="F98" s="121"/>
      <c r="G98" s="121"/>
      <c r="H98" s="121"/>
    </row>
    <row r="99" spans="2:8" s="543" customFormat="1" x14ac:dyDescent="0.2">
      <c r="B99" s="183"/>
      <c r="C99" s="560"/>
      <c r="D99" s="566"/>
      <c r="E99" s="557"/>
      <c r="F99" s="121"/>
      <c r="G99" s="121"/>
      <c r="H99" s="121"/>
    </row>
    <row r="100" spans="2:8" s="543" customFormat="1" x14ac:dyDescent="0.2">
      <c r="B100" s="183"/>
      <c r="C100" s="560"/>
      <c r="D100" s="566"/>
      <c r="E100" s="557"/>
      <c r="F100" s="121"/>
      <c r="G100" s="121"/>
      <c r="H100" s="121"/>
    </row>
    <row r="101" spans="2:8" s="543" customFormat="1" x14ac:dyDescent="0.2">
      <c r="B101" s="183"/>
      <c r="C101" s="560"/>
      <c r="D101" s="566"/>
      <c r="E101" s="557"/>
      <c r="F101" s="121"/>
      <c r="G101" s="121"/>
      <c r="H101" s="121"/>
    </row>
    <row r="102" spans="2:8" s="543" customFormat="1" x14ac:dyDescent="0.2">
      <c r="B102" s="183"/>
      <c r="C102" s="560"/>
      <c r="D102" s="566"/>
      <c r="E102" s="557"/>
      <c r="F102" s="121"/>
      <c r="G102" s="121"/>
      <c r="H102" s="121"/>
    </row>
    <row r="103" spans="2:8" s="543" customFormat="1" x14ac:dyDescent="0.2">
      <c r="B103" s="183"/>
      <c r="C103" s="560"/>
      <c r="D103" s="566"/>
      <c r="E103" s="557"/>
      <c r="F103" s="121"/>
      <c r="G103" s="121"/>
      <c r="H103" s="121"/>
    </row>
    <row r="104" spans="2:8" s="543" customFormat="1" x14ac:dyDescent="0.2">
      <c r="B104" s="183"/>
      <c r="C104" s="560"/>
      <c r="D104" s="566"/>
      <c r="E104" s="557"/>
      <c r="F104" s="121"/>
      <c r="G104" s="121"/>
      <c r="H104" s="121"/>
    </row>
    <row r="105" spans="2:8" s="543" customFormat="1" x14ac:dyDescent="0.2">
      <c r="B105" s="183"/>
      <c r="C105" s="560"/>
      <c r="D105" s="566"/>
      <c r="E105" s="557"/>
      <c r="F105" s="121"/>
      <c r="G105" s="121"/>
      <c r="H105" s="121"/>
    </row>
    <row r="106" spans="2:8" s="543" customFormat="1" x14ac:dyDescent="0.2">
      <c r="B106" s="183"/>
      <c r="C106" s="560"/>
      <c r="D106" s="566"/>
      <c r="E106" s="557"/>
      <c r="F106" s="121"/>
      <c r="G106" s="121"/>
      <c r="H106" s="121"/>
    </row>
    <row r="107" spans="2:8" s="543" customFormat="1" x14ac:dyDescent="0.2">
      <c r="B107" s="183"/>
      <c r="C107" s="560"/>
      <c r="D107" s="566"/>
      <c r="E107" s="557"/>
      <c r="F107" s="121"/>
      <c r="G107" s="121"/>
      <c r="H107" s="121"/>
    </row>
    <row r="108" spans="2:8" s="543" customFormat="1" x14ac:dyDescent="0.2">
      <c r="B108" s="183"/>
      <c r="C108" s="560"/>
      <c r="D108" s="566"/>
      <c r="E108" s="557"/>
      <c r="F108" s="121"/>
      <c r="G108" s="121"/>
      <c r="H108" s="121"/>
    </row>
    <row r="109" spans="2:8" s="543" customFormat="1" x14ac:dyDescent="0.2">
      <c r="B109" s="564"/>
      <c r="C109" s="561"/>
      <c r="D109" s="567"/>
      <c r="E109" s="557"/>
      <c r="F109" s="121"/>
      <c r="G109" s="121"/>
      <c r="H109" s="121"/>
    </row>
    <row r="110" spans="2:8" s="543" customFormat="1" x14ac:dyDescent="0.2">
      <c r="B110" s="905" t="s">
        <v>881</v>
      </c>
      <c r="C110" s="906"/>
      <c r="D110" s="907"/>
      <c r="E110" s="544">
        <f>SUM(E60:E109)</f>
        <v>0</v>
      </c>
      <c r="F110" s="199">
        <f>SUM(F60:F109)</f>
        <v>0</v>
      </c>
      <c r="G110" s="200">
        <f>SUM(G60:G109)</f>
        <v>0</v>
      </c>
      <c r="H110" s="341">
        <f>SUM(H60:H109)</f>
        <v>0</v>
      </c>
    </row>
    <row r="112" spans="2:8" s="543" customFormat="1" ht="16" x14ac:dyDescent="0.2">
      <c r="B112" s="133"/>
      <c r="C112" s="914" t="s">
        <v>1910</v>
      </c>
      <c r="D112" s="914"/>
      <c r="E112" s="914"/>
      <c r="F112" s="914"/>
      <c r="G112" s="914"/>
      <c r="H112" s="914"/>
    </row>
    <row r="113" spans="2:8" s="543" customFormat="1" ht="23.25" customHeight="1" x14ac:dyDescent="0.2">
      <c r="B113" s="158" t="s">
        <v>1892</v>
      </c>
      <c r="C113" s="52" t="s">
        <v>1975</v>
      </c>
      <c r="D113" s="562" t="s">
        <v>1893</v>
      </c>
      <c r="E113" s="545" t="s">
        <v>1894</v>
      </c>
      <c r="F113" s="545" t="s">
        <v>1895</v>
      </c>
      <c r="G113" s="545" t="s">
        <v>1896</v>
      </c>
      <c r="H113" s="545" t="s">
        <v>521</v>
      </c>
    </row>
    <row r="114" spans="2:8" s="543" customFormat="1" x14ac:dyDescent="0.2">
      <c r="B114" s="563"/>
      <c r="C114" s="559"/>
      <c r="D114" s="565"/>
      <c r="E114" s="568"/>
      <c r="F114" s="142"/>
      <c r="G114" s="142"/>
      <c r="H114" s="143"/>
    </row>
    <row r="115" spans="2:8" s="543" customFormat="1" x14ac:dyDescent="0.2">
      <c r="B115" s="183"/>
      <c r="C115" s="560"/>
      <c r="D115" s="566"/>
      <c r="E115" s="557"/>
      <c r="F115" s="120"/>
      <c r="G115" s="120"/>
      <c r="H115" s="120"/>
    </row>
    <row r="116" spans="2:8" s="543" customFormat="1" x14ac:dyDescent="0.2">
      <c r="B116" s="183"/>
      <c r="C116" s="560"/>
      <c r="D116" s="566"/>
      <c r="E116" s="557"/>
      <c r="F116" s="120"/>
      <c r="G116" s="120"/>
      <c r="H116" s="120"/>
    </row>
    <row r="117" spans="2:8" s="543" customFormat="1" x14ac:dyDescent="0.2">
      <c r="B117" s="184"/>
      <c r="C117" s="560"/>
      <c r="D117" s="566"/>
      <c r="E117" s="557"/>
      <c r="F117" s="120"/>
      <c r="G117" s="120"/>
      <c r="H117" s="120"/>
    </row>
    <row r="118" spans="2:8" s="543" customFormat="1" x14ac:dyDescent="0.2">
      <c r="B118" s="184"/>
      <c r="C118" s="560"/>
      <c r="D118" s="566"/>
      <c r="E118" s="557"/>
      <c r="F118" s="120"/>
      <c r="G118" s="120"/>
      <c r="H118" s="120"/>
    </row>
    <row r="119" spans="2:8" s="543" customFormat="1" x14ac:dyDescent="0.2">
      <c r="B119" s="184"/>
      <c r="C119" s="560"/>
      <c r="D119" s="566"/>
      <c r="E119" s="557"/>
      <c r="F119" s="120"/>
      <c r="G119" s="120"/>
      <c r="H119" s="120"/>
    </row>
    <row r="120" spans="2:8" s="543" customFormat="1" x14ac:dyDescent="0.2">
      <c r="B120" s="184"/>
      <c r="C120" s="560"/>
      <c r="D120" s="566"/>
      <c r="E120" s="557"/>
      <c r="F120" s="120"/>
      <c r="G120" s="120"/>
      <c r="H120" s="120"/>
    </row>
    <row r="121" spans="2:8" s="543" customFormat="1" x14ac:dyDescent="0.2">
      <c r="B121" s="184"/>
      <c r="C121" s="560"/>
      <c r="D121" s="566"/>
      <c r="E121" s="557"/>
      <c r="F121" s="120"/>
      <c r="G121" s="120"/>
      <c r="H121" s="120"/>
    </row>
    <row r="122" spans="2:8" s="543" customFormat="1" x14ac:dyDescent="0.2">
      <c r="B122" s="184"/>
      <c r="C122" s="560"/>
      <c r="D122" s="566"/>
      <c r="E122" s="557"/>
      <c r="F122" s="121"/>
      <c r="G122" s="121"/>
      <c r="H122" s="121"/>
    </row>
    <row r="123" spans="2:8" s="543" customFormat="1" x14ac:dyDescent="0.2">
      <c r="B123" s="183"/>
      <c r="C123" s="560"/>
      <c r="D123" s="566"/>
      <c r="E123" s="557"/>
      <c r="F123" s="121"/>
      <c r="G123" s="121"/>
      <c r="H123" s="121"/>
    </row>
    <row r="124" spans="2:8" s="543" customFormat="1" x14ac:dyDescent="0.2">
      <c r="B124" s="183"/>
      <c r="C124" s="560"/>
      <c r="D124" s="566"/>
      <c r="E124" s="557"/>
      <c r="F124" s="121"/>
      <c r="G124" s="121"/>
      <c r="H124" s="121"/>
    </row>
    <row r="125" spans="2:8" s="543" customFormat="1" x14ac:dyDescent="0.2">
      <c r="B125" s="183"/>
      <c r="C125" s="560"/>
      <c r="D125" s="566"/>
      <c r="E125" s="557"/>
      <c r="F125" s="121"/>
      <c r="G125" s="121"/>
      <c r="H125" s="121"/>
    </row>
    <row r="126" spans="2:8" s="543" customFormat="1" x14ac:dyDescent="0.2">
      <c r="B126" s="183"/>
      <c r="C126" s="560"/>
      <c r="D126" s="566"/>
      <c r="E126" s="557"/>
      <c r="F126" s="121"/>
      <c r="G126" s="121"/>
      <c r="H126" s="121"/>
    </row>
    <row r="127" spans="2:8" s="543" customFormat="1" x14ac:dyDescent="0.2">
      <c r="B127" s="183"/>
      <c r="C127" s="560"/>
      <c r="D127" s="566"/>
      <c r="E127" s="557"/>
      <c r="F127" s="121"/>
      <c r="G127" s="121"/>
      <c r="H127" s="121"/>
    </row>
    <row r="128" spans="2:8" s="543" customFormat="1" x14ac:dyDescent="0.2">
      <c r="B128" s="183"/>
      <c r="C128" s="560"/>
      <c r="D128" s="566"/>
      <c r="E128" s="557"/>
      <c r="F128" s="121"/>
      <c r="G128" s="121"/>
      <c r="H128" s="121"/>
    </row>
    <row r="129" spans="2:8" s="543" customFormat="1" x14ac:dyDescent="0.2">
      <c r="B129" s="183"/>
      <c r="C129" s="560"/>
      <c r="D129" s="566"/>
      <c r="E129" s="557"/>
      <c r="F129" s="121"/>
      <c r="G129" s="121"/>
      <c r="H129" s="121"/>
    </row>
    <row r="130" spans="2:8" s="543" customFormat="1" x14ac:dyDescent="0.2">
      <c r="B130" s="183"/>
      <c r="C130" s="560"/>
      <c r="D130" s="566"/>
      <c r="E130" s="557"/>
      <c r="F130" s="121"/>
      <c r="G130" s="121"/>
      <c r="H130" s="121"/>
    </row>
    <row r="131" spans="2:8" s="543" customFormat="1" x14ac:dyDescent="0.2">
      <c r="B131" s="183"/>
      <c r="C131" s="560"/>
      <c r="D131" s="566"/>
      <c r="E131" s="557"/>
      <c r="F131" s="121"/>
      <c r="G131" s="121"/>
      <c r="H131" s="121"/>
    </row>
    <row r="132" spans="2:8" s="543" customFormat="1" x14ac:dyDescent="0.2">
      <c r="B132" s="183"/>
      <c r="C132" s="560"/>
      <c r="D132" s="566"/>
      <c r="E132" s="557"/>
      <c r="F132" s="121"/>
      <c r="G132" s="121"/>
      <c r="H132" s="121"/>
    </row>
    <row r="133" spans="2:8" s="543" customFormat="1" x14ac:dyDescent="0.2">
      <c r="B133" s="183"/>
      <c r="C133" s="560"/>
      <c r="D133" s="566"/>
      <c r="E133" s="557"/>
      <c r="F133" s="121"/>
      <c r="G133" s="121"/>
      <c r="H133" s="121"/>
    </row>
    <row r="134" spans="2:8" s="543" customFormat="1" x14ac:dyDescent="0.2">
      <c r="B134" s="183"/>
      <c r="C134" s="560"/>
      <c r="D134" s="566"/>
      <c r="E134" s="557"/>
      <c r="F134" s="121"/>
      <c r="G134" s="121"/>
      <c r="H134" s="121"/>
    </row>
    <row r="135" spans="2:8" s="543" customFormat="1" x14ac:dyDescent="0.2">
      <c r="B135" s="183"/>
      <c r="C135" s="560"/>
      <c r="D135" s="566"/>
      <c r="E135" s="557"/>
      <c r="F135" s="121"/>
      <c r="G135" s="121"/>
      <c r="H135" s="121"/>
    </row>
    <row r="136" spans="2:8" s="543" customFormat="1" x14ac:dyDescent="0.2">
      <c r="B136" s="183"/>
      <c r="C136" s="560"/>
      <c r="D136" s="566"/>
      <c r="E136" s="557"/>
      <c r="F136" s="121"/>
      <c r="G136" s="121"/>
      <c r="H136" s="121"/>
    </row>
    <row r="137" spans="2:8" s="543" customFormat="1" x14ac:dyDescent="0.2">
      <c r="B137" s="183"/>
      <c r="C137" s="560"/>
      <c r="D137" s="566"/>
      <c r="E137" s="557"/>
      <c r="F137" s="121"/>
      <c r="G137" s="121"/>
      <c r="H137" s="121"/>
    </row>
    <row r="138" spans="2:8" s="543" customFormat="1" x14ac:dyDescent="0.2">
      <c r="B138" s="183"/>
      <c r="C138" s="560"/>
      <c r="D138" s="566"/>
      <c r="E138" s="557"/>
      <c r="F138" s="121"/>
      <c r="G138" s="121"/>
      <c r="H138" s="121"/>
    </row>
    <row r="139" spans="2:8" s="543" customFormat="1" x14ac:dyDescent="0.2">
      <c r="B139" s="183"/>
      <c r="C139" s="560"/>
      <c r="D139" s="566"/>
      <c r="E139" s="557"/>
      <c r="F139" s="121"/>
      <c r="G139" s="121"/>
      <c r="H139" s="121"/>
    </row>
    <row r="140" spans="2:8" s="543" customFormat="1" x14ac:dyDescent="0.2">
      <c r="B140" s="183"/>
      <c r="C140" s="560"/>
      <c r="D140" s="566"/>
      <c r="E140" s="557"/>
      <c r="F140" s="121"/>
      <c r="G140" s="121"/>
      <c r="H140" s="121"/>
    </row>
    <row r="141" spans="2:8" s="543" customFormat="1" x14ac:dyDescent="0.2">
      <c r="B141" s="183"/>
      <c r="C141" s="560"/>
      <c r="D141" s="566"/>
      <c r="E141" s="557"/>
      <c r="F141" s="121"/>
      <c r="G141" s="121"/>
      <c r="H141" s="121"/>
    </row>
    <row r="142" spans="2:8" s="543" customFormat="1" x14ac:dyDescent="0.2">
      <c r="B142" s="183"/>
      <c r="C142" s="560"/>
      <c r="D142" s="566"/>
      <c r="E142" s="557"/>
      <c r="F142" s="121"/>
      <c r="G142" s="121"/>
      <c r="H142" s="121"/>
    </row>
    <row r="143" spans="2:8" s="543" customFormat="1" x14ac:dyDescent="0.2">
      <c r="B143" s="183"/>
      <c r="C143" s="560"/>
      <c r="D143" s="566"/>
      <c r="E143" s="557"/>
      <c r="F143" s="121"/>
      <c r="G143" s="121"/>
      <c r="H143" s="121"/>
    </row>
    <row r="144" spans="2:8" s="543" customFormat="1" x14ac:dyDescent="0.2">
      <c r="B144" s="183"/>
      <c r="C144" s="560"/>
      <c r="D144" s="566"/>
      <c r="E144" s="557"/>
      <c r="F144" s="121"/>
      <c r="G144" s="121"/>
      <c r="H144" s="121"/>
    </row>
    <row r="145" spans="2:8" s="543" customFormat="1" x14ac:dyDescent="0.2">
      <c r="B145" s="183"/>
      <c r="C145" s="560"/>
      <c r="D145" s="566"/>
      <c r="E145" s="557"/>
      <c r="F145" s="121"/>
      <c r="G145" s="121"/>
      <c r="H145" s="121"/>
    </row>
    <row r="146" spans="2:8" s="543" customFormat="1" x14ac:dyDescent="0.2">
      <c r="B146" s="183"/>
      <c r="C146" s="560"/>
      <c r="D146" s="566"/>
      <c r="E146" s="557"/>
      <c r="F146" s="121"/>
      <c r="G146" s="121"/>
      <c r="H146" s="121"/>
    </row>
    <row r="147" spans="2:8" s="543" customFormat="1" x14ac:dyDescent="0.2">
      <c r="B147" s="183"/>
      <c r="C147" s="560"/>
      <c r="D147" s="566"/>
      <c r="E147" s="557"/>
      <c r="F147" s="121"/>
      <c r="G147" s="121"/>
      <c r="H147" s="121"/>
    </row>
    <row r="148" spans="2:8" s="543" customFormat="1" x14ac:dyDescent="0.2">
      <c r="B148" s="183"/>
      <c r="C148" s="560"/>
      <c r="D148" s="566"/>
      <c r="E148" s="557"/>
      <c r="F148" s="121"/>
      <c r="G148" s="121"/>
      <c r="H148" s="121"/>
    </row>
    <row r="149" spans="2:8" s="543" customFormat="1" x14ac:dyDescent="0.2">
      <c r="B149" s="183"/>
      <c r="C149" s="560"/>
      <c r="D149" s="566"/>
      <c r="E149" s="557"/>
      <c r="F149" s="121"/>
      <c r="G149" s="121"/>
      <c r="H149" s="121"/>
    </row>
    <row r="150" spans="2:8" s="543" customFormat="1" x14ac:dyDescent="0.2">
      <c r="B150" s="183"/>
      <c r="C150" s="560"/>
      <c r="D150" s="566"/>
      <c r="E150" s="557"/>
      <c r="F150" s="121"/>
      <c r="G150" s="121"/>
      <c r="H150" s="121"/>
    </row>
    <row r="151" spans="2:8" s="543" customFormat="1" x14ac:dyDescent="0.2">
      <c r="B151" s="183"/>
      <c r="C151" s="560"/>
      <c r="D151" s="566"/>
      <c r="E151" s="557"/>
      <c r="F151" s="121"/>
      <c r="G151" s="121"/>
      <c r="H151" s="121"/>
    </row>
    <row r="152" spans="2:8" s="543" customFormat="1" x14ac:dyDescent="0.2">
      <c r="B152" s="183"/>
      <c r="C152" s="560"/>
      <c r="D152" s="566"/>
      <c r="E152" s="557"/>
      <c r="F152" s="121"/>
      <c r="G152" s="121"/>
      <c r="H152" s="121"/>
    </row>
    <row r="153" spans="2:8" s="543" customFormat="1" x14ac:dyDescent="0.2">
      <c r="B153" s="183"/>
      <c r="C153" s="560"/>
      <c r="D153" s="566"/>
      <c r="E153" s="557"/>
      <c r="F153" s="121"/>
      <c r="G153" s="121"/>
      <c r="H153" s="121"/>
    </row>
    <row r="154" spans="2:8" s="543" customFormat="1" x14ac:dyDescent="0.2">
      <c r="B154" s="183"/>
      <c r="C154" s="560"/>
      <c r="D154" s="566"/>
      <c r="E154" s="557"/>
      <c r="F154" s="121"/>
      <c r="G154" s="121"/>
      <c r="H154" s="121"/>
    </row>
    <row r="155" spans="2:8" s="543" customFormat="1" x14ac:dyDescent="0.2">
      <c r="B155" s="183"/>
      <c r="C155" s="560"/>
      <c r="D155" s="566"/>
      <c r="E155" s="557"/>
      <c r="F155" s="121"/>
      <c r="G155" s="121"/>
      <c r="H155" s="121"/>
    </row>
    <row r="156" spans="2:8" s="543" customFormat="1" x14ac:dyDescent="0.2">
      <c r="B156" s="183"/>
      <c r="C156" s="560"/>
      <c r="D156" s="566"/>
      <c r="E156" s="557"/>
      <c r="F156" s="121"/>
      <c r="G156" s="121"/>
      <c r="H156" s="121"/>
    </row>
    <row r="157" spans="2:8" s="543" customFormat="1" x14ac:dyDescent="0.2">
      <c r="B157" s="183"/>
      <c r="C157" s="560"/>
      <c r="D157" s="566"/>
      <c r="E157" s="557"/>
      <c r="F157" s="121"/>
      <c r="G157" s="121"/>
      <c r="H157" s="121"/>
    </row>
    <row r="158" spans="2:8" s="543" customFormat="1" x14ac:dyDescent="0.2">
      <c r="B158" s="183"/>
      <c r="C158" s="560"/>
      <c r="D158" s="566"/>
      <c r="E158" s="557"/>
      <c r="F158" s="121"/>
      <c r="G158" s="121"/>
      <c r="H158" s="121"/>
    </row>
    <row r="159" spans="2:8" s="543" customFormat="1" x14ac:dyDescent="0.2">
      <c r="B159" s="183"/>
      <c r="C159" s="560"/>
      <c r="D159" s="566"/>
      <c r="E159" s="557"/>
      <c r="F159" s="121"/>
      <c r="G159" s="121"/>
      <c r="H159" s="121"/>
    </row>
    <row r="160" spans="2:8" s="543" customFormat="1" x14ac:dyDescent="0.2">
      <c r="B160" s="183"/>
      <c r="C160" s="560"/>
      <c r="D160" s="566"/>
      <c r="E160" s="557"/>
      <c r="F160" s="121"/>
      <c r="G160" s="121"/>
      <c r="H160" s="121"/>
    </row>
    <row r="161" spans="2:8" s="543" customFormat="1" x14ac:dyDescent="0.2">
      <c r="B161" s="183"/>
      <c r="C161" s="560"/>
      <c r="D161" s="566"/>
      <c r="E161" s="557"/>
      <c r="F161" s="121"/>
      <c r="G161" s="121"/>
      <c r="H161" s="121"/>
    </row>
    <row r="162" spans="2:8" s="543" customFormat="1" x14ac:dyDescent="0.2">
      <c r="B162" s="183"/>
      <c r="C162" s="560"/>
      <c r="D162" s="566"/>
      <c r="E162" s="557"/>
      <c r="F162" s="121"/>
      <c r="G162" s="121"/>
      <c r="H162" s="121"/>
    </row>
    <row r="163" spans="2:8" s="543" customFormat="1" x14ac:dyDescent="0.2">
      <c r="B163" s="564"/>
      <c r="C163" s="561"/>
      <c r="D163" s="567"/>
      <c r="E163" s="557"/>
      <c r="F163" s="121"/>
      <c r="G163" s="121"/>
      <c r="H163" s="121"/>
    </row>
    <row r="164" spans="2:8" s="543" customFormat="1" x14ac:dyDescent="0.2">
      <c r="B164" s="905" t="s">
        <v>881</v>
      </c>
      <c r="C164" s="906"/>
      <c r="D164" s="907"/>
      <c r="E164" s="544">
        <f>SUM(E114:E163)</f>
        <v>0</v>
      </c>
      <c r="F164" s="199">
        <f>SUM(F114:F163)</f>
        <v>0</v>
      </c>
      <c r="G164" s="200">
        <f>SUM(G114:G163)</f>
        <v>0</v>
      </c>
      <c r="H164" s="341">
        <f>SUM(H114:H163)</f>
        <v>0</v>
      </c>
    </row>
    <row r="166" spans="2:8" s="543" customFormat="1" ht="16" x14ac:dyDescent="0.2">
      <c r="B166" s="133"/>
      <c r="C166" s="880" t="s">
        <v>1911</v>
      </c>
      <c r="D166" s="880"/>
      <c r="E166" s="880"/>
      <c r="F166" s="880"/>
      <c r="H166" s="31"/>
    </row>
    <row r="167" spans="2:8" s="543" customFormat="1" ht="23.25" customHeight="1" x14ac:dyDescent="0.2">
      <c r="B167" s="158" t="s">
        <v>1892</v>
      </c>
      <c r="C167" s="52" t="s">
        <v>1975</v>
      </c>
      <c r="D167" s="546" t="s">
        <v>1912</v>
      </c>
      <c r="E167" s="546" t="s">
        <v>1914</v>
      </c>
      <c r="F167" s="546" t="s">
        <v>1913</v>
      </c>
      <c r="G167" s="32"/>
    </row>
    <row r="168" spans="2:8" s="543" customFormat="1" x14ac:dyDescent="0.2">
      <c r="B168" s="563"/>
      <c r="C168" s="559"/>
      <c r="D168" s="565"/>
      <c r="E168" s="568"/>
      <c r="F168" s="142"/>
      <c r="G168" s="47"/>
    </row>
    <row r="169" spans="2:8" s="543" customFormat="1" x14ac:dyDescent="0.2">
      <c r="B169" s="183"/>
      <c r="C169" s="560"/>
      <c r="D169" s="566"/>
      <c r="E169" s="557"/>
      <c r="F169" s="120"/>
      <c r="G169" s="47"/>
    </row>
    <row r="170" spans="2:8" s="543" customFormat="1" x14ac:dyDescent="0.2">
      <c r="B170" s="183"/>
      <c r="C170" s="560"/>
      <c r="D170" s="566"/>
      <c r="E170" s="557"/>
      <c r="F170" s="120"/>
      <c r="G170" s="47"/>
    </row>
    <row r="171" spans="2:8" s="543" customFormat="1" x14ac:dyDescent="0.2">
      <c r="B171" s="184"/>
      <c r="C171" s="560"/>
      <c r="D171" s="566"/>
      <c r="E171" s="557"/>
      <c r="F171" s="120"/>
      <c r="G171" s="47"/>
    </row>
    <row r="172" spans="2:8" s="543" customFormat="1" x14ac:dyDescent="0.2">
      <c r="B172" s="184"/>
      <c r="C172" s="560"/>
      <c r="D172" s="566"/>
      <c r="E172" s="557"/>
      <c r="F172" s="120"/>
      <c r="G172" s="47"/>
    </row>
    <row r="173" spans="2:8" s="543" customFormat="1" x14ac:dyDescent="0.2">
      <c r="B173" s="184"/>
      <c r="C173" s="560"/>
      <c r="D173" s="566"/>
      <c r="E173" s="557"/>
      <c r="F173" s="120"/>
      <c r="G173" s="47"/>
    </row>
    <row r="174" spans="2:8" s="543" customFormat="1" x14ac:dyDescent="0.2">
      <c r="B174" s="184"/>
      <c r="C174" s="560"/>
      <c r="D174" s="566"/>
      <c r="E174" s="557"/>
      <c r="F174" s="120"/>
      <c r="G174" s="47"/>
    </row>
    <row r="175" spans="2:8" s="543" customFormat="1" x14ac:dyDescent="0.2">
      <c r="B175" s="184"/>
      <c r="C175" s="560"/>
      <c r="D175" s="566"/>
      <c r="E175" s="557"/>
      <c r="F175" s="120"/>
      <c r="G175" s="47"/>
    </row>
    <row r="176" spans="2:8" s="543" customFormat="1" x14ac:dyDescent="0.2">
      <c r="B176" s="184"/>
      <c r="C176" s="560"/>
      <c r="D176" s="566"/>
      <c r="E176" s="557"/>
      <c r="F176" s="121"/>
      <c r="G176" s="47"/>
    </row>
    <row r="177" spans="2:7" s="543" customFormat="1" x14ac:dyDescent="0.2">
      <c r="B177" s="183"/>
      <c r="C177" s="560"/>
      <c r="D177" s="566"/>
      <c r="E177" s="557"/>
      <c r="F177" s="121"/>
      <c r="G177" s="47"/>
    </row>
    <row r="178" spans="2:7" s="543" customFormat="1" x14ac:dyDescent="0.2">
      <c r="B178" s="183"/>
      <c r="C178" s="560"/>
      <c r="D178" s="566"/>
      <c r="E178" s="557"/>
      <c r="F178" s="121"/>
      <c r="G178" s="47"/>
    </row>
    <row r="179" spans="2:7" s="543" customFormat="1" x14ac:dyDescent="0.2">
      <c r="B179" s="183"/>
      <c r="C179" s="560"/>
      <c r="D179" s="566"/>
      <c r="E179" s="557"/>
      <c r="F179" s="121"/>
      <c r="G179" s="47"/>
    </row>
    <row r="180" spans="2:7" s="543" customFormat="1" x14ac:dyDescent="0.2">
      <c r="B180" s="183"/>
      <c r="C180" s="560"/>
      <c r="D180" s="566"/>
      <c r="E180" s="557"/>
      <c r="F180" s="121"/>
      <c r="G180" s="47"/>
    </row>
    <row r="181" spans="2:7" s="543" customFormat="1" x14ac:dyDescent="0.2">
      <c r="B181" s="183"/>
      <c r="C181" s="560"/>
      <c r="D181" s="566"/>
      <c r="E181" s="557"/>
      <c r="F181" s="121"/>
      <c r="G181" s="47"/>
    </row>
    <row r="182" spans="2:7" s="543" customFormat="1" x14ac:dyDescent="0.2">
      <c r="B182" s="183"/>
      <c r="C182" s="560"/>
      <c r="D182" s="566"/>
      <c r="E182" s="557"/>
      <c r="F182" s="121"/>
      <c r="G182" s="47"/>
    </row>
    <row r="183" spans="2:7" s="543" customFormat="1" x14ac:dyDescent="0.2">
      <c r="B183" s="183"/>
      <c r="C183" s="560"/>
      <c r="D183" s="566"/>
      <c r="E183" s="557"/>
      <c r="F183" s="121"/>
      <c r="G183" s="47"/>
    </row>
    <row r="184" spans="2:7" s="543" customFormat="1" x14ac:dyDescent="0.2">
      <c r="B184" s="183"/>
      <c r="C184" s="560"/>
      <c r="D184" s="566"/>
      <c r="E184" s="557"/>
      <c r="F184" s="121"/>
      <c r="G184" s="47"/>
    </row>
    <row r="185" spans="2:7" s="543" customFormat="1" x14ac:dyDescent="0.2">
      <c r="B185" s="183"/>
      <c r="C185" s="560"/>
      <c r="D185" s="566"/>
      <c r="E185" s="557"/>
      <c r="F185" s="121"/>
      <c r="G185" s="47"/>
    </row>
    <row r="186" spans="2:7" s="543" customFormat="1" x14ac:dyDescent="0.2">
      <c r="B186" s="183"/>
      <c r="C186" s="560"/>
      <c r="D186" s="566"/>
      <c r="E186" s="557"/>
      <c r="F186" s="121"/>
      <c r="G186" s="47"/>
    </row>
    <row r="187" spans="2:7" s="543" customFormat="1" x14ac:dyDescent="0.2">
      <c r="B187" s="183"/>
      <c r="C187" s="560"/>
      <c r="D187" s="566"/>
      <c r="E187" s="557"/>
      <c r="F187" s="121"/>
      <c r="G187" s="47"/>
    </row>
    <row r="188" spans="2:7" s="543" customFormat="1" x14ac:dyDescent="0.2">
      <c r="B188" s="183"/>
      <c r="C188" s="560"/>
      <c r="D188" s="566"/>
      <c r="E188" s="557"/>
      <c r="F188" s="121"/>
      <c r="G188" s="47"/>
    </row>
    <row r="189" spans="2:7" s="543" customFormat="1" x14ac:dyDescent="0.2">
      <c r="B189" s="183"/>
      <c r="C189" s="560"/>
      <c r="D189" s="566"/>
      <c r="E189" s="557"/>
      <c r="F189" s="121"/>
      <c r="G189" s="47"/>
    </row>
    <row r="190" spans="2:7" s="543" customFormat="1" x14ac:dyDescent="0.2">
      <c r="B190" s="183"/>
      <c r="C190" s="560"/>
      <c r="D190" s="566"/>
      <c r="E190" s="557"/>
      <c r="F190" s="121"/>
      <c r="G190" s="47"/>
    </row>
    <row r="191" spans="2:7" s="543" customFormat="1" x14ac:dyDescent="0.2">
      <c r="B191" s="183"/>
      <c r="C191" s="560"/>
      <c r="D191" s="566"/>
      <c r="E191" s="557"/>
      <c r="F191" s="121"/>
      <c r="G191" s="47"/>
    </row>
    <row r="192" spans="2:7" s="543" customFormat="1" x14ac:dyDescent="0.2">
      <c r="B192" s="183"/>
      <c r="C192" s="560"/>
      <c r="D192" s="566"/>
      <c r="E192" s="557"/>
      <c r="F192" s="121"/>
      <c r="G192" s="47"/>
    </row>
    <row r="193" spans="2:7" s="543" customFormat="1" x14ac:dyDescent="0.2">
      <c r="B193" s="183"/>
      <c r="C193" s="560"/>
      <c r="D193" s="566"/>
      <c r="E193" s="557"/>
      <c r="F193" s="121"/>
      <c r="G193" s="47"/>
    </row>
    <row r="194" spans="2:7" s="543" customFormat="1" x14ac:dyDescent="0.2">
      <c r="B194" s="183"/>
      <c r="C194" s="560"/>
      <c r="D194" s="566"/>
      <c r="E194" s="557"/>
      <c r="F194" s="121"/>
      <c r="G194" s="47"/>
    </row>
    <row r="195" spans="2:7" s="543" customFormat="1" x14ac:dyDescent="0.2">
      <c r="B195" s="183"/>
      <c r="C195" s="560"/>
      <c r="D195" s="566"/>
      <c r="E195" s="557"/>
      <c r="F195" s="121"/>
      <c r="G195" s="47"/>
    </row>
    <row r="196" spans="2:7" s="543" customFormat="1" x14ac:dyDescent="0.2">
      <c r="B196" s="183"/>
      <c r="C196" s="560"/>
      <c r="D196" s="566"/>
      <c r="E196" s="557"/>
      <c r="F196" s="121"/>
      <c r="G196" s="47"/>
    </row>
    <row r="197" spans="2:7" s="543" customFormat="1" x14ac:dyDescent="0.2">
      <c r="B197" s="183"/>
      <c r="C197" s="560"/>
      <c r="D197" s="566"/>
      <c r="E197" s="557"/>
      <c r="F197" s="121"/>
      <c r="G197" s="47"/>
    </row>
    <row r="198" spans="2:7" s="543" customFormat="1" x14ac:dyDescent="0.2">
      <c r="B198" s="183"/>
      <c r="C198" s="560"/>
      <c r="D198" s="566"/>
      <c r="E198" s="557"/>
      <c r="F198" s="121"/>
      <c r="G198" s="47"/>
    </row>
    <row r="199" spans="2:7" s="543" customFormat="1" x14ac:dyDescent="0.2">
      <c r="B199" s="183"/>
      <c r="C199" s="560"/>
      <c r="D199" s="566"/>
      <c r="E199" s="557"/>
      <c r="F199" s="121"/>
      <c r="G199" s="47"/>
    </row>
    <row r="200" spans="2:7" s="543" customFormat="1" x14ac:dyDescent="0.2">
      <c r="B200" s="183"/>
      <c r="C200" s="560"/>
      <c r="D200" s="566"/>
      <c r="E200" s="557"/>
      <c r="F200" s="121"/>
      <c r="G200" s="47"/>
    </row>
    <row r="201" spans="2:7" s="543" customFormat="1" x14ac:dyDescent="0.2">
      <c r="B201" s="183"/>
      <c r="C201" s="560"/>
      <c r="D201" s="566"/>
      <c r="E201" s="557"/>
      <c r="F201" s="121"/>
      <c r="G201" s="47"/>
    </row>
    <row r="202" spans="2:7" s="543" customFormat="1" x14ac:dyDescent="0.2">
      <c r="B202" s="183"/>
      <c r="C202" s="560"/>
      <c r="D202" s="566"/>
      <c r="E202" s="557"/>
      <c r="F202" s="121"/>
      <c r="G202" s="47"/>
    </row>
    <row r="203" spans="2:7" s="543" customFormat="1" x14ac:dyDescent="0.2">
      <c r="B203" s="183"/>
      <c r="C203" s="560"/>
      <c r="D203" s="566"/>
      <c r="E203" s="557"/>
      <c r="F203" s="121"/>
      <c r="G203" s="47"/>
    </row>
    <row r="204" spans="2:7" s="543" customFormat="1" x14ac:dyDescent="0.2">
      <c r="B204" s="183"/>
      <c r="C204" s="560"/>
      <c r="D204" s="566"/>
      <c r="E204" s="557"/>
      <c r="F204" s="121"/>
      <c r="G204" s="47"/>
    </row>
    <row r="205" spans="2:7" s="543" customFormat="1" x14ac:dyDescent="0.2">
      <c r="B205" s="183"/>
      <c r="C205" s="560"/>
      <c r="D205" s="566"/>
      <c r="E205" s="557"/>
      <c r="F205" s="121"/>
      <c r="G205" s="47"/>
    </row>
    <row r="206" spans="2:7" s="543" customFormat="1" x14ac:dyDescent="0.2">
      <c r="B206" s="183"/>
      <c r="C206" s="560"/>
      <c r="D206" s="566"/>
      <c r="E206" s="557"/>
      <c r="F206" s="121"/>
      <c r="G206" s="47"/>
    </row>
    <row r="207" spans="2:7" s="543" customFormat="1" x14ac:dyDescent="0.2">
      <c r="B207" s="183"/>
      <c r="C207" s="560"/>
      <c r="D207" s="566"/>
      <c r="E207" s="557"/>
      <c r="F207" s="121"/>
      <c r="G207" s="47"/>
    </row>
    <row r="208" spans="2:7" s="543" customFormat="1" x14ac:dyDescent="0.2">
      <c r="B208" s="183"/>
      <c r="C208" s="560"/>
      <c r="D208" s="566"/>
      <c r="E208" s="557"/>
      <c r="F208" s="121"/>
      <c r="G208" s="47"/>
    </row>
    <row r="209" spans="2:9" s="543" customFormat="1" x14ac:dyDescent="0.2">
      <c r="B209" s="183"/>
      <c r="C209" s="560"/>
      <c r="D209" s="566"/>
      <c r="E209" s="557"/>
      <c r="F209" s="121"/>
      <c r="G209" s="47"/>
    </row>
    <row r="210" spans="2:9" s="543" customFormat="1" x14ac:dyDescent="0.2">
      <c r="B210" s="183"/>
      <c r="C210" s="560"/>
      <c r="D210" s="566"/>
      <c r="E210" s="557"/>
      <c r="F210" s="121"/>
      <c r="G210" s="47"/>
    </row>
    <row r="211" spans="2:9" s="543" customFormat="1" x14ac:dyDescent="0.2">
      <c r="B211" s="183"/>
      <c r="C211" s="560"/>
      <c r="D211" s="566"/>
      <c r="E211" s="557"/>
      <c r="F211" s="121"/>
      <c r="G211" s="47"/>
    </row>
    <row r="212" spans="2:9" s="543" customFormat="1" x14ac:dyDescent="0.2">
      <c r="B212" s="183"/>
      <c r="C212" s="560"/>
      <c r="D212" s="566"/>
      <c r="E212" s="557"/>
      <c r="F212" s="121"/>
      <c r="G212" s="47"/>
    </row>
    <row r="213" spans="2:9" s="543" customFormat="1" x14ac:dyDescent="0.2">
      <c r="B213" s="183"/>
      <c r="C213" s="560"/>
      <c r="D213" s="566"/>
      <c r="E213" s="557"/>
      <c r="F213" s="121"/>
      <c r="G213" s="47"/>
    </row>
    <row r="214" spans="2:9" s="543" customFormat="1" x14ac:dyDescent="0.2">
      <c r="B214" s="183"/>
      <c r="C214" s="560"/>
      <c r="D214" s="566"/>
      <c r="E214" s="557"/>
      <c r="F214" s="121"/>
      <c r="G214" s="47"/>
    </row>
    <row r="215" spans="2:9" s="543" customFormat="1" x14ac:dyDescent="0.2">
      <c r="B215" s="183"/>
      <c r="C215" s="560"/>
      <c r="D215" s="566"/>
      <c r="E215" s="557"/>
      <c r="F215" s="121"/>
      <c r="G215" s="47"/>
    </row>
    <row r="216" spans="2:9" s="543" customFormat="1" x14ac:dyDescent="0.2">
      <c r="B216" s="183"/>
      <c r="C216" s="560"/>
      <c r="D216" s="566"/>
      <c r="E216" s="557"/>
      <c r="F216" s="121"/>
      <c r="G216" s="47"/>
    </row>
    <row r="217" spans="2:9" s="543" customFormat="1" x14ac:dyDescent="0.2">
      <c r="B217" s="564"/>
      <c r="C217" s="561"/>
      <c r="D217" s="567"/>
      <c r="E217" s="557"/>
      <c r="F217" s="121"/>
      <c r="G217" s="47"/>
    </row>
    <row r="218" spans="2:9" s="543" customFormat="1" x14ac:dyDescent="0.2">
      <c r="B218" s="905" t="s">
        <v>881</v>
      </c>
      <c r="C218" s="906"/>
      <c r="D218" s="907"/>
      <c r="E218" s="544">
        <f>SUM(E168:E217)</f>
        <v>0</v>
      </c>
      <c r="F218" s="199">
        <f>SUM(F168:F217)</f>
        <v>0</v>
      </c>
      <c r="G218" s="70"/>
    </row>
    <row r="220" spans="2:9" s="543" customFormat="1" ht="16" x14ac:dyDescent="0.2">
      <c r="B220" s="133"/>
      <c r="C220" s="914" t="s">
        <v>1919</v>
      </c>
      <c r="D220" s="914"/>
      <c r="E220" s="914"/>
      <c r="F220" s="914"/>
      <c r="G220" s="914"/>
      <c r="H220" s="914"/>
      <c r="I220" s="914"/>
    </row>
    <row r="221" spans="2:9" s="543" customFormat="1" x14ac:dyDescent="0.2">
      <c r="B221" s="1408" t="s">
        <v>1892</v>
      </c>
      <c r="C221" s="1409" t="s">
        <v>1975</v>
      </c>
      <c r="D221" s="887" t="s">
        <v>1915</v>
      </c>
      <c r="E221" s="948"/>
      <c r="F221" s="948"/>
      <c r="G221" s="948"/>
      <c r="H221" s="948"/>
      <c r="I221" s="948"/>
    </row>
    <row r="222" spans="2:9" s="543" customFormat="1" ht="22" x14ac:dyDescent="0.2">
      <c r="B222" s="890"/>
      <c r="C222" s="966"/>
      <c r="D222" s="633" t="s">
        <v>1972</v>
      </c>
      <c r="E222" s="633" t="s">
        <v>1973</v>
      </c>
      <c r="F222" s="633" t="s">
        <v>1974</v>
      </c>
      <c r="G222" s="633" t="s">
        <v>1916</v>
      </c>
      <c r="H222" s="633" t="s">
        <v>1917</v>
      </c>
      <c r="I222" s="633" t="s">
        <v>1918</v>
      </c>
    </row>
    <row r="223" spans="2:9" s="543" customFormat="1" x14ac:dyDescent="0.2">
      <c r="B223" s="563"/>
      <c r="C223" s="559"/>
      <c r="D223" s="565"/>
      <c r="E223" s="568"/>
      <c r="F223" s="142"/>
      <c r="G223" s="142"/>
      <c r="H223" s="142"/>
      <c r="I223" s="142"/>
    </row>
    <row r="224" spans="2:9" s="543" customFormat="1" x14ac:dyDescent="0.2">
      <c r="B224" s="183"/>
      <c r="C224" s="560"/>
      <c r="D224" s="566"/>
      <c r="E224" s="557"/>
      <c r="F224" s="120"/>
      <c r="G224" s="120"/>
      <c r="H224" s="120"/>
      <c r="I224" s="120"/>
    </row>
    <row r="225" spans="2:9" s="543" customFormat="1" x14ac:dyDescent="0.2">
      <c r="B225" s="183"/>
      <c r="C225" s="560"/>
      <c r="D225" s="566"/>
      <c r="E225" s="557"/>
      <c r="F225" s="120"/>
      <c r="G225" s="120"/>
      <c r="H225" s="120"/>
      <c r="I225" s="120"/>
    </row>
    <row r="226" spans="2:9" s="543" customFormat="1" x14ac:dyDescent="0.2">
      <c r="B226" s="184"/>
      <c r="C226" s="560"/>
      <c r="D226" s="566"/>
      <c r="E226" s="557"/>
      <c r="F226" s="120"/>
      <c r="G226" s="120"/>
      <c r="H226" s="120"/>
      <c r="I226" s="120"/>
    </row>
    <row r="227" spans="2:9" s="543" customFormat="1" x14ac:dyDescent="0.2">
      <c r="B227" s="184"/>
      <c r="C227" s="560"/>
      <c r="D227" s="566"/>
      <c r="E227" s="557"/>
      <c r="F227" s="120"/>
      <c r="G227" s="120"/>
      <c r="H227" s="120"/>
      <c r="I227" s="120"/>
    </row>
    <row r="228" spans="2:9" s="543" customFormat="1" x14ac:dyDescent="0.2">
      <c r="B228" s="184"/>
      <c r="C228" s="560"/>
      <c r="D228" s="566"/>
      <c r="E228" s="557"/>
      <c r="F228" s="120"/>
      <c r="G228" s="120"/>
      <c r="H228" s="120"/>
      <c r="I228" s="120"/>
    </row>
    <row r="229" spans="2:9" s="543" customFormat="1" x14ac:dyDescent="0.2">
      <c r="B229" s="184"/>
      <c r="C229" s="560"/>
      <c r="D229" s="566"/>
      <c r="E229" s="557"/>
      <c r="F229" s="120"/>
      <c r="G229" s="120"/>
      <c r="H229" s="120"/>
      <c r="I229" s="120"/>
    </row>
    <row r="230" spans="2:9" s="543" customFormat="1" x14ac:dyDescent="0.2">
      <c r="B230" s="184"/>
      <c r="C230" s="560"/>
      <c r="D230" s="566"/>
      <c r="E230" s="557"/>
      <c r="F230" s="120"/>
      <c r="G230" s="120"/>
      <c r="H230" s="120"/>
      <c r="I230" s="120"/>
    </row>
    <row r="231" spans="2:9" s="543" customFormat="1" x14ac:dyDescent="0.2">
      <c r="B231" s="184"/>
      <c r="C231" s="560"/>
      <c r="D231" s="566"/>
      <c r="E231" s="557"/>
      <c r="F231" s="121"/>
      <c r="G231" s="121"/>
      <c r="H231" s="121"/>
      <c r="I231" s="121"/>
    </row>
    <row r="232" spans="2:9" s="543" customFormat="1" x14ac:dyDescent="0.2">
      <c r="B232" s="183"/>
      <c r="C232" s="560"/>
      <c r="D232" s="566"/>
      <c r="E232" s="557"/>
      <c r="F232" s="121"/>
      <c r="G232" s="121"/>
      <c r="H232" s="121"/>
      <c r="I232" s="121"/>
    </row>
    <row r="233" spans="2:9" s="543" customFormat="1" x14ac:dyDescent="0.2">
      <c r="B233" s="183"/>
      <c r="C233" s="560"/>
      <c r="D233" s="566"/>
      <c r="E233" s="557"/>
      <c r="F233" s="121"/>
      <c r="G233" s="121"/>
      <c r="H233" s="121"/>
      <c r="I233" s="121"/>
    </row>
    <row r="234" spans="2:9" s="543" customFormat="1" x14ac:dyDescent="0.2">
      <c r="B234" s="183"/>
      <c r="C234" s="560"/>
      <c r="D234" s="566"/>
      <c r="E234" s="557"/>
      <c r="F234" s="121"/>
      <c r="G234" s="121"/>
      <c r="H234" s="121"/>
      <c r="I234" s="121"/>
    </row>
    <row r="235" spans="2:9" s="543" customFormat="1" x14ac:dyDescent="0.2">
      <c r="B235" s="183"/>
      <c r="C235" s="560"/>
      <c r="D235" s="566"/>
      <c r="E235" s="557"/>
      <c r="F235" s="121"/>
      <c r="G235" s="121"/>
      <c r="H235" s="121"/>
      <c r="I235" s="121"/>
    </row>
    <row r="236" spans="2:9" s="543" customFormat="1" x14ac:dyDescent="0.2">
      <c r="B236" s="183"/>
      <c r="C236" s="560"/>
      <c r="D236" s="566"/>
      <c r="E236" s="557"/>
      <c r="F236" s="121"/>
      <c r="G236" s="121"/>
      <c r="H236" s="121"/>
      <c r="I236" s="121"/>
    </row>
    <row r="237" spans="2:9" s="543" customFormat="1" x14ac:dyDescent="0.2">
      <c r="B237" s="183"/>
      <c r="C237" s="560"/>
      <c r="D237" s="566"/>
      <c r="E237" s="557"/>
      <c r="F237" s="121"/>
      <c r="G237" s="121"/>
      <c r="H237" s="121"/>
      <c r="I237" s="121"/>
    </row>
    <row r="238" spans="2:9" s="543" customFormat="1" x14ac:dyDescent="0.2">
      <c r="B238" s="183"/>
      <c r="C238" s="560"/>
      <c r="D238" s="566"/>
      <c r="E238" s="557"/>
      <c r="F238" s="121"/>
      <c r="G238" s="121"/>
      <c r="H238" s="121"/>
      <c r="I238" s="121"/>
    </row>
    <row r="239" spans="2:9" s="543" customFormat="1" x14ac:dyDescent="0.2">
      <c r="B239" s="183"/>
      <c r="C239" s="560"/>
      <c r="D239" s="566"/>
      <c r="E239" s="557"/>
      <c r="F239" s="121"/>
      <c r="G239" s="121"/>
      <c r="H239" s="121"/>
      <c r="I239" s="121"/>
    </row>
    <row r="240" spans="2:9" s="543" customFormat="1" x14ac:dyDescent="0.2">
      <c r="B240" s="183"/>
      <c r="C240" s="560"/>
      <c r="D240" s="566"/>
      <c r="E240" s="557"/>
      <c r="F240" s="121"/>
      <c r="G240" s="121"/>
      <c r="H240" s="121"/>
      <c r="I240" s="121"/>
    </row>
    <row r="241" spans="2:9" s="543" customFormat="1" x14ac:dyDescent="0.2">
      <c r="B241" s="183"/>
      <c r="C241" s="560"/>
      <c r="D241" s="566"/>
      <c r="E241" s="557"/>
      <c r="F241" s="121"/>
      <c r="G241" s="121"/>
      <c r="H241" s="121"/>
      <c r="I241" s="121"/>
    </row>
    <row r="242" spans="2:9" s="543" customFormat="1" x14ac:dyDescent="0.2">
      <c r="B242" s="183"/>
      <c r="C242" s="560"/>
      <c r="D242" s="566"/>
      <c r="E242" s="557"/>
      <c r="F242" s="121"/>
      <c r="G242" s="121"/>
      <c r="H242" s="121"/>
      <c r="I242" s="121"/>
    </row>
    <row r="243" spans="2:9" s="543" customFormat="1" x14ac:dyDescent="0.2">
      <c r="B243" s="183"/>
      <c r="C243" s="560"/>
      <c r="D243" s="566"/>
      <c r="E243" s="557"/>
      <c r="F243" s="121"/>
      <c r="G243" s="121"/>
      <c r="H243" s="121"/>
      <c r="I243" s="121"/>
    </row>
    <row r="244" spans="2:9" s="543" customFormat="1" x14ac:dyDescent="0.2">
      <c r="B244" s="183"/>
      <c r="C244" s="560"/>
      <c r="D244" s="566"/>
      <c r="E244" s="557"/>
      <c r="F244" s="121"/>
      <c r="G244" s="121"/>
      <c r="H244" s="121"/>
      <c r="I244" s="121"/>
    </row>
    <row r="245" spans="2:9" s="543" customFormat="1" x14ac:dyDescent="0.2">
      <c r="B245" s="183"/>
      <c r="C245" s="560"/>
      <c r="D245" s="566"/>
      <c r="E245" s="557"/>
      <c r="F245" s="121"/>
      <c r="G245" s="121"/>
      <c r="H245" s="121"/>
      <c r="I245" s="121"/>
    </row>
    <row r="246" spans="2:9" s="543" customFormat="1" x14ac:dyDescent="0.2">
      <c r="B246" s="183"/>
      <c r="C246" s="560"/>
      <c r="D246" s="566"/>
      <c r="E246" s="557"/>
      <c r="F246" s="121"/>
      <c r="G246" s="121"/>
      <c r="H246" s="121"/>
      <c r="I246" s="121"/>
    </row>
    <row r="247" spans="2:9" s="543" customFormat="1" x14ac:dyDescent="0.2">
      <c r="B247" s="183"/>
      <c r="C247" s="560"/>
      <c r="D247" s="566"/>
      <c r="E247" s="557"/>
      <c r="F247" s="121"/>
      <c r="G247" s="121"/>
      <c r="H247" s="121"/>
      <c r="I247" s="121"/>
    </row>
    <row r="248" spans="2:9" s="543" customFormat="1" x14ac:dyDescent="0.2">
      <c r="B248" s="183"/>
      <c r="C248" s="560"/>
      <c r="D248" s="566"/>
      <c r="E248" s="557"/>
      <c r="F248" s="121"/>
      <c r="G248" s="121"/>
      <c r="H248" s="121"/>
      <c r="I248" s="121"/>
    </row>
    <row r="249" spans="2:9" s="543" customFormat="1" x14ac:dyDescent="0.2">
      <c r="B249" s="183"/>
      <c r="C249" s="560"/>
      <c r="D249" s="566"/>
      <c r="E249" s="557"/>
      <c r="F249" s="121"/>
      <c r="G249" s="121"/>
      <c r="H249" s="121"/>
      <c r="I249" s="121"/>
    </row>
    <row r="250" spans="2:9" s="543" customFormat="1" x14ac:dyDescent="0.2">
      <c r="B250" s="183"/>
      <c r="C250" s="560"/>
      <c r="D250" s="566"/>
      <c r="E250" s="557"/>
      <c r="F250" s="121"/>
      <c r="G250" s="121"/>
      <c r="H250" s="121"/>
      <c r="I250" s="121"/>
    </row>
    <row r="251" spans="2:9" s="543" customFormat="1" x14ac:dyDescent="0.2">
      <c r="B251" s="183"/>
      <c r="C251" s="560"/>
      <c r="D251" s="566"/>
      <c r="E251" s="557"/>
      <c r="F251" s="121"/>
      <c r="G251" s="121"/>
      <c r="H251" s="121"/>
      <c r="I251" s="121"/>
    </row>
    <row r="252" spans="2:9" s="543" customFormat="1" x14ac:dyDescent="0.2">
      <c r="B252" s="183"/>
      <c r="C252" s="560"/>
      <c r="D252" s="566"/>
      <c r="E252" s="557"/>
      <c r="F252" s="121"/>
      <c r="G252" s="121"/>
      <c r="H252" s="121"/>
      <c r="I252" s="121"/>
    </row>
    <row r="253" spans="2:9" s="543" customFormat="1" x14ac:dyDescent="0.2">
      <c r="B253" s="183"/>
      <c r="C253" s="560"/>
      <c r="D253" s="566"/>
      <c r="E253" s="557"/>
      <c r="F253" s="121"/>
      <c r="G253" s="121"/>
      <c r="H253" s="121"/>
      <c r="I253" s="121"/>
    </row>
    <row r="254" spans="2:9" s="543" customFormat="1" x14ac:dyDescent="0.2">
      <c r="B254" s="183"/>
      <c r="C254" s="560"/>
      <c r="D254" s="566"/>
      <c r="E254" s="557"/>
      <c r="F254" s="121"/>
      <c r="G254" s="121"/>
      <c r="H254" s="121"/>
      <c r="I254" s="121"/>
    </row>
    <row r="255" spans="2:9" s="543" customFormat="1" x14ac:dyDescent="0.2">
      <c r="B255" s="183"/>
      <c r="C255" s="560"/>
      <c r="D255" s="566"/>
      <c r="E255" s="557"/>
      <c r="F255" s="121"/>
      <c r="G255" s="121"/>
      <c r="H255" s="121"/>
      <c r="I255" s="121"/>
    </row>
    <row r="256" spans="2:9" s="543" customFormat="1" x14ac:dyDescent="0.2">
      <c r="B256" s="183"/>
      <c r="C256" s="560"/>
      <c r="D256" s="566"/>
      <c r="E256" s="557"/>
      <c r="F256" s="121"/>
      <c r="G256" s="121"/>
      <c r="H256" s="121"/>
      <c r="I256" s="121"/>
    </row>
    <row r="257" spans="2:9" s="543" customFormat="1" x14ac:dyDescent="0.2">
      <c r="B257" s="183"/>
      <c r="C257" s="560"/>
      <c r="D257" s="566"/>
      <c r="E257" s="557"/>
      <c r="F257" s="121"/>
      <c r="G257" s="121"/>
      <c r="H257" s="121"/>
      <c r="I257" s="121"/>
    </row>
    <row r="258" spans="2:9" s="543" customFormat="1" x14ac:dyDescent="0.2">
      <c r="B258" s="183"/>
      <c r="C258" s="560"/>
      <c r="D258" s="566"/>
      <c r="E258" s="557"/>
      <c r="F258" s="121"/>
      <c r="G258" s="121"/>
      <c r="H258" s="121"/>
      <c r="I258" s="121"/>
    </row>
    <row r="259" spans="2:9" s="543" customFormat="1" x14ac:dyDescent="0.2">
      <c r="B259" s="183"/>
      <c r="C259" s="560"/>
      <c r="D259" s="566"/>
      <c r="E259" s="557"/>
      <c r="F259" s="121"/>
      <c r="G259" s="121"/>
      <c r="H259" s="121"/>
      <c r="I259" s="121"/>
    </row>
    <row r="260" spans="2:9" s="543" customFormat="1" x14ac:dyDescent="0.2">
      <c r="B260" s="183"/>
      <c r="C260" s="560"/>
      <c r="D260" s="566"/>
      <c r="E260" s="557"/>
      <c r="F260" s="121"/>
      <c r="G260" s="121"/>
      <c r="H260" s="121"/>
      <c r="I260" s="121"/>
    </row>
    <row r="261" spans="2:9" s="543" customFormat="1" x14ac:dyDescent="0.2">
      <c r="B261" s="183"/>
      <c r="C261" s="560"/>
      <c r="D261" s="566"/>
      <c r="E261" s="557"/>
      <c r="F261" s="121"/>
      <c r="G261" s="121"/>
      <c r="H261" s="121"/>
      <c r="I261" s="121"/>
    </row>
    <row r="262" spans="2:9" s="543" customFormat="1" x14ac:dyDescent="0.2">
      <c r="B262" s="183"/>
      <c r="C262" s="560"/>
      <c r="D262" s="566"/>
      <c r="E262" s="557"/>
      <c r="F262" s="121"/>
      <c r="G262" s="121"/>
      <c r="H262" s="121"/>
      <c r="I262" s="121"/>
    </row>
    <row r="263" spans="2:9" s="543" customFormat="1" x14ac:dyDescent="0.2">
      <c r="B263" s="183"/>
      <c r="C263" s="560"/>
      <c r="D263" s="566"/>
      <c r="E263" s="557"/>
      <c r="F263" s="121"/>
      <c r="G263" s="121"/>
      <c r="H263" s="121"/>
      <c r="I263" s="121"/>
    </row>
    <row r="264" spans="2:9" s="543" customFormat="1" x14ac:dyDescent="0.2">
      <c r="B264" s="183"/>
      <c r="C264" s="560"/>
      <c r="D264" s="566"/>
      <c r="E264" s="557"/>
      <c r="F264" s="121"/>
      <c r="G264" s="121"/>
      <c r="H264" s="121"/>
      <c r="I264" s="121"/>
    </row>
    <row r="265" spans="2:9" s="543" customFormat="1" x14ac:dyDescent="0.2">
      <c r="B265" s="183"/>
      <c r="C265" s="560"/>
      <c r="D265" s="566"/>
      <c r="E265" s="557"/>
      <c r="F265" s="121"/>
      <c r="G265" s="121"/>
      <c r="H265" s="121"/>
      <c r="I265" s="121"/>
    </row>
    <row r="266" spans="2:9" s="543" customFormat="1" x14ac:dyDescent="0.2">
      <c r="B266" s="183"/>
      <c r="C266" s="560"/>
      <c r="D266" s="566"/>
      <c r="E266" s="557"/>
      <c r="F266" s="121"/>
      <c r="G266" s="121"/>
      <c r="H266" s="121"/>
      <c r="I266" s="121"/>
    </row>
    <row r="267" spans="2:9" s="543" customFormat="1" x14ac:dyDescent="0.2">
      <c r="B267" s="183"/>
      <c r="C267" s="560"/>
      <c r="D267" s="566"/>
      <c r="E267" s="557"/>
      <c r="F267" s="121"/>
      <c r="G267" s="121"/>
      <c r="H267" s="121"/>
      <c r="I267" s="121"/>
    </row>
    <row r="268" spans="2:9" s="543" customFormat="1" x14ac:dyDescent="0.2">
      <c r="B268" s="183"/>
      <c r="C268" s="560"/>
      <c r="D268" s="566"/>
      <c r="E268" s="557"/>
      <c r="F268" s="121"/>
      <c r="G268" s="121"/>
      <c r="H268" s="121"/>
      <c r="I268" s="121"/>
    </row>
    <row r="269" spans="2:9" s="543" customFormat="1" x14ac:dyDescent="0.2">
      <c r="B269" s="183"/>
      <c r="C269" s="560"/>
      <c r="D269" s="566"/>
      <c r="E269" s="557"/>
      <c r="F269" s="121"/>
      <c r="G269" s="121"/>
      <c r="H269" s="121"/>
      <c r="I269" s="121"/>
    </row>
    <row r="270" spans="2:9" s="543" customFormat="1" x14ac:dyDescent="0.2">
      <c r="B270" s="183"/>
      <c r="C270" s="560"/>
      <c r="D270" s="566"/>
      <c r="E270" s="557"/>
      <c r="F270" s="121"/>
      <c r="G270" s="121"/>
      <c r="H270" s="121"/>
      <c r="I270" s="121"/>
    </row>
    <row r="271" spans="2:9" s="543" customFormat="1" x14ac:dyDescent="0.2">
      <c r="B271" s="183"/>
      <c r="C271" s="560"/>
      <c r="D271" s="566"/>
      <c r="E271" s="557"/>
      <c r="F271" s="121"/>
      <c r="G271" s="121"/>
      <c r="H271" s="121"/>
      <c r="I271" s="121"/>
    </row>
    <row r="272" spans="2:9" s="543" customFormat="1" x14ac:dyDescent="0.2">
      <c r="B272" s="564"/>
      <c r="C272" s="561"/>
      <c r="D272" s="567"/>
      <c r="E272" s="557"/>
      <c r="F272" s="121"/>
      <c r="G272" s="121"/>
      <c r="H272" s="121"/>
      <c r="I272" s="121"/>
    </row>
    <row r="273" spans="2:9" s="543" customFormat="1" x14ac:dyDescent="0.2">
      <c r="B273" s="905" t="s">
        <v>881</v>
      </c>
      <c r="C273" s="906"/>
      <c r="D273" s="907"/>
      <c r="E273" s="544">
        <f>SUM(E223:E272)</f>
        <v>0</v>
      </c>
      <c r="F273" s="199">
        <f>SUM(F223:F272)</f>
        <v>0</v>
      </c>
      <c r="G273" s="199">
        <f>SUM(G223:G272)</f>
        <v>0</v>
      </c>
      <c r="H273" s="199">
        <f>SUM(H223:H272)</f>
        <v>0</v>
      </c>
      <c r="I273" s="199">
        <f>SUM(I223:I272)</f>
        <v>0</v>
      </c>
    </row>
    <row r="275" spans="2:9" s="543" customFormat="1" ht="16" x14ac:dyDescent="0.2">
      <c r="B275" s="133"/>
      <c r="C275" s="914" t="s">
        <v>1920</v>
      </c>
      <c r="D275" s="914"/>
      <c r="E275" s="914"/>
      <c r="F275" s="914"/>
      <c r="G275" s="914"/>
      <c r="H275" s="914"/>
      <c r="I275" s="914"/>
    </row>
    <row r="276" spans="2:9" s="543" customFormat="1" x14ac:dyDescent="0.2">
      <c r="B276" s="1408" t="s">
        <v>1892</v>
      </c>
      <c r="C276" s="1409" t="s">
        <v>520</v>
      </c>
      <c r="D276" s="887" t="s">
        <v>1921</v>
      </c>
      <c r="E276" s="948"/>
      <c r="F276" s="948"/>
      <c r="G276" s="948"/>
      <c r="H276" s="948"/>
      <c r="I276" s="948"/>
    </row>
    <row r="277" spans="2:9" s="543" customFormat="1" ht="22" x14ac:dyDescent="0.2">
      <c r="B277" s="890"/>
      <c r="C277" s="966"/>
      <c r="D277" s="633" t="s">
        <v>1972</v>
      </c>
      <c r="E277" s="633" t="s">
        <v>1973</v>
      </c>
      <c r="F277" s="633" t="s">
        <v>1974</v>
      </c>
      <c r="G277" s="633" t="s">
        <v>1916</v>
      </c>
      <c r="H277" s="633" t="s">
        <v>1917</v>
      </c>
      <c r="I277" s="633" t="s">
        <v>1918</v>
      </c>
    </row>
    <row r="278" spans="2:9" s="543" customFormat="1" x14ac:dyDescent="0.2">
      <c r="B278" s="563"/>
      <c r="C278" s="559"/>
      <c r="D278" s="565"/>
      <c r="E278" s="568"/>
      <c r="F278" s="142"/>
      <c r="G278" s="142"/>
      <c r="H278" s="142"/>
      <c r="I278" s="142"/>
    </row>
    <row r="279" spans="2:9" s="543" customFormat="1" x14ac:dyDescent="0.2">
      <c r="B279" s="183"/>
      <c r="C279" s="560"/>
      <c r="D279" s="566"/>
      <c r="E279" s="637"/>
      <c r="F279" s="120"/>
      <c r="G279" s="120"/>
      <c r="H279" s="120"/>
      <c r="I279" s="120"/>
    </row>
    <row r="280" spans="2:9" s="543" customFormat="1" x14ac:dyDescent="0.2">
      <c r="B280" s="183"/>
      <c r="C280" s="560"/>
      <c r="D280" s="566"/>
      <c r="E280" s="637"/>
      <c r="F280" s="120"/>
      <c r="G280" s="120"/>
      <c r="H280" s="120"/>
      <c r="I280" s="120"/>
    </row>
    <row r="281" spans="2:9" s="543" customFormat="1" x14ac:dyDescent="0.2">
      <c r="B281" s="184"/>
      <c r="C281" s="560"/>
      <c r="D281" s="566"/>
      <c r="E281" s="637"/>
      <c r="F281" s="120"/>
      <c r="G281" s="120"/>
      <c r="H281" s="120"/>
      <c r="I281" s="120"/>
    </row>
    <row r="282" spans="2:9" s="543" customFormat="1" x14ac:dyDescent="0.2">
      <c r="B282" s="184"/>
      <c r="C282" s="560"/>
      <c r="D282" s="566"/>
      <c r="E282" s="637"/>
      <c r="F282" s="120"/>
      <c r="G282" s="120"/>
      <c r="H282" s="120"/>
      <c r="I282" s="120"/>
    </row>
    <row r="283" spans="2:9" s="543" customFormat="1" x14ac:dyDescent="0.2">
      <c r="B283" s="184"/>
      <c r="C283" s="560"/>
      <c r="D283" s="566"/>
      <c r="E283" s="637"/>
      <c r="F283" s="120"/>
      <c r="G283" s="120"/>
      <c r="H283" s="120"/>
      <c r="I283" s="120"/>
    </row>
    <row r="284" spans="2:9" s="543" customFormat="1" x14ac:dyDescent="0.2">
      <c r="B284" s="184"/>
      <c r="C284" s="560"/>
      <c r="D284" s="566"/>
      <c r="E284" s="637"/>
      <c r="F284" s="120"/>
      <c r="G284" s="120"/>
      <c r="H284" s="120"/>
      <c r="I284" s="120"/>
    </row>
    <row r="285" spans="2:9" s="543" customFormat="1" x14ac:dyDescent="0.2">
      <c r="B285" s="184"/>
      <c r="C285" s="560"/>
      <c r="D285" s="566"/>
      <c r="E285" s="637"/>
      <c r="F285" s="120"/>
      <c r="G285" s="120"/>
      <c r="H285" s="120"/>
      <c r="I285" s="120"/>
    </row>
    <row r="286" spans="2:9" s="543" customFormat="1" x14ac:dyDescent="0.2">
      <c r="B286" s="184"/>
      <c r="C286" s="560"/>
      <c r="D286" s="566"/>
      <c r="E286" s="637"/>
      <c r="F286" s="121"/>
      <c r="G286" s="121"/>
      <c r="H286" s="121"/>
      <c r="I286" s="121"/>
    </row>
    <row r="287" spans="2:9" s="543" customFormat="1" x14ac:dyDescent="0.2">
      <c r="B287" s="183"/>
      <c r="C287" s="560"/>
      <c r="D287" s="566"/>
      <c r="E287" s="637"/>
      <c r="F287" s="121"/>
      <c r="G287" s="121"/>
      <c r="H287" s="121"/>
      <c r="I287" s="121"/>
    </row>
    <row r="288" spans="2:9" s="543" customFormat="1" x14ac:dyDescent="0.2">
      <c r="B288" s="183"/>
      <c r="C288" s="560"/>
      <c r="D288" s="566"/>
      <c r="E288" s="637"/>
      <c r="F288" s="121"/>
      <c r="G288" s="121"/>
      <c r="H288" s="121"/>
      <c r="I288" s="121"/>
    </row>
    <row r="289" spans="2:9" s="543" customFormat="1" x14ac:dyDescent="0.2">
      <c r="B289" s="183"/>
      <c r="C289" s="560"/>
      <c r="D289" s="566"/>
      <c r="E289" s="637"/>
      <c r="F289" s="121"/>
      <c r="G289" s="121"/>
      <c r="H289" s="121"/>
      <c r="I289" s="121"/>
    </row>
    <row r="290" spans="2:9" s="543" customFormat="1" x14ac:dyDescent="0.2">
      <c r="B290" s="183"/>
      <c r="C290" s="560"/>
      <c r="D290" s="566"/>
      <c r="E290" s="637"/>
      <c r="F290" s="121"/>
      <c r="G290" s="121"/>
      <c r="H290" s="121"/>
      <c r="I290" s="121"/>
    </row>
    <row r="291" spans="2:9" s="543" customFormat="1" x14ac:dyDescent="0.2">
      <c r="B291" s="183"/>
      <c r="C291" s="560"/>
      <c r="D291" s="566"/>
      <c r="E291" s="637"/>
      <c r="F291" s="121"/>
      <c r="G291" s="121"/>
      <c r="H291" s="121"/>
      <c r="I291" s="121"/>
    </row>
    <row r="292" spans="2:9" s="543" customFormat="1" x14ac:dyDescent="0.2">
      <c r="B292" s="183"/>
      <c r="C292" s="560"/>
      <c r="D292" s="566"/>
      <c r="E292" s="637"/>
      <c r="F292" s="121"/>
      <c r="G292" s="121"/>
      <c r="H292" s="121"/>
      <c r="I292" s="121"/>
    </row>
    <row r="293" spans="2:9" s="543" customFormat="1" x14ac:dyDescent="0.2">
      <c r="B293" s="183"/>
      <c r="C293" s="560"/>
      <c r="D293" s="566"/>
      <c r="E293" s="637"/>
      <c r="F293" s="121"/>
      <c r="G293" s="121"/>
      <c r="H293" s="121"/>
      <c r="I293" s="121"/>
    </row>
    <row r="294" spans="2:9" s="543" customFormat="1" x14ac:dyDescent="0.2">
      <c r="B294" s="183"/>
      <c r="C294" s="560"/>
      <c r="D294" s="566"/>
      <c r="E294" s="637"/>
      <c r="F294" s="121"/>
      <c r="G294" s="121"/>
      <c r="H294" s="121"/>
      <c r="I294" s="121"/>
    </row>
    <row r="295" spans="2:9" s="543" customFormat="1" x14ac:dyDescent="0.2">
      <c r="B295" s="183"/>
      <c r="C295" s="560"/>
      <c r="D295" s="566"/>
      <c r="E295" s="637"/>
      <c r="F295" s="121"/>
      <c r="G295" s="121"/>
      <c r="H295" s="121"/>
      <c r="I295" s="121"/>
    </row>
    <row r="296" spans="2:9" s="543" customFormat="1" x14ac:dyDescent="0.2">
      <c r="B296" s="183"/>
      <c r="C296" s="560"/>
      <c r="D296" s="566"/>
      <c r="E296" s="637"/>
      <c r="F296" s="121"/>
      <c r="G296" s="121"/>
      <c r="H296" s="121"/>
      <c r="I296" s="121"/>
    </row>
    <row r="297" spans="2:9" s="543" customFormat="1" x14ac:dyDescent="0.2">
      <c r="B297" s="183"/>
      <c r="C297" s="560"/>
      <c r="D297" s="566"/>
      <c r="E297" s="637"/>
      <c r="F297" s="121"/>
      <c r="G297" s="121"/>
      <c r="H297" s="121"/>
      <c r="I297" s="121"/>
    </row>
    <row r="298" spans="2:9" s="543" customFormat="1" x14ac:dyDescent="0.2">
      <c r="B298" s="183"/>
      <c r="C298" s="560"/>
      <c r="D298" s="566"/>
      <c r="E298" s="637"/>
      <c r="F298" s="121"/>
      <c r="G298" s="121"/>
      <c r="H298" s="121"/>
      <c r="I298" s="121"/>
    </row>
    <row r="299" spans="2:9" s="543" customFormat="1" x14ac:dyDescent="0.2">
      <c r="B299" s="183"/>
      <c r="C299" s="560"/>
      <c r="D299" s="566"/>
      <c r="E299" s="637"/>
      <c r="F299" s="121"/>
      <c r="G299" s="121"/>
      <c r="H299" s="121"/>
      <c r="I299" s="121"/>
    </row>
    <row r="300" spans="2:9" s="543" customFormat="1" x14ac:dyDescent="0.2">
      <c r="B300" s="183"/>
      <c r="C300" s="560"/>
      <c r="D300" s="566"/>
      <c r="E300" s="637"/>
      <c r="F300" s="121"/>
      <c r="G300" s="121"/>
      <c r="H300" s="121"/>
      <c r="I300" s="121"/>
    </row>
    <row r="301" spans="2:9" s="543" customFormat="1" x14ac:dyDescent="0.2">
      <c r="B301" s="183"/>
      <c r="C301" s="560"/>
      <c r="D301" s="566"/>
      <c r="E301" s="637"/>
      <c r="F301" s="121"/>
      <c r="G301" s="121"/>
      <c r="H301" s="121"/>
      <c r="I301" s="121"/>
    </row>
    <row r="302" spans="2:9" s="543" customFormat="1" x14ac:dyDescent="0.2">
      <c r="B302" s="183"/>
      <c r="C302" s="560"/>
      <c r="D302" s="566"/>
      <c r="E302" s="637"/>
      <c r="F302" s="121"/>
      <c r="G302" s="121"/>
      <c r="H302" s="121"/>
      <c r="I302" s="121"/>
    </row>
    <row r="303" spans="2:9" s="543" customFormat="1" x14ac:dyDescent="0.2">
      <c r="B303" s="183"/>
      <c r="C303" s="560"/>
      <c r="D303" s="566"/>
      <c r="E303" s="637"/>
      <c r="F303" s="121"/>
      <c r="G303" s="121"/>
      <c r="H303" s="121"/>
      <c r="I303" s="121"/>
    </row>
    <row r="304" spans="2:9" s="543" customFormat="1" x14ac:dyDescent="0.2">
      <c r="B304" s="183"/>
      <c r="C304" s="560"/>
      <c r="D304" s="566"/>
      <c r="E304" s="637"/>
      <c r="F304" s="121"/>
      <c r="G304" s="121"/>
      <c r="H304" s="121"/>
      <c r="I304" s="121"/>
    </row>
    <row r="305" spans="2:9" s="543" customFormat="1" x14ac:dyDescent="0.2">
      <c r="B305" s="183"/>
      <c r="C305" s="560"/>
      <c r="D305" s="566"/>
      <c r="E305" s="637"/>
      <c r="F305" s="121"/>
      <c r="G305" s="121"/>
      <c r="H305" s="121"/>
      <c r="I305" s="121"/>
    </row>
    <row r="306" spans="2:9" s="543" customFormat="1" x14ac:dyDescent="0.2">
      <c r="B306" s="183"/>
      <c r="C306" s="560"/>
      <c r="D306" s="566"/>
      <c r="E306" s="637"/>
      <c r="F306" s="121"/>
      <c r="G306" s="121"/>
      <c r="H306" s="121"/>
      <c r="I306" s="121"/>
    </row>
    <row r="307" spans="2:9" s="543" customFormat="1" x14ac:dyDescent="0.2">
      <c r="B307" s="183"/>
      <c r="C307" s="560"/>
      <c r="D307" s="566"/>
      <c r="E307" s="637"/>
      <c r="F307" s="121"/>
      <c r="G307" s="121"/>
      <c r="H307" s="121"/>
      <c r="I307" s="121"/>
    </row>
    <row r="308" spans="2:9" s="543" customFormat="1" x14ac:dyDescent="0.2">
      <c r="B308" s="183"/>
      <c r="C308" s="560"/>
      <c r="D308" s="566"/>
      <c r="E308" s="637"/>
      <c r="F308" s="121"/>
      <c r="G308" s="121"/>
      <c r="H308" s="121"/>
      <c r="I308" s="121"/>
    </row>
    <row r="309" spans="2:9" s="543" customFormat="1" x14ac:dyDescent="0.2">
      <c r="B309" s="183"/>
      <c r="C309" s="560"/>
      <c r="D309" s="566"/>
      <c r="E309" s="637"/>
      <c r="F309" s="121"/>
      <c r="G309" s="121"/>
      <c r="H309" s="121"/>
      <c r="I309" s="121"/>
    </row>
    <row r="310" spans="2:9" s="543" customFormat="1" x14ac:dyDescent="0.2">
      <c r="B310" s="183"/>
      <c r="C310" s="560"/>
      <c r="D310" s="566"/>
      <c r="E310" s="637"/>
      <c r="F310" s="121"/>
      <c r="G310" s="121"/>
      <c r="H310" s="121"/>
      <c r="I310" s="121"/>
    </row>
    <row r="311" spans="2:9" s="543" customFormat="1" x14ac:dyDescent="0.2">
      <c r="B311" s="183"/>
      <c r="C311" s="560"/>
      <c r="D311" s="566"/>
      <c r="E311" s="637"/>
      <c r="F311" s="121"/>
      <c r="G311" s="121"/>
      <c r="H311" s="121"/>
      <c r="I311" s="121"/>
    </row>
    <row r="312" spans="2:9" s="543" customFormat="1" x14ac:dyDescent="0.2">
      <c r="B312" s="183"/>
      <c r="C312" s="560"/>
      <c r="D312" s="566"/>
      <c r="E312" s="637"/>
      <c r="F312" s="121"/>
      <c r="G312" s="121"/>
      <c r="H312" s="121"/>
      <c r="I312" s="121"/>
    </row>
    <row r="313" spans="2:9" s="543" customFormat="1" x14ac:dyDescent="0.2">
      <c r="B313" s="183"/>
      <c r="C313" s="560"/>
      <c r="D313" s="566"/>
      <c r="E313" s="637"/>
      <c r="F313" s="121"/>
      <c r="G313" s="121"/>
      <c r="H313" s="121"/>
      <c r="I313" s="121"/>
    </row>
    <row r="314" spans="2:9" s="543" customFormat="1" x14ac:dyDescent="0.2">
      <c r="B314" s="183"/>
      <c r="C314" s="560"/>
      <c r="D314" s="566"/>
      <c r="E314" s="637"/>
      <c r="F314" s="121"/>
      <c r="G314" s="121"/>
      <c r="H314" s="121"/>
      <c r="I314" s="121"/>
    </row>
    <row r="315" spans="2:9" s="543" customFormat="1" x14ac:dyDescent="0.2">
      <c r="B315" s="183"/>
      <c r="C315" s="560"/>
      <c r="D315" s="566"/>
      <c r="E315" s="637"/>
      <c r="F315" s="121"/>
      <c r="G315" s="121"/>
      <c r="H315" s="121"/>
      <c r="I315" s="121"/>
    </row>
    <row r="316" spans="2:9" s="543" customFormat="1" x14ac:dyDescent="0.2">
      <c r="B316" s="183"/>
      <c r="C316" s="560"/>
      <c r="D316" s="566"/>
      <c r="E316" s="637"/>
      <c r="F316" s="121"/>
      <c r="G316" s="121"/>
      <c r="H316" s="121"/>
      <c r="I316" s="121"/>
    </row>
    <row r="317" spans="2:9" s="543" customFormat="1" x14ac:dyDescent="0.2">
      <c r="B317" s="183"/>
      <c r="C317" s="560"/>
      <c r="D317" s="566"/>
      <c r="E317" s="637"/>
      <c r="F317" s="121"/>
      <c r="G317" s="121"/>
      <c r="H317" s="121"/>
      <c r="I317" s="121"/>
    </row>
    <row r="318" spans="2:9" s="543" customFormat="1" x14ac:dyDescent="0.2">
      <c r="B318" s="183"/>
      <c r="C318" s="560"/>
      <c r="D318" s="566"/>
      <c r="E318" s="637"/>
      <c r="F318" s="121"/>
      <c r="G318" s="121"/>
      <c r="H318" s="121"/>
      <c r="I318" s="121"/>
    </row>
    <row r="319" spans="2:9" s="543" customFormat="1" x14ac:dyDescent="0.2">
      <c r="B319" s="183"/>
      <c r="C319" s="560"/>
      <c r="D319" s="566"/>
      <c r="E319" s="637"/>
      <c r="F319" s="121"/>
      <c r="G319" s="121"/>
      <c r="H319" s="121"/>
      <c r="I319" s="121"/>
    </row>
    <row r="320" spans="2:9" s="543" customFormat="1" x14ac:dyDescent="0.2">
      <c r="B320" s="183"/>
      <c r="C320" s="560"/>
      <c r="D320" s="566"/>
      <c r="E320" s="637"/>
      <c r="F320" s="121"/>
      <c r="G320" s="121"/>
      <c r="H320" s="121"/>
      <c r="I320" s="121"/>
    </row>
    <row r="321" spans="2:9" s="543" customFormat="1" x14ac:dyDescent="0.2">
      <c r="B321" s="183"/>
      <c r="C321" s="560"/>
      <c r="D321" s="566"/>
      <c r="E321" s="637"/>
      <c r="F321" s="121"/>
      <c r="G321" s="121"/>
      <c r="H321" s="121"/>
      <c r="I321" s="121"/>
    </row>
    <row r="322" spans="2:9" s="543" customFormat="1" x14ac:dyDescent="0.2">
      <c r="B322" s="183"/>
      <c r="C322" s="560"/>
      <c r="D322" s="566"/>
      <c r="E322" s="637"/>
      <c r="F322" s="121"/>
      <c r="G322" s="121"/>
      <c r="H322" s="121"/>
      <c r="I322" s="121"/>
    </row>
    <row r="323" spans="2:9" s="543" customFormat="1" x14ac:dyDescent="0.2">
      <c r="B323" s="183"/>
      <c r="C323" s="560"/>
      <c r="D323" s="566"/>
      <c r="E323" s="637"/>
      <c r="F323" s="121"/>
      <c r="G323" s="121"/>
      <c r="H323" s="121"/>
      <c r="I323" s="121"/>
    </row>
    <row r="324" spans="2:9" s="543" customFormat="1" x14ac:dyDescent="0.2">
      <c r="B324" s="183"/>
      <c r="C324" s="560"/>
      <c r="D324" s="566"/>
      <c r="E324" s="637"/>
      <c r="F324" s="121"/>
      <c r="G324" s="121"/>
      <c r="H324" s="121"/>
      <c r="I324" s="121"/>
    </row>
    <row r="325" spans="2:9" s="543" customFormat="1" x14ac:dyDescent="0.2">
      <c r="B325" s="183"/>
      <c r="C325" s="560"/>
      <c r="D325" s="566"/>
      <c r="E325" s="637"/>
      <c r="F325" s="121"/>
      <c r="G325" s="121"/>
      <c r="H325" s="121"/>
      <c r="I325" s="121"/>
    </row>
    <row r="326" spans="2:9" s="543" customFormat="1" x14ac:dyDescent="0.2">
      <c r="B326" s="183"/>
      <c r="C326" s="560"/>
      <c r="D326" s="566"/>
      <c r="E326" s="637"/>
      <c r="F326" s="121"/>
      <c r="G326" s="121"/>
      <c r="H326" s="121"/>
      <c r="I326" s="121"/>
    </row>
    <row r="327" spans="2:9" s="543" customFormat="1" x14ac:dyDescent="0.2">
      <c r="B327" s="564"/>
      <c r="C327" s="561"/>
      <c r="D327" s="567"/>
      <c r="E327" s="637"/>
      <c r="F327" s="121"/>
      <c r="G327" s="121"/>
      <c r="H327" s="121"/>
      <c r="I327" s="121"/>
    </row>
    <row r="328" spans="2:9" s="543" customFormat="1" x14ac:dyDescent="0.2">
      <c r="B328" s="905" t="s">
        <v>881</v>
      </c>
      <c r="C328" s="906"/>
      <c r="D328" s="907"/>
      <c r="E328" s="544">
        <f>SUM(E278:E327)</f>
        <v>0</v>
      </c>
      <c r="F328" s="199">
        <f>SUM(F278:F327)</f>
        <v>0</v>
      </c>
      <c r="G328" s="199">
        <f>SUM(G278:G327)</f>
        <v>0</v>
      </c>
      <c r="H328" s="199">
        <f>SUM(H278:H327)</f>
        <v>0</v>
      </c>
      <c r="I328" s="199">
        <f>SUM(I278:I327)</f>
        <v>0</v>
      </c>
    </row>
  </sheetData>
  <sheetProtection selectLockedCells="1"/>
  <mergeCells count="19">
    <mergeCell ref="B2:H2"/>
    <mergeCell ref="C4:H4"/>
    <mergeCell ref="C58:H58"/>
    <mergeCell ref="C166:F166"/>
    <mergeCell ref="B56:D56"/>
    <mergeCell ref="B110:D110"/>
    <mergeCell ref="B164:D164"/>
    <mergeCell ref="B328:D328"/>
    <mergeCell ref="C112:H112"/>
    <mergeCell ref="B273:D273"/>
    <mergeCell ref="B221:B222"/>
    <mergeCell ref="C221:C222"/>
    <mergeCell ref="B276:B277"/>
    <mergeCell ref="C276:C277"/>
    <mergeCell ref="B218:D218"/>
    <mergeCell ref="D221:I221"/>
    <mergeCell ref="C220:I220"/>
    <mergeCell ref="C275:I275"/>
    <mergeCell ref="D276:I276"/>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enableFormatConditionsCalculation="0"/>
  <dimension ref="A1:G274"/>
  <sheetViews>
    <sheetView showGridLines="0" workbookViewId="0">
      <pane xSplit="1" ySplit="1" topLeftCell="B226" activePane="bottomRight" state="frozen"/>
      <selection pane="topRight" activeCell="B1" sqref="B1"/>
      <selection pane="bottomLeft" activeCell="A2" sqref="A2"/>
      <selection pane="bottomRight" sqref="A1:XFD1048576"/>
    </sheetView>
  </sheetViews>
  <sheetFormatPr baseColWidth="10" defaultColWidth="9.1640625" defaultRowHeight="13" x14ac:dyDescent="0.15"/>
  <cols>
    <col min="1" max="1" width="18" style="692" bestFit="1" customWidth="1"/>
    <col min="2" max="2" width="42.83203125" style="692" customWidth="1"/>
    <col min="3" max="3" width="50.83203125" style="692" bestFit="1" customWidth="1"/>
    <col min="4" max="4" width="9.1640625" style="692"/>
    <col min="5" max="5" width="15.33203125" style="692" bestFit="1" customWidth="1"/>
    <col min="6" max="16384" width="9.1640625" style="692"/>
  </cols>
  <sheetData>
    <row r="1" spans="1:7" x14ac:dyDescent="0.15">
      <c r="A1" s="692" t="s">
        <v>1976</v>
      </c>
      <c r="B1" s="692" t="s">
        <v>1977</v>
      </c>
      <c r="C1" s="692" t="s">
        <v>1978</v>
      </c>
      <c r="D1" s="692" t="s">
        <v>1979</v>
      </c>
      <c r="E1" s="692" t="s">
        <v>1980</v>
      </c>
      <c r="F1" s="692" t="s">
        <v>1981</v>
      </c>
      <c r="G1" s="692" t="s">
        <v>1982</v>
      </c>
    </row>
    <row r="2" spans="1:7" x14ac:dyDescent="0.15">
      <c r="A2" s="692" t="s">
        <v>2901</v>
      </c>
      <c r="B2" s="692" t="s">
        <v>2902</v>
      </c>
      <c r="C2" s="692" t="s">
        <v>2903</v>
      </c>
      <c r="D2" s="692" t="s">
        <v>1985</v>
      </c>
      <c r="E2" s="692" t="s">
        <v>1176</v>
      </c>
      <c r="F2" s="692" t="s">
        <v>1122</v>
      </c>
      <c r="G2" s="692" t="s">
        <v>1122</v>
      </c>
    </row>
    <row r="3" spans="1:7" x14ac:dyDescent="0.15">
      <c r="A3" s="692" t="s">
        <v>1830</v>
      </c>
      <c r="B3" s="692" t="s">
        <v>2904</v>
      </c>
      <c r="C3" s="692" t="s">
        <v>1997</v>
      </c>
      <c r="D3" s="692" t="s">
        <v>1985</v>
      </c>
      <c r="E3" s="692" t="s">
        <v>1129</v>
      </c>
      <c r="F3" s="692" t="s">
        <v>1282</v>
      </c>
      <c r="G3" s="692" t="s">
        <v>1282</v>
      </c>
    </row>
    <row r="4" spans="1:7" x14ac:dyDescent="0.15">
      <c r="A4" s="692" t="s">
        <v>1831</v>
      </c>
      <c r="B4" s="692" t="s">
        <v>2905</v>
      </c>
      <c r="C4" s="692" t="s">
        <v>1998</v>
      </c>
      <c r="D4" s="692" t="s">
        <v>1985</v>
      </c>
      <c r="E4" s="692" t="s">
        <v>1129</v>
      </c>
      <c r="F4" s="692" t="s">
        <v>1282</v>
      </c>
      <c r="G4" s="692" t="s">
        <v>1282</v>
      </c>
    </row>
    <row r="5" spans="1:7" x14ac:dyDescent="0.15">
      <c r="A5" s="692" t="s">
        <v>1832</v>
      </c>
      <c r="B5" s="692" t="s">
        <v>2906</v>
      </c>
      <c r="C5" s="692" t="s">
        <v>2907</v>
      </c>
      <c r="D5" s="692" t="s">
        <v>1985</v>
      </c>
      <c r="E5" s="692" t="s">
        <v>1129</v>
      </c>
      <c r="F5" s="692" t="s">
        <v>1282</v>
      </c>
      <c r="G5" s="692" t="s">
        <v>1282</v>
      </c>
    </row>
    <row r="6" spans="1:7" x14ac:dyDescent="0.15">
      <c r="A6" s="692" t="s">
        <v>1833</v>
      </c>
      <c r="B6" s="692" t="s">
        <v>2908</v>
      </c>
      <c r="C6" s="692" t="s">
        <v>1999</v>
      </c>
      <c r="D6" s="692" t="s">
        <v>1985</v>
      </c>
      <c r="E6" s="692" t="s">
        <v>1129</v>
      </c>
      <c r="F6" s="692" t="s">
        <v>1282</v>
      </c>
      <c r="G6" s="692" t="s">
        <v>1282</v>
      </c>
    </row>
    <row r="7" spans="1:7" x14ac:dyDescent="0.15">
      <c r="A7" s="692" t="s">
        <v>1834</v>
      </c>
      <c r="B7" s="692" t="s">
        <v>2909</v>
      </c>
      <c r="C7" s="692" t="s">
        <v>2000</v>
      </c>
      <c r="D7" s="692" t="s">
        <v>1985</v>
      </c>
      <c r="E7" s="692" t="s">
        <v>1129</v>
      </c>
      <c r="F7" s="692" t="s">
        <v>1282</v>
      </c>
      <c r="G7" s="692" t="s">
        <v>2001</v>
      </c>
    </row>
    <row r="8" spans="1:7" x14ac:dyDescent="0.15">
      <c r="A8" s="692" t="s">
        <v>1835</v>
      </c>
      <c r="B8" s="692" t="s">
        <v>2910</v>
      </c>
      <c r="C8" s="692" t="s">
        <v>2002</v>
      </c>
      <c r="D8" s="692" t="s">
        <v>1985</v>
      </c>
      <c r="E8" s="692" t="s">
        <v>1129</v>
      </c>
      <c r="F8" s="692" t="s">
        <v>1282</v>
      </c>
      <c r="G8" s="692" t="s">
        <v>2001</v>
      </c>
    </row>
    <row r="9" spans="1:7" x14ac:dyDescent="0.15">
      <c r="A9" s="692" t="s">
        <v>1836</v>
      </c>
      <c r="B9" s="692" t="s">
        <v>2911</v>
      </c>
      <c r="C9" s="692" t="s">
        <v>2003</v>
      </c>
      <c r="D9" s="692" t="s">
        <v>1985</v>
      </c>
      <c r="E9" s="692" t="s">
        <v>1129</v>
      </c>
      <c r="F9" s="692" t="s">
        <v>1282</v>
      </c>
      <c r="G9" s="692" t="s">
        <v>2001</v>
      </c>
    </row>
    <row r="10" spans="1:7" x14ac:dyDescent="0.15">
      <c r="A10" s="692" t="s">
        <v>1821</v>
      </c>
      <c r="B10" s="692" t="s">
        <v>2912</v>
      </c>
      <c r="C10" s="692" t="s">
        <v>2913</v>
      </c>
      <c r="D10" s="692" t="s">
        <v>1985</v>
      </c>
      <c r="E10" s="692" t="s">
        <v>1129</v>
      </c>
      <c r="F10" s="692" t="s">
        <v>1258</v>
      </c>
      <c r="G10" s="692" t="s">
        <v>1991</v>
      </c>
    </row>
    <row r="11" spans="1:7" x14ac:dyDescent="0.15">
      <c r="A11" s="692" t="s">
        <v>1822</v>
      </c>
      <c r="B11" s="692" t="s">
        <v>2914</v>
      </c>
      <c r="C11" s="692" t="s">
        <v>1992</v>
      </c>
      <c r="D11" s="692" t="s">
        <v>1985</v>
      </c>
      <c r="E11" s="692" t="s">
        <v>1129</v>
      </c>
      <c r="F11" s="692" t="s">
        <v>1258</v>
      </c>
      <c r="G11" s="692" t="s">
        <v>1991</v>
      </c>
    </row>
    <row r="12" spans="1:7" x14ac:dyDescent="0.15">
      <c r="A12" s="692" t="s">
        <v>1823</v>
      </c>
      <c r="B12" s="692" t="s">
        <v>2915</v>
      </c>
      <c r="C12" s="692" t="s">
        <v>1993</v>
      </c>
      <c r="D12" s="692" t="s">
        <v>1985</v>
      </c>
      <c r="E12" s="692" t="s">
        <v>1129</v>
      </c>
      <c r="F12" s="692" t="s">
        <v>1258</v>
      </c>
      <c r="G12" s="692" t="s">
        <v>1991</v>
      </c>
    </row>
    <row r="13" spans="1:7" x14ac:dyDescent="0.15">
      <c r="A13" s="692" t="s">
        <v>2916</v>
      </c>
      <c r="B13" s="692" t="s">
        <v>2917</v>
      </c>
      <c r="C13" s="692" t="s">
        <v>2918</v>
      </c>
      <c r="D13" s="692" t="s">
        <v>1985</v>
      </c>
      <c r="E13" s="692" t="s">
        <v>1129</v>
      </c>
      <c r="F13" s="692" t="s">
        <v>1995</v>
      </c>
      <c r="G13" s="692" t="s">
        <v>1995</v>
      </c>
    </row>
    <row r="14" spans="1:7" x14ac:dyDescent="0.15">
      <c r="A14" s="692" t="s">
        <v>1845</v>
      </c>
      <c r="B14" s="692" t="s">
        <v>2919</v>
      </c>
      <c r="C14" s="692" t="s">
        <v>2920</v>
      </c>
      <c r="D14" s="692" t="s">
        <v>1985</v>
      </c>
      <c r="E14" s="692" t="s">
        <v>1129</v>
      </c>
      <c r="F14" s="692" t="s">
        <v>1390</v>
      </c>
      <c r="G14" s="692" t="s">
        <v>1390</v>
      </c>
    </row>
    <row r="15" spans="1:7" x14ac:dyDescent="0.15">
      <c r="A15" s="692" t="s">
        <v>1846</v>
      </c>
      <c r="B15" s="692" t="s">
        <v>2921</v>
      </c>
      <c r="C15" s="692" t="s">
        <v>2922</v>
      </c>
      <c r="D15" s="692" t="s">
        <v>1985</v>
      </c>
      <c r="E15" s="692" t="s">
        <v>1129</v>
      </c>
      <c r="F15" s="692" t="s">
        <v>1390</v>
      </c>
      <c r="G15" s="692" t="s">
        <v>1996</v>
      </c>
    </row>
    <row r="16" spans="1:7" x14ac:dyDescent="0.15">
      <c r="A16" s="692" t="s">
        <v>1847</v>
      </c>
      <c r="B16" s="692" t="s">
        <v>2923</v>
      </c>
      <c r="C16" s="692" t="s">
        <v>2015</v>
      </c>
      <c r="D16" s="692" t="s">
        <v>1985</v>
      </c>
      <c r="E16" s="692" t="s">
        <v>1129</v>
      </c>
      <c r="F16" s="692" t="s">
        <v>1390</v>
      </c>
      <c r="G16" s="692" t="s">
        <v>2016</v>
      </c>
    </row>
    <row r="17" spans="1:7" x14ac:dyDescent="0.15">
      <c r="A17" s="692" t="s">
        <v>1826</v>
      </c>
      <c r="B17" s="692" t="s">
        <v>2924</v>
      </c>
      <c r="C17" s="692" t="s">
        <v>2004</v>
      </c>
      <c r="D17" s="692" t="s">
        <v>1985</v>
      </c>
      <c r="E17" s="692" t="s">
        <v>1129</v>
      </c>
      <c r="F17" s="692" t="s">
        <v>1283</v>
      </c>
      <c r="G17" s="692" t="s">
        <v>2005</v>
      </c>
    </row>
    <row r="18" spans="1:7" x14ac:dyDescent="0.15">
      <c r="A18" s="692" t="s">
        <v>1848</v>
      </c>
      <c r="B18" s="692" t="s">
        <v>2925</v>
      </c>
      <c r="C18" s="692" t="s">
        <v>2017</v>
      </c>
      <c r="D18" s="692" t="s">
        <v>1985</v>
      </c>
      <c r="E18" s="692" t="s">
        <v>1129</v>
      </c>
      <c r="F18" s="692" t="s">
        <v>1390</v>
      </c>
      <c r="G18" s="692" t="s">
        <v>1390</v>
      </c>
    </row>
    <row r="19" spans="1:7" x14ac:dyDescent="0.15">
      <c r="A19" s="692" t="s">
        <v>1827</v>
      </c>
      <c r="B19" s="692" t="s">
        <v>2926</v>
      </c>
      <c r="C19" s="692" t="s">
        <v>2006</v>
      </c>
      <c r="D19" s="692" t="s">
        <v>1985</v>
      </c>
      <c r="E19" s="692" t="s">
        <v>1129</v>
      </c>
      <c r="F19" s="692" t="s">
        <v>1283</v>
      </c>
      <c r="G19" s="692" t="s">
        <v>2005</v>
      </c>
    </row>
    <row r="20" spans="1:7" x14ac:dyDescent="0.15">
      <c r="A20" s="692" t="s">
        <v>1824</v>
      </c>
      <c r="B20" s="692" t="s">
        <v>2927</v>
      </c>
      <c r="C20" s="692" t="s">
        <v>2007</v>
      </c>
      <c r="D20" s="692" t="s">
        <v>1985</v>
      </c>
      <c r="E20" s="692" t="s">
        <v>1129</v>
      </c>
      <c r="F20" s="692" t="s">
        <v>1283</v>
      </c>
      <c r="G20" s="692" t="s">
        <v>1283</v>
      </c>
    </row>
    <row r="21" spans="1:7" x14ac:dyDescent="0.15">
      <c r="A21" s="692" t="s">
        <v>1855</v>
      </c>
      <c r="B21" s="692" t="s">
        <v>2928</v>
      </c>
      <c r="C21" s="692" t="s">
        <v>2929</v>
      </c>
      <c r="D21" s="692" t="s">
        <v>1985</v>
      </c>
      <c r="E21" s="692" t="s">
        <v>1129</v>
      </c>
      <c r="F21" s="692" t="s">
        <v>1341</v>
      </c>
      <c r="G21" s="692" t="s">
        <v>1341</v>
      </c>
    </row>
    <row r="22" spans="1:7" x14ac:dyDescent="0.15">
      <c r="A22" s="692" t="s">
        <v>1842</v>
      </c>
      <c r="B22" s="692" t="s">
        <v>1366</v>
      </c>
      <c r="C22" s="692" t="s">
        <v>2930</v>
      </c>
      <c r="D22" s="692" t="s">
        <v>1985</v>
      </c>
      <c r="E22" s="692" t="s">
        <v>1215</v>
      </c>
      <c r="F22" s="692" t="s">
        <v>1356</v>
      </c>
      <c r="G22" s="692" t="s">
        <v>1356</v>
      </c>
    </row>
    <row r="23" spans="1:7" x14ac:dyDescent="0.15">
      <c r="A23" s="692" t="s">
        <v>1851</v>
      </c>
      <c r="B23" s="692" t="s">
        <v>2931</v>
      </c>
      <c r="C23" s="692" t="s">
        <v>2932</v>
      </c>
      <c r="D23" s="692" t="s">
        <v>1985</v>
      </c>
      <c r="E23" s="692" t="s">
        <v>1129</v>
      </c>
      <c r="F23" s="692" t="s">
        <v>1341</v>
      </c>
      <c r="G23" s="692" t="s">
        <v>2020</v>
      </c>
    </row>
    <row r="24" spans="1:7" x14ac:dyDescent="0.15">
      <c r="A24" s="692" t="s">
        <v>1852</v>
      </c>
      <c r="B24" s="692" t="s">
        <v>2933</v>
      </c>
      <c r="C24" s="692" t="s">
        <v>2932</v>
      </c>
      <c r="D24" s="692" t="s">
        <v>1985</v>
      </c>
      <c r="E24" s="692" t="s">
        <v>1129</v>
      </c>
      <c r="F24" s="692" t="s">
        <v>1341</v>
      </c>
      <c r="G24" s="692" t="s">
        <v>2020</v>
      </c>
    </row>
    <row r="25" spans="1:7" x14ac:dyDescent="0.15">
      <c r="A25" s="692" t="s">
        <v>1856</v>
      </c>
      <c r="B25" s="692" t="s">
        <v>2934</v>
      </c>
      <c r="C25" s="692" t="s">
        <v>2932</v>
      </c>
      <c r="D25" s="692" t="s">
        <v>1985</v>
      </c>
      <c r="E25" s="692" t="s">
        <v>1129</v>
      </c>
      <c r="F25" s="692" t="s">
        <v>1341</v>
      </c>
      <c r="G25" s="692" t="s">
        <v>1341</v>
      </c>
    </row>
    <row r="26" spans="1:7" x14ac:dyDescent="0.15">
      <c r="A26" s="692" t="s">
        <v>1863</v>
      </c>
      <c r="B26" s="692" t="s">
        <v>2935</v>
      </c>
      <c r="C26" s="692" t="s">
        <v>2932</v>
      </c>
      <c r="D26" s="692" t="s">
        <v>1985</v>
      </c>
      <c r="E26" s="692" t="s">
        <v>1129</v>
      </c>
      <c r="F26" s="692" t="s">
        <v>1341</v>
      </c>
      <c r="G26" s="692" t="s">
        <v>1446</v>
      </c>
    </row>
    <row r="27" spans="1:7" x14ac:dyDescent="0.15">
      <c r="A27" s="692" t="s">
        <v>1825</v>
      </c>
      <c r="B27" s="692" t="s">
        <v>2936</v>
      </c>
      <c r="C27" s="692" t="s">
        <v>2932</v>
      </c>
      <c r="D27" s="692" t="s">
        <v>1985</v>
      </c>
      <c r="E27" s="692" t="s">
        <v>1129</v>
      </c>
      <c r="F27" s="692" t="s">
        <v>1283</v>
      </c>
      <c r="G27" s="692" t="s">
        <v>1283</v>
      </c>
    </row>
    <row r="28" spans="1:7" x14ac:dyDescent="0.15">
      <c r="A28" s="692" t="s">
        <v>1818</v>
      </c>
      <c r="B28" s="692" t="s">
        <v>2937</v>
      </c>
      <c r="C28" s="692" t="s">
        <v>2932</v>
      </c>
      <c r="D28" s="692" t="s">
        <v>1985</v>
      </c>
      <c r="E28" s="692" t="s">
        <v>1129</v>
      </c>
      <c r="F28" s="692" t="s">
        <v>1242</v>
      </c>
      <c r="G28" s="692" t="s">
        <v>1242</v>
      </c>
    </row>
    <row r="29" spans="1:7" x14ac:dyDescent="0.15">
      <c r="A29" s="692" t="s">
        <v>1820</v>
      </c>
      <c r="B29" s="692" t="s">
        <v>2938</v>
      </c>
      <c r="C29" s="692" t="s">
        <v>2939</v>
      </c>
      <c r="D29" s="692" t="s">
        <v>1985</v>
      </c>
      <c r="E29" s="692" t="s">
        <v>1129</v>
      </c>
      <c r="F29" s="692" t="s">
        <v>1258</v>
      </c>
      <c r="G29" s="692" t="s">
        <v>1991</v>
      </c>
    </row>
    <row r="30" spans="1:7" x14ac:dyDescent="0.15">
      <c r="A30" s="692" t="s">
        <v>1849</v>
      </c>
      <c r="B30" s="692" t="s">
        <v>2940</v>
      </c>
      <c r="C30" s="692" t="s">
        <v>2932</v>
      </c>
      <c r="D30" s="692" t="s">
        <v>1985</v>
      </c>
      <c r="E30" s="692" t="s">
        <v>1129</v>
      </c>
      <c r="F30" s="692" t="s">
        <v>1390</v>
      </c>
      <c r="G30" s="692" t="s">
        <v>1390</v>
      </c>
    </row>
    <row r="31" spans="1:7" x14ac:dyDescent="0.15">
      <c r="A31" s="692" t="s">
        <v>1805</v>
      </c>
      <c r="B31" s="692" t="s">
        <v>2941</v>
      </c>
      <c r="C31" s="692" t="s">
        <v>2942</v>
      </c>
      <c r="D31" s="692" t="s">
        <v>1985</v>
      </c>
      <c r="E31" s="692" t="s">
        <v>2023</v>
      </c>
      <c r="F31" s="692" t="s">
        <v>1122</v>
      </c>
      <c r="G31" s="692" t="s">
        <v>1122</v>
      </c>
    </row>
    <row r="32" spans="1:7" x14ac:dyDescent="0.15">
      <c r="A32" s="692" t="s">
        <v>1806</v>
      </c>
      <c r="B32" s="692" t="s">
        <v>2943</v>
      </c>
      <c r="C32" s="692" t="s">
        <v>2944</v>
      </c>
      <c r="D32" s="692" t="s">
        <v>1985</v>
      </c>
      <c r="E32" s="692" t="s">
        <v>2023</v>
      </c>
      <c r="F32" s="692" t="s">
        <v>1122</v>
      </c>
      <c r="G32" s="692" t="s">
        <v>1122</v>
      </c>
    </row>
    <row r="33" spans="1:7" x14ac:dyDescent="0.15">
      <c r="A33" s="692" t="s">
        <v>1183</v>
      </c>
      <c r="B33" s="692" t="s">
        <v>1184</v>
      </c>
      <c r="C33" s="692" t="s">
        <v>2945</v>
      </c>
      <c r="D33" s="692" t="s">
        <v>1985</v>
      </c>
      <c r="E33" s="692" t="s">
        <v>2023</v>
      </c>
      <c r="F33" s="692" t="s">
        <v>1122</v>
      </c>
      <c r="G33" s="692" t="s">
        <v>1122</v>
      </c>
    </row>
    <row r="34" spans="1:7" x14ac:dyDescent="0.15">
      <c r="A34" s="692" t="s">
        <v>1185</v>
      </c>
      <c r="B34" s="692" t="s">
        <v>2946</v>
      </c>
      <c r="C34" s="692" t="s">
        <v>2947</v>
      </c>
      <c r="D34" s="692" t="s">
        <v>1985</v>
      </c>
      <c r="E34" s="692" t="s">
        <v>2023</v>
      </c>
      <c r="F34" s="692" t="s">
        <v>1122</v>
      </c>
      <c r="G34" s="692" t="s">
        <v>1122</v>
      </c>
    </row>
    <row r="35" spans="1:7" x14ac:dyDescent="0.15">
      <c r="A35" s="692" t="s">
        <v>1186</v>
      </c>
      <c r="B35" s="692" t="s">
        <v>1187</v>
      </c>
      <c r="C35" s="692" t="s">
        <v>2948</v>
      </c>
      <c r="D35" s="692" t="s">
        <v>1985</v>
      </c>
      <c r="E35" s="692" t="s">
        <v>2023</v>
      </c>
      <c r="F35" s="692" t="s">
        <v>1122</v>
      </c>
      <c r="G35" s="692" t="s">
        <v>1122</v>
      </c>
    </row>
    <row r="36" spans="1:7" x14ac:dyDescent="0.15">
      <c r="A36" s="692" t="s">
        <v>2949</v>
      </c>
      <c r="B36" s="692" t="s">
        <v>1232</v>
      </c>
      <c r="C36" s="692" t="s">
        <v>2950</v>
      </c>
      <c r="D36" s="692" t="s">
        <v>1985</v>
      </c>
      <c r="E36" s="692" t="s">
        <v>2023</v>
      </c>
      <c r="F36" s="692" t="s">
        <v>1122</v>
      </c>
      <c r="G36" s="692" t="s">
        <v>1986</v>
      </c>
    </row>
    <row r="37" spans="1:7" x14ac:dyDescent="0.15">
      <c r="A37" s="692" t="s">
        <v>1230</v>
      </c>
      <c r="B37" s="692" t="s">
        <v>1231</v>
      </c>
      <c r="C37" s="692" t="s">
        <v>1815</v>
      </c>
      <c r="D37" s="692" t="s">
        <v>1985</v>
      </c>
      <c r="E37" s="692" t="s">
        <v>2023</v>
      </c>
      <c r="F37" s="692" t="s">
        <v>1122</v>
      </c>
      <c r="G37" s="692" t="s">
        <v>1986</v>
      </c>
    </row>
    <row r="38" spans="1:7" x14ac:dyDescent="0.15">
      <c r="A38" s="692" t="s">
        <v>1320</v>
      </c>
      <c r="B38" s="692" t="s">
        <v>1321</v>
      </c>
      <c r="C38" s="692" t="s">
        <v>1838</v>
      </c>
      <c r="D38" s="692" t="s">
        <v>1985</v>
      </c>
      <c r="E38" s="692" t="s">
        <v>1251</v>
      </c>
      <c r="F38" s="692" t="s">
        <v>1165</v>
      </c>
      <c r="G38" s="692" t="s">
        <v>1165</v>
      </c>
    </row>
    <row r="39" spans="1:7" x14ac:dyDescent="0.15">
      <c r="A39" s="692" t="s">
        <v>1188</v>
      </c>
      <c r="B39" s="692" t="s">
        <v>1189</v>
      </c>
      <c r="C39" s="692" t="s">
        <v>2951</v>
      </c>
      <c r="D39" s="692" t="s">
        <v>1985</v>
      </c>
      <c r="E39" s="692" t="s">
        <v>2023</v>
      </c>
      <c r="F39" s="692" t="s">
        <v>1122</v>
      </c>
      <c r="G39" s="692" t="s">
        <v>1122</v>
      </c>
    </row>
    <row r="40" spans="1:7" x14ac:dyDescent="0.15">
      <c r="A40" s="692" t="s">
        <v>1190</v>
      </c>
      <c r="B40" s="692" t="s">
        <v>2952</v>
      </c>
      <c r="C40" s="692" t="s">
        <v>1191</v>
      </c>
      <c r="D40" s="692" t="s">
        <v>2029</v>
      </c>
      <c r="F40" s="692" t="s">
        <v>1122</v>
      </c>
      <c r="G40" s="692" t="s">
        <v>1122</v>
      </c>
    </row>
    <row r="41" spans="1:7" x14ac:dyDescent="0.15">
      <c r="A41" s="692" t="s">
        <v>1444</v>
      </c>
      <c r="B41" s="692" t="s">
        <v>2953</v>
      </c>
      <c r="C41" s="692" t="s">
        <v>2954</v>
      </c>
      <c r="D41" s="692" t="s">
        <v>1985</v>
      </c>
      <c r="E41" s="692" t="s">
        <v>1129</v>
      </c>
      <c r="F41" s="692" t="s">
        <v>1341</v>
      </c>
      <c r="G41" s="692" t="s">
        <v>1341</v>
      </c>
    </row>
    <row r="42" spans="1:7" x14ac:dyDescent="0.15">
      <c r="A42" s="692" t="s">
        <v>1256</v>
      </c>
      <c r="B42" s="692" t="s">
        <v>2955</v>
      </c>
      <c r="C42" s="692" t="s">
        <v>2956</v>
      </c>
      <c r="D42" s="692" t="s">
        <v>1985</v>
      </c>
      <c r="E42" s="692" t="s">
        <v>1129</v>
      </c>
      <c r="F42" s="692" t="s">
        <v>1242</v>
      </c>
      <c r="G42" s="692" t="s">
        <v>1989</v>
      </c>
    </row>
    <row r="43" spans="1:7" x14ac:dyDescent="0.15">
      <c r="A43" s="692" t="s">
        <v>1281</v>
      </c>
      <c r="B43" s="692" t="s">
        <v>2957</v>
      </c>
      <c r="C43" s="692" t="s">
        <v>2958</v>
      </c>
      <c r="D43" s="692" t="s">
        <v>1985</v>
      </c>
      <c r="E43" s="692" t="s">
        <v>1129</v>
      </c>
      <c r="F43" s="692" t="s">
        <v>1258</v>
      </c>
      <c r="G43" s="692" t="s">
        <v>1994</v>
      </c>
    </row>
    <row r="44" spans="1:7" x14ac:dyDescent="0.15">
      <c r="A44" s="692" t="s">
        <v>1269</v>
      </c>
      <c r="B44" s="692" t="s">
        <v>2959</v>
      </c>
      <c r="C44" s="692" t="s">
        <v>2960</v>
      </c>
      <c r="D44" s="692" t="s">
        <v>1985</v>
      </c>
      <c r="E44" s="692" t="s">
        <v>1129</v>
      </c>
      <c r="F44" s="692" t="s">
        <v>1258</v>
      </c>
      <c r="G44" s="692" t="s">
        <v>1258</v>
      </c>
    </row>
    <row r="45" spans="1:7" x14ac:dyDescent="0.15">
      <c r="A45" s="692" t="s">
        <v>1482</v>
      </c>
      <c r="B45" s="692" t="s">
        <v>2961</v>
      </c>
      <c r="C45" s="692" t="s">
        <v>2962</v>
      </c>
      <c r="D45" s="692" t="s">
        <v>1985</v>
      </c>
      <c r="E45" s="692" t="s">
        <v>1129</v>
      </c>
      <c r="F45" s="692" t="s">
        <v>1461</v>
      </c>
      <c r="G45" s="692" t="s">
        <v>1461</v>
      </c>
    </row>
    <row r="46" spans="1:7" x14ac:dyDescent="0.15">
      <c r="A46" s="692" t="s">
        <v>1471</v>
      </c>
      <c r="B46" s="692" t="s">
        <v>2963</v>
      </c>
      <c r="C46" s="692" t="s">
        <v>2964</v>
      </c>
      <c r="D46" s="692" t="s">
        <v>1985</v>
      </c>
      <c r="E46" s="692" t="s">
        <v>1129</v>
      </c>
      <c r="F46" s="692" t="s">
        <v>1461</v>
      </c>
      <c r="G46" s="692" t="s">
        <v>2021</v>
      </c>
    </row>
    <row r="47" spans="1:7" x14ac:dyDescent="0.15">
      <c r="A47" s="692" t="s">
        <v>1477</v>
      </c>
      <c r="B47" s="692" t="s">
        <v>2965</v>
      </c>
      <c r="C47" s="692" t="s">
        <v>2966</v>
      </c>
      <c r="D47" s="692" t="s">
        <v>1985</v>
      </c>
      <c r="E47" s="692" t="s">
        <v>1129</v>
      </c>
      <c r="F47" s="692" t="s">
        <v>1461</v>
      </c>
      <c r="G47" s="692" t="s">
        <v>2021</v>
      </c>
    </row>
    <row r="48" spans="1:7" x14ac:dyDescent="0.15">
      <c r="A48" s="692" t="s">
        <v>1875</v>
      </c>
      <c r="B48" s="692" t="s">
        <v>2967</v>
      </c>
      <c r="C48" s="692" t="s">
        <v>2968</v>
      </c>
      <c r="D48" s="692" t="s">
        <v>1985</v>
      </c>
      <c r="E48" s="692" t="s">
        <v>1129</v>
      </c>
      <c r="F48" s="692" t="s">
        <v>1461</v>
      </c>
      <c r="G48" s="692" t="s">
        <v>2022</v>
      </c>
    </row>
    <row r="49" spans="1:7" x14ac:dyDescent="0.15">
      <c r="A49" s="692" t="s">
        <v>1276</v>
      </c>
      <c r="B49" s="692" t="s">
        <v>2969</v>
      </c>
      <c r="C49" s="692" t="s">
        <v>2970</v>
      </c>
      <c r="D49" s="692" t="s">
        <v>1985</v>
      </c>
      <c r="E49" s="692" t="s">
        <v>1129</v>
      </c>
      <c r="F49" s="692" t="s">
        <v>1258</v>
      </c>
      <c r="G49" s="692" t="s">
        <v>1991</v>
      </c>
    </row>
    <row r="50" spans="1:7" x14ac:dyDescent="0.15">
      <c r="A50" s="692" t="s">
        <v>1245</v>
      </c>
      <c r="B50" s="692" t="s">
        <v>2971</v>
      </c>
      <c r="C50" s="692" t="s">
        <v>2972</v>
      </c>
      <c r="D50" s="692" t="s">
        <v>1985</v>
      </c>
      <c r="E50" s="692" t="s">
        <v>1129</v>
      </c>
      <c r="F50" s="692" t="s">
        <v>1242</v>
      </c>
      <c r="G50" s="692" t="s">
        <v>1990</v>
      </c>
    </row>
    <row r="51" spans="1:7" x14ac:dyDescent="0.15">
      <c r="A51" s="692" t="s">
        <v>1233</v>
      </c>
      <c r="B51" s="692" t="s">
        <v>2973</v>
      </c>
      <c r="C51" s="692" t="s">
        <v>2974</v>
      </c>
      <c r="D51" s="692" t="s">
        <v>1985</v>
      </c>
      <c r="E51" s="692" t="s">
        <v>1129</v>
      </c>
      <c r="F51" s="692" t="s">
        <v>1122</v>
      </c>
      <c r="G51" s="692" t="s">
        <v>1986</v>
      </c>
    </row>
    <row r="52" spans="1:7" x14ac:dyDescent="0.15">
      <c r="A52" s="692" t="s">
        <v>1200</v>
      </c>
      <c r="B52" s="692" t="s">
        <v>2975</v>
      </c>
      <c r="C52" s="692" t="s">
        <v>2976</v>
      </c>
      <c r="D52" s="692" t="s">
        <v>1985</v>
      </c>
      <c r="E52" s="692" t="s">
        <v>1129</v>
      </c>
      <c r="F52" s="692" t="s">
        <v>1122</v>
      </c>
      <c r="G52" s="692" t="s">
        <v>1987</v>
      </c>
    </row>
    <row r="53" spans="1:7" x14ac:dyDescent="0.15">
      <c r="A53" s="692" t="s">
        <v>1201</v>
      </c>
      <c r="B53" s="692" t="s">
        <v>2977</v>
      </c>
      <c r="C53" s="692" t="s">
        <v>2978</v>
      </c>
      <c r="D53" s="692" t="s">
        <v>1985</v>
      </c>
      <c r="E53" s="692" t="s">
        <v>1129</v>
      </c>
      <c r="F53" s="692" t="s">
        <v>1122</v>
      </c>
      <c r="G53" s="692" t="s">
        <v>1988</v>
      </c>
    </row>
    <row r="54" spans="1:7" x14ac:dyDescent="0.15">
      <c r="A54" s="692" t="s">
        <v>1396</v>
      </c>
      <c r="B54" s="692" t="s">
        <v>2979</v>
      </c>
      <c r="C54" s="692" t="s">
        <v>2980</v>
      </c>
      <c r="D54" s="692" t="s">
        <v>1985</v>
      </c>
      <c r="E54" s="692" t="s">
        <v>1129</v>
      </c>
      <c r="F54" s="692" t="s">
        <v>1390</v>
      </c>
      <c r="G54" s="692" t="s">
        <v>1294</v>
      </c>
    </row>
    <row r="55" spans="1:7" x14ac:dyDescent="0.15">
      <c r="A55" s="692" t="s">
        <v>1395</v>
      </c>
      <c r="B55" s="692" t="s">
        <v>2981</v>
      </c>
      <c r="C55" s="692" t="s">
        <v>2982</v>
      </c>
      <c r="D55" s="692" t="s">
        <v>1985</v>
      </c>
      <c r="E55" s="692" t="s">
        <v>1129</v>
      </c>
      <c r="F55" s="692" t="s">
        <v>1390</v>
      </c>
      <c r="G55" s="692" t="s">
        <v>2018</v>
      </c>
    </row>
    <row r="56" spans="1:7" x14ac:dyDescent="0.15">
      <c r="A56" s="692" t="s">
        <v>1421</v>
      </c>
      <c r="B56" s="692" t="s">
        <v>2983</v>
      </c>
      <c r="C56" s="692" t="s">
        <v>2984</v>
      </c>
      <c r="D56" s="692" t="s">
        <v>1985</v>
      </c>
      <c r="E56" s="692" t="s">
        <v>1129</v>
      </c>
      <c r="F56" s="692" t="s">
        <v>1341</v>
      </c>
      <c r="G56" s="692" t="s">
        <v>2020</v>
      </c>
    </row>
    <row r="57" spans="1:7" x14ac:dyDescent="0.15">
      <c r="A57" s="692" t="s">
        <v>1202</v>
      </c>
      <c r="B57" s="692" t="s">
        <v>1203</v>
      </c>
      <c r="C57" s="692" t="s">
        <v>2985</v>
      </c>
      <c r="D57" s="692" t="s">
        <v>1985</v>
      </c>
      <c r="E57" s="692" t="s">
        <v>2023</v>
      </c>
      <c r="F57" s="692" t="s">
        <v>1122</v>
      </c>
      <c r="G57" s="692" t="s">
        <v>1988</v>
      </c>
    </row>
    <row r="58" spans="1:7" x14ac:dyDescent="0.15">
      <c r="A58" s="692" t="s">
        <v>1204</v>
      </c>
      <c r="B58" s="692" t="s">
        <v>1205</v>
      </c>
      <c r="C58" s="692" t="s">
        <v>2986</v>
      </c>
      <c r="D58" s="692" t="s">
        <v>1985</v>
      </c>
      <c r="E58" s="692" t="s">
        <v>2023</v>
      </c>
      <c r="F58" s="692" t="s">
        <v>1122</v>
      </c>
      <c r="G58" s="692" t="s">
        <v>1987</v>
      </c>
    </row>
    <row r="59" spans="1:7" x14ac:dyDescent="0.15">
      <c r="A59" s="692" t="s">
        <v>1206</v>
      </c>
      <c r="B59" s="692" t="s">
        <v>2987</v>
      </c>
      <c r="C59" s="692" t="s">
        <v>2988</v>
      </c>
      <c r="D59" s="692" t="s">
        <v>1985</v>
      </c>
      <c r="E59" s="692" t="s">
        <v>2023</v>
      </c>
      <c r="F59" s="692" t="s">
        <v>1122</v>
      </c>
      <c r="G59" s="692" t="s">
        <v>1988</v>
      </c>
    </row>
    <row r="60" spans="1:7" x14ac:dyDescent="0.15">
      <c r="A60" s="692" t="s">
        <v>1807</v>
      </c>
      <c r="B60" s="692" t="s">
        <v>2989</v>
      </c>
      <c r="C60" s="692" t="s">
        <v>2025</v>
      </c>
      <c r="D60" s="692" t="s">
        <v>1985</v>
      </c>
      <c r="E60" s="692" t="s">
        <v>2023</v>
      </c>
      <c r="F60" s="692" t="s">
        <v>1122</v>
      </c>
      <c r="G60" s="692" t="s">
        <v>1122</v>
      </c>
    </row>
    <row r="61" spans="1:7" x14ac:dyDescent="0.15">
      <c r="A61" s="692" t="s">
        <v>2024</v>
      </c>
      <c r="B61" s="692" t="s">
        <v>2990</v>
      </c>
      <c r="C61" s="692" t="s">
        <v>1808</v>
      </c>
      <c r="D61" s="692" t="s">
        <v>1985</v>
      </c>
      <c r="E61" s="692" t="s">
        <v>2023</v>
      </c>
      <c r="F61" s="692" t="s">
        <v>1122</v>
      </c>
      <c r="G61" s="692" t="s">
        <v>1987</v>
      </c>
    </row>
    <row r="62" spans="1:7" x14ac:dyDescent="0.15">
      <c r="A62" s="692" t="s">
        <v>1207</v>
      </c>
      <c r="B62" s="692" t="s">
        <v>2991</v>
      </c>
      <c r="C62" s="692" t="s">
        <v>2992</v>
      </c>
      <c r="D62" s="692" t="s">
        <v>1985</v>
      </c>
      <c r="E62" s="692" t="s">
        <v>2023</v>
      </c>
      <c r="F62" s="692" t="s">
        <v>1122</v>
      </c>
      <c r="G62" s="692" t="s">
        <v>1988</v>
      </c>
    </row>
    <row r="63" spans="1:7" x14ac:dyDescent="0.15">
      <c r="A63" s="692" t="s">
        <v>1208</v>
      </c>
      <c r="B63" s="692" t="s">
        <v>2993</v>
      </c>
      <c r="C63" s="692" t="s">
        <v>2994</v>
      </c>
      <c r="D63" s="692" t="s">
        <v>1985</v>
      </c>
      <c r="E63" s="692" t="s">
        <v>2023</v>
      </c>
      <c r="F63" s="692" t="s">
        <v>1122</v>
      </c>
      <c r="G63" s="692" t="s">
        <v>1988</v>
      </c>
    </row>
    <row r="64" spans="1:7" x14ac:dyDescent="0.15">
      <c r="A64" s="692" t="s">
        <v>1209</v>
      </c>
      <c r="B64" s="692" t="s">
        <v>1210</v>
      </c>
      <c r="C64" s="692" t="s">
        <v>2995</v>
      </c>
      <c r="D64" s="692" t="s">
        <v>1985</v>
      </c>
      <c r="E64" s="692" t="s">
        <v>2023</v>
      </c>
      <c r="F64" s="692" t="s">
        <v>1122</v>
      </c>
      <c r="G64" s="692" t="s">
        <v>1987</v>
      </c>
    </row>
    <row r="65" spans="1:7" x14ac:dyDescent="0.15">
      <c r="A65" s="692" t="s">
        <v>1211</v>
      </c>
      <c r="B65" s="692" t="s">
        <v>1212</v>
      </c>
      <c r="C65" s="692" t="s">
        <v>2996</v>
      </c>
      <c r="D65" s="692" t="s">
        <v>1985</v>
      </c>
      <c r="E65" s="692" t="s">
        <v>2023</v>
      </c>
      <c r="F65" s="692" t="s">
        <v>1122</v>
      </c>
      <c r="G65" s="692" t="s">
        <v>1988</v>
      </c>
    </row>
    <row r="66" spans="1:7" x14ac:dyDescent="0.15">
      <c r="A66" s="692" t="s">
        <v>1387</v>
      </c>
      <c r="B66" s="692" t="s">
        <v>1388</v>
      </c>
      <c r="C66" s="692" t="s">
        <v>2997</v>
      </c>
      <c r="D66" s="692" t="s">
        <v>2029</v>
      </c>
      <c r="F66" s="692" t="s">
        <v>1356</v>
      </c>
      <c r="G66" s="692" t="s">
        <v>1356</v>
      </c>
    </row>
    <row r="67" spans="1:7" x14ac:dyDescent="0.15">
      <c r="A67" s="692" t="s">
        <v>1367</v>
      </c>
      <c r="B67" s="692" t="s">
        <v>1368</v>
      </c>
      <c r="C67" s="692" t="s">
        <v>2040</v>
      </c>
      <c r="D67" s="692" t="s">
        <v>2029</v>
      </c>
      <c r="F67" s="692" t="s">
        <v>1356</v>
      </c>
      <c r="G67" s="692" t="s">
        <v>2014</v>
      </c>
    </row>
    <row r="68" spans="1:7" x14ac:dyDescent="0.15">
      <c r="A68" s="692" t="s">
        <v>1296</v>
      </c>
      <c r="B68" s="692" t="s">
        <v>1297</v>
      </c>
      <c r="C68" s="692" t="s">
        <v>2998</v>
      </c>
      <c r="D68" s="692" t="s">
        <v>2029</v>
      </c>
      <c r="F68" s="692" t="s">
        <v>1282</v>
      </c>
      <c r="G68" s="692" t="s">
        <v>1282</v>
      </c>
    </row>
    <row r="69" spans="1:7" x14ac:dyDescent="0.15">
      <c r="A69" s="692" t="s">
        <v>1338</v>
      </c>
      <c r="B69" s="692" t="s">
        <v>1339</v>
      </c>
      <c r="C69" s="692" t="s">
        <v>1340</v>
      </c>
      <c r="D69" s="692" t="s">
        <v>2029</v>
      </c>
      <c r="F69" s="692" t="s">
        <v>1165</v>
      </c>
      <c r="G69" s="692" t="s">
        <v>2012</v>
      </c>
    </row>
    <row r="70" spans="1:7" x14ac:dyDescent="0.15">
      <c r="A70" s="692" t="s">
        <v>1809</v>
      </c>
      <c r="B70" s="692" t="s">
        <v>2999</v>
      </c>
      <c r="C70" s="692" t="s">
        <v>3000</v>
      </c>
      <c r="D70" s="692" t="s">
        <v>2029</v>
      </c>
      <c r="F70" s="692" t="s">
        <v>1122</v>
      </c>
      <c r="G70" s="692" t="s">
        <v>1122</v>
      </c>
    </row>
    <row r="71" spans="1:7" x14ac:dyDescent="0.15">
      <c r="A71" s="692" t="s">
        <v>1322</v>
      </c>
      <c r="B71" s="692" t="s">
        <v>1323</v>
      </c>
      <c r="C71" s="692" t="s">
        <v>3001</v>
      </c>
      <c r="D71" s="692" t="s">
        <v>1985</v>
      </c>
      <c r="E71" s="692" t="s">
        <v>3002</v>
      </c>
      <c r="F71" s="692" t="s">
        <v>1165</v>
      </c>
      <c r="G71" s="692" t="s">
        <v>2013</v>
      </c>
    </row>
    <row r="72" spans="1:7" x14ac:dyDescent="0.15">
      <c r="A72" s="692" t="s">
        <v>1422</v>
      </c>
      <c r="B72" s="692" t="s">
        <v>1423</v>
      </c>
      <c r="C72" s="692" t="s">
        <v>3003</v>
      </c>
      <c r="D72" s="692" t="s">
        <v>2029</v>
      </c>
      <c r="F72" s="692" t="s">
        <v>1341</v>
      </c>
      <c r="G72" s="692" t="s">
        <v>2020</v>
      </c>
    </row>
    <row r="73" spans="1:7" x14ac:dyDescent="0.15">
      <c r="A73" s="692" t="s">
        <v>1377</v>
      </c>
      <c r="B73" s="692" t="s">
        <v>1378</v>
      </c>
      <c r="C73" s="692" t="s">
        <v>1378</v>
      </c>
      <c r="D73" s="692" t="s">
        <v>2029</v>
      </c>
      <c r="F73" s="692" t="s">
        <v>1356</v>
      </c>
      <c r="G73" s="692" t="s">
        <v>1357</v>
      </c>
    </row>
    <row r="74" spans="1:7" x14ac:dyDescent="0.15">
      <c r="A74" s="692" t="s">
        <v>1324</v>
      </c>
      <c r="B74" s="692" t="s">
        <v>1325</v>
      </c>
      <c r="C74" s="692" t="s">
        <v>3004</v>
      </c>
      <c r="D74" s="692" t="s">
        <v>2029</v>
      </c>
      <c r="F74" s="692" t="s">
        <v>1165</v>
      </c>
      <c r="G74" s="692" t="s">
        <v>2013</v>
      </c>
    </row>
    <row r="75" spans="1:7" x14ac:dyDescent="0.15">
      <c r="A75" s="692" t="s">
        <v>1326</v>
      </c>
      <c r="B75" s="692" t="s">
        <v>1327</v>
      </c>
      <c r="C75" s="692" t="s">
        <v>3005</v>
      </c>
      <c r="D75" s="692" t="s">
        <v>2029</v>
      </c>
      <c r="F75" s="692" t="s">
        <v>1165</v>
      </c>
      <c r="G75" s="692" t="s">
        <v>2013</v>
      </c>
    </row>
    <row r="76" spans="1:7" x14ac:dyDescent="0.15">
      <c r="A76" s="692" t="s">
        <v>1424</v>
      </c>
      <c r="B76" s="692" t="s">
        <v>1425</v>
      </c>
      <c r="C76" s="692" t="s">
        <v>1426</v>
      </c>
      <c r="D76" s="692" t="s">
        <v>2029</v>
      </c>
      <c r="F76" s="692" t="s">
        <v>1341</v>
      </c>
      <c r="G76" s="692" t="s">
        <v>2020</v>
      </c>
    </row>
    <row r="77" spans="1:7" x14ac:dyDescent="0.15">
      <c r="A77" s="692" t="s">
        <v>3006</v>
      </c>
      <c r="B77" s="692" t="s">
        <v>3007</v>
      </c>
      <c r="C77" s="692" t="s">
        <v>3008</v>
      </c>
      <c r="D77" s="692" t="s">
        <v>2029</v>
      </c>
      <c r="F77" s="692" t="s">
        <v>1122</v>
      </c>
      <c r="G77" s="692" t="s">
        <v>1122</v>
      </c>
    </row>
    <row r="78" spans="1:7" x14ac:dyDescent="0.15">
      <c r="A78" s="692" t="s">
        <v>1876</v>
      </c>
      <c r="B78" s="692" t="s">
        <v>3009</v>
      </c>
      <c r="C78" s="692" t="s">
        <v>3010</v>
      </c>
      <c r="D78" s="692" t="s">
        <v>1985</v>
      </c>
      <c r="E78" s="692" t="s">
        <v>1129</v>
      </c>
      <c r="F78" s="692" t="s">
        <v>1461</v>
      </c>
      <c r="G78" s="692" t="s">
        <v>1461</v>
      </c>
    </row>
    <row r="79" spans="1:7" x14ac:dyDescent="0.15">
      <c r="A79" s="692" t="s">
        <v>1445</v>
      </c>
      <c r="B79" s="692" t="s">
        <v>3011</v>
      </c>
      <c r="C79" s="692" t="s">
        <v>3012</v>
      </c>
      <c r="D79" s="692" t="s">
        <v>1985</v>
      </c>
      <c r="E79" s="692" t="s">
        <v>1129</v>
      </c>
      <c r="F79" s="692" t="s">
        <v>1341</v>
      </c>
      <c r="G79" s="692" t="s">
        <v>1446</v>
      </c>
    </row>
    <row r="80" spans="1:7" x14ac:dyDescent="0.15">
      <c r="A80" s="692" t="s">
        <v>1462</v>
      </c>
      <c r="B80" s="692" t="s">
        <v>3013</v>
      </c>
      <c r="C80" s="692" t="s">
        <v>3014</v>
      </c>
      <c r="D80" s="692" t="s">
        <v>1985</v>
      </c>
      <c r="E80" s="692" t="s">
        <v>1129</v>
      </c>
      <c r="F80" s="692" t="s">
        <v>1461</v>
      </c>
      <c r="G80" s="692" t="s">
        <v>2021</v>
      </c>
    </row>
    <row r="81" spans="1:7" x14ac:dyDescent="0.15">
      <c r="A81" s="692" t="s">
        <v>1284</v>
      </c>
      <c r="B81" s="692" t="s">
        <v>3015</v>
      </c>
      <c r="C81" s="692" t="s">
        <v>3016</v>
      </c>
      <c r="D81" s="692" t="s">
        <v>1985</v>
      </c>
      <c r="E81" s="692" t="s">
        <v>1129</v>
      </c>
      <c r="F81" s="692" t="s">
        <v>1283</v>
      </c>
      <c r="G81" s="692" t="s">
        <v>2009</v>
      </c>
    </row>
    <row r="82" spans="1:7" x14ac:dyDescent="0.15">
      <c r="A82" s="692" t="s">
        <v>1130</v>
      </c>
      <c r="B82" s="692" t="s">
        <v>3017</v>
      </c>
      <c r="C82" s="692" t="s">
        <v>3018</v>
      </c>
      <c r="D82" s="692" t="s">
        <v>1985</v>
      </c>
      <c r="E82" s="692" t="s">
        <v>1129</v>
      </c>
      <c r="F82" s="692" t="s">
        <v>1122</v>
      </c>
      <c r="G82" s="692" t="s">
        <v>1122</v>
      </c>
    </row>
    <row r="83" spans="1:7" x14ac:dyDescent="0.15">
      <c r="A83" s="692" t="s">
        <v>1392</v>
      </c>
      <c r="B83" s="692" t="s">
        <v>3019</v>
      </c>
      <c r="C83" s="692" t="s">
        <v>3020</v>
      </c>
      <c r="D83" s="692" t="s">
        <v>1985</v>
      </c>
      <c r="E83" s="692" t="s">
        <v>1129</v>
      </c>
      <c r="F83" s="692" t="s">
        <v>1390</v>
      </c>
      <c r="G83" s="692" t="s">
        <v>2019</v>
      </c>
    </row>
    <row r="84" spans="1:7" x14ac:dyDescent="0.15">
      <c r="A84" s="692" t="s">
        <v>1131</v>
      </c>
      <c r="B84" s="692" t="s">
        <v>3021</v>
      </c>
      <c r="C84" s="692" t="s">
        <v>3022</v>
      </c>
      <c r="D84" s="692" t="s">
        <v>1985</v>
      </c>
      <c r="E84" s="692" t="s">
        <v>1129</v>
      </c>
      <c r="F84" s="692" t="s">
        <v>1122</v>
      </c>
      <c r="G84" s="692" t="s">
        <v>1122</v>
      </c>
    </row>
    <row r="85" spans="1:7" x14ac:dyDescent="0.15">
      <c r="A85" s="692" t="s">
        <v>1290</v>
      </c>
      <c r="B85" s="692" t="s">
        <v>3023</v>
      </c>
      <c r="C85" s="692" t="s">
        <v>3024</v>
      </c>
      <c r="D85" s="692" t="s">
        <v>1985</v>
      </c>
      <c r="E85" s="692" t="s">
        <v>1129</v>
      </c>
      <c r="F85" s="692" t="s">
        <v>1283</v>
      </c>
      <c r="G85" s="692" t="s">
        <v>2008</v>
      </c>
    </row>
    <row r="86" spans="1:7" x14ac:dyDescent="0.15">
      <c r="A86" s="692" t="s">
        <v>1402</v>
      </c>
      <c r="B86" s="692" t="s">
        <v>1403</v>
      </c>
      <c r="C86" s="692" t="s">
        <v>1404</v>
      </c>
      <c r="D86" s="692" t="s">
        <v>2029</v>
      </c>
      <c r="F86" s="692" t="s">
        <v>1341</v>
      </c>
      <c r="G86" s="692" t="s">
        <v>2020</v>
      </c>
    </row>
    <row r="87" spans="1:7" x14ac:dyDescent="0.15">
      <c r="A87" s="692" t="s">
        <v>1800</v>
      </c>
      <c r="B87" s="692" t="s">
        <v>1801</v>
      </c>
      <c r="C87" s="692" t="s">
        <v>3025</v>
      </c>
      <c r="D87" s="692" t="s">
        <v>2029</v>
      </c>
      <c r="F87" s="692" t="s">
        <v>1122</v>
      </c>
      <c r="G87" s="692" t="s">
        <v>1122</v>
      </c>
    </row>
    <row r="88" spans="1:7" x14ac:dyDescent="0.15">
      <c r="A88" s="692" t="s">
        <v>1828</v>
      </c>
      <c r="B88" s="692" t="s">
        <v>1829</v>
      </c>
      <c r="C88" s="692" t="s">
        <v>3026</v>
      </c>
      <c r="D88" s="692" t="s">
        <v>2029</v>
      </c>
      <c r="F88" s="692" t="s">
        <v>1282</v>
      </c>
      <c r="G88" s="692" t="s">
        <v>1282</v>
      </c>
    </row>
    <row r="89" spans="1:7" x14ac:dyDescent="0.15">
      <c r="A89" s="692" t="s">
        <v>1857</v>
      </c>
      <c r="B89" s="692" t="s">
        <v>3027</v>
      </c>
      <c r="C89" s="692" t="s">
        <v>3028</v>
      </c>
      <c r="D89" s="692" t="s">
        <v>2029</v>
      </c>
      <c r="F89" s="692" t="s">
        <v>1341</v>
      </c>
      <c r="G89" s="692" t="s">
        <v>1446</v>
      </c>
    </row>
    <row r="90" spans="1:7" x14ac:dyDescent="0.15">
      <c r="A90" s="692" t="s">
        <v>1802</v>
      </c>
      <c r="B90" s="692" t="s">
        <v>3029</v>
      </c>
      <c r="C90" s="692" t="s">
        <v>3030</v>
      </c>
      <c r="D90" s="692" t="s">
        <v>2029</v>
      </c>
      <c r="F90" s="692" t="s">
        <v>1122</v>
      </c>
      <c r="G90" s="692" t="s">
        <v>1122</v>
      </c>
    </row>
    <row r="91" spans="1:7" x14ac:dyDescent="0.15">
      <c r="A91" s="692" t="s">
        <v>1810</v>
      </c>
      <c r="B91" s="692" t="s">
        <v>3031</v>
      </c>
      <c r="C91" s="692" t="s">
        <v>3032</v>
      </c>
      <c r="D91" s="692" t="s">
        <v>2029</v>
      </c>
      <c r="F91" s="692" t="s">
        <v>1122</v>
      </c>
      <c r="G91" s="692" t="s">
        <v>1988</v>
      </c>
    </row>
    <row r="92" spans="1:7" x14ac:dyDescent="0.15">
      <c r="A92" s="692" t="s">
        <v>1803</v>
      </c>
      <c r="B92" s="692" t="s">
        <v>1132</v>
      </c>
      <c r="C92" s="692" t="s">
        <v>3033</v>
      </c>
      <c r="D92" s="692" t="s">
        <v>2029</v>
      </c>
      <c r="F92" s="692" t="s">
        <v>1122</v>
      </c>
      <c r="G92" s="692" t="s">
        <v>1122</v>
      </c>
    </row>
    <row r="93" spans="1:7" x14ac:dyDescent="0.15">
      <c r="A93" s="692" t="s">
        <v>1858</v>
      </c>
      <c r="B93" s="692" t="s">
        <v>1447</v>
      </c>
      <c r="C93" s="692" t="s">
        <v>1859</v>
      </c>
      <c r="D93" s="692" t="s">
        <v>1985</v>
      </c>
      <c r="E93" s="692" t="s">
        <v>1215</v>
      </c>
      <c r="F93" s="692" t="s">
        <v>1341</v>
      </c>
      <c r="G93" s="692" t="s">
        <v>1446</v>
      </c>
    </row>
    <row r="94" spans="1:7" x14ac:dyDescent="0.15">
      <c r="A94" s="692" t="s">
        <v>1860</v>
      </c>
      <c r="B94" s="692" t="s">
        <v>1448</v>
      </c>
      <c r="C94" s="692" t="s">
        <v>1861</v>
      </c>
      <c r="D94" s="692" t="s">
        <v>1985</v>
      </c>
      <c r="E94" s="692" t="s">
        <v>1215</v>
      </c>
      <c r="F94" s="692" t="s">
        <v>1341</v>
      </c>
      <c r="G94" s="692" t="s">
        <v>1446</v>
      </c>
    </row>
    <row r="95" spans="1:7" x14ac:dyDescent="0.15">
      <c r="A95" s="692" t="s">
        <v>1862</v>
      </c>
      <c r="B95" s="692" t="s">
        <v>3034</v>
      </c>
      <c r="C95" s="692" t="s">
        <v>3035</v>
      </c>
      <c r="D95" s="692" t="s">
        <v>1985</v>
      </c>
      <c r="E95" s="692" t="s">
        <v>1215</v>
      </c>
      <c r="F95" s="692" t="s">
        <v>1341</v>
      </c>
      <c r="G95" s="692" t="s">
        <v>1446</v>
      </c>
    </row>
    <row r="96" spans="1:7" x14ac:dyDescent="0.15">
      <c r="A96" s="692" t="s">
        <v>1358</v>
      </c>
      <c r="B96" s="692" t="s">
        <v>3036</v>
      </c>
      <c r="C96" s="692" t="s">
        <v>3037</v>
      </c>
      <c r="D96" s="692" t="s">
        <v>2029</v>
      </c>
      <c r="F96" s="692" t="s">
        <v>1356</v>
      </c>
      <c r="G96" s="692" t="s">
        <v>1356</v>
      </c>
    </row>
    <row r="97" spans="1:7" x14ac:dyDescent="0.15">
      <c r="A97" s="692" t="s">
        <v>1213</v>
      </c>
      <c r="B97" s="692" t="s">
        <v>1214</v>
      </c>
      <c r="C97" s="692" t="s">
        <v>3038</v>
      </c>
      <c r="D97" s="692" t="s">
        <v>1985</v>
      </c>
      <c r="E97" s="692" t="s">
        <v>1215</v>
      </c>
      <c r="F97" s="692" t="s">
        <v>1122</v>
      </c>
      <c r="G97" s="692" t="s">
        <v>1986</v>
      </c>
    </row>
    <row r="98" spans="1:7" x14ac:dyDescent="0.15">
      <c r="A98" s="692" t="s">
        <v>1133</v>
      </c>
      <c r="B98" s="692" t="s">
        <v>3039</v>
      </c>
      <c r="C98" s="692" t="s">
        <v>3040</v>
      </c>
      <c r="D98" s="692" t="s">
        <v>1985</v>
      </c>
      <c r="E98" s="692" t="s">
        <v>1155</v>
      </c>
      <c r="F98" s="692" t="s">
        <v>1122</v>
      </c>
      <c r="G98" s="692" t="s">
        <v>1122</v>
      </c>
    </row>
    <row r="99" spans="1:7" x14ac:dyDescent="0.15">
      <c r="A99" s="692" t="s">
        <v>1427</v>
      </c>
      <c r="B99" s="692" t="s">
        <v>1428</v>
      </c>
      <c r="C99" s="692" t="s">
        <v>3041</v>
      </c>
      <c r="D99" s="692" t="s">
        <v>1985</v>
      </c>
      <c r="E99" s="692" t="s">
        <v>1155</v>
      </c>
      <c r="F99" s="692" t="s">
        <v>1341</v>
      </c>
      <c r="G99" s="692" t="s">
        <v>1341</v>
      </c>
    </row>
    <row r="100" spans="1:7" x14ac:dyDescent="0.15">
      <c r="A100" s="692" t="s">
        <v>1216</v>
      </c>
      <c r="B100" s="692" t="s">
        <v>1217</v>
      </c>
      <c r="C100" s="692" t="s">
        <v>2033</v>
      </c>
      <c r="D100" s="692" t="s">
        <v>2029</v>
      </c>
      <c r="F100" s="692" t="s">
        <v>1122</v>
      </c>
      <c r="G100" s="692" t="s">
        <v>1988</v>
      </c>
    </row>
    <row r="101" spans="1:7" x14ac:dyDescent="0.15">
      <c r="A101" s="692" t="s">
        <v>1359</v>
      </c>
      <c r="B101" s="692" t="s">
        <v>1360</v>
      </c>
      <c r="C101" s="692" t="s">
        <v>1361</v>
      </c>
      <c r="D101" s="692" t="s">
        <v>2029</v>
      </c>
      <c r="F101" s="692" t="s">
        <v>1356</v>
      </c>
      <c r="G101" s="692" t="s">
        <v>2014</v>
      </c>
    </row>
    <row r="102" spans="1:7" x14ac:dyDescent="0.15">
      <c r="A102" s="692" t="s">
        <v>1218</v>
      </c>
      <c r="B102" s="692" t="s">
        <v>1219</v>
      </c>
      <c r="C102" s="692" t="s">
        <v>3042</v>
      </c>
      <c r="D102" s="692" t="s">
        <v>2029</v>
      </c>
      <c r="F102" s="692" t="s">
        <v>1122</v>
      </c>
      <c r="G102" s="692" t="s">
        <v>1988</v>
      </c>
    </row>
    <row r="103" spans="1:7" x14ac:dyDescent="0.15">
      <c r="A103" s="692" t="s">
        <v>1134</v>
      </c>
      <c r="B103" s="692" t="s">
        <v>1135</v>
      </c>
      <c r="C103" s="692" t="s">
        <v>1136</v>
      </c>
      <c r="D103" s="692" t="s">
        <v>2029</v>
      </c>
      <c r="F103" s="692" t="s">
        <v>1122</v>
      </c>
      <c r="G103" s="692" t="s">
        <v>1122</v>
      </c>
    </row>
    <row r="104" spans="1:7" x14ac:dyDescent="0.15">
      <c r="A104" s="692" t="s">
        <v>1285</v>
      </c>
      <c r="B104" s="692" t="s">
        <v>1286</v>
      </c>
      <c r="C104" s="692" t="s">
        <v>2037</v>
      </c>
      <c r="D104" s="692" t="s">
        <v>2029</v>
      </c>
      <c r="F104" s="692" t="s">
        <v>1283</v>
      </c>
      <c r="G104" s="692" t="s">
        <v>1283</v>
      </c>
    </row>
    <row r="105" spans="1:7" x14ac:dyDescent="0.15">
      <c r="A105" s="692" t="s">
        <v>1429</v>
      </c>
      <c r="B105" s="692" t="s">
        <v>1430</v>
      </c>
      <c r="C105" s="692" t="s">
        <v>3043</v>
      </c>
      <c r="D105" s="692" t="s">
        <v>1985</v>
      </c>
      <c r="E105" s="692" t="s">
        <v>1215</v>
      </c>
      <c r="F105" s="692" t="s">
        <v>1341</v>
      </c>
      <c r="G105" s="692" t="s">
        <v>1341</v>
      </c>
    </row>
    <row r="106" spans="1:7" x14ac:dyDescent="0.15">
      <c r="A106" s="692" t="s">
        <v>1811</v>
      </c>
      <c r="B106" s="692" t="s">
        <v>1812</v>
      </c>
      <c r="C106" s="692" t="s">
        <v>1813</v>
      </c>
      <c r="D106" s="692" t="s">
        <v>2029</v>
      </c>
      <c r="F106" s="692" t="s">
        <v>1122</v>
      </c>
      <c r="G106" s="692" t="s">
        <v>1988</v>
      </c>
    </row>
    <row r="107" spans="1:7" x14ac:dyDescent="0.15">
      <c r="A107" s="692" t="s">
        <v>1853</v>
      </c>
      <c r="B107" s="692" t="s">
        <v>1854</v>
      </c>
      <c r="C107" s="692" t="s">
        <v>2030</v>
      </c>
      <c r="D107" s="692" t="s">
        <v>2029</v>
      </c>
      <c r="F107" s="692" t="s">
        <v>1341</v>
      </c>
      <c r="G107" s="692" t="s">
        <v>1341</v>
      </c>
    </row>
    <row r="108" spans="1:7" x14ac:dyDescent="0.15">
      <c r="A108" s="692" t="s">
        <v>1839</v>
      </c>
      <c r="B108" s="692" t="s">
        <v>3044</v>
      </c>
      <c r="C108" s="692" t="s">
        <v>3045</v>
      </c>
      <c r="D108" s="692" t="s">
        <v>2029</v>
      </c>
      <c r="F108" s="692" t="s">
        <v>1165</v>
      </c>
      <c r="G108" s="692" t="s">
        <v>1165</v>
      </c>
    </row>
    <row r="109" spans="1:7" x14ac:dyDescent="0.15">
      <c r="A109" s="692" t="s">
        <v>1784</v>
      </c>
      <c r="B109" s="692" t="s">
        <v>1139</v>
      </c>
      <c r="C109" s="692" t="s">
        <v>1140</v>
      </c>
      <c r="D109" s="692" t="s">
        <v>2029</v>
      </c>
      <c r="F109" s="692" t="s">
        <v>1122</v>
      </c>
      <c r="G109" s="692" t="s">
        <v>1122</v>
      </c>
    </row>
    <row r="110" spans="1:7" x14ac:dyDescent="0.15">
      <c r="A110" s="692" t="s">
        <v>1864</v>
      </c>
      <c r="B110" s="692" t="s">
        <v>1463</v>
      </c>
      <c r="C110" s="692" t="s">
        <v>1865</v>
      </c>
      <c r="D110" s="692" t="s">
        <v>1985</v>
      </c>
      <c r="E110" s="692" t="s">
        <v>2026</v>
      </c>
      <c r="F110" s="692" t="s">
        <v>1461</v>
      </c>
      <c r="G110" s="692" t="s">
        <v>2021</v>
      </c>
    </row>
    <row r="111" spans="1:7" x14ac:dyDescent="0.15">
      <c r="A111" s="692" t="s">
        <v>1866</v>
      </c>
      <c r="B111" s="692" t="s">
        <v>1464</v>
      </c>
      <c r="C111" s="692" t="s">
        <v>1867</v>
      </c>
      <c r="D111" s="692" t="s">
        <v>1985</v>
      </c>
      <c r="E111" s="692" t="s">
        <v>2026</v>
      </c>
      <c r="F111" s="692" t="s">
        <v>1461</v>
      </c>
      <c r="G111" s="692" t="s">
        <v>2021</v>
      </c>
    </row>
    <row r="112" spans="1:7" x14ac:dyDescent="0.15">
      <c r="A112" s="692" t="s">
        <v>1868</v>
      </c>
      <c r="B112" s="692" t="s">
        <v>1465</v>
      </c>
      <c r="C112" s="692" t="s">
        <v>1869</v>
      </c>
      <c r="D112" s="692" t="s">
        <v>1985</v>
      </c>
      <c r="E112" s="692" t="s">
        <v>2026</v>
      </c>
      <c r="F112" s="692" t="s">
        <v>1461</v>
      </c>
      <c r="G112" s="692" t="s">
        <v>2021</v>
      </c>
    </row>
    <row r="113" spans="1:7" x14ac:dyDescent="0.15">
      <c r="A113" s="692" t="s">
        <v>1870</v>
      </c>
      <c r="B113" s="692" t="s">
        <v>1466</v>
      </c>
      <c r="C113" s="692" t="s">
        <v>3046</v>
      </c>
      <c r="D113" s="692" t="s">
        <v>1985</v>
      </c>
      <c r="E113" s="692" t="s">
        <v>2026</v>
      </c>
      <c r="F113" s="692" t="s">
        <v>1461</v>
      </c>
      <c r="G113" s="692" t="s">
        <v>2021</v>
      </c>
    </row>
    <row r="114" spans="1:7" x14ac:dyDescent="0.15">
      <c r="A114" s="692" t="s">
        <v>1871</v>
      </c>
      <c r="B114" s="692" t="s">
        <v>1467</v>
      </c>
      <c r="C114" s="692" t="s">
        <v>1872</v>
      </c>
      <c r="D114" s="692" t="s">
        <v>1985</v>
      </c>
      <c r="E114" s="692" t="s">
        <v>2026</v>
      </c>
      <c r="F114" s="692" t="s">
        <v>1461</v>
      </c>
      <c r="G114" s="692" t="s">
        <v>2021</v>
      </c>
    </row>
    <row r="115" spans="1:7" x14ac:dyDescent="0.15">
      <c r="A115" s="692" t="s">
        <v>1873</v>
      </c>
      <c r="B115" s="692" t="s">
        <v>1468</v>
      </c>
      <c r="C115" s="692" t="s">
        <v>1874</v>
      </c>
      <c r="D115" s="692" t="s">
        <v>1985</v>
      </c>
      <c r="E115" s="692" t="s">
        <v>2026</v>
      </c>
      <c r="F115" s="692" t="s">
        <v>1461</v>
      </c>
      <c r="G115" s="692" t="s">
        <v>2021</v>
      </c>
    </row>
    <row r="116" spans="1:7" x14ac:dyDescent="0.15">
      <c r="A116" s="692" t="s">
        <v>1837</v>
      </c>
      <c r="B116" s="692" t="s">
        <v>1304</v>
      </c>
      <c r="C116" s="692" t="s">
        <v>1305</v>
      </c>
      <c r="D116" s="692" t="s">
        <v>2029</v>
      </c>
      <c r="F116" s="692" t="s">
        <v>1165</v>
      </c>
      <c r="G116" s="692" t="s">
        <v>2013</v>
      </c>
    </row>
    <row r="117" spans="1:7" x14ac:dyDescent="0.15">
      <c r="A117" s="692" t="s">
        <v>1840</v>
      </c>
      <c r="B117" s="692" t="s">
        <v>3047</v>
      </c>
      <c r="C117" s="692" t="s">
        <v>3048</v>
      </c>
      <c r="D117" s="692" t="s">
        <v>1985</v>
      </c>
      <c r="E117" s="692" t="s">
        <v>3002</v>
      </c>
      <c r="F117" s="692" t="s">
        <v>1165</v>
      </c>
      <c r="G117" s="692" t="s">
        <v>1165</v>
      </c>
    </row>
    <row r="118" spans="1:7" x14ac:dyDescent="0.15">
      <c r="A118" s="692" t="s">
        <v>1783</v>
      </c>
      <c r="B118" s="692" t="s">
        <v>1141</v>
      </c>
      <c r="C118" s="692" t="s">
        <v>1142</v>
      </c>
      <c r="D118" s="692" t="s">
        <v>2029</v>
      </c>
      <c r="F118" s="692" t="s">
        <v>1122</v>
      </c>
      <c r="G118" s="692" t="s">
        <v>1122</v>
      </c>
    </row>
    <row r="119" spans="1:7" x14ac:dyDescent="0.15">
      <c r="A119" s="692" t="s">
        <v>1814</v>
      </c>
      <c r="B119" s="692" t="s">
        <v>1220</v>
      </c>
      <c r="C119" s="692" t="s">
        <v>3049</v>
      </c>
      <c r="D119" s="692" t="s">
        <v>1985</v>
      </c>
      <c r="E119" s="692" t="s">
        <v>1215</v>
      </c>
      <c r="F119" s="692" t="s">
        <v>1122</v>
      </c>
      <c r="G119" s="692" t="s">
        <v>1986</v>
      </c>
    </row>
    <row r="120" spans="1:7" x14ac:dyDescent="0.15">
      <c r="A120" s="692" t="s">
        <v>1843</v>
      </c>
      <c r="B120" s="692" t="s">
        <v>1379</v>
      </c>
      <c r="C120" s="692" t="s">
        <v>1844</v>
      </c>
      <c r="D120" s="692" t="s">
        <v>1985</v>
      </c>
      <c r="E120" s="692" t="s">
        <v>1215</v>
      </c>
      <c r="F120" s="692" t="s">
        <v>1356</v>
      </c>
      <c r="G120" s="692" t="s">
        <v>1356</v>
      </c>
    </row>
    <row r="121" spans="1:7" x14ac:dyDescent="0.15">
      <c r="A121" s="692" t="s">
        <v>1819</v>
      </c>
      <c r="B121" s="692" t="s">
        <v>1257</v>
      </c>
      <c r="C121" s="692" t="s">
        <v>3050</v>
      </c>
      <c r="D121" s="692" t="s">
        <v>2029</v>
      </c>
      <c r="F121" s="692" t="s">
        <v>1258</v>
      </c>
      <c r="G121" s="692" t="s">
        <v>1258</v>
      </c>
    </row>
    <row r="122" spans="1:7" x14ac:dyDescent="0.15">
      <c r="A122" s="692" t="s">
        <v>1137</v>
      </c>
      <c r="B122" s="692" t="s">
        <v>3051</v>
      </c>
      <c r="C122" s="692" t="s">
        <v>1138</v>
      </c>
      <c r="D122" s="692" t="s">
        <v>2029</v>
      </c>
      <c r="F122" s="692" t="s">
        <v>1122</v>
      </c>
      <c r="G122" s="692" t="s">
        <v>1122</v>
      </c>
    </row>
    <row r="123" spans="1:7" x14ac:dyDescent="0.15">
      <c r="A123" s="692" t="s">
        <v>1193</v>
      </c>
      <c r="B123" s="692" t="s">
        <v>3052</v>
      </c>
      <c r="C123" s="692" t="s">
        <v>3053</v>
      </c>
      <c r="D123" s="692" t="s">
        <v>1985</v>
      </c>
      <c r="E123" s="692" t="s">
        <v>2023</v>
      </c>
      <c r="F123" s="692" t="s">
        <v>1122</v>
      </c>
      <c r="G123" s="692" t="s">
        <v>1988</v>
      </c>
    </row>
    <row r="124" spans="1:7" x14ac:dyDescent="0.15">
      <c r="A124" s="692" t="s">
        <v>1449</v>
      </c>
      <c r="B124" s="692" t="s">
        <v>1450</v>
      </c>
      <c r="C124" s="692" t="s">
        <v>3054</v>
      </c>
      <c r="D124" s="692" t="s">
        <v>2029</v>
      </c>
      <c r="F124" s="692" t="s">
        <v>1341</v>
      </c>
      <c r="G124" s="692" t="s">
        <v>1446</v>
      </c>
    </row>
    <row r="125" spans="1:7" x14ac:dyDescent="0.15">
      <c r="A125" s="692" t="s">
        <v>1431</v>
      </c>
      <c r="B125" s="692" t="s">
        <v>3055</v>
      </c>
      <c r="C125" s="692" t="s">
        <v>3056</v>
      </c>
      <c r="D125" s="692" t="s">
        <v>1985</v>
      </c>
      <c r="E125" s="692" t="s">
        <v>2023</v>
      </c>
      <c r="F125" s="692" t="s">
        <v>1341</v>
      </c>
      <c r="G125" s="692" t="s">
        <v>1341</v>
      </c>
    </row>
    <row r="126" spans="1:7" x14ac:dyDescent="0.15">
      <c r="A126" s="692" t="s">
        <v>1397</v>
      </c>
      <c r="B126" s="692" t="s">
        <v>3057</v>
      </c>
      <c r="C126" s="692" t="s">
        <v>1398</v>
      </c>
      <c r="D126" s="692" t="s">
        <v>2029</v>
      </c>
      <c r="F126" s="692" t="s">
        <v>1390</v>
      </c>
      <c r="G126" s="692" t="s">
        <v>1390</v>
      </c>
    </row>
    <row r="127" spans="1:7" x14ac:dyDescent="0.15">
      <c r="A127" s="692" t="s">
        <v>1399</v>
      </c>
      <c r="B127" s="692" t="s">
        <v>1400</v>
      </c>
      <c r="C127" s="692" t="s">
        <v>3058</v>
      </c>
      <c r="D127" s="692" t="s">
        <v>2029</v>
      </c>
      <c r="F127" s="692" t="s">
        <v>1390</v>
      </c>
      <c r="G127" s="692" t="s">
        <v>1390</v>
      </c>
    </row>
    <row r="128" spans="1:7" x14ac:dyDescent="0.15">
      <c r="A128" s="692" t="s">
        <v>1472</v>
      </c>
      <c r="B128" s="692" t="s">
        <v>1473</v>
      </c>
      <c r="C128" s="692" t="s">
        <v>3059</v>
      </c>
      <c r="D128" s="692" t="s">
        <v>1985</v>
      </c>
      <c r="E128" s="692" t="s">
        <v>1248</v>
      </c>
      <c r="F128" s="692" t="s">
        <v>1461</v>
      </c>
      <c r="G128" s="692" t="s">
        <v>2021</v>
      </c>
    </row>
    <row r="129" spans="1:7" x14ac:dyDescent="0.15">
      <c r="A129" s="692" t="s">
        <v>1246</v>
      </c>
      <c r="B129" s="692" t="s">
        <v>3060</v>
      </c>
      <c r="C129" s="692" t="s">
        <v>1247</v>
      </c>
      <c r="D129" s="692" t="s">
        <v>1985</v>
      </c>
      <c r="E129" s="692" t="s">
        <v>1248</v>
      </c>
      <c r="F129" s="692" t="s">
        <v>1242</v>
      </c>
      <c r="G129" s="692" t="s">
        <v>1242</v>
      </c>
    </row>
    <row r="130" spans="1:7" x14ac:dyDescent="0.15">
      <c r="A130" s="692" t="s">
        <v>3061</v>
      </c>
      <c r="B130" s="692" t="s">
        <v>3062</v>
      </c>
      <c r="C130" s="692" t="s">
        <v>3063</v>
      </c>
      <c r="D130" s="692" t="s">
        <v>2029</v>
      </c>
      <c r="F130" s="692" t="s">
        <v>1341</v>
      </c>
      <c r="G130" s="692" t="s">
        <v>2020</v>
      </c>
    </row>
    <row r="131" spans="1:7" x14ac:dyDescent="0.15">
      <c r="A131" s="692" t="s">
        <v>1143</v>
      </c>
      <c r="B131" s="692" t="s">
        <v>3064</v>
      </c>
      <c r="C131" s="692" t="s">
        <v>1144</v>
      </c>
      <c r="D131" s="692" t="s">
        <v>2029</v>
      </c>
      <c r="F131" s="692" t="s">
        <v>1122</v>
      </c>
      <c r="G131" s="692" t="s">
        <v>1122</v>
      </c>
    </row>
    <row r="132" spans="1:7" x14ac:dyDescent="0.15">
      <c r="A132" s="692" t="s">
        <v>1451</v>
      </c>
      <c r="B132" s="692" t="s">
        <v>3065</v>
      </c>
      <c r="C132" s="692" t="s">
        <v>2042</v>
      </c>
      <c r="D132" s="692" t="s">
        <v>2029</v>
      </c>
      <c r="F132" s="692" t="s">
        <v>1341</v>
      </c>
      <c r="G132" s="692" t="s">
        <v>1446</v>
      </c>
    </row>
    <row r="133" spans="1:7" x14ac:dyDescent="0.15">
      <c r="A133" s="692" t="s">
        <v>1277</v>
      </c>
      <c r="B133" s="692" t="s">
        <v>1278</v>
      </c>
      <c r="C133" s="692" t="s">
        <v>3066</v>
      </c>
      <c r="D133" s="692" t="s">
        <v>2029</v>
      </c>
      <c r="F133" s="692" t="s">
        <v>1258</v>
      </c>
      <c r="G133" s="692" t="s">
        <v>1280</v>
      </c>
    </row>
    <row r="134" spans="1:7" x14ac:dyDescent="0.15">
      <c r="A134" s="692" t="s">
        <v>1259</v>
      </c>
      <c r="B134" s="692" t="s">
        <v>1260</v>
      </c>
      <c r="C134" s="692" t="s">
        <v>3067</v>
      </c>
      <c r="D134" s="692" t="s">
        <v>2029</v>
      </c>
      <c r="F134" s="692" t="s">
        <v>1258</v>
      </c>
      <c r="G134" s="692" t="s">
        <v>1258</v>
      </c>
    </row>
    <row r="135" spans="1:7" x14ac:dyDescent="0.15">
      <c r="A135" s="692" t="s">
        <v>1295</v>
      </c>
      <c r="B135" s="692" t="s">
        <v>3068</v>
      </c>
      <c r="C135" s="692" t="s">
        <v>3069</v>
      </c>
      <c r="D135" s="692" t="s">
        <v>2029</v>
      </c>
      <c r="F135" s="692" t="s">
        <v>1282</v>
      </c>
      <c r="G135" s="692" t="s">
        <v>1282</v>
      </c>
    </row>
    <row r="136" spans="1:7" x14ac:dyDescent="0.15">
      <c r="A136" s="692" t="s">
        <v>1243</v>
      </c>
      <c r="B136" s="692" t="s">
        <v>1244</v>
      </c>
      <c r="C136" s="692" t="s">
        <v>3070</v>
      </c>
      <c r="D136" s="692" t="s">
        <v>2029</v>
      </c>
      <c r="F136" s="692" t="s">
        <v>1242</v>
      </c>
      <c r="G136" s="692" t="s">
        <v>1990</v>
      </c>
    </row>
    <row r="137" spans="1:7" x14ac:dyDescent="0.15">
      <c r="A137" s="692" t="s">
        <v>1301</v>
      </c>
      <c r="B137" s="692" t="s">
        <v>1302</v>
      </c>
      <c r="C137" s="692" t="s">
        <v>3071</v>
      </c>
      <c r="D137" s="692" t="s">
        <v>1985</v>
      </c>
      <c r="E137" s="692" t="s">
        <v>1248</v>
      </c>
      <c r="F137" s="692" t="s">
        <v>1282</v>
      </c>
      <c r="G137" s="692" t="s">
        <v>2001</v>
      </c>
    </row>
    <row r="138" spans="1:7" x14ac:dyDescent="0.15">
      <c r="A138" s="692" t="s">
        <v>1432</v>
      </c>
      <c r="B138" s="692" t="s">
        <v>1433</v>
      </c>
      <c r="C138" s="692" t="s">
        <v>3072</v>
      </c>
      <c r="D138" s="692" t="s">
        <v>1985</v>
      </c>
      <c r="E138" s="692" t="s">
        <v>1248</v>
      </c>
      <c r="F138" s="692" t="s">
        <v>1341</v>
      </c>
      <c r="G138" s="692" t="s">
        <v>1341</v>
      </c>
    </row>
    <row r="139" spans="1:7" x14ac:dyDescent="0.15">
      <c r="A139" s="692" t="s">
        <v>1474</v>
      </c>
      <c r="B139" s="692" t="s">
        <v>1475</v>
      </c>
      <c r="C139" s="692" t="s">
        <v>2027</v>
      </c>
      <c r="D139" s="692" t="s">
        <v>1985</v>
      </c>
      <c r="E139" s="692" t="s">
        <v>1248</v>
      </c>
      <c r="F139" s="692" t="s">
        <v>1461</v>
      </c>
      <c r="G139" s="692" t="s">
        <v>2021</v>
      </c>
    </row>
    <row r="140" spans="1:7" x14ac:dyDescent="0.15">
      <c r="A140" s="692" t="s">
        <v>3073</v>
      </c>
      <c r="B140" s="692" t="s">
        <v>1391</v>
      </c>
      <c r="C140" s="692" t="s">
        <v>3074</v>
      </c>
      <c r="D140" s="692" t="s">
        <v>1985</v>
      </c>
      <c r="E140" s="692" t="s">
        <v>1248</v>
      </c>
      <c r="F140" s="692" t="s">
        <v>1390</v>
      </c>
      <c r="G140" s="692" t="s">
        <v>1390</v>
      </c>
    </row>
    <row r="141" spans="1:7" x14ac:dyDescent="0.15">
      <c r="A141" s="692" t="s">
        <v>1270</v>
      </c>
      <c r="B141" s="692" t="s">
        <v>1271</v>
      </c>
      <c r="C141" s="692" t="s">
        <v>3075</v>
      </c>
      <c r="D141" s="692" t="s">
        <v>2029</v>
      </c>
      <c r="F141" s="692" t="s">
        <v>1258</v>
      </c>
      <c r="G141" s="692" t="s">
        <v>1991</v>
      </c>
    </row>
    <row r="142" spans="1:7" x14ac:dyDescent="0.15">
      <c r="A142" s="692" t="s">
        <v>1261</v>
      </c>
      <c r="B142" s="692" t="s">
        <v>1262</v>
      </c>
      <c r="C142" s="692" t="s">
        <v>2035</v>
      </c>
      <c r="D142" s="692" t="s">
        <v>2029</v>
      </c>
      <c r="F142" s="692" t="s">
        <v>1258</v>
      </c>
      <c r="G142" s="692" t="s">
        <v>1258</v>
      </c>
    </row>
    <row r="143" spans="1:7" x14ac:dyDescent="0.15">
      <c r="A143" s="692" t="s">
        <v>3076</v>
      </c>
      <c r="B143" s="692" t="s">
        <v>3077</v>
      </c>
      <c r="C143" s="692" t="s">
        <v>3078</v>
      </c>
      <c r="D143" s="692" t="s">
        <v>2029</v>
      </c>
      <c r="F143" s="692" t="s">
        <v>1258</v>
      </c>
      <c r="G143" s="692" t="s">
        <v>1280</v>
      </c>
    </row>
    <row r="144" spans="1:7" x14ac:dyDescent="0.15">
      <c r="A144" s="692" t="s">
        <v>1343</v>
      </c>
      <c r="B144" s="692" t="s">
        <v>1344</v>
      </c>
      <c r="C144" s="692" t="s">
        <v>3079</v>
      </c>
      <c r="D144" s="692" t="s">
        <v>2029</v>
      </c>
      <c r="F144" s="692" t="s">
        <v>1342</v>
      </c>
      <c r="G144" s="692" t="s">
        <v>1342</v>
      </c>
    </row>
    <row r="145" spans="1:7" x14ac:dyDescent="0.15">
      <c r="A145" s="692" t="s">
        <v>1369</v>
      </c>
      <c r="B145" s="692" t="s">
        <v>1370</v>
      </c>
      <c r="C145" s="692" t="s">
        <v>3080</v>
      </c>
      <c r="D145" s="692" t="s">
        <v>2029</v>
      </c>
      <c r="F145" s="692" t="s">
        <v>1356</v>
      </c>
      <c r="G145" s="692" t="s">
        <v>1357</v>
      </c>
    </row>
    <row r="146" spans="1:7" x14ac:dyDescent="0.15">
      <c r="A146" s="692" t="s">
        <v>1816</v>
      </c>
      <c r="B146" s="692" t="s">
        <v>3081</v>
      </c>
      <c r="C146" s="692" t="s">
        <v>2034</v>
      </c>
      <c r="D146" s="692" t="s">
        <v>2029</v>
      </c>
      <c r="F146" s="692" t="s">
        <v>1122</v>
      </c>
      <c r="G146" s="692" t="s">
        <v>1988</v>
      </c>
    </row>
    <row r="147" spans="1:7" x14ac:dyDescent="0.15">
      <c r="A147" s="692" t="s">
        <v>1234</v>
      </c>
      <c r="B147" s="692" t="s">
        <v>1235</v>
      </c>
      <c r="C147" s="692" t="s">
        <v>1236</v>
      </c>
      <c r="D147" s="692" t="s">
        <v>2029</v>
      </c>
      <c r="F147" s="692" t="s">
        <v>1122</v>
      </c>
      <c r="G147" s="692" t="s">
        <v>1986</v>
      </c>
    </row>
    <row r="148" spans="1:7" x14ac:dyDescent="0.15">
      <c r="A148" s="692" t="s">
        <v>1452</v>
      </c>
      <c r="B148" s="692" t="s">
        <v>1453</v>
      </c>
      <c r="C148" s="692" t="s">
        <v>1454</v>
      </c>
      <c r="D148" s="692" t="s">
        <v>2029</v>
      </c>
      <c r="F148" s="692" t="s">
        <v>1341</v>
      </c>
      <c r="G148" s="692" t="s">
        <v>1446</v>
      </c>
    </row>
    <row r="149" spans="1:7" x14ac:dyDescent="0.15">
      <c r="A149" s="692" t="s">
        <v>1272</v>
      </c>
      <c r="B149" s="692" t="s">
        <v>1273</v>
      </c>
      <c r="C149" s="692" t="s">
        <v>3082</v>
      </c>
      <c r="D149" s="692" t="s">
        <v>2029</v>
      </c>
      <c r="F149" s="692" t="s">
        <v>1258</v>
      </c>
      <c r="G149" s="692" t="s">
        <v>1991</v>
      </c>
    </row>
    <row r="150" spans="1:7" x14ac:dyDescent="0.15">
      <c r="A150" s="692" t="s">
        <v>1371</v>
      </c>
      <c r="B150" s="692" t="s">
        <v>1372</v>
      </c>
      <c r="C150" s="692" t="s">
        <v>3083</v>
      </c>
      <c r="D150" s="692" t="s">
        <v>2029</v>
      </c>
      <c r="F150" s="692" t="s">
        <v>1356</v>
      </c>
      <c r="G150" s="692" t="s">
        <v>1357</v>
      </c>
    </row>
    <row r="151" spans="1:7" x14ac:dyDescent="0.15">
      <c r="A151" s="692" t="s">
        <v>1380</v>
      </c>
      <c r="B151" s="692" t="s">
        <v>1381</v>
      </c>
      <c r="C151" s="692" t="s">
        <v>1382</v>
      </c>
      <c r="D151" s="692" t="s">
        <v>2029</v>
      </c>
      <c r="F151" s="692" t="s">
        <v>1356</v>
      </c>
      <c r="G151" s="692" t="s">
        <v>1356</v>
      </c>
    </row>
    <row r="152" spans="1:7" x14ac:dyDescent="0.15">
      <c r="A152" s="692" t="s">
        <v>1328</v>
      </c>
      <c r="B152" s="692" t="s">
        <v>1329</v>
      </c>
      <c r="C152" s="692" t="s">
        <v>3084</v>
      </c>
      <c r="D152" s="692" t="s">
        <v>1985</v>
      </c>
      <c r="E152" s="692" t="s">
        <v>3002</v>
      </c>
      <c r="F152" s="692" t="s">
        <v>1165</v>
      </c>
      <c r="G152" s="692" t="s">
        <v>2013</v>
      </c>
    </row>
    <row r="153" spans="1:7" x14ac:dyDescent="0.15">
      <c r="A153" s="692" t="s">
        <v>1306</v>
      </c>
      <c r="B153" s="692" t="s">
        <v>1307</v>
      </c>
      <c r="C153" s="692" t="s">
        <v>1308</v>
      </c>
      <c r="D153" s="692" t="s">
        <v>1985</v>
      </c>
      <c r="E153" s="692" t="s">
        <v>3002</v>
      </c>
      <c r="F153" s="692" t="s">
        <v>1165</v>
      </c>
      <c r="G153" s="692" t="s">
        <v>2013</v>
      </c>
    </row>
    <row r="154" spans="1:7" x14ac:dyDescent="0.15">
      <c r="A154" s="692" t="s">
        <v>1455</v>
      </c>
      <c r="B154" s="692" t="s">
        <v>1456</v>
      </c>
      <c r="C154" s="692" t="s">
        <v>1457</v>
      </c>
      <c r="D154" s="692" t="s">
        <v>2029</v>
      </c>
      <c r="F154" s="692" t="s">
        <v>1341</v>
      </c>
      <c r="G154" s="692" t="s">
        <v>1446</v>
      </c>
    </row>
    <row r="155" spans="1:7" x14ac:dyDescent="0.15">
      <c r="A155" s="692" t="s">
        <v>1145</v>
      </c>
      <c r="B155" s="692" t="s">
        <v>3085</v>
      </c>
      <c r="C155" s="692" t="s">
        <v>3086</v>
      </c>
      <c r="D155" s="692" t="s">
        <v>1985</v>
      </c>
      <c r="E155" s="692" t="s">
        <v>1129</v>
      </c>
      <c r="F155" s="692" t="s">
        <v>1122</v>
      </c>
      <c r="G155" s="692" t="s">
        <v>1122</v>
      </c>
    </row>
    <row r="156" spans="1:7" x14ac:dyDescent="0.15">
      <c r="A156" s="692" t="s">
        <v>1470</v>
      </c>
      <c r="B156" s="692" t="s">
        <v>3087</v>
      </c>
      <c r="C156" s="692" t="s">
        <v>3088</v>
      </c>
      <c r="D156" s="692" t="s">
        <v>1985</v>
      </c>
      <c r="E156" s="692" t="s">
        <v>1129</v>
      </c>
      <c r="F156" s="692" t="s">
        <v>1461</v>
      </c>
      <c r="G156" s="692" t="s">
        <v>2021</v>
      </c>
    </row>
    <row r="157" spans="1:7" x14ac:dyDescent="0.15">
      <c r="A157" s="692" t="s">
        <v>1263</v>
      </c>
      <c r="B157" s="692" t="s">
        <v>3089</v>
      </c>
      <c r="C157" s="692" t="s">
        <v>3090</v>
      </c>
      <c r="D157" s="692" t="s">
        <v>1985</v>
      </c>
      <c r="E157" s="692" t="s">
        <v>1129</v>
      </c>
      <c r="F157" s="692" t="s">
        <v>1258</v>
      </c>
      <c r="G157" s="692" t="s">
        <v>1258</v>
      </c>
    </row>
    <row r="158" spans="1:7" x14ac:dyDescent="0.15">
      <c r="A158" s="692" t="s">
        <v>1405</v>
      </c>
      <c r="B158" s="692" t="s">
        <v>3091</v>
      </c>
      <c r="C158" s="692" t="s">
        <v>3092</v>
      </c>
      <c r="D158" s="692" t="s">
        <v>1985</v>
      </c>
      <c r="E158" s="692" t="s">
        <v>1129</v>
      </c>
      <c r="F158" s="692" t="s">
        <v>1341</v>
      </c>
      <c r="G158" s="692" t="s">
        <v>2020</v>
      </c>
    </row>
    <row r="159" spans="1:7" x14ac:dyDescent="0.15">
      <c r="A159" s="692" t="s">
        <v>1146</v>
      </c>
      <c r="B159" s="692" t="s">
        <v>3093</v>
      </c>
      <c r="C159" s="692" t="s">
        <v>3094</v>
      </c>
      <c r="D159" s="692" t="s">
        <v>1985</v>
      </c>
      <c r="E159" s="692" t="s">
        <v>1129</v>
      </c>
      <c r="F159" s="692" t="s">
        <v>1122</v>
      </c>
      <c r="G159" s="692" t="s">
        <v>1122</v>
      </c>
    </row>
    <row r="160" spans="1:7" x14ac:dyDescent="0.15">
      <c r="A160" s="692" t="s">
        <v>1291</v>
      </c>
      <c r="B160" s="692" t="s">
        <v>3095</v>
      </c>
      <c r="C160" s="692" t="s">
        <v>3096</v>
      </c>
      <c r="D160" s="692" t="s">
        <v>1985</v>
      </c>
      <c r="E160" s="692" t="s">
        <v>1129</v>
      </c>
      <c r="F160" s="692" t="s">
        <v>1283</v>
      </c>
      <c r="G160" s="692" t="s">
        <v>2008</v>
      </c>
    </row>
    <row r="161" spans="1:7" x14ac:dyDescent="0.15">
      <c r="A161" s="692" t="s">
        <v>1147</v>
      </c>
      <c r="B161" s="692" t="s">
        <v>3097</v>
      </c>
      <c r="C161" s="692" t="s">
        <v>3098</v>
      </c>
      <c r="D161" s="692" t="s">
        <v>1985</v>
      </c>
      <c r="E161" s="692" t="s">
        <v>1129</v>
      </c>
      <c r="F161" s="692" t="s">
        <v>1122</v>
      </c>
      <c r="G161" s="692" t="s">
        <v>1122</v>
      </c>
    </row>
    <row r="162" spans="1:7" x14ac:dyDescent="0.15">
      <c r="A162" s="692" t="s">
        <v>1148</v>
      </c>
      <c r="B162" s="692" t="s">
        <v>3099</v>
      </c>
      <c r="C162" s="692" t="s">
        <v>3100</v>
      </c>
      <c r="D162" s="692" t="s">
        <v>1985</v>
      </c>
      <c r="E162" s="692" t="s">
        <v>1129</v>
      </c>
      <c r="F162" s="692" t="s">
        <v>1122</v>
      </c>
      <c r="G162" s="692" t="s">
        <v>1122</v>
      </c>
    </row>
    <row r="163" spans="1:7" x14ac:dyDescent="0.15">
      <c r="A163" s="692" t="s">
        <v>1149</v>
      </c>
      <c r="B163" s="692" t="s">
        <v>3101</v>
      </c>
      <c r="C163" s="692" t="s">
        <v>3102</v>
      </c>
      <c r="D163" s="692" t="s">
        <v>1985</v>
      </c>
      <c r="E163" s="692" t="s">
        <v>1129</v>
      </c>
      <c r="F163" s="692" t="s">
        <v>1122</v>
      </c>
      <c r="G163" s="692" t="s">
        <v>1122</v>
      </c>
    </row>
    <row r="164" spans="1:7" x14ac:dyDescent="0.15">
      <c r="A164" s="692" t="s">
        <v>1434</v>
      </c>
      <c r="B164" s="692" t="s">
        <v>3103</v>
      </c>
      <c r="C164" s="692" t="s">
        <v>1435</v>
      </c>
      <c r="D164" s="692" t="s">
        <v>2029</v>
      </c>
      <c r="F164" s="692" t="s">
        <v>1341</v>
      </c>
      <c r="G164" s="692" t="s">
        <v>1341</v>
      </c>
    </row>
    <row r="165" spans="1:7" x14ac:dyDescent="0.15">
      <c r="A165" s="692" t="s">
        <v>1345</v>
      </c>
      <c r="B165" s="692" t="s">
        <v>1346</v>
      </c>
      <c r="C165" s="692" t="s">
        <v>1841</v>
      </c>
      <c r="D165" s="692" t="s">
        <v>1985</v>
      </c>
      <c r="E165" s="692" t="s">
        <v>1251</v>
      </c>
      <c r="F165" s="692" t="s">
        <v>1342</v>
      </c>
      <c r="G165" s="692" t="s">
        <v>1342</v>
      </c>
    </row>
    <row r="166" spans="1:7" x14ac:dyDescent="0.15">
      <c r="A166" s="692" t="s">
        <v>1362</v>
      </c>
      <c r="B166" s="692" t="s">
        <v>1363</v>
      </c>
      <c r="C166" s="692" t="s">
        <v>2028</v>
      </c>
      <c r="D166" s="692" t="s">
        <v>1985</v>
      </c>
      <c r="E166" s="692" t="s">
        <v>1251</v>
      </c>
      <c r="F166" s="692" t="s">
        <v>1356</v>
      </c>
      <c r="G166" s="692" t="s">
        <v>2014</v>
      </c>
    </row>
    <row r="167" spans="1:7" x14ac:dyDescent="0.15">
      <c r="A167" s="692" t="s">
        <v>1373</v>
      </c>
      <c r="B167" s="692" t="s">
        <v>1374</v>
      </c>
      <c r="C167" s="692" t="s">
        <v>2041</v>
      </c>
      <c r="D167" s="692" t="s">
        <v>2029</v>
      </c>
      <c r="F167" s="692" t="s">
        <v>1356</v>
      </c>
      <c r="G167" s="692" t="s">
        <v>1357</v>
      </c>
    </row>
    <row r="168" spans="1:7" x14ac:dyDescent="0.15">
      <c r="A168" s="692" t="s">
        <v>1264</v>
      </c>
      <c r="B168" s="692" t="s">
        <v>1265</v>
      </c>
      <c r="C168" s="692" t="s">
        <v>2036</v>
      </c>
      <c r="D168" s="692" t="s">
        <v>2029</v>
      </c>
      <c r="F168" s="692" t="s">
        <v>1258</v>
      </c>
      <c r="G168" s="692" t="s">
        <v>1258</v>
      </c>
    </row>
    <row r="169" spans="1:7" x14ac:dyDescent="0.15">
      <c r="A169" s="692" t="s">
        <v>1383</v>
      </c>
      <c r="B169" s="692" t="s">
        <v>3104</v>
      </c>
      <c r="C169" s="692" t="s">
        <v>3105</v>
      </c>
      <c r="D169" s="692" t="s">
        <v>1985</v>
      </c>
      <c r="E169" s="692" t="s">
        <v>1129</v>
      </c>
      <c r="F169" s="692" t="s">
        <v>1356</v>
      </c>
      <c r="G169" s="692" t="s">
        <v>1356</v>
      </c>
    </row>
    <row r="170" spans="1:7" x14ac:dyDescent="0.15">
      <c r="A170" s="692" t="s">
        <v>1150</v>
      </c>
      <c r="B170" s="692" t="s">
        <v>1151</v>
      </c>
      <c r="C170" s="692" t="s">
        <v>1152</v>
      </c>
      <c r="D170" s="692" t="s">
        <v>2029</v>
      </c>
      <c r="F170" s="692" t="s">
        <v>1122</v>
      </c>
      <c r="G170" s="692" t="s">
        <v>1122</v>
      </c>
    </row>
    <row r="171" spans="1:7" x14ac:dyDescent="0.15">
      <c r="A171" s="692" t="s">
        <v>1406</v>
      </c>
      <c r="B171" s="692" t="s">
        <v>1407</v>
      </c>
      <c r="C171" s="692" t="s">
        <v>3106</v>
      </c>
      <c r="D171" s="692" t="s">
        <v>1985</v>
      </c>
      <c r="E171" s="692" t="s">
        <v>1155</v>
      </c>
      <c r="F171" s="692" t="s">
        <v>1341</v>
      </c>
      <c r="G171" s="692" t="s">
        <v>2020</v>
      </c>
    </row>
    <row r="172" spans="1:7" x14ac:dyDescent="0.15">
      <c r="A172" s="692" t="s">
        <v>1478</v>
      </c>
      <c r="B172" s="692" t="s">
        <v>1479</v>
      </c>
      <c r="C172" s="692" t="s">
        <v>3107</v>
      </c>
      <c r="D172" s="692" t="s">
        <v>1985</v>
      </c>
      <c r="E172" s="692" t="s">
        <v>1155</v>
      </c>
      <c r="F172" s="692" t="s">
        <v>1461</v>
      </c>
      <c r="G172" s="692" t="s">
        <v>1461</v>
      </c>
    </row>
    <row r="173" spans="1:7" x14ac:dyDescent="0.15">
      <c r="A173" s="692" t="s">
        <v>1266</v>
      </c>
      <c r="B173" s="692" t="s">
        <v>1267</v>
      </c>
      <c r="C173" s="692" t="s">
        <v>1268</v>
      </c>
      <c r="D173" s="692" t="s">
        <v>2029</v>
      </c>
      <c r="F173" s="692" t="s">
        <v>1258</v>
      </c>
      <c r="G173" s="692" t="s">
        <v>1258</v>
      </c>
    </row>
    <row r="174" spans="1:7" x14ac:dyDescent="0.15">
      <c r="A174" s="692" t="s">
        <v>1252</v>
      </c>
      <c r="B174" s="692" t="s">
        <v>1253</v>
      </c>
      <c r="C174" s="692" t="s">
        <v>1254</v>
      </c>
      <c r="D174" s="692" t="s">
        <v>2029</v>
      </c>
      <c r="F174" s="692" t="s">
        <v>1242</v>
      </c>
      <c r="G174" s="692" t="s">
        <v>1989</v>
      </c>
    </row>
    <row r="175" spans="1:7" x14ac:dyDescent="0.15">
      <c r="A175" s="692" t="s">
        <v>1153</v>
      </c>
      <c r="B175" s="692" t="s">
        <v>1154</v>
      </c>
      <c r="C175" s="692" t="s">
        <v>3108</v>
      </c>
      <c r="D175" s="692" t="s">
        <v>2029</v>
      </c>
      <c r="F175" s="692" t="s">
        <v>1122</v>
      </c>
      <c r="G175" s="692" t="s">
        <v>1122</v>
      </c>
    </row>
    <row r="176" spans="1:7" x14ac:dyDescent="0.15">
      <c r="A176" s="692" t="s">
        <v>1384</v>
      </c>
      <c r="B176" s="692" t="s">
        <v>1385</v>
      </c>
      <c r="C176" s="692" t="s">
        <v>3109</v>
      </c>
      <c r="D176" s="692" t="s">
        <v>1985</v>
      </c>
      <c r="E176" s="692" t="s">
        <v>1215</v>
      </c>
      <c r="F176" s="692" t="s">
        <v>1356</v>
      </c>
      <c r="G176" s="692" t="s">
        <v>1356</v>
      </c>
    </row>
    <row r="177" spans="1:7" x14ac:dyDescent="0.15">
      <c r="A177" s="692" t="s">
        <v>1335</v>
      </c>
      <c r="B177" s="692" t="s">
        <v>1336</v>
      </c>
      <c r="C177" s="692" t="s">
        <v>3110</v>
      </c>
      <c r="D177" s="692" t="s">
        <v>1985</v>
      </c>
      <c r="E177" s="692" t="s">
        <v>3002</v>
      </c>
      <c r="F177" s="692" t="s">
        <v>1165</v>
      </c>
      <c r="G177" s="692" t="s">
        <v>1165</v>
      </c>
    </row>
    <row r="178" spans="1:7" x14ac:dyDescent="0.15">
      <c r="A178" s="692" t="s">
        <v>1194</v>
      </c>
      <c r="B178" s="692" t="s">
        <v>1195</v>
      </c>
      <c r="C178" s="692" t="s">
        <v>1196</v>
      </c>
      <c r="D178" s="692" t="s">
        <v>2029</v>
      </c>
      <c r="F178" s="692" t="s">
        <v>1122</v>
      </c>
      <c r="G178" s="692" t="s">
        <v>1987</v>
      </c>
    </row>
    <row r="179" spans="1:7" x14ac:dyDescent="0.15">
      <c r="A179" s="692" t="s">
        <v>1347</v>
      </c>
      <c r="B179" s="692" t="s">
        <v>1348</v>
      </c>
      <c r="C179" s="692" t="s">
        <v>3111</v>
      </c>
      <c r="D179" s="692" t="s">
        <v>2029</v>
      </c>
      <c r="F179" s="692" t="s">
        <v>1342</v>
      </c>
      <c r="G179" s="692" t="s">
        <v>1342</v>
      </c>
    </row>
    <row r="180" spans="1:7" x14ac:dyDescent="0.15">
      <c r="A180" s="692" t="s">
        <v>1221</v>
      </c>
      <c r="B180" s="692" t="s">
        <v>1222</v>
      </c>
      <c r="C180" s="692" t="s">
        <v>3112</v>
      </c>
      <c r="D180" s="692" t="s">
        <v>2029</v>
      </c>
      <c r="F180" s="692" t="s">
        <v>1122</v>
      </c>
      <c r="G180" s="692" t="s">
        <v>1988</v>
      </c>
    </row>
    <row r="181" spans="1:7" x14ac:dyDescent="0.15">
      <c r="A181" s="692" t="s">
        <v>1274</v>
      </c>
      <c r="B181" s="692" t="s">
        <v>1275</v>
      </c>
      <c r="C181" s="692" t="s">
        <v>3113</v>
      </c>
      <c r="D181" s="692" t="s">
        <v>2029</v>
      </c>
      <c r="F181" s="692" t="s">
        <v>1258</v>
      </c>
      <c r="G181" s="692" t="s">
        <v>1991</v>
      </c>
    </row>
    <row r="182" spans="1:7" x14ac:dyDescent="0.15">
      <c r="A182" s="692" t="s">
        <v>1408</v>
      </c>
      <c r="B182" s="692" t="s">
        <v>1409</v>
      </c>
      <c r="C182" s="692" t="s">
        <v>3114</v>
      </c>
      <c r="D182" s="692" t="s">
        <v>2029</v>
      </c>
      <c r="F182" s="692" t="s">
        <v>1341</v>
      </c>
      <c r="G182" s="692" t="s">
        <v>2020</v>
      </c>
    </row>
    <row r="183" spans="1:7" x14ac:dyDescent="0.15">
      <c r="A183" s="692" t="s">
        <v>1309</v>
      </c>
      <c r="B183" s="692" t="s">
        <v>1310</v>
      </c>
      <c r="C183" s="692" t="s">
        <v>1311</v>
      </c>
      <c r="D183" s="692" t="s">
        <v>1985</v>
      </c>
      <c r="E183" s="692" t="s">
        <v>3002</v>
      </c>
      <c r="F183" s="692" t="s">
        <v>1165</v>
      </c>
      <c r="G183" s="692" t="s">
        <v>2013</v>
      </c>
    </row>
    <row r="184" spans="1:7" x14ac:dyDescent="0.15">
      <c r="A184" s="692" t="s">
        <v>1312</v>
      </c>
      <c r="B184" s="692" t="s">
        <v>1313</v>
      </c>
      <c r="C184" s="692" t="s">
        <v>1314</v>
      </c>
      <c r="D184" s="692" t="s">
        <v>1985</v>
      </c>
      <c r="E184" s="692" t="s">
        <v>3002</v>
      </c>
      <c r="F184" s="692" t="s">
        <v>1165</v>
      </c>
      <c r="G184" s="692" t="s">
        <v>2013</v>
      </c>
    </row>
    <row r="185" spans="1:7" x14ac:dyDescent="0.15">
      <c r="A185" s="692" t="s">
        <v>1315</v>
      </c>
      <c r="B185" s="692" t="s">
        <v>1316</v>
      </c>
      <c r="C185" s="692" t="s">
        <v>1317</v>
      </c>
      <c r="D185" s="692" t="s">
        <v>1985</v>
      </c>
      <c r="E185" s="692" t="s">
        <v>3002</v>
      </c>
      <c r="F185" s="692" t="s">
        <v>1165</v>
      </c>
      <c r="G185" s="692" t="s">
        <v>2013</v>
      </c>
    </row>
    <row r="186" spans="1:7" x14ac:dyDescent="0.15">
      <c r="A186" s="692" t="s">
        <v>1330</v>
      </c>
      <c r="B186" s="692" t="s">
        <v>1331</v>
      </c>
      <c r="C186" s="692" t="s">
        <v>3115</v>
      </c>
      <c r="D186" s="692" t="s">
        <v>1985</v>
      </c>
      <c r="E186" s="692" t="s">
        <v>3002</v>
      </c>
      <c r="F186" s="692" t="s">
        <v>1165</v>
      </c>
      <c r="G186" s="692" t="s">
        <v>2012</v>
      </c>
    </row>
    <row r="187" spans="1:7" x14ac:dyDescent="0.15">
      <c r="A187" s="692" t="s">
        <v>1476</v>
      </c>
      <c r="B187" s="692" t="s">
        <v>3116</v>
      </c>
      <c r="C187" s="692" t="s">
        <v>3117</v>
      </c>
      <c r="D187" s="692" t="s">
        <v>1985</v>
      </c>
      <c r="E187" s="692" t="s">
        <v>1129</v>
      </c>
      <c r="F187" s="692" t="s">
        <v>1461</v>
      </c>
      <c r="G187" s="692" t="s">
        <v>2022</v>
      </c>
    </row>
    <row r="188" spans="1:7" x14ac:dyDescent="0.15">
      <c r="A188" s="692" t="s">
        <v>1332</v>
      </c>
      <c r="B188" s="692" t="s">
        <v>3118</v>
      </c>
      <c r="C188" s="692" t="s">
        <v>3119</v>
      </c>
      <c r="D188" s="692" t="s">
        <v>1985</v>
      </c>
      <c r="E188" s="692" t="s">
        <v>1129</v>
      </c>
      <c r="F188" s="692" t="s">
        <v>1165</v>
      </c>
      <c r="G188" s="692" t="s">
        <v>2012</v>
      </c>
    </row>
    <row r="189" spans="1:7" x14ac:dyDescent="0.15">
      <c r="A189" s="692" t="s">
        <v>1393</v>
      </c>
      <c r="B189" s="692" t="s">
        <v>3120</v>
      </c>
      <c r="C189" s="692" t="s">
        <v>3121</v>
      </c>
      <c r="D189" s="692" t="s">
        <v>1985</v>
      </c>
      <c r="E189" s="692" t="s">
        <v>1129</v>
      </c>
      <c r="F189" s="692" t="s">
        <v>1390</v>
      </c>
      <c r="G189" s="692" t="s">
        <v>2018</v>
      </c>
    </row>
    <row r="190" spans="1:7" x14ac:dyDescent="0.15">
      <c r="A190" s="692" t="s">
        <v>1156</v>
      </c>
      <c r="B190" s="692" t="s">
        <v>3122</v>
      </c>
      <c r="C190" s="692" t="s">
        <v>3123</v>
      </c>
      <c r="D190" s="692" t="s">
        <v>1985</v>
      </c>
      <c r="E190" s="692" t="s">
        <v>1129</v>
      </c>
      <c r="F190" s="692" t="s">
        <v>1122</v>
      </c>
      <c r="G190" s="692" t="s">
        <v>1122</v>
      </c>
    </row>
    <row r="191" spans="1:7" x14ac:dyDescent="0.15">
      <c r="A191" s="692" t="s">
        <v>1197</v>
      </c>
      <c r="B191" s="692" t="s">
        <v>3124</v>
      </c>
      <c r="C191" s="692" t="s">
        <v>3125</v>
      </c>
      <c r="D191" s="692" t="s">
        <v>1985</v>
      </c>
      <c r="E191" s="692" t="s">
        <v>1129</v>
      </c>
      <c r="F191" s="692" t="s">
        <v>1122</v>
      </c>
      <c r="G191" s="692" t="s">
        <v>1987</v>
      </c>
    </row>
    <row r="192" spans="1:7" x14ac:dyDescent="0.15">
      <c r="A192" s="692" t="s">
        <v>1298</v>
      </c>
      <c r="B192" s="692" t="s">
        <v>3126</v>
      </c>
      <c r="C192" s="692" t="s">
        <v>3127</v>
      </c>
      <c r="D192" s="692" t="s">
        <v>1985</v>
      </c>
      <c r="E192" s="692" t="s">
        <v>1129</v>
      </c>
      <c r="F192" s="692" t="s">
        <v>1282</v>
      </c>
      <c r="G192" s="692" t="s">
        <v>1282</v>
      </c>
    </row>
    <row r="193" spans="1:7" x14ac:dyDescent="0.15">
      <c r="A193" s="692" t="s">
        <v>1318</v>
      </c>
      <c r="B193" s="692" t="s">
        <v>3128</v>
      </c>
      <c r="C193" s="692" t="s">
        <v>3129</v>
      </c>
      <c r="D193" s="692" t="s">
        <v>1985</v>
      </c>
      <c r="E193" s="692" t="s">
        <v>1129</v>
      </c>
      <c r="F193" s="692" t="s">
        <v>1165</v>
      </c>
      <c r="G193" s="692" t="s">
        <v>2013</v>
      </c>
    </row>
    <row r="194" spans="1:7" x14ac:dyDescent="0.15">
      <c r="A194" s="692" t="s">
        <v>1394</v>
      </c>
      <c r="B194" s="692" t="s">
        <v>3130</v>
      </c>
      <c r="C194" s="692" t="s">
        <v>3131</v>
      </c>
      <c r="D194" s="692" t="s">
        <v>1985</v>
      </c>
      <c r="E194" s="692" t="s">
        <v>1129</v>
      </c>
      <c r="F194" s="692" t="s">
        <v>1390</v>
      </c>
      <c r="G194" s="692" t="s">
        <v>2018</v>
      </c>
    </row>
    <row r="195" spans="1:7" x14ac:dyDescent="0.15">
      <c r="A195" s="692" t="s">
        <v>1337</v>
      </c>
      <c r="B195" s="692" t="s">
        <v>3132</v>
      </c>
      <c r="C195" s="692" t="s">
        <v>3133</v>
      </c>
      <c r="D195" s="692" t="s">
        <v>1985</v>
      </c>
      <c r="E195" s="692" t="s">
        <v>1129</v>
      </c>
      <c r="F195" s="692" t="s">
        <v>1165</v>
      </c>
      <c r="G195" s="692" t="s">
        <v>1165</v>
      </c>
    </row>
    <row r="196" spans="1:7" x14ac:dyDescent="0.15">
      <c r="A196" s="692" t="s">
        <v>1157</v>
      </c>
      <c r="B196" s="692" t="s">
        <v>3134</v>
      </c>
      <c r="C196" s="692" t="s">
        <v>3135</v>
      </c>
      <c r="D196" s="692" t="s">
        <v>1985</v>
      </c>
      <c r="E196" s="692" t="s">
        <v>1129</v>
      </c>
      <c r="F196" s="692" t="s">
        <v>1122</v>
      </c>
      <c r="G196" s="692" t="s">
        <v>1122</v>
      </c>
    </row>
    <row r="197" spans="1:7" x14ac:dyDescent="0.15">
      <c r="A197" s="692" t="s">
        <v>1364</v>
      </c>
      <c r="B197" s="692" t="s">
        <v>3136</v>
      </c>
      <c r="C197" s="692" t="s">
        <v>3137</v>
      </c>
      <c r="D197" s="692" t="s">
        <v>1985</v>
      </c>
      <c r="E197" s="692" t="s">
        <v>1129</v>
      </c>
      <c r="F197" s="692" t="s">
        <v>1356</v>
      </c>
      <c r="G197" s="692" t="s">
        <v>2014</v>
      </c>
    </row>
    <row r="198" spans="1:7" x14ac:dyDescent="0.15">
      <c r="A198" s="692" t="s">
        <v>1292</v>
      </c>
      <c r="B198" s="692" t="s">
        <v>3138</v>
      </c>
      <c r="C198" s="692" t="s">
        <v>3139</v>
      </c>
      <c r="D198" s="692" t="s">
        <v>1985</v>
      </c>
      <c r="E198" s="692" t="s">
        <v>1129</v>
      </c>
      <c r="F198" s="692" t="s">
        <v>1283</v>
      </c>
      <c r="G198" s="692" t="s">
        <v>2010</v>
      </c>
    </row>
    <row r="199" spans="1:7" x14ac:dyDescent="0.15">
      <c r="A199" s="692" t="s">
        <v>1437</v>
      </c>
      <c r="B199" s="692" t="s">
        <v>3140</v>
      </c>
      <c r="C199" s="692" t="s">
        <v>3141</v>
      </c>
      <c r="D199" s="692" t="s">
        <v>1985</v>
      </c>
      <c r="E199" s="692" t="s">
        <v>1129</v>
      </c>
      <c r="F199" s="692" t="s">
        <v>1341</v>
      </c>
      <c r="G199" s="692" t="s">
        <v>1341</v>
      </c>
    </row>
    <row r="200" spans="1:7" x14ac:dyDescent="0.15">
      <c r="A200" s="692" t="s">
        <v>1255</v>
      </c>
      <c r="B200" s="692" t="s">
        <v>3142</v>
      </c>
      <c r="C200" s="692" t="s">
        <v>3143</v>
      </c>
      <c r="D200" s="692" t="s">
        <v>1985</v>
      </c>
      <c r="E200" s="692" t="s">
        <v>1129</v>
      </c>
      <c r="F200" s="692" t="s">
        <v>1242</v>
      </c>
      <c r="G200" s="692" t="s">
        <v>1989</v>
      </c>
    </row>
    <row r="201" spans="1:7" x14ac:dyDescent="0.15">
      <c r="A201" s="692" t="s">
        <v>1410</v>
      </c>
      <c r="B201" s="692" t="s">
        <v>3144</v>
      </c>
      <c r="C201" s="692" t="s">
        <v>3145</v>
      </c>
      <c r="D201" s="692" t="s">
        <v>2029</v>
      </c>
      <c r="F201" s="692" t="s">
        <v>1341</v>
      </c>
      <c r="G201" s="692" t="s">
        <v>2020</v>
      </c>
    </row>
    <row r="202" spans="1:7" x14ac:dyDescent="0.15">
      <c r="A202" s="692" t="s">
        <v>1438</v>
      </c>
      <c r="B202" s="692" t="s">
        <v>1439</v>
      </c>
      <c r="C202" s="692" t="s">
        <v>1440</v>
      </c>
      <c r="D202" s="692" t="s">
        <v>2029</v>
      </c>
      <c r="F202" s="692" t="s">
        <v>1341</v>
      </c>
      <c r="G202" s="692" t="s">
        <v>1341</v>
      </c>
    </row>
    <row r="203" spans="1:7" x14ac:dyDescent="0.15">
      <c r="A203" s="692" t="s">
        <v>1375</v>
      </c>
      <c r="B203" s="692" t="s">
        <v>3146</v>
      </c>
      <c r="C203" s="692" t="s">
        <v>3147</v>
      </c>
      <c r="D203" s="692" t="s">
        <v>2029</v>
      </c>
      <c r="F203" s="692" t="s">
        <v>1356</v>
      </c>
      <c r="G203" s="692" t="s">
        <v>1357</v>
      </c>
    </row>
    <row r="204" spans="1:7" x14ac:dyDescent="0.15">
      <c r="A204" s="692" t="s">
        <v>1411</v>
      </c>
      <c r="B204" s="692" t="s">
        <v>1412</v>
      </c>
      <c r="C204" s="692" t="s">
        <v>3148</v>
      </c>
      <c r="D204" s="692" t="s">
        <v>2029</v>
      </c>
      <c r="F204" s="692" t="s">
        <v>1341</v>
      </c>
      <c r="G204" s="692" t="s">
        <v>2020</v>
      </c>
    </row>
    <row r="205" spans="1:7" x14ac:dyDescent="0.15">
      <c r="A205" s="692" t="s">
        <v>1158</v>
      </c>
      <c r="B205" s="692" t="s">
        <v>1159</v>
      </c>
      <c r="C205" s="692" t="s">
        <v>1160</v>
      </c>
      <c r="D205" s="692" t="s">
        <v>2029</v>
      </c>
      <c r="F205" s="692" t="s">
        <v>1122</v>
      </c>
      <c r="G205" s="692" t="s">
        <v>1122</v>
      </c>
    </row>
    <row r="206" spans="1:7" x14ac:dyDescent="0.15">
      <c r="A206" s="692" t="s">
        <v>1349</v>
      </c>
      <c r="B206" s="692" t="s">
        <v>1350</v>
      </c>
      <c r="C206" s="692" t="s">
        <v>1351</v>
      </c>
      <c r="D206" s="692" t="s">
        <v>2029</v>
      </c>
      <c r="F206" s="692" t="s">
        <v>1342</v>
      </c>
      <c r="G206" s="692" t="s">
        <v>2039</v>
      </c>
    </row>
    <row r="207" spans="1:7" x14ac:dyDescent="0.15">
      <c r="A207" s="692" t="s">
        <v>1352</v>
      </c>
      <c r="B207" s="692" t="s">
        <v>1353</v>
      </c>
      <c r="C207" s="692" t="s">
        <v>3149</v>
      </c>
      <c r="D207" s="692" t="s">
        <v>2029</v>
      </c>
      <c r="F207" s="692" t="s">
        <v>1342</v>
      </c>
      <c r="G207" s="692" t="s">
        <v>1342</v>
      </c>
    </row>
    <row r="208" spans="1:7" x14ac:dyDescent="0.15">
      <c r="A208" s="692" t="s">
        <v>1319</v>
      </c>
      <c r="B208" s="692" t="s">
        <v>3150</v>
      </c>
      <c r="C208" s="692" t="s">
        <v>3151</v>
      </c>
      <c r="D208" s="692" t="s">
        <v>1985</v>
      </c>
      <c r="E208" s="692" t="s">
        <v>3002</v>
      </c>
      <c r="F208" s="692" t="s">
        <v>1165</v>
      </c>
      <c r="G208" s="692" t="s">
        <v>2013</v>
      </c>
    </row>
    <row r="209" spans="1:7" x14ac:dyDescent="0.15">
      <c r="A209" s="692" t="s">
        <v>1237</v>
      </c>
      <c r="B209" s="692" t="s">
        <v>3152</v>
      </c>
      <c r="C209" s="692" t="s">
        <v>1238</v>
      </c>
      <c r="D209" s="692" t="s">
        <v>2029</v>
      </c>
      <c r="F209" s="692" t="s">
        <v>1122</v>
      </c>
      <c r="G209" s="692" t="s">
        <v>1986</v>
      </c>
    </row>
    <row r="210" spans="1:7" x14ac:dyDescent="0.15">
      <c r="A210" s="692" t="s">
        <v>1223</v>
      </c>
      <c r="B210" s="692" t="s">
        <v>1224</v>
      </c>
      <c r="C210" s="692" t="s">
        <v>1225</v>
      </c>
      <c r="D210" s="692" t="s">
        <v>2029</v>
      </c>
      <c r="F210" s="692" t="s">
        <v>1122</v>
      </c>
      <c r="G210" s="692" t="s">
        <v>1988</v>
      </c>
    </row>
    <row r="211" spans="1:7" x14ac:dyDescent="0.15">
      <c r="A211" s="692" t="s">
        <v>1303</v>
      </c>
      <c r="B211" s="692" t="s">
        <v>3153</v>
      </c>
      <c r="C211" s="692" t="s">
        <v>3154</v>
      </c>
      <c r="D211" s="692" t="s">
        <v>2029</v>
      </c>
      <c r="F211" s="692" t="s">
        <v>1282</v>
      </c>
      <c r="G211" s="692" t="s">
        <v>2001</v>
      </c>
    </row>
    <row r="212" spans="1:7" x14ac:dyDescent="0.15">
      <c r="A212" s="692" t="s">
        <v>1413</v>
      </c>
      <c r="B212" s="692" t="s">
        <v>3155</v>
      </c>
      <c r="C212" s="692" t="s">
        <v>3156</v>
      </c>
      <c r="D212" s="692" t="s">
        <v>1985</v>
      </c>
      <c r="E212" s="692" t="s">
        <v>1129</v>
      </c>
      <c r="F212" s="692" t="s">
        <v>1341</v>
      </c>
      <c r="G212" s="692" t="s">
        <v>2020</v>
      </c>
    </row>
    <row r="213" spans="1:7" x14ac:dyDescent="0.15">
      <c r="A213" s="692" t="s">
        <v>1365</v>
      </c>
      <c r="B213" s="692" t="s">
        <v>3157</v>
      </c>
      <c r="C213" s="692" t="s">
        <v>3158</v>
      </c>
      <c r="D213" s="692" t="s">
        <v>1985</v>
      </c>
      <c r="E213" s="692" t="s">
        <v>1129</v>
      </c>
      <c r="F213" s="692" t="s">
        <v>1356</v>
      </c>
      <c r="G213" s="692" t="s">
        <v>2014</v>
      </c>
    </row>
    <row r="214" spans="1:7" x14ac:dyDescent="0.15">
      <c r="A214" s="692" t="s">
        <v>1293</v>
      </c>
      <c r="B214" s="692" t="s">
        <v>3159</v>
      </c>
      <c r="C214" s="692" t="s">
        <v>3160</v>
      </c>
      <c r="D214" s="692" t="s">
        <v>1985</v>
      </c>
      <c r="E214" s="692" t="s">
        <v>1129</v>
      </c>
      <c r="F214" s="692" t="s">
        <v>1283</v>
      </c>
      <c r="G214" s="692" t="s">
        <v>2010</v>
      </c>
    </row>
    <row r="215" spans="1:7" x14ac:dyDescent="0.15">
      <c r="A215" s="692" t="s">
        <v>1161</v>
      </c>
      <c r="B215" s="692" t="s">
        <v>3161</v>
      </c>
      <c r="C215" s="692" t="s">
        <v>3162</v>
      </c>
      <c r="D215" s="692" t="s">
        <v>1985</v>
      </c>
      <c r="E215" s="692" t="s">
        <v>1129</v>
      </c>
      <c r="F215" s="692" t="s">
        <v>1122</v>
      </c>
      <c r="G215" s="692" t="s">
        <v>1122</v>
      </c>
    </row>
    <row r="216" spans="1:7" x14ac:dyDescent="0.15">
      <c r="A216" s="692" t="s">
        <v>1162</v>
      </c>
      <c r="B216" s="692" t="s">
        <v>3163</v>
      </c>
      <c r="C216" s="692" t="s">
        <v>3164</v>
      </c>
      <c r="D216" s="692" t="s">
        <v>1985</v>
      </c>
      <c r="E216" s="692" t="s">
        <v>1129</v>
      </c>
      <c r="F216" s="692" t="s">
        <v>1122</v>
      </c>
      <c r="G216" s="692" t="s">
        <v>1122</v>
      </c>
    </row>
    <row r="217" spans="1:7" x14ac:dyDescent="0.15">
      <c r="A217" s="692" t="s">
        <v>1163</v>
      </c>
      <c r="B217" s="692" t="s">
        <v>2031</v>
      </c>
      <c r="C217" s="692" t="s">
        <v>1164</v>
      </c>
      <c r="D217" s="692" t="s">
        <v>2029</v>
      </c>
      <c r="F217" s="692" t="s">
        <v>1122</v>
      </c>
      <c r="G217" s="692" t="s">
        <v>1122</v>
      </c>
    </row>
    <row r="218" spans="1:7" x14ac:dyDescent="0.15">
      <c r="A218" s="692" t="s">
        <v>1333</v>
      </c>
      <c r="B218" s="692" t="s">
        <v>2038</v>
      </c>
      <c r="C218" s="692" t="s">
        <v>1334</v>
      </c>
      <c r="D218" s="692" t="s">
        <v>2029</v>
      </c>
      <c r="F218" s="692" t="s">
        <v>1165</v>
      </c>
      <c r="G218" s="692" t="s">
        <v>2012</v>
      </c>
    </row>
    <row r="219" spans="1:7" x14ac:dyDescent="0.15">
      <c r="A219" s="692" t="s">
        <v>1166</v>
      </c>
      <c r="B219" s="692" t="s">
        <v>2032</v>
      </c>
      <c r="C219" s="692" t="s">
        <v>3165</v>
      </c>
      <c r="D219" s="692" t="s">
        <v>2029</v>
      </c>
      <c r="F219" s="692" t="s">
        <v>1122</v>
      </c>
      <c r="G219" s="692" t="s">
        <v>1122</v>
      </c>
    </row>
    <row r="220" spans="1:7" x14ac:dyDescent="0.15">
      <c r="A220" s="692" t="s">
        <v>1167</v>
      </c>
      <c r="B220" s="692" t="s">
        <v>3166</v>
      </c>
      <c r="C220" s="692" t="s">
        <v>3167</v>
      </c>
      <c r="D220" s="692" t="s">
        <v>2029</v>
      </c>
      <c r="F220" s="692" t="s">
        <v>1122</v>
      </c>
      <c r="G220" s="692" t="s">
        <v>1122</v>
      </c>
    </row>
    <row r="221" spans="1:7" x14ac:dyDescent="0.15">
      <c r="A221" s="692" t="s">
        <v>1198</v>
      </c>
      <c r="B221" s="692" t="s">
        <v>3168</v>
      </c>
      <c r="C221" s="692" t="s">
        <v>1199</v>
      </c>
      <c r="D221" s="692" t="s">
        <v>2029</v>
      </c>
      <c r="F221" s="692" t="s">
        <v>1122</v>
      </c>
      <c r="G221" s="692" t="s">
        <v>1987</v>
      </c>
    </row>
    <row r="222" spans="1:7" x14ac:dyDescent="0.15">
      <c r="A222" s="692" t="s">
        <v>1168</v>
      </c>
      <c r="B222" s="692" t="s">
        <v>3169</v>
      </c>
      <c r="C222" s="692" t="s">
        <v>3170</v>
      </c>
      <c r="D222" s="692" t="s">
        <v>1985</v>
      </c>
      <c r="E222" s="692" t="s">
        <v>1129</v>
      </c>
      <c r="F222" s="692" t="s">
        <v>1122</v>
      </c>
      <c r="G222" s="692" t="s">
        <v>1122</v>
      </c>
    </row>
    <row r="223" spans="1:7" x14ac:dyDescent="0.15">
      <c r="A223" s="692" t="s">
        <v>1169</v>
      </c>
      <c r="B223" s="692" t="s">
        <v>3171</v>
      </c>
      <c r="C223" s="692" t="s">
        <v>3172</v>
      </c>
      <c r="D223" s="692" t="s">
        <v>1985</v>
      </c>
      <c r="E223" s="692" t="s">
        <v>1129</v>
      </c>
      <c r="F223" s="692" t="s">
        <v>1122</v>
      </c>
      <c r="G223" s="692" t="s">
        <v>1122</v>
      </c>
    </row>
    <row r="224" spans="1:7" x14ac:dyDescent="0.15">
      <c r="A224" s="692" t="s">
        <v>1170</v>
      </c>
      <c r="B224" s="692" t="s">
        <v>3173</v>
      </c>
      <c r="C224" s="692" t="s">
        <v>3174</v>
      </c>
      <c r="D224" s="692" t="s">
        <v>1985</v>
      </c>
      <c r="E224" s="692" t="s">
        <v>1129</v>
      </c>
      <c r="F224" s="692" t="s">
        <v>1122</v>
      </c>
      <c r="G224" s="692" t="s">
        <v>1122</v>
      </c>
    </row>
    <row r="225" spans="1:7" x14ac:dyDescent="0.15">
      <c r="A225" s="692" t="s">
        <v>1171</v>
      </c>
      <c r="B225" s="692" t="s">
        <v>3175</v>
      </c>
      <c r="C225" s="692" t="s">
        <v>3176</v>
      </c>
      <c r="D225" s="692" t="s">
        <v>1985</v>
      </c>
      <c r="E225" s="692" t="s">
        <v>1129</v>
      </c>
      <c r="F225" s="692" t="s">
        <v>1122</v>
      </c>
      <c r="G225" s="692" t="s">
        <v>1122</v>
      </c>
    </row>
    <row r="226" spans="1:7" x14ac:dyDescent="0.15">
      <c r="A226" s="692" t="s">
        <v>1414</v>
      </c>
      <c r="B226" s="692" t="s">
        <v>3177</v>
      </c>
      <c r="C226" s="692" t="s">
        <v>3178</v>
      </c>
      <c r="D226" s="692" t="s">
        <v>1985</v>
      </c>
      <c r="E226" s="692" t="s">
        <v>1129</v>
      </c>
      <c r="F226" s="692" t="s">
        <v>1341</v>
      </c>
      <c r="G226" s="692" t="s">
        <v>2020</v>
      </c>
    </row>
    <row r="227" spans="1:7" x14ac:dyDescent="0.15">
      <c r="A227" s="692" t="s">
        <v>1376</v>
      </c>
      <c r="B227" s="692" t="s">
        <v>3179</v>
      </c>
      <c r="C227" s="692" t="s">
        <v>3180</v>
      </c>
      <c r="D227" s="692" t="s">
        <v>1985</v>
      </c>
      <c r="E227" s="692" t="s">
        <v>1129</v>
      </c>
      <c r="F227" s="692" t="s">
        <v>1356</v>
      </c>
      <c r="G227" s="692" t="s">
        <v>1357</v>
      </c>
    </row>
    <row r="228" spans="1:7" x14ac:dyDescent="0.15">
      <c r="A228" s="692" t="s">
        <v>1459</v>
      </c>
      <c r="B228" s="692" t="s">
        <v>3181</v>
      </c>
      <c r="C228" s="692" t="s">
        <v>3182</v>
      </c>
      <c r="D228" s="692" t="s">
        <v>1985</v>
      </c>
      <c r="E228" s="692" t="s">
        <v>1129</v>
      </c>
      <c r="F228" s="692" t="s">
        <v>1341</v>
      </c>
      <c r="G228" s="692" t="s">
        <v>1446</v>
      </c>
    </row>
    <row r="229" spans="1:7" x14ac:dyDescent="0.15">
      <c r="A229" s="692" t="s">
        <v>1441</v>
      </c>
      <c r="B229" s="692" t="s">
        <v>3183</v>
      </c>
      <c r="C229" s="692" t="s">
        <v>3184</v>
      </c>
      <c r="D229" s="692" t="s">
        <v>1985</v>
      </c>
      <c r="E229" s="692" t="s">
        <v>1129</v>
      </c>
      <c r="F229" s="692" t="s">
        <v>1341</v>
      </c>
      <c r="G229" s="692" t="s">
        <v>1341</v>
      </c>
    </row>
    <row r="230" spans="1:7" x14ac:dyDescent="0.15">
      <c r="A230" s="692" t="s">
        <v>1279</v>
      </c>
      <c r="B230" s="692" t="s">
        <v>3185</v>
      </c>
      <c r="C230" s="692" t="s">
        <v>3186</v>
      </c>
      <c r="D230" s="692" t="s">
        <v>1985</v>
      </c>
      <c r="E230" s="692" t="s">
        <v>1129</v>
      </c>
      <c r="F230" s="692" t="s">
        <v>1258</v>
      </c>
      <c r="G230" s="692" t="s">
        <v>1280</v>
      </c>
    </row>
    <row r="231" spans="1:7" x14ac:dyDescent="0.15">
      <c r="A231" s="692" t="s">
        <v>1287</v>
      </c>
      <c r="B231" s="692" t="s">
        <v>3187</v>
      </c>
      <c r="C231" s="692" t="s">
        <v>3188</v>
      </c>
      <c r="D231" s="692" t="s">
        <v>1985</v>
      </c>
      <c r="E231" s="692" t="s">
        <v>1129</v>
      </c>
      <c r="F231" s="692" t="s">
        <v>1283</v>
      </c>
      <c r="G231" s="692" t="s">
        <v>2011</v>
      </c>
    </row>
    <row r="232" spans="1:7" x14ac:dyDescent="0.15">
      <c r="A232" s="692" t="s">
        <v>1415</v>
      </c>
      <c r="B232" s="692" t="s">
        <v>3189</v>
      </c>
      <c r="C232" s="692" t="s">
        <v>3190</v>
      </c>
      <c r="D232" s="692" t="s">
        <v>2029</v>
      </c>
      <c r="F232" s="692" t="s">
        <v>1341</v>
      </c>
      <c r="G232" s="692" t="s">
        <v>2020</v>
      </c>
    </row>
    <row r="233" spans="1:7" x14ac:dyDescent="0.15">
      <c r="A233" s="692" t="s">
        <v>1226</v>
      </c>
      <c r="B233" s="692" t="s">
        <v>3191</v>
      </c>
      <c r="C233" s="692" t="s">
        <v>3192</v>
      </c>
      <c r="D233" s="692" t="s">
        <v>1985</v>
      </c>
      <c r="E233" s="692" t="s">
        <v>1176</v>
      </c>
      <c r="F233" s="692" t="s">
        <v>1122</v>
      </c>
      <c r="G233" s="692" t="s">
        <v>1988</v>
      </c>
    </row>
    <row r="234" spans="1:7" x14ac:dyDescent="0.15">
      <c r="A234" s="692" t="s">
        <v>1416</v>
      </c>
      <c r="B234" s="692" t="s">
        <v>1417</v>
      </c>
      <c r="C234" s="692" t="s">
        <v>3193</v>
      </c>
      <c r="D234" s="692" t="s">
        <v>1985</v>
      </c>
      <c r="E234" s="692" t="s">
        <v>1176</v>
      </c>
      <c r="F234" s="692" t="s">
        <v>1341</v>
      </c>
      <c r="G234" s="692" t="s">
        <v>2020</v>
      </c>
    </row>
    <row r="235" spans="1:7" x14ac:dyDescent="0.15">
      <c r="A235" s="692" t="s">
        <v>1442</v>
      </c>
      <c r="B235" s="692" t="s">
        <v>1443</v>
      </c>
      <c r="C235" s="692" t="s">
        <v>3194</v>
      </c>
      <c r="D235" s="692" t="s">
        <v>1985</v>
      </c>
      <c r="E235" s="692" t="s">
        <v>1176</v>
      </c>
      <c r="F235" s="692" t="s">
        <v>1341</v>
      </c>
      <c r="G235" s="692" t="s">
        <v>1341</v>
      </c>
    </row>
    <row r="236" spans="1:7" x14ac:dyDescent="0.15">
      <c r="A236" s="692" t="s">
        <v>1249</v>
      </c>
      <c r="B236" s="692" t="s">
        <v>1250</v>
      </c>
      <c r="C236" s="692" t="s">
        <v>3195</v>
      </c>
      <c r="D236" s="692" t="s">
        <v>1985</v>
      </c>
      <c r="E236" s="692" t="s">
        <v>1176</v>
      </c>
      <c r="F236" s="692" t="s">
        <v>1242</v>
      </c>
      <c r="G236" s="692" t="s">
        <v>1242</v>
      </c>
    </row>
    <row r="237" spans="1:7" x14ac:dyDescent="0.15">
      <c r="A237" s="692" t="s">
        <v>1299</v>
      </c>
      <c r="B237" s="692" t="s">
        <v>1300</v>
      </c>
      <c r="C237" s="692" t="s">
        <v>3196</v>
      </c>
      <c r="D237" s="692" t="s">
        <v>1985</v>
      </c>
      <c r="E237" s="692" t="s">
        <v>1176</v>
      </c>
      <c r="F237" s="692" t="s">
        <v>1282</v>
      </c>
      <c r="G237" s="692" t="s">
        <v>1282</v>
      </c>
    </row>
    <row r="238" spans="1:7" x14ac:dyDescent="0.15">
      <c r="A238" s="692" t="s">
        <v>1386</v>
      </c>
      <c r="B238" s="692" t="s">
        <v>3197</v>
      </c>
      <c r="C238" s="692" t="s">
        <v>3198</v>
      </c>
      <c r="D238" s="692" t="s">
        <v>1985</v>
      </c>
      <c r="E238" s="692" t="s">
        <v>1176</v>
      </c>
      <c r="F238" s="692" t="s">
        <v>1356</v>
      </c>
      <c r="G238" s="692" t="s">
        <v>1356</v>
      </c>
    </row>
    <row r="239" spans="1:7" x14ac:dyDescent="0.15">
      <c r="A239" s="692" t="s">
        <v>1354</v>
      </c>
      <c r="B239" s="692" t="s">
        <v>1355</v>
      </c>
      <c r="C239" s="692" t="s">
        <v>3199</v>
      </c>
      <c r="D239" s="692" t="s">
        <v>1985</v>
      </c>
      <c r="E239" s="692" t="s">
        <v>1176</v>
      </c>
      <c r="F239" s="692" t="s">
        <v>1342</v>
      </c>
      <c r="G239" s="692" t="s">
        <v>1342</v>
      </c>
    </row>
    <row r="240" spans="1:7" x14ac:dyDescent="0.15">
      <c r="A240" s="692" t="s">
        <v>1401</v>
      </c>
      <c r="B240" s="692" t="s">
        <v>3200</v>
      </c>
      <c r="C240" s="692" t="s">
        <v>3201</v>
      </c>
      <c r="D240" s="692" t="s">
        <v>1985</v>
      </c>
      <c r="E240" s="692" t="s">
        <v>1176</v>
      </c>
      <c r="F240" s="692" t="s">
        <v>1390</v>
      </c>
      <c r="G240" s="692" t="s">
        <v>1390</v>
      </c>
    </row>
    <row r="241" spans="1:7" x14ac:dyDescent="0.15">
      <c r="A241" s="692" t="s">
        <v>1480</v>
      </c>
      <c r="B241" s="692" t="s">
        <v>1481</v>
      </c>
      <c r="C241" s="692" t="s">
        <v>3202</v>
      </c>
      <c r="D241" s="692" t="s">
        <v>1985</v>
      </c>
      <c r="E241" s="692" t="s">
        <v>1176</v>
      </c>
      <c r="F241" s="692" t="s">
        <v>1461</v>
      </c>
      <c r="G241" s="692" t="s">
        <v>1461</v>
      </c>
    </row>
    <row r="242" spans="1:7" x14ac:dyDescent="0.15">
      <c r="A242" s="692" t="s">
        <v>1288</v>
      </c>
      <c r="B242" s="692" t="s">
        <v>1289</v>
      </c>
      <c r="C242" s="692" t="s">
        <v>3203</v>
      </c>
      <c r="D242" s="692" t="s">
        <v>1985</v>
      </c>
      <c r="E242" s="692" t="s">
        <v>1176</v>
      </c>
      <c r="F242" s="692" t="s">
        <v>1283</v>
      </c>
      <c r="G242" s="692" t="s">
        <v>1283</v>
      </c>
    </row>
    <row r="243" spans="1:7" x14ac:dyDescent="0.15">
      <c r="A243" s="692" t="s">
        <v>1227</v>
      </c>
      <c r="B243" s="692" t="s">
        <v>3204</v>
      </c>
      <c r="C243" s="692" t="s">
        <v>1228</v>
      </c>
      <c r="D243" s="692" t="s">
        <v>2029</v>
      </c>
      <c r="F243" s="692" t="s">
        <v>1122</v>
      </c>
      <c r="G243" s="692" t="s">
        <v>1988</v>
      </c>
    </row>
    <row r="244" spans="1:7" x14ac:dyDescent="0.15">
      <c r="A244" s="692" t="s">
        <v>1172</v>
      </c>
      <c r="B244" s="692" t="s">
        <v>1173</v>
      </c>
      <c r="C244" s="692" t="s">
        <v>1174</v>
      </c>
      <c r="D244" s="692" t="s">
        <v>2029</v>
      </c>
      <c r="F244" s="692" t="s">
        <v>1122</v>
      </c>
      <c r="G244" s="692" t="s">
        <v>1122</v>
      </c>
    </row>
    <row r="245" spans="1:7" x14ac:dyDescent="0.15">
      <c r="A245" s="692" t="s">
        <v>1177</v>
      </c>
      <c r="B245" s="692" t="s">
        <v>3205</v>
      </c>
      <c r="C245" s="692" t="s">
        <v>1178</v>
      </c>
      <c r="D245" s="692" t="s">
        <v>2029</v>
      </c>
      <c r="F245" s="692" t="s">
        <v>1122</v>
      </c>
      <c r="G245" s="692" t="s">
        <v>1122</v>
      </c>
    </row>
    <row r="246" spans="1:7" x14ac:dyDescent="0.15">
      <c r="A246" s="692" t="s">
        <v>1179</v>
      </c>
      <c r="B246" s="692" t="s">
        <v>3206</v>
      </c>
      <c r="C246" s="692" t="s">
        <v>3207</v>
      </c>
      <c r="D246" s="692" t="s">
        <v>1985</v>
      </c>
      <c r="E246" s="692" t="s">
        <v>2023</v>
      </c>
      <c r="F246" s="692" t="s">
        <v>1122</v>
      </c>
      <c r="G246" s="692" t="s">
        <v>1122</v>
      </c>
    </row>
    <row r="247" spans="1:7" x14ac:dyDescent="0.15">
      <c r="A247" s="692" t="s">
        <v>1418</v>
      </c>
      <c r="B247" s="692" t="s">
        <v>3208</v>
      </c>
      <c r="C247" s="692" t="s">
        <v>1850</v>
      </c>
      <c r="D247" s="692" t="s">
        <v>1985</v>
      </c>
      <c r="E247" s="692" t="s">
        <v>2023</v>
      </c>
      <c r="F247" s="692" t="s">
        <v>1341</v>
      </c>
      <c r="G247" s="692" t="s">
        <v>2020</v>
      </c>
    </row>
    <row r="248" spans="1:7" x14ac:dyDescent="0.15">
      <c r="A248" s="692" t="s">
        <v>1239</v>
      </c>
      <c r="B248" s="692" t="s">
        <v>3209</v>
      </c>
      <c r="C248" s="692" t="s">
        <v>3210</v>
      </c>
      <c r="D248" s="692" t="s">
        <v>1985</v>
      </c>
      <c r="E248" s="692" t="s">
        <v>2023</v>
      </c>
      <c r="F248" s="692" t="s">
        <v>1122</v>
      </c>
      <c r="G248" s="692" t="s">
        <v>1986</v>
      </c>
    </row>
    <row r="249" spans="1:7" x14ac:dyDescent="0.15">
      <c r="A249" s="692" t="s">
        <v>1229</v>
      </c>
      <c r="B249" s="692" t="s">
        <v>3211</v>
      </c>
      <c r="C249" s="692" t="s">
        <v>3212</v>
      </c>
      <c r="D249" s="692" t="s">
        <v>1985</v>
      </c>
      <c r="E249" s="692" t="s">
        <v>2023</v>
      </c>
      <c r="F249" s="692" t="s">
        <v>1122</v>
      </c>
      <c r="G249" s="692" t="s">
        <v>1988</v>
      </c>
    </row>
    <row r="250" spans="1:7" x14ac:dyDescent="0.15">
      <c r="A250" s="692" t="s">
        <v>1180</v>
      </c>
      <c r="B250" s="692" t="s">
        <v>3213</v>
      </c>
      <c r="C250" s="692" t="s">
        <v>3214</v>
      </c>
      <c r="D250" s="692" t="s">
        <v>1985</v>
      </c>
      <c r="E250" s="692" t="s">
        <v>2023</v>
      </c>
      <c r="F250" s="692" t="s">
        <v>1122</v>
      </c>
      <c r="G250" s="692" t="s">
        <v>1122</v>
      </c>
    </row>
    <row r="251" spans="1:7" x14ac:dyDescent="0.15">
      <c r="A251" s="692" t="s">
        <v>1181</v>
      </c>
      <c r="B251" s="692" t="s">
        <v>3215</v>
      </c>
      <c r="C251" s="692" t="s">
        <v>3216</v>
      </c>
      <c r="D251" s="692" t="s">
        <v>1985</v>
      </c>
      <c r="E251" s="692" t="s">
        <v>2023</v>
      </c>
      <c r="F251" s="692" t="s">
        <v>1122</v>
      </c>
      <c r="G251" s="692" t="s">
        <v>1122</v>
      </c>
    </row>
    <row r="252" spans="1:7" x14ac:dyDescent="0.15">
      <c r="A252" s="692" t="s">
        <v>1240</v>
      </c>
      <c r="B252" s="692" t="s">
        <v>3217</v>
      </c>
      <c r="C252" s="692" t="s">
        <v>3218</v>
      </c>
      <c r="D252" s="692" t="s">
        <v>1985</v>
      </c>
      <c r="E252" s="692" t="s">
        <v>2023</v>
      </c>
      <c r="F252" s="692" t="s">
        <v>1122</v>
      </c>
      <c r="G252" s="692" t="s">
        <v>1986</v>
      </c>
    </row>
    <row r="253" spans="1:7" x14ac:dyDescent="0.15">
      <c r="A253" s="692" t="s">
        <v>1460</v>
      </c>
      <c r="B253" s="692" t="s">
        <v>3219</v>
      </c>
      <c r="C253" s="692" t="s">
        <v>3220</v>
      </c>
      <c r="D253" s="692" t="s">
        <v>1985</v>
      </c>
      <c r="E253" s="692" t="s">
        <v>2023</v>
      </c>
      <c r="F253" s="692" t="s">
        <v>1341</v>
      </c>
      <c r="G253" s="692" t="s">
        <v>1446</v>
      </c>
    </row>
    <row r="254" spans="1:7" x14ac:dyDescent="0.15">
      <c r="A254" s="692" t="s">
        <v>1241</v>
      </c>
      <c r="B254" s="692" t="s">
        <v>3221</v>
      </c>
      <c r="C254" s="692" t="s">
        <v>3222</v>
      </c>
      <c r="D254" s="692" t="s">
        <v>1985</v>
      </c>
      <c r="E254" s="692" t="s">
        <v>2023</v>
      </c>
      <c r="F254" s="692" t="s">
        <v>1122</v>
      </c>
      <c r="G254" s="692" t="s">
        <v>1986</v>
      </c>
    </row>
    <row r="255" spans="1:7" x14ac:dyDescent="0.15">
      <c r="A255" s="692" t="s">
        <v>1419</v>
      </c>
      <c r="B255" s="692" t="s">
        <v>1420</v>
      </c>
      <c r="C255" s="692" t="s">
        <v>3223</v>
      </c>
      <c r="D255" s="692" t="s">
        <v>2029</v>
      </c>
      <c r="F255" s="692" t="s">
        <v>1341</v>
      </c>
      <c r="G255" s="692" t="s">
        <v>1341</v>
      </c>
    </row>
    <row r="256" spans="1:7" x14ac:dyDescent="0.15">
      <c r="A256" s="692" t="s">
        <v>3257</v>
      </c>
      <c r="B256" s="692" t="s">
        <v>3224</v>
      </c>
      <c r="C256" s="692" t="s">
        <v>3225</v>
      </c>
      <c r="D256" s="692" t="s">
        <v>2029</v>
      </c>
      <c r="F256" s="692" t="s">
        <v>1165</v>
      </c>
      <c r="G256" s="692" t="s">
        <v>1165</v>
      </c>
    </row>
    <row r="257" spans="1:7" x14ac:dyDescent="0.15">
      <c r="A257" s="692" t="s">
        <v>3258</v>
      </c>
      <c r="B257" s="692" t="s">
        <v>3226</v>
      </c>
      <c r="C257" s="692" t="s">
        <v>3227</v>
      </c>
      <c r="D257" s="692" t="s">
        <v>2029</v>
      </c>
      <c r="F257" s="692" t="s">
        <v>1294</v>
      </c>
      <c r="G257" s="692" t="s">
        <v>1294</v>
      </c>
    </row>
    <row r="258" spans="1:7" x14ac:dyDescent="0.15">
      <c r="A258" s="692" t="s">
        <v>1192</v>
      </c>
      <c r="B258" s="692" t="s">
        <v>3228</v>
      </c>
      <c r="C258" s="692" t="s">
        <v>3229</v>
      </c>
      <c r="D258" s="692" t="s">
        <v>3230</v>
      </c>
      <c r="F258" s="692" t="s">
        <v>1122</v>
      </c>
      <c r="G258" s="692" t="s">
        <v>1122</v>
      </c>
    </row>
    <row r="259" spans="1:7" x14ac:dyDescent="0.15">
      <c r="A259" s="692" t="s">
        <v>1469</v>
      </c>
      <c r="B259" s="692" t="s">
        <v>3231</v>
      </c>
      <c r="C259" s="692" t="s">
        <v>3231</v>
      </c>
      <c r="D259" s="692" t="s">
        <v>3230</v>
      </c>
      <c r="F259" s="692" t="s">
        <v>1461</v>
      </c>
      <c r="G259" s="692" t="s">
        <v>2021</v>
      </c>
    </row>
    <row r="260" spans="1:7" x14ac:dyDescent="0.15">
      <c r="A260" s="692" t="s">
        <v>1458</v>
      </c>
      <c r="B260" s="692" t="s">
        <v>3232</v>
      </c>
      <c r="C260" s="692" t="s">
        <v>1215</v>
      </c>
      <c r="D260" s="692" t="s">
        <v>3230</v>
      </c>
      <c r="F260" s="692" t="s">
        <v>1341</v>
      </c>
      <c r="G260" s="692" t="s">
        <v>1446</v>
      </c>
    </row>
    <row r="261" spans="1:7" x14ac:dyDescent="0.15">
      <c r="A261" s="692" t="s">
        <v>1817</v>
      </c>
      <c r="B261" s="692" t="s">
        <v>3233</v>
      </c>
      <c r="C261" s="692" t="s">
        <v>1248</v>
      </c>
      <c r="D261" s="692" t="s">
        <v>3230</v>
      </c>
      <c r="F261" s="692" t="s">
        <v>1341</v>
      </c>
      <c r="G261" s="692" t="s">
        <v>1341</v>
      </c>
    </row>
    <row r="262" spans="1:7" x14ac:dyDescent="0.15">
      <c r="A262" s="692" t="s">
        <v>1804</v>
      </c>
      <c r="B262" s="692" t="s">
        <v>3234</v>
      </c>
      <c r="C262" s="692" t="s">
        <v>1155</v>
      </c>
      <c r="D262" s="692" t="s">
        <v>3230</v>
      </c>
      <c r="F262" s="692" t="s">
        <v>1122</v>
      </c>
      <c r="G262" s="692" t="s">
        <v>1122</v>
      </c>
    </row>
    <row r="263" spans="1:7" x14ac:dyDescent="0.15">
      <c r="A263" s="692" t="s">
        <v>1436</v>
      </c>
      <c r="B263" s="692" t="s">
        <v>3235</v>
      </c>
      <c r="C263" s="692" t="s">
        <v>1251</v>
      </c>
      <c r="D263" s="692" t="s">
        <v>3230</v>
      </c>
      <c r="F263" s="692" t="s">
        <v>1341</v>
      </c>
      <c r="G263" s="692" t="s">
        <v>1341</v>
      </c>
    </row>
    <row r="264" spans="1:7" x14ac:dyDescent="0.15">
      <c r="A264" s="692" t="s">
        <v>1175</v>
      </c>
      <c r="B264" s="692" t="s">
        <v>3236</v>
      </c>
      <c r="C264" s="692" t="s">
        <v>1176</v>
      </c>
      <c r="D264" s="692" t="s">
        <v>3230</v>
      </c>
      <c r="F264" s="692" t="s">
        <v>1122</v>
      </c>
      <c r="G264" s="692" t="s">
        <v>1122</v>
      </c>
    </row>
    <row r="265" spans="1:7" x14ac:dyDescent="0.15">
      <c r="A265" s="692" t="s">
        <v>3237</v>
      </c>
      <c r="B265" s="692" t="s">
        <v>3238</v>
      </c>
      <c r="C265" s="692" t="s">
        <v>3239</v>
      </c>
      <c r="D265" s="692" t="s">
        <v>3230</v>
      </c>
      <c r="F265" s="692" t="s">
        <v>1165</v>
      </c>
      <c r="G265" s="692" t="s">
        <v>1165</v>
      </c>
    </row>
    <row r="266" spans="1:7" x14ac:dyDescent="0.15">
      <c r="A266" s="692" t="s">
        <v>1984</v>
      </c>
      <c r="B266" s="692" t="s">
        <v>3240</v>
      </c>
      <c r="C266" s="692" t="s">
        <v>1129</v>
      </c>
      <c r="D266" s="692" t="s">
        <v>3241</v>
      </c>
      <c r="F266" s="692" t="s">
        <v>1122</v>
      </c>
      <c r="G266" s="692" t="s">
        <v>1122</v>
      </c>
    </row>
    <row r="267" spans="1:7" x14ac:dyDescent="0.15">
      <c r="A267" s="692" t="s">
        <v>1983</v>
      </c>
      <c r="B267" s="692" t="s">
        <v>3242</v>
      </c>
      <c r="C267" s="692" t="s">
        <v>1389</v>
      </c>
      <c r="D267" s="692" t="s">
        <v>3243</v>
      </c>
      <c r="F267" s="692" t="s">
        <v>1122</v>
      </c>
      <c r="G267" s="692" t="s">
        <v>1122</v>
      </c>
    </row>
    <row r="268" spans="1:7" x14ac:dyDescent="0.15">
      <c r="A268" s="692" t="s">
        <v>3260</v>
      </c>
      <c r="B268" s="692" t="s">
        <v>3244</v>
      </c>
      <c r="C268" s="692" t="s">
        <v>1182</v>
      </c>
      <c r="D268" s="692" t="s">
        <v>2043</v>
      </c>
      <c r="F268" s="692" t="s">
        <v>1122</v>
      </c>
      <c r="G268" s="692" t="s">
        <v>1122</v>
      </c>
    </row>
    <row r="269" spans="1:7" x14ac:dyDescent="0.15">
      <c r="A269" s="692" t="s">
        <v>3259</v>
      </c>
      <c r="B269" s="692" t="s">
        <v>3245</v>
      </c>
      <c r="C269" s="692" t="s">
        <v>3246</v>
      </c>
      <c r="D269" s="692" t="s">
        <v>2043</v>
      </c>
      <c r="F269" s="692" t="s">
        <v>1356</v>
      </c>
      <c r="G269" s="692" t="s">
        <v>1356</v>
      </c>
    </row>
    <row r="270" spans="1:7" x14ac:dyDescent="0.15">
      <c r="A270" s="692" t="s">
        <v>3261</v>
      </c>
      <c r="B270" s="692" t="s">
        <v>3247</v>
      </c>
      <c r="C270" s="692" t="s">
        <v>3248</v>
      </c>
      <c r="D270" s="692" t="s">
        <v>2043</v>
      </c>
      <c r="F270" s="692" t="s">
        <v>1122</v>
      </c>
      <c r="G270" s="692" t="s">
        <v>1122</v>
      </c>
    </row>
    <row r="271" spans="1:7" x14ac:dyDescent="0.15">
      <c r="A271" s="692" t="s">
        <v>3262</v>
      </c>
      <c r="B271" s="692" t="s">
        <v>3249</v>
      </c>
      <c r="C271" s="692" t="s">
        <v>3250</v>
      </c>
      <c r="D271" s="692" t="s">
        <v>2043</v>
      </c>
      <c r="F271" s="692" t="s">
        <v>1122</v>
      </c>
      <c r="G271" s="692" t="s">
        <v>1122</v>
      </c>
    </row>
    <row r="272" spans="1:7" x14ac:dyDescent="0.15">
      <c r="A272" s="692" t="s">
        <v>3263</v>
      </c>
      <c r="B272" s="692" t="s">
        <v>3251</v>
      </c>
      <c r="C272" s="692" t="s">
        <v>3252</v>
      </c>
      <c r="D272" s="692" t="s">
        <v>2043</v>
      </c>
      <c r="F272" s="692" t="s">
        <v>1122</v>
      </c>
      <c r="G272" s="692" t="s">
        <v>1122</v>
      </c>
    </row>
    <row r="273" spans="1:7" x14ac:dyDescent="0.15">
      <c r="A273" s="692" t="s">
        <v>3264</v>
      </c>
      <c r="B273" s="692" t="s">
        <v>3253</v>
      </c>
      <c r="C273" s="692" t="s">
        <v>3254</v>
      </c>
      <c r="D273" s="692" t="s">
        <v>2043</v>
      </c>
      <c r="F273" s="692" t="s">
        <v>1122</v>
      </c>
      <c r="G273" s="692" t="s">
        <v>1122</v>
      </c>
    </row>
    <row r="274" spans="1:7" x14ac:dyDescent="0.15">
      <c r="A274" s="692" t="s">
        <v>3265</v>
      </c>
      <c r="B274" s="692" t="s">
        <v>3255</v>
      </c>
      <c r="C274" s="692" t="s">
        <v>3256</v>
      </c>
      <c r="D274" s="692" t="s">
        <v>2044</v>
      </c>
      <c r="F274" s="692" t="s">
        <v>1122</v>
      </c>
      <c r="G274" s="692" t="s">
        <v>1122</v>
      </c>
    </row>
  </sheetData>
  <sheetProtection selectLockedCells="1" selectUnlockedCells="1"/>
  <sortState ref="A2:K588">
    <sortCondition ref="A2:A588"/>
  </sortState>
  <conditionalFormatting sqref="A1:A258 A260:A1048576">
    <cfRule type="duplicateValues" dxfId="3" priority="7"/>
    <cfRule type="duplicateValues" dxfId="2" priority="8"/>
  </conditionalFormatting>
  <conditionalFormatting sqref="A259">
    <cfRule type="duplicateValues" dxfId="1" priority="1"/>
    <cfRule type="duplicateValues" dxfId="0" priority="2"/>
  </conditionalFormatting>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enableFormatConditionsCalculation="0"/>
  <dimension ref="A3:O1430"/>
  <sheetViews>
    <sheetView zoomScale="80" zoomScaleNormal="80" zoomScalePageLayoutView="80" workbookViewId="0">
      <pane xSplit="3" ySplit="4" topLeftCell="D751" activePane="bottomRight" state="frozen"/>
      <selection pane="topRight" activeCell="D1" sqref="D1"/>
      <selection pane="bottomLeft" activeCell="A5" sqref="A5"/>
      <selection pane="bottomRight" activeCell="C769" sqref="C769"/>
    </sheetView>
  </sheetViews>
  <sheetFormatPr baseColWidth="10" defaultRowHeight="15" x14ac:dyDescent="0.2"/>
  <cols>
    <col min="1" max="1" width="12.33203125" style="671" bestFit="1" customWidth="1"/>
    <col min="2" max="2" width="12.83203125" customWidth="1"/>
    <col min="3" max="3" width="38.33203125" customWidth="1"/>
    <col min="4" max="4" width="22.5" customWidth="1"/>
    <col min="5" max="5" width="26.1640625" customWidth="1"/>
    <col min="6" max="7" width="19" bestFit="1" customWidth="1"/>
    <col min="8" max="8" width="17.6640625" customWidth="1"/>
    <col min="9" max="9" width="18.5" customWidth="1"/>
    <col min="10" max="10" width="0" hidden="1" customWidth="1"/>
    <col min="11" max="11" width="17.1640625" hidden="1" customWidth="1"/>
    <col min="13" max="13" width="12" bestFit="1" customWidth="1"/>
    <col min="15" max="15" width="14" bestFit="1" customWidth="1"/>
    <col min="19" max="19" width="8.6640625" bestFit="1" customWidth="1"/>
  </cols>
  <sheetData>
    <row r="3" spans="1:11" x14ac:dyDescent="0.2">
      <c r="B3" s="756" t="s">
        <v>2861</v>
      </c>
      <c r="C3" s="757" t="s">
        <v>2878</v>
      </c>
      <c r="D3" s="755" t="str">
        <f>'BALANCE_P-1'!C1</f>
        <v>Solde N-1</v>
      </c>
      <c r="E3" s="755"/>
      <c r="F3" s="755" t="str">
        <f>BALANCE_P!C1</f>
        <v>Mouvement N</v>
      </c>
      <c r="G3" s="755"/>
      <c r="H3" s="755" t="str">
        <f>BALANCE_P!E1</f>
        <v>Solde N</v>
      </c>
      <c r="I3" s="755"/>
      <c r="J3" t="s">
        <v>2894</v>
      </c>
    </row>
    <row r="4" spans="1:11" s="653" customFormat="1" ht="19" x14ac:dyDescent="0.25">
      <c r="A4" s="672" t="s">
        <v>2865</v>
      </c>
      <c r="B4" s="756"/>
      <c r="C4" s="757"/>
      <c r="D4" s="663" t="s">
        <v>2862</v>
      </c>
      <c r="E4" s="664" t="s">
        <v>2863</v>
      </c>
      <c r="F4" s="663" t="s">
        <v>2862</v>
      </c>
      <c r="G4" s="664" t="s">
        <v>2863</v>
      </c>
      <c r="H4" s="663" t="s">
        <v>2862</v>
      </c>
      <c r="I4" s="664" t="s">
        <v>2863</v>
      </c>
    </row>
    <row r="5" spans="1:11" ht="19" x14ac:dyDescent="0.25">
      <c r="A5" s="671">
        <f>LEN(B5)</f>
        <v>1</v>
      </c>
      <c r="B5" s="655">
        <v>1</v>
      </c>
      <c r="C5" s="655" t="s">
        <v>2864</v>
      </c>
      <c r="D5" s="656">
        <f>SUMIFS('BALANCE_P-1'!$C:$C,'BALANCE_P-1'!$Y:$Y,'BALANCE-REF'!$B5)</f>
        <v>5121558645</v>
      </c>
      <c r="E5" s="657">
        <f>SUMIFS('BALANCE_P-1'!$D:$D,'BALANCE_P-1'!$Y:$Y,'BALANCE-REF'!$B5)</f>
        <v>4827114678</v>
      </c>
      <c r="F5" s="656">
        <f>SUMIFS(BALANCE_P!$C:$C,BALANCE_P!$Y:$Y,'BALANCE-REF'!$B5)</f>
        <v>426553733907</v>
      </c>
      <c r="G5" s="657">
        <f>SUMIFS(BALANCE_P!$D:$D,BALANCE_P!$Y:$Y,'BALANCE-REF'!$B5)</f>
        <v>429818394170</v>
      </c>
      <c r="H5" s="656">
        <f>SUMIFS(BALANCE_P!$E:$E,BALANCE_P!$Y:$Y,'BALANCE-REF'!$B5)</f>
        <v>14681623153</v>
      </c>
      <c r="I5" s="656">
        <f>SUMIFS(BALANCE_P!$F:$F,BALANCE_P!$Y:$Y,'BALANCE-REF'!$B5)</f>
        <v>17651839449</v>
      </c>
      <c r="J5" s="687">
        <f>H5-D5</f>
        <v>9560064508</v>
      </c>
      <c r="K5" s="687">
        <f>I5-E5</f>
        <v>12824724771</v>
      </c>
    </row>
    <row r="6" spans="1:11" ht="19" x14ac:dyDescent="0.25">
      <c r="A6" s="671">
        <f t="shared" ref="A6:A69" si="0">LEN(B6)</f>
        <v>2</v>
      </c>
      <c r="B6" s="658">
        <v>10</v>
      </c>
      <c r="C6" s="658" t="s">
        <v>2045</v>
      </c>
      <c r="D6" s="659">
        <f>SUMIFS('BALANCE_P-1'!$C:$C,'BALANCE_P-1'!$X:$X,'BALANCE-REF'!$B6)</f>
        <v>213648511</v>
      </c>
      <c r="E6" s="659">
        <f>SUMIFS('BALANCE_P-1'!$D:$D,'BALANCE_P-1'!$X:$X,'BALANCE-REF'!$B6)</f>
        <v>1</v>
      </c>
      <c r="F6" s="659">
        <f>SUMIFS(BALANCE_P!$C:$C,BALANCE_P!$X:$X,'BALANCE-REF'!$B6)</f>
        <v>133022310809</v>
      </c>
      <c r="G6" s="659">
        <f>SUMIFS(BALANCE_P!$D:$D,BALANCE_P!$X:$X,'BALANCE-REF'!$B6)</f>
        <v>133005527954</v>
      </c>
      <c r="H6" s="656">
        <f>SUMIFS(BALANCE_P!$E:$E,BALANCE_P!$X:$X,'BALANCE-REF'!$B6)</f>
        <v>230431366</v>
      </c>
      <c r="I6" s="656">
        <f>SUMIFS(BALANCE_P!$F:$F,BALANCE_P!$X:$X,'BALANCE-REF'!$B6)</f>
        <v>1</v>
      </c>
      <c r="J6" s="687">
        <f t="shared" ref="J6:J69" si="1">H6-D6</f>
        <v>16782855</v>
      </c>
      <c r="K6" s="687">
        <f t="shared" ref="K6:K69" si="2">I6-E6</f>
        <v>0</v>
      </c>
    </row>
    <row r="7" spans="1:11" ht="19" x14ac:dyDescent="0.25">
      <c r="A7" s="671">
        <f t="shared" si="0"/>
        <v>3</v>
      </c>
      <c r="B7" s="652">
        <v>101</v>
      </c>
      <c r="C7" s="652" t="s">
        <v>139</v>
      </c>
      <c r="D7" s="654">
        <f>SUMIFS('BALANCE_P-1'!$C:$C,'BALANCE_P-1'!$W:$W,'BALANCE-REF'!$B7)</f>
        <v>213648511</v>
      </c>
      <c r="E7" s="654">
        <f>SUMIFS('BALANCE_P-1'!$D:$D,'BALANCE_P-1'!$W:$W,'BALANCE-REF'!$B7)</f>
        <v>1</v>
      </c>
      <c r="F7" s="654">
        <f>SUMIFS(BALANCE_P!$C:$C,BALANCE_P!$W:$W,'BALANCE-REF'!$B7)</f>
        <v>133022310809</v>
      </c>
      <c r="G7" s="654">
        <f>SUMIFS(BALANCE_P!$D:$D,BALANCE_P!$W:$W,'BALANCE-REF'!$B7)</f>
        <v>133005527954</v>
      </c>
      <c r="H7" s="656">
        <f>SUMIFS(BALANCE_P!$E:$E,BALANCE_P!$W:$W,'BALANCE-REF'!$B7)</f>
        <v>230431366</v>
      </c>
      <c r="I7" s="656">
        <f>SUMIFS(BALANCE_P!$F:$F,BALANCE_P!$W:$W,'BALANCE-REF'!$B7)</f>
        <v>1</v>
      </c>
      <c r="J7" s="687">
        <f t="shared" si="1"/>
        <v>16782855</v>
      </c>
      <c r="K7" s="687">
        <f t="shared" si="2"/>
        <v>0</v>
      </c>
    </row>
    <row r="8" spans="1:11" ht="19" x14ac:dyDescent="0.25">
      <c r="A8" s="671">
        <f t="shared" si="0"/>
        <v>4</v>
      </c>
      <c r="B8" s="652">
        <v>1011</v>
      </c>
      <c r="C8" s="652" t="s">
        <v>2046</v>
      </c>
      <c r="D8" s="654">
        <f>SUMIFS('BALANCE_P-1'!$C:$C,'BALANCE_P-1'!$V:$V,'BALANCE-REF'!$B8)</f>
        <v>213648511</v>
      </c>
      <c r="E8" s="654">
        <f>SUMIFS('BALANCE_P-1'!$D:$D,'BALANCE_P-1'!$V:$V,'BALANCE-REF'!$B8)</f>
        <v>1</v>
      </c>
      <c r="F8" s="654">
        <f>SUMIFS(BALANCE_P!$C:$C,BALANCE_P!$V:$V,'BALANCE-REF'!$B8)</f>
        <v>133022310809</v>
      </c>
      <c r="G8" s="654">
        <f>SUMIFS(BALANCE_P!$D:$D,BALANCE_P!$V:$V,'BALANCE-REF'!$B8)</f>
        <v>133005527954</v>
      </c>
      <c r="H8" s="656">
        <f>SUMIFS(BALANCE_P!$E:$E,BALANCE_P!$V:$V,'BALANCE-REF'!$B8)</f>
        <v>230431366</v>
      </c>
      <c r="I8" s="656">
        <f>SUMIFS(BALANCE_P!$F:$F,BALANCE_P!$V:$V,'BALANCE-REF'!$B8)</f>
        <v>1</v>
      </c>
      <c r="J8" s="687">
        <f t="shared" si="1"/>
        <v>16782855</v>
      </c>
      <c r="K8" s="687">
        <f t="shared" si="2"/>
        <v>0</v>
      </c>
    </row>
    <row r="9" spans="1:11" ht="19" x14ac:dyDescent="0.25">
      <c r="A9" s="671">
        <f t="shared" si="0"/>
        <v>4</v>
      </c>
      <c r="B9" s="652">
        <v>1012</v>
      </c>
      <c r="C9" s="652" t="s">
        <v>2047</v>
      </c>
      <c r="D9" s="654">
        <f>SUMIFS('BALANCE_P-1'!$C:$C,'BALANCE_P-1'!$V:$V,'BALANCE-REF'!$B9)</f>
        <v>0</v>
      </c>
      <c r="E9" s="654">
        <f>SUMIFS('BALANCE_P-1'!$D:$D,'BALANCE_P-1'!$V:$V,'BALANCE-REF'!$B9)</f>
        <v>0</v>
      </c>
      <c r="F9" s="654">
        <f>SUMIFS(BALANCE_P!$C:$C,BALANCE_P!$V:$V,'BALANCE-REF'!$B9)</f>
        <v>0</v>
      </c>
      <c r="G9" s="654">
        <f>SUMIFS(BALANCE_P!$D:$D,BALANCE_P!$V:$V,'BALANCE-REF'!$B9)</f>
        <v>0</v>
      </c>
      <c r="H9" s="656">
        <f>SUMIFS(BALANCE_P!$E:$E,BALANCE_P!$V:$V,'BALANCE-REF'!$B9)</f>
        <v>0</v>
      </c>
      <c r="I9" s="656">
        <f>SUMIFS(BALANCE_P!$F:$F,BALANCE_P!$V:$V,'BALANCE-REF'!$B9)</f>
        <v>0</v>
      </c>
      <c r="J9" s="687">
        <f t="shared" si="1"/>
        <v>0</v>
      </c>
      <c r="K9" s="687">
        <f t="shared" si="2"/>
        <v>0</v>
      </c>
    </row>
    <row r="10" spans="1:11" ht="19" x14ac:dyDescent="0.25">
      <c r="A10" s="671">
        <f t="shared" si="0"/>
        <v>2</v>
      </c>
      <c r="B10" s="658">
        <v>11</v>
      </c>
      <c r="C10" s="658" t="s">
        <v>2048</v>
      </c>
      <c r="D10" s="659">
        <f>SUMIFS('BALANCE_P-1'!$C:$C,'BALANCE_P-1'!$X:$X,'BALANCE-REF'!$B10)</f>
        <v>4907910134</v>
      </c>
      <c r="E10" s="659">
        <f>SUMIFS('BALANCE_P-1'!$D:$D,'BALANCE_P-1'!$X:$X,'BALANCE-REF'!$B10)</f>
        <v>141459240</v>
      </c>
      <c r="F10" s="659">
        <f>SUMIFS(BALANCE_P!$C:$C,BALANCE_P!$X:$X,'BALANCE-REF'!$B10)</f>
        <v>247185965926</v>
      </c>
      <c r="G10" s="659">
        <f>SUMIFS(BALANCE_P!$D:$D,BALANCE_P!$X:$X,'BALANCE-REF'!$B10)</f>
        <v>248968571248</v>
      </c>
      <c r="H10" s="656">
        <f>SUMIFS(BALANCE_P!$E:$E,BALANCE_P!$X:$X,'BALANCE-REF'!$B10)</f>
        <v>8720314102</v>
      </c>
      <c r="I10" s="656">
        <f>SUMIFS(BALANCE_P!$F:$F,BALANCE_P!$X:$X,'BALANCE-REF'!$B10)</f>
        <v>5736468530</v>
      </c>
      <c r="J10" s="687">
        <f t="shared" si="1"/>
        <v>3812403968</v>
      </c>
      <c r="K10" s="687">
        <f t="shared" si="2"/>
        <v>5595009290</v>
      </c>
    </row>
    <row r="11" spans="1:11" ht="19" x14ac:dyDescent="0.25">
      <c r="A11" s="671">
        <f t="shared" si="0"/>
        <v>3</v>
      </c>
      <c r="B11" s="652">
        <v>110</v>
      </c>
      <c r="C11" s="652" t="s">
        <v>2049</v>
      </c>
      <c r="D11" s="654">
        <f>SUMIFS('BALANCE_P-1'!$C:$C,'BALANCE_P-1'!$W:$W,'BALANCE-REF'!$B11)</f>
        <v>0</v>
      </c>
      <c r="E11" s="654">
        <f>SUMIFS('BALANCE_P-1'!$D:$D,'BALANCE_P-1'!$W:$W,'BALANCE-REF'!$B11)</f>
        <v>0</v>
      </c>
      <c r="F11" s="654">
        <f>SUMIFS(BALANCE_P!$C:$C,BALANCE_P!$W:$W,'BALANCE-REF'!$B11)</f>
        <v>0</v>
      </c>
      <c r="G11" s="654">
        <f>SUMIFS(BALANCE_P!$D:$D,BALANCE_P!$W:$W,'BALANCE-REF'!$B11)</f>
        <v>0</v>
      </c>
      <c r="H11" s="656">
        <f>SUMIFS(BALANCE_P!$E:$E,BALANCE_P!$W:$W,'BALANCE-REF'!$B11)</f>
        <v>0</v>
      </c>
      <c r="I11" s="656">
        <f>SUMIFS(BALANCE_P!$F:$F,BALANCE_P!$W:$W,'BALANCE-REF'!$B11)</f>
        <v>0</v>
      </c>
      <c r="J11" s="687">
        <f t="shared" si="1"/>
        <v>0</v>
      </c>
      <c r="K11" s="687">
        <f t="shared" si="2"/>
        <v>0</v>
      </c>
    </row>
    <row r="12" spans="1:11" ht="19" x14ac:dyDescent="0.25">
      <c r="A12" s="671">
        <f t="shared" si="0"/>
        <v>4</v>
      </c>
      <c r="B12" s="652">
        <v>1101</v>
      </c>
      <c r="C12" s="652" t="s">
        <v>2050</v>
      </c>
      <c r="D12" s="654">
        <f>SUMIFS('BALANCE_P-1'!$C:$C,'BALANCE_P-1'!$V:$V,'BALANCE-REF'!$B12)</f>
        <v>0</v>
      </c>
      <c r="E12" s="654">
        <f>SUMIFS('BALANCE_P-1'!$D:$D,'BALANCE_P-1'!$V:$V,'BALANCE-REF'!$B12)</f>
        <v>0</v>
      </c>
      <c r="F12" s="654">
        <f>SUMIFS(BALANCE_P!$C:$C,BALANCE_P!$V:$V,'BALANCE-REF'!$B12)</f>
        <v>0</v>
      </c>
      <c r="G12" s="654">
        <f>SUMIFS(BALANCE_P!$D:$D,BALANCE_P!$V:$V,'BALANCE-REF'!$B12)</f>
        <v>0</v>
      </c>
      <c r="H12" s="656">
        <f>SUMIFS(BALANCE_P!$E:$E,BALANCE_P!$V:$V,'BALANCE-REF'!$B12)</f>
        <v>0</v>
      </c>
      <c r="I12" s="656">
        <f>SUMIFS(BALANCE_P!$F:$F,BALANCE_P!$V:$V,'BALANCE-REF'!$B12)</f>
        <v>0</v>
      </c>
      <c r="J12" s="687">
        <f t="shared" si="1"/>
        <v>0</v>
      </c>
      <c r="K12" s="687">
        <f t="shared" si="2"/>
        <v>0</v>
      </c>
    </row>
    <row r="13" spans="1:11" ht="19" x14ac:dyDescent="0.25">
      <c r="A13" s="671">
        <f t="shared" si="0"/>
        <v>3</v>
      </c>
      <c r="B13" s="652">
        <v>111</v>
      </c>
      <c r="C13" s="652" t="s">
        <v>2051</v>
      </c>
      <c r="D13" s="654">
        <f>SUMIFS('BALANCE_P-1'!$C:$C,'BALANCE_P-1'!$W:$W,'BALANCE-REF'!$B13)</f>
        <v>0</v>
      </c>
      <c r="E13" s="654">
        <f>SUMIFS('BALANCE_P-1'!$D:$D,'BALANCE_P-1'!$W:$W,'BALANCE-REF'!$B13)</f>
        <v>0</v>
      </c>
      <c r="F13" s="654">
        <f>SUMIFS(BALANCE_P!$C:$C,BALANCE_P!$W:$W,'BALANCE-REF'!$B13)</f>
        <v>46329666937</v>
      </c>
      <c r="G13" s="654">
        <f>SUMIFS(BALANCE_P!$D:$D,BALANCE_P!$W:$W,'BALANCE-REF'!$B13)</f>
        <v>45165767639</v>
      </c>
      <c r="H13" s="656">
        <f>SUMIFS(BALANCE_P!$E:$E,BALANCE_P!$W:$W,'BALANCE-REF'!$B13)</f>
        <v>6894776983</v>
      </c>
      <c r="I13" s="656">
        <f>SUMIFS(BALANCE_P!$F:$F,BALANCE_P!$W:$W,'BALANCE-REF'!$B13)</f>
        <v>5730877685</v>
      </c>
      <c r="J13" s="687">
        <f t="shared" si="1"/>
        <v>6894776983</v>
      </c>
      <c r="K13" s="687">
        <f t="shared" si="2"/>
        <v>5730877685</v>
      </c>
    </row>
    <row r="14" spans="1:11" ht="19" x14ac:dyDescent="0.25">
      <c r="A14" s="671">
        <f t="shared" si="0"/>
        <v>4</v>
      </c>
      <c r="B14" s="652">
        <v>1111</v>
      </c>
      <c r="C14" s="652" t="s">
        <v>2051</v>
      </c>
      <c r="D14" s="654">
        <f>SUMIFS('BALANCE_P-1'!$C:$C,'BALANCE_P-1'!$V:$V,'BALANCE-REF'!$B14)</f>
        <v>0</v>
      </c>
      <c r="E14" s="654">
        <f>SUMIFS('BALANCE_P-1'!$D:$D,'BALANCE_P-1'!$V:$V,'BALANCE-REF'!$B14)</f>
        <v>0</v>
      </c>
      <c r="F14" s="654">
        <f>SUMIFS(BALANCE_P!$C:$C,BALANCE_P!$V:$V,'BALANCE-REF'!$B14)</f>
        <v>46329666937</v>
      </c>
      <c r="G14" s="654">
        <f>SUMIFS(BALANCE_P!$D:$D,BALANCE_P!$V:$V,'BALANCE-REF'!$B14)</f>
        <v>45165767639</v>
      </c>
      <c r="H14" s="656">
        <f>SUMIFS(BALANCE_P!$E:$E,BALANCE_P!$V:$V,'BALANCE-REF'!$B14)</f>
        <v>6894776983</v>
      </c>
      <c r="I14" s="656">
        <f>SUMIFS(BALANCE_P!$F:$F,BALANCE_P!$V:$V,'BALANCE-REF'!$B14)</f>
        <v>5730877685</v>
      </c>
      <c r="J14" s="687">
        <f t="shared" si="1"/>
        <v>6894776983</v>
      </c>
      <c r="K14" s="687">
        <f t="shared" si="2"/>
        <v>5730877685</v>
      </c>
    </row>
    <row r="15" spans="1:11" ht="19" x14ac:dyDescent="0.25">
      <c r="A15" s="671">
        <f t="shared" si="0"/>
        <v>5</v>
      </c>
      <c r="B15" s="652">
        <v>11111</v>
      </c>
      <c r="C15" s="652" t="s">
        <v>706</v>
      </c>
      <c r="D15" s="654">
        <f>SUMIFS('BALANCE_P-1'!$C:$C,'BALANCE_P-1'!$U:$U,'BALANCE-REF'!$B15)</f>
        <v>0</v>
      </c>
      <c r="E15" s="654">
        <f>SUMIFS('BALANCE_P-1'!$D:$D,'BALANCE_P-1'!$U:$U,'BALANCE-REF'!$B15)</f>
        <v>0</v>
      </c>
      <c r="F15" s="654">
        <f>SUMIFS(BALANCE_P!$C:$C,BALANCE_P!$U:$U,'BALANCE-REF'!$B15)</f>
        <v>0</v>
      </c>
      <c r="G15" s="654">
        <f>SUMIFS(BALANCE_P!$D:$D,BALANCE_P!$U:$U,'BALANCE-REF'!$B15)</f>
        <v>0</v>
      </c>
      <c r="H15" s="656">
        <f>SUMIFS(BALANCE_P!$E:$E,BALANCE_P!$U:$U,'BALANCE-REF'!$B15)</f>
        <v>0</v>
      </c>
      <c r="I15" s="656">
        <f>SUMIFS(BALANCE_P!$F:$F,BALANCE_P!$U:$U,'BALANCE-REF'!$B15)</f>
        <v>0</v>
      </c>
      <c r="J15" s="687">
        <f t="shared" si="1"/>
        <v>0</v>
      </c>
      <c r="K15" s="687">
        <f t="shared" si="2"/>
        <v>0</v>
      </c>
    </row>
    <row r="16" spans="1:11" ht="19" x14ac:dyDescent="0.25">
      <c r="A16" s="671">
        <f t="shared" si="0"/>
        <v>6</v>
      </c>
      <c r="B16" s="652">
        <v>111111</v>
      </c>
      <c r="C16" s="652" t="s">
        <v>706</v>
      </c>
      <c r="D16" s="654">
        <f>SUMIFS('BALANCE_P-1'!$C:$C,'BALANCE_P-1'!$T:$T,'BALANCE-REF'!$B16)</f>
        <v>0</v>
      </c>
      <c r="E16" s="654">
        <f>SUMIFS('BALANCE_P-1'!$D:$D,'BALANCE_P-1'!$T:$T,'BALANCE-REF'!$B16)</f>
        <v>0</v>
      </c>
      <c r="F16" s="654">
        <f>SUMIFS(BALANCE_P!$C:$C,BALANCE_P!$T:$T,'BALANCE-REF'!$B16)</f>
        <v>0</v>
      </c>
      <c r="G16" s="654">
        <f>SUMIFS(BALANCE_P!$D:$D,BALANCE_P!$T:$T,'BALANCE-REF'!$B16)</f>
        <v>0</v>
      </c>
      <c r="H16" s="656">
        <f>SUMIFS(BALANCE_P!$E:$E,BALANCE_P!$T:$T,'BALANCE-REF'!$B16)</f>
        <v>0</v>
      </c>
      <c r="I16" s="656">
        <f>SUMIFS(BALANCE_P!$F:$F,BALANCE_P!$T:$T,'BALANCE-REF'!$B16)</f>
        <v>0</v>
      </c>
      <c r="J16" s="687">
        <f t="shared" si="1"/>
        <v>0</v>
      </c>
      <c r="K16" s="687">
        <f t="shared" si="2"/>
        <v>0</v>
      </c>
    </row>
    <row r="17" spans="1:11" ht="19" x14ac:dyDescent="0.25">
      <c r="A17" s="671">
        <f t="shared" si="0"/>
        <v>6</v>
      </c>
      <c r="B17" s="652">
        <v>111116</v>
      </c>
      <c r="C17" s="652" t="s">
        <v>140</v>
      </c>
      <c r="D17" s="654">
        <f>SUMIFS('BALANCE_P-1'!$C:$C,'BALANCE_P-1'!$T:$T,'BALANCE-REF'!$B17)</f>
        <v>0</v>
      </c>
      <c r="E17" s="654">
        <f>SUMIFS('BALANCE_P-1'!$D:$D,'BALANCE_P-1'!$T:$T,'BALANCE-REF'!$B17)</f>
        <v>0</v>
      </c>
      <c r="F17" s="654">
        <f>SUMIFS(BALANCE_P!$C:$C,BALANCE_P!$T:$T,'BALANCE-REF'!$B17)</f>
        <v>0</v>
      </c>
      <c r="G17" s="654">
        <f>SUMIFS(BALANCE_P!$D:$D,BALANCE_P!$T:$T,'BALANCE-REF'!$B17)</f>
        <v>0</v>
      </c>
      <c r="H17" s="656">
        <f>SUMIFS(BALANCE_P!$E:$E,BALANCE_P!$T:$T,'BALANCE-REF'!$B17)</f>
        <v>0</v>
      </c>
      <c r="I17" s="656">
        <f>SUMIFS(BALANCE_P!$F:$F,BALANCE_P!$T:$T,'BALANCE-REF'!$B17)</f>
        <v>0</v>
      </c>
      <c r="J17" s="687">
        <f t="shared" si="1"/>
        <v>0</v>
      </c>
      <c r="K17" s="687">
        <f t="shared" si="2"/>
        <v>0</v>
      </c>
    </row>
    <row r="18" spans="1:11" ht="19" x14ac:dyDescent="0.25">
      <c r="A18" s="671">
        <f t="shared" si="0"/>
        <v>6</v>
      </c>
      <c r="B18" s="652">
        <v>111117</v>
      </c>
      <c r="C18" s="652" t="s">
        <v>112</v>
      </c>
      <c r="D18" s="654">
        <f>SUMIFS('BALANCE_P-1'!$C:$C,'BALANCE_P-1'!$T:$T,'BALANCE-REF'!$B18)</f>
        <v>0</v>
      </c>
      <c r="E18" s="654">
        <f>SUMIFS('BALANCE_P-1'!$D:$D,'BALANCE_P-1'!$T:$T,'BALANCE-REF'!$B18)</f>
        <v>0</v>
      </c>
      <c r="F18" s="654">
        <f>SUMIFS(BALANCE_P!$C:$C,BALANCE_P!$T:$T,'BALANCE-REF'!$B18)</f>
        <v>0</v>
      </c>
      <c r="G18" s="654">
        <f>SUMIFS(BALANCE_P!$D:$D,BALANCE_P!$T:$T,'BALANCE-REF'!$B18)</f>
        <v>0</v>
      </c>
      <c r="H18" s="656">
        <f>SUMIFS(BALANCE_P!$E:$E,BALANCE_P!$T:$T,'BALANCE-REF'!$B18)</f>
        <v>0</v>
      </c>
      <c r="I18" s="656">
        <f>SUMIFS(BALANCE_P!$F:$F,BALANCE_P!$T:$T,'BALANCE-REF'!$B18)</f>
        <v>0</v>
      </c>
      <c r="J18" s="687">
        <f t="shared" si="1"/>
        <v>0</v>
      </c>
      <c r="K18" s="687">
        <f t="shared" si="2"/>
        <v>0</v>
      </c>
    </row>
    <row r="19" spans="1:11" ht="19" x14ac:dyDescent="0.25">
      <c r="A19" s="671">
        <f t="shared" si="0"/>
        <v>5</v>
      </c>
      <c r="B19" s="652">
        <v>11112</v>
      </c>
      <c r="C19" s="652" t="s">
        <v>707</v>
      </c>
      <c r="D19" s="654">
        <f>SUMIFS('BALANCE_P-1'!$C:$C,'BALANCE_P-1'!$U:$U,'BALANCE-REF'!$B19)</f>
        <v>0</v>
      </c>
      <c r="E19" s="654">
        <f>SUMIFS('BALANCE_P-1'!$D:$D,'BALANCE_P-1'!$U:$U,'BALANCE-REF'!$B19)</f>
        <v>0</v>
      </c>
      <c r="F19" s="654">
        <f>SUMIFS(BALANCE_P!$C:$C,BALANCE_P!$U:$U,'BALANCE-REF'!$B19)</f>
        <v>46329666937</v>
      </c>
      <c r="G19" s="654">
        <f>SUMIFS(BALANCE_P!$D:$D,BALANCE_P!$U:$U,'BALANCE-REF'!$B19)</f>
        <v>45165767639</v>
      </c>
      <c r="H19" s="656">
        <f>SUMIFS(BALANCE_P!$E:$E,BALANCE_P!$U:$U,'BALANCE-REF'!$B19)</f>
        <v>6894776983</v>
      </c>
      <c r="I19" s="656">
        <f>SUMIFS(BALANCE_P!$F:$F,BALANCE_P!$U:$U,'BALANCE-REF'!$B19)</f>
        <v>5730877685</v>
      </c>
      <c r="J19" s="687">
        <f t="shared" si="1"/>
        <v>6894776983</v>
      </c>
      <c r="K19" s="687">
        <f t="shared" si="2"/>
        <v>5730877685</v>
      </c>
    </row>
    <row r="20" spans="1:11" ht="19" x14ac:dyDescent="0.25">
      <c r="A20" s="671">
        <f t="shared" si="0"/>
        <v>6</v>
      </c>
      <c r="B20" s="652">
        <v>111121</v>
      </c>
      <c r="C20" s="652" t="s">
        <v>707</v>
      </c>
      <c r="D20" s="654">
        <f>SUMIFS('BALANCE_P-1'!$C:$C,'BALANCE_P-1'!$T:$T,'BALANCE-REF'!$B20)</f>
        <v>0</v>
      </c>
      <c r="E20" s="654">
        <f>SUMIFS('BALANCE_P-1'!$D:$D,'BALANCE_P-1'!$T:$T,'BALANCE-REF'!$B20)</f>
        <v>0</v>
      </c>
      <c r="F20" s="654">
        <f>SUMIFS(BALANCE_P!$C:$C,BALANCE_P!$T:$T,'BALANCE-REF'!$B20)</f>
        <v>43677324881</v>
      </c>
      <c r="G20" s="654">
        <f>SUMIFS(BALANCE_P!$D:$D,BALANCE_P!$T:$T,'BALANCE-REF'!$B20)</f>
        <v>42513425583</v>
      </c>
      <c r="H20" s="656">
        <f>SUMIFS(BALANCE_P!$E:$E,BALANCE_P!$T:$T,'BALANCE-REF'!$B20)</f>
        <v>6894776983</v>
      </c>
      <c r="I20" s="656">
        <f>SUMIFS(BALANCE_P!$F:$F,BALANCE_P!$T:$T,'BALANCE-REF'!$B20)</f>
        <v>5730877685</v>
      </c>
      <c r="J20" s="687">
        <f t="shared" si="1"/>
        <v>6894776983</v>
      </c>
      <c r="K20" s="687">
        <f t="shared" si="2"/>
        <v>5730877685</v>
      </c>
    </row>
    <row r="21" spans="1:11" ht="19" x14ac:dyDescent="0.25">
      <c r="A21" s="671">
        <f t="shared" si="0"/>
        <v>6</v>
      </c>
      <c r="B21" s="652">
        <v>111126</v>
      </c>
      <c r="C21" s="652" t="s">
        <v>140</v>
      </c>
      <c r="D21" s="654">
        <f>SUMIFS('BALANCE_P-1'!$C:$C,'BALANCE_P-1'!$T:$T,'BALANCE-REF'!$B21)</f>
        <v>0</v>
      </c>
      <c r="E21" s="654">
        <f>SUMIFS('BALANCE_P-1'!$D:$D,'BALANCE_P-1'!$T:$T,'BALANCE-REF'!$B21)</f>
        <v>0</v>
      </c>
      <c r="F21" s="654">
        <f>SUMIFS(BALANCE_P!$C:$C,BALANCE_P!$T:$T,'BALANCE-REF'!$B21)</f>
        <v>0</v>
      </c>
      <c r="G21" s="654">
        <f>SUMIFS(BALANCE_P!$D:$D,BALANCE_P!$T:$T,'BALANCE-REF'!$B21)</f>
        <v>0</v>
      </c>
      <c r="H21" s="656">
        <f>SUMIFS(BALANCE_P!$E:$E,BALANCE_P!$T:$T,'BALANCE-REF'!$B21)</f>
        <v>0</v>
      </c>
      <c r="I21" s="656">
        <f>SUMIFS(BALANCE_P!$F:$F,BALANCE_P!$T:$T,'BALANCE-REF'!$B21)</f>
        <v>0</v>
      </c>
      <c r="J21" s="687">
        <f t="shared" si="1"/>
        <v>0</v>
      </c>
      <c r="K21" s="687">
        <f t="shared" si="2"/>
        <v>0</v>
      </c>
    </row>
    <row r="22" spans="1:11" ht="19" x14ac:dyDescent="0.25">
      <c r="A22" s="671">
        <f t="shared" si="0"/>
        <v>6</v>
      </c>
      <c r="B22" s="652">
        <v>111127</v>
      </c>
      <c r="C22" s="652" t="s">
        <v>112</v>
      </c>
      <c r="D22" s="654">
        <f>SUMIFS('BALANCE_P-1'!$C:$C,'BALANCE_P-1'!$T:$T,'BALANCE-REF'!$B22)</f>
        <v>0</v>
      </c>
      <c r="E22" s="654">
        <f>SUMIFS('BALANCE_P-1'!$D:$D,'BALANCE_P-1'!$T:$T,'BALANCE-REF'!$B22)</f>
        <v>0</v>
      </c>
      <c r="F22" s="654">
        <f>SUMIFS(BALANCE_P!$C:$C,BALANCE_P!$T:$T,'BALANCE-REF'!$B22)</f>
        <v>0</v>
      </c>
      <c r="G22" s="654">
        <f>SUMIFS(BALANCE_P!$D:$D,BALANCE_P!$T:$T,'BALANCE-REF'!$B22)</f>
        <v>0</v>
      </c>
      <c r="H22" s="656">
        <f>SUMIFS(BALANCE_P!$E:$E,BALANCE_P!$T:$T,'BALANCE-REF'!$B22)</f>
        <v>0</v>
      </c>
      <c r="I22" s="656">
        <f>SUMIFS(BALANCE_P!$F:$F,BALANCE_P!$T:$T,'BALANCE-REF'!$B22)</f>
        <v>0</v>
      </c>
      <c r="J22" s="687">
        <f t="shared" si="1"/>
        <v>0</v>
      </c>
      <c r="K22" s="687">
        <f t="shared" si="2"/>
        <v>0</v>
      </c>
    </row>
    <row r="23" spans="1:11" ht="19" x14ac:dyDescent="0.25">
      <c r="A23" s="671">
        <f t="shared" si="0"/>
        <v>3</v>
      </c>
      <c r="B23" s="652">
        <v>112</v>
      </c>
      <c r="C23" s="652" t="s">
        <v>613</v>
      </c>
      <c r="D23" s="654">
        <f>SUMIFS('BALANCE_P-1'!$C:$C,'BALANCE_P-1'!$W:$W,'BALANCE-REF'!$B23)</f>
        <v>0</v>
      </c>
      <c r="E23" s="654">
        <f>SUMIFS('BALANCE_P-1'!$D:$D,'BALANCE_P-1'!$W:$W,'BALANCE-REF'!$B23)</f>
        <v>0</v>
      </c>
      <c r="F23" s="654">
        <f>SUMIFS(BALANCE_P!$C:$C,BALANCE_P!$W:$W,'BALANCE-REF'!$B23)</f>
        <v>0</v>
      </c>
      <c r="G23" s="654">
        <f>SUMIFS(BALANCE_P!$D:$D,BALANCE_P!$W:$W,'BALANCE-REF'!$B23)</f>
        <v>0</v>
      </c>
      <c r="H23" s="656">
        <f>SUMIFS(BALANCE_P!$E:$E,BALANCE_P!$W:$W,'BALANCE-REF'!$B23)</f>
        <v>0</v>
      </c>
      <c r="I23" s="656">
        <f>SUMIFS(BALANCE_P!$F:$F,BALANCE_P!$W:$W,'BALANCE-REF'!$B23)</f>
        <v>0</v>
      </c>
      <c r="J23" s="687">
        <f t="shared" si="1"/>
        <v>0</v>
      </c>
      <c r="K23" s="687">
        <f t="shared" si="2"/>
        <v>0</v>
      </c>
    </row>
    <row r="24" spans="1:11" ht="19" x14ac:dyDescent="0.25">
      <c r="A24" s="671">
        <f t="shared" si="0"/>
        <v>4</v>
      </c>
      <c r="B24" s="652">
        <v>1121</v>
      </c>
      <c r="C24" s="652" t="s">
        <v>613</v>
      </c>
      <c r="D24" s="654">
        <f>SUMIFS('BALANCE_P-1'!$C:$C,'BALANCE_P-1'!$V:$V,'BALANCE-REF'!$B24)</f>
        <v>0</v>
      </c>
      <c r="E24" s="654">
        <f>SUMIFS('BALANCE_P-1'!$D:$D,'BALANCE_P-1'!$V:$V,'BALANCE-REF'!$B24)</f>
        <v>0</v>
      </c>
      <c r="F24" s="654">
        <f>SUMIFS(BALANCE_P!$C:$C,BALANCE_P!$V:$V,'BALANCE-REF'!$B24)</f>
        <v>0</v>
      </c>
      <c r="G24" s="654">
        <f>SUMIFS(BALANCE_P!$D:$D,BALANCE_P!$V:$V,'BALANCE-REF'!$B24)</f>
        <v>0</v>
      </c>
      <c r="H24" s="656">
        <f>SUMIFS(BALANCE_P!$E:$E,BALANCE_P!$V:$V,'BALANCE-REF'!$B24)</f>
        <v>0</v>
      </c>
      <c r="I24" s="656">
        <f>SUMIFS(BALANCE_P!$F:$F,BALANCE_P!$V:$V,'BALANCE-REF'!$B24)</f>
        <v>0</v>
      </c>
      <c r="J24" s="687">
        <f t="shared" si="1"/>
        <v>0</v>
      </c>
      <c r="K24" s="687">
        <f t="shared" si="2"/>
        <v>0</v>
      </c>
    </row>
    <row r="25" spans="1:11" ht="19" x14ac:dyDescent="0.25">
      <c r="A25" s="671">
        <f t="shared" si="0"/>
        <v>3</v>
      </c>
      <c r="B25" s="652">
        <v>113</v>
      </c>
      <c r="C25" s="652" t="s">
        <v>2052</v>
      </c>
      <c r="D25" s="654">
        <f>SUMIFS('BALANCE_P-1'!$C:$C,'BALANCE_P-1'!$W:$W,'BALANCE-REF'!$B25)</f>
        <v>215677894</v>
      </c>
      <c r="E25" s="654">
        <f>SUMIFS('BALANCE_P-1'!$D:$D,'BALANCE_P-1'!$W:$W,'BALANCE-REF'!$B25)</f>
        <v>0</v>
      </c>
      <c r="F25" s="654">
        <f>SUMIFS(BALANCE_P!$C:$C,BALANCE_P!$W:$W,'BALANCE-REF'!$B25)</f>
        <v>26723395</v>
      </c>
      <c r="G25" s="654">
        <f>SUMIFS(BALANCE_P!$D:$D,BALANCE_P!$W:$W,'BALANCE-REF'!$B25)</f>
        <v>242401289</v>
      </c>
      <c r="H25" s="656">
        <f>SUMIFS(BALANCE_P!$E:$E,BALANCE_P!$W:$W,'BALANCE-REF'!$B25)</f>
        <v>0</v>
      </c>
      <c r="I25" s="656">
        <f>SUMIFS(BALANCE_P!$F:$F,BALANCE_P!$W:$W,'BALANCE-REF'!$B25)</f>
        <v>0</v>
      </c>
      <c r="J25" s="687">
        <f t="shared" si="1"/>
        <v>-215677894</v>
      </c>
      <c r="K25" s="687">
        <f t="shared" si="2"/>
        <v>0</v>
      </c>
    </row>
    <row r="26" spans="1:11" ht="19" x14ac:dyDescent="0.25">
      <c r="A26" s="671">
        <f t="shared" si="0"/>
        <v>4</v>
      </c>
      <c r="B26" s="652">
        <v>1131</v>
      </c>
      <c r="C26" s="652" t="s">
        <v>2052</v>
      </c>
      <c r="D26" s="654">
        <f>SUMIFS('BALANCE_P-1'!$C:$C,'BALANCE_P-1'!$V:$V,'BALANCE-REF'!$B26)</f>
        <v>215677894</v>
      </c>
      <c r="E26" s="654">
        <f>SUMIFS('BALANCE_P-1'!$D:$D,'BALANCE_P-1'!$V:$V,'BALANCE-REF'!$B26)</f>
        <v>0</v>
      </c>
      <c r="F26" s="654">
        <f>SUMIFS(BALANCE_P!$C:$C,BALANCE_P!$V:$V,'BALANCE-REF'!$B26)</f>
        <v>26723395</v>
      </c>
      <c r="G26" s="654">
        <f>SUMIFS(BALANCE_P!$D:$D,BALANCE_P!$V:$V,'BALANCE-REF'!$B26)</f>
        <v>242401289</v>
      </c>
      <c r="H26" s="656">
        <f>SUMIFS(BALANCE_P!$E:$E,BALANCE_P!$V:$V,'BALANCE-REF'!$B26)</f>
        <v>0</v>
      </c>
      <c r="I26" s="656">
        <f>SUMIFS(BALANCE_P!$F:$F,BALANCE_P!$V:$V,'BALANCE-REF'!$B26)</f>
        <v>0</v>
      </c>
      <c r="J26" s="687">
        <f t="shared" si="1"/>
        <v>-215677894</v>
      </c>
      <c r="K26" s="687">
        <f t="shared" si="2"/>
        <v>0</v>
      </c>
    </row>
    <row r="27" spans="1:11" ht="19" x14ac:dyDescent="0.25">
      <c r="A27" s="671">
        <f t="shared" si="0"/>
        <v>4</v>
      </c>
      <c r="B27" s="652">
        <v>1136</v>
      </c>
      <c r="C27" s="652" t="s">
        <v>140</v>
      </c>
      <c r="D27" s="654">
        <f>SUMIFS('BALANCE_P-1'!$C:$C,'BALANCE_P-1'!$V:$V,'BALANCE-REF'!$B27)</f>
        <v>0</v>
      </c>
      <c r="E27" s="654">
        <f>SUMIFS('BALANCE_P-1'!$D:$D,'BALANCE_P-1'!$V:$V,'BALANCE-REF'!$B27)</f>
        <v>0</v>
      </c>
      <c r="F27" s="654">
        <f>SUMIFS(BALANCE_P!$C:$C,BALANCE_P!$V:$V,'BALANCE-REF'!$B27)</f>
        <v>0</v>
      </c>
      <c r="G27" s="654">
        <f>SUMIFS(BALANCE_P!$D:$D,BALANCE_P!$V:$V,'BALANCE-REF'!$B27)</f>
        <v>0</v>
      </c>
      <c r="H27" s="656">
        <f>SUMIFS(BALANCE_P!$E:$E,BALANCE_P!$V:$V,'BALANCE-REF'!$B27)</f>
        <v>0</v>
      </c>
      <c r="I27" s="656">
        <f>SUMIFS(BALANCE_P!$F:$F,BALANCE_P!$V:$V,'BALANCE-REF'!$B27)</f>
        <v>0</v>
      </c>
      <c r="J27" s="687">
        <f t="shared" si="1"/>
        <v>0</v>
      </c>
      <c r="K27" s="687">
        <f t="shared" si="2"/>
        <v>0</v>
      </c>
    </row>
    <row r="28" spans="1:11" ht="19" x14ac:dyDescent="0.25">
      <c r="A28" s="671">
        <f t="shared" si="0"/>
        <v>4</v>
      </c>
      <c r="B28" s="652">
        <v>1137</v>
      </c>
      <c r="C28" s="652" t="s">
        <v>112</v>
      </c>
      <c r="D28" s="654">
        <f>SUMIFS('BALANCE_P-1'!$C:$C,'BALANCE_P-1'!$V:$V,'BALANCE-REF'!$B28)</f>
        <v>0</v>
      </c>
      <c r="E28" s="654">
        <f>SUMIFS('BALANCE_P-1'!$D:$D,'BALANCE_P-1'!$V:$V,'BALANCE-REF'!$B28)</f>
        <v>0</v>
      </c>
      <c r="F28" s="654">
        <f>SUMIFS(BALANCE_P!$C:$C,BALANCE_P!$V:$V,'BALANCE-REF'!$B28)</f>
        <v>0</v>
      </c>
      <c r="G28" s="654">
        <f>SUMIFS(BALANCE_P!$D:$D,BALANCE_P!$V:$V,'BALANCE-REF'!$B28)</f>
        <v>0</v>
      </c>
      <c r="H28" s="656">
        <f>SUMIFS(BALANCE_P!$E:$E,BALANCE_P!$V:$V,'BALANCE-REF'!$B28)</f>
        <v>0</v>
      </c>
      <c r="I28" s="656">
        <f>SUMIFS(BALANCE_P!$F:$F,BALANCE_P!$V:$V,'BALANCE-REF'!$B28)</f>
        <v>0</v>
      </c>
      <c r="J28" s="687">
        <f t="shared" si="1"/>
        <v>0</v>
      </c>
      <c r="K28" s="687">
        <f t="shared" si="2"/>
        <v>0</v>
      </c>
    </row>
    <row r="29" spans="1:11" ht="19" x14ac:dyDescent="0.25">
      <c r="A29" s="671">
        <f t="shared" si="0"/>
        <v>3</v>
      </c>
      <c r="B29" s="652">
        <v>114</v>
      </c>
      <c r="C29" s="652" t="s">
        <v>615</v>
      </c>
      <c r="D29" s="654">
        <f>SUMIFS('BALANCE_P-1'!$C:$C,'BALANCE_P-1'!$W:$W,'BALANCE-REF'!$B29)</f>
        <v>4692232240</v>
      </c>
      <c r="E29" s="654">
        <f>SUMIFS('BALANCE_P-1'!$D:$D,'BALANCE_P-1'!$W:$W,'BALANCE-REF'!$B29)</f>
        <v>141459240</v>
      </c>
      <c r="F29" s="654">
        <f>SUMIFS(BALANCE_P!$C:$C,BALANCE_P!$W:$W,'BALANCE-REF'!$B29)</f>
        <v>200829575594</v>
      </c>
      <c r="G29" s="654">
        <f>SUMIFS(BALANCE_P!$D:$D,BALANCE_P!$W:$W,'BALANCE-REF'!$B29)</f>
        <v>203560402320</v>
      </c>
      <c r="H29" s="656">
        <f>SUMIFS(BALANCE_P!$E:$E,BALANCE_P!$W:$W,'BALANCE-REF'!$B29)</f>
        <v>1825537119</v>
      </c>
      <c r="I29" s="656">
        <f>SUMIFS(BALANCE_P!$F:$F,BALANCE_P!$W:$W,'BALANCE-REF'!$B29)</f>
        <v>5590845</v>
      </c>
      <c r="J29" s="687">
        <f t="shared" si="1"/>
        <v>-2866695121</v>
      </c>
      <c r="K29" s="687">
        <f t="shared" si="2"/>
        <v>-135868395</v>
      </c>
    </row>
    <row r="30" spans="1:11" ht="19" x14ac:dyDescent="0.25">
      <c r="A30" s="671">
        <f t="shared" si="0"/>
        <v>4</v>
      </c>
      <c r="B30" s="652">
        <v>1141</v>
      </c>
      <c r="C30" s="652" t="s">
        <v>615</v>
      </c>
      <c r="D30" s="654">
        <f>SUMIFS('BALANCE_P-1'!$C:$C,'BALANCE_P-1'!$V:$V,'BALANCE-REF'!$B30)</f>
        <v>4596253283</v>
      </c>
      <c r="E30" s="654">
        <f>SUMIFS('BALANCE_P-1'!$D:$D,'BALANCE_P-1'!$V:$V,'BALANCE-REF'!$B30)</f>
        <v>137211920</v>
      </c>
      <c r="F30" s="654">
        <f>SUMIFS(BALANCE_P!$C:$C,BALANCE_P!$V:$V,'BALANCE-REF'!$B30)</f>
        <v>200696065084</v>
      </c>
      <c r="G30" s="654">
        <f>SUMIFS(BALANCE_P!$D:$D,BALANCE_P!$V:$V,'BALANCE-REF'!$B30)</f>
        <v>203331528901</v>
      </c>
      <c r="H30" s="656">
        <f>SUMIFS(BALANCE_P!$E:$E,BALANCE_P!$V:$V,'BALANCE-REF'!$B30)</f>
        <v>1825537119</v>
      </c>
      <c r="I30" s="656">
        <f>SUMIFS(BALANCE_P!$F:$F,BALANCE_P!$V:$V,'BALANCE-REF'!$B30)</f>
        <v>1959573</v>
      </c>
      <c r="J30" s="687">
        <f t="shared" si="1"/>
        <v>-2770716164</v>
      </c>
      <c r="K30" s="687">
        <f t="shared" si="2"/>
        <v>-135252347</v>
      </c>
    </row>
    <row r="31" spans="1:11" ht="19" x14ac:dyDescent="0.25">
      <c r="A31" s="671">
        <f t="shared" si="0"/>
        <v>4</v>
      </c>
      <c r="B31" s="652">
        <v>1146</v>
      </c>
      <c r="C31" s="652" t="s">
        <v>140</v>
      </c>
      <c r="D31" s="654">
        <f>SUMIFS('BALANCE_P-1'!$C:$C,'BALANCE_P-1'!$V:$V,'BALANCE-REF'!$B31)</f>
        <v>0</v>
      </c>
      <c r="E31" s="654">
        <f>SUMIFS('BALANCE_P-1'!$D:$D,'BALANCE_P-1'!$V:$V,'BALANCE-REF'!$B31)</f>
        <v>4247320</v>
      </c>
      <c r="F31" s="654">
        <f>SUMIFS(BALANCE_P!$C:$C,BALANCE_P!$V:$V,'BALANCE-REF'!$B31)</f>
        <v>116241452</v>
      </c>
      <c r="G31" s="654">
        <f>SUMIFS(BALANCE_P!$D:$D,BALANCE_P!$V:$V,'BALANCE-REF'!$B31)</f>
        <v>115625404</v>
      </c>
      <c r="H31" s="656">
        <f>SUMIFS(BALANCE_P!$E:$E,BALANCE_P!$V:$V,'BALANCE-REF'!$B31)</f>
        <v>0</v>
      </c>
      <c r="I31" s="656">
        <f>SUMIFS(BALANCE_P!$F:$F,BALANCE_P!$V:$V,'BALANCE-REF'!$B31)</f>
        <v>3631272</v>
      </c>
      <c r="J31" s="687">
        <f t="shared" si="1"/>
        <v>0</v>
      </c>
      <c r="K31" s="687">
        <f t="shared" si="2"/>
        <v>-616048</v>
      </c>
    </row>
    <row r="32" spans="1:11" ht="19" x14ac:dyDescent="0.25">
      <c r="A32" s="671">
        <f t="shared" si="0"/>
        <v>4</v>
      </c>
      <c r="B32" s="652">
        <v>1147</v>
      </c>
      <c r="C32" s="652" t="s">
        <v>112</v>
      </c>
      <c r="D32" s="654">
        <f>SUMIFS('BALANCE_P-1'!$C:$C,'BALANCE_P-1'!$V:$V,'BALANCE-REF'!$B32)</f>
        <v>95978957</v>
      </c>
      <c r="E32" s="654">
        <f>SUMIFS('BALANCE_P-1'!$D:$D,'BALANCE_P-1'!$V:$V,'BALANCE-REF'!$B32)</f>
        <v>0</v>
      </c>
      <c r="F32" s="654">
        <f>SUMIFS(BALANCE_P!$C:$C,BALANCE_P!$V:$V,'BALANCE-REF'!$B32)</f>
        <v>17269058</v>
      </c>
      <c r="G32" s="654">
        <f>SUMIFS(BALANCE_P!$D:$D,BALANCE_P!$V:$V,'BALANCE-REF'!$B32)</f>
        <v>113248015</v>
      </c>
      <c r="H32" s="656">
        <f>SUMIFS(BALANCE_P!$E:$E,BALANCE_P!$V:$V,'BALANCE-REF'!$B32)</f>
        <v>0</v>
      </c>
      <c r="I32" s="656">
        <f>SUMIFS(BALANCE_P!$F:$F,BALANCE_P!$V:$V,'BALANCE-REF'!$B32)</f>
        <v>0</v>
      </c>
      <c r="J32" s="687">
        <f t="shared" si="1"/>
        <v>-95978957</v>
      </c>
      <c r="K32" s="687">
        <f t="shared" si="2"/>
        <v>0</v>
      </c>
    </row>
    <row r="33" spans="1:11" ht="19" x14ac:dyDescent="0.25">
      <c r="A33" s="671">
        <f t="shared" si="0"/>
        <v>3</v>
      </c>
      <c r="B33" s="652">
        <v>115</v>
      </c>
      <c r="C33" s="652" t="s">
        <v>616</v>
      </c>
      <c r="D33" s="654">
        <f>SUMIFS('BALANCE_P-1'!$C:$C,'BALANCE_P-1'!$W:$W,'BALANCE-REF'!$B33)</f>
        <v>0</v>
      </c>
      <c r="E33" s="654">
        <f>SUMIFS('BALANCE_P-1'!$D:$D,'BALANCE_P-1'!$W:$W,'BALANCE-REF'!$B33)</f>
        <v>0</v>
      </c>
      <c r="F33" s="654">
        <f>SUMIFS(BALANCE_P!$C:$C,BALANCE_P!$W:$W,'BALANCE-REF'!$B33)</f>
        <v>0</v>
      </c>
      <c r="G33" s="654">
        <f>SUMIFS(BALANCE_P!$D:$D,BALANCE_P!$W:$W,'BALANCE-REF'!$B33)</f>
        <v>0</v>
      </c>
      <c r="H33" s="656">
        <f>SUMIFS(BALANCE_P!$E:$E,BALANCE_P!$W:$W,'BALANCE-REF'!$B33)</f>
        <v>0</v>
      </c>
      <c r="I33" s="656">
        <f>SUMIFS(BALANCE_P!$F:$F,BALANCE_P!$W:$W,'BALANCE-REF'!$B33)</f>
        <v>0</v>
      </c>
      <c r="J33" s="687">
        <f t="shared" si="1"/>
        <v>0</v>
      </c>
      <c r="K33" s="687">
        <f t="shared" si="2"/>
        <v>0</v>
      </c>
    </row>
    <row r="34" spans="1:11" ht="19" x14ac:dyDescent="0.25">
      <c r="A34" s="671">
        <f t="shared" si="0"/>
        <v>4</v>
      </c>
      <c r="B34" s="652">
        <v>1151</v>
      </c>
      <c r="C34" s="652" t="s">
        <v>616</v>
      </c>
      <c r="D34" s="654">
        <f>SUMIFS('BALANCE_P-1'!$C:$C,'BALANCE_P-1'!$V:$V,'BALANCE-REF'!$B34)</f>
        <v>0</v>
      </c>
      <c r="E34" s="654">
        <f>SUMIFS('BALANCE_P-1'!$D:$D,'BALANCE_P-1'!$V:$V,'BALANCE-REF'!$B34)</f>
        <v>0</v>
      </c>
      <c r="F34" s="654">
        <f>SUMIFS(BALANCE_P!$C:$C,BALANCE_P!$V:$V,'BALANCE-REF'!$B34)</f>
        <v>0</v>
      </c>
      <c r="G34" s="654">
        <f>SUMIFS(BALANCE_P!$D:$D,BALANCE_P!$V:$V,'BALANCE-REF'!$B34)</f>
        <v>0</v>
      </c>
      <c r="H34" s="656">
        <f>SUMIFS(BALANCE_P!$E:$E,BALANCE_P!$V:$V,'BALANCE-REF'!$B34)</f>
        <v>0</v>
      </c>
      <c r="I34" s="656">
        <f>SUMIFS(BALANCE_P!$F:$F,BALANCE_P!$V:$V,'BALANCE-REF'!$B34)</f>
        <v>0</v>
      </c>
      <c r="J34" s="687">
        <f t="shared" si="1"/>
        <v>0</v>
      </c>
      <c r="K34" s="687">
        <f t="shared" si="2"/>
        <v>0</v>
      </c>
    </row>
    <row r="35" spans="1:11" ht="19" x14ac:dyDescent="0.25">
      <c r="A35" s="671">
        <f t="shared" si="0"/>
        <v>4</v>
      </c>
      <c r="B35" s="652">
        <v>1156</v>
      </c>
      <c r="C35" s="652" t="s">
        <v>140</v>
      </c>
      <c r="D35" s="654">
        <f>SUMIFS('BALANCE_P-1'!$C:$C,'BALANCE_P-1'!$V:$V,'BALANCE-REF'!$B35)</f>
        <v>0</v>
      </c>
      <c r="E35" s="654">
        <f>SUMIFS('BALANCE_P-1'!$D:$D,'BALANCE_P-1'!$V:$V,'BALANCE-REF'!$B35)</f>
        <v>0</v>
      </c>
      <c r="F35" s="654">
        <f>SUMIFS(BALANCE_P!$C:$C,BALANCE_P!$V:$V,'BALANCE-REF'!$B35)</f>
        <v>0</v>
      </c>
      <c r="G35" s="654">
        <f>SUMIFS(BALANCE_P!$D:$D,BALANCE_P!$V:$V,'BALANCE-REF'!$B35)</f>
        <v>0</v>
      </c>
      <c r="H35" s="656">
        <f>SUMIFS(BALANCE_P!$E:$E,BALANCE_P!$V:$V,'BALANCE-REF'!$B35)</f>
        <v>0</v>
      </c>
      <c r="I35" s="656">
        <f>SUMIFS(BALANCE_P!$F:$F,BALANCE_P!$V:$V,'BALANCE-REF'!$B35)</f>
        <v>0</v>
      </c>
      <c r="J35" s="687">
        <f t="shared" si="1"/>
        <v>0</v>
      </c>
      <c r="K35" s="687">
        <f t="shared" si="2"/>
        <v>0</v>
      </c>
    </row>
    <row r="36" spans="1:11" ht="19" x14ac:dyDescent="0.25">
      <c r="A36" s="671">
        <f t="shared" si="0"/>
        <v>4</v>
      </c>
      <c r="B36" s="652">
        <v>1157</v>
      </c>
      <c r="C36" s="652" t="s">
        <v>112</v>
      </c>
      <c r="D36" s="654">
        <f>SUMIFS('BALANCE_P-1'!$C:$C,'BALANCE_P-1'!$V:$V,'BALANCE-REF'!$B36)</f>
        <v>0</v>
      </c>
      <c r="E36" s="654">
        <f>SUMIFS('BALANCE_P-1'!$D:$D,'BALANCE_P-1'!$V:$V,'BALANCE-REF'!$B36)</f>
        <v>0</v>
      </c>
      <c r="F36" s="654">
        <f>SUMIFS(BALANCE_P!$C:$C,BALANCE_P!$V:$V,'BALANCE-REF'!$B36)</f>
        <v>0</v>
      </c>
      <c r="G36" s="654">
        <f>SUMIFS(BALANCE_P!$D:$D,BALANCE_P!$V:$V,'BALANCE-REF'!$B36)</f>
        <v>0</v>
      </c>
      <c r="H36" s="656">
        <f>SUMIFS(BALANCE_P!$E:$E,BALANCE_P!$V:$V,'BALANCE-REF'!$B36)</f>
        <v>0</v>
      </c>
      <c r="I36" s="656">
        <f>SUMIFS(BALANCE_P!$F:$F,BALANCE_P!$V:$V,'BALANCE-REF'!$B36)</f>
        <v>0</v>
      </c>
      <c r="J36" s="687">
        <f t="shared" si="1"/>
        <v>0</v>
      </c>
      <c r="K36" s="687">
        <f t="shared" si="2"/>
        <v>0</v>
      </c>
    </row>
    <row r="37" spans="1:11" ht="19" x14ac:dyDescent="0.25">
      <c r="A37" s="671">
        <f t="shared" si="0"/>
        <v>3</v>
      </c>
      <c r="B37" s="652">
        <v>116</v>
      </c>
      <c r="C37" s="652" t="s">
        <v>2053</v>
      </c>
      <c r="D37" s="654">
        <f>SUMIFS('BALANCE_P-1'!$C:$C,'BALANCE_P-1'!$W:$W,'BALANCE-REF'!$B37)</f>
        <v>0</v>
      </c>
      <c r="E37" s="654">
        <f>SUMIFS('BALANCE_P-1'!$D:$D,'BALANCE_P-1'!$W:$W,'BALANCE-REF'!$B37)</f>
        <v>0</v>
      </c>
      <c r="F37" s="654">
        <f>SUMIFS(BALANCE_P!$C:$C,BALANCE_P!$W:$W,'BALANCE-REF'!$B37)</f>
        <v>0</v>
      </c>
      <c r="G37" s="654">
        <f>SUMIFS(BALANCE_P!$D:$D,BALANCE_P!$W:$W,'BALANCE-REF'!$B37)</f>
        <v>0</v>
      </c>
      <c r="H37" s="656">
        <f>SUMIFS(BALANCE_P!$E:$E,BALANCE_P!$W:$W,'BALANCE-REF'!$B37)</f>
        <v>0</v>
      </c>
      <c r="I37" s="656">
        <f>SUMIFS(BALANCE_P!$F:$F,BALANCE_P!$W:$W,'BALANCE-REF'!$B37)</f>
        <v>0</v>
      </c>
      <c r="J37" s="687">
        <f t="shared" si="1"/>
        <v>0</v>
      </c>
      <c r="K37" s="687">
        <f t="shared" si="2"/>
        <v>0</v>
      </c>
    </row>
    <row r="38" spans="1:11" ht="19" x14ac:dyDescent="0.25">
      <c r="A38" s="671">
        <f t="shared" si="0"/>
        <v>4</v>
      </c>
      <c r="B38" s="652">
        <v>1161</v>
      </c>
      <c r="C38" s="652" t="s">
        <v>2053</v>
      </c>
      <c r="D38" s="654">
        <f>SUMIFS('BALANCE_P-1'!$C:$C,'BALANCE_P-1'!$V:$V,'BALANCE-REF'!$B38)</f>
        <v>0</v>
      </c>
      <c r="E38" s="654">
        <f>SUMIFS('BALANCE_P-1'!$D:$D,'BALANCE_P-1'!$V:$V,'BALANCE-REF'!$B38)</f>
        <v>0</v>
      </c>
      <c r="F38" s="654">
        <f>SUMIFS(BALANCE_P!$C:$C,BALANCE_P!$V:$V,'BALANCE-REF'!$B38)</f>
        <v>0</v>
      </c>
      <c r="G38" s="654">
        <f>SUMIFS(BALANCE_P!$D:$D,BALANCE_P!$V:$V,'BALANCE-REF'!$B38)</f>
        <v>0</v>
      </c>
      <c r="H38" s="656">
        <f>SUMIFS(BALANCE_P!$E:$E,BALANCE_P!$V:$V,'BALANCE-REF'!$B38)</f>
        <v>0</v>
      </c>
      <c r="I38" s="656">
        <f>SUMIFS(BALANCE_P!$F:$F,BALANCE_P!$V:$V,'BALANCE-REF'!$B38)</f>
        <v>0</v>
      </c>
      <c r="J38" s="687">
        <f t="shared" si="1"/>
        <v>0</v>
      </c>
      <c r="K38" s="687">
        <f t="shared" si="2"/>
        <v>0</v>
      </c>
    </row>
    <row r="39" spans="1:11" ht="19" x14ac:dyDescent="0.25">
      <c r="A39" s="671">
        <f t="shared" si="0"/>
        <v>4</v>
      </c>
      <c r="B39" s="652">
        <v>1166</v>
      </c>
      <c r="C39" s="652" t="s">
        <v>140</v>
      </c>
      <c r="D39" s="654">
        <f>SUMIFS('BALANCE_P-1'!$C:$C,'BALANCE_P-1'!$V:$V,'BALANCE-REF'!$B39)</f>
        <v>0</v>
      </c>
      <c r="E39" s="654">
        <f>SUMIFS('BALANCE_P-1'!$D:$D,'BALANCE_P-1'!$V:$V,'BALANCE-REF'!$B39)</f>
        <v>0</v>
      </c>
      <c r="F39" s="654">
        <f>SUMIFS(BALANCE_P!$C:$C,BALANCE_P!$V:$V,'BALANCE-REF'!$B39)</f>
        <v>0</v>
      </c>
      <c r="G39" s="654">
        <f>SUMIFS(BALANCE_P!$D:$D,BALANCE_P!$V:$V,'BALANCE-REF'!$B39)</f>
        <v>0</v>
      </c>
      <c r="H39" s="656">
        <f>SUMIFS(BALANCE_P!$E:$E,BALANCE_P!$V:$V,'BALANCE-REF'!$B39)</f>
        <v>0</v>
      </c>
      <c r="I39" s="656">
        <f>SUMIFS(BALANCE_P!$F:$F,BALANCE_P!$V:$V,'BALANCE-REF'!$B39)</f>
        <v>0</v>
      </c>
      <c r="J39" s="687">
        <f t="shared" si="1"/>
        <v>0</v>
      </c>
      <c r="K39" s="687">
        <f t="shared" si="2"/>
        <v>0</v>
      </c>
    </row>
    <row r="40" spans="1:11" ht="19" x14ac:dyDescent="0.25">
      <c r="A40" s="671">
        <f t="shared" si="0"/>
        <v>4</v>
      </c>
      <c r="B40" s="652">
        <v>1167</v>
      </c>
      <c r="C40" s="652" t="s">
        <v>112</v>
      </c>
      <c r="D40" s="654">
        <f>SUMIFS('BALANCE_P-1'!$C:$C,'BALANCE_P-1'!$V:$V,'BALANCE-REF'!$B40)</f>
        <v>0</v>
      </c>
      <c r="E40" s="654">
        <f>SUMIFS('BALANCE_P-1'!$D:$D,'BALANCE_P-1'!$V:$V,'BALANCE-REF'!$B40)</f>
        <v>0</v>
      </c>
      <c r="F40" s="654">
        <f>SUMIFS(BALANCE_P!$C:$C,BALANCE_P!$V:$V,'BALANCE-REF'!$B40)</f>
        <v>0</v>
      </c>
      <c r="G40" s="654">
        <f>SUMIFS(BALANCE_P!$D:$D,BALANCE_P!$V:$V,'BALANCE-REF'!$B40)</f>
        <v>0</v>
      </c>
      <c r="H40" s="656">
        <f>SUMIFS(BALANCE_P!$E:$E,BALANCE_P!$V:$V,'BALANCE-REF'!$B40)</f>
        <v>0</v>
      </c>
      <c r="I40" s="656">
        <f>SUMIFS(BALANCE_P!$F:$F,BALANCE_P!$V:$V,'BALANCE-REF'!$B40)</f>
        <v>0</v>
      </c>
      <c r="J40" s="687">
        <f t="shared" si="1"/>
        <v>0</v>
      </c>
      <c r="K40" s="687">
        <f t="shared" si="2"/>
        <v>0</v>
      </c>
    </row>
    <row r="41" spans="1:11" ht="19" x14ac:dyDescent="0.25">
      <c r="A41" s="671">
        <f t="shared" si="0"/>
        <v>3</v>
      </c>
      <c r="B41" s="652">
        <v>117</v>
      </c>
      <c r="C41" s="652" t="s">
        <v>618</v>
      </c>
      <c r="D41" s="654">
        <f>SUMIFS('BALANCE_P-1'!$C:$C,'BALANCE_P-1'!$W:$W,'BALANCE-REF'!$B41)</f>
        <v>0</v>
      </c>
      <c r="E41" s="654">
        <f>SUMIFS('BALANCE_P-1'!$D:$D,'BALANCE_P-1'!$W:$W,'BALANCE-REF'!$B41)</f>
        <v>0</v>
      </c>
      <c r="F41" s="654">
        <f>SUMIFS(BALANCE_P!$C:$C,BALANCE_P!$W:$W,'BALANCE-REF'!$B41)</f>
        <v>0</v>
      </c>
      <c r="G41" s="654">
        <f>SUMIFS(BALANCE_P!$D:$D,BALANCE_P!$W:$W,'BALANCE-REF'!$B41)</f>
        <v>0</v>
      </c>
      <c r="H41" s="656">
        <f>SUMIFS(BALANCE_P!$E:$E,BALANCE_P!$W:$W,'BALANCE-REF'!$B41)</f>
        <v>0</v>
      </c>
      <c r="I41" s="656">
        <f>SUMIFS(BALANCE_P!$F:$F,BALANCE_P!$W:$W,'BALANCE-REF'!$B41)</f>
        <v>0</v>
      </c>
      <c r="J41" s="687">
        <f t="shared" si="1"/>
        <v>0</v>
      </c>
      <c r="K41" s="687">
        <f t="shared" si="2"/>
        <v>0</v>
      </c>
    </row>
    <row r="42" spans="1:11" ht="19" x14ac:dyDescent="0.25">
      <c r="A42" s="671">
        <f t="shared" si="0"/>
        <v>4</v>
      </c>
      <c r="B42" s="652">
        <v>1171</v>
      </c>
      <c r="C42" s="652" t="s">
        <v>618</v>
      </c>
      <c r="D42" s="654">
        <f>SUMIFS('BALANCE_P-1'!$C:$C,'BALANCE_P-1'!$V:$V,'BALANCE-REF'!$B42)</f>
        <v>0</v>
      </c>
      <c r="E42" s="654">
        <f>SUMIFS('BALANCE_P-1'!$D:$D,'BALANCE_P-1'!$V:$V,'BALANCE-REF'!$B42)</f>
        <v>0</v>
      </c>
      <c r="F42" s="654">
        <f>SUMIFS(BALANCE_P!$C:$C,BALANCE_P!$V:$V,'BALANCE-REF'!$B42)</f>
        <v>0</v>
      </c>
      <c r="G42" s="654">
        <f>SUMIFS(BALANCE_P!$D:$D,BALANCE_P!$V:$V,'BALANCE-REF'!$B42)</f>
        <v>0</v>
      </c>
      <c r="H42" s="656">
        <f>SUMIFS(BALANCE_P!$E:$E,BALANCE_P!$V:$V,'BALANCE-REF'!$B42)</f>
        <v>0</v>
      </c>
      <c r="I42" s="656">
        <f>SUMIFS(BALANCE_P!$F:$F,BALANCE_P!$V:$V,'BALANCE-REF'!$B42)</f>
        <v>0</v>
      </c>
      <c r="J42" s="687">
        <f t="shared" si="1"/>
        <v>0</v>
      </c>
      <c r="K42" s="687">
        <f t="shared" si="2"/>
        <v>0</v>
      </c>
    </row>
    <row r="43" spans="1:11" ht="19" x14ac:dyDescent="0.25">
      <c r="A43" s="671">
        <f t="shared" si="0"/>
        <v>4</v>
      </c>
      <c r="B43" s="652">
        <v>1176</v>
      </c>
      <c r="C43" s="652" t="s">
        <v>140</v>
      </c>
      <c r="D43" s="654">
        <f>SUMIFS('BALANCE_P-1'!$C:$C,'BALANCE_P-1'!$V:$V,'BALANCE-REF'!$B43)</f>
        <v>0</v>
      </c>
      <c r="E43" s="654">
        <f>SUMIFS('BALANCE_P-1'!$D:$D,'BALANCE_P-1'!$V:$V,'BALANCE-REF'!$B43)</f>
        <v>0</v>
      </c>
      <c r="F43" s="654">
        <f>SUMIFS(BALANCE_P!$C:$C,BALANCE_P!$V:$V,'BALANCE-REF'!$B43)</f>
        <v>0</v>
      </c>
      <c r="G43" s="654">
        <f>SUMIFS(BALANCE_P!$D:$D,BALANCE_P!$V:$V,'BALANCE-REF'!$B43)</f>
        <v>0</v>
      </c>
      <c r="H43" s="656">
        <f>SUMIFS(BALANCE_P!$E:$E,BALANCE_P!$V:$V,'BALANCE-REF'!$B43)</f>
        <v>0</v>
      </c>
      <c r="I43" s="656">
        <f>SUMIFS(BALANCE_P!$F:$F,BALANCE_P!$V:$V,'BALANCE-REF'!$B43)</f>
        <v>0</v>
      </c>
      <c r="J43" s="687">
        <f t="shared" si="1"/>
        <v>0</v>
      </c>
      <c r="K43" s="687">
        <f t="shared" si="2"/>
        <v>0</v>
      </c>
    </row>
    <row r="44" spans="1:11" ht="19" x14ac:dyDescent="0.25">
      <c r="A44" s="671">
        <f t="shared" si="0"/>
        <v>4</v>
      </c>
      <c r="B44" s="652">
        <v>1177</v>
      </c>
      <c r="C44" s="652" t="s">
        <v>112</v>
      </c>
      <c r="D44" s="654">
        <f>SUMIFS('BALANCE_P-1'!$C:$C,'BALANCE_P-1'!$V:$V,'BALANCE-REF'!$B44)</f>
        <v>0</v>
      </c>
      <c r="E44" s="654">
        <f>SUMIFS('BALANCE_P-1'!$D:$D,'BALANCE_P-1'!$V:$V,'BALANCE-REF'!$B44)</f>
        <v>0</v>
      </c>
      <c r="F44" s="654">
        <f>SUMIFS(BALANCE_P!$C:$C,BALANCE_P!$V:$V,'BALANCE-REF'!$B44)</f>
        <v>0</v>
      </c>
      <c r="G44" s="654">
        <f>SUMIFS(BALANCE_P!$D:$D,BALANCE_P!$V:$V,'BALANCE-REF'!$B44)</f>
        <v>0</v>
      </c>
      <c r="H44" s="656">
        <f>SUMIFS(BALANCE_P!$E:$E,BALANCE_P!$V:$V,'BALANCE-REF'!$B44)</f>
        <v>0</v>
      </c>
      <c r="I44" s="656">
        <f>SUMIFS(BALANCE_P!$F:$F,BALANCE_P!$V:$V,'BALANCE-REF'!$B44)</f>
        <v>0</v>
      </c>
      <c r="J44" s="687">
        <f t="shared" si="1"/>
        <v>0</v>
      </c>
      <c r="K44" s="687">
        <f t="shared" si="2"/>
        <v>0</v>
      </c>
    </row>
    <row r="45" spans="1:11" ht="19" x14ac:dyDescent="0.25">
      <c r="A45" s="671">
        <f t="shared" si="0"/>
        <v>2</v>
      </c>
      <c r="B45" s="658">
        <v>12</v>
      </c>
      <c r="C45" s="658" t="s">
        <v>2054</v>
      </c>
      <c r="D45" s="659">
        <f>SUMIFS('BALANCE_P-1'!$C:$C,'BALANCE_P-1'!$X:$X,'BALANCE-REF'!$B45)</f>
        <v>0</v>
      </c>
      <c r="E45" s="659">
        <f>SUMIFS('BALANCE_P-1'!$D:$D,'BALANCE_P-1'!$X:$X,'BALANCE-REF'!$B45)</f>
        <v>0</v>
      </c>
      <c r="F45" s="659">
        <f>SUMIFS(BALANCE_P!$C:$C,BALANCE_P!$X:$X,'BALANCE-REF'!$B45)</f>
        <v>1007500000</v>
      </c>
      <c r="G45" s="659">
        <f>SUMIFS(BALANCE_P!$D:$D,BALANCE_P!$X:$X,'BALANCE-REF'!$B45)</f>
        <v>1007500000</v>
      </c>
      <c r="H45" s="656">
        <f>SUMIFS(BALANCE_P!$E:$E,BALANCE_P!$X:$X,'BALANCE-REF'!$B45)</f>
        <v>0</v>
      </c>
      <c r="I45" s="656">
        <f>SUMIFS(BALANCE_P!$F:$F,BALANCE_P!$X:$X,'BALANCE-REF'!$B45)</f>
        <v>0</v>
      </c>
      <c r="J45" s="687">
        <f t="shared" si="1"/>
        <v>0</v>
      </c>
      <c r="K45" s="687">
        <f t="shared" si="2"/>
        <v>0</v>
      </c>
    </row>
    <row r="46" spans="1:11" ht="19" x14ac:dyDescent="0.25">
      <c r="A46" s="671">
        <f t="shared" si="0"/>
        <v>3</v>
      </c>
      <c r="B46" s="652">
        <v>126</v>
      </c>
      <c r="C46" s="652" t="s">
        <v>542</v>
      </c>
      <c r="D46" s="654">
        <f>SUMIFS('BALANCE_P-1'!$C:$C,'BALANCE_P-1'!$W:$W,'BALANCE-REF'!$B46)</f>
        <v>0</v>
      </c>
      <c r="E46" s="654">
        <f>SUMIFS('BALANCE_P-1'!$D:$D,'BALANCE_P-1'!$W:$W,'BALANCE-REF'!$B46)</f>
        <v>0</v>
      </c>
      <c r="F46" s="654">
        <f>SUMIFS(BALANCE_P!$C:$C,BALANCE_P!$W:$W,'BALANCE-REF'!$B46)</f>
        <v>1007500000</v>
      </c>
      <c r="G46" s="654">
        <f>SUMIFS(BALANCE_P!$D:$D,BALANCE_P!$W:$W,'BALANCE-REF'!$B46)</f>
        <v>1007500000</v>
      </c>
      <c r="H46" s="656">
        <f>SUMIFS(BALANCE_P!$E:$E,BALANCE_P!$W:$W,'BALANCE-REF'!$B46)</f>
        <v>0</v>
      </c>
      <c r="I46" s="656">
        <f>SUMIFS(BALANCE_P!$F:$F,BALANCE_P!$W:$W,'BALANCE-REF'!$B46)</f>
        <v>0</v>
      </c>
      <c r="J46" s="687">
        <f t="shared" si="1"/>
        <v>0</v>
      </c>
      <c r="K46" s="687">
        <f t="shared" si="2"/>
        <v>0</v>
      </c>
    </row>
    <row r="47" spans="1:11" ht="19" x14ac:dyDescent="0.25">
      <c r="A47" s="671">
        <f t="shared" si="0"/>
        <v>4</v>
      </c>
      <c r="B47" s="652">
        <v>1261</v>
      </c>
      <c r="C47" s="652" t="s">
        <v>542</v>
      </c>
      <c r="D47" s="654">
        <f>SUMIFS('BALANCE_P-1'!$C:$C,'BALANCE_P-1'!$V:$V,'BALANCE-REF'!$B47)</f>
        <v>0</v>
      </c>
      <c r="E47" s="654">
        <f>SUMIFS('BALANCE_P-1'!$D:$D,'BALANCE_P-1'!$V:$V,'BALANCE-REF'!$B47)</f>
        <v>0</v>
      </c>
      <c r="F47" s="654">
        <f>SUMIFS(BALANCE_P!$C:$C,BALANCE_P!$V:$V,'BALANCE-REF'!$B47)</f>
        <v>1007500000</v>
      </c>
      <c r="G47" s="654">
        <f>SUMIFS(BALANCE_P!$D:$D,BALANCE_P!$V:$V,'BALANCE-REF'!$B47)</f>
        <v>1007500000</v>
      </c>
      <c r="H47" s="656">
        <f>SUMIFS(BALANCE_P!$E:$E,BALANCE_P!$V:$V,'BALANCE-REF'!$B47)</f>
        <v>0</v>
      </c>
      <c r="I47" s="656">
        <f>SUMIFS(BALANCE_P!$F:$F,BALANCE_P!$V:$V,'BALANCE-REF'!$B47)</f>
        <v>0</v>
      </c>
      <c r="J47" s="687">
        <f t="shared" si="1"/>
        <v>0</v>
      </c>
      <c r="K47" s="687">
        <f t="shared" si="2"/>
        <v>0</v>
      </c>
    </row>
    <row r="48" spans="1:11" ht="19" x14ac:dyDescent="0.25">
      <c r="A48" s="671">
        <f t="shared" si="0"/>
        <v>5</v>
      </c>
      <c r="B48" s="652">
        <v>12611</v>
      </c>
      <c r="C48" s="652" t="s">
        <v>2055</v>
      </c>
      <c r="D48" s="654">
        <f>SUMIFS('BALANCE_P-1'!$C:$C,'BALANCE_P-1'!$U:$U,'BALANCE-REF'!$B48)</f>
        <v>0</v>
      </c>
      <c r="E48" s="654">
        <f>SUMIFS('BALANCE_P-1'!$D:$D,'BALANCE_P-1'!$U:$U,'BALANCE-REF'!$B48)</f>
        <v>0</v>
      </c>
      <c r="F48" s="654">
        <f>SUMIFS(BALANCE_P!$C:$C,BALANCE_P!$U:$U,'BALANCE-REF'!$B48)</f>
        <v>1007500000</v>
      </c>
      <c r="G48" s="654">
        <f>SUMIFS(BALANCE_P!$D:$D,BALANCE_P!$U:$U,'BALANCE-REF'!$B48)</f>
        <v>1007500000</v>
      </c>
      <c r="H48" s="656">
        <f>SUMIFS(BALANCE_P!$E:$E,BALANCE_P!$U:$U,'BALANCE-REF'!$B48)</f>
        <v>0</v>
      </c>
      <c r="I48" s="656">
        <f>SUMIFS(BALANCE_P!$F:$F,BALANCE_P!$U:$U,'BALANCE-REF'!$B48)</f>
        <v>0</v>
      </c>
      <c r="J48" s="687">
        <f t="shared" si="1"/>
        <v>0</v>
      </c>
      <c r="K48" s="687">
        <f t="shared" si="2"/>
        <v>0</v>
      </c>
    </row>
    <row r="49" spans="1:11" ht="19" x14ac:dyDescent="0.25">
      <c r="A49" s="671">
        <f t="shared" si="0"/>
        <v>6</v>
      </c>
      <c r="B49" s="652">
        <v>126111</v>
      </c>
      <c r="C49" s="652" t="s">
        <v>2056</v>
      </c>
      <c r="D49" s="654">
        <f>SUMIFS('BALANCE_P-1'!$C:$C,'BALANCE_P-1'!$T:$T,'BALANCE-REF'!$B49)</f>
        <v>0</v>
      </c>
      <c r="E49" s="654">
        <f>SUMIFS('BALANCE_P-1'!$D:$D,'BALANCE_P-1'!$T:$T,'BALANCE-REF'!$B49)</f>
        <v>0</v>
      </c>
      <c r="F49" s="654">
        <f>SUMIFS(BALANCE_P!$C:$C,BALANCE_P!$T:$T,'BALANCE-REF'!$B49)</f>
        <v>0</v>
      </c>
      <c r="G49" s="654">
        <f>SUMIFS(BALANCE_P!$D:$D,BALANCE_P!$T:$T,'BALANCE-REF'!$B49)</f>
        <v>0</v>
      </c>
      <c r="H49" s="656">
        <f>SUMIFS(BALANCE_P!$E:$E,BALANCE_P!$T:$T,'BALANCE-REF'!$B49)</f>
        <v>0</v>
      </c>
      <c r="I49" s="656">
        <f>SUMIFS(BALANCE_P!$F:$F,BALANCE_P!$T:$T,'BALANCE-REF'!$B49)</f>
        <v>0</v>
      </c>
      <c r="J49" s="687">
        <f t="shared" si="1"/>
        <v>0</v>
      </c>
      <c r="K49" s="687">
        <f t="shared" si="2"/>
        <v>0</v>
      </c>
    </row>
    <row r="50" spans="1:11" ht="19" x14ac:dyDescent="0.25">
      <c r="A50" s="671">
        <f t="shared" si="0"/>
        <v>6</v>
      </c>
      <c r="B50" s="652">
        <v>126112</v>
      </c>
      <c r="C50" s="652" t="s">
        <v>2057</v>
      </c>
      <c r="D50" s="654">
        <f>SUMIFS('BALANCE_P-1'!$C:$C,'BALANCE_P-1'!$T:$T,'BALANCE-REF'!$B50)</f>
        <v>0</v>
      </c>
      <c r="E50" s="654">
        <f>SUMIFS('BALANCE_P-1'!$D:$D,'BALANCE_P-1'!$T:$T,'BALANCE-REF'!$B50)</f>
        <v>0</v>
      </c>
      <c r="F50" s="654">
        <f>SUMIFS(BALANCE_P!$C:$C,BALANCE_P!$T:$T,'BALANCE-REF'!$B50)</f>
        <v>0</v>
      </c>
      <c r="G50" s="654">
        <f>SUMIFS(BALANCE_P!$D:$D,BALANCE_P!$T:$T,'BALANCE-REF'!$B50)</f>
        <v>0</v>
      </c>
      <c r="H50" s="656">
        <f>SUMIFS(BALANCE_P!$E:$E,BALANCE_P!$T:$T,'BALANCE-REF'!$B50)</f>
        <v>0</v>
      </c>
      <c r="I50" s="656">
        <f>SUMIFS(BALANCE_P!$F:$F,BALANCE_P!$T:$T,'BALANCE-REF'!$B50)</f>
        <v>0</v>
      </c>
      <c r="J50" s="687">
        <f t="shared" si="1"/>
        <v>0</v>
      </c>
      <c r="K50" s="687">
        <f t="shared" si="2"/>
        <v>0</v>
      </c>
    </row>
    <row r="51" spans="1:11" ht="19" x14ac:dyDescent="0.25">
      <c r="A51" s="671">
        <f t="shared" si="0"/>
        <v>6</v>
      </c>
      <c r="B51" s="652">
        <v>126113</v>
      </c>
      <c r="C51" s="652" t="s">
        <v>2058</v>
      </c>
      <c r="D51" s="654">
        <f>SUMIFS('BALANCE_P-1'!$C:$C,'BALANCE_P-1'!$T:$T,'BALANCE-REF'!$B51)</f>
        <v>0</v>
      </c>
      <c r="E51" s="654">
        <f>SUMIFS('BALANCE_P-1'!$D:$D,'BALANCE_P-1'!$T:$T,'BALANCE-REF'!$B51)</f>
        <v>0</v>
      </c>
      <c r="F51" s="654">
        <f>SUMIFS(BALANCE_P!$C:$C,BALANCE_P!$T:$T,'BALANCE-REF'!$B51)</f>
        <v>0</v>
      </c>
      <c r="G51" s="654">
        <f>SUMIFS(BALANCE_P!$D:$D,BALANCE_P!$T:$T,'BALANCE-REF'!$B51)</f>
        <v>0</v>
      </c>
      <c r="H51" s="656">
        <f>SUMIFS(BALANCE_P!$E:$E,BALANCE_P!$T:$T,'BALANCE-REF'!$B51)</f>
        <v>0</v>
      </c>
      <c r="I51" s="656">
        <f>SUMIFS(BALANCE_P!$F:$F,BALANCE_P!$T:$T,'BALANCE-REF'!$B51)</f>
        <v>0</v>
      </c>
      <c r="J51" s="687">
        <f t="shared" si="1"/>
        <v>0</v>
      </c>
      <c r="K51" s="687">
        <f t="shared" si="2"/>
        <v>0</v>
      </c>
    </row>
    <row r="52" spans="1:11" ht="19" x14ac:dyDescent="0.25">
      <c r="A52" s="671">
        <f t="shared" si="0"/>
        <v>6</v>
      </c>
      <c r="B52" s="652">
        <v>126114</v>
      </c>
      <c r="C52" s="652" t="s">
        <v>2059</v>
      </c>
      <c r="D52" s="654">
        <f>SUMIFS('BALANCE_P-1'!$C:$C,'BALANCE_P-1'!$T:$T,'BALANCE-REF'!$B52)</f>
        <v>0</v>
      </c>
      <c r="E52" s="654">
        <f>SUMIFS('BALANCE_P-1'!$D:$D,'BALANCE_P-1'!$T:$T,'BALANCE-REF'!$B52)</f>
        <v>0</v>
      </c>
      <c r="F52" s="654">
        <f>SUMIFS(BALANCE_P!$C:$C,BALANCE_P!$T:$T,'BALANCE-REF'!$B52)</f>
        <v>0</v>
      </c>
      <c r="G52" s="654">
        <f>SUMIFS(BALANCE_P!$D:$D,BALANCE_P!$T:$T,'BALANCE-REF'!$B52)</f>
        <v>0</v>
      </c>
      <c r="H52" s="656">
        <f>SUMIFS(BALANCE_P!$E:$E,BALANCE_P!$T:$T,'BALANCE-REF'!$B52)</f>
        <v>0</v>
      </c>
      <c r="I52" s="656">
        <f>SUMIFS(BALANCE_P!$F:$F,BALANCE_P!$T:$T,'BALANCE-REF'!$B52)</f>
        <v>0</v>
      </c>
      <c r="J52" s="687">
        <f t="shared" si="1"/>
        <v>0</v>
      </c>
      <c r="K52" s="687">
        <f t="shared" si="2"/>
        <v>0</v>
      </c>
    </row>
    <row r="53" spans="1:11" ht="19" x14ac:dyDescent="0.25">
      <c r="A53" s="671">
        <f t="shared" si="0"/>
        <v>6</v>
      </c>
      <c r="B53" s="652">
        <v>126115</v>
      </c>
      <c r="C53" s="652" t="s">
        <v>2060</v>
      </c>
      <c r="D53" s="654">
        <f>SUMIFS('BALANCE_P-1'!$C:$C,'BALANCE_P-1'!$T:$T,'BALANCE-REF'!$B53)</f>
        <v>0</v>
      </c>
      <c r="E53" s="654">
        <f>SUMIFS('BALANCE_P-1'!$D:$D,'BALANCE_P-1'!$T:$T,'BALANCE-REF'!$B53)</f>
        <v>0</v>
      </c>
      <c r="F53" s="654">
        <f>SUMIFS(BALANCE_P!$C:$C,BALANCE_P!$T:$T,'BALANCE-REF'!$B53)</f>
        <v>0</v>
      </c>
      <c r="G53" s="654">
        <f>SUMIFS(BALANCE_P!$D:$D,BALANCE_P!$T:$T,'BALANCE-REF'!$B53)</f>
        <v>0</v>
      </c>
      <c r="H53" s="656">
        <f>SUMIFS(BALANCE_P!$E:$E,BALANCE_P!$T:$T,'BALANCE-REF'!$B53)</f>
        <v>0</v>
      </c>
      <c r="I53" s="656">
        <f>SUMIFS(BALANCE_P!$F:$F,BALANCE_P!$T:$T,'BALANCE-REF'!$B53)</f>
        <v>0</v>
      </c>
      <c r="J53" s="687">
        <f t="shared" si="1"/>
        <v>0</v>
      </c>
      <c r="K53" s="687">
        <f t="shared" si="2"/>
        <v>0</v>
      </c>
    </row>
    <row r="54" spans="1:11" ht="19" x14ac:dyDescent="0.25">
      <c r="A54" s="671">
        <f t="shared" si="0"/>
        <v>6</v>
      </c>
      <c r="B54" s="652">
        <v>126116</v>
      </c>
      <c r="C54" s="652" t="s">
        <v>2061</v>
      </c>
      <c r="D54" s="654">
        <f>SUMIFS('BALANCE_P-1'!$C:$C,'BALANCE_P-1'!$T:$T,'BALANCE-REF'!$B54)</f>
        <v>0</v>
      </c>
      <c r="E54" s="654">
        <f>SUMIFS('BALANCE_P-1'!$D:$D,'BALANCE_P-1'!$T:$T,'BALANCE-REF'!$B54)</f>
        <v>0</v>
      </c>
      <c r="F54" s="654">
        <f>SUMIFS(BALANCE_P!$C:$C,BALANCE_P!$T:$T,'BALANCE-REF'!$B54)</f>
        <v>0</v>
      </c>
      <c r="G54" s="654">
        <f>SUMIFS(BALANCE_P!$D:$D,BALANCE_P!$T:$T,'BALANCE-REF'!$B54)</f>
        <v>0</v>
      </c>
      <c r="H54" s="656">
        <f>SUMIFS(BALANCE_P!$E:$E,BALANCE_P!$T:$T,'BALANCE-REF'!$B54)</f>
        <v>0</v>
      </c>
      <c r="I54" s="656">
        <f>SUMIFS(BALANCE_P!$F:$F,BALANCE_P!$T:$T,'BALANCE-REF'!$B54)</f>
        <v>0</v>
      </c>
      <c r="J54" s="687">
        <f t="shared" si="1"/>
        <v>0</v>
      </c>
      <c r="K54" s="687">
        <f t="shared" si="2"/>
        <v>0</v>
      </c>
    </row>
    <row r="55" spans="1:11" ht="19" x14ac:dyDescent="0.25">
      <c r="A55" s="671">
        <f t="shared" si="0"/>
        <v>6</v>
      </c>
      <c r="B55" s="652">
        <v>126117</v>
      </c>
      <c r="C55" s="652" t="s">
        <v>2062</v>
      </c>
      <c r="D55" s="654">
        <f>SUMIFS('BALANCE_P-1'!$C:$C,'BALANCE_P-1'!$T:$T,'BALANCE-REF'!$B55)</f>
        <v>0</v>
      </c>
      <c r="E55" s="654">
        <f>SUMIFS('BALANCE_P-1'!$D:$D,'BALANCE_P-1'!$T:$T,'BALANCE-REF'!$B55)</f>
        <v>0</v>
      </c>
      <c r="F55" s="654">
        <f>SUMIFS(BALANCE_P!$C:$C,BALANCE_P!$T:$T,'BALANCE-REF'!$B55)</f>
        <v>0</v>
      </c>
      <c r="G55" s="654">
        <f>SUMIFS(BALANCE_P!$D:$D,BALANCE_P!$T:$T,'BALANCE-REF'!$B55)</f>
        <v>0</v>
      </c>
      <c r="H55" s="656">
        <f>SUMIFS(BALANCE_P!$E:$E,BALANCE_P!$T:$T,'BALANCE-REF'!$B55)</f>
        <v>0</v>
      </c>
      <c r="I55" s="656">
        <f>SUMIFS(BALANCE_P!$F:$F,BALANCE_P!$T:$T,'BALANCE-REF'!$B55)</f>
        <v>0</v>
      </c>
      <c r="J55" s="687">
        <f t="shared" si="1"/>
        <v>0</v>
      </c>
      <c r="K55" s="687">
        <f t="shared" si="2"/>
        <v>0</v>
      </c>
    </row>
    <row r="56" spans="1:11" ht="19" x14ac:dyDescent="0.25">
      <c r="A56" s="671">
        <f t="shared" si="0"/>
        <v>5</v>
      </c>
      <c r="B56" s="652">
        <v>12612</v>
      </c>
      <c r="C56" s="652" t="s">
        <v>2063</v>
      </c>
      <c r="D56" s="654">
        <f>SUMIFS('BALANCE_P-1'!$C:$C,'BALANCE_P-1'!$U:$U,'BALANCE-REF'!$B56)</f>
        <v>0</v>
      </c>
      <c r="E56" s="654">
        <f>SUMIFS('BALANCE_P-1'!$D:$D,'BALANCE_P-1'!$U:$U,'BALANCE-REF'!$B56)</f>
        <v>0</v>
      </c>
      <c r="F56" s="654">
        <f>SUMIFS(BALANCE_P!$C:$C,BALANCE_P!$U:$U,'BALANCE-REF'!$B56)</f>
        <v>0</v>
      </c>
      <c r="G56" s="654">
        <f>SUMIFS(BALANCE_P!$D:$D,BALANCE_P!$U:$U,'BALANCE-REF'!$B56)</f>
        <v>0</v>
      </c>
      <c r="H56" s="656">
        <f>SUMIFS(BALANCE_P!$E:$E,BALANCE_P!$U:$U,'BALANCE-REF'!$B56)</f>
        <v>0</v>
      </c>
      <c r="I56" s="656">
        <f>SUMIFS(BALANCE_P!$F:$F,BALANCE_P!$U:$U,'BALANCE-REF'!$B56)</f>
        <v>0</v>
      </c>
      <c r="J56" s="687">
        <f t="shared" si="1"/>
        <v>0</v>
      </c>
      <c r="K56" s="687">
        <f t="shared" si="2"/>
        <v>0</v>
      </c>
    </row>
    <row r="57" spans="1:11" ht="19" x14ac:dyDescent="0.25">
      <c r="A57" s="671">
        <f t="shared" si="0"/>
        <v>6</v>
      </c>
      <c r="B57" s="652">
        <v>126121</v>
      </c>
      <c r="C57" s="652" t="s">
        <v>2064</v>
      </c>
      <c r="D57" s="654">
        <f>SUMIFS('BALANCE_P-1'!$C:$C,'BALANCE_P-1'!$T:$T,'BALANCE-REF'!$B57)</f>
        <v>0</v>
      </c>
      <c r="E57" s="654">
        <f>SUMIFS('BALANCE_P-1'!$D:$D,'BALANCE_P-1'!$T:$T,'BALANCE-REF'!$B57)</f>
        <v>0</v>
      </c>
      <c r="F57" s="654">
        <f>SUMIFS(BALANCE_P!$C:$C,BALANCE_P!$T:$T,'BALANCE-REF'!$B57)</f>
        <v>0</v>
      </c>
      <c r="G57" s="654">
        <f>SUMIFS(BALANCE_P!$D:$D,BALANCE_P!$T:$T,'BALANCE-REF'!$B57)</f>
        <v>0</v>
      </c>
      <c r="H57" s="656">
        <f>SUMIFS(BALANCE_P!$E:$E,BALANCE_P!$T:$T,'BALANCE-REF'!$B57)</f>
        <v>0</v>
      </c>
      <c r="I57" s="656">
        <f>SUMIFS(BALANCE_P!$F:$F,BALANCE_P!$T:$T,'BALANCE-REF'!$B57)</f>
        <v>0</v>
      </c>
      <c r="J57" s="687">
        <f t="shared" si="1"/>
        <v>0</v>
      </c>
      <c r="K57" s="687">
        <f t="shared" si="2"/>
        <v>0</v>
      </c>
    </row>
    <row r="58" spans="1:11" ht="19" x14ac:dyDescent="0.25">
      <c r="A58" s="671">
        <f t="shared" si="0"/>
        <v>6</v>
      </c>
      <c r="B58" s="652">
        <v>126122</v>
      </c>
      <c r="C58" s="652" t="s">
        <v>2065</v>
      </c>
      <c r="D58" s="654">
        <f>SUMIFS('BALANCE_P-1'!$C:$C,'BALANCE_P-1'!$T:$T,'BALANCE-REF'!$B58)</f>
        <v>0</v>
      </c>
      <c r="E58" s="654">
        <f>SUMIFS('BALANCE_P-1'!$D:$D,'BALANCE_P-1'!$T:$T,'BALANCE-REF'!$B58)</f>
        <v>0</v>
      </c>
      <c r="F58" s="654">
        <f>SUMIFS(BALANCE_P!$C:$C,BALANCE_P!$T:$T,'BALANCE-REF'!$B58)</f>
        <v>0</v>
      </c>
      <c r="G58" s="654">
        <f>SUMIFS(BALANCE_P!$D:$D,BALANCE_P!$T:$T,'BALANCE-REF'!$B58)</f>
        <v>0</v>
      </c>
      <c r="H58" s="656">
        <f>SUMIFS(BALANCE_P!$E:$E,BALANCE_P!$T:$T,'BALANCE-REF'!$B58)</f>
        <v>0</v>
      </c>
      <c r="I58" s="656">
        <f>SUMIFS(BALANCE_P!$F:$F,BALANCE_P!$T:$T,'BALANCE-REF'!$B58)</f>
        <v>0</v>
      </c>
      <c r="J58" s="687">
        <f t="shared" si="1"/>
        <v>0</v>
      </c>
      <c r="K58" s="687">
        <f t="shared" si="2"/>
        <v>0</v>
      </c>
    </row>
    <row r="59" spans="1:11" ht="19" x14ac:dyDescent="0.25">
      <c r="A59" s="671">
        <f t="shared" si="0"/>
        <v>6</v>
      </c>
      <c r="B59" s="652">
        <v>126123</v>
      </c>
      <c r="C59" s="652" t="s">
        <v>2066</v>
      </c>
      <c r="D59" s="654">
        <f>SUMIFS('BALANCE_P-1'!$C:$C,'BALANCE_P-1'!$T:$T,'BALANCE-REF'!$B59)</f>
        <v>0</v>
      </c>
      <c r="E59" s="654">
        <f>SUMIFS('BALANCE_P-1'!$D:$D,'BALANCE_P-1'!$T:$T,'BALANCE-REF'!$B59)</f>
        <v>0</v>
      </c>
      <c r="F59" s="654">
        <f>SUMIFS(BALANCE_P!$C:$C,BALANCE_P!$T:$T,'BALANCE-REF'!$B59)</f>
        <v>0</v>
      </c>
      <c r="G59" s="654">
        <f>SUMIFS(BALANCE_P!$D:$D,BALANCE_P!$T:$T,'BALANCE-REF'!$B59)</f>
        <v>0</v>
      </c>
      <c r="H59" s="656">
        <f>SUMIFS(BALANCE_P!$E:$E,BALANCE_P!$T:$T,'BALANCE-REF'!$B59)</f>
        <v>0</v>
      </c>
      <c r="I59" s="656">
        <f>SUMIFS(BALANCE_P!$F:$F,BALANCE_P!$T:$T,'BALANCE-REF'!$B59)</f>
        <v>0</v>
      </c>
      <c r="J59" s="687">
        <f t="shared" si="1"/>
        <v>0</v>
      </c>
      <c r="K59" s="687">
        <f t="shared" si="2"/>
        <v>0</v>
      </c>
    </row>
    <row r="60" spans="1:11" ht="19" x14ac:dyDescent="0.25">
      <c r="A60" s="671">
        <f t="shared" si="0"/>
        <v>6</v>
      </c>
      <c r="B60" s="652">
        <v>126124</v>
      </c>
      <c r="C60" s="652" t="s">
        <v>2067</v>
      </c>
      <c r="D60" s="654">
        <f>SUMIFS('BALANCE_P-1'!$C:$C,'BALANCE_P-1'!$T:$T,'BALANCE-REF'!$B60)</f>
        <v>0</v>
      </c>
      <c r="E60" s="654">
        <f>SUMIFS('BALANCE_P-1'!$D:$D,'BALANCE_P-1'!$T:$T,'BALANCE-REF'!$B60)</f>
        <v>0</v>
      </c>
      <c r="F60" s="654">
        <f>SUMIFS(BALANCE_P!$C:$C,BALANCE_P!$T:$T,'BALANCE-REF'!$B60)</f>
        <v>0</v>
      </c>
      <c r="G60" s="654">
        <f>SUMIFS(BALANCE_P!$D:$D,BALANCE_P!$T:$T,'BALANCE-REF'!$B60)</f>
        <v>0</v>
      </c>
      <c r="H60" s="656">
        <f>SUMIFS(BALANCE_P!$E:$E,BALANCE_P!$T:$T,'BALANCE-REF'!$B60)</f>
        <v>0</v>
      </c>
      <c r="I60" s="656">
        <f>SUMIFS(BALANCE_P!$F:$F,BALANCE_P!$T:$T,'BALANCE-REF'!$B60)</f>
        <v>0</v>
      </c>
      <c r="J60" s="687">
        <f t="shared" si="1"/>
        <v>0</v>
      </c>
      <c r="K60" s="687">
        <f t="shared" si="2"/>
        <v>0</v>
      </c>
    </row>
    <row r="61" spans="1:11" ht="19" x14ac:dyDescent="0.25">
      <c r="A61" s="671">
        <f t="shared" si="0"/>
        <v>6</v>
      </c>
      <c r="B61" s="652">
        <v>126125</v>
      </c>
      <c r="C61" s="652" t="s">
        <v>2068</v>
      </c>
      <c r="D61" s="654">
        <f>SUMIFS('BALANCE_P-1'!$C:$C,'BALANCE_P-1'!$T:$T,'BALANCE-REF'!$B61)</f>
        <v>0</v>
      </c>
      <c r="E61" s="654">
        <f>SUMIFS('BALANCE_P-1'!$D:$D,'BALANCE_P-1'!$T:$T,'BALANCE-REF'!$B61)</f>
        <v>0</v>
      </c>
      <c r="F61" s="654">
        <f>SUMIFS(BALANCE_P!$C:$C,BALANCE_P!$T:$T,'BALANCE-REF'!$B61)</f>
        <v>0</v>
      </c>
      <c r="G61" s="654">
        <f>SUMIFS(BALANCE_P!$D:$D,BALANCE_P!$T:$T,'BALANCE-REF'!$B61)</f>
        <v>0</v>
      </c>
      <c r="H61" s="656">
        <f>SUMIFS(BALANCE_P!$E:$E,BALANCE_P!$T:$T,'BALANCE-REF'!$B61)</f>
        <v>0</v>
      </c>
      <c r="I61" s="656">
        <f>SUMIFS(BALANCE_P!$F:$F,BALANCE_P!$T:$T,'BALANCE-REF'!$B61)</f>
        <v>0</v>
      </c>
      <c r="J61" s="687">
        <f t="shared" si="1"/>
        <v>0</v>
      </c>
      <c r="K61" s="687">
        <f t="shared" si="2"/>
        <v>0</v>
      </c>
    </row>
    <row r="62" spans="1:11" ht="19" x14ac:dyDescent="0.25">
      <c r="A62" s="671">
        <f t="shared" si="0"/>
        <v>6</v>
      </c>
      <c r="B62" s="652">
        <v>126126</v>
      </c>
      <c r="C62" s="652" t="s">
        <v>2069</v>
      </c>
      <c r="D62" s="654">
        <f>SUMIFS('BALANCE_P-1'!$C:$C,'BALANCE_P-1'!$T:$T,'BALANCE-REF'!$B62)</f>
        <v>0</v>
      </c>
      <c r="E62" s="654">
        <f>SUMIFS('BALANCE_P-1'!$D:$D,'BALANCE_P-1'!$T:$T,'BALANCE-REF'!$B62)</f>
        <v>0</v>
      </c>
      <c r="F62" s="654">
        <f>SUMIFS(BALANCE_P!$C:$C,BALANCE_P!$T:$T,'BALANCE-REF'!$B62)</f>
        <v>0</v>
      </c>
      <c r="G62" s="654">
        <f>SUMIFS(BALANCE_P!$D:$D,BALANCE_P!$T:$T,'BALANCE-REF'!$B62)</f>
        <v>0</v>
      </c>
      <c r="H62" s="656">
        <f>SUMIFS(BALANCE_P!$E:$E,BALANCE_P!$T:$T,'BALANCE-REF'!$B62)</f>
        <v>0</v>
      </c>
      <c r="I62" s="656">
        <f>SUMIFS(BALANCE_P!$F:$F,BALANCE_P!$T:$T,'BALANCE-REF'!$B62)</f>
        <v>0</v>
      </c>
      <c r="J62" s="687">
        <f t="shared" si="1"/>
        <v>0</v>
      </c>
      <c r="K62" s="687">
        <f t="shared" si="2"/>
        <v>0</v>
      </c>
    </row>
    <row r="63" spans="1:11" ht="19" x14ac:dyDescent="0.25">
      <c r="A63" s="671">
        <f t="shared" si="0"/>
        <v>6</v>
      </c>
      <c r="B63" s="652">
        <v>126127</v>
      </c>
      <c r="C63" s="652" t="s">
        <v>2070</v>
      </c>
      <c r="D63" s="654">
        <f>SUMIFS('BALANCE_P-1'!$C:$C,'BALANCE_P-1'!$T:$T,'BALANCE-REF'!$B63)</f>
        <v>0</v>
      </c>
      <c r="E63" s="654">
        <f>SUMIFS('BALANCE_P-1'!$D:$D,'BALANCE_P-1'!$T:$T,'BALANCE-REF'!$B63)</f>
        <v>0</v>
      </c>
      <c r="F63" s="654">
        <f>SUMIFS(BALANCE_P!$C:$C,BALANCE_P!$T:$T,'BALANCE-REF'!$B63)</f>
        <v>0</v>
      </c>
      <c r="G63" s="654">
        <f>SUMIFS(BALANCE_P!$D:$D,BALANCE_P!$T:$T,'BALANCE-REF'!$B63)</f>
        <v>0</v>
      </c>
      <c r="H63" s="656">
        <f>SUMIFS(BALANCE_P!$E:$E,BALANCE_P!$T:$T,'BALANCE-REF'!$B63)</f>
        <v>0</v>
      </c>
      <c r="I63" s="656">
        <f>SUMIFS(BALANCE_P!$F:$F,BALANCE_P!$T:$T,'BALANCE-REF'!$B63)</f>
        <v>0</v>
      </c>
      <c r="J63" s="687">
        <f t="shared" si="1"/>
        <v>0</v>
      </c>
      <c r="K63" s="687">
        <f t="shared" si="2"/>
        <v>0</v>
      </c>
    </row>
    <row r="64" spans="1:11" ht="19" x14ac:dyDescent="0.25">
      <c r="A64" s="671">
        <f t="shared" si="0"/>
        <v>5</v>
      </c>
      <c r="B64" s="652">
        <v>12613</v>
      </c>
      <c r="C64" s="652" t="s">
        <v>2071</v>
      </c>
      <c r="D64" s="654">
        <f>SUMIFS('BALANCE_P-1'!$C:$C,'BALANCE_P-1'!$U:$U,'BALANCE-REF'!$B64)</f>
        <v>0</v>
      </c>
      <c r="E64" s="654">
        <f>SUMIFS('BALANCE_P-1'!$D:$D,'BALANCE_P-1'!$U:$U,'BALANCE-REF'!$B64)</f>
        <v>0</v>
      </c>
      <c r="F64" s="654">
        <f>SUMIFS(BALANCE_P!$C:$C,BALANCE_P!$U:$U,'BALANCE-REF'!$B64)</f>
        <v>0</v>
      </c>
      <c r="G64" s="654">
        <f>SUMIFS(BALANCE_P!$D:$D,BALANCE_P!$U:$U,'BALANCE-REF'!$B64)</f>
        <v>0</v>
      </c>
      <c r="H64" s="656">
        <f>SUMIFS(BALANCE_P!$E:$E,BALANCE_P!$U:$U,'BALANCE-REF'!$B64)</f>
        <v>0</v>
      </c>
      <c r="I64" s="656">
        <f>SUMIFS(BALANCE_P!$F:$F,BALANCE_P!$U:$U,'BALANCE-REF'!$B64)</f>
        <v>0</v>
      </c>
      <c r="J64" s="687">
        <f t="shared" si="1"/>
        <v>0</v>
      </c>
      <c r="K64" s="687">
        <f t="shared" si="2"/>
        <v>0</v>
      </c>
    </row>
    <row r="65" spans="1:11" ht="19" x14ac:dyDescent="0.25">
      <c r="A65" s="671">
        <f t="shared" si="0"/>
        <v>6</v>
      </c>
      <c r="B65" s="652">
        <v>126131</v>
      </c>
      <c r="C65" s="652" t="s">
        <v>2072</v>
      </c>
      <c r="D65" s="654">
        <f>SUMIFS('BALANCE_P-1'!$C:$C,'BALANCE_P-1'!$T:$T,'BALANCE-REF'!$B65)</f>
        <v>0</v>
      </c>
      <c r="E65" s="654">
        <f>SUMIFS('BALANCE_P-1'!$D:$D,'BALANCE_P-1'!$T:$T,'BALANCE-REF'!$B65)</f>
        <v>0</v>
      </c>
      <c r="F65" s="654">
        <f>SUMIFS(BALANCE_P!$C:$C,BALANCE_P!$T:$T,'BALANCE-REF'!$B65)</f>
        <v>0</v>
      </c>
      <c r="G65" s="654">
        <f>SUMIFS(BALANCE_P!$D:$D,BALANCE_P!$T:$T,'BALANCE-REF'!$B65)</f>
        <v>0</v>
      </c>
      <c r="H65" s="656">
        <f>SUMIFS(BALANCE_P!$E:$E,BALANCE_P!$T:$T,'BALANCE-REF'!$B65)</f>
        <v>0</v>
      </c>
      <c r="I65" s="656">
        <f>SUMIFS(BALANCE_P!$F:$F,BALANCE_P!$T:$T,'BALANCE-REF'!$B65)</f>
        <v>0</v>
      </c>
      <c r="J65" s="687">
        <f t="shared" si="1"/>
        <v>0</v>
      </c>
      <c r="K65" s="687">
        <f t="shared" si="2"/>
        <v>0</v>
      </c>
    </row>
    <row r="66" spans="1:11" ht="19" x14ac:dyDescent="0.25">
      <c r="A66" s="671">
        <f t="shared" si="0"/>
        <v>6</v>
      </c>
      <c r="B66" s="652">
        <v>126132</v>
      </c>
      <c r="C66" s="652" t="s">
        <v>2073</v>
      </c>
      <c r="D66" s="654">
        <f>SUMIFS('BALANCE_P-1'!$C:$C,'BALANCE_P-1'!$T:$T,'BALANCE-REF'!$B66)</f>
        <v>0</v>
      </c>
      <c r="E66" s="654">
        <f>SUMIFS('BALANCE_P-1'!$D:$D,'BALANCE_P-1'!$T:$T,'BALANCE-REF'!$B66)</f>
        <v>0</v>
      </c>
      <c r="F66" s="654">
        <f>SUMIFS(BALANCE_P!$C:$C,BALANCE_P!$T:$T,'BALANCE-REF'!$B66)</f>
        <v>0</v>
      </c>
      <c r="G66" s="654">
        <f>SUMIFS(BALANCE_P!$D:$D,BALANCE_P!$T:$T,'BALANCE-REF'!$B66)</f>
        <v>0</v>
      </c>
      <c r="H66" s="656">
        <f>SUMIFS(BALANCE_P!$E:$E,BALANCE_P!$T:$T,'BALANCE-REF'!$B66)</f>
        <v>0</v>
      </c>
      <c r="I66" s="656">
        <f>SUMIFS(BALANCE_P!$F:$F,BALANCE_P!$T:$T,'BALANCE-REF'!$B66)</f>
        <v>0</v>
      </c>
      <c r="J66" s="687">
        <f t="shared" si="1"/>
        <v>0</v>
      </c>
      <c r="K66" s="687">
        <f t="shared" si="2"/>
        <v>0</v>
      </c>
    </row>
    <row r="67" spans="1:11" ht="19" x14ac:dyDescent="0.25">
      <c r="A67" s="671">
        <f t="shared" si="0"/>
        <v>6</v>
      </c>
      <c r="B67" s="652">
        <v>126133</v>
      </c>
      <c r="C67" s="652" t="s">
        <v>2074</v>
      </c>
      <c r="D67" s="654">
        <f>SUMIFS('BALANCE_P-1'!$C:$C,'BALANCE_P-1'!$T:$T,'BALANCE-REF'!$B67)</f>
        <v>0</v>
      </c>
      <c r="E67" s="654">
        <f>SUMIFS('BALANCE_P-1'!$D:$D,'BALANCE_P-1'!$T:$T,'BALANCE-REF'!$B67)</f>
        <v>0</v>
      </c>
      <c r="F67" s="654">
        <f>SUMIFS(BALANCE_P!$C:$C,BALANCE_P!$T:$T,'BALANCE-REF'!$B67)</f>
        <v>0</v>
      </c>
      <c r="G67" s="654">
        <f>SUMIFS(BALANCE_P!$D:$D,BALANCE_P!$T:$T,'BALANCE-REF'!$B67)</f>
        <v>0</v>
      </c>
      <c r="H67" s="656">
        <f>SUMIFS(BALANCE_P!$E:$E,BALANCE_P!$T:$T,'BALANCE-REF'!$B67)</f>
        <v>0</v>
      </c>
      <c r="I67" s="656">
        <f>SUMIFS(BALANCE_P!$F:$F,BALANCE_P!$T:$T,'BALANCE-REF'!$B67)</f>
        <v>0</v>
      </c>
      <c r="J67" s="687">
        <f t="shared" si="1"/>
        <v>0</v>
      </c>
      <c r="K67" s="687">
        <f t="shared" si="2"/>
        <v>0</v>
      </c>
    </row>
    <row r="68" spans="1:11" ht="19" x14ac:dyDescent="0.25">
      <c r="A68" s="671">
        <f t="shared" si="0"/>
        <v>6</v>
      </c>
      <c r="B68" s="652">
        <v>126134</v>
      </c>
      <c r="C68" s="652" t="s">
        <v>2075</v>
      </c>
      <c r="D68" s="654">
        <f>SUMIFS('BALANCE_P-1'!$C:$C,'BALANCE_P-1'!$T:$T,'BALANCE-REF'!$B68)</f>
        <v>0</v>
      </c>
      <c r="E68" s="654">
        <f>SUMIFS('BALANCE_P-1'!$D:$D,'BALANCE_P-1'!$T:$T,'BALANCE-REF'!$B68)</f>
        <v>0</v>
      </c>
      <c r="F68" s="654">
        <f>SUMIFS(BALANCE_P!$C:$C,BALANCE_P!$T:$T,'BALANCE-REF'!$B68)</f>
        <v>0</v>
      </c>
      <c r="G68" s="654">
        <f>SUMIFS(BALANCE_P!$D:$D,BALANCE_P!$T:$T,'BALANCE-REF'!$B68)</f>
        <v>0</v>
      </c>
      <c r="H68" s="656">
        <f>SUMIFS(BALANCE_P!$E:$E,BALANCE_P!$T:$T,'BALANCE-REF'!$B68)</f>
        <v>0</v>
      </c>
      <c r="I68" s="656">
        <f>SUMIFS(BALANCE_P!$F:$F,BALANCE_P!$T:$T,'BALANCE-REF'!$B68)</f>
        <v>0</v>
      </c>
      <c r="J68" s="687">
        <f t="shared" si="1"/>
        <v>0</v>
      </c>
      <c r="K68" s="687">
        <f t="shared" si="2"/>
        <v>0</v>
      </c>
    </row>
    <row r="69" spans="1:11" ht="19" x14ac:dyDescent="0.25">
      <c r="A69" s="671">
        <f t="shared" si="0"/>
        <v>6</v>
      </c>
      <c r="B69" s="652">
        <v>126135</v>
      </c>
      <c r="C69" s="652" t="s">
        <v>2076</v>
      </c>
      <c r="D69" s="654">
        <f>SUMIFS('BALANCE_P-1'!$C:$C,'BALANCE_P-1'!$T:$T,'BALANCE-REF'!$B69)</f>
        <v>0</v>
      </c>
      <c r="E69" s="654">
        <f>SUMIFS('BALANCE_P-1'!$D:$D,'BALANCE_P-1'!$T:$T,'BALANCE-REF'!$B69)</f>
        <v>0</v>
      </c>
      <c r="F69" s="654">
        <f>SUMIFS(BALANCE_P!$C:$C,BALANCE_P!$T:$T,'BALANCE-REF'!$B69)</f>
        <v>0</v>
      </c>
      <c r="G69" s="654">
        <f>SUMIFS(BALANCE_P!$D:$D,BALANCE_P!$T:$T,'BALANCE-REF'!$B69)</f>
        <v>0</v>
      </c>
      <c r="H69" s="656">
        <f>SUMIFS(BALANCE_P!$E:$E,BALANCE_P!$T:$T,'BALANCE-REF'!$B69)</f>
        <v>0</v>
      </c>
      <c r="I69" s="656">
        <f>SUMIFS(BALANCE_P!$F:$F,BALANCE_P!$T:$T,'BALANCE-REF'!$B69)</f>
        <v>0</v>
      </c>
      <c r="J69" s="687">
        <f t="shared" si="1"/>
        <v>0</v>
      </c>
      <c r="K69" s="687">
        <f t="shared" si="2"/>
        <v>0</v>
      </c>
    </row>
    <row r="70" spans="1:11" ht="19" x14ac:dyDescent="0.25">
      <c r="A70" s="671">
        <f t="shared" ref="A70:A133" si="3">LEN(B70)</f>
        <v>6</v>
      </c>
      <c r="B70" s="652">
        <v>126136</v>
      </c>
      <c r="C70" s="652" t="s">
        <v>2077</v>
      </c>
      <c r="D70" s="654">
        <f>SUMIFS('BALANCE_P-1'!$C:$C,'BALANCE_P-1'!$T:$T,'BALANCE-REF'!$B70)</f>
        <v>0</v>
      </c>
      <c r="E70" s="654">
        <f>SUMIFS('BALANCE_P-1'!$D:$D,'BALANCE_P-1'!$T:$T,'BALANCE-REF'!$B70)</f>
        <v>0</v>
      </c>
      <c r="F70" s="654">
        <f>SUMIFS(BALANCE_P!$C:$C,BALANCE_P!$T:$T,'BALANCE-REF'!$B70)</f>
        <v>0</v>
      </c>
      <c r="G70" s="654">
        <f>SUMIFS(BALANCE_P!$D:$D,BALANCE_P!$T:$T,'BALANCE-REF'!$B70)</f>
        <v>0</v>
      </c>
      <c r="H70" s="656">
        <f>SUMIFS(BALANCE_P!$E:$E,BALANCE_P!$T:$T,'BALANCE-REF'!$B70)</f>
        <v>0</v>
      </c>
      <c r="I70" s="656">
        <f>SUMIFS(BALANCE_P!$F:$F,BALANCE_P!$T:$T,'BALANCE-REF'!$B70)</f>
        <v>0</v>
      </c>
      <c r="J70" s="687">
        <f t="shared" ref="J70:J133" si="4">H70-D70</f>
        <v>0</v>
      </c>
      <c r="K70" s="687">
        <f t="shared" ref="K70:K133" si="5">I70-E70</f>
        <v>0</v>
      </c>
    </row>
    <row r="71" spans="1:11" ht="19" x14ac:dyDescent="0.25">
      <c r="A71" s="671">
        <f t="shared" si="3"/>
        <v>6</v>
      </c>
      <c r="B71" s="652">
        <v>126137</v>
      </c>
      <c r="C71" s="652" t="s">
        <v>2078</v>
      </c>
      <c r="D71" s="654">
        <f>SUMIFS('BALANCE_P-1'!$C:$C,'BALANCE_P-1'!$T:$T,'BALANCE-REF'!$B71)</f>
        <v>0</v>
      </c>
      <c r="E71" s="654">
        <f>SUMIFS('BALANCE_P-1'!$D:$D,'BALANCE_P-1'!$T:$T,'BALANCE-REF'!$B71)</f>
        <v>0</v>
      </c>
      <c r="F71" s="654">
        <f>SUMIFS(BALANCE_P!$C:$C,BALANCE_P!$T:$T,'BALANCE-REF'!$B71)</f>
        <v>0</v>
      </c>
      <c r="G71" s="654">
        <f>SUMIFS(BALANCE_P!$D:$D,BALANCE_P!$T:$T,'BALANCE-REF'!$B71)</f>
        <v>0</v>
      </c>
      <c r="H71" s="656">
        <f>SUMIFS(BALANCE_P!$E:$E,BALANCE_P!$T:$T,'BALANCE-REF'!$B71)</f>
        <v>0</v>
      </c>
      <c r="I71" s="656">
        <f>SUMIFS(BALANCE_P!$F:$F,BALANCE_P!$T:$T,'BALANCE-REF'!$B71)</f>
        <v>0</v>
      </c>
      <c r="J71" s="687">
        <f t="shared" si="4"/>
        <v>0</v>
      </c>
      <c r="K71" s="687">
        <f t="shared" si="5"/>
        <v>0</v>
      </c>
    </row>
    <row r="72" spans="1:11" ht="19" x14ac:dyDescent="0.25">
      <c r="A72" s="671">
        <f t="shared" si="3"/>
        <v>5</v>
      </c>
      <c r="B72" s="652">
        <v>12614</v>
      </c>
      <c r="C72" s="652" t="s">
        <v>2079</v>
      </c>
      <c r="D72" s="654">
        <f>SUMIFS('BALANCE_P-1'!$C:$C,'BALANCE_P-1'!$U:$U,'BALANCE-REF'!$B72)</f>
        <v>0</v>
      </c>
      <c r="E72" s="654">
        <f>SUMIFS('BALANCE_P-1'!$D:$D,'BALANCE_P-1'!$U:$U,'BALANCE-REF'!$B72)</f>
        <v>0</v>
      </c>
      <c r="F72" s="654">
        <f>SUMIFS(BALANCE_P!$C:$C,BALANCE_P!$U:$U,'BALANCE-REF'!$B72)</f>
        <v>0</v>
      </c>
      <c r="G72" s="654">
        <f>SUMIFS(BALANCE_P!$D:$D,BALANCE_P!$U:$U,'BALANCE-REF'!$B72)</f>
        <v>0</v>
      </c>
      <c r="H72" s="656">
        <f>SUMIFS(BALANCE_P!$E:$E,BALANCE_P!$U:$U,'BALANCE-REF'!$B72)</f>
        <v>0</v>
      </c>
      <c r="I72" s="656">
        <f>SUMIFS(BALANCE_P!$F:$F,BALANCE_P!$U:$U,'BALANCE-REF'!$B72)</f>
        <v>0</v>
      </c>
      <c r="J72" s="687">
        <f t="shared" si="4"/>
        <v>0</v>
      </c>
      <c r="K72" s="687">
        <f t="shared" si="5"/>
        <v>0</v>
      </c>
    </row>
    <row r="73" spans="1:11" ht="19" x14ac:dyDescent="0.25">
      <c r="A73" s="671">
        <f t="shared" si="3"/>
        <v>6</v>
      </c>
      <c r="B73" s="652">
        <v>126141</v>
      </c>
      <c r="C73" s="652" t="s">
        <v>2080</v>
      </c>
      <c r="D73" s="654">
        <f>SUMIFS('BALANCE_P-1'!$C:$C,'BALANCE_P-1'!$T:$T,'BALANCE-REF'!$B73)</f>
        <v>0</v>
      </c>
      <c r="E73" s="654">
        <f>SUMIFS('BALANCE_P-1'!$D:$D,'BALANCE_P-1'!$T:$T,'BALANCE-REF'!$B73)</f>
        <v>0</v>
      </c>
      <c r="F73" s="654">
        <f>SUMIFS(BALANCE_P!$C:$C,BALANCE_P!$T:$T,'BALANCE-REF'!$B73)</f>
        <v>0</v>
      </c>
      <c r="G73" s="654">
        <f>SUMIFS(BALANCE_P!$D:$D,BALANCE_P!$T:$T,'BALANCE-REF'!$B73)</f>
        <v>0</v>
      </c>
      <c r="H73" s="656">
        <f>SUMIFS(BALANCE_P!$E:$E,BALANCE_P!$T:$T,'BALANCE-REF'!$B73)</f>
        <v>0</v>
      </c>
      <c r="I73" s="656">
        <f>SUMIFS(BALANCE_P!$F:$F,BALANCE_P!$T:$T,'BALANCE-REF'!$B73)</f>
        <v>0</v>
      </c>
      <c r="J73" s="687">
        <f t="shared" si="4"/>
        <v>0</v>
      </c>
      <c r="K73" s="687">
        <f t="shared" si="5"/>
        <v>0</v>
      </c>
    </row>
    <row r="74" spans="1:11" ht="19" x14ac:dyDescent="0.25">
      <c r="A74" s="671">
        <f t="shared" si="3"/>
        <v>6</v>
      </c>
      <c r="B74" s="652">
        <v>126142</v>
      </c>
      <c r="C74" s="652" t="s">
        <v>2081</v>
      </c>
      <c r="D74" s="654">
        <f>SUMIFS('BALANCE_P-1'!$C:$C,'BALANCE_P-1'!$T:$T,'BALANCE-REF'!$B74)</f>
        <v>0</v>
      </c>
      <c r="E74" s="654">
        <f>SUMIFS('BALANCE_P-1'!$D:$D,'BALANCE_P-1'!$T:$T,'BALANCE-REF'!$B74)</f>
        <v>0</v>
      </c>
      <c r="F74" s="654">
        <f>SUMIFS(BALANCE_P!$C:$C,BALANCE_P!$T:$T,'BALANCE-REF'!$B74)</f>
        <v>0</v>
      </c>
      <c r="G74" s="654">
        <f>SUMIFS(BALANCE_P!$D:$D,BALANCE_P!$T:$T,'BALANCE-REF'!$B74)</f>
        <v>0</v>
      </c>
      <c r="H74" s="656">
        <f>SUMIFS(BALANCE_P!$E:$E,BALANCE_P!$T:$T,'BALANCE-REF'!$B74)</f>
        <v>0</v>
      </c>
      <c r="I74" s="656">
        <f>SUMIFS(BALANCE_P!$F:$F,BALANCE_P!$T:$T,'BALANCE-REF'!$B74)</f>
        <v>0</v>
      </c>
      <c r="J74" s="687">
        <f t="shared" si="4"/>
        <v>0</v>
      </c>
      <c r="K74" s="687">
        <f t="shared" si="5"/>
        <v>0</v>
      </c>
    </row>
    <row r="75" spans="1:11" ht="19" x14ac:dyDescent="0.25">
      <c r="A75" s="671">
        <f t="shared" si="3"/>
        <v>6</v>
      </c>
      <c r="B75" s="652">
        <v>126143</v>
      </c>
      <c r="C75" s="652" t="s">
        <v>2082</v>
      </c>
      <c r="D75" s="654">
        <f>SUMIFS('BALANCE_P-1'!$C:$C,'BALANCE_P-1'!$T:$T,'BALANCE-REF'!$B75)</f>
        <v>0</v>
      </c>
      <c r="E75" s="654">
        <f>SUMIFS('BALANCE_P-1'!$D:$D,'BALANCE_P-1'!$T:$T,'BALANCE-REF'!$B75)</f>
        <v>0</v>
      </c>
      <c r="F75" s="654">
        <f>SUMIFS(BALANCE_P!$C:$C,BALANCE_P!$T:$T,'BALANCE-REF'!$B75)</f>
        <v>0</v>
      </c>
      <c r="G75" s="654">
        <f>SUMIFS(BALANCE_P!$D:$D,BALANCE_P!$T:$T,'BALANCE-REF'!$B75)</f>
        <v>0</v>
      </c>
      <c r="H75" s="656">
        <f>SUMIFS(BALANCE_P!$E:$E,BALANCE_P!$T:$T,'BALANCE-REF'!$B75)</f>
        <v>0</v>
      </c>
      <c r="I75" s="656">
        <f>SUMIFS(BALANCE_P!$F:$F,BALANCE_P!$T:$T,'BALANCE-REF'!$B75)</f>
        <v>0</v>
      </c>
      <c r="J75" s="687">
        <f t="shared" si="4"/>
        <v>0</v>
      </c>
      <c r="K75" s="687">
        <f t="shared" si="5"/>
        <v>0</v>
      </c>
    </row>
    <row r="76" spans="1:11" ht="19" x14ac:dyDescent="0.25">
      <c r="A76" s="671">
        <f t="shared" si="3"/>
        <v>6</v>
      </c>
      <c r="B76" s="652">
        <v>126144</v>
      </c>
      <c r="C76" s="652" t="s">
        <v>2083</v>
      </c>
      <c r="D76" s="654">
        <f>SUMIFS('BALANCE_P-1'!$C:$C,'BALANCE_P-1'!$T:$T,'BALANCE-REF'!$B76)</f>
        <v>0</v>
      </c>
      <c r="E76" s="654">
        <f>SUMIFS('BALANCE_P-1'!$D:$D,'BALANCE_P-1'!$T:$T,'BALANCE-REF'!$B76)</f>
        <v>0</v>
      </c>
      <c r="F76" s="654">
        <f>SUMIFS(BALANCE_P!$C:$C,BALANCE_P!$T:$T,'BALANCE-REF'!$B76)</f>
        <v>0</v>
      </c>
      <c r="G76" s="654">
        <f>SUMIFS(BALANCE_P!$D:$D,BALANCE_P!$T:$T,'BALANCE-REF'!$B76)</f>
        <v>0</v>
      </c>
      <c r="H76" s="656">
        <f>SUMIFS(BALANCE_P!$E:$E,BALANCE_P!$T:$T,'BALANCE-REF'!$B76)</f>
        <v>0</v>
      </c>
      <c r="I76" s="656">
        <f>SUMIFS(BALANCE_P!$F:$F,BALANCE_P!$T:$T,'BALANCE-REF'!$B76)</f>
        <v>0</v>
      </c>
      <c r="J76" s="687">
        <f t="shared" si="4"/>
        <v>0</v>
      </c>
      <c r="K76" s="687">
        <f t="shared" si="5"/>
        <v>0</v>
      </c>
    </row>
    <row r="77" spans="1:11" ht="19" x14ac:dyDescent="0.25">
      <c r="A77" s="671">
        <f t="shared" si="3"/>
        <v>6</v>
      </c>
      <c r="B77" s="652">
        <v>126145</v>
      </c>
      <c r="C77" s="652" t="s">
        <v>2084</v>
      </c>
      <c r="D77" s="654">
        <f>SUMIFS('BALANCE_P-1'!$C:$C,'BALANCE_P-1'!$T:$T,'BALANCE-REF'!$B77)</f>
        <v>0</v>
      </c>
      <c r="E77" s="654">
        <f>SUMIFS('BALANCE_P-1'!$D:$D,'BALANCE_P-1'!$T:$T,'BALANCE-REF'!$B77)</f>
        <v>0</v>
      </c>
      <c r="F77" s="654">
        <f>SUMIFS(BALANCE_P!$C:$C,BALANCE_P!$T:$T,'BALANCE-REF'!$B77)</f>
        <v>0</v>
      </c>
      <c r="G77" s="654">
        <f>SUMIFS(BALANCE_P!$D:$D,BALANCE_P!$T:$T,'BALANCE-REF'!$B77)</f>
        <v>0</v>
      </c>
      <c r="H77" s="656">
        <f>SUMIFS(BALANCE_P!$E:$E,BALANCE_P!$T:$T,'BALANCE-REF'!$B77)</f>
        <v>0</v>
      </c>
      <c r="I77" s="656">
        <f>SUMIFS(BALANCE_P!$F:$F,BALANCE_P!$T:$T,'BALANCE-REF'!$B77)</f>
        <v>0</v>
      </c>
      <c r="J77" s="687">
        <f t="shared" si="4"/>
        <v>0</v>
      </c>
      <c r="K77" s="687">
        <f t="shared" si="5"/>
        <v>0</v>
      </c>
    </row>
    <row r="78" spans="1:11" ht="19" x14ac:dyDescent="0.25">
      <c r="A78" s="671">
        <f t="shared" si="3"/>
        <v>6</v>
      </c>
      <c r="B78" s="652">
        <v>126146</v>
      </c>
      <c r="C78" s="652" t="s">
        <v>2085</v>
      </c>
      <c r="D78" s="654">
        <f>SUMIFS('BALANCE_P-1'!$C:$C,'BALANCE_P-1'!$T:$T,'BALANCE-REF'!$B78)</f>
        <v>0</v>
      </c>
      <c r="E78" s="654">
        <f>SUMIFS('BALANCE_P-1'!$D:$D,'BALANCE_P-1'!$T:$T,'BALANCE-REF'!$B78)</f>
        <v>0</v>
      </c>
      <c r="F78" s="654">
        <f>SUMIFS(BALANCE_P!$C:$C,BALANCE_P!$T:$T,'BALANCE-REF'!$B78)</f>
        <v>0</v>
      </c>
      <c r="G78" s="654">
        <f>SUMIFS(BALANCE_P!$D:$D,BALANCE_P!$T:$T,'BALANCE-REF'!$B78)</f>
        <v>0</v>
      </c>
      <c r="H78" s="656">
        <f>SUMIFS(BALANCE_P!$E:$E,BALANCE_P!$T:$T,'BALANCE-REF'!$B78)</f>
        <v>0</v>
      </c>
      <c r="I78" s="656">
        <f>SUMIFS(BALANCE_P!$F:$F,BALANCE_P!$T:$T,'BALANCE-REF'!$B78)</f>
        <v>0</v>
      </c>
      <c r="J78" s="687">
        <f t="shared" si="4"/>
        <v>0</v>
      </c>
      <c r="K78" s="687">
        <f t="shared" si="5"/>
        <v>0</v>
      </c>
    </row>
    <row r="79" spans="1:11" ht="19" x14ac:dyDescent="0.25">
      <c r="A79" s="671">
        <f t="shared" si="3"/>
        <v>6</v>
      </c>
      <c r="B79" s="652">
        <v>126147</v>
      </c>
      <c r="C79" s="652" t="s">
        <v>2086</v>
      </c>
      <c r="D79" s="654">
        <f>SUMIFS('BALANCE_P-1'!$C:$C,'BALANCE_P-1'!$T:$T,'BALANCE-REF'!$B79)</f>
        <v>0</v>
      </c>
      <c r="E79" s="654">
        <f>SUMIFS('BALANCE_P-1'!$D:$D,'BALANCE_P-1'!$T:$T,'BALANCE-REF'!$B79)</f>
        <v>0</v>
      </c>
      <c r="F79" s="654">
        <f>SUMIFS(BALANCE_P!$C:$C,BALANCE_P!$T:$T,'BALANCE-REF'!$B79)</f>
        <v>0</v>
      </c>
      <c r="G79" s="654">
        <f>SUMIFS(BALANCE_P!$D:$D,BALANCE_P!$T:$T,'BALANCE-REF'!$B79)</f>
        <v>0</v>
      </c>
      <c r="H79" s="656">
        <f>SUMIFS(BALANCE_P!$E:$E,BALANCE_P!$T:$T,'BALANCE-REF'!$B79)</f>
        <v>0</v>
      </c>
      <c r="I79" s="656">
        <f>SUMIFS(BALANCE_P!$F:$F,BALANCE_P!$T:$T,'BALANCE-REF'!$B79)</f>
        <v>0</v>
      </c>
      <c r="J79" s="687">
        <f t="shared" si="4"/>
        <v>0</v>
      </c>
      <c r="K79" s="687">
        <f t="shared" si="5"/>
        <v>0</v>
      </c>
    </row>
    <row r="80" spans="1:11" ht="19" x14ac:dyDescent="0.25">
      <c r="A80" s="671">
        <f t="shared" si="3"/>
        <v>5</v>
      </c>
      <c r="B80" s="652">
        <v>12615</v>
      </c>
      <c r="C80" s="652" t="s">
        <v>2087</v>
      </c>
      <c r="D80" s="654">
        <f>SUMIFS('BALANCE_P-1'!$C:$C,'BALANCE_P-1'!$U:$U,'BALANCE-REF'!$B80)</f>
        <v>0</v>
      </c>
      <c r="E80" s="654">
        <f>SUMIFS('BALANCE_P-1'!$D:$D,'BALANCE_P-1'!$U:$U,'BALANCE-REF'!$B80)</f>
        <v>0</v>
      </c>
      <c r="F80" s="654">
        <f>SUMIFS(BALANCE_P!$C:$C,BALANCE_P!$U:$U,'BALANCE-REF'!$B80)</f>
        <v>0</v>
      </c>
      <c r="G80" s="654">
        <f>SUMIFS(BALANCE_P!$D:$D,BALANCE_P!$U:$U,'BALANCE-REF'!$B80)</f>
        <v>0</v>
      </c>
      <c r="H80" s="656">
        <f>SUMIFS(BALANCE_P!$E:$E,BALANCE_P!$U:$U,'BALANCE-REF'!$B80)</f>
        <v>0</v>
      </c>
      <c r="I80" s="656">
        <f>SUMIFS(BALANCE_P!$F:$F,BALANCE_P!$U:$U,'BALANCE-REF'!$B80)</f>
        <v>0</v>
      </c>
      <c r="J80" s="687">
        <f t="shared" si="4"/>
        <v>0</v>
      </c>
      <c r="K80" s="687">
        <f t="shared" si="5"/>
        <v>0</v>
      </c>
    </row>
    <row r="81" spans="1:11" ht="19" x14ac:dyDescent="0.25">
      <c r="A81" s="671">
        <f t="shared" si="3"/>
        <v>6</v>
      </c>
      <c r="B81" s="652">
        <v>126151</v>
      </c>
      <c r="C81" s="652" t="s">
        <v>2088</v>
      </c>
      <c r="D81" s="654">
        <f>SUMIFS('BALANCE_P-1'!$C:$C,'BALANCE_P-1'!$T:$T,'BALANCE-REF'!$B81)</f>
        <v>0</v>
      </c>
      <c r="E81" s="654">
        <f>SUMIFS('BALANCE_P-1'!$D:$D,'BALANCE_P-1'!$T:$T,'BALANCE-REF'!$B81)</f>
        <v>0</v>
      </c>
      <c r="F81" s="654">
        <f>SUMIFS(BALANCE_P!$C:$C,BALANCE_P!$T:$T,'BALANCE-REF'!$B81)</f>
        <v>0</v>
      </c>
      <c r="G81" s="654">
        <f>SUMIFS(BALANCE_P!$D:$D,BALANCE_P!$T:$T,'BALANCE-REF'!$B81)</f>
        <v>0</v>
      </c>
      <c r="H81" s="656">
        <f>SUMIFS(BALANCE_P!$E:$E,BALANCE_P!$T:$T,'BALANCE-REF'!$B81)</f>
        <v>0</v>
      </c>
      <c r="I81" s="656">
        <f>SUMIFS(BALANCE_P!$F:$F,BALANCE_P!$T:$T,'BALANCE-REF'!$B81)</f>
        <v>0</v>
      </c>
      <c r="J81" s="687">
        <f t="shared" si="4"/>
        <v>0</v>
      </c>
      <c r="K81" s="687">
        <f t="shared" si="5"/>
        <v>0</v>
      </c>
    </row>
    <row r="82" spans="1:11" ht="19" x14ac:dyDescent="0.25">
      <c r="A82" s="671">
        <f t="shared" si="3"/>
        <v>6</v>
      </c>
      <c r="B82" s="652">
        <v>126152</v>
      </c>
      <c r="C82" s="652" t="s">
        <v>2089</v>
      </c>
      <c r="D82" s="654">
        <f>SUMIFS('BALANCE_P-1'!$C:$C,'BALANCE_P-1'!$T:$T,'BALANCE-REF'!$B82)</f>
        <v>0</v>
      </c>
      <c r="E82" s="654">
        <f>SUMIFS('BALANCE_P-1'!$D:$D,'BALANCE_P-1'!$T:$T,'BALANCE-REF'!$B82)</f>
        <v>0</v>
      </c>
      <c r="F82" s="654">
        <f>SUMIFS(BALANCE_P!$C:$C,BALANCE_P!$T:$T,'BALANCE-REF'!$B82)</f>
        <v>0</v>
      </c>
      <c r="G82" s="654">
        <f>SUMIFS(BALANCE_P!$D:$D,BALANCE_P!$T:$T,'BALANCE-REF'!$B82)</f>
        <v>0</v>
      </c>
      <c r="H82" s="656">
        <f>SUMIFS(BALANCE_P!$E:$E,BALANCE_P!$T:$T,'BALANCE-REF'!$B82)</f>
        <v>0</v>
      </c>
      <c r="I82" s="656">
        <f>SUMIFS(BALANCE_P!$F:$F,BALANCE_P!$T:$T,'BALANCE-REF'!$B82)</f>
        <v>0</v>
      </c>
      <c r="J82" s="687">
        <f t="shared" si="4"/>
        <v>0</v>
      </c>
      <c r="K82" s="687">
        <f t="shared" si="5"/>
        <v>0</v>
      </c>
    </row>
    <row r="83" spans="1:11" ht="19" x14ac:dyDescent="0.25">
      <c r="A83" s="671">
        <f t="shared" si="3"/>
        <v>6</v>
      </c>
      <c r="B83" s="652">
        <v>126153</v>
      </c>
      <c r="C83" s="652" t="s">
        <v>2090</v>
      </c>
      <c r="D83" s="654">
        <f>SUMIFS('BALANCE_P-1'!$C:$C,'BALANCE_P-1'!$T:$T,'BALANCE-REF'!$B83)</f>
        <v>0</v>
      </c>
      <c r="E83" s="654">
        <f>SUMIFS('BALANCE_P-1'!$D:$D,'BALANCE_P-1'!$T:$T,'BALANCE-REF'!$B83)</f>
        <v>0</v>
      </c>
      <c r="F83" s="654">
        <f>SUMIFS(BALANCE_P!$C:$C,BALANCE_P!$T:$T,'BALANCE-REF'!$B83)</f>
        <v>0</v>
      </c>
      <c r="G83" s="654">
        <f>SUMIFS(BALANCE_P!$D:$D,BALANCE_P!$T:$T,'BALANCE-REF'!$B83)</f>
        <v>0</v>
      </c>
      <c r="H83" s="656">
        <f>SUMIFS(BALANCE_P!$E:$E,BALANCE_P!$T:$T,'BALANCE-REF'!$B83)</f>
        <v>0</v>
      </c>
      <c r="I83" s="656">
        <f>SUMIFS(BALANCE_P!$F:$F,BALANCE_P!$T:$T,'BALANCE-REF'!$B83)</f>
        <v>0</v>
      </c>
      <c r="J83" s="687">
        <f t="shared" si="4"/>
        <v>0</v>
      </c>
      <c r="K83" s="687">
        <f t="shared" si="5"/>
        <v>0</v>
      </c>
    </row>
    <row r="84" spans="1:11" ht="19" x14ac:dyDescent="0.25">
      <c r="A84" s="671">
        <f t="shared" si="3"/>
        <v>6</v>
      </c>
      <c r="B84" s="652">
        <v>126154</v>
      </c>
      <c r="C84" s="652" t="s">
        <v>2091</v>
      </c>
      <c r="D84" s="654">
        <f>SUMIFS('BALANCE_P-1'!$C:$C,'BALANCE_P-1'!$T:$T,'BALANCE-REF'!$B84)</f>
        <v>0</v>
      </c>
      <c r="E84" s="654">
        <f>SUMIFS('BALANCE_P-1'!$D:$D,'BALANCE_P-1'!$T:$T,'BALANCE-REF'!$B84)</f>
        <v>0</v>
      </c>
      <c r="F84" s="654">
        <f>SUMIFS(BALANCE_P!$C:$C,BALANCE_P!$T:$T,'BALANCE-REF'!$B84)</f>
        <v>0</v>
      </c>
      <c r="G84" s="654">
        <f>SUMIFS(BALANCE_P!$D:$D,BALANCE_P!$T:$T,'BALANCE-REF'!$B84)</f>
        <v>0</v>
      </c>
      <c r="H84" s="656">
        <f>SUMIFS(BALANCE_P!$E:$E,BALANCE_P!$T:$T,'BALANCE-REF'!$B84)</f>
        <v>0</v>
      </c>
      <c r="I84" s="656">
        <f>SUMIFS(BALANCE_P!$F:$F,BALANCE_P!$T:$T,'BALANCE-REF'!$B84)</f>
        <v>0</v>
      </c>
      <c r="J84" s="687">
        <f t="shared" si="4"/>
        <v>0</v>
      </c>
      <c r="K84" s="687">
        <f t="shared" si="5"/>
        <v>0</v>
      </c>
    </row>
    <row r="85" spans="1:11" ht="19" x14ac:dyDescent="0.25">
      <c r="A85" s="671">
        <f t="shared" si="3"/>
        <v>6</v>
      </c>
      <c r="B85" s="652">
        <v>126155</v>
      </c>
      <c r="C85" s="652" t="s">
        <v>2092</v>
      </c>
      <c r="D85" s="654">
        <f>SUMIFS('BALANCE_P-1'!$C:$C,'BALANCE_P-1'!$T:$T,'BALANCE-REF'!$B85)</f>
        <v>0</v>
      </c>
      <c r="E85" s="654">
        <f>SUMIFS('BALANCE_P-1'!$D:$D,'BALANCE_P-1'!$T:$T,'BALANCE-REF'!$B85)</f>
        <v>0</v>
      </c>
      <c r="F85" s="654">
        <f>SUMIFS(BALANCE_P!$C:$C,BALANCE_P!$T:$T,'BALANCE-REF'!$B85)</f>
        <v>0</v>
      </c>
      <c r="G85" s="654">
        <f>SUMIFS(BALANCE_P!$D:$D,BALANCE_P!$T:$T,'BALANCE-REF'!$B85)</f>
        <v>0</v>
      </c>
      <c r="H85" s="656">
        <f>SUMIFS(BALANCE_P!$E:$E,BALANCE_P!$T:$T,'BALANCE-REF'!$B85)</f>
        <v>0</v>
      </c>
      <c r="I85" s="656">
        <f>SUMIFS(BALANCE_P!$F:$F,BALANCE_P!$T:$T,'BALANCE-REF'!$B85)</f>
        <v>0</v>
      </c>
      <c r="J85" s="687">
        <f t="shared" si="4"/>
        <v>0</v>
      </c>
      <c r="K85" s="687">
        <f t="shared" si="5"/>
        <v>0</v>
      </c>
    </row>
    <row r="86" spans="1:11" ht="19" x14ac:dyDescent="0.25">
      <c r="A86" s="671">
        <f t="shared" si="3"/>
        <v>6</v>
      </c>
      <c r="B86" s="652">
        <v>126156</v>
      </c>
      <c r="C86" s="652" t="s">
        <v>2093</v>
      </c>
      <c r="D86" s="654">
        <f>SUMIFS('BALANCE_P-1'!$C:$C,'BALANCE_P-1'!$T:$T,'BALANCE-REF'!$B86)</f>
        <v>0</v>
      </c>
      <c r="E86" s="654">
        <f>SUMIFS('BALANCE_P-1'!$D:$D,'BALANCE_P-1'!$T:$T,'BALANCE-REF'!$B86)</f>
        <v>0</v>
      </c>
      <c r="F86" s="654">
        <f>SUMIFS(BALANCE_P!$C:$C,BALANCE_P!$T:$T,'BALANCE-REF'!$B86)</f>
        <v>0</v>
      </c>
      <c r="G86" s="654">
        <f>SUMIFS(BALANCE_P!$D:$D,BALANCE_P!$T:$T,'BALANCE-REF'!$B86)</f>
        <v>0</v>
      </c>
      <c r="H86" s="656">
        <f>SUMIFS(BALANCE_P!$E:$E,BALANCE_P!$T:$T,'BALANCE-REF'!$B86)</f>
        <v>0</v>
      </c>
      <c r="I86" s="656">
        <f>SUMIFS(BALANCE_P!$F:$F,BALANCE_P!$T:$T,'BALANCE-REF'!$B86)</f>
        <v>0</v>
      </c>
      <c r="J86" s="687">
        <f t="shared" si="4"/>
        <v>0</v>
      </c>
      <c r="K86" s="687">
        <f t="shared" si="5"/>
        <v>0</v>
      </c>
    </row>
    <row r="87" spans="1:11" ht="19" x14ac:dyDescent="0.25">
      <c r="A87" s="671">
        <f t="shared" si="3"/>
        <v>6</v>
      </c>
      <c r="B87" s="652">
        <v>126157</v>
      </c>
      <c r="C87" s="652" t="s">
        <v>2094</v>
      </c>
      <c r="D87" s="654">
        <f>SUMIFS('BALANCE_P-1'!$C:$C,'BALANCE_P-1'!$T:$T,'BALANCE-REF'!$B87)</f>
        <v>0</v>
      </c>
      <c r="E87" s="654">
        <f>SUMIFS('BALANCE_P-1'!$D:$D,'BALANCE_P-1'!$T:$T,'BALANCE-REF'!$B87)</f>
        <v>0</v>
      </c>
      <c r="F87" s="654">
        <f>SUMIFS(BALANCE_P!$C:$C,BALANCE_P!$T:$T,'BALANCE-REF'!$B87)</f>
        <v>0</v>
      </c>
      <c r="G87" s="654">
        <f>SUMIFS(BALANCE_P!$D:$D,BALANCE_P!$T:$T,'BALANCE-REF'!$B87)</f>
        <v>0</v>
      </c>
      <c r="H87" s="656">
        <f>SUMIFS(BALANCE_P!$E:$E,BALANCE_P!$T:$T,'BALANCE-REF'!$B87)</f>
        <v>0</v>
      </c>
      <c r="I87" s="656">
        <f>SUMIFS(BALANCE_P!$F:$F,BALANCE_P!$T:$T,'BALANCE-REF'!$B87)</f>
        <v>0</v>
      </c>
      <c r="J87" s="687">
        <f t="shared" si="4"/>
        <v>0</v>
      </c>
      <c r="K87" s="687">
        <f t="shared" si="5"/>
        <v>0</v>
      </c>
    </row>
    <row r="88" spans="1:11" ht="19" x14ac:dyDescent="0.25">
      <c r="A88" s="671">
        <f t="shared" si="3"/>
        <v>5</v>
      </c>
      <c r="B88" s="652">
        <v>12616</v>
      </c>
      <c r="C88" s="652" t="s">
        <v>2095</v>
      </c>
      <c r="D88" s="654">
        <f>SUMIFS('BALANCE_P-1'!$C:$C,'BALANCE_P-1'!$U:$U,'BALANCE-REF'!$B88)</f>
        <v>0</v>
      </c>
      <c r="E88" s="654">
        <f>SUMIFS('BALANCE_P-1'!$D:$D,'BALANCE_P-1'!$U:$U,'BALANCE-REF'!$B88)</f>
        <v>0</v>
      </c>
      <c r="F88" s="654">
        <f>SUMIFS(BALANCE_P!$C:$C,BALANCE_P!$U:$U,'BALANCE-REF'!$B88)</f>
        <v>0</v>
      </c>
      <c r="G88" s="654">
        <f>SUMIFS(BALANCE_P!$D:$D,BALANCE_P!$U:$U,'BALANCE-REF'!$B88)</f>
        <v>0</v>
      </c>
      <c r="H88" s="656">
        <f>SUMIFS(BALANCE_P!$E:$E,BALANCE_P!$U:$U,'BALANCE-REF'!$B88)</f>
        <v>0</v>
      </c>
      <c r="I88" s="656">
        <f>SUMIFS(BALANCE_P!$F:$F,BALANCE_P!$U:$U,'BALANCE-REF'!$B88)</f>
        <v>0</v>
      </c>
      <c r="J88" s="687">
        <f t="shared" si="4"/>
        <v>0</v>
      </c>
      <c r="K88" s="687">
        <f t="shared" si="5"/>
        <v>0</v>
      </c>
    </row>
    <row r="89" spans="1:11" ht="19" x14ac:dyDescent="0.25">
      <c r="A89" s="671">
        <f t="shared" si="3"/>
        <v>6</v>
      </c>
      <c r="B89" s="652">
        <v>126161</v>
      </c>
      <c r="C89" s="652" t="s">
        <v>2096</v>
      </c>
      <c r="D89" s="654">
        <f>SUMIFS('BALANCE_P-1'!$C:$C,'BALANCE_P-1'!$T:$T,'BALANCE-REF'!$B89)</f>
        <v>0</v>
      </c>
      <c r="E89" s="654">
        <f>SUMIFS('BALANCE_P-1'!$D:$D,'BALANCE_P-1'!$T:$T,'BALANCE-REF'!$B89)</f>
        <v>0</v>
      </c>
      <c r="F89" s="654">
        <f>SUMIFS(BALANCE_P!$C:$C,BALANCE_P!$T:$T,'BALANCE-REF'!$B89)</f>
        <v>0</v>
      </c>
      <c r="G89" s="654">
        <f>SUMIFS(BALANCE_P!$D:$D,BALANCE_P!$T:$T,'BALANCE-REF'!$B89)</f>
        <v>0</v>
      </c>
      <c r="H89" s="656">
        <f>SUMIFS(BALANCE_P!$E:$E,BALANCE_P!$T:$T,'BALANCE-REF'!$B89)</f>
        <v>0</v>
      </c>
      <c r="I89" s="656">
        <f>SUMIFS(BALANCE_P!$F:$F,BALANCE_P!$T:$T,'BALANCE-REF'!$B89)</f>
        <v>0</v>
      </c>
      <c r="J89" s="687">
        <f t="shared" si="4"/>
        <v>0</v>
      </c>
      <c r="K89" s="687">
        <f t="shared" si="5"/>
        <v>0</v>
      </c>
    </row>
    <row r="90" spans="1:11" ht="19" x14ac:dyDescent="0.25">
      <c r="A90" s="671">
        <f t="shared" si="3"/>
        <v>6</v>
      </c>
      <c r="B90" s="652">
        <v>126162</v>
      </c>
      <c r="C90" s="652" t="s">
        <v>2097</v>
      </c>
      <c r="D90" s="654">
        <f>SUMIFS('BALANCE_P-1'!$C:$C,'BALANCE_P-1'!$T:$T,'BALANCE-REF'!$B90)</f>
        <v>0</v>
      </c>
      <c r="E90" s="654">
        <f>SUMIFS('BALANCE_P-1'!$D:$D,'BALANCE_P-1'!$T:$T,'BALANCE-REF'!$B90)</f>
        <v>0</v>
      </c>
      <c r="F90" s="654">
        <f>SUMIFS(BALANCE_P!$C:$C,BALANCE_P!$T:$T,'BALANCE-REF'!$B90)</f>
        <v>0</v>
      </c>
      <c r="G90" s="654">
        <f>SUMIFS(BALANCE_P!$D:$D,BALANCE_P!$T:$T,'BALANCE-REF'!$B90)</f>
        <v>0</v>
      </c>
      <c r="H90" s="656">
        <f>SUMIFS(BALANCE_P!$E:$E,BALANCE_P!$T:$T,'BALANCE-REF'!$B90)</f>
        <v>0</v>
      </c>
      <c r="I90" s="656">
        <f>SUMIFS(BALANCE_P!$F:$F,BALANCE_P!$T:$T,'BALANCE-REF'!$B90)</f>
        <v>0</v>
      </c>
      <c r="J90" s="687">
        <f t="shared" si="4"/>
        <v>0</v>
      </c>
      <c r="K90" s="687">
        <f t="shared" si="5"/>
        <v>0</v>
      </c>
    </row>
    <row r="91" spans="1:11" ht="19" x14ac:dyDescent="0.25">
      <c r="A91" s="671">
        <f t="shared" si="3"/>
        <v>6</v>
      </c>
      <c r="B91" s="652">
        <v>126163</v>
      </c>
      <c r="C91" s="652" t="s">
        <v>2098</v>
      </c>
      <c r="D91" s="654">
        <f>SUMIFS('BALANCE_P-1'!$C:$C,'BALANCE_P-1'!$T:$T,'BALANCE-REF'!$B91)</f>
        <v>0</v>
      </c>
      <c r="E91" s="654">
        <f>SUMIFS('BALANCE_P-1'!$D:$D,'BALANCE_P-1'!$T:$T,'BALANCE-REF'!$B91)</f>
        <v>0</v>
      </c>
      <c r="F91" s="654">
        <f>SUMIFS(BALANCE_P!$C:$C,BALANCE_P!$T:$T,'BALANCE-REF'!$B91)</f>
        <v>0</v>
      </c>
      <c r="G91" s="654">
        <f>SUMIFS(BALANCE_P!$D:$D,BALANCE_P!$T:$T,'BALANCE-REF'!$B91)</f>
        <v>0</v>
      </c>
      <c r="H91" s="656">
        <f>SUMIFS(BALANCE_P!$E:$E,BALANCE_P!$T:$T,'BALANCE-REF'!$B91)</f>
        <v>0</v>
      </c>
      <c r="I91" s="656">
        <f>SUMIFS(BALANCE_P!$F:$F,BALANCE_P!$T:$T,'BALANCE-REF'!$B91)</f>
        <v>0</v>
      </c>
      <c r="J91" s="687">
        <f t="shared" si="4"/>
        <v>0</v>
      </c>
      <c r="K91" s="687">
        <f t="shared" si="5"/>
        <v>0</v>
      </c>
    </row>
    <row r="92" spans="1:11" ht="19" x14ac:dyDescent="0.25">
      <c r="A92" s="671">
        <f t="shared" si="3"/>
        <v>6</v>
      </c>
      <c r="B92" s="652">
        <v>126164</v>
      </c>
      <c r="C92" s="652" t="s">
        <v>2099</v>
      </c>
      <c r="D92" s="654">
        <f>SUMIFS('BALANCE_P-1'!$C:$C,'BALANCE_P-1'!$T:$T,'BALANCE-REF'!$B92)</f>
        <v>0</v>
      </c>
      <c r="E92" s="654">
        <f>SUMIFS('BALANCE_P-1'!$D:$D,'BALANCE_P-1'!$T:$T,'BALANCE-REF'!$B92)</f>
        <v>0</v>
      </c>
      <c r="F92" s="654">
        <f>SUMIFS(BALANCE_P!$C:$C,BALANCE_P!$T:$T,'BALANCE-REF'!$B92)</f>
        <v>0</v>
      </c>
      <c r="G92" s="654">
        <f>SUMIFS(BALANCE_P!$D:$D,BALANCE_P!$T:$T,'BALANCE-REF'!$B92)</f>
        <v>0</v>
      </c>
      <c r="H92" s="656">
        <f>SUMIFS(BALANCE_P!$E:$E,BALANCE_P!$T:$T,'BALANCE-REF'!$B92)</f>
        <v>0</v>
      </c>
      <c r="I92" s="656">
        <f>SUMIFS(BALANCE_P!$F:$F,BALANCE_P!$T:$T,'BALANCE-REF'!$B92)</f>
        <v>0</v>
      </c>
      <c r="J92" s="687">
        <f t="shared" si="4"/>
        <v>0</v>
      </c>
      <c r="K92" s="687">
        <f t="shared" si="5"/>
        <v>0</v>
      </c>
    </row>
    <row r="93" spans="1:11" ht="19" x14ac:dyDescent="0.25">
      <c r="A93" s="671">
        <f t="shared" si="3"/>
        <v>6</v>
      </c>
      <c r="B93" s="652">
        <v>126165</v>
      </c>
      <c r="C93" s="652" t="s">
        <v>2100</v>
      </c>
      <c r="D93" s="654">
        <f>SUMIFS('BALANCE_P-1'!$C:$C,'BALANCE_P-1'!$T:$T,'BALANCE-REF'!$B93)</f>
        <v>0</v>
      </c>
      <c r="E93" s="654">
        <f>SUMIFS('BALANCE_P-1'!$D:$D,'BALANCE_P-1'!$T:$T,'BALANCE-REF'!$B93)</f>
        <v>0</v>
      </c>
      <c r="F93" s="654">
        <f>SUMIFS(BALANCE_P!$C:$C,BALANCE_P!$T:$T,'BALANCE-REF'!$B93)</f>
        <v>0</v>
      </c>
      <c r="G93" s="654">
        <f>SUMIFS(BALANCE_P!$D:$D,BALANCE_P!$T:$T,'BALANCE-REF'!$B93)</f>
        <v>0</v>
      </c>
      <c r="H93" s="656">
        <f>SUMIFS(BALANCE_P!$E:$E,BALANCE_P!$T:$T,'BALANCE-REF'!$B93)</f>
        <v>0</v>
      </c>
      <c r="I93" s="656">
        <f>SUMIFS(BALANCE_P!$F:$F,BALANCE_P!$T:$T,'BALANCE-REF'!$B93)</f>
        <v>0</v>
      </c>
      <c r="J93" s="687">
        <f t="shared" si="4"/>
        <v>0</v>
      </c>
      <c r="K93" s="687">
        <f t="shared" si="5"/>
        <v>0</v>
      </c>
    </row>
    <row r="94" spans="1:11" ht="19" x14ac:dyDescent="0.25">
      <c r="A94" s="671">
        <f t="shared" si="3"/>
        <v>6</v>
      </c>
      <c r="B94" s="652">
        <v>126166</v>
      </c>
      <c r="C94" s="652" t="s">
        <v>2101</v>
      </c>
      <c r="D94" s="654">
        <f>SUMIFS('BALANCE_P-1'!$C:$C,'BALANCE_P-1'!$T:$T,'BALANCE-REF'!$B94)</f>
        <v>0</v>
      </c>
      <c r="E94" s="654">
        <f>SUMIFS('BALANCE_P-1'!$D:$D,'BALANCE_P-1'!$T:$T,'BALANCE-REF'!$B94)</f>
        <v>0</v>
      </c>
      <c r="F94" s="654">
        <f>SUMIFS(BALANCE_P!$C:$C,BALANCE_P!$T:$T,'BALANCE-REF'!$B94)</f>
        <v>0</v>
      </c>
      <c r="G94" s="654">
        <f>SUMIFS(BALANCE_P!$D:$D,BALANCE_P!$T:$T,'BALANCE-REF'!$B94)</f>
        <v>0</v>
      </c>
      <c r="H94" s="656">
        <f>SUMIFS(BALANCE_P!$E:$E,BALANCE_P!$T:$T,'BALANCE-REF'!$B94)</f>
        <v>0</v>
      </c>
      <c r="I94" s="656">
        <f>SUMIFS(BALANCE_P!$F:$F,BALANCE_P!$T:$T,'BALANCE-REF'!$B94)</f>
        <v>0</v>
      </c>
      <c r="J94" s="687">
        <f t="shared" si="4"/>
        <v>0</v>
      </c>
      <c r="K94" s="687">
        <f t="shared" si="5"/>
        <v>0</v>
      </c>
    </row>
    <row r="95" spans="1:11" ht="19" x14ac:dyDescent="0.25">
      <c r="A95" s="671">
        <f t="shared" si="3"/>
        <v>6</v>
      </c>
      <c r="B95" s="652">
        <v>126167</v>
      </c>
      <c r="C95" s="652" t="s">
        <v>2102</v>
      </c>
      <c r="D95" s="654">
        <f>SUMIFS('BALANCE_P-1'!$C:$C,'BALANCE_P-1'!$T:$T,'BALANCE-REF'!$B95)</f>
        <v>0</v>
      </c>
      <c r="E95" s="654">
        <f>SUMIFS('BALANCE_P-1'!$D:$D,'BALANCE_P-1'!$T:$T,'BALANCE-REF'!$B95)</f>
        <v>0</v>
      </c>
      <c r="F95" s="654">
        <f>SUMIFS(BALANCE_P!$C:$C,BALANCE_P!$T:$T,'BALANCE-REF'!$B95)</f>
        <v>0</v>
      </c>
      <c r="G95" s="654">
        <f>SUMIFS(BALANCE_P!$D:$D,BALANCE_P!$T:$T,'BALANCE-REF'!$B95)</f>
        <v>0</v>
      </c>
      <c r="H95" s="656">
        <f>SUMIFS(BALANCE_P!$E:$E,BALANCE_P!$T:$T,'BALANCE-REF'!$B95)</f>
        <v>0</v>
      </c>
      <c r="I95" s="656">
        <f>SUMIFS(BALANCE_P!$F:$F,BALANCE_P!$T:$T,'BALANCE-REF'!$B95)</f>
        <v>0</v>
      </c>
      <c r="J95" s="687">
        <f t="shared" si="4"/>
        <v>0</v>
      </c>
      <c r="K95" s="687">
        <f t="shared" si="5"/>
        <v>0</v>
      </c>
    </row>
    <row r="96" spans="1:11" ht="19" x14ac:dyDescent="0.25">
      <c r="A96" s="671">
        <f t="shared" si="3"/>
        <v>4</v>
      </c>
      <c r="B96" s="652">
        <v>1267</v>
      </c>
      <c r="C96" s="652" t="s">
        <v>112</v>
      </c>
      <c r="D96" s="654">
        <f>SUMIFS('BALANCE_P-1'!$C:$C,'BALANCE_P-1'!$V:$V,'BALANCE-REF'!$B96)</f>
        <v>0</v>
      </c>
      <c r="E96" s="654">
        <f>SUMIFS('BALANCE_P-1'!$D:$D,'BALANCE_P-1'!$V:$V,'BALANCE-REF'!$B96)</f>
        <v>0</v>
      </c>
      <c r="F96" s="654">
        <f>SUMIFS(BALANCE_P!$C:$C,BALANCE_P!$V:$V,'BALANCE-REF'!$B96)</f>
        <v>0</v>
      </c>
      <c r="G96" s="654">
        <f>SUMIFS(BALANCE_P!$D:$D,BALANCE_P!$V:$V,'BALANCE-REF'!$B96)</f>
        <v>0</v>
      </c>
      <c r="H96" s="656">
        <f>SUMIFS(BALANCE_P!$E:$E,BALANCE_P!$V:$V,'BALANCE-REF'!$B96)</f>
        <v>0</v>
      </c>
      <c r="I96" s="656">
        <f>SUMIFS(BALANCE_P!$F:$F,BALANCE_P!$V:$V,'BALANCE-REF'!$B96)</f>
        <v>0</v>
      </c>
      <c r="J96" s="687">
        <f t="shared" si="4"/>
        <v>0</v>
      </c>
      <c r="K96" s="687">
        <f t="shared" si="5"/>
        <v>0</v>
      </c>
    </row>
    <row r="97" spans="1:11" ht="19" x14ac:dyDescent="0.25">
      <c r="A97" s="671">
        <f t="shared" si="3"/>
        <v>3</v>
      </c>
      <c r="B97" s="652">
        <v>127</v>
      </c>
      <c r="C97" s="652" t="s">
        <v>2103</v>
      </c>
      <c r="D97" s="654">
        <f>SUMIFS('BALANCE_P-1'!$C:$C,'BALANCE_P-1'!$W:$W,'BALANCE-REF'!$B97)</f>
        <v>0</v>
      </c>
      <c r="E97" s="654">
        <f>SUMIFS('BALANCE_P-1'!$D:$D,'BALANCE_P-1'!$W:$W,'BALANCE-REF'!$B97)</f>
        <v>0</v>
      </c>
      <c r="F97" s="654">
        <f>SUMIFS(BALANCE_P!$C:$C,BALANCE_P!$W:$W,'BALANCE-REF'!$B97)</f>
        <v>0</v>
      </c>
      <c r="G97" s="654">
        <f>SUMIFS(BALANCE_P!$D:$D,BALANCE_P!$W:$W,'BALANCE-REF'!$B97)</f>
        <v>0</v>
      </c>
      <c r="H97" s="656">
        <f>SUMIFS(BALANCE_P!$E:$E,BALANCE_P!$W:$W,'BALANCE-REF'!$B97)</f>
        <v>0</v>
      </c>
      <c r="I97" s="656">
        <f>SUMIFS(BALANCE_P!$F:$F,BALANCE_P!$W:$W,'BALANCE-REF'!$B97)</f>
        <v>0</v>
      </c>
      <c r="J97" s="687">
        <f t="shared" si="4"/>
        <v>0</v>
      </c>
      <c r="K97" s="687">
        <f t="shared" si="5"/>
        <v>0</v>
      </c>
    </row>
    <row r="98" spans="1:11" ht="19" x14ac:dyDescent="0.25">
      <c r="A98" s="671">
        <f t="shared" si="3"/>
        <v>4</v>
      </c>
      <c r="B98" s="652">
        <v>1271</v>
      </c>
      <c r="C98" s="652" t="s">
        <v>2103</v>
      </c>
      <c r="D98" s="654">
        <f>SUMIFS('BALANCE_P-1'!$C:$C,'BALANCE_P-1'!$V:$V,'BALANCE-REF'!$B98)</f>
        <v>0</v>
      </c>
      <c r="E98" s="654">
        <f>SUMIFS('BALANCE_P-1'!$D:$D,'BALANCE_P-1'!$V:$V,'BALANCE-REF'!$B98)</f>
        <v>0</v>
      </c>
      <c r="F98" s="654">
        <f>SUMIFS(BALANCE_P!$C:$C,BALANCE_P!$V:$V,'BALANCE-REF'!$B98)</f>
        <v>0</v>
      </c>
      <c r="G98" s="654">
        <f>SUMIFS(BALANCE_P!$D:$D,BALANCE_P!$V:$V,'BALANCE-REF'!$B98)</f>
        <v>0</v>
      </c>
      <c r="H98" s="656">
        <f>SUMIFS(BALANCE_P!$E:$E,BALANCE_P!$V:$V,'BALANCE-REF'!$B98)</f>
        <v>0</v>
      </c>
      <c r="I98" s="656">
        <f>SUMIFS(BALANCE_P!$F:$F,BALANCE_P!$V:$V,'BALANCE-REF'!$B98)</f>
        <v>0</v>
      </c>
      <c r="J98" s="687">
        <f t="shared" si="4"/>
        <v>0</v>
      </c>
      <c r="K98" s="687">
        <f t="shared" si="5"/>
        <v>0</v>
      </c>
    </row>
    <row r="99" spans="1:11" ht="19" x14ac:dyDescent="0.25">
      <c r="A99" s="671">
        <f t="shared" si="3"/>
        <v>5</v>
      </c>
      <c r="B99" s="652">
        <v>12711</v>
      </c>
      <c r="C99" s="652" t="s">
        <v>2104</v>
      </c>
      <c r="D99" s="654">
        <f>SUMIFS('BALANCE_P-1'!$C:$C,'BALANCE_P-1'!$U:$U,'BALANCE-REF'!$B99)</f>
        <v>0</v>
      </c>
      <c r="E99" s="654">
        <f>SUMIFS('BALANCE_P-1'!$D:$D,'BALANCE_P-1'!$U:$U,'BALANCE-REF'!$B99)</f>
        <v>0</v>
      </c>
      <c r="F99" s="654">
        <f>SUMIFS(BALANCE_P!$C:$C,BALANCE_P!$U:$U,'BALANCE-REF'!$B99)</f>
        <v>0</v>
      </c>
      <c r="G99" s="654">
        <f>SUMIFS(BALANCE_P!$D:$D,BALANCE_P!$U:$U,'BALANCE-REF'!$B99)</f>
        <v>0</v>
      </c>
      <c r="H99" s="656">
        <f>SUMIFS(BALANCE_P!$E:$E,BALANCE_P!$U:$U,'BALANCE-REF'!$B99)</f>
        <v>0</v>
      </c>
      <c r="I99" s="656">
        <f>SUMIFS(BALANCE_P!$F:$F,BALANCE_P!$U:$U,'BALANCE-REF'!$B99)</f>
        <v>0</v>
      </c>
      <c r="J99" s="687">
        <f t="shared" si="4"/>
        <v>0</v>
      </c>
      <c r="K99" s="687">
        <f t="shared" si="5"/>
        <v>0</v>
      </c>
    </row>
    <row r="100" spans="1:11" ht="19" x14ac:dyDescent="0.25">
      <c r="A100" s="671">
        <f t="shared" si="3"/>
        <v>6</v>
      </c>
      <c r="B100" s="652">
        <v>127111</v>
      </c>
      <c r="C100" s="652" t="s">
        <v>2105</v>
      </c>
      <c r="D100" s="654">
        <f>SUMIFS('BALANCE_P-1'!$C:$C,'BALANCE_P-1'!$T:$T,'BALANCE-REF'!$B100)</f>
        <v>0</v>
      </c>
      <c r="E100" s="654">
        <f>SUMIFS('BALANCE_P-1'!$D:$D,'BALANCE_P-1'!$T:$T,'BALANCE-REF'!$B100)</f>
        <v>0</v>
      </c>
      <c r="F100" s="654">
        <f>SUMIFS(BALANCE_P!$C:$C,BALANCE_P!$T:$T,'BALANCE-REF'!$B100)</f>
        <v>0</v>
      </c>
      <c r="G100" s="654">
        <f>SUMIFS(BALANCE_P!$D:$D,BALANCE_P!$T:$T,'BALANCE-REF'!$B100)</f>
        <v>0</v>
      </c>
      <c r="H100" s="656">
        <f>SUMIFS(BALANCE_P!$E:$E,BALANCE_P!$T:$T,'BALANCE-REF'!$B100)</f>
        <v>0</v>
      </c>
      <c r="I100" s="656">
        <f>SUMIFS(BALANCE_P!$F:$F,BALANCE_P!$T:$T,'BALANCE-REF'!$B100)</f>
        <v>0</v>
      </c>
      <c r="J100" s="687">
        <f t="shared" si="4"/>
        <v>0</v>
      </c>
      <c r="K100" s="687">
        <f t="shared" si="5"/>
        <v>0</v>
      </c>
    </row>
    <row r="101" spans="1:11" ht="19" x14ac:dyDescent="0.25">
      <c r="A101" s="671">
        <f t="shared" si="3"/>
        <v>6</v>
      </c>
      <c r="B101" s="652">
        <v>127112</v>
      </c>
      <c r="C101" s="652" t="s">
        <v>2106</v>
      </c>
      <c r="D101" s="654">
        <f>SUMIFS('BALANCE_P-1'!$C:$C,'BALANCE_P-1'!$T:$T,'BALANCE-REF'!$B101)</f>
        <v>0</v>
      </c>
      <c r="E101" s="654">
        <f>SUMIFS('BALANCE_P-1'!$D:$D,'BALANCE_P-1'!$T:$T,'BALANCE-REF'!$B101)</f>
        <v>0</v>
      </c>
      <c r="F101" s="654">
        <f>SUMIFS(BALANCE_P!$C:$C,BALANCE_P!$T:$T,'BALANCE-REF'!$B101)</f>
        <v>0</v>
      </c>
      <c r="G101" s="654">
        <f>SUMIFS(BALANCE_P!$D:$D,BALANCE_P!$T:$T,'BALANCE-REF'!$B101)</f>
        <v>0</v>
      </c>
      <c r="H101" s="656">
        <f>SUMIFS(BALANCE_P!$E:$E,BALANCE_P!$T:$T,'BALANCE-REF'!$B101)</f>
        <v>0</v>
      </c>
      <c r="I101" s="656">
        <f>SUMIFS(BALANCE_P!$F:$F,BALANCE_P!$T:$T,'BALANCE-REF'!$B101)</f>
        <v>0</v>
      </c>
      <c r="J101" s="687">
        <f t="shared" si="4"/>
        <v>0</v>
      </c>
      <c r="K101" s="687">
        <f t="shared" si="5"/>
        <v>0</v>
      </c>
    </row>
    <row r="102" spans="1:11" ht="19" x14ac:dyDescent="0.25">
      <c r="A102" s="671">
        <f t="shared" si="3"/>
        <v>6</v>
      </c>
      <c r="B102" s="652">
        <v>127113</v>
      </c>
      <c r="C102" s="652" t="s">
        <v>2107</v>
      </c>
      <c r="D102" s="654">
        <f>SUMIFS('BALANCE_P-1'!$C:$C,'BALANCE_P-1'!$T:$T,'BALANCE-REF'!$B102)</f>
        <v>0</v>
      </c>
      <c r="E102" s="654">
        <f>SUMIFS('BALANCE_P-1'!$D:$D,'BALANCE_P-1'!$T:$T,'BALANCE-REF'!$B102)</f>
        <v>0</v>
      </c>
      <c r="F102" s="654">
        <f>SUMIFS(BALANCE_P!$C:$C,BALANCE_P!$T:$T,'BALANCE-REF'!$B102)</f>
        <v>0</v>
      </c>
      <c r="G102" s="654">
        <f>SUMIFS(BALANCE_P!$D:$D,BALANCE_P!$T:$T,'BALANCE-REF'!$B102)</f>
        <v>0</v>
      </c>
      <c r="H102" s="656">
        <f>SUMIFS(BALANCE_P!$E:$E,BALANCE_P!$T:$T,'BALANCE-REF'!$B102)</f>
        <v>0</v>
      </c>
      <c r="I102" s="656">
        <f>SUMIFS(BALANCE_P!$F:$F,BALANCE_P!$T:$T,'BALANCE-REF'!$B102)</f>
        <v>0</v>
      </c>
      <c r="J102" s="687">
        <f t="shared" si="4"/>
        <v>0</v>
      </c>
      <c r="K102" s="687">
        <f t="shared" si="5"/>
        <v>0</v>
      </c>
    </row>
    <row r="103" spans="1:11" ht="19" x14ac:dyDescent="0.25">
      <c r="A103" s="671">
        <f t="shared" si="3"/>
        <v>6</v>
      </c>
      <c r="B103" s="652">
        <v>127114</v>
      </c>
      <c r="C103" s="652" t="s">
        <v>2108</v>
      </c>
      <c r="D103" s="654">
        <f>SUMIFS('BALANCE_P-1'!$C:$C,'BALANCE_P-1'!$T:$T,'BALANCE-REF'!$B103)</f>
        <v>0</v>
      </c>
      <c r="E103" s="654">
        <f>SUMIFS('BALANCE_P-1'!$D:$D,'BALANCE_P-1'!$T:$T,'BALANCE-REF'!$B103)</f>
        <v>0</v>
      </c>
      <c r="F103" s="654">
        <f>SUMIFS(BALANCE_P!$C:$C,BALANCE_P!$T:$T,'BALANCE-REF'!$B103)</f>
        <v>0</v>
      </c>
      <c r="G103" s="654">
        <f>SUMIFS(BALANCE_P!$D:$D,BALANCE_P!$T:$T,'BALANCE-REF'!$B103)</f>
        <v>0</v>
      </c>
      <c r="H103" s="656">
        <f>SUMIFS(BALANCE_P!$E:$E,BALANCE_P!$T:$T,'BALANCE-REF'!$B103)</f>
        <v>0</v>
      </c>
      <c r="I103" s="656">
        <f>SUMIFS(BALANCE_P!$F:$F,BALANCE_P!$T:$T,'BALANCE-REF'!$B103)</f>
        <v>0</v>
      </c>
      <c r="J103" s="687">
        <f t="shared" si="4"/>
        <v>0</v>
      </c>
      <c r="K103" s="687">
        <f t="shared" si="5"/>
        <v>0</v>
      </c>
    </row>
    <row r="104" spans="1:11" ht="19" x14ac:dyDescent="0.25">
      <c r="A104" s="671">
        <f t="shared" si="3"/>
        <v>6</v>
      </c>
      <c r="B104" s="652">
        <v>127115</v>
      </c>
      <c r="C104" s="652" t="s">
        <v>2109</v>
      </c>
      <c r="D104" s="654">
        <f>SUMIFS('BALANCE_P-1'!$C:$C,'BALANCE_P-1'!$T:$T,'BALANCE-REF'!$B104)</f>
        <v>0</v>
      </c>
      <c r="E104" s="654">
        <f>SUMIFS('BALANCE_P-1'!$D:$D,'BALANCE_P-1'!$T:$T,'BALANCE-REF'!$B104)</f>
        <v>0</v>
      </c>
      <c r="F104" s="654">
        <f>SUMIFS(BALANCE_P!$C:$C,BALANCE_P!$T:$T,'BALANCE-REF'!$B104)</f>
        <v>0</v>
      </c>
      <c r="G104" s="654">
        <f>SUMIFS(BALANCE_P!$D:$D,BALANCE_P!$T:$T,'BALANCE-REF'!$B104)</f>
        <v>0</v>
      </c>
      <c r="H104" s="656">
        <f>SUMIFS(BALANCE_P!$E:$E,BALANCE_P!$T:$T,'BALANCE-REF'!$B104)</f>
        <v>0</v>
      </c>
      <c r="I104" s="656">
        <f>SUMIFS(BALANCE_P!$F:$F,BALANCE_P!$T:$T,'BALANCE-REF'!$B104)</f>
        <v>0</v>
      </c>
      <c r="J104" s="687">
        <f t="shared" si="4"/>
        <v>0</v>
      </c>
      <c r="K104" s="687">
        <f t="shared" si="5"/>
        <v>0</v>
      </c>
    </row>
    <row r="105" spans="1:11" ht="19" x14ac:dyDescent="0.25">
      <c r="A105" s="671">
        <f t="shared" si="3"/>
        <v>6</v>
      </c>
      <c r="B105" s="652">
        <v>127116</v>
      </c>
      <c r="C105" s="652" t="s">
        <v>2110</v>
      </c>
      <c r="D105" s="654">
        <f>SUMIFS('BALANCE_P-1'!$C:$C,'BALANCE_P-1'!$T:$T,'BALANCE-REF'!$B105)</f>
        <v>0</v>
      </c>
      <c r="E105" s="654">
        <f>SUMIFS('BALANCE_P-1'!$D:$D,'BALANCE_P-1'!$T:$T,'BALANCE-REF'!$B105)</f>
        <v>0</v>
      </c>
      <c r="F105" s="654">
        <f>SUMIFS(BALANCE_P!$C:$C,BALANCE_P!$T:$T,'BALANCE-REF'!$B105)</f>
        <v>0</v>
      </c>
      <c r="G105" s="654">
        <f>SUMIFS(BALANCE_P!$D:$D,BALANCE_P!$T:$T,'BALANCE-REF'!$B105)</f>
        <v>0</v>
      </c>
      <c r="H105" s="656">
        <f>SUMIFS(BALANCE_P!$E:$E,BALANCE_P!$T:$T,'BALANCE-REF'!$B105)</f>
        <v>0</v>
      </c>
      <c r="I105" s="656">
        <f>SUMIFS(BALANCE_P!$F:$F,BALANCE_P!$T:$T,'BALANCE-REF'!$B105)</f>
        <v>0</v>
      </c>
      <c r="J105" s="687">
        <f t="shared" si="4"/>
        <v>0</v>
      </c>
      <c r="K105" s="687">
        <f t="shared" si="5"/>
        <v>0</v>
      </c>
    </row>
    <row r="106" spans="1:11" ht="19" x14ac:dyDescent="0.25">
      <c r="A106" s="671">
        <f t="shared" si="3"/>
        <v>6</v>
      </c>
      <c r="B106" s="652">
        <v>127117</v>
      </c>
      <c r="C106" s="652" t="s">
        <v>2111</v>
      </c>
      <c r="D106" s="654">
        <f>SUMIFS('BALANCE_P-1'!$C:$C,'BALANCE_P-1'!$T:$T,'BALANCE-REF'!$B106)</f>
        <v>0</v>
      </c>
      <c r="E106" s="654">
        <f>SUMIFS('BALANCE_P-1'!$D:$D,'BALANCE_P-1'!$T:$T,'BALANCE-REF'!$B106)</f>
        <v>0</v>
      </c>
      <c r="F106" s="654">
        <f>SUMIFS(BALANCE_P!$C:$C,BALANCE_P!$T:$T,'BALANCE-REF'!$B106)</f>
        <v>0</v>
      </c>
      <c r="G106" s="654">
        <f>SUMIFS(BALANCE_P!$D:$D,BALANCE_P!$T:$T,'BALANCE-REF'!$B106)</f>
        <v>0</v>
      </c>
      <c r="H106" s="656">
        <f>SUMIFS(BALANCE_P!$E:$E,BALANCE_P!$T:$T,'BALANCE-REF'!$B106)</f>
        <v>0</v>
      </c>
      <c r="I106" s="656">
        <f>SUMIFS(BALANCE_P!$F:$F,BALANCE_P!$T:$T,'BALANCE-REF'!$B106)</f>
        <v>0</v>
      </c>
      <c r="J106" s="687">
        <f t="shared" si="4"/>
        <v>0</v>
      </c>
      <c r="K106" s="687">
        <f t="shared" si="5"/>
        <v>0</v>
      </c>
    </row>
    <row r="107" spans="1:11" ht="19" x14ac:dyDescent="0.25">
      <c r="A107" s="671">
        <f t="shared" si="3"/>
        <v>5</v>
      </c>
      <c r="B107" s="652">
        <v>12712</v>
      </c>
      <c r="C107" s="652" t="s">
        <v>2112</v>
      </c>
      <c r="D107" s="654">
        <f>SUMIFS('BALANCE_P-1'!$C:$C,'BALANCE_P-1'!$U:$U,'BALANCE-REF'!$B107)</f>
        <v>0</v>
      </c>
      <c r="E107" s="654">
        <f>SUMIFS('BALANCE_P-1'!$D:$D,'BALANCE_P-1'!$U:$U,'BALANCE-REF'!$B107)</f>
        <v>0</v>
      </c>
      <c r="F107" s="654">
        <f>SUMIFS(BALANCE_P!$C:$C,BALANCE_P!$U:$U,'BALANCE-REF'!$B107)</f>
        <v>0</v>
      </c>
      <c r="G107" s="654">
        <f>SUMIFS(BALANCE_P!$D:$D,BALANCE_P!$U:$U,'BALANCE-REF'!$B107)</f>
        <v>0</v>
      </c>
      <c r="H107" s="656">
        <f>SUMIFS(BALANCE_P!$E:$E,BALANCE_P!$U:$U,'BALANCE-REF'!$B107)</f>
        <v>0</v>
      </c>
      <c r="I107" s="656">
        <f>SUMIFS(BALANCE_P!$F:$F,BALANCE_P!$U:$U,'BALANCE-REF'!$B107)</f>
        <v>0</v>
      </c>
      <c r="J107" s="687">
        <f t="shared" si="4"/>
        <v>0</v>
      </c>
      <c r="K107" s="687">
        <f t="shared" si="5"/>
        <v>0</v>
      </c>
    </row>
    <row r="108" spans="1:11" ht="19" x14ac:dyDescent="0.25">
      <c r="A108" s="671">
        <f t="shared" si="3"/>
        <v>6</v>
      </c>
      <c r="B108" s="652">
        <v>127121</v>
      </c>
      <c r="C108" s="652" t="s">
        <v>2113</v>
      </c>
      <c r="D108" s="654">
        <f>SUMIFS('BALANCE_P-1'!$C:$C,'BALANCE_P-1'!$T:$T,'BALANCE-REF'!$B108)</f>
        <v>0</v>
      </c>
      <c r="E108" s="654">
        <f>SUMIFS('BALANCE_P-1'!$D:$D,'BALANCE_P-1'!$T:$T,'BALANCE-REF'!$B108)</f>
        <v>0</v>
      </c>
      <c r="F108" s="654">
        <f>SUMIFS(BALANCE_P!$C:$C,BALANCE_P!$T:$T,'BALANCE-REF'!$B108)</f>
        <v>0</v>
      </c>
      <c r="G108" s="654">
        <f>SUMIFS(BALANCE_P!$D:$D,BALANCE_P!$T:$T,'BALANCE-REF'!$B108)</f>
        <v>0</v>
      </c>
      <c r="H108" s="656">
        <f>SUMIFS(BALANCE_P!$E:$E,BALANCE_P!$T:$T,'BALANCE-REF'!$B108)</f>
        <v>0</v>
      </c>
      <c r="I108" s="656">
        <f>SUMIFS(BALANCE_P!$F:$F,BALANCE_P!$T:$T,'BALANCE-REF'!$B108)</f>
        <v>0</v>
      </c>
      <c r="J108" s="687">
        <f t="shared" si="4"/>
        <v>0</v>
      </c>
      <c r="K108" s="687">
        <f t="shared" si="5"/>
        <v>0</v>
      </c>
    </row>
    <row r="109" spans="1:11" ht="19" x14ac:dyDescent="0.25">
      <c r="A109" s="671">
        <f t="shared" si="3"/>
        <v>6</v>
      </c>
      <c r="B109" s="652">
        <v>127122</v>
      </c>
      <c r="C109" s="652" t="s">
        <v>2114</v>
      </c>
      <c r="D109" s="654">
        <f>SUMIFS('BALANCE_P-1'!$C:$C,'BALANCE_P-1'!$T:$T,'BALANCE-REF'!$B109)</f>
        <v>0</v>
      </c>
      <c r="E109" s="654">
        <f>SUMIFS('BALANCE_P-1'!$D:$D,'BALANCE_P-1'!$T:$T,'BALANCE-REF'!$B109)</f>
        <v>0</v>
      </c>
      <c r="F109" s="654">
        <f>SUMIFS(BALANCE_P!$C:$C,BALANCE_P!$T:$T,'BALANCE-REF'!$B109)</f>
        <v>0</v>
      </c>
      <c r="G109" s="654">
        <f>SUMIFS(BALANCE_P!$D:$D,BALANCE_P!$T:$T,'BALANCE-REF'!$B109)</f>
        <v>0</v>
      </c>
      <c r="H109" s="656">
        <f>SUMIFS(BALANCE_P!$E:$E,BALANCE_P!$T:$T,'BALANCE-REF'!$B109)</f>
        <v>0</v>
      </c>
      <c r="I109" s="656">
        <f>SUMIFS(BALANCE_P!$F:$F,BALANCE_P!$T:$T,'BALANCE-REF'!$B109)</f>
        <v>0</v>
      </c>
      <c r="J109" s="687">
        <f t="shared" si="4"/>
        <v>0</v>
      </c>
      <c r="K109" s="687">
        <f t="shared" si="5"/>
        <v>0</v>
      </c>
    </row>
    <row r="110" spans="1:11" ht="19" x14ac:dyDescent="0.25">
      <c r="A110" s="671">
        <f t="shared" si="3"/>
        <v>6</v>
      </c>
      <c r="B110" s="652">
        <v>127123</v>
      </c>
      <c r="C110" s="652" t="s">
        <v>2115</v>
      </c>
      <c r="D110" s="654">
        <f>SUMIFS('BALANCE_P-1'!$C:$C,'BALANCE_P-1'!$T:$T,'BALANCE-REF'!$B110)</f>
        <v>0</v>
      </c>
      <c r="E110" s="654">
        <f>SUMIFS('BALANCE_P-1'!$D:$D,'BALANCE_P-1'!$T:$T,'BALANCE-REF'!$B110)</f>
        <v>0</v>
      </c>
      <c r="F110" s="654">
        <f>SUMIFS(BALANCE_P!$C:$C,BALANCE_P!$T:$T,'BALANCE-REF'!$B110)</f>
        <v>0</v>
      </c>
      <c r="G110" s="654">
        <f>SUMIFS(BALANCE_P!$D:$D,BALANCE_P!$T:$T,'BALANCE-REF'!$B110)</f>
        <v>0</v>
      </c>
      <c r="H110" s="656">
        <f>SUMIFS(BALANCE_P!$E:$E,BALANCE_P!$T:$T,'BALANCE-REF'!$B110)</f>
        <v>0</v>
      </c>
      <c r="I110" s="656">
        <f>SUMIFS(BALANCE_P!$F:$F,BALANCE_P!$T:$T,'BALANCE-REF'!$B110)</f>
        <v>0</v>
      </c>
      <c r="J110" s="687">
        <f t="shared" si="4"/>
        <v>0</v>
      </c>
      <c r="K110" s="687">
        <f t="shared" si="5"/>
        <v>0</v>
      </c>
    </row>
    <row r="111" spans="1:11" ht="19" x14ac:dyDescent="0.25">
      <c r="A111" s="671">
        <f t="shared" si="3"/>
        <v>6</v>
      </c>
      <c r="B111" s="652">
        <v>127124</v>
      </c>
      <c r="C111" s="652" t="s">
        <v>2116</v>
      </c>
      <c r="D111" s="654">
        <f>SUMIFS('BALANCE_P-1'!$C:$C,'BALANCE_P-1'!$T:$T,'BALANCE-REF'!$B111)</f>
        <v>0</v>
      </c>
      <c r="E111" s="654">
        <f>SUMIFS('BALANCE_P-1'!$D:$D,'BALANCE_P-1'!$T:$T,'BALANCE-REF'!$B111)</f>
        <v>0</v>
      </c>
      <c r="F111" s="654">
        <f>SUMIFS(BALANCE_P!$C:$C,BALANCE_P!$T:$T,'BALANCE-REF'!$B111)</f>
        <v>0</v>
      </c>
      <c r="G111" s="654">
        <f>SUMIFS(BALANCE_P!$D:$D,BALANCE_P!$T:$T,'BALANCE-REF'!$B111)</f>
        <v>0</v>
      </c>
      <c r="H111" s="656">
        <f>SUMIFS(BALANCE_P!$E:$E,BALANCE_P!$T:$T,'BALANCE-REF'!$B111)</f>
        <v>0</v>
      </c>
      <c r="I111" s="656">
        <f>SUMIFS(BALANCE_P!$F:$F,BALANCE_P!$T:$T,'BALANCE-REF'!$B111)</f>
        <v>0</v>
      </c>
      <c r="J111" s="687">
        <f t="shared" si="4"/>
        <v>0</v>
      </c>
      <c r="K111" s="687">
        <f t="shared" si="5"/>
        <v>0</v>
      </c>
    </row>
    <row r="112" spans="1:11" ht="19" x14ac:dyDescent="0.25">
      <c r="A112" s="671">
        <f t="shared" si="3"/>
        <v>6</v>
      </c>
      <c r="B112" s="652">
        <v>127125</v>
      </c>
      <c r="C112" s="652" t="s">
        <v>2117</v>
      </c>
      <c r="D112" s="654">
        <f>SUMIFS('BALANCE_P-1'!$C:$C,'BALANCE_P-1'!$T:$T,'BALANCE-REF'!$B112)</f>
        <v>0</v>
      </c>
      <c r="E112" s="654">
        <f>SUMIFS('BALANCE_P-1'!$D:$D,'BALANCE_P-1'!$T:$T,'BALANCE-REF'!$B112)</f>
        <v>0</v>
      </c>
      <c r="F112" s="654">
        <f>SUMIFS(BALANCE_P!$C:$C,BALANCE_P!$T:$T,'BALANCE-REF'!$B112)</f>
        <v>0</v>
      </c>
      <c r="G112" s="654">
        <f>SUMIFS(BALANCE_P!$D:$D,BALANCE_P!$T:$T,'BALANCE-REF'!$B112)</f>
        <v>0</v>
      </c>
      <c r="H112" s="656">
        <f>SUMIFS(BALANCE_P!$E:$E,BALANCE_P!$T:$T,'BALANCE-REF'!$B112)</f>
        <v>0</v>
      </c>
      <c r="I112" s="656">
        <f>SUMIFS(BALANCE_P!$F:$F,BALANCE_P!$T:$T,'BALANCE-REF'!$B112)</f>
        <v>0</v>
      </c>
      <c r="J112" s="687">
        <f t="shared" si="4"/>
        <v>0</v>
      </c>
      <c r="K112" s="687">
        <f t="shared" si="5"/>
        <v>0</v>
      </c>
    </row>
    <row r="113" spans="1:11" ht="19" x14ac:dyDescent="0.25">
      <c r="A113" s="671">
        <f t="shared" si="3"/>
        <v>6</v>
      </c>
      <c r="B113" s="652">
        <v>127126</v>
      </c>
      <c r="C113" s="652" t="s">
        <v>2118</v>
      </c>
      <c r="D113" s="654">
        <f>SUMIFS('BALANCE_P-1'!$C:$C,'BALANCE_P-1'!$T:$T,'BALANCE-REF'!$B113)</f>
        <v>0</v>
      </c>
      <c r="E113" s="654">
        <f>SUMIFS('BALANCE_P-1'!$D:$D,'BALANCE_P-1'!$T:$T,'BALANCE-REF'!$B113)</f>
        <v>0</v>
      </c>
      <c r="F113" s="654">
        <f>SUMIFS(BALANCE_P!$C:$C,BALANCE_P!$T:$T,'BALANCE-REF'!$B113)</f>
        <v>0</v>
      </c>
      <c r="G113" s="654">
        <f>SUMIFS(BALANCE_P!$D:$D,BALANCE_P!$T:$T,'BALANCE-REF'!$B113)</f>
        <v>0</v>
      </c>
      <c r="H113" s="656">
        <f>SUMIFS(BALANCE_P!$E:$E,BALANCE_P!$T:$T,'BALANCE-REF'!$B113)</f>
        <v>0</v>
      </c>
      <c r="I113" s="656">
        <f>SUMIFS(BALANCE_P!$F:$F,BALANCE_P!$T:$T,'BALANCE-REF'!$B113)</f>
        <v>0</v>
      </c>
      <c r="J113" s="687">
        <f t="shared" si="4"/>
        <v>0</v>
      </c>
      <c r="K113" s="687">
        <f t="shared" si="5"/>
        <v>0</v>
      </c>
    </row>
    <row r="114" spans="1:11" ht="19" x14ac:dyDescent="0.25">
      <c r="A114" s="671">
        <f t="shared" si="3"/>
        <v>6</v>
      </c>
      <c r="B114" s="652">
        <v>127127</v>
      </c>
      <c r="C114" s="652" t="s">
        <v>2119</v>
      </c>
      <c r="D114" s="654">
        <f>SUMIFS('BALANCE_P-1'!$C:$C,'BALANCE_P-1'!$T:$T,'BALANCE-REF'!$B114)</f>
        <v>0</v>
      </c>
      <c r="E114" s="654">
        <f>SUMIFS('BALANCE_P-1'!$D:$D,'BALANCE_P-1'!$T:$T,'BALANCE-REF'!$B114)</f>
        <v>0</v>
      </c>
      <c r="F114" s="654">
        <f>SUMIFS(BALANCE_P!$C:$C,BALANCE_P!$T:$T,'BALANCE-REF'!$B114)</f>
        <v>0</v>
      </c>
      <c r="G114" s="654">
        <f>SUMIFS(BALANCE_P!$D:$D,BALANCE_P!$T:$T,'BALANCE-REF'!$B114)</f>
        <v>0</v>
      </c>
      <c r="H114" s="656">
        <f>SUMIFS(BALANCE_P!$E:$E,BALANCE_P!$T:$T,'BALANCE-REF'!$B114)</f>
        <v>0</v>
      </c>
      <c r="I114" s="656">
        <f>SUMIFS(BALANCE_P!$F:$F,BALANCE_P!$T:$T,'BALANCE-REF'!$B114)</f>
        <v>0</v>
      </c>
      <c r="J114" s="687">
        <f t="shared" si="4"/>
        <v>0</v>
      </c>
      <c r="K114" s="687">
        <f t="shared" si="5"/>
        <v>0</v>
      </c>
    </row>
    <row r="115" spans="1:11" ht="19" x14ac:dyDescent="0.25">
      <c r="A115" s="671">
        <f t="shared" si="3"/>
        <v>5</v>
      </c>
      <c r="B115" s="652">
        <v>12713</v>
      </c>
      <c r="C115" s="652" t="s">
        <v>2120</v>
      </c>
      <c r="D115" s="654">
        <f>SUMIFS('BALANCE_P-1'!$C:$C,'BALANCE_P-1'!$U:$U,'BALANCE-REF'!$B115)</f>
        <v>0</v>
      </c>
      <c r="E115" s="654">
        <f>SUMIFS('BALANCE_P-1'!$D:$D,'BALANCE_P-1'!$U:$U,'BALANCE-REF'!$B115)</f>
        <v>0</v>
      </c>
      <c r="F115" s="654">
        <f>SUMIFS(BALANCE_P!$C:$C,BALANCE_P!$U:$U,'BALANCE-REF'!$B115)</f>
        <v>0</v>
      </c>
      <c r="G115" s="654">
        <f>SUMIFS(BALANCE_P!$D:$D,BALANCE_P!$U:$U,'BALANCE-REF'!$B115)</f>
        <v>0</v>
      </c>
      <c r="H115" s="656">
        <f>SUMIFS(BALANCE_P!$E:$E,BALANCE_P!$U:$U,'BALANCE-REF'!$B115)</f>
        <v>0</v>
      </c>
      <c r="I115" s="656">
        <f>SUMIFS(BALANCE_P!$F:$F,BALANCE_P!$U:$U,'BALANCE-REF'!$B115)</f>
        <v>0</v>
      </c>
      <c r="J115" s="687">
        <f t="shared" si="4"/>
        <v>0</v>
      </c>
      <c r="K115" s="687">
        <f t="shared" si="5"/>
        <v>0</v>
      </c>
    </row>
    <row r="116" spans="1:11" ht="19" x14ac:dyDescent="0.25">
      <c r="A116" s="671">
        <f t="shared" si="3"/>
        <v>6</v>
      </c>
      <c r="B116" s="652">
        <v>127131</v>
      </c>
      <c r="C116" s="652" t="s">
        <v>2121</v>
      </c>
      <c r="D116" s="654">
        <f>SUMIFS('BALANCE_P-1'!$C:$C,'BALANCE_P-1'!$T:$T,'BALANCE-REF'!$B116)</f>
        <v>0</v>
      </c>
      <c r="E116" s="654">
        <f>SUMIFS('BALANCE_P-1'!$D:$D,'BALANCE_P-1'!$T:$T,'BALANCE-REF'!$B116)</f>
        <v>0</v>
      </c>
      <c r="F116" s="654">
        <f>SUMIFS(BALANCE_P!$C:$C,BALANCE_P!$T:$T,'BALANCE-REF'!$B116)</f>
        <v>0</v>
      </c>
      <c r="G116" s="654">
        <f>SUMIFS(BALANCE_P!$D:$D,BALANCE_P!$T:$T,'BALANCE-REF'!$B116)</f>
        <v>0</v>
      </c>
      <c r="H116" s="656">
        <f>SUMIFS(BALANCE_P!$E:$E,BALANCE_P!$T:$T,'BALANCE-REF'!$B116)</f>
        <v>0</v>
      </c>
      <c r="I116" s="656">
        <f>SUMIFS(BALANCE_P!$F:$F,BALANCE_P!$T:$T,'BALANCE-REF'!$B116)</f>
        <v>0</v>
      </c>
      <c r="J116" s="687">
        <f t="shared" si="4"/>
        <v>0</v>
      </c>
      <c r="K116" s="687">
        <f t="shared" si="5"/>
        <v>0</v>
      </c>
    </row>
    <row r="117" spans="1:11" ht="19" x14ac:dyDescent="0.25">
      <c r="A117" s="671">
        <f t="shared" si="3"/>
        <v>6</v>
      </c>
      <c r="B117" s="652">
        <v>127132</v>
      </c>
      <c r="C117" s="652" t="s">
        <v>2122</v>
      </c>
      <c r="D117" s="654">
        <f>SUMIFS('BALANCE_P-1'!$C:$C,'BALANCE_P-1'!$T:$T,'BALANCE-REF'!$B117)</f>
        <v>0</v>
      </c>
      <c r="E117" s="654">
        <f>SUMIFS('BALANCE_P-1'!$D:$D,'BALANCE_P-1'!$T:$T,'BALANCE-REF'!$B117)</f>
        <v>0</v>
      </c>
      <c r="F117" s="654">
        <f>SUMIFS(BALANCE_P!$C:$C,BALANCE_P!$T:$T,'BALANCE-REF'!$B117)</f>
        <v>0</v>
      </c>
      <c r="G117" s="654">
        <f>SUMIFS(BALANCE_P!$D:$D,BALANCE_P!$T:$T,'BALANCE-REF'!$B117)</f>
        <v>0</v>
      </c>
      <c r="H117" s="656">
        <f>SUMIFS(BALANCE_P!$E:$E,BALANCE_P!$T:$T,'BALANCE-REF'!$B117)</f>
        <v>0</v>
      </c>
      <c r="I117" s="656">
        <f>SUMIFS(BALANCE_P!$F:$F,BALANCE_P!$T:$T,'BALANCE-REF'!$B117)</f>
        <v>0</v>
      </c>
      <c r="J117" s="687">
        <f t="shared" si="4"/>
        <v>0</v>
      </c>
      <c r="K117" s="687">
        <f t="shared" si="5"/>
        <v>0</v>
      </c>
    </row>
    <row r="118" spans="1:11" ht="19" x14ac:dyDescent="0.25">
      <c r="A118" s="671">
        <f t="shared" si="3"/>
        <v>6</v>
      </c>
      <c r="B118" s="652">
        <v>127133</v>
      </c>
      <c r="C118" s="652" t="s">
        <v>2123</v>
      </c>
      <c r="D118" s="654">
        <f>SUMIFS('BALANCE_P-1'!$C:$C,'BALANCE_P-1'!$T:$T,'BALANCE-REF'!$B118)</f>
        <v>0</v>
      </c>
      <c r="E118" s="654">
        <f>SUMIFS('BALANCE_P-1'!$D:$D,'BALANCE_P-1'!$T:$T,'BALANCE-REF'!$B118)</f>
        <v>0</v>
      </c>
      <c r="F118" s="654">
        <f>SUMIFS(BALANCE_P!$C:$C,BALANCE_P!$T:$T,'BALANCE-REF'!$B118)</f>
        <v>0</v>
      </c>
      <c r="G118" s="654">
        <f>SUMIFS(BALANCE_P!$D:$D,BALANCE_P!$T:$T,'BALANCE-REF'!$B118)</f>
        <v>0</v>
      </c>
      <c r="H118" s="656">
        <f>SUMIFS(BALANCE_P!$E:$E,BALANCE_P!$T:$T,'BALANCE-REF'!$B118)</f>
        <v>0</v>
      </c>
      <c r="I118" s="656">
        <f>SUMIFS(BALANCE_P!$F:$F,BALANCE_P!$T:$T,'BALANCE-REF'!$B118)</f>
        <v>0</v>
      </c>
      <c r="J118" s="687">
        <f t="shared" si="4"/>
        <v>0</v>
      </c>
      <c r="K118" s="687">
        <f t="shared" si="5"/>
        <v>0</v>
      </c>
    </row>
    <row r="119" spans="1:11" ht="19" x14ac:dyDescent="0.25">
      <c r="A119" s="671">
        <f t="shared" si="3"/>
        <v>6</v>
      </c>
      <c r="B119" s="652">
        <v>127134</v>
      </c>
      <c r="C119" s="652" t="s">
        <v>2124</v>
      </c>
      <c r="D119" s="654">
        <f>SUMIFS('BALANCE_P-1'!$C:$C,'BALANCE_P-1'!$T:$T,'BALANCE-REF'!$B119)</f>
        <v>0</v>
      </c>
      <c r="E119" s="654">
        <f>SUMIFS('BALANCE_P-1'!$D:$D,'BALANCE_P-1'!$T:$T,'BALANCE-REF'!$B119)</f>
        <v>0</v>
      </c>
      <c r="F119" s="654">
        <f>SUMIFS(BALANCE_P!$C:$C,BALANCE_P!$T:$T,'BALANCE-REF'!$B119)</f>
        <v>0</v>
      </c>
      <c r="G119" s="654">
        <f>SUMIFS(BALANCE_P!$D:$D,BALANCE_P!$T:$T,'BALANCE-REF'!$B119)</f>
        <v>0</v>
      </c>
      <c r="H119" s="656">
        <f>SUMIFS(BALANCE_P!$E:$E,BALANCE_P!$T:$T,'BALANCE-REF'!$B119)</f>
        <v>0</v>
      </c>
      <c r="I119" s="656">
        <f>SUMIFS(BALANCE_P!$F:$F,BALANCE_P!$T:$T,'BALANCE-REF'!$B119)</f>
        <v>0</v>
      </c>
      <c r="J119" s="687">
        <f t="shared" si="4"/>
        <v>0</v>
      </c>
      <c r="K119" s="687">
        <f t="shared" si="5"/>
        <v>0</v>
      </c>
    </row>
    <row r="120" spans="1:11" ht="19" x14ac:dyDescent="0.25">
      <c r="A120" s="671">
        <f t="shared" si="3"/>
        <v>6</v>
      </c>
      <c r="B120" s="652">
        <v>127135</v>
      </c>
      <c r="C120" s="652" t="s">
        <v>2125</v>
      </c>
      <c r="D120" s="654">
        <f>SUMIFS('BALANCE_P-1'!$C:$C,'BALANCE_P-1'!$T:$T,'BALANCE-REF'!$B120)</f>
        <v>0</v>
      </c>
      <c r="E120" s="654">
        <f>SUMIFS('BALANCE_P-1'!$D:$D,'BALANCE_P-1'!$T:$T,'BALANCE-REF'!$B120)</f>
        <v>0</v>
      </c>
      <c r="F120" s="654">
        <f>SUMIFS(BALANCE_P!$C:$C,BALANCE_P!$T:$T,'BALANCE-REF'!$B120)</f>
        <v>0</v>
      </c>
      <c r="G120" s="654">
        <f>SUMIFS(BALANCE_P!$D:$D,BALANCE_P!$T:$T,'BALANCE-REF'!$B120)</f>
        <v>0</v>
      </c>
      <c r="H120" s="656">
        <f>SUMIFS(BALANCE_P!$E:$E,BALANCE_P!$T:$T,'BALANCE-REF'!$B120)</f>
        <v>0</v>
      </c>
      <c r="I120" s="656">
        <f>SUMIFS(BALANCE_P!$F:$F,BALANCE_P!$T:$T,'BALANCE-REF'!$B120)</f>
        <v>0</v>
      </c>
      <c r="J120" s="687">
        <f t="shared" si="4"/>
        <v>0</v>
      </c>
      <c r="K120" s="687">
        <f t="shared" si="5"/>
        <v>0</v>
      </c>
    </row>
    <row r="121" spans="1:11" ht="19" x14ac:dyDescent="0.25">
      <c r="A121" s="671">
        <f t="shared" si="3"/>
        <v>6</v>
      </c>
      <c r="B121" s="652">
        <v>127136</v>
      </c>
      <c r="C121" s="652" t="s">
        <v>2126</v>
      </c>
      <c r="D121" s="654">
        <f>SUMIFS('BALANCE_P-1'!$C:$C,'BALANCE_P-1'!$T:$T,'BALANCE-REF'!$B121)</f>
        <v>0</v>
      </c>
      <c r="E121" s="654">
        <f>SUMIFS('BALANCE_P-1'!$D:$D,'BALANCE_P-1'!$T:$T,'BALANCE-REF'!$B121)</f>
        <v>0</v>
      </c>
      <c r="F121" s="654">
        <f>SUMIFS(BALANCE_P!$C:$C,BALANCE_P!$T:$T,'BALANCE-REF'!$B121)</f>
        <v>0</v>
      </c>
      <c r="G121" s="654">
        <f>SUMIFS(BALANCE_P!$D:$D,BALANCE_P!$T:$T,'BALANCE-REF'!$B121)</f>
        <v>0</v>
      </c>
      <c r="H121" s="656">
        <f>SUMIFS(BALANCE_P!$E:$E,BALANCE_P!$T:$T,'BALANCE-REF'!$B121)</f>
        <v>0</v>
      </c>
      <c r="I121" s="656">
        <f>SUMIFS(BALANCE_P!$F:$F,BALANCE_P!$T:$T,'BALANCE-REF'!$B121)</f>
        <v>0</v>
      </c>
      <c r="J121" s="687">
        <f t="shared" si="4"/>
        <v>0</v>
      </c>
      <c r="K121" s="687">
        <f t="shared" si="5"/>
        <v>0</v>
      </c>
    </row>
    <row r="122" spans="1:11" ht="19" x14ac:dyDescent="0.25">
      <c r="A122" s="671">
        <f t="shared" si="3"/>
        <v>6</v>
      </c>
      <c r="B122" s="652">
        <v>127137</v>
      </c>
      <c r="C122" s="652" t="s">
        <v>2127</v>
      </c>
      <c r="D122" s="654">
        <f>SUMIFS('BALANCE_P-1'!$C:$C,'BALANCE_P-1'!$T:$T,'BALANCE-REF'!$B122)</f>
        <v>0</v>
      </c>
      <c r="E122" s="654">
        <f>SUMIFS('BALANCE_P-1'!$D:$D,'BALANCE_P-1'!$T:$T,'BALANCE-REF'!$B122)</f>
        <v>0</v>
      </c>
      <c r="F122" s="654">
        <f>SUMIFS(BALANCE_P!$C:$C,BALANCE_P!$T:$T,'BALANCE-REF'!$B122)</f>
        <v>0</v>
      </c>
      <c r="G122" s="654">
        <f>SUMIFS(BALANCE_P!$D:$D,BALANCE_P!$T:$T,'BALANCE-REF'!$B122)</f>
        <v>0</v>
      </c>
      <c r="H122" s="656">
        <f>SUMIFS(BALANCE_P!$E:$E,BALANCE_P!$T:$T,'BALANCE-REF'!$B122)</f>
        <v>0</v>
      </c>
      <c r="I122" s="656">
        <f>SUMIFS(BALANCE_P!$F:$F,BALANCE_P!$T:$T,'BALANCE-REF'!$B122)</f>
        <v>0</v>
      </c>
      <c r="J122" s="687">
        <f t="shared" si="4"/>
        <v>0</v>
      </c>
      <c r="K122" s="687">
        <f t="shared" si="5"/>
        <v>0</v>
      </c>
    </row>
    <row r="123" spans="1:11" ht="19" x14ac:dyDescent="0.25">
      <c r="A123" s="671">
        <f t="shared" si="3"/>
        <v>5</v>
      </c>
      <c r="B123" s="652">
        <v>12714</v>
      </c>
      <c r="C123" s="652" t="s">
        <v>2128</v>
      </c>
      <c r="D123" s="654">
        <f>SUMIFS('BALANCE_P-1'!$C:$C,'BALANCE_P-1'!$U:$U,'BALANCE-REF'!$B123)</f>
        <v>0</v>
      </c>
      <c r="E123" s="654">
        <f>SUMIFS('BALANCE_P-1'!$D:$D,'BALANCE_P-1'!$U:$U,'BALANCE-REF'!$B123)</f>
        <v>0</v>
      </c>
      <c r="F123" s="654">
        <f>SUMIFS(BALANCE_P!$C:$C,BALANCE_P!$U:$U,'BALANCE-REF'!$B123)</f>
        <v>0</v>
      </c>
      <c r="G123" s="654">
        <f>SUMIFS(BALANCE_P!$D:$D,BALANCE_P!$U:$U,'BALANCE-REF'!$B123)</f>
        <v>0</v>
      </c>
      <c r="H123" s="656">
        <f>SUMIFS(BALANCE_P!$E:$E,BALANCE_P!$U:$U,'BALANCE-REF'!$B123)</f>
        <v>0</v>
      </c>
      <c r="I123" s="656">
        <f>SUMIFS(BALANCE_P!$F:$F,BALANCE_P!$U:$U,'BALANCE-REF'!$B123)</f>
        <v>0</v>
      </c>
      <c r="J123" s="687">
        <f t="shared" si="4"/>
        <v>0</v>
      </c>
      <c r="K123" s="687">
        <f t="shared" si="5"/>
        <v>0</v>
      </c>
    </row>
    <row r="124" spans="1:11" ht="19" x14ac:dyDescent="0.25">
      <c r="A124" s="671">
        <f t="shared" si="3"/>
        <v>6</v>
      </c>
      <c r="B124" s="652">
        <v>127141</v>
      </c>
      <c r="C124" s="652" t="s">
        <v>2129</v>
      </c>
      <c r="D124" s="654">
        <f>SUMIFS('BALANCE_P-1'!$C:$C,'BALANCE_P-1'!$T:$T,'BALANCE-REF'!$B124)</f>
        <v>0</v>
      </c>
      <c r="E124" s="654">
        <f>SUMIFS('BALANCE_P-1'!$D:$D,'BALANCE_P-1'!$T:$T,'BALANCE-REF'!$B124)</f>
        <v>0</v>
      </c>
      <c r="F124" s="654">
        <f>SUMIFS(BALANCE_P!$C:$C,BALANCE_P!$T:$T,'BALANCE-REF'!$B124)</f>
        <v>0</v>
      </c>
      <c r="G124" s="654">
        <f>SUMIFS(BALANCE_P!$D:$D,BALANCE_P!$T:$T,'BALANCE-REF'!$B124)</f>
        <v>0</v>
      </c>
      <c r="H124" s="656">
        <f>SUMIFS(BALANCE_P!$E:$E,BALANCE_P!$T:$T,'BALANCE-REF'!$B124)</f>
        <v>0</v>
      </c>
      <c r="I124" s="656">
        <f>SUMIFS(BALANCE_P!$F:$F,BALANCE_P!$T:$T,'BALANCE-REF'!$B124)</f>
        <v>0</v>
      </c>
      <c r="J124" s="687">
        <f t="shared" si="4"/>
        <v>0</v>
      </c>
      <c r="K124" s="687">
        <f t="shared" si="5"/>
        <v>0</v>
      </c>
    </row>
    <row r="125" spans="1:11" ht="19" x14ac:dyDescent="0.25">
      <c r="A125" s="671">
        <f t="shared" si="3"/>
        <v>6</v>
      </c>
      <c r="B125" s="652">
        <v>127142</v>
      </c>
      <c r="C125" s="652" t="s">
        <v>2130</v>
      </c>
      <c r="D125" s="654">
        <f>SUMIFS('BALANCE_P-1'!$C:$C,'BALANCE_P-1'!$T:$T,'BALANCE-REF'!$B125)</f>
        <v>0</v>
      </c>
      <c r="E125" s="654">
        <f>SUMIFS('BALANCE_P-1'!$D:$D,'BALANCE_P-1'!$T:$T,'BALANCE-REF'!$B125)</f>
        <v>0</v>
      </c>
      <c r="F125" s="654">
        <f>SUMIFS(BALANCE_P!$C:$C,BALANCE_P!$T:$T,'BALANCE-REF'!$B125)</f>
        <v>0</v>
      </c>
      <c r="G125" s="654">
        <f>SUMIFS(BALANCE_P!$D:$D,BALANCE_P!$T:$T,'BALANCE-REF'!$B125)</f>
        <v>0</v>
      </c>
      <c r="H125" s="656">
        <f>SUMIFS(BALANCE_P!$E:$E,BALANCE_P!$T:$T,'BALANCE-REF'!$B125)</f>
        <v>0</v>
      </c>
      <c r="I125" s="656">
        <f>SUMIFS(BALANCE_P!$F:$F,BALANCE_P!$T:$T,'BALANCE-REF'!$B125)</f>
        <v>0</v>
      </c>
      <c r="J125" s="687">
        <f t="shared" si="4"/>
        <v>0</v>
      </c>
      <c r="K125" s="687">
        <f t="shared" si="5"/>
        <v>0</v>
      </c>
    </row>
    <row r="126" spans="1:11" ht="19" x14ac:dyDescent="0.25">
      <c r="A126" s="671">
        <f t="shared" si="3"/>
        <v>6</v>
      </c>
      <c r="B126" s="652">
        <v>127143</v>
      </c>
      <c r="C126" s="652" t="s">
        <v>2131</v>
      </c>
      <c r="D126" s="654">
        <f>SUMIFS('BALANCE_P-1'!$C:$C,'BALANCE_P-1'!$T:$T,'BALANCE-REF'!$B126)</f>
        <v>0</v>
      </c>
      <c r="E126" s="654">
        <f>SUMIFS('BALANCE_P-1'!$D:$D,'BALANCE_P-1'!$T:$T,'BALANCE-REF'!$B126)</f>
        <v>0</v>
      </c>
      <c r="F126" s="654">
        <f>SUMIFS(BALANCE_P!$C:$C,BALANCE_P!$T:$T,'BALANCE-REF'!$B126)</f>
        <v>0</v>
      </c>
      <c r="G126" s="654">
        <f>SUMIFS(BALANCE_P!$D:$D,BALANCE_P!$T:$T,'BALANCE-REF'!$B126)</f>
        <v>0</v>
      </c>
      <c r="H126" s="656">
        <f>SUMIFS(BALANCE_P!$E:$E,BALANCE_P!$T:$T,'BALANCE-REF'!$B126)</f>
        <v>0</v>
      </c>
      <c r="I126" s="656">
        <f>SUMIFS(BALANCE_P!$F:$F,BALANCE_P!$T:$T,'BALANCE-REF'!$B126)</f>
        <v>0</v>
      </c>
      <c r="J126" s="687">
        <f t="shared" si="4"/>
        <v>0</v>
      </c>
      <c r="K126" s="687">
        <f t="shared" si="5"/>
        <v>0</v>
      </c>
    </row>
    <row r="127" spans="1:11" ht="19" x14ac:dyDescent="0.25">
      <c r="A127" s="671">
        <f t="shared" si="3"/>
        <v>6</v>
      </c>
      <c r="B127" s="652">
        <v>127144</v>
      </c>
      <c r="C127" s="652" t="s">
        <v>2132</v>
      </c>
      <c r="D127" s="654">
        <f>SUMIFS('BALANCE_P-1'!$C:$C,'BALANCE_P-1'!$T:$T,'BALANCE-REF'!$B127)</f>
        <v>0</v>
      </c>
      <c r="E127" s="654">
        <f>SUMIFS('BALANCE_P-1'!$D:$D,'BALANCE_P-1'!$T:$T,'BALANCE-REF'!$B127)</f>
        <v>0</v>
      </c>
      <c r="F127" s="654">
        <f>SUMIFS(BALANCE_P!$C:$C,BALANCE_P!$T:$T,'BALANCE-REF'!$B127)</f>
        <v>0</v>
      </c>
      <c r="G127" s="654">
        <f>SUMIFS(BALANCE_P!$D:$D,BALANCE_P!$T:$T,'BALANCE-REF'!$B127)</f>
        <v>0</v>
      </c>
      <c r="H127" s="656">
        <f>SUMIFS(BALANCE_P!$E:$E,BALANCE_P!$T:$T,'BALANCE-REF'!$B127)</f>
        <v>0</v>
      </c>
      <c r="I127" s="656">
        <f>SUMIFS(BALANCE_P!$F:$F,BALANCE_P!$T:$T,'BALANCE-REF'!$B127)</f>
        <v>0</v>
      </c>
      <c r="J127" s="687">
        <f t="shared" si="4"/>
        <v>0</v>
      </c>
      <c r="K127" s="687">
        <f t="shared" si="5"/>
        <v>0</v>
      </c>
    </row>
    <row r="128" spans="1:11" ht="19" x14ac:dyDescent="0.25">
      <c r="A128" s="671">
        <f t="shared" si="3"/>
        <v>6</v>
      </c>
      <c r="B128" s="652">
        <v>127145</v>
      </c>
      <c r="C128" s="652" t="s">
        <v>2133</v>
      </c>
      <c r="D128" s="654">
        <f>SUMIFS('BALANCE_P-1'!$C:$C,'BALANCE_P-1'!$T:$T,'BALANCE-REF'!$B128)</f>
        <v>0</v>
      </c>
      <c r="E128" s="654">
        <f>SUMIFS('BALANCE_P-1'!$D:$D,'BALANCE_P-1'!$T:$T,'BALANCE-REF'!$B128)</f>
        <v>0</v>
      </c>
      <c r="F128" s="654">
        <f>SUMIFS(BALANCE_P!$C:$C,BALANCE_P!$T:$T,'BALANCE-REF'!$B128)</f>
        <v>0</v>
      </c>
      <c r="G128" s="654">
        <f>SUMIFS(BALANCE_P!$D:$D,BALANCE_P!$T:$T,'BALANCE-REF'!$B128)</f>
        <v>0</v>
      </c>
      <c r="H128" s="656">
        <f>SUMIFS(BALANCE_P!$E:$E,BALANCE_P!$T:$T,'BALANCE-REF'!$B128)</f>
        <v>0</v>
      </c>
      <c r="I128" s="656">
        <f>SUMIFS(BALANCE_P!$F:$F,BALANCE_P!$T:$T,'BALANCE-REF'!$B128)</f>
        <v>0</v>
      </c>
      <c r="J128" s="687">
        <f t="shared" si="4"/>
        <v>0</v>
      </c>
      <c r="K128" s="687">
        <f t="shared" si="5"/>
        <v>0</v>
      </c>
    </row>
    <row r="129" spans="1:11" ht="19" x14ac:dyDescent="0.25">
      <c r="A129" s="671">
        <f t="shared" si="3"/>
        <v>6</v>
      </c>
      <c r="B129" s="652">
        <v>127146</v>
      </c>
      <c r="C129" s="652" t="s">
        <v>2134</v>
      </c>
      <c r="D129" s="654">
        <f>SUMIFS('BALANCE_P-1'!$C:$C,'BALANCE_P-1'!$T:$T,'BALANCE-REF'!$B129)</f>
        <v>0</v>
      </c>
      <c r="E129" s="654">
        <f>SUMIFS('BALANCE_P-1'!$D:$D,'BALANCE_P-1'!$T:$T,'BALANCE-REF'!$B129)</f>
        <v>0</v>
      </c>
      <c r="F129" s="654">
        <f>SUMIFS(BALANCE_P!$C:$C,BALANCE_P!$T:$T,'BALANCE-REF'!$B129)</f>
        <v>0</v>
      </c>
      <c r="G129" s="654">
        <f>SUMIFS(BALANCE_P!$D:$D,BALANCE_P!$T:$T,'BALANCE-REF'!$B129)</f>
        <v>0</v>
      </c>
      <c r="H129" s="656">
        <f>SUMIFS(BALANCE_P!$E:$E,BALANCE_P!$T:$T,'BALANCE-REF'!$B129)</f>
        <v>0</v>
      </c>
      <c r="I129" s="656">
        <f>SUMIFS(BALANCE_P!$F:$F,BALANCE_P!$T:$T,'BALANCE-REF'!$B129)</f>
        <v>0</v>
      </c>
      <c r="J129" s="687">
        <f t="shared" si="4"/>
        <v>0</v>
      </c>
      <c r="K129" s="687">
        <f t="shared" si="5"/>
        <v>0</v>
      </c>
    </row>
    <row r="130" spans="1:11" ht="19" x14ac:dyDescent="0.25">
      <c r="A130" s="671">
        <f t="shared" si="3"/>
        <v>6</v>
      </c>
      <c r="B130" s="652">
        <v>127147</v>
      </c>
      <c r="C130" s="652" t="s">
        <v>2135</v>
      </c>
      <c r="D130" s="654">
        <f>SUMIFS('BALANCE_P-1'!$C:$C,'BALANCE_P-1'!$T:$T,'BALANCE-REF'!$B130)</f>
        <v>0</v>
      </c>
      <c r="E130" s="654">
        <f>SUMIFS('BALANCE_P-1'!$D:$D,'BALANCE_P-1'!$T:$T,'BALANCE-REF'!$B130)</f>
        <v>0</v>
      </c>
      <c r="F130" s="654">
        <f>SUMIFS(BALANCE_P!$C:$C,BALANCE_P!$T:$T,'BALANCE-REF'!$B130)</f>
        <v>0</v>
      </c>
      <c r="G130" s="654">
        <f>SUMIFS(BALANCE_P!$D:$D,BALANCE_P!$T:$T,'BALANCE-REF'!$B130)</f>
        <v>0</v>
      </c>
      <c r="H130" s="656">
        <f>SUMIFS(BALANCE_P!$E:$E,BALANCE_P!$T:$T,'BALANCE-REF'!$B130)</f>
        <v>0</v>
      </c>
      <c r="I130" s="656">
        <f>SUMIFS(BALANCE_P!$F:$F,BALANCE_P!$T:$T,'BALANCE-REF'!$B130)</f>
        <v>0</v>
      </c>
      <c r="J130" s="687">
        <f t="shared" si="4"/>
        <v>0</v>
      </c>
      <c r="K130" s="687">
        <f t="shared" si="5"/>
        <v>0</v>
      </c>
    </row>
    <row r="131" spans="1:11" ht="19" x14ac:dyDescent="0.25">
      <c r="A131" s="671">
        <f t="shared" si="3"/>
        <v>5</v>
      </c>
      <c r="B131" s="652">
        <v>12715</v>
      </c>
      <c r="C131" s="652" t="s">
        <v>2136</v>
      </c>
      <c r="D131" s="654">
        <f>SUMIFS('BALANCE_P-1'!$C:$C,'BALANCE_P-1'!$U:$U,'BALANCE-REF'!$B131)</f>
        <v>0</v>
      </c>
      <c r="E131" s="654">
        <f>SUMIFS('BALANCE_P-1'!$D:$D,'BALANCE_P-1'!$U:$U,'BALANCE-REF'!$B131)</f>
        <v>0</v>
      </c>
      <c r="F131" s="654">
        <f>SUMIFS(BALANCE_P!$C:$C,BALANCE_P!$U:$U,'BALANCE-REF'!$B131)</f>
        <v>0</v>
      </c>
      <c r="G131" s="654">
        <f>SUMIFS(BALANCE_P!$D:$D,BALANCE_P!$U:$U,'BALANCE-REF'!$B131)</f>
        <v>0</v>
      </c>
      <c r="H131" s="656">
        <f>SUMIFS(BALANCE_P!$E:$E,BALANCE_P!$U:$U,'BALANCE-REF'!$B131)</f>
        <v>0</v>
      </c>
      <c r="I131" s="656">
        <f>SUMIFS(BALANCE_P!$F:$F,BALANCE_P!$U:$U,'BALANCE-REF'!$B131)</f>
        <v>0</v>
      </c>
      <c r="J131" s="687">
        <f t="shared" si="4"/>
        <v>0</v>
      </c>
      <c r="K131" s="687">
        <f t="shared" si="5"/>
        <v>0</v>
      </c>
    </row>
    <row r="132" spans="1:11" ht="19" x14ac:dyDescent="0.25">
      <c r="A132" s="671">
        <f t="shared" si="3"/>
        <v>6</v>
      </c>
      <c r="B132" s="652">
        <v>127151</v>
      </c>
      <c r="C132" s="652" t="s">
        <v>2137</v>
      </c>
      <c r="D132" s="654">
        <f>SUMIFS('BALANCE_P-1'!$C:$C,'BALANCE_P-1'!$T:$T,'BALANCE-REF'!$B132)</f>
        <v>0</v>
      </c>
      <c r="E132" s="654">
        <f>SUMIFS('BALANCE_P-1'!$D:$D,'BALANCE_P-1'!$T:$T,'BALANCE-REF'!$B132)</f>
        <v>0</v>
      </c>
      <c r="F132" s="654">
        <f>SUMIFS(BALANCE_P!$C:$C,BALANCE_P!$T:$T,'BALANCE-REF'!$B132)</f>
        <v>0</v>
      </c>
      <c r="G132" s="654">
        <f>SUMIFS(BALANCE_P!$D:$D,BALANCE_P!$T:$T,'BALANCE-REF'!$B132)</f>
        <v>0</v>
      </c>
      <c r="H132" s="656">
        <f>SUMIFS(BALANCE_P!$E:$E,BALANCE_P!$T:$T,'BALANCE-REF'!$B132)</f>
        <v>0</v>
      </c>
      <c r="I132" s="656">
        <f>SUMIFS(BALANCE_P!$F:$F,BALANCE_P!$T:$T,'BALANCE-REF'!$B132)</f>
        <v>0</v>
      </c>
      <c r="J132" s="687">
        <f t="shared" si="4"/>
        <v>0</v>
      </c>
      <c r="K132" s="687">
        <f t="shared" si="5"/>
        <v>0</v>
      </c>
    </row>
    <row r="133" spans="1:11" ht="19" x14ac:dyDescent="0.25">
      <c r="A133" s="671">
        <f t="shared" si="3"/>
        <v>6</v>
      </c>
      <c r="B133" s="652">
        <v>127152</v>
      </c>
      <c r="C133" s="652" t="s">
        <v>2138</v>
      </c>
      <c r="D133" s="654">
        <f>SUMIFS('BALANCE_P-1'!$C:$C,'BALANCE_P-1'!$T:$T,'BALANCE-REF'!$B133)</f>
        <v>0</v>
      </c>
      <c r="E133" s="654">
        <f>SUMIFS('BALANCE_P-1'!$D:$D,'BALANCE_P-1'!$T:$T,'BALANCE-REF'!$B133)</f>
        <v>0</v>
      </c>
      <c r="F133" s="654">
        <f>SUMIFS(BALANCE_P!$C:$C,BALANCE_P!$T:$T,'BALANCE-REF'!$B133)</f>
        <v>0</v>
      </c>
      <c r="G133" s="654">
        <f>SUMIFS(BALANCE_P!$D:$D,BALANCE_P!$T:$T,'BALANCE-REF'!$B133)</f>
        <v>0</v>
      </c>
      <c r="H133" s="656">
        <f>SUMIFS(BALANCE_P!$E:$E,BALANCE_P!$T:$T,'BALANCE-REF'!$B133)</f>
        <v>0</v>
      </c>
      <c r="I133" s="656">
        <f>SUMIFS(BALANCE_P!$F:$F,BALANCE_P!$T:$T,'BALANCE-REF'!$B133)</f>
        <v>0</v>
      </c>
      <c r="J133" s="687">
        <f t="shared" si="4"/>
        <v>0</v>
      </c>
      <c r="K133" s="687">
        <f t="shared" si="5"/>
        <v>0</v>
      </c>
    </row>
    <row r="134" spans="1:11" ht="19" x14ac:dyDescent="0.25">
      <c r="A134" s="671">
        <f t="shared" ref="A134:A197" si="6">LEN(B134)</f>
        <v>6</v>
      </c>
      <c r="B134" s="652">
        <v>127153</v>
      </c>
      <c r="C134" s="652" t="s">
        <v>2139</v>
      </c>
      <c r="D134" s="654">
        <f>SUMIFS('BALANCE_P-1'!$C:$C,'BALANCE_P-1'!$T:$T,'BALANCE-REF'!$B134)</f>
        <v>0</v>
      </c>
      <c r="E134" s="654">
        <f>SUMIFS('BALANCE_P-1'!$D:$D,'BALANCE_P-1'!$T:$T,'BALANCE-REF'!$B134)</f>
        <v>0</v>
      </c>
      <c r="F134" s="654">
        <f>SUMIFS(BALANCE_P!$C:$C,BALANCE_P!$T:$T,'BALANCE-REF'!$B134)</f>
        <v>0</v>
      </c>
      <c r="G134" s="654">
        <f>SUMIFS(BALANCE_P!$D:$D,BALANCE_P!$T:$T,'BALANCE-REF'!$B134)</f>
        <v>0</v>
      </c>
      <c r="H134" s="656">
        <f>SUMIFS(BALANCE_P!$E:$E,BALANCE_P!$T:$T,'BALANCE-REF'!$B134)</f>
        <v>0</v>
      </c>
      <c r="I134" s="656">
        <f>SUMIFS(BALANCE_P!$F:$F,BALANCE_P!$T:$T,'BALANCE-REF'!$B134)</f>
        <v>0</v>
      </c>
      <c r="J134" s="687">
        <f t="shared" ref="J134:J197" si="7">H134-D134</f>
        <v>0</v>
      </c>
      <c r="K134" s="687">
        <f t="shared" ref="K134:K197" si="8">I134-E134</f>
        <v>0</v>
      </c>
    </row>
    <row r="135" spans="1:11" ht="19" x14ac:dyDescent="0.25">
      <c r="A135" s="671">
        <f t="shared" si="6"/>
        <v>6</v>
      </c>
      <c r="B135" s="652">
        <v>127154</v>
      </c>
      <c r="C135" s="652" t="s">
        <v>2140</v>
      </c>
      <c r="D135" s="654">
        <f>SUMIFS('BALANCE_P-1'!$C:$C,'BALANCE_P-1'!$T:$T,'BALANCE-REF'!$B135)</f>
        <v>0</v>
      </c>
      <c r="E135" s="654">
        <f>SUMIFS('BALANCE_P-1'!$D:$D,'BALANCE_P-1'!$T:$T,'BALANCE-REF'!$B135)</f>
        <v>0</v>
      </c>
      <c r="F135" s="654">
        <f>SUMIFS(BALANCE_P!$C:$C,BALANCE_P!$T:$T,'BALANCE-REF'!$B135)</f>
        <v>0</v>
      </c>
      <c r="G135" s="654">
        <f>SUMIFS(BALANCE_P!$D:$D,BALANCE_P!$T:$T,'BALANCE-REF'!$B135)</f>
        <v>0</v>
      </c>
      <c r="H135" s="656">
        <f>SUMIFS(BALANCE_P!$E:$E,BALANCE_P!$T:$T,'BALANCE-REF'!$B135)</f>
        <v>0</v>
      </c>
      <c r="I135" s="656">
        <f>SUMIFS(BALANCE_P!$F:$F,BALANCE_P!$T:$T,'BALANCE-REF'!$B135)</f>
        <v>0</v>
      </c>
      <c r="J135" s="687">
        <f t="shared" si="7"/>
        <v>0</v>
      </c>
      <c r="K135" s="687">
        <f t="shared" si="8"/>
        <v>0</v>
      </c>
    </row>
    <row r="136" spans="1:11" ht="19" x14ac:dyDescent="0.25">
      <c r="A136" s="671">
        <f t="shared" si="6"/>
        <v>6</v>
      </c>
      <c r="B136" s="652">
        <v>127155</v>
      </c>
      <c r="C136" s="652" t="s">
        <v>2141</v>
      </c>
      <c r="D136" s="654">
        <f>SUMIFS('BALANCE_P-1'!$C:$C,'BALANCE_P-1'!$T:$T,'BALANCE-REF'!$B136)</f>
        <v>0</v>
      </c>
      <c r="E136" s="654">
        <f>SUMIFS('BALANCE_P-1'!$D:$D,'BALANCE_P-1'!$T:$T,'BALANCE-REF'!$B136)</f>
        <v>0</v>
      </c>
      <c r="F136" s="654">
        <f>SUMIFS(BALANCE_P!$C:$C,BALANCE_P!$T:$T,'BALANCE-REF'!$B136)</f>
        <v>0</v>
      </c>
      <c r="G136" s="654">
        <f>SUMIFS(BALANCE_P!$D:$D,BALANCE_P!$T:$T,'BALANCE-REF'!$B136)</f>
        <v>0</v>
      </c>
      <c r="H136" s="656">
        <f>SUMIFS(BALANCE_P!$E:$E,BALANCE_P!$T:$T,'BALANCE-REF'!$B136)</f>
        <v>0</v>
      </c>
      <c r="I136" s="656">
        <f>SUMIFS(BALANCE_P!$F:$F,BALANCE_P!$T:$T,'BALANCE-REF'!$B136)</f>
        <v>0</v>
      </c>
      <c r="J136" s="687">
        <f t="shared" si="7"/>
        <v>0</v>
      </c>
      <c r="K136" s="687">
        <f t="shared" si="8"/>
        <v>0</v>
      </c>
    </row>
    <row r="137" spans="1:11" ht="19" x14ac:dyDescent="0.25">
      <c r="A137" s="671">
        <f t="shared" si="6"/>
        <v>6</v>
      </c>
      <c r="B137" s="652">
        <v>127156</v>
      </c>
      <c r="C137" s="652" t="s">
        <v>2142</v>
      </c>
      <c r="D137" s="654">
        <f>SUMIFS('BALANCE_P-1'!$C:$C,'BALANCE_P-1'!$T:$T,'BALANCE-REF'!$B137)</f>
        <v>0</v>
      </c>
      <c r="E137" s="654">
        <f>SUMIFS('BALANCE_P-1'!$D:$D,'BALANCE_P-1'!$T:$T,'BALANCE-REF'!$B137)</f>
        <v>0</v>
      </c>
      <c r="F137" s="654">
        <f>SUMIFS(BALANCE_P!$C:$C,BALANCE_P!$T:$T,'BALANCE-REF'!$B137)</f>
        <v>0</v>
      </c>
      <c r="G137" s="654">
        <f>SUMIFS(BALANCE_P!$D:$D,BALANCE_P!$T:$T,'BALANCE-REF'!$B137)</f>
        <v>0</v>
      </c>
      <c r="H137" s="656">
        <f>SUMIFS(BALANCE_P!$E:$E,BALANCE_P!$T:$T,'BALANCE-REF'!$B137)</f>
        <v>0</v>
      </c>
      <c r="I137" s="656">
        <f>SUMIFS(BALANCE_P!$F:$F,BALANCE_P!$T:$T,'BALANCE-REF'!$B137)</f>
        <v>0</v>
      </c>
      <c r="J137" s="687">
        <f t="shared" si="7"/>
        <v>0</v>
      </c>
      <c r="K137" s="687">
        <f t="shared" si="8"/>
        <v>0</v>
      </c>
    </row>
    <row r="138" spans="1:11" ht="19" x14ac:dyDescent="0.25">
      <c r="A138" s="671">
        <f t="shared" si="6"/>
        <v>6</v>
      </c>
      <c r="B138" s="652">
        <v>127157</v>
      </c>
      <c r="C138" s="652" t="s">
        <v>2143</v>
      </c>
      <c r="D138" s="654">
        <f>SUMIFS('BALANCE_P-1'!$C:$C,'BALANCE_P-1'!$T:$T,'BALANCE-REF'!$B138)</f>
        <v>0</v>
      </c>
      <c r="E138" s="654">
        <f>SUMIFS('BALANCE_P-1'!$D:$D,'BALANCE_P-1'!$T:$T,'BALANCE-REF'!$B138)</f>
        <v>0</v>
      </c>
      <c r="F138" s="654">
        <f>SUMIFS(BALANCE_P!$C:$C,BALANCE_P!$T:$T,'BALANCE-REF'!$B138)</f>
        <v>0</v>
      </c>
      <c r="G138" s="654">
        <f>SUMIFS(BALANCE_P!$D:$D,BALANCE_P!$T:$T,'BALANCE-REF'!$B138)</f>
        <v>0</v>
      </c>
      <c r="H138" s="656">
        <f>SUMIFS(BALANCE_P!$E:$E,BALANCE_P!$T:$T,'BALANCE-REF'!$B138)</f>
        <v>0</v>
      </c>
      <c r="I138" s="656">
        <f>SUMIFS(BALANCE_P!$F:$F,BALANCE_P!$T:$T,'BALANCE-REF'!$B138)</f>
        <v>0</v>
      </c>
      <c r="J138" s="687">
        <f t="shared" si="7"/>
        <v>0</v>
      </c>
      <c r="K138" s="687">
        <f t="shared" si="8"/>
        <v>0</v>
      </c>
    </row>
    <row r="139" spans="1:11" ht="19" x14ac:dyDescent="0.25">
      <c r="A139" s="671">
        <f t="shared" si="6"/>
        <v>5</v>
      </c>
      <c r="B139" s="652">
        <v>12716</v>
      </c>
      <c r="C139" s="652" t="s">
        <v>2144</v>
      </c>
      <c r="D139" s="654">
        <f>SUMIFS('BALANCE_P-1'!$C:$C,'BALANCE_P-1'!$U:$U,'BALANCE-REF'!$B139)</f>
        <v>0</v>
      </c>
      <c r="E139" s="654">
        <f>SUMIFS('BALANCE_P-1'!$D:$D,'BALANCE_P-1'!$U:$U,'BALANCE-REF'!$B139)</f>
        <v>0</v>
      </c>
      <c r="F139" s="654">
        <f>SUMIFS(BALANCE_P!$C:$C,BALANCE_P!$U:$U,'BALANCE-REF'!$B139)</f>
        <v>0</v>
      </c>
      <c r="G139" s="654">
        <f>SUMIFS(BALANCE_P!$D:$D,BALANCE_P!$U:$U,'BALANCE-REF'!$B139)</f>
        <v>0</v>
      </c>
      <c r="H139" s="656">
        <f>SUMIFS(BALANCE_P!$E:$E,BALANCE_P!$U:$U,'BALANCE-REF'!$B139)</f>
        <v>0</v>
      </c>
      <c r="I139" s="656">
        <f>SUMIFS(BALANCE_P!$F:$F,BALANCE_P!$U:$U,'BALANCE-REF'!$B139)</f>
        <v>0</v>
      </c>
      <c r="J139" s="687">
        <f t="shared" si="7"/>
        <v>0</v>
      </c>
      <c r="K139" s="687">
        <f t="shared" si="8"/>
        <v>0</v>
      </c>
    </row>
    <row r="140" spans="1:11" ht="19" x14ac:dyDescent="0.25">
      <c r="A140" s="671">
        <f t="shared" si="6"/>
        <v>6</v>
      </c>
      <c r="B140" s="652">
        <v>127161</v>
      </c>
      <c r="C140" s="652" t="s">
        <v>2145</v>
      </c>
      <c r="D140" s="654">
        <f>SUMIFS('BALANCE_P-1'!$C:$C,'BALANCE_P-1'!$T:$T,'BALANCE-REF'!$B140)</f>
        <v>0</v>
      </c>
      <c r="E140" s="654">
        <f>SUMIFS('BALANCE_P-1'!$D:$D,'BALANCE_P-1'!$T:$T,'BALANCE-REF'!$B140)</f>
        <v>0</v>
      </c>
      <c r="F140" s="654">
        <f>SUMIFS(BALANCE_P!$C:$C,BALANCE_P!$T:$T,'BALANCE-REF'!$B140)</f>
        <v>0</v>
      </c>
      <c r="G140" s="654">
        <f>SUMIFS(BALANCE_P!$D:$D,BALANCE_P!$T:$T,'BALANCE-REF'!$B140)</f>
        <v>0</v>
      </c>
      <c r="H140" s="656">
        <f>SUMIFS(BALANCE_P!$E:$E,BALANCE_P!$T:$T,'BALANCE-REF'!$B140)</f>
        <v>0</v>
      </c>
      <c r="I140" s="656">
        <f>SUMIFS(BALANCE_P!$F:$F,BALANCE_P!$T:$T,'BALANCE-REF'!$B140)</f>
        <v>0</v>
      </c>
      <c r="J140" s="687">
        <f t="shared" si="7"/>
        <v>0</v>
      </c>
      <c r="K140" s="687">
        <f t="shared" si="8"/>
        <v>0</v>
      </c>
    </row>
    <row r="141" spans="1:11" ht="19" x14ac:dyDescent="0.25">
      <c r="A141" s="671">
        <f t="shared" si="6"/>
        <v>6</v>
      </c>
      <c r="B141" s="652">
        <v>127162</v>
      </c>
      <c r="C141" s="652" t="s">
        <v>2146</v>
      </c>
      <c r="D141" s="654">
        <f>SUMIFS('BALANCE_P-1'!$C:$C,'BALANCE_P-1'!$T:$T,'BALANCE-REF'!$B141)</f>
        <v>0</v>
      </c>
      <c r="E141" s="654">
        <f>SUMIFS('BALANCE_P-1'!$D:$D,'BALANCE_P-1'!$T:$T,'BALANCE-REF'!$B141)</f>
        <v>0</v>
      </c>
      <c r="F141" s="654">
        <f>SUMIFS(BALANCE_P!$C:$C,BALANCE_P!$T:$T,'BALANCE-REF'!$B141)</f>
        <v>0</v>
      </c>
      <c r="G141" s="654">
        <f>SUMIFS(BALANCE_P!$D:$D,BALANCE_P!$T:$T,'BALANCE-REF'!$B141)</f>
        <v>0</v>
      </c>
      <c r="H141" s="656">
        <f>SUMIFS(BALANCE_P!$E:$E,BALANCE_P!$T:$T,'BALANCE-REF'!$B141)</f>
        <v>0</v>
      </c>
      <c r="I141" s="656">
        <f>SUMIFS(BALANCE_P!$F:$F,BALANCE_P!$T:$T,'BALANCE-REF'!$B141)</f>
        <v>0</v>
      </c>
      <c r="J141" s="687">
        <f t="shared" si="7"/>
        <v>0</v>
      </c>
      <c r="K141" s="687">
        <f t="shared" si="8"/>
        <v>0</v>
      </c>
    </row>
    <row r="142" spans="1:11" ht="19" x14ac:dyDescent="0.25">
      <c r="A142" s="671">
        <f t="shared" si="6"/>
        <v>6</v>
      </c>
      <c r="B142" s="652">
        <v>127163</v>
      </c>
      <c r="C142" s="652" t="s">
        <v>2147</v>
      </c>
      <c r="D142" s="654">
        <f>SUMIFS('BALANCE_P-1'!$C:$C,'BALANCE_P-1'!$T:$T,'BALANCE-REF'!$B142)</f>
        <v>0</v>
      </c>
      <c r="E142" s="654">
        <f>SUMIFS('BALANCE_P-1'!$D:$D,'BALANCE_P-1'!$T:$T,'BALANCE-REF'!$B142)</f>
        <v>0</v>
      </c>
      <c r="F142" s="654">
        <f>SUMIFS(BALANCE_P!$C:$C,BALANCE_P!$T:$T,'BALANCE-REF'!$B142)</f>
        <v>0</v>
      </c>
      <c r="G142" s="654">
        <f>SUMIFS(BALANCE_P!$D:$D,BALANCE_P!$T:$T,'BALANCE-REF'!$B142)</f>
        <v>0</v>
      </c>
      <c r="H142" s="656">
        <f>SUMIFS(BALANCE_P!$E:$E,BALANCE_P!$T:$T,'BALANCE-REF'!$B142)</f>
        <v>0</v>
      </c>
      <c r="I142" s="656">
        <f>SUMIFS(BALANCE_P!$F:$F,BALANCE_P!$T:$T,'BALANCE-REF'!$B142)</f>
        <v>0</v>
      </c>
      <c r="J142" s="687">
        <f t="shared" si="7"/>
        <v>0</v>
      </c>
      <c r="K142" s="687">
        <f t="shared" si="8"/>
        <v>0</v>
      </c>
    </row>
    <row r="143" spans="1:11" ht="19" x14ac:dyDescent="0.25">
      <c r="A143" s="671">
        <f t="shared" si="6"/>
        <v>6</v>
      </c>
      <c r="B143" s="652">
        <v>127164</v>
      </c>
      <c r="C143" s="652" t="s">
        <v>2148</v>
      </c>
      <c r="D143" s="654">
        <f>SUMIFS('BALANCE_P-1'!$C:$C,'BALANCE_P-1'!$T:$T,'BALANCE-REF'!$B143)</f>
        <v>0</v>
      </c>
      <c r="E143" s="654">
        <f>SUMIFS('BALANCE_P-1'!$D:$D,'BALANCE_P-1'!$T:$T,'BALANCE-REF'!$B143)</f>
        <v>0</v>
      </c>
      <c r="F143" s="654">
        <f>SUMIFS(BALANCE_P!$C:$C,BALANCE_P!$T:$T,'BALANCE-REF'!$B143)</f>
        <v>0</v>
      </c>
      <c r="G143" s="654">
        <f>SUMIFS(BALANCE_P!$D:$D,BALANCE_P!$T:$T,'BALANCE-REF'!$B143)</f>
        <v>0</v>
      </c>
      <c r="H143" s="656">
        <f>SUMIFS(BALANCE_P!$E:$E,BALANCE_P!$T:$T,'BALANCE-REF'!$B143)</f>
        <v>0</v>
      </c>
      <c r="I143" s="656">
        <f>SUMIFS(BALANCE_P!$F:$F,BALANCE_P!$T:$T,'BALANCE-REF'!$B143)</f>
        <v>0</v>
      </c>
      <c r="J143" s="687">
        <f t="shared" si="7"/>
        <v>0</v>
      </c>
      <c r="K143" s="687">
        <f t="shared" si="8"/>
        <v>0</v>
      </c>
    </row>
    <row r="144" spans="1:11" ht="19" x14ac:dyDescent="0.25">
      <c r="A144" s="671">
        <f t="shared" si="6"/>
        <v>6</v>
      </c>
      <c r="B144" s="652">
        <v>127165</v>
      </c>
      <c r="C144" s="652" t="s">
        <v>2149</v>
      </c>
      <c r="D144" s="654">
        <f>SUMIFS('BALANCE_P-1'!$C:$C,'BALANCE_P-1'!$T:$T,'BALANCE-REF'!$B144)</f>
        <v>0</v>
      </c>
      <c r="E144" s="654">
        <f>SUMIFS('BALANCE_P-1'!$D:$D,'BALANCE_P-1'!$T:$T,'BALANCE-REF'!$B144)</f>
        <v>0</v>
      </c>
      <c r="F144" s="654">
        <f>SUMIFS(BALANCE_P!$C:$C,BALANCE_P!$T:$T,'BALANCE-REF'!$B144)</f>
        <v>0</v>
      </c>
      <c r="G144" s="654">
        <f>SUMIFS(BALANCE_P!$D:$D,BALANCE_P!$T:$T,'BALANCE-REF'!$B144)</f>
        <v>0</v>
      </c>
      <c r="H144" s="656">
        <f>SUMIFS(BALANCE_P!$E:$E,BALANCE_P!$T:$T,'BALANCE-REF'!$B144)</f>
        <v>0</v>
      </c>
      <c r="I144" s="656">
        <f>SUMIFS(BALANCE_P!$F:$F,BALANCE_P!$T:$T,'BALANCE-REF'!$B144)</f>
        <v>0</v>
      </c>
      <c r="J144" s="687">
        <f t="shared" si="7"/>
        <v>0</v>
      </c>
      <c r="K144" s="687">
        <f t="shared" si="8"/>
        <v>0</v>
      </c>
    </row>
    <row r="145" spans="1:11" ht="19" x14ac:dyDescent="0.25">
      <c r="A145" s="671">
        <f t="shared" si="6"/>
        <v>6</v>
      </c>
      <c r="B145" s="652">
        <v>127166</v>
      </c>
      <c r="C145" s="652" t="s">
        <v>2150</v>
      </c>
      <c r="D145" s="654">
        <f>SUMIFS('BALANCE_P-1'!$C:$C,'BALANCE_P-1'!$T:$T,'BALANCE-REF'!$B145)</f>
        <v>0</v>
      </c>
      <c r="E145" s="654">
        <f>SUMIFS('BALANCE_P-1'!$D:$D,'BALANCE_P-1'!$T:$T,'BALANCE-REF'!$B145)</f>
        <v>0</v>
      </c>
      <c r="F145" s="654">
        <f>SUMIFS(BALANCE_P!$C:$C,BALANCE_P!$T:$T,'BALANCE-REF'!$B145)</f>
        <v>0</v>
      </c>
      <c r="G145" s="654">
        <f>SUMIFS(BALANCE_P!$D:$D,BALANCE_P!$T:$T,'BALANCE-REF'!$B145)</f>
        <v>0</v>
      </c>
      <c r="H145" s="656">
        <f>SUMIFS(BALANCE_P!$E:$E,BALANCE_P!$T:$T,'BALANCE-REF'!$B145)</f>
        <v>0</v>
      </c>
      <c r="I145" s="656">
        <f>SUMIFS(BALANCE_P!$F:$F,BALANCE_P!$T:$T,'BALANCE-REF'!$B145)</f>
        <v>0</v>
      </c>
      <c r="J145" s="687">
        <f t="shared" si="7"/>
        <v>0</v>
      </c>
      <c r="K145" s="687">
        <f t="shared" si="8"/>
        <v>0</v>
      </c>
    </row>
    <row r="146" spans="1:11" ht="19" x14ac:dyDescent="0.25">
      <c r="A146" s="671">
        <f t="shared" si="6"/>
        <v>6</v>
      </c>
      <c r="B146" s="652">
        <v>127167</v>
      </c>
      <c r="C146" s="652" t="s">
        <v>2151</v>
      </c>
      <c r="D146" s="654">
        <f>SUMIFS('BALANCE_P-1'!$C:$C,'BALANCE_P-1'!$T:$T,'BALANCE-REF'!$B146)</f>
        <v>0</v>
      </c>
      <c r="E146" s="654">
        <f>SUMIFS('BALANCE_P-1'!$D:$D,'BALANCE_P-1'!$T:$T,'BALANCE-REF'!$B146)</f>
        <v>0</v>
      </c>
      <c r="F146" s="654">
        <f>SUMIFS(BALANCE_P!$C:$C,BALANCE_P!$T:$T,'BALANCE-REF'!$B146)</f>
        <v>0</v>
      </c>
      <c r="G146" s="654">
        <f>SUMIFS(BALANCE_P!$D:$D,BALANCE_P!$T:$T,'BALANCE-REF'!$B146)</f>
        <v>0</v>
      </c>
      <c r="H146" s="656">
        <f>SUMIFS(BALANCE_P!$E:$E,BALANCE_P!$T:$T,'BALANCE-REF'!$B146)</f>
        <v>0</v>
      </c>
      <c r="I146" s="656">
        <f>SUMIFS(BALANCE_P!$F:$F,BALANCE_P!$T:$T,'BALANCE-REF'!$B146)</f>
        <v>0</v>
      </c>
      <c r="J146" s="687">
        <f t="shared" si="7"/>
        <v>0</v>
      </c>
      <c r="K146" s="687">
        <f t="shared" si="8"/>
        <v>0</v>
      </c>
    </row>
    <row r="147" spans="1:11" ht="19" x14ac:dyDescent="0.25">
      <c r="A147" s="671">
        <f t="shared" si="6"/>
        <v>4</v>
      </c>
      <c r="B147" s="652">
        <v>1277</v>
      </c>
      <c r="C147" s="652" t="s">
        <v>112</v>
      </c>
      <c r="D147" s="654">
        <f>SUMIFS('BALANCE_P-1'!$C:$C,'BALANCE_P-1'!$V:$V,'BALANCE-REF'!$B147)</f>
        <v>0</v>
      </c>
      <c r="E147" s="654">
        <f>SUMIFS('BALANCE_P-1'!$D:$D,'BALANCE_P-1'!$V:$V,'BALANCE-REF'!$B147)</f>
        <v>0</v>
      </c>
      <c r="F147" s="654">
        <f>SUMIFS(BALANCE_P!$C:$C,BALANCE_P!$V:$V,'BALANCE-REF'!$B147)</f>
        <v>0</v>
      </c>
      <c r="G147" s="654">
        <f>SUMIFS(BALANCE_P!$D:$D,BALANCE_P!$V:$V,'BALANCE-REF'!$B147)</f>
        <v>0</v>
      </c>
      <c r="H147" s="656">
        <f>SUMIFS(BALANCE_P!$E:$E,BALANCE_P!$V:$V,'BALANCE-REF'!$B147)</f>
        <v>0</v>
      </c>
      <c r="I147" s="656">
        <f>SUMIFS(BALANCE_P!$F:$F,BALANCE_P!$V:$V,'BALANCE-REF'!$B147)</f>
        <v>0</v>
      </c>
      <c r="J147" s="687">
        <f t="shared" si="7"/>
        <v>0</v>
      </c>
      <c r="K147" s="687">
        <f t="shared" si="8"/>
        <v>0</v>
      </c>
    </row>
    <row r="148" spans="1:11" ht="19" x14ac:dyDescent="0.25">
      <c r="A148" s="671">
        <f t="shared" si="6"/>
        <v>3</v>
      </c>
      <c r="B148" s="652">
        <v>128</v>
      </c>
      <c r="C148" s="652" t="s">
        <v>141</v>
      </c>
      <c r="D148" s="654">
        <f>SUMIFS('BALANCE_P-1'!$C:$C,'BALANCE_P-1'!$W:$W,'BALANCE-REF'!$B148)</f>
        <v>0</v>
      </c>
      <c r="E148" s="654">
        <f>SUMIFS('BALANCE_P-1'!$D:$D,'BALANCE_P-1'!$W:$W,'BALANCE-REF'!$B148)</f>
        <v>0</v>
      </c>
      <c r="F148" s="654">
        <f>SUMIFS(BALANCE_P!$C:$C,BALANCE_P!$W:$W,'BALANCE-REF'!$B148)</f>
        <v>0</v>
      </c>
      <c r="G148" s="654">
        <f>SUMIFS(BALANCE_P!$D:$D,BALANCE_P!$W:$W,'BALANCE-REF'!$B148)</f>
        <v>0</v>
      </c>
      <c r="H148" s="656">
        <f>SUMIFS(BALANCE_P!$E:$E,BALANCE_P!$W:$W,'BALANCE-REF'!$B148)</f>
        <v>0</v>
      </c>
      <c r="I148" s="656">
        <f>SUMIFS(BALANCE_P!$F:$F,BALANCE_P!$W:$W,'BALANCE-REF'!$B148)</f>
        <v>0</v>
      </c>
      <c r="J148" s="687">
        <f t="shared" si="7"/>
        <v>0</v>
      </c>
      <c r="K148" s="687">
        <f t="shared" si="8"/>
        <v>0</v>
      </c>
    </row>
    <row r="149" spans="1:11" ht="19" x14ac:dyDescent="0.25">
      <c r="A149" s="671">
        <f t="shared" si="6"/>
        <v>4</v>
      </c>
      <c r="B149" s="652">
        <v>1281</v>
      </c>
      <c r="C149" s="652" t="s">
        <v>141</v>
      </c>
      <c r="D149" s="654">
        <f>SUMIFS('BALANCE_P-1'!$C:$C,'BALANCE_P-1'!$V:$V,'BALANCE-REF'!$B149)</f>
        <v>0</v>
      </c>
      <c r="E149" s="654">
        <f>SUMIFS('BALANCE_P-1'!$D:$D,'BALANCE_P-1'!$V:$V,'BALANCE-REF'!$B149)</f>
        <v>0</v>
      </c>
      <c r="F149" s="654">
        <f>SUMIFS(BALANCE_P!$C:$C,BALANCE_P!$V:$V,'BALANCE-REF'!$B149)</f>
        <v>0</v>
      </c>
      <c r="G149" s="654">
        <f>SUMIFS(BALANCE_P!$D:$D,BALANCE_P!$V:$V,'BALANCE-REF'!$B149)</f>
        <v>0</v>
      </c>
      <c r="H149" s="656">
        <f>SUMIFS(BALANCE_P!$E:$E,BALANCE_P!$V:$V,'BALANCE-REF'!$B149)</f>
        <v>0</v>
      </c>
      <c r="I149" s="656">
        <f>SUMIFS(BALANCE_P!$F:$F,BALANCE_P!$V:$V,'BALANCE-REF'!$B149)</f>
        <v>0</v>
      </c>
      <c r="J149" s="687">
        <f t="shared" si="7"/>
        <v>0</v>
      </c>
      <c r="K149" s="687">
        <f t="shared" si="8"/>
        <v>0</v>
      </c>
    </row>
    <row r="150" spans="1:11" ht="19" x14ac:dyDescent="0.25">
      <c r="A150" s="671">
        <f t="shared" si="6"/>
        <v>4</v>
      </c>
      <c r="B150" s="652">
        <v>1287</v>
      </c>
      <c r="C150" s="652" t="s">
        <v>112</v>
      </c>
      <c r="D150" s="654">
        <f>SUMIFS('BALANCE_P-1'!$C:$C,'BALANCE_P-1'!$V:$V,'BALANCE-REF'!$B150)</f>
        <v>0</v>
      </c>
      <c r="E150" s="654">
        <f>SUMIFS('BALANCE_P-1'!$D:$D,'BALANCE_P-1'!$V:$V,'BALANCE-REF'!$B150)</f>
        <v>0</v>
      </c>
      <c r="F150" s="654">
        <f>SUMIFS(BALANCE_P!$C:$C,BALANCE_P!$V:$V,'BALANCE-REF'!$B150)</f>
        <v>0</v>
      </c>
      <c r="G150" s="654">
        <f>SUMIFS(BALANCE_P!$D:$D,BALANCE_P!$V:$V,'BALANCE-REF'!$B150)</f>
        <v>0</v>
      </c>
      <c r="H150" s="656">
        <f>SUMIFS(BALANCE_P!$E:$E,BALANCE_P!$V:$V,'BALANCE-REF'!$B150)</f>
        <v>0</v>
      </c>
      <c r="I150" s="656">
        <f>SUMIFS(BALANCE_P!$F:$F,BALANCE_P!$V:$V,'BALANCE-REF'!$B150)</f>
        <v>0</v>
      </c>
      <c r="J150" s="687">
        <f t="shared" si="7"/>
        <v>0</v>
      </c>
      <c r="K150" s="687">
        <f t="shared" si="8"/>
        <v>0</v>
      </c>
    </row>
    <row r="151" spans="1:11" ht="19" x14ac:dyDescent="0.25">
      <c r="A151" s="671">
        <f t="shared" si="6"/>
        <v>2</v>
      </c>
      <c r="B151" s="658">
        <v>13</v>
      </c>
      <c r="C151" s="658" t="s">
        <v>2152</v>
      </c>
      <c r="D151" s="659">
        <f>SUMIFS('BALANCE_P-1'!$C:$C,'BALANCE_P-1'!$X:$X,'BALANCE-REF'!$B151)</f>
        <v>0</v>
      </c>
      <c r="E151" s="659">
        <f>SUMIFS('BALANCE_P-1'!$D:$D,'BALANCE_P-1'!$X:$X,'BALANCE-REF'!$B151)</f>
        <v>0</v>
      </c>
      <c r="F151" s="659">
        <f>SUMIFS(BALANCE_P!$C:$C,BALANCE_P!$X:$X,'BALANCE-REF'!$B151)</f>
        <v>0</v>
      </c>
      <c r="G151" s="659">
        <f>SUMIFS(BALANCE_P!$D:$D,BALANCE_P!$X:$X,'BALANCE-REF'!$B151)</f>
        <v>0</v>
      </c>
      <c r="H151" s="656">
        <f>SUMIFS(BALANCE_P!$E:$E,BALANCE_P!$X:$X,'BALANCE-REF'!$B151)</f>
        <v>0</v>
      </c>
      <c r="I151" s="656">
        <f>SUMIFS(BALANCE_P!$F:$F,BALANCE_P!$X:$X,'BALANCE-REF'!$B151)</f>
        <v>0</v>
      </c>
      <c r="J151" s="687">
        <f t="shared" si="7"/>
        <v>0</v>
      </c>
      <c r="K151" s="687">
        <f t="shared" si="8"/>
        <v>0</v>
      </c>
    </row>
    <row r="152" spans="1:11" ht="19" x14ac:dyDescent="0.25">
      <c r="A152" s="671">
        <f t="shared" si="6"/>
        <v>3</v>
      </c>
      <c r="B152" s="652">
        <v>131</v>
      </c>
      <c r="C152" s="652" t="s">
        <v>2153</v>
      </c>
      <c r="D152" s="654">
        <f>SUMIFS('BALANCE_P-1'!$C:$C,'BALANCE_P-1'!$W:$W,'BALANCE-REF'!$B152)</f>
        <v>0</v>
      </c>
      <c r="E152" s="654">
        <f>SUMIFS('BALANCE_P-1'!$D:$D,'BALANCE_P-1'!$W:$W,'BALANCE-REF'!$B152)</f>
        <v>0</v>
      </c>
      <c r="F152" s="654">
        <f>SUMIFS(BALANCE_P!$C:$C,BALANCE_P!$W:$W,'BALANCE-REF'!$B152)</f>
        <v>0</v>
      </c>
      <c r="G152" s="654">
        <f>SUMIFS(BALANCE_P!$D:$D,BALANCE_P!$W:$W,'BALANCE-REF'!$B152)</f>
        <v>0</v>
      </c>
      <c r="H152" s="656">
        <f>SUMIFS(BALANCE_P!$E:$E,BALANCE_P!$W:$W,'BALANCE-REF'!$B152)</f>
        <v>0</v>
      </c>
      <c r="I152" s="656">
        <f>SUMIFS(BALANCE_P!$F:$F,BALANCE_P!$W:$W,'BALANCE-REF'!$B152)</f>
        <v>0</v>
      </c>
      <c r="J152" s="687">
        <f t="shared" si="7"/>
        <v>0</v>
      </c>
      <c r="K152" s="687">
        <f t="shared" si="8"/>
        <v>0</v>
      </c>
    </row>
    <row r="153" spans="1:11" ht="19" x14ac:dyDescent="0.25">
      <c r="A153" s="671">
        <f t="shared" si="6"/>
        <v>4</v>
      </c>
      <c r="B153" s="652">
        <v>1311</v>
      </c>
      <c r="C153" s="652" t="s">
        <v>2153</v>
      </c>
      <c r="D153" s="654">
        <f>SUMIFS('BALANCE_P-1'!$C:$C,'BALANCE_P-1'!$V:$V,'BALANCE-REF'!$B153)</f>
        <v>0</v>
      </c>
      <c r="E153" s="654">
        <f>SUMIFS('BALANCE_P-1'!$D:$D,'BALANCE_P-1'!$V:$V,'BALANCE-REF'!$B153)</f>
        <v>0</v>
      </c>
      <c r="F153" s="654">
        <f>SUMIFS(BALANCE_P!$C:$C,BALANCE_P!$V:$V,'BALANCE-REF'!$B153)</f>
        <v>0</v>
      </c>
      <c r="G153" s="654">
        <f>SUMIFS(BALANCE_P!$D:$D,BALANCE_P!$V:$V,'BALANCE-REF'!$B153)</f>
        <v>0</v>
      </c>
      <c r="H153" s="656">
        <f>SUMIFS(BALANCE_P!$E:$E,BALANCE_P!$V:$V,'BALANCE-REF'!$B153)</f>
        <v>0</v>
      </c>
      <c r="I153" s="656">
        <f>SUMIFS(BALANCE_P!$F:$F,BALANCE_P!$V:$V,'BALANCE-REF'!$B153)</f>
        <v>0</v>
      </c>
      <c r="J153" s="687">
        <f t="shared" si="7"/>
        <v>0</v>
      </c>
      <c r="K153" s="687">
        <f t="shared" si="8"/>
        <v>0</v>
      </c>
    </row>
    <row r="154" spans="1:11" ht="19" x14ac:dyDescent="0.25">
      <c r="A154" s="671">
        <f t="shared" si="6"/>
        <v>5</v>
      </c>
      <c r="B154" s="652">
        <v>13111</v>
      </c>
      <c r="C154" s="652" t="s">
        <v>2154</v>
      </c>
      <c r="D154" s="654">
        <f>SUMIFS('BALANCE_P-1'!$C:$C,'BALANCE_P-1'!$U:$U,'BALANCE-REF'!$B154)</f>
        <v>0</v>
      </c>
      <c r="E154" s="654">
        <f>SUMIFS('BALANCE_P-1'!$D:$D,'BALANCE_P-1'!$U:$U,'BALANCE-REF'!$B154)</f>
        <v>0</v>
      </c>
      <c r="F154" s="654">
        <f>SUMIFS(BALANCE_P!$C:$C,BALANCE_P!$U:$U,'BALANCE-REF'!$B154)</f>
        <v>0</v>
      </c>
      <c r="G154" s="654">
        <f>SUMIFS(BALANCE_P!$D:$D,BALANCE_P!$U:$U,'BALANCE-REF'!$B154)</f>
        <v>0</v>
      </c>
      <c r="H154" s="656">
        <f>SUMIFS(BALANCE_P!$E:$E,BALANCE_P!$U:$U,'BALANCE-REF'!$B154)</f>
        <v>0</v>
      </c>
      <c r="I154" s="656">
        <f>SUMIFS(BALANCE_P!$F:$F,BALANCE_P!$U:$U,'BALANCE-REF'!$B154)</f>
        <v>0</v>
      </c>
      <c r="J154" s="687">
        <f t="shared" si="7"/>
        <v>0</v>
      </c>
      <c r="K154" s="687">
        <f t="shared" si="8"/>
        <v>0</v>
      </c>
    </row>
    <row r="155" spans="1:11" ht="19" x14ac:dyDescent="0.25">
      <c r="A155" s="671">
        <f t="shared" si="6"/>
        <v>5</v>
      </c>
      <c r="B155" s="652">
        <v>13112</v>
      </c>
      <c r="C155" s="652" t="s">
        <v>2155</v>
      </c>
      <c r="D155" s="654">
        <f>SUMIFS('BALANCE_P-1'!$C:$C,'BALANCE_P-1'!$U:$U,'BALANCE-REF'!$B155)</f>
        <v>0</v>
      </c>
      <c r="E155" s="654">
        <f>SUMIFS('BALANCE_P-1'!$D:$D,'BALANCE_P-1'!$U:$U,'BALANCE-REF'!$B155)</f>
        <v>0</v>
      </c>
      <c r="F155" s="654">
        <f>SUMIFS(BALANCE_P!$C:$C,BALANCE_P!$U:$U,'BALANCE-REF'!$B155)</f>
        <v>0</v>
      </c>
      <c r="G155" s="654">
        <f>SUMIFS(BALANCE_P!$D:$D,BALANCE_P!$U:$U,'BALANCE-REF'!$B155)</f>
        <v>0</v>
      </c>
      <c r="H155" s="656">
        <f>SUMIFS(BALANCE_P!$E:$E,BALANCE_P!$U:$U,'BALANCE-REF'!$B155)</f>
        <v>0</v>
      </c>
      <c r="I155" s="656">
        <f>SUMIFS(BALANCE_P!$F:$F,BALANCE_P!$U:$U,'BALANCE-REF'!$B155)</f>
        <v>0</v>
      </c>
      <c r="J155" s="687">
        <f t="shared" si="7"/>
        <v>0</v>
      </c>
      <c r="K155" s="687">
        <f t="shared" si="8"/>
        <v>0</v>
      </c>
    </row>
    <row r="156" spans="1:11" ht="19" x14ac:dyDescent="0.25">
      <c r="A156" s="671">
        <f t="shared" si="6"/>
        <v>5</v>
      </c>
      <c r="B156" s="652">
        <v>13113</v>
      </c>
      <c r="C156" s="652" t="s">
        <v>2156</v>
      </c>
      <c r="D156" s="654">
        <f>SUMIFS('BALANCE_P-1'!$C:$C,'BALANCE_P-1'!$U:$U,'BALANCE-REF'!$B156)</f>
        <v>0</v>
      </c>
      <c r="E156" s="654">
        <f>SUMIFS('BALANCE_P-1'!$D:$D,'BALANCE_P-1'!$U:$U,'BALANCE-REF'!$B156)</f>
        <v>0</v>
      </c>
      <c r="F156" s="654">
        <f>SUMIFS(BALANCE_P!$C:$C,BALANCE_P!$U:$U,'BALANCE-REF'!$B156)</f>
        <v>0</v>
      </c>
      <c r="G156" s="654">
        <f>SUMIFS(BALANCE_P!$D:$D,BALANCE_P!$U:$U,'BALANCE-REF'!$B156)</f>
        <v>0</v>
      </c>
      <c r="H156" s="656">
        <f>SUMIFS(BALANCE_P!$E:$E,BALANCE_P!$U:$U,'BALANCE-REF'!$B156)</f>
        <v>0</v>
      </c>
      <c r="I156" s="656">
        <f>SUMIFS(BALANCE_P!$F:$F,BALANCE_P!$U:$U,'BALANCE-REF'!$B156)</f>
        <v>0</v>
      </c>
      <c r="J156" s="687">
        <f t="shared" si="7"/>
        <v>0</v>
      </c>
      <c r="K156" s="687">
        <f t="shared" si="8"/>
        <v>0</v>
      </c>
    </row>
    <row r="157" spans="1:11" ht="19" x14ac:dyDescent="0.25">
      <c r="A157" s="671">
        <f t="shared" si="6"/>
        <v>5</v>
      </c>
      <c r="B157" s="652">
        <v>13114</v>
      </c>
      <c r="C157" s="652" t="s">
        <v>2157</v>
      </c>
      <c r="D157" s="654">
        <f>SUMIFS('BALANCE_P-1'!$C:$C,'BALANCE_P-1'!$U:$U,'BALANCE-REF'!$B157)</f>
        <v>0</v>
      </c>
      <c r="E157" s="654">
        <f>SUMIFS('BALANCE_P-1'!$D:$D,'BALANCE_P-1'!$U:$U,'BALANCE-REF'!$B157)</f>
        <v>0</v>
      </c>
      <c r="F157" s="654">
        <f>SUMIFS(BALANCE_P!$C:$C,BALANCE_P!$U:$U,'BALANCE-REF'!$B157)</f>
        <v>0</v>
      </c>
      <c r="G157" s="654">
        <f>SUMIFS(BALANCE_P!$D:$D,BALANCE_P!$U:$U,'BALANCE-REF'!$B157)</f>
        <v>0</v>
      </c>
      <c r="H157" s="656">
        <f>SUMIFS(BALANCE_P!$E:$E,BALANCE_P!$U:$U,'BALANCE-REF'!$B157)</f>
        <v>0</v>
      </c>
      <c r="I157" s="656">
        <f>SUMIFS(BALANCE_P!$F:$F,BALANCE_P!$U:$U,'BALANCE-REF'!$B157)</f>
        <v>0</v>
      </c>
      <c r="J157" s="687">
        <f t="shared" si="7"/>
        <v>0</v>
      </c>
      <c r="K157" s="687">
        <f t="shared" si="8"/>
        <v>0</v>
      </c>
    </row>
    <row r="158" spans="1:11" ht="19" x14ac:dyDescent="0.25">
      <c r="A158" s="671">
        <f t="shared" si="6"/>
        <v>4</v>
      </c>
      <c r="B158" s="652">
        <v>1317</v>
      </c>
      <c r="C158" s="652" t="s">
        <v>112</v>
      </c>
      <c r="D158" s="654">
        <f>SUMIFS('BALANCE_P-1'!$C:$C,'BALANCE_P-1'!$V:$V,'BALANCE-REF'!$B158)</f>
        <v>0</v>
      </c>
      <c r="E158" s="654">
        <f>SUMIFS('BALANCE_P-1'!$D:$D,'BALANCE_P-1'!$V:$V,'BALANCE-REF'!$B158)</f>
        <v>0</v>
      </c>
      <c r="F158" s="654">
        <f>SUMIFS(BALANCE_P!$C:$C,BALANCE_P!$V:$V,'BALANCE-REF'!$B158)</f>
        <v>0</v>
      </c>
      <c r="G158" s="654">
        <f>SUMIFS(BALANCE_P!$D:$D,BALANCE_P!$V:$V,'BALANCE-REF'!$B158)</f>
        <v>0</v>
      </c>
      <c r="H158" s="656">
        <f>SUMIFS(BALANCE_P!$E:$E,BALANCE_P!$V:$V,'BALANCE-REF'!$B158)</f>
        <v>0</v>
      </c>
      <c r="I158" s="656">
        <f>SUMIFS(BALANCE_P!$F:$F,BALANCE_P!$V:$V,'BALANCE-REF'!$B158)</f>
        <v>0</v>
      </c>
      <c r="J158" s="687">
        <f t="shared" si="7"/>
        <v>0</v>
      </c>
      <c r="K158" s="687">
        <f t="shared" si="8"/>
        <v>0</v>
      </c>
    </row>
    <row r="159" spans="1:11" ht="19" x14ac:dyDescent="0.25">
      <c r="A159" s="671">
        <f t="shared" si="6"/>
        <v>3</v>
      </c>
      <c r="B159" s="652">
        <v>133</v>
      </c>
      <c r="C159" s="652" t="s">
        <v>142</v>
      </c>
      <c r="D159" s="654">
        <f>SUMIFS('BALANCE_P-1'!$C:$C,'BALANCE_P-1'!$W:$W,'BALANCE-REF'!$B159)</f>
        <v>0</v>
      </c>
      <c r="E159" s="654">
        <f>SUMIFS('BALANCE_P-1'!$D:$D,'BALANCE_P-1'!$W:$W,'BALANCE-REF'!$B159)</f>
        <v>0</v>
      </c>
      <c r="F159" s="654">
        <f>SUMIFS(BALANCE_P!$C:$C,BALANCE_P!$W:$W,'BALANCE-REF'!$B159)</f>
        <v>0</v>
      </c>
      <c r="G159" s="654">
        <f>SUMIFS(BALANCE_P!$D:$D,BALANCE_P!$W:$W,'BALANCE-REF'!$B159)</f>
        <v>0</v>
      </c>
      <c r="H159" s="656">
        <f>SUMIFS(BALANCE_P!$E:$E,BALANCE_P!$W:$W,'BALANCE-REF'!$B159)</f>
        <v>0</v>
      </c>
      <c r="I159" s="656">
        <f>SUMIFS(BALANCE_P!$F:$F,BALANCE_P!$W:$W,'BALANCE-REF'!$B159)</f>
        <v>0</v>
      </c>
      <c r="J159" s="687">
        <f t="shared" si="7"/>
        <v>0</v>
      </c>
      <c r="K159" s="687">
        <f t="shared" si="8"/>
        <v>0</v>
      </c>
    </row>
    <row r="160" spans="1:11" ht="19" x14ac:dyDescent="0.25">
      <c r="A160" s="671">
        <f t="shared" si="6"/>
        <v>4</v>
      </c>
      <c r="B160" s="652">
        <v>1331</v>
      </c>
      <c r="C160" s="652" t="s">
        <v>142</v>
      </c>
      <c r="D160" s="654">
        <f>SUMIFS('BALANCE_P-1'!$C:$C,'BALANCE_P-1'!$V:$V,'BALANCE-REF'!$B160)</f>
        <v>0</v>
      </c>
      <c r="E160" s="654">
        <f>SUMIFS('BALANCE_P-1'!$D:$D,'BALANCE_P-1'!$V:$V,'BALANCE-REF'!$B160)</f>
        <v>0</v>
      </c>
      <c r="F160" s="654">
        <f>SUMIFS(BALANCE_P!$C:$C,BALANCE_P!$V:$V,'BALANCE-REF'!$B160)</f>
        <v>0</v>
      </c>
      <c r="G160" s="654">
        <f>SUMIFS(BALANCE_P!$D:$D,BALANCE_P!$V:$V,'BALANCE-REF'!$B160)</f>
        <v>0</v>
      </c>
      <c r="H160" s="656">
        <f>SUMIFS(BALANCE_P!$E:$E,BALANCE_P!$V:$V,'BALANCE-REF'!$B160)</f>
        <v>0</v>
      </c>
      <c r="I160" s="656">
        <f>SUMIFS(BALANCE_P!$F:$F,BALANCE_P!$V:$V,'BALANCE-REF'!$B160)</f>
        <v>0</v>
      </c>
      <c r="J160" s="687">
        <f t="shared" si="7"/>
        <v>0</v>
      </c>
      <c r="K160" s="687">
        <f t="shared" si="8"/>
        <v>0</v>
      </c>
    </row>
    <row r="161" spans="1:11" ht="19" x14ac:dyDescent="0.25">
      <c r="A161" s="671">
        <f t="shared" si="6"/>
        <v>5</v>
      </c>
      <c r="B161" s="652">
        <v>13311</v>
      </c>
      <c r="C161" s="652" t="s">
        <v>2158</v>
      </c>
      <c r="D161" s="654">
        <f>SUMIFS('BALANCE_P-1'!$C:$C,'BALANCE_P-1'!$U:$U,'BALANCE-REF'!$B161)</f>
        <v>0</v>
      </c>
      <c r="E161" s="654">
        <f>SUMIFS('BALANCE_P-1'!$D:$D,'BALANCE_P-1'!$U:$U,'BALANCE-REF'!$B161)</f>
        <v>0</v>
      </c>
      <c r="F161" s="654">
        <f>SUMIFS(BALANCE_P!$C:$C,BALANCE_P!$U:$U,'BALANCE-REF'!$B161)</f>
        <v>0</v>
      </c>
      <c r="G161" s="654">
        <f>SUMIFS(BALANCE_P!$D:$D,BALANCE_P!$U:$U,'BALANCE-REF'!$B161)</f>
        <v>0</v>
      </c>
      <c r="H161" s="656">
        <f>SUMIFS(BALANCE_P!$E:$E,BALANCE_P!$U:$U,'BALANCE-REF'!$B161)</f>
        <v>0</v>
      </c>
      <c r="I161" s="656">
        <f>SUMIFS(BALANCE_P!$F:$F,BALANCE_P!$U:$U,'BALANCE-REF'!$B161)</f>
        <v>0</v>
      </c>
      <c r="J161" s="687">
        <f t="shared" si="7"/>
        <v>0</v>
      </c>
      <c r="K161" s="687">
        <f t="shared" si="8"/>
        <v>0</v>
      </c>
    </row>
    <row r="162" spans="1:11" ht="19" x14ac:dyDescent="0.25">
      <c r="A162" s="671">
        <f t="shared" si="6"/>
        <v>6</v>
      </c>
      <c r="B162" s="652">
        <v>133111</v>
      </c>
      <c r="C162" s="652" t="s">
        <v>2159</v>
      </c>
      <c r="D162" s="654">
        <f>SUMIFS('BALANCE_P-1'!$C:$C,'BALANCE_P-1'!$T:$T,'BALANCE-REF'!$B162)</f>
        <v>0</v>
      </c>
      <c r="E162" s="654">
        <f>SUMIFS('BALANCE_P-1'!$D:$D,'BALANCE_P-1'!$T:$T,'BALANCE-REF'!$B162)</f>
        <v>0</v>
      </c>
      <c r="F162" s="654">
        <f>SUMIFS(BALANCE_P!$C:$C,BALANCE_P!$T:$T,'BALANCE-REF'!$B162)</f>
        <v>0</v>
      </c>
      <c r="G162" s="654">
        <f>SUMIFS(BALANCE_P!$D:$D,BALANCE_P!$T:$T,'BALANCE-REF'!$B162)</f>
        <v>0</v>
      </c>
      <c r="H162" s="656">
        <f>SUMIFS(BALANCE_P!$E:$E,BALANCE_P!$T:$T,'BALANCE-REF'!$B162)</f>
        <v>0</v>
      </c>
      <c r="I162" s="656">
        <f>SUMIFS(BALANCE_P!$F:$F,BALANCE_P!$T:$T,'BALANCE-REF'!$B162)</f>
        <v>0</v>
      </c>
      <c r="J162" s="687">
        <f t="shared" si="7"/>
        <v>0</v>
      </c>
      <c r="K162" s="687">
        <f t="shared" si="8"/>
        <v>0</v>
      </c>
    </row>
    <row r="163" spans="1:11" ht="19" x14ac:dyDescent="0.25">
      <c r="A163" s="671">
        <f t="shared" si="6"/>
        <v>6</v>
      </c>
      <c r="B163" s="652">
        <v>133112</v>
      </c>
      <c r="C163" s="652" t="s">
        <v>2160</v>
      </c>
      <c r="D163" s="654">
        <f>SUMIFS('BALANCE_P-1'!$C:$C,'BALANCE_P-1'!$T:$T,'BALANCE-REF'!$B163)</f>
        <v>0</v>
      </c>
      <c r="E163" s="654">
        <f>SUMIFS('BALANCE_P-1'!$D:$D,'BALANCE_P-1'!$T:$T,'BALANCE-REF'!$B163)</f>
        <v>0</v>
      </c>
      <c r="F163" s="654">
        <f>SUMIFS(BALANCE_P!$C:$C,BALANCE_P!$T:$T,'BALANCE-REF'!$B163)</f>
        <v>0</v>
      </c>
      <c r="G163" s="654">
        <f>SUMIFS(BALANCE_P!$D:$D,BALANCE_P!$T:$T,'BALANCE-REF'!$B163)</f>
        <v>0</v>
      </c>
      <c r="H163" s="656">
        <f>SUMIFS(BALANCE_P!$E:$E,BALANCE_P!$T:$T,'BALANCE-REF'!$B163)</f>
        <v>0</v>
      </c>
      <c r="I163" s="656">
        <f>SUMIFS(BALANCE_P!$F:$F,BALANCE_P!$T:$T,'BALANCE-REF'!$B163)</f>
        <v>0</v>
      </c>
      <c r="J163" s="687">
        <f t="shared" si="7"/>
        <v>0</v>
      </c>
      <c r="K163" s="687">
        <f t="shared" si="8"/>
        <v>0</v>
      </c>
    </row>
    <row r="164" spans="1:11" ht="19" x14ac:dyDescent="0.25">
      <c r="A164" s="671">
        <f t="shared" si="6"/>
        <v>5</v>
      </c>
      <c r="B164" s="652">
        <v>13312</v>
      </c>
      <c r="C164" s="652" t="s">
        <v>2161</v>
      </c>
      <c r="D164" s="654">
        <f>SUMIFS('BALANCE_P-1'!$C:$C,'BALANCE_P-1'!$U:$U,'BALANCE-REF'!$B164)</f>
        <v>0</v>
      </c>
      <c r="E164" s="654">
        <f>SUMIFS('BALANCE_P-1'!$D:$D,'BALANCE_P-1'!$U:$U,'BALANCE-REF'!$B164)</f>
        <v>0</v>
      </c>
      <c r="F164" s="654">
        <f>SUMIFS(BALANCE_P!$C:$C,BALANCE_P!$U:$U,'BALANCE-REF'!$B164)</f>
        <v>0</v>
      </c>
      <c r="G164" s="654">
        <f>SUMIFS(BALANCE_P!$D:$D,BALANCE_P!$U:$U,'BALANCE-REF'!$B164)</f>
        <v>0</v>
      </c>
      <c r="H164" s="656">
        <f>SUMIFS(BALANCE_P!$E:$E,BALANCE_P!$U:$U,'BALANCE-REF'!$B164)</f>
        <v>0</v>
      </c>
      <c r="I164" s="656">
        <f>SUMIFS(BALANCE_P!$F:$F,BALANCE_P!$U:$U,'BALANCE-REF'!$B164)</f>
        <v>0</v>
      </c>
      <c r="J164" s="687">
        <f t="shared" si="7"/>
        <v>0</v>
      </c>
      <c r="K164" s="687">
        <f t="shared" si="8"/>
        <v>0</v>
      </c>
    </row>
    <row r="165" spans="1:11" ht="19" x14ac:dyDescent="0.25">
      <c r="A165" s="671">
        <f t="shared" si="6"/>
        <v>5</v>
      </c>
      <c r="B165" s="652">
        <v>13313</v>
      </c>
      <c r="C165" s="652" t="s">
        <v>2162</v>
      </c>
      <c r="D165" s="654">
        <f>SUMIFS('BALANCE_P-1'!$C:$C,'BALANCE_P-1'!$U:$U,'BALANCE-REF'!$B165)</f>
        <v>0</v>
      </c>
      <c r="E165" s="654">
        <f>SUMIFS('BALANCE_P-1'!$D:$D,'BALANCE_P-1'!$U:$U,'BALANCE-REF'!$B165)</f>
        <v>0</v>
      </c>
      <c r="F165" s="654">
        <f>SUMIFS(BALANCE_P!$C:$C,BALANCE_P!$U:$U,'BALANCE-REF'!$B165)</f>
        <v>0</v>
      </c>
      <c r="G165" s="654">
        <f>SUMIFS(BALANCE_P!$D:$D,BALANCE_P!$U:$U,'BALANCE-REF'!$B165)</f>
        <v>0</v>
      </c>
      <c r="H165" s="656">
        <f>SUMIFS(BALANCE_P!$E:$E,BALANCE_P!$U:$U,'BALANCE-REF'!$B165)</f>
        <v>0</v>
      </c>
      <c r="I165" s="656">
        <f>SUMIFS(BALANCE_P!$F:$F,BALANCE_P!$U:$U,'BALANCE-REF'!$B165)</f>
        <v>0</v>
      </c>
      <c r="J165" s="687">
        <f t="shared" si="7"/>
        <v>0</v>
      </c>
      <c r="K165" s="687">
        <f t="shared" si="8"/>
        <v>0</v>
      </c>
    </row>
    <row r="166" spans="1:11" ht="19" x14ac:dyDescent="0.25">
      <c r="A166" s="671">
        <f t="shared" si="6"/>
        <v>5</v>
      </c>
      <c r="B166" s="652">
        <v>13314</v>
      </c>
      <c r="C166" s="652" t="s">
        <v>2163</v>
      </c>
      <c r="D166" s="654">
        <f>SUMIFS('BALANCE_P-1'!$C:$C,'BALANCE_P-1'!$U:$U,'BALANCE-REF'!$B166)</f>
        <v>0</v>
      </c>
      <c r="E166" s="654">
        <f>SUMIFS('BALANCE_P-1'!$D:$D,'BALANCE_P-1'!$U:$U,'BALANCE-REF'!$B166)</f>
        <v>0</v>
      </c>
      <c r="F166" s="654">
        <f>SUMIFS(BALANCE_P!$C:$C,BALANCE_P!$U:$U,'BALANCE-REF'!$B166)</f>
        <v>0</v>
      </c>
      <c r="G166" s="654">
        <f>SUMIFS(BALANCE_P!$D:$D,BALANCE_P!$U:$U,'BALANCE-REF'!$B166)</f>
        <v>0</v>
      </c>
      <c r="H166" s="656">
        <f>SUMIFS(BALANCE_P!$E:$E,BALANCE_P!$U:$U,'BALANCE-REF'!$B166)</f>
        <v>0</v>
      </c>
      <c r="I166" s="656">
        <f>SUMIFS(BALANCE_P!$F:$F,BALANCE_P!$U:$U,'BALANCE-REF'!$B166)</f>
        <v>0</v>
      </c>
      <c r="J166" s="687">
        <f t="shared" si="7"/>
        <v>0</v>
      </c>
      <c r="K166" s="687">
        <f t="shared" si="8"/>
        <v>0</v>
      </c>
    </row>
    <row r="167" spans="1:11" ht="19" x14ac:dyDescent="0.25">
      <c r="A167" s="671">
        <f t="shared" si="6"/>
        <v>4</v>
      </c>
      <c r="B167" s="652">
        <v>1337</v>
      </c>
      <c r="C167" s="652" t="s">
        <v>112</v>
      </c>
      <c r="D167" s="654">
        <f>SUMIFS('BALANCE_P-1'!$C:$C,'BALANCE_P-1'!$V:$V,'BALANCE-REF'!$B167)</f>
        <v>0</v>
      </c>
      <c r="E167" s="654">
        <f>SUMIFS('BALANCE_P-1'!$D:$D,'BALANCE_P-1'!$V:$V,'BALANCE-REF'!$B167)</f>
        <v>0</v>
      </c>
      <c r="F167" s="654">
        <f>SUMIFS(BALANCE_P!$C:$C,BALANCE_P!$V:$V,'BALANCE-REF'!$B167)</f>
        <v>0</v>
      </c>
      <c r="G167" s="654">
        <f>SUMIFS(BALANCE_P!$D:$D,BALANCE_P!$V:$V,'BALANCE-REF'!$B167)</f>
        <v>0</v>
      </c>
      <c r="H167" s="656">
        <f>SUMIFS(BALANCE_P!$E:$E,BALANCE_P!$V:$V,'BALANCE-REF'!$B167)</f>
        <v>0</v>
      </c>
      <c r="I167" s="656">
        <f>SUMIFS(BALANCE_P!$F:$F,BALANCE_P!$V:$V,'BALANCE-REF'!$B167)</f>
        <v>0</v>
      </c>
      <c r="J167" s="687">
        <f t="shared" si="7"/>
        <v>0</v>
      </c>
      <c r="K167" s="687">
        <f t="shared" si="8"/>
        <v>0</v>
      </c>
    </row>
    <row r="168" spans="1:11" ht="19" x14ac:dyDescent="0.25">
      <c r="A168" s="671">
        <f t="shared" si="6"/>
        <v>2</v>
      </c>
      <c r="B168" s="658">
        <v>15</v>
      </c>
      <c r="C168" s="658" t="s">
        <v>2164</v>
      </c>
      <c r="D168" s="659">
        <f>SUMIFS('BALANCE_P-1'!$C:$C,'BALANCE_P-1'!$X:$X,'BALANCE-REF'!$B168)</f>
        <v>0</v>
      </c>
      <c r="E168" s="659">
        <f>SUMIFS('BALANCE_P-1'!$D:$D,'BALANCE_P-1'!$X:$X,'BALANCE-REF'!$B168)</f>
        <v>0</v>
      </c>
      <c r="F168" s="659">
        <f>SUMIFS(BALANCE_P!$C:$C,BALANCE_P!$X:$X,'BALANCE-REF'!$B168)</f>
        <v>43878837898</v>
      </c>
      <c r="G168" s="659">
        <f>SUMIFS(BALANCE_P!$D:$D,BALANCE_P!$X:$X,'BALANCE-REF'!$B168)</f>
        <v>45042737196</v>
      </c>
      <c r="H168" s="656">
        <f>SUMIFS(BALANCE_P!$E:$E,BALANCE_P!$X:$X,'BALANCE-REF'!$B168)</f>
        <v>5730877685</v>
      </c>
      <c r="I168" s="656">
        <f>SUMIFS(BALANCE_P!$F:$F,BALANCE_P!$X:$X,'BALANCE-REF'!$B168)</f>
        <v>6894776983</v>
      </c>
      <c r="J168" s="687">
        <f t="shared" si="7"/>
        <v>5730877685</v>
      </c>
      <c r="K168" s="687">
        <f t="shared" si="8"/>
        <v>6894776983</v>
      </c>
    </row>
    <row r="169" spans="1:11" ht="19" x14ac:dyDescent="0.25">
      <c r="A169" s="671">
        <f t="shared" si="6"/>
        <v>3</v>
      </c>
      <c r="B169" s="652">
        <v>151</v>
      </c>
      <c r="C169" s="652" t="s">
        <v>611</v>
      </c>
      <c r="D169" s="654">
        <f>SUMIFS('BALANCE_P-1'!$C:$C,'BALANCE_P-1'!$W:$W,'BALANCE-REF'!$B169)</f>
        <v>0</v>
      </c>
      <c r="E169" s="654">
        <f>SUMIFS('BALANCE_P-1'!$D:$D,'BALANCE_P-1'!$W:$W,'BALANCE-REF'!$B169)</f>
        <v>0</v>
      </c>
      <c r="F169" s="654">
        <f>SUMIFS(BALANCE_P!$C:$C,BALANCE_P!$W:$W,'BALANCE-REF'!$B169)</f>
        <v>0</v>
      </c>
      <c r="G169" s="654">
        <f>SUMIFS(BALANCE_P!$D:$D,BALANCE_P!$W:$W,'BALANCE-REF'!$B169)</f>
        <v>0</v>
      </c>
      <c r="H169" s="656">
        <f>SUMIFS(BALANCE_P!$E:$E,BALANCE_P!$W:$W,'BALANCE-REF'!$B169)</f>
        <v>0</v>
      </c>
      <c r="I169" s="656">
        <f>SUMIFS(BALANCE_P!$F:$F,BALANCE_P!$W:$W,'BALANCE-REF'!$B169)</f>
        <v>0</v>
      </c>
      <c r="J169" s="687">
        <f t="shared" si="7"/>
        <v>0</v>
      </c>
      <c r="K169" s="687">
        <f t="shared" si="8"/>
        <v>0</v>
      </c>
    </row>
    <row r="170" spans="1:11" ht="19" x14ac:dyDescent="0.25">
      <c r="A170" s="671">
        <f t="shared" si="6"/>
        <v>4</v>
      </c>
      <c r="B170" s="652">
        <v>1511</v>
      </c>
      <c r="C170" s="652" t="s">
        <v>611</v>
      </c>
      <c r="D170" s="654">
        <f>SUMIFS('BALANCE_P-1'!$C:$C,'BALANCE_P-1'!$V:$V,'BALANCE-REF'!$B170)</f>
        <v>0</v>
      </c>
      <c r="E170" s="654">
        <f>SUMIFS('BALANCE_P-1'!$D:$D,'BALANCE_P-1'!$V:$V,'BALANCE-REF'!$B170)</f>
        <v>0</v>
      </c>
      <c r="F170" s="654">
        <f>SUMIFS(BALANCE_P!$C:$C,BALANCE_P!$V:$V,'BALANCE-REF'!$B170)</f>
        <v>0</v>
      </c>
      <c r="G170" s="654">
        <f>SUMIFS(BALANCE_P!$D:$D,BALANCE_P!$V:$V,'BALANCE-REF'!$B170)</f>
        <v>0</v>
      </c>
      <c r="H170" s="656">
        <f>SUMIFS(BALANCE_P!$E:$E,BALANCE_P!$V:$V,'BALANCE-REF'!$B170)</f>
        <v>0</v>
      </c>
      <c r="I170" s="656">
        <f>SUMIFS(BALANCE_P!$F:$F,BALANCE_P!$V:$V,'BALANCE-REF'!$B170)</f>
        <v>0</v>
      </c>
      <c r="J170" s="687">
        <f t="shared" si="7"/>
        <v>0</v>
      </c>
      <c r="K170" s="687">
        <f t="shared" si="8"/>
        <v>0</v>
      </c>
    </row>
    <row r="171" spans="1:11" ht="19" x14ac:dyDescent="0.25">
      <c r="A171" s="671">
        <f t="shared" si="6"/>
        <v>4</v>
      </c>
      <c r="B171" s="652">
        <v>1516</v>
      </c>
      <c r="C171" s="652" t="s">
        <v>140</v>
      </c>
      <c r="D171" s="654">
        <f>SUMIFS('BALANCE_P-1'!$C:$C,'BALANCE_P-1'!$V:$V,'BALANCE-REF'!$B171)</f>
        <v>0</v>
      </c>
      <c r="E171" s="654">
        <f>SUMIFS('BALANCE_P-1'!$D:$D,'BALANCE_P-1'!$V:$V,'BALANCE-REF'!$B171)</f>
        <v>0</v>
      </c>
      <c r="F171" s="654">
        <f>SUMIFS(BALANCE_P!$C:$C,BALANCE_P!$V:$V,'BALANCE-REF'!$B171)</f>
        <v>0</v>
      </c>
      <c r="G171" s="654">
        <f>SUMIFS(BALANCE_P!$D:$D,BALANCE_P!$V:$V,'BALANCE-REF'!$B171)</f>
        <v>0</v>
      </c>
      <c r="H171" s="656">
        <f>SUMIFS(BALANCE_P!$E:$E,BALANCE_P!$V:$V,'BALANCE-REF'!$B171)</f>
        <v>0</v>
      </c>
      <c r="I171" s="656">
        <f>SUMIFS(BALANCE_P!$F:$F,BALANCE_P!$V:$V,'BALANCE-REF'!$B171)</f>
        <v>0</v>
      </c>
      <c r="J171" s="687">
        <f t="shared" si="7"/>
        <v>0</v>
      </c>
      <c r="K171" s="687">
        <f t="shared" si="8"/>
        <v>0</v>
      </c>
    </row>
    <row r="172" spans="1:11" ht="19" x14ac:dyDescent="0.25">
      <c r="A172" s="671">
        <f t="shared" si="6"/>
        <v>4</v>
      </c>
      <c r="B172" s="652">
        <v>1517</v>
      </c>
      <c r="C172" s="652" t="s">
        <v>112</v>
      </c>
      <c r="D172" s="654">
        <f>SUMIFS('BALANCE_P-1'!$C:$C,'BALANCE_P-1'!$V:$V,'BALANCE-REF'!$B172)</f>
        <v>0</v>
      </c>
      <c r="E172" s="654">
        <f>SUMIFS('BALANCE_P-1'!$D:$D,'BALANCE_P-1'!$V:$V,'BALANCE-REF'!$B172)</f>
        <v>0</v>
      </c>
      <c r="F172" s="654">
        <f>SUMIFS(BALANCE_P!$C:$C,BALANCE_P!$V:$V,'BALANCE-REF'!$B172)</f>
        <v>0</v>
      </c>
      <c r="G172" s="654">
        <f>SUMIFS(BALANCE_P!$D:$D,BALANCE_P!$V:$V,'BALANCE-REF'!$B172)</f>
        <v>0</v>
      </c>
      <c r="H172" s="656">
        <f>SUMIFS(BALANCE_P!$E:$E,BALANCE_P!$V:$V,'BALANCE-REF'!$B172)</f>
        <v>0</v>
      </c>
      <c r="I172" s="656">
        <f>SUMIFS(BALANCE_P!$F:$F,BALANCE_P!$V:$V,'BALANCE-REF'!$B172)</f>
        <v>0</v>
      </c>
      <c r="J172" s="687">
        <f t="shared" si="7"/>
        <v>0</v>
      </c>
      <c r="K172" s="687">
        <f t="shared" si="8"/>
        <v>0</v>
      </c>
    </row>
    <row r="173" spans="1:11" ht="19" x14ac:dyDescent="0.25">
      <c r="A173" s="671">
        <f t="shared" si="6"/>
        <v>3</v>
      </c>
      <c r="B173" s="652">
        <v>152</v>
      </c>
      <c r="C173" s="652" t="s">
        <v>613</v>
      </c>
      <c r="D173" s="654">
        <f>SUMIFS('BALANCE_P-1'!$C:$C,'BALANCE_P-1'!$W:$W,'BALANCE-REF'!$B173)</f>
        <v>0</v>
      </c>
      <c r="E173" s="654">
        <f>SUMIFS('BALANCE_P-1'!$D:$D,'BALANCE_P-1'!$W:$W,'BALANCE-REF'!$B173)</f>
        <v>0</v>
      </c>
      <c r="F173" s="654">
        <f>SUMIFS(BALANCE_P!$C:$C,BALANCE_P!$W:$W,'BALANCE-REF'!$B173)</f>
        <v>0</v>
      </c>
      <c r="G173" s="654">
        <f>SUMIFS(BALANCE_P!$D:$D,BALANCE_P!$W:$W,'BALANCE-REF'!$B173)</f>
        <v>0</v>
      </c>
      <c r="H173" s="656">
        <f>SUMIFS(BALANCE_P!$E:$E,BALANCE_P!$W:$W,'BALANCE-REF'!$B173)</f>
        <v>0</v>
      </c>
      <c r="I173" s="656">
        <f>SUMIFS(BALANCE_P!$F:$F,BALANCE_P!$W:$W,'BALANCE-REF'!$B173)</f>
        <v>0</v>
      </c>
      <c r="J173" s="687">
        <f t="shared" si="7"/>
        <v>0</v>
      </c>
      <c r="K173" s="687">
        <f t="shared" si="8"/>
        <v>0</v>
      </c>
    </row>
    <row r="174" spans="1:11" ht="19" x14ac:dyDescent="0.25">
      <c r="A174" s="671">
        <f t="shared" si="6"/>
        <v>4</v>
      </c>
      <c r="B174" s="652">
        <v>1521</v>
      </c>
      <c r="C174" s="652" t="s">
        <v>613</v>
      </c>
      <c r="D174" s="654">
        <f>SUMIFS('BALANCE_P-1'!$C:$C,'BALANCE_P-1'!$V:$V,'BALANCE-REF'!$B174)</f>
        <v>0</v>
      </c>
      <c r="E174" s="654">
        <f>SUMIFS('BALANCE_P-1'!$D:$D,'BALANCE_P-1'!$V:$V,'BALANCE-REF'!$B174)</f>
        <v>0</v>
      </c>
      <c r="F174" s="654">
        <f>SUMIFS(BALANCE_P!$C:$C,BALANCE_P!$V:$V,'BALANCE-REF'!$B174)</f>
        <v>0</v>
      </c>
      <c r="G174" s="654">
        <f>SUMIFS(BALANCE_P!$D:$D,BALANCE_P!$V:$V,'BALANCE-REF'!$B174)</f>
        <v>0</v>
      </c>
      <c r="H174" s="656">
        <f>SUMIFS(BALANCE_P!$E:$E,BALANCE_P!$V:$V,'BALANCE-REF'!$B174)</f>
        <v>0</v>
      </c>
      <c r="I174" s="656">
        <f>SUMIFS(BALANCE_P!$F:$F,BALANCE_P!$V:$V,'BALANCE-REF'!$B174)</f>
        <v>0</v>
      </c>
      <c r="J174" s="687">
        <f t="shared" si="7"/>
        <v>0</v>
      </c>
      <c r="K174" s="687">
        <f t="shared" si="8"/>
        <v>0</v>
      </c>
    </row>
    <row r="175" spans="1:11" ht="19" x14ac:dyDescent="0.25">
      <c r="A175" s="671">
        <f t="shared" si="6"/>
        <v>4</v>
      </c>
      <c r="B175" s="652">
        <v>1526</v>
      </c>
      <c r="C175" s="652" t="s">
        <v>140</v>
      </c>
      <c r="D175" s="654">
        <f>SUMIFS('BALANCE_P-1'!$C:$C,'BALANCE_P-1'!$V:$V,'BALANCE-REF'!$B175)</f>
        <v>0</v>
      </c>
      <c r="E175" s="654">
        <f>SUMIFS('BALANCE_P-1'!$D:$D,'BALANCE_P-1'!$V:$V,'BALANCE-REF'!$B175)</f>
        <v>0</v>
      </c>
      <c r="F175" s="654">
        <f>SUMIFS(BALANCE_P!$C:$C,BALANCE_P!$V:$V,'BALANCE-REF'!$B175)</f>
        <v>0</v>
      </c>
      <c r="G175" s="654">
        <f>SUMIFS(BALANCE_P!$D:$D,BALANCE_P!$V:$V,'BALANCE-REF'!$B175)</f>
        <v>0</v>
      </c>
      <c r="H175" s="656">
        <f>SUMIFS(BALANCE_P!$E:$E,BALANCE_P!$V:$V,'BALANCE-REF'!$B175)</f>
        <v>0</v>
      </c>
      <c r="I175" s="656">
        <f>SUMIFS(BALANCE_P!$F:$F,BALANCE_P!$V:$V,'BALANCE-REF'!$B175)</f>
        <v>0</v>
      </c>
      <c r="J175" s="687">
        <f t="shared" si="7"/>
        <v>0</v>
      </c>
      <c r="K175" s="687">
        <f t="shared" si="8"/>
        <v>0</v>
      </c>
    </row>
    <row r="176" spans="1:11" ht="19" x14ac:dyDescent="0.25">
      <c r="A176" s="671">
        <f t="shared" si="6"/>
        <v>4</v>
      </c>
      <c r="B176" s="652">
        <v>1527</v>
      </c>
      <c r="C176" s="652" t="s">
        <v>112</v>
      </c>
      <c r="D176" s="654">
        <f>SUMIFS('BALANCE_P-1'!$C:$C,'BALANCE_P-1'!$V:$V,'BALANCE-REF'!$B176)</f>
        <v>0</v>
      </c>
      <c r="E176" s="654">
        <f>SUMIFS('BALANCE_P-1'!$D:$D,'BALANCE_P-1'!$V:$V,'BALANCE-REF'!$B176)</f>
        <v>0</v>
      </c>
      <c r="F176" s="654">
        <f>SUMIFS(BALANCE_P!$C:$C,BALANCE_P!$V:$V,'BALANCE-REF'!$B176)</f>
        <v>0</v>
      </c>
      <c r="G176" s="654">
        <f>SUMIFS(BALANCE_P!$D:$D,BALANCE_P!$V:$V,'BALANCE-REF'!$B176)</f>
        <v>0</v>
      </c>
      <c r="H176" s="656">
        <f>SUMIFS(BALANCE_P!$E:$E,BALANCE_P!$V:$V,'BALANCE-REF'!$B176)</f>
        <v>0</v>
      </c>
      <c r="I176" s="656">
        <f>SUMIFS(BALANCE_P!$F:$F,BALANCE_P!$V:$V,'BALANCE-REF'!$B176)</f>
        <v>0</v>
      </c>
      <c r="J176" s="687">
        <f t="shared" si="7"/>
        <v>0</v>
      </c>
      <c r="K176" s="687">
        <f t="shared" si="8"/>
        <v>0</v>
      </c>
    </row>
    <row r="177" spans="1:15" ht="19" x14ac:dyDescent="0.25">
      <c r="A177" s="671">
        <f t="shared" si="6"/>
        <v>3</v>
      </c>
      <c r="B177" s="652">
        <v>153</v>
      </c>
      <c r="C177" s="652" t="s">
        <v>2052</v>
      </c>
      <c r="D177" s="654">
        <f>SUMIFS('BALANCE_P-1'!$C:$C,'BALANCE_P-1'!$W:$W,'BALANCE-REF'!$B177)</f>
        <v>0</v>
      </c>
      <c r="E177" s="654">
        <f>SUMIFS('BALANCE_P-1'!$D:$D,'BALANCE_P-1'!$W:$W,'BALANCE-REF'!$B177)</f>
        <v>0</v>
      </c>
      <c r="F177" s="654">
        <f>SUMIFS(BALANCE_P!$C:$C,BALANCE_P!$W:$W,'BALANCE-REF'!$B177)</f>
        <v>0</v>
      </c>
      <c r="G177" s="654">
        <f>SUMIFS(BALANCE_P!$D:$D,BALANCE_P!$W:$W,'BALANCE-REF'!$B177)</f>
        <v>0</v>
      </c>
      <c r="H177" s="656">
        <f>SUMIFS(BALANCE_P!$E:$E,BALANCE_P!$W:$W,'BALANCE-REF'!$B177)</f>
        <v>0</v>
      </c>
      <c r="I177" s="656">
        <f>SUMIFS(BALANCE_P!$F:$F,BALANCE_P!$W:$W,'BALANCE-REF'!$B177)</f>
        <v>0</v>
      </c>
      <c r="J177" s="687">
        <f t="shared" si="7"/>
        <v>0</v>
      </c>
      <c r="K177" s="687">
        <f t="shared" si="8"/>
        <v>0</v>
      </c>
    </row>
    <row r="178" spans="1:15" ht="19" x14ac:dyDescent="0.25">
      <c r="A178" s="671">
        <f t="shared" si="6"/>
        <v>4</v>
      </c>
      <c r="B178" s="652">
        <v>1531</v>
      </c>
      <c r="C178" s="652" t="s">
        <v>2052</v>
      </c>
      <c r="D178" s="654">
        <f>SUMIFS('BALANCE_P-1'!$C:$C,'BALANCE_P-1'!$V:$V,'BALANCE-REF'!$B178)</f>
        <v>0</v>
      </c>
      <c r="E178" s="654">
        <f>SUMIFS('BALANCE_P-1'!$D:$D,'BALANCE_P-1'!$V:$V,'BALANCE-REF'!$B178)</f>
        <v>0</v>
      </c>
      <c r="F178" s="654">
        <f>SUMIFS(BALANCE_P!$C:$C,BALANCE_P!$V:$V,'BALANCE-REF'!$B178)</f>
        <v>0</v>
      </c>
      <c r="G178" s="654">
        <f>SUMIFS(BALANCE_P!$D:$D,BALANCE_P!$V:$V,'BALANCE-REF'!$B178)</f>
        <v>0</v>
      </c>
      <c r="H178" s="656">
        <f>SUMIFS(BALANCE_P!$E:$E,BALANCE_P!$V:$V,'BALANCE-REF'!$B178)</f>
        <v>0</v>
      </c>
      <c r="I178" s="656">
        <f>SUMIFS(BALANCE_P!$F:$F,BALANCE_P!$V:$V,'BALANCE-REF'!$B178)</f>
        <v>0</v>
      </c>
      <c r="J178" s="687">
        <f t="shared" si="7"/>
        <v>0</v>
      </c>
      <c r="K178" s="687">
        <f t="shared" si="8"/>
        <v>0</v>
      </c>
    </row>
    <row r="179" spans="1:15" ht="19" x14ac:dyDescent="0.25">
      <c r="A179" s="671">
        <f t="shared" si="6"/>
        <v>4</v>
      </c>
      <c r="B179" s="652">
        <v>1536</v>
      </c>
      <c r="C179" s="652" t="s">
        <v>140</v>
      </c>
      <c r="D179" s="654">
        <f>SUMIFS('BALANCE_P-1'!$C:$C,'BALANCE_P-1'!$V:$V,'BALANCE-REF'!$B179)</f>
        <v>0</v>
      </c>
      <c r="E179" s="654">
        <f>SUMIFS('BALANCE_P-1'!$D:$D,'BALANCE_P-1'!$V:$V,'BALANCE-REF'!$B179)</f>
        <v>0</v>
      </c>
      <c r="F179" s="654">
        <f>SUMIFS(BALANCE_P!$C:$C,BALANCE_P!$V:$V,'BALANCE-REF'!$B179)</f>
        <v>0</v>
      </c>
      <c r="G179" s="654">
        <f>SUMIFS(BALANCE_P!$D:$D,BALANCE_P!$V:$V,'BALANCE-REF'!$B179)</f>
        <v>0</v>
      </c>
      <c r="H179" s="656">
        <f>SUMIFS(BALANCE_P!$E:$E,BALANCE_P!$V:$V,'BALANCE-REF'!$B179)</f>
        <v>0</v>
      </c>
      <c r="I179" s="656">
        <f>SUMIFS(BALANCE_P!$F:$F,BALANCE_P!$V:$V,'BALANCE-REF'!$B179)</f>
        <v>0</v>
      </c>
      <c r="J179" s="687">
        <f t="shared" si="7"/>
        <v>0</v>
      </c>
      <c r="K179" s="687">
        <f t="shared" si="8"/>
        <v>0</v>
      </c>
    </row>
    <row r="180" spans="1:15" ht="19" x14ac:dyDescent="0.25">
      <c r="A180" s="671">
        <f t="shared" si="6"/>
        <v>4</v>
      </c>
      <c r="B180" s="652">
        <v>1537</v>
      </c>
      <c r="C180" s="652" t="s">
        <v>112</v>
      </c>
      <c r="D180" s="654">
        <f>SUMIFS('BALANCE_P-1'!$C:$C,'BALANCE_P-1'!$V:$V,'BALANCE-REF'!$B180)</f>
        <v>0</v>
      </c>
      <c r="E180" s="654">
        <f>SUMIFS('BALANCE_P-1'!$D:$D,'BALANCE_P-1'!$V:$V,'BALANCE-REF'!$B180)</f>
        <v>0</v>
      </c>
      <c r="F180" s="654">
        <f>SUMIFS(BALANCE_P!$C:$C,BALANCE_P!$V:$V,'BALANCE-REF'!$B180)</f>
        <v>0</v>
      </c>
      <c r="G180" s="654">
        <f>SUMIFS(BALANCE_P!$D:$D,BALANCE_P!$V:$V,'BALANCE-REF'!$B180)</f>
        <v>0</v>
      </c>
      <c r="H180" s="656">
        <f>SUMIFS(BALANCE_P!$E:$E,BALANCE_P!$V:$V,'BALANCE-REF'!$B180)</f>
        <v>0</v>
      </c>
      <c r="I180" s="656">
        <f>SUMIFS(BALANCE_P!$F:$F,BALANCE_P!$V:$V,'BALANCE-REF'!$B180)</f>
        <v>0</v>
      </c>
      <c r="J180" s="687">
        <f t="shared" si="7"/>
        <v>0</v>
      </c>
      <c r="K180" s="687">
        <f t="shared" si="8"/>
        <v>0</v>
      </c>
    </row>
    <row r="181" spans="1:15" ht="19" x14ac:dyDescent="0.25">
      <c r="A181" s="671">
        <f t="shared" si="6"/>
        <v>3</v>
      </c>
      <c r="B181" s="652">
        <v>154</v>
      </c>
      <c r="C181" s="652" t="s">
        <v>615</v>
      </c>
      <c r="D181" s="654">
        <f>SUMIFS('BALANCE_P-1'!$C:$C,'BALANCE_P-1'!$W:$W,'BALANCE-REF'!$B181)</f>
        <v>0</v>
      </c>
      <c r="E181" s="654">
        <f>SUMIFS('BALANCE_P-1'!$D:$D,'BALANCE_P-1'!$W:$W,'BALANCE-REF'!$B181)</f>
        <v>0</v>
      </c>
      <c r="F181" s="654">
        <f>SUMIFS(BALANCE_P!$C:$C,BALANCE_P!$W:$W,'BALANCE-REF'!$B181)</f>
        <v>0</v>
      </c>
      <c r="G181" s="654">
        <f>SUMIFS(BALANCE_P!$D:$D,BALANCE_P!$W:$W,'BALANCE-REF'!$B181)</f>
        <v>0</v>
      </c>
      <c r="H181" s="656">
        <f>SUMIFS(BALANCE_P!$E:$E,BALANCE_P!$W:$W,'BALANCE-REF'!$B181)</f>
        <v>0</v>
      </c>
      <c r="I181" s="656">
        <f>SUMIFS(BALANCE_P!$F:$F,BALANCE_P!$W:$W,'BALANCE-REF'!$B181)</f>
        <v>0</v>
      </c>
      <c r="J181" s="687">
        <f t="shared" si="7"/>
        <v>0</v>
      </c>
      <c r="K181" s="687">
        <f t="shared" si="8"/>
        <v>0</v>
      </c>
    </row>
    <row r="182" spans="1:15" ht="19" x14ac:dyDescent="0.25">
      <c r="A182" s="671">
        <f t="shared" si="6"/>
        <v>4</v>
      </c>
      <c r="B182" s="652">
        <v>1541</v>
      </c>
      <c r="C182" s="652" t="s">
        <v>615</v>
      </c>
      <c r="D182" s="654">
        <f>SUMIFS('BALANCE_P-1'!$C:$C,'BALANCE_P-1'!$V:$V,'BALANCE-REF'!$B182)</f>
        <v>0</v>
      </c>
      <c r="E182" s="654">
        <f>SUMIFS('BALANCE_P-1'!$D:$D,'BALANCE_P-1'!$V:$V,'BALANCE-REF'!$B182)</f>
        <v>0</v>
      </c>
      <c r="F182" s="654">
        <f>SUMIFS(BALANCE_P!$C:$C,BALANCE_P!$V:$V,'BALANCE-REF'!$B182)</f>
        <v>0</v>
      </c>
      <c r="G182" s="654">
        <f>SUMIFS(BALANCE_P!$D:$D,BALANCE_P!$V:$V,'BALANCE-REF'!$B182)</f>
        <v>0</v>
      </c>
      <c r="H182" s="656">
        <f>SUMIFS(BALANCE_P!$E:$E,BALANCE_P!$V:$V,'BALANCE-REF'!$B182)</f>
        <v>0</v>
      </c>
      <c r="I182" s="656">
        <f>SUMIFS(BALANCE_P!$F:$F,BALANCE_P!$V:$V,'BALANCE-REF'!$B182)</f>
        <v>0</v>
      </c>
      <c r="J182" s="687">
        <f t="shared" si="7"/>
        <v>0</v>
      </c>
      <c r="K182" s="687">
        <f t="shared" si="8"/>
        <v>0</v>
      </c>
    </row>
    <row r="183" spans="1:15" ht="19" x14ac:dyDescent="0.25">
      <c r="A183" s="671">
        <f t="shared" si="6"/>
        <v>4</v>
      </c>
      <c r="B183" s="652">
        <v>1546</v>
      </c>
      <c r="C183" s="652" t="s">
        <v>140</v>
      </c>
      <c r="D183" s="654">
        <f>SUMIFS('BALANCE_P-1'!$C:$C,'BALANCE_P-1'!$V:$V,'BALANCE-REF'!$B183)</f>
        <v>0</v>
      </c>
      <c r="E183" s="654">
        <f>SUMIFS('BALANCE_P-1'!$D:$D,'BALANCE_P-1'!$V:$V,'BALANCE-REF'!$B183)</f>
        <v>0</v>
      </c>
      <c r="F183" s="654">
        <f>SUMIFS(BALANCE_P!$C:$C,BALANCE_P!$V:$V,'BALANCE-REF'!$B183)</f>
        <v>0</v>
      </c>
      <c r="G183" s="654">
        <f>SUMIFS(BALANCE_P!$D:$D,BALANCE_P!$V:$V,'BALANCE-REF'!$B183)</f>
        <v>0</v>
      </c>
      <c r="H183" s="656">
        <f>SUMIFS(BALANCE_P!$E:$E,BALANCE_P!$V:$V,'BALANCE-REF'!$B183)</f>
        <v>0</v>
      </c>
      <c r="I183" s="656">
        <f>SUMIFS(BALANCE_P!$F:$F,BALANCE_P!$V:$V,'BALANCE-REF'!$B183)</f>
        <v>0</v>
      </c>
      <c r="J183" s="687">
        <f t="shared" si="7"/>
        <v>0</v>
      </c>
      <c r="K183" s="687">
        <f t="shared" si="8"/>
        <v>0</v>
      </c>
    </row>
    <row r="184" spans="1:15" ht="19" x14ac:dyDescent="0.25">
      <c r="A184" s="671">
        <f t="shared" si="6"/>
        <v>4</v>
      </c>
      <c r="B184" s="652">
        <v>1547</v>
      </c>
      <c r="C184" s="652" t="s">
        <v>112</v>
      </c>
      <c r="D184" s="654">
        <f>SUMIFS('BALANCE_P-1'!$C:$C,'BALANCE_P-1'!$V:$V,'BALANCE-REF'!$B184)</f>
        <v>0</v>
      </c>
      <c r="E184" s="654">
        <f>SUMIFS('BALANCE_P-1'!$D:$D,'BALANCE_P-1'!$V:$V,'BALANCE-REF'!$B184)</f>
        <v>0</v>
      </c>
      <c r="F184" s="654">
        <f>SUMIFS(BALANCE_P!$C:$C,BALANCE_P!$V:$V,'BALANCE-REF'!$B184)</f>
        <v>0</v>
      </c>
      <c r="G184" s="654">
        <f>SUMIFS(BALANCE_P!$D:$D,BALANCE_P!$V:$V,'BALANCE-REF'!$B184)</f>
        <v>0</v>
      </c>
      <c r="H184" s="656">
        <f>SUMIFS(BALANCE_P!$E:$E,BALANCE_P!$V:$V,'BALANCE-REF'!$B184)</f>
        <v>0</v>
      </c>
      <c r="I184" s="656">
        <f>SUMIFS(BALANCE_P!$F:$F,BALANCE_P!$V:$V,'BALANCE-REF'!$B184)</f>
        <v>0</v>
      </c>
      <c r="J184" s="687">
        <f t="shared" si="7"/>
        <v>0</v>
      </c>
      <c r="K184" s="687">
        <f t="shared" si="8"/>
        <v>0</v>
      </c>
    </row>
    <row r="185" spans="1:15" ht="19" x14ac:dyDescent="0.25">
      <c r="A185" s="671">
        <f t="shared" si="6"/>
        <v>3</v>
      </c>
      <c r="B185" s="652">
        <v>155</v>
      </c>
      <c r="C185" s="652" t="s">
        <v>616</v>
      </c>
      <c r="D185" s="654">
        <f>SUMIFS('BALANCE_P-1'!$C:$C,'BALANCE_P-1'!$W:$W,'BALANCE-REF'!$B185)</f>
        <v>0</v>
      </c>
      <c r="E185" s="654">
        <f>SUMIFS('BALANCE_P-1'!$D:$D,'BALANCE_P-1'!$W:$W,'BALANCE-REF'!$B185)</f>
        <v>0</v>
      </c>
      <c r="F185" s="654">
        <f>SUMIFS(BALANCE_P!$C:$C,BALANCE_P!$W:$W,'BALANCE-REF'!$B185)</f>
        <v>0</v>
      </c>
      <c r="G185" s="654">
        <f>SUMIFS(BALANCE_P!$D:$D,BALANCE_P!$W:$W,'BALANCE-REF'!$B185)</f>
        <v>0</v>
      </c>
      <c r="H185" s="656">
        <f>SUMIFS(BALANCE_P!$E:$E,BALANCE_P!$W:$W,'BALANCE-REF'!$B185)</f>
        <v>0</v>
      </c>
      <c r="I185" s="656">
        <f>SUMIFS(BALANCE_P!$F:$F,BALANCE_P!$W:$W,'BALANCE-REF'!$B185)</f>
        <v>0</v>
      </c>
      <c r="J185" s="687">
        <f t="shared" si="7"/>
        <v>0</v>
      </c>
      <c r="K185" s="687">
        <f t="shared" si="8"/>
        <v>0</v>
      </c>
    </row>
    <row r="186" spans="1:15" ht="19" x14ac:dyDescent="0.25">
      <c r="A186" s="671">
        <f t="shared" si="6"/>
        <v>4</v>
      </c>
      <c r="B186" s="652">
        <v>1551</v>
      </c>
      <c r="C186" s="652" t="s">
        <v>616</v>
      </c>
      <c r="D186" s="654">
        <f>SUMIFS('BALANCE_P-1'!$C:$C,'BALANCE_P-1'!$V:$V,'BALANCE-REF'!$B186)</f>
        <v>0</v>
      </c>
      <c r="E186" s="654">
        <f>SUMIFS('BALANCE_P-1'!$D:$D,'BALANCE_P-1'!$V:$V,'BALANCE-REF'!$B186)</f>
        <v>0</v>
      </c>
      <c r="F186" s="654">
        <f>SUMIFS(BALANCE_P!$C:$C,BALANCE_P!$V:$V,'BALANCE-REF'!$B186)</f>
        <v>0</v>
      </c>
      <c r="G186" s="654">
        <f>SUMIFS(BALANCE_P!$D:$D,BALANCE_P!$V:$V,'BALANCE-REF'!$B186)</f>
        <v>0</v>
      </c>
      <c r="H186" s="656">
        <f>SUMIFS(BALANCE_P!$E:$E,BALANCE_P!$V:$V,'BALANCE-REF'!$B186)</f>
        <v>0</v>
      </c>
      <c r="I186" s="656">
        <f>SUMIFS(BALANCE_P!$F:$F,BALANCE_P!$V:$V,'BALANCE-REF'!$B186)</f>
        <v>0</v>
      </c>
      <c r="J186" s="687">
        <f t="shared" si="7"/>
        <v>0</v>
      </c>
      <c r="K186" s="687">
        <f t="shared" si="8"/>
        <v>0</v>
      </c>
    </row>
    <row r="187" spans="1:15" ht="19" x14ac:dyDescent="0.25">
      <c r="A187" s="671">
        <f t="shared" si="6"/>
        <v>4</v>
      </c>
      <c r="B187" s="652">
        <v>1556</v>
      </c>
      <c r="C187" s="652" t="s">
        <v>140</v>
      </c>
      <c r="D187" s="654">
        <f>SUMIFS('BALANCE_P-1'!$C:$C,'BALANCE_P-1'!$V:$V,'BALANCE-REF'!$B187)</f>
        <v>0</v>
      </c>
      <c r="E187" s="654">
        <f>SUMIFS('BALANCE_P-1'!$D:$D,'BALANCE_P-1'!$V:$V,'BALANCE-REF'!$B187)</f>
        <v>0</v>
      </c>
      <c r="F187" s="654">
        <f>SUMIFS(BALANCE_P!$C:$C,BALANCE_P!$V:$V,'BALANCE-REF'!$B187)</f>
        <v>0</v>
      </c>
      <c r="G187" s="654">
        <f>SUMIFS(BALANCE_P!$D:$D,BALANCE_P!$V:$V,'BALANCE-REF'!$B187)</f>
        <v>0</v>
      </c>
      <c r="H187" s="656">
        <f>SUMIFS(BALANCE_P!$E:$E,BALANCE_P!$V:$V,'BALANCE-REF'!$B187)</f>
        <v>0</v>
      </c>
      <c r="I187" s="656">
        <f>SUMIFS(BALANCE_P!$F:$F,BALANCE_P!$V:$V,'BALANCE-REF'!$B187)</f>
        <v>0</v>
      </c>
      <c r="J187" s="687">
        <f t="shared" si="7"/>
        <v>0</v>
      </c>
      <c r="K187" s="687">
        <f t="shared" si="8"/>
        <v>0</v>
      </c>
    </row>
    <row r="188" spans="1:15" ht="19" x14ac:dyDescent="0.25">
      <c r="A188" s="671">
        <f t="shared" si="6"/>
        <v>4</v>
      </c>
      <c r="B188" s="652">
        <v>1557</v>
      </c>
      <c r="C188" s="652" t="s">
        <v>112</v>
      </c>
      <c r="D188" s="654">
        <f>SUMIFS('BALANCE_P-1'!$C:$C,'BALANCE_P-1'!$V:$V,'BALANCE-REF'!$B188)</f>
        <v>0</v>
      </c>
      <c r="E188" s="654">
        <f>SUMIFS('BALANCE_P-1'!$D:$D,'BALANCE_P-1'!$V:$V,'BALANCE-REF'!$B188)</f>
        <v>0</v>
      </c>
      <c r="F188" s="654">
        <f>SUMIFS(BALANCE_P!$C:$C,BALANCE_P!$V:$V,'BALANCE-REF'!$B188)</f>
        <v>0</v>
      </c>
      <c r="G188" s="654">
        <f>SUMIFS(BALANCE_P!$D:$D,BALANCE_P!$V:$V,'BALANCE-REF'!$B188)</f>
        <v>0</v>
      </c>
      <c r="H188" s="656">
        <f>SUMIFS(BALANCE_P!$E:$E,BALANCE_P!$V:$V,'BALANCE-REF'!$B188)</f>
        <v>0</v>
      </c>
      <c r="I188" s="656">
        <f>SUMIFS(BALANCE_P!$F:$F,BALANCE_P!$V:$V,'BALANCE-REF'!$B188)</f>
        <v>0</v>
      </c>
      <c r="J188" s="687">
        <f t="shared" si="7"/>
        <v>0</v>
      </c>
      <c r="K188" s="687">
        <f t="shared" si="8"/>
        <v>0</v>
      </c>
    </row>
    <row r="189" spans="1:15" ht="19" x14ac:dyDescent="0.25">
      <c r="A189" s="671">
        <f t="shared" si="6"/>
        <v>3</v>
      </c>
      <c r="B189" s="652">
        <v>156</v>
      </c>
      <c r="C189" s="652" t="s">
        <v>2053</v>
      </c>
      <c r="D189" s="654">
        <f>SUMIFS('BALANCE_P-1'!$C:$C,'BALANCE_P-1'!$W:$W,'BALANCE-REF'!$B189)</f>
        <v>0</v>
      </c>
      <c r="E189" s="654">
        <f>SUMIFS('BALANCE_P-1'!$D:$D,'BALANCE_P-1'!$W:$W,'BALANCE-REF'!$B189)</f>
        <v>0</v>
      </c>
      <c r="F189" s="654">
        <f>SUMIFS(BALANCE_P!$C:$C,BALANCE_P!$W:$W,'BALANCE-REF'!$B189)</f>
        <v>43878837898</v>
      </c>
      <c r="G189" s="654">
        <f>SUMIFS(BALANCE_P!$D:$D,BALANCE_P!$W:$W,'BALANCE-REF'!$B189)</f>
        <v>45042737196</v>
      </c>
      <c r="H189" s="656">
        <f>SUMIFS(BALANCE_P!$E:$E,BALANCE_P!$W:$W,'BALANCE-REF'!$B189)</f>
        <v>5730877685</v>
      </c>
      <c r="I189" s="656">
        <f>SUMIFS(BALANCE_P!$F:$F,BALANCE_P!$W:$W,'BALANCE-REF'!$B189)</f>
        <v>6894776983</v>
      </c>
      <c r="J189" s="687">
        <f t="shared" si="7"/>
        <v>5730877685</v>
      </c>
      <c r="K189" s="687">
        <f t="shared" si="8"/>
        <v>6894776983</v>
      </c>
      <c r="O189" s="700">
        <f>H189-I14</f>
        <v>0</v>
      </c>
    </row>
    <row r="190" spans="1:15" ht="19" x14ac:dyDescent="0.25">
      <c r="A190" s="671">
        <f t="shared" si="6"/>
        <v>4</v>
      </c>
      <c r="B190" s="652">
        <v>1561</v>
      </c>
      <c r="C190" s="652" t="s">
        <v>2053</v>
      </c>
      <c r="D190" s="654">
        <f>SUMIFS('BALANCE_P-1'!$C:$C,'BALANCE_P-1'!$V:$V,'BALANCE-REF'!$B190)</f>
        <v>0</v>
      </c>
      <c r="E190" s="654">
        <f>SUMIFS('BALANCE_P-1'!$D:$D,'BALANCE_P-1'!$V:$V,'BALANCE-REF'!$B190)</f>
        <v>0</v>
      </c>
      <c r="F190" s="654">
        <f>SUMIFS(BALANCE_P!$C:$C,BALANCE_P!$V:$V,'BALANCE-REF'!$B190)</f>
        <v>43878837898</v>
      </c>
      <c r="G190" s="654">
        <f>SUMIFS(BALANCE_P!$D:$D,BALANCE_P!$V:$V,'BALANCE-REF'!$B190)</f>
        <v>45042737196</v>
      </c>
      <c r="H190" s="656">
        <f>SUMIFS(BALANCE_P!$E:$E,BALANCE_P!$V:$V,'BALANCE-REF'!$B190)</f>
        <v>5730877685</v>
      </c>
      <c r="I190" s="656">
        <f>SUMIFS(BALANCE_P!$F:$F,BALANCE_P!$V:$V,'BALANCE-REF'!$B190)</f>
        <v>6894776983</v>
      </c>
      <c r="J190" s="687">
        <f t="shared" si="7"/>
        <v>5730877685</v>
      </c>
      <c r="K190" s="687">
        <f t="shared" si="8"/>
        <v>6894776983</v>
      </c>
    </row>
    <row r="191" spans="1:15" ht="19" x14ac:dyDescent="0.25">
      <c r="A191" s="671">
        <f t="shared" si="6"/>
        <v>4</v>
      </c>
      <c r="B191" s="652">
        <v>1566</v>
      </c>
      <c r="C191" s="652" t="s">
        <v>140</v>
      </c>
      <c r="D191" s="654">
        <f>SUMIFS('BALANCE_P-1'!$C:$C,'BALANCE_P-1'!$V:$V,'BALANCE-REF'!$B191)</f>
        <v>0</v>
      </c>
      <c r="E191" s="654">
        <f>SUMIFS('BALANCE_P-1'!$D:$D,'BALANCE_P-1'!$V:$V,'BALANCE-REF'!$B191)</f>
        <v>0</v>
      </c>
      <c r="F191" s="654">
        <f>SUMIFS(BALANCE_P!$C:$C,BALANCE_P!$V:$V,'BALANCE-REF'!$B191)</f>
        <v>0</v>
      </c>
      <c r="G191" s="654">
        <f>SUMIFS(BALANCE_P!$D:$D,BALANCE_P!$V:$V,'BALANCE-REF'!$B191)</f>
        <v>0</v>
      </c>
      <c r="H191" s="656">
        <f>SUMIFS(BALANCE_P!$E:$E,BALANCE_P!$V:$V,'BALANCE-REF'!$B191)</f>
        <v>0</v>
      </c>
      <c r="I191" s="656">
        <f>SUMIFS(BALANCE_P!$F:$F,BALANCE_P!$V:$V,'BALANCE-REF'!$B191)</f>
        <v>0</v>
      </c>
      <c r="J191" s="687">
        <f t="shared" si="7"/>
        <v>0</v>
      </c>
      <c r="K191" s="687">
        <f t="shared" si="8"/>
        <v>0</v>
      </c>
    </row>
    <row r="192" spans="1:15" ht="19" x14ac:dyDescent="0.25">
      <c r="A192" s="671">
        <f t="shared" si="6"/>
        <v>4</v>
      </c>
      <c r="B192" s="652">
        <v>1567</v>
      </c>
      <c r="C192" s="652" t="s">
        <v>112</v>
      </c>
      <c r="D192" s="654">
        <f>SUMIFS('BALANCE_P-1'!$C:$C,'BALANCE_P-1'!$V:$V,'BALANCE-REF'!$B192)</f>
        <v>0</v>
      </c>
      <c r="E192" s="654">
        <f>SUMIFS('BALANCE_P-1'!$D:$D,'BALANCE_P-1'!$V:$V,'BALANCE-REF'!$B192)</f>
        <v>0</v>
      </c>
      <c r="F192" s="654">
        <f>SUMIFS(BALANCE_P!$C:$C,BALANCE_P!$V:$V,'BALANCE-REF'!$B192)</f>
        <v>0</v>
      </c>
      <c r="G192" s="654">
        <f>SUMIFS(BALANCE_P!$D:$D,BALANCE_P!$V:$V,'BALANCE-REF'!$B192)</f>
        <v>0</v>
      </c>
      <c r="H192" s="656">
        <f>SUMIFS(BALANCE_P!$E:$E,BALANCE_P!$V:$V,'BALANCE-REF'!$B192)</f>
        <v>0</v>
      </c>
      <c r="I192" s="656">
        <f>SUMIFS(BALANCE_P!$F:$F,BALANCE_P!$V:$V,'BALANCE-REF'!$B192)</f>
        <v>0</v>
      </c>
      <c r="J192" s="687">
        <f t="shared" si="7"/>
        <v>0</v>
      </c>
      <c r="K192" s="687">
        <f t="shared" si="8"/>
        <v>0</v>
      </c>
    </row>
    <row r="193" spans="1:11" ht="19" x14ac:dyDescent="0.25">
      <c r="A193" s="671">
        <f t="shared" si="6"/>
        <v>3</v>
      </c>
      <c r="B193" s="652">
        <v>157</v>
      </c>
      <c r="C193" s="652" t="s">
        <v>618</v>
      </c>
      <c r="D193" s="654">
        <f>SUMIFS('BALANCE_P-1'!$C:$C,'BALANCE_P-1'!$W:$W,'BALANCE-REF'!$B193)</f>
        <v>0</v>
      </c>
      <c r="E193" s="654">
        <f>SUMIFS('BALANCE_P-1'!$D:$D,'BALANCE_P-1'!$W:$W,'BALANCE-REF'!$B193)</f>
        <v>0</v>
      </c>
      <c r="F193" s="654">
        <f>SUMIFS(BALANCE_P!$C:$C,BALANCE_P!$W:$W,'BALANCE-REF'!$B193)</f>
        <v>0</v>
      </c>
      <c r="G193" s="654">
        <f>SUMIFS(BALANCE_P!$D:$D,BALANCE_P!$W:$W,'BALANCE-REF'!$B193)</f>
        <v>0</v>
      </c>
      <c r="H193" s="656">
        <f>SUMIFS(BALANCE_P!$E:$E,BALANCE_P!$W:$W,'BALANCE-REF'!$B193)</f>
        <v>0</v>
      </c>
      <c r="I193" s="656">
        <f>SUMIFS(BALANCE_P!$F:$F,BALANCE_P!$W:$W,'BALANCE-REF'!$B193)</f>
        <v>0</v>
      </c>
      <c r="J193" s="687">
        <f t="shared" si="7"/>
        <v>0</v>
      </c>
      <c r="K193" s="687">
        <f t="shared" si="8"/>
        <v>0</v>
      </c>
    </row>
    <row r="194" spans="1:11" ht="19" x14ac:dyDescent="0.25">
      <c r="A194" s="671">
        <f t="shared" si="6"/>
        <v>4</v>
      </c>
      <c r="B194" s="652">
        <v>1571</v>
      </c>
      <c r="C194" s="652" t="s">
        <v>618</v>
      </c>
      <c r="D194" s="654">
        <f>SUMIFS('BALANCE_P-1'!$C:$C,'BALANCE_P-1'!$V:$V,'BALANCE-REF'!$B194)</f>
        <v>0</v>
      </c>
      <c r="E194" s="654">
        <f>SUMIFS('BALANCE_P-1'!$D:$D,'BALANCE_P-1'!$V:$V,'BALANCE-REF'!$B194)</f>
        <v>0</v>
      </c>
      <c r="F194" s="654">
        <f>SUMIFS(BALANCE_P!$C:$C,BALANCE_P!$V:$V,'BALANCE-REF'!$B194)</f>
        <v>0</v>
      </c>
      <c r="G194" s="654">
        <f>SUMIFS(BALANCE_P!$D:$D,BALANCE_P!$V:$V,'BALANCE-REF'!$B194)</f>
        <v>0</v>
      </c>
      <c r="H194" s="656">
        <f>SUMIFS(BALANCE_P!$E:$E,BALANCE_P!$V:$V,'BALANCE-REF'!$B194)</f>
        <v>0</v>
      </c>
      <c r="I194" s="656">
        <f>SUMIFS(BALANCE_P!$F:$F,BALANCE_P!$V:$V,'BALANCE-REF'!$B194)</f>
        <v>0</v>
      </c>
      <c r="J194" s="687">
        <f t="shared" si="7"/>
        <v>0</v>
      </c>
      <c r="K194" s="687">
        <f t="shared" si="8"/>
        <v>0</v>
      </c>
    </row>
    <row r="195" spans="1:11" ht="19" x14ac:dyDescent="0.25">
      <c r="A195" s="671">
        <f t="shared" si="6"/>
        <v>4</v>
      </c>
      <c r="B195" s="652">
        <v>1576</v>
      </c>
      <c r="C195" s="652" t="s">
        <v>140</v>
      </c>
      <c r="D195" s="654">
        <f>SUMIFS('BALANCE_P-1'!$C:$C,'BALANCE_P-1'!$V:$V,'BALANCE-REF'!$B195)</f>
        <v>0</v>
      </c>
      <c r="E195" s="654">
        <f>SUMIFS('BALANCE_P-1'!$D:$D,'BALANCE_P-1'!$V:$V,'BALANCE-REF'!$B195)</f>
        <v>0</v>
      </c>
      <c r="F195" s="654">
        <f>SUMIFS(BALANCE_P!$C:$C,BALANCE_P!$V:$V,'BALANCE-REF'!$B195)</f>
        <v>0</v>
      </c>
      <c r="G195" s="654">
        <f>SUMIFS(BALANCE_P!$D:$D,BALANCE_P!$V:$V,'BALANCE-REF'!$B195)</f>
        <v>0</v>
      </c>
      <c r="H195" s="656">
        <f>SUMIFS(BALANCE_P!$E:$E,BALANCE_P!$V:$V,'BALANCE-REF'!$B195)</f>
        <v>0</v>
      </c>
      <c r="I195" s="656">
        <f>SUMIFS(BALANCE_P!$F:$F,BALANCE_P!$V:$V,'BALANCE-REF'!$B195)</f>
        <v>0</v>
      </c>
      <c r="J195" s="687">
        <f t="shared" si="7"/>
        <v>0</v>
      </c>
      <c r="K195" s="687">
        <f t="shared" si="8"/>
        <v>0</v>
      </c>
    </row>
    <row r="196" spans="1:11" ht="19" x14ac:dyDescent="0.25">
      <c r="A196" s="671">
        <f t="shared" si="6"/>
        <v>4</v>
      </c>
      <c r="B196" s="652">
        <v>1577</v>
      </c>
      <c r="C196" s="652" t="s">
        <v>112</v>
      </c>
      <c r="D196" s="654">
        <f>SUMIFS('BALANCE_P-1'!$C:$C,'BALANCE_P-1'!$V:$V,'BALANCE-REF'!$B196)</f>
        <v>0</v>
      </c>
      <c r="E196" s="654">
        <f>SUMIFS('BALANCE_P-1'!$D:$D,'BALANCE_P-1'!$V:$V,'BALANCE-REF'!$B196)</f>
        <v>0</v>
      </c>
      <c r="F196" s="654">
        <f>SUMIFS(BALANCE_P!$C:$C,BALANCE_P!$V:$V,'BALANCE-REF'!$B196)</f>
        <v>0</v>
      </c>
      <c r="G196" s="654">
        <f>SUMIFS(BALANCE_P!$D:$D,BALANCE_P!$V:$V,'BALANCE-REF'!$B196)</f>
        <v>0</v>
      </c>
      <c r="H196" s="656">
        <f>SUMIFS(BALANCE_P!$E:$E,BALANCE_P!$V:$V,'BALANCE-REF'!$B196)</f>
        <v>0</v>
      </c>
      <c r="I196" s="656">
        <f>SUMIFS(BALANCE_P!$F:$F,BALANCE_P!$V:$V,'BALANCE-REF'!$B196)</f>
        <v>0</v>
      </c>
      <c r="J196" s="687">
        <f t="shared" si="7"/>
        <v>0</v>
      </c>
      <c r="K196" s="687">
        <f t="shared" si="8"/>
        <v>0</v>
      </c>
    </row>
    <row r="197" spans="1:11" ht="19" x14ac:dyDescent="0.25">
      <c r="A197" s="671">
        <f t="shared" si="6"/>
        <v>2</v>
      </c>
      <c r="B197" s="658">
        <v>16</v>
      </c>
      <c r="C197" s="658" t="s">
        <v>2165</v>
      </c>
      <c r="D197" s="659">
        <f>SUMIFS('BALANCE_P-1'!$C:$C,'BALANCE_P-1'!$X:$X,'BALANCE-REF'!$B197)</f>
        <v>0</v>
      </c>
      <c r="E197" s="659">
        <f>SUMIFS('BALANCE_P-1'!$D:$D,'BALANCE_P-1'!$X:$X,'BALANCE-REF'!$B197)</f>
        <v>0</v>
      </c>
      <c r="F197" s="659">
        <f>SUMIFS(BALANCE_P!$C:$C,BALANCE_P!$X:$X,'BALANCE-REF'!$B197)</f>
        <v>0</v>
      </c>
      <c r="G197" s="659">
        <f>SUMIFS(BALANCE_P!$D:$D,BALANCE_P!$X:$X,'BALANCE-REF'!$B197)</f>
        <v>0</v>
      </c>
      <c r="H197" s="656">
        <f>SUMIFS(BALANCE_P!$E:$E,BALANCE_P!$X:$X,'BALANCE-REF'!$B197)</f>
        <v>0</v>
      </c>
      <c r="I197" s="656">
        <f>SUMIFS(BALANCE_P!$F:$F,BALANCE_P!$X:$X,'BALANCE-REF'!$B197)</f>
        <v>0</v>
      </c>
      <c r="J197" s="687">
        <f t="shared" si="7"/>
        <v>0</v>
      </c>
      <c r="K197" s="687">
        <f t="shared" si="8"/>
        <v>0</v>
      </c>
    </row>
    <row r="198" spans="1:11" ht="19" x14ac:dyDescent="0.25">
      <c r="A198" s="671">
        <f t="shared" ref="A198:A261" si="9">LEN(B198)</f>
        <v>3</v>
      </c>
      <c r="B198" s="652">
        <v>161</v>
      </c>
      <c r="C198" s="652" t="s">
        <v>143</v>
      </c>
      <c r="D198" s="654">
        <f>SUMIFS('BALANCE_P-1'!$C:$C,'BALANCE_P-1'!$W:$W,'BALANCE-REF'!$B198)</f>
        <v>0</v>
      </c>
      <c r="E198" s="654">
        <f>SUMIFS('BALANCE_P-1'!$D:$D,'BALANCE_P-1'!$W:$W,'BALANCE-REF'!$B198)</f>
        <v>0</v>
      </c>
      <c r="F198" s="654">
        <f>SUMIFS(BALANCE_P!$C:$C,BALANCE_P!$W:$W,'BALANCE-REF'!$B198)</f>
        <v>0</v>
      </c>
      <c r="G198" s="654">
        <f>SUMIFS(BALANCE_P!$D:$D,BALANCE_P!$W:$W,'BALANCE-REF'!$B198)</f>
        <v>0</v>
      </c>
      <c r="H198" s="656">
        <f>SUMIFS(BALANCE_P!$E:$E,BALANCE_P!$W:$W,'BALANCE-REF'!$B198)</f>
        <v>0</v>
      </c>
      <c r="I198" s="656">
        <f>SUMIFS(BALANCE_P!$F:$F,BALANCE_P!$W:$W,'BALANCE-REF'!$B198)</f>
        <v>0</v>
      </c>
      <c r="J198" s="687">
        <f t="shared" ref="J198:J261" si="10">H198-D198</f>
        <v>0</v>
      </c>
      <c r="K198" s="687">
        <f t="shared" ref="K198:K261" si="11">I198-E198</f>
        <v>0</v>
      </c>
    </row>
    <row r="199" spans="1:11" ht="19" x14ac:dyDescent="0.25">
      <c r="A199" s="671">
        <f t="shared" si="9"/>
        <v>4</v>
      </c>
      <c r="B199" s="652">
        <v>1611</v>
      </c>
      <c r="C199" s="652" t="s">
        <v>143</v>
      </c>
      <c r="D199" s="654">
        <f>SUMIFS('BALANCE_P-1'!$C:$C,'BALANCE_P-1'!$V:$V,'BALANCE-REF'!$B199)</f>
        <v>0</v>
      </c>
      <c r="E199" s="654">
        <f>SUMIFS('BALANCE_P-1'!$D:$D,'BALANCE_P-1'!$V:$V,'BALANCE-REF'!$B199)</f>
        <v>0</v>
      </c>
      <c r="F199" s="654">
        <f>SUMIFS(BALANCE_P!$C:$C,BALANCE_P!$V:$V,'BALANCE-REF'!$B199)</f>
        <v>0</v>
      </c>
      <c r="G199" s="654">
        <f>SUMIFS(BALANCE_P!$D:$D,BALANCE_P!$V:$V,'BALANCE-REF'!$B199)</f>
        <v>0</v>
      </c>
      <c r="H199" s="656">
        <f>SUMIFS(BALANCE_P!$E:$E,BALANCE_P!$V:$V,'BALANCE-REF'!$B199)</f>
        <v>0</v>
      </c>
      <c r="I199" s="656">
        <f>SUMIFS(BALANCE_P!$F:$F,BALANCE_P!$V:$V,'BALANCE-REF'!$B199)</f>
        <v>0</v>
      </c>
      <c r="J199" s="687">
        <f t="shared" si="10"/>
        <v>0</v>
      </c>
      <c r="K199" s="687">
        <f t="shared" si="11"/>
        <v>0</v>
      </c>
    </row>
    <row r="200" spans="1:11" ht="19" x14ac:dyDescent="0.25">
      <c r="A200" s="671">
        <f t="shared" si="9"/>
        <v>5</v>
      </c>
      <c r="B200" s="652">
        <v>16111</v>
      </c>
      <c r="C200" s="652" t="s">
        <v>2166</v>
      </c>
      <c r="D200" s="654">
        <f>SUMIFS('BALANCE_P-1'!$C:$C,'BALANCE_P-1'!$U:$U,'BALANCE-REF'!$B200)</f>
        <v>0</v>
      </c>
      <c r="E200" s="654">
        <f>SUMIFS('BALANCE_P-1'!$D:$D,'BALANCE_P-1'!$U:$U,'BALANCE-REF'!$B200)</f>
        <v>0</v>
      </c>
      <c r="F200" s="654">
        <f>SUMIFS(BALANCE_P!$C:$C,BALANCE_P!$U:$U,'BALANCE-REF'!$B200)</f>
        <v>0</v>
      </c>
      <c r="G200" s="654">
        <f>SUMIFS(BALANCE_P!$D:$D,BALANCE_P!$U:$U,'BALANCE-REF'!$B200)</f>
        <v>0</v>
      </c>
      <c r="H200" s="656">
        <f>SUMIFS(BALANCE_P!$E:$E,BALANCE_P!$U:$U,'BALANCE-REF'!$B200)</f>
        <v>0</v>
      </c>
      <c r="I200" s="656">
        <f>SUMIFS(BALANCE_P!$F:$F,BALANCE_P!$U:$U,'BALANCE-REF'!$B200)</f>
        <v>0</v>
      </c>
      <c r="J200" s="687">
        <f t="shared" si="10"/>
        <v>0</v>
      </c>
      <c r="K200" s="687">
        <f t="shared" si="11"/>
        <v>0</v>
      </c>
    </row>
    <row r="201" spans="1:11" ht="19" x14ac:dyDescent="0.25">
      <c r="A201" s="671">
        <f t="shared" si="9"/>
        <v>6</v>
      </c>
      <c r="B201" s="652">
        <v>161111</v>
      </c>
      <c r="C201" s="652" t="s">
        <v>2167</v>
      </c>
      <c r="D201" s="654">
        <f>SUMIFS('BALANCE_P-1'!$C:$C,'BALANCE_P-1'!$T:$T,'BALANCE-REF'!$B201)</f>
        <v>0</v>
      </c>
      <c r="E201" s="654">
        <f>SUMIFS('BALANCE_P-1'!$D:$D,'BALANCE_P-1'!$T:$T,'BALANCE-REF'!$B201)</f>
        <v>0</v>
      </c>
      <c r="F201" s="654">
        <f>SUMIFS(BALANCE_P!$C:$C,BALANCE_P!$T:$T,'BALANCE-REF'!$B201)</f>
        <v>0</v>
      </c>
      <c r="G201" s="654">
        <f>SUMIFS(BALANCE_P!$D:$D,BALANCE_P!$T:$T,'BALANCE-REF'!$B201)</f>
        <v>0</v>
      </c>
      <c r="H201" s="656">
        <f>SUMIFS(BALANCE_P!$E:$E,BALANCE_P!$T:$T,'BALANCE-REF'!$B201)</f>
        <v>0</v>
      </c>
      <c r="I201" s="656">
        <f>SUMIFS(BALANCE_P!$F:$F,BALANCE_P!$T:$T,'BALANCE-REF'!$B201)</f>
        <v>0</v>
      </c>
      <c r="J201" s="687">
        <f t="shared" si="10"/>
        <v>0</v>
      </c>
      <c r="K201" s="687">
        <f t="shared" si="11"/>
        <v>0</v>
      </c>
    </row>
    <row r="202" spans="1:11" ht="19" x14ac:dyDescent="0.25">
      <c r="A202" s="671">
        <f t="shared" si="9"/>
        <v>6</v>
      </c>
      <c r="B202" s="652">
        <v>161112</v>
      </c>
      <c r="C202" s="652" t="s">
        <v>2168</v>
      </c>
      <c r="D202" s="654">
        <f>SUMIFS('BALANCE_P-1'!$C:$C,'BALANCE_P-1'!$T:$T,'BALANCE-REF'!$B202)</f>
        <v>0</v>
      </c>
      <c r="E202" s="654">
        <f>SUMIFS('BALANCE_P-1'!$D:$D,'BALANCE_P-1'!$T:$T,'BALANCE-REF'!$B202)</f>
        <v>0</v>
      </c>
      <c r="F202" s="654">
        <f>SUMIFS(BALANCE_P!$C:$C,BALANCE_P!$T:$T,'BALANCE-REF'!$B202)</f>
        <v>0</v>
      </c>
      <c r="G202" s="654">
        <f>SUMIFS(BALANCE_P!$D:$D,BALANCE_P!$T:$T,'BALANCE-REF'!$B202)</f>
        <v>0</v>
      </c>
      <c r="H202" s="656">
        <f>SUMIFS(BALANCE_P!$E:$E,BALANCE_P!$T:$T,'BALANCE-REF'!$B202)</f>
        <v>0</v>
      </c>
      <c r="I202" s="656">
        <f>SUMIFS(BALANCE_P!$F:$F,BALANCE_P!$T:$T,'BALANCE-REF'!$B202)</f>
        <v>0</v>
      </c>
      <c r="J202" s="687">
        <f t="shared" si="10"/>
        <v>0</v>
      </c>
      <c r="K202" s="687">
        <f t="shared" si="11"/>
        <v>0</v>
      </c>
    </row>
    <row r="203" spans="1:11" ht="19" x14ac:dyDescent="0.25">
      <c r="A203" s="671">
        <f t="shared" si="9"/>
        <v>6</v>
      </c>
      <c r="B203" s="652">
        <v>161113</v>
      </c>
      <c r="C203" s="652" t="s">
        <v>2169</v>
      </c>
      <c r="D203" s="654">
        <f>SUMIFS('BALANCE_P-1'!$C:$C,'BALANCE_P-1'!$T:$T,'BALANCE-REF'!$B203)</f>
        <v>0</v>
      </c>
      <c r="E203" s="654">
        <f>SUMIFS('BALANCE_P-1'!$D:$D,'BALANCE_P-1'!$T:$T,'BALANCE-REF'!$B203)</f>
        <v>0</v>
      </c>
      <c r="F203" s="654">
        <f>SUMIFS(BALANCE_P!$C:$C,BALANCE_P!$T:$T,'BALANCE-REF'!$B203)</f>
        <v>0</v>
      </c>
      <c r="G203" s="654">
        <f>SUMIFS(BALANCE_P!$D:$D,BALANCE_P!$T:$T,'BALANCE-REF'!$B203)</f>
        <v>0</v>
      </c>
      <c r="H203" s="656">
        <f>SUMIFS(BALANCE_P!$E:$E,BALANCE_P!$T:$T,'BALANCE-REF'!$B203)</f>
        <v>0</v>
      </c>
      <c r="I203" s="656">
        <f>SUMIFS(BALANCE_P!$F:$F,BALANCE_P!$T:$T,'BALANCE-REF'!$B203)</f>
        <v>0</v>
      </c>
      <c r="J203" s="687">
        <f t="shared" si="10"/>
        <v>0</v>
      </c>
      <c r="K203" s="687">
        <f t="shared" si="11"/>
        <v>0</v>
      </c>
    </row>
    <row r="204" spans="1:11" ht="19" x14ac:dyDescent="0.25">
      <c r="A204" s="671">
        <f t="shared" si="9"/>
        <v>6</v>
      </c>
      <c r="B204" s="652">
        <v>161114</v>
      </c>
      <c r="C204" s="652" t="s">
        <v>2170</v>
      </c>
      <c r="D204" s="654">
        <f>SUMIFS('BALANCE_P-1'!$C:$C,'BALANCE_P-1'!$T:$T,'BALANCE-REF'!$B204)</f>
        <v>0</v>
      </c>
      <c r="E204" s="654">
        <f>SUMIFS('BALANCE_P-1'!$D:$D,'BALANCE_P-1'!$T:$T,'BALANCE-REF'!$B204)</f>
        <v>0</v>
      </c>
      <c r="F204" s="654">
        <f>SUMIFS(BALANCE_P!$C:$C,BALANCE_P!$T:$T,'BALANCE-REF'!$B204)</f>
        <v>0</v>
      </c>
      <c r="G204" s="654">
        <f>SUMIFS(BALANCE_P!$D:$D,BALANCE_P!$T:$T,'BALANCE-REF'!$B204)</f>
        <v>0</v>
      </c>
      <c r="H204" s="656">
        <f>SUMIFS(BALANCE_P!$E:$E,BALANCE_P!$T:$T,'BALANCE-REF'!$B204)</f>
        <v>0</v>
      </c>
      <c r="I204" s="656">
        <f>SUMIFS(BALANCE_P!$F:$F,BALANCE_P!$T:$T,'BALANCE-REF'!$B204)</f>
        <v>0</v>
      </c>
      <c r="J204" s="687">
        <f t="shared" si="10"/>
        <v>0</v>
      </c>
      <c r="K204" s="687">
        <f t="shared" si="11"/>
        <v>0</v>
      </c>
    </row>
    <row r="205" spans="1:11" ht="19" x14ac:dyDescent="0.25">
      <c r="A205" s="671">
        <f t="shared" si="9"/>
        <v>6</v>
      </c>
      <c r="B205" s="652">
        <v>161115</v>
      </c>
      <c r="C205" s="652" t="s">
        <v>2171</v>
      </c>
      <c r="D205" s="654">
        <f>SUMIFS('BALANCE_P-1'!$C:$C,'BALANCE_P-1'!$T:$T,'BALANCE-REF'!$B205)</f>
        <v>0</v>
      </c>
      <c r="E205" s="654">
        <f>SUMIFS('BALANCE_P-1'!$D:$D,'BALANCE_P-1'!$T:$T,'BALANCE-REF'!$B205)</f>
        <v>0</v>
      </c>
      <c r="F205" s="654">
        <f>SUMIFS(BALANCE_P!$C:$C,BALANCE_P!$T:$T,'BALANCE-REF'!$B205)</f>
        <v>0</v>
      </c>
      <c r="G205" s="654">
        <f>SUMIFS(BALANCE_P!$D:$D,BALANCE_P!$T:$T,'BALANCE-REF'!$B205)</f>
        <v>0</v>
      </c>
      <c r="H205" s="656">
        <f>SUMIFS(BALANCE_P!$E:$E,BALANCE_P!$T:$T,'BALANCE-REF'!$B205)</f>
        <v>0</v>
      </c>
      <c r="I205" s="656">
        <f>SUMIFS(BALANCE_P!$F:$F,BALANCE_P!$T:$T,'BALANCE-REF'!$B205)</f>
        <v>0</v>
      </c>
      <c r="J205" s="687">
        <f t="shared" si="10"/>
        <v>0</v>
      </c>
      <c r="K205" s="687">
        <f t="shared" si="11"/>
        <v>0</v>
      </c>
    </row>
    <row r="206" spans="1:11" ht="19" x14ac:dyDescent="0.25">
      <c r="A206" s="671">
        <f t="shared" si="9"/>
        <v>6</v>
      </c>
      <c r="B206" s="652">
        <v>161116</v>
      </c>
      <c r="C206" s="652" t="s">
        <v>2172</v>
      </c>
      <c r="D206" s="654">
        <f>SUMIFS('BALANCE_P-1'!$C:$C,'BALANCE_P-1'!$T:$T,'BALANCE-REF'!$B206)</f>
        <v>0</v>
      </c>
      <c r="E206" s="654">
        <f>SUMIFS('BALANCE_P-1'!$D:$D,'BALANCE_P-1'!$T:$T,'BALANCE-REF'!$B206)</f>
        <v>0</v>
      </c>
      <c r="F206" s="654">
        <f>SUMIFS(BALANCE_P!$C:$C,BALANCE_P!$T:$T,'BALANCE-REF'!$B206)</f>
        <v>0</v>
      </c>
      <c r="G206" s="654">
        <f>SUMIFS(BALANCE_P!$D:$D,BALANCE_P!$T:$T,'BALANCE-REF'!$B206)</f>
        <v>0</v>
      </c>
      <c r="H206" s="656">
        <f>SUMIFS(BALANCE_P!$E:$E,BALANCE_P!$T:$T,'BALANCE-REF'!$B206)</f>
        <v>0</v>
      </c>
      <c r="I206" s="656">
        <f>SUMIFS(BALANCE_P!$F:$F,BALANCE_P!$T:$T,'BALANCE-REF'!$B206)</f>
        <v>0</v>
      </c>
      <c r="J206" s="687">
        <f t="shared" si="10"/>
        <v>0</v>
      </c>
      <c r="K206" s="687">
        <f t="shared" si="11"/>
        <v>0</v>
      </c>
    </row>
    <row r="207" spans="1:11" ht="19" x14ac:dyDescent="0.25">
      <c r="A207" s="671">
        <f t="shared" si="9"/>
        <v>6</v>
      </c>
      <c r="B207" s="652">
        <v>161117</v>
      </c>
      <c r="C207" s="652" t="s">
        <v>2173</v>
      </c>
      <c r="D207" s="654">
        <f>SUMIFS('BALANCE_P-1'!$C:$C,'BALANCE_P-1'!$T:$T,'BALANCE-REF'!$B207)</f>
        <v>0</v>
      </c>
      <c r="E207" s="654">
        <f>SUMIFS('BALANCE_P-1'!$D:$D,'BALANCE_P-1'!$T:$T,'BALANCE-REF'!$B207)</f>
        <v>0</v>
      </c>
      <c r="F207" s="654">
        <f>SUMIFS(BALANCE_P!$C:$C,BALANCE_P!$T:$T,'BALANCE-REF'!$B207)</f>
        <v>0</v>
      </c>
      <c r="G207" s="654">
        <f>SUMIFS(BALANCE_P!$D:$D,BALANCE_P!$T:$T,'BALANCE-REF'!$B207)</f>
        <v>0</v>
      </c>
      <c r="H207" s="656">
        <f>SUMIFS(BALANCE_P!$E:$E,BALANCE_P!$T:$T,'BALANCE-REF'!$B207)</f>
        <v>0</v>
      </c>
      <c r="I207" s="656">
        <f>SUMIFS(BALANCE_P!$F:$F,BALANCE_P!$T:$T,'BALANCE-REF'!$B207)</f>
        <v>0</v>
      </c>
      <c r="J207" s="687">
        <f t="shared" si="10"/>
        <v>0</v>
      </c>
      <c r="K207" s="687">
        <f t="shared" si="11"/>
        <v>0</v>
      </c>
    </row>
    <row r="208" spans="1:11" ht="19" x14ac:dyDescent="0.25">
      <c r="A208" s="671">
        <f t="shared" si="9"/>
        <v>5</v>
      </c>
      <c r="B208" s="652">
        <v>16112</v>
      </c>
      <c r="C208" s="652" t="s">
        <v>2174</v>
      </c>
      <c r="D208" s="654">
        <f>SUMIFS('BALANCE_P-1'!$C:$C,'BALANCE_P-1'!$U:$U,'BALANCE-REF'!$B208)</f>
        <v>0</v>
      </c>
      <c r="E208" s="654">
        <f>SUMIFS('BALANCE_P-1'!$D:$D,'BALANCE_P-1'!$U:$U,'BALANCE-REF'!$B208)</f>
        <v>0</v>
      </c>
      <c r="F208" s="654">
        <f>SUMIFS(BALANCE_P!$C:$C,BALANCE_P!$U:$U,'BALANCE-REF'!$B208)</f>
        <v>0</v>
      </c>
      <c r="G208" s="654">
        <f>SUMIFS(BALANCE_P!$D:$D,BALANCE_P!$U:$U,'BALANCE-REF'!$B208)</f>
        <v>0</v>
      </c>
      <c r="H208" s="656">
        <f>SUMIFS(BALANCE_P!$E:$E,BALANCE_P!$U:$U,'BALANCE-REF'!$B208)</f>
        <v>0</v>
      </c>
      <c r="I208" s="656">
        <f>SUMIFS(BALANCE_P!$F:$F,BALANCE_P!$U:$U,'BALANCE-REF'!$B208)</f>
        <v>0</v>
      </c>
      <c r="J208" s="687">
        <f t="shared" si="10"/>
        <v>0</v>
      </c>
      <c r="K208" s="687">
        <f t="shared" si="11"/>
        <v>0</v>
      </c>
    </row>
    <row r="209" spans="1:11" ht="19" x14ac:dyDescent="0.25">
      <c r="A209" s="671">
        <f t="shared" si="9"/>
        <v>6</v>
      </c>
      <c r="B209" s="652">
        <v>161121</v>
      </c>
      <c r="C209" s="652" t="s">
        <v>2175</v>
      </c>
      <c r="D209" s="654">
        <f>SUMIFS('BALANCE_P-1'!$C:$C,'BALANCE_P-1'!$T:$T,'BALANCE-REF'!$B209)</f>
        <v>0</v>
      </c>
      <c r="E209" s="654">
        <f>SUMIFS('BALANCE_P-1'!$D:$D,'BALANCE_P-1'!$T:$T,'BALANCE-REF'!$B209)</f>
        <v>0</v>
      </c>
      <c r="F209" s="654">
        <f>SUMIFS(BALANCE_P!$C:$C,BALANCE_P!$T:$T,'BALANCE-REF'!$B209)</f>
        <v>0</v>
      </c>
      <c r="G209" s="654">
        <f>SUMIFS(BALANCE_P!$D:$D,BALANCE_P!$T:$T,'BALANCE-REF'!$B209)</f>
        <v>0</v>
      </c>
      <c r="H209" s="656">
        <f>SUMIFS(BALANCE_P!$E:$E,BALANCE_P!$T:$T,'BALANCE-REF'!$B209)</f>
        <v>0</v>
      </c>
      <c r="I209" s="656">
        <f>SUMIFS(BALANCE_P!$F:$F,BALANCE_P!$T:$T,'BALANCE-REF'!$B209)</f>
        <v>0</v>
      </c>
      <c r="J209" s="687">
        <f t="shared" si="10"/>
        <v>0</v>
      </c>
      <c r="K209" s="687">
        <f t="shared" si="11"/>
        <v>0</v>
      </c>
    </row>
    <row r="210" spans="1:11" ht="19" x14ac:dyDescent="0.25">
      <c r="A210" s="671">
        <f t="shared" si="9"/>
        <v>6</v>
      </c>
      <c r="B210" s="652">
        <v>161122</v>
      </c>
      <c r="C210" s="652" t="s">
        <v>2176</v>
      </c>
      <c r="D210" s="654">
        <f>SUMIFS('BALANCE_P-1'!$C:$C,'BALANCE_P-1'!$T:$T,'BALANCE-REF'!$B210)</f>
        <v>0</v>
      </c>
      <c r="E210" s="654">
        <f>SUMIFS('BALANCE_P-1'!$D:$D,'BALANCE_P-1'!$T:$T,'BALANCE-REF'!$B210)</f>
        <v>0</v>
      </c>
      <c r="F210" s="654">
        <f>SUMIFS(BALANCE_P!$C:$C,BALANCE_P!$T:$T,'BALANCE-REF'!$B210)</f>
        <v>0</v>
      </c>
      <c r="G210" s="654">
        <f>SUMIFS(BALANCE_P!$D:$D,BALANCE_P!$T:$T,'BALANCE-REF'!$B210)</f>
        <v>0</v>
      </c>
      <c r="H210" s="656">
        <f>SUMIFS(BALANCE_P!$E:$E,BALANCE_P!$T:$T,'BALANCE-REF'!$B210)</f>
        <v>0</v>
      </c>
      <c r="I210" s="656">
        <f>SUMIFS(BALANCE_P!$F:$F,BALANCE_P!$T:$T,'BALANCE-REF'!$B210)</f>
        <v>0</v>
      </c>
      <c r="J210" s="687">
        <f t="shared" si="10"/>
        <v>0</v>
      </c>
      <c r="K210" s="687">
        <f t="shared" si="11"/>
        <v>0</v>
      </c>
    </row>
    <row r="211" spans="1:11" ht="19" x14ac:dyDescent="0.25">
      <c r="A211" s="671">
        <f t="shared" si="9"/>
        <v>6</v>
      </c>
      <c r="B211" s="652">
        <v>161123</v>
      </c>
      <c r="C211" s="652" t="s">
        <v>2177</v>
      </c>
      <c r="D211" s="654">
        <f>SUMIFS('BALANCE_P-1'!$C:$C,'BALANCE_P-1'!$T:$T,'BALANCE-REF'!$B211)</f>
        <v>0</v>
      </c>
      <c r="E211" s="654">
        <f>SUMIFS('BALANCE_P-1'!$D:$D,'BALANCE_P-1'!$T:$T,'BALANCE-REF'!$B211)</f>
        <v>0</v>
      </c>
      <c r="F211" s="654">
        <f>SUMIFS(BALANCE_P!$C:$C,BALANCE_P!$T:$T,'BALANCE-REF'!$B211)</f>
        <v>0</v>
      </c>
      <c r="G211" s="654">
        <f>SUMIFS(BALANCE_P!$D:$D,BALANCE_P!$T:$T,'BALANCE-REF'!$B211)</f>
        <v>0</v>
      </c>
      <c r="H211" s="656">
        <f>SUMIFS(BALANCE_P!$E:$E,BALANCE_P!$T:$T,'BALANCE-REF'!$B211)</f>
        <v>0</v>
      </c>
      <c r="I211" s="656">
        <f>SUMIFS(BALANCE_P!$F:$F,BALANCE_P!$T:$T,'BALANCE-REF'!$B211)</f>
        <v>0</v>
      </c>
      <c r="J211" s="687">
        <f t="shared" si="10"/>
        <v>0</v>
      </c>
      <c r="K211" s="687">
        <f t="shared" si="11"/>
        <v>0</v>
      </c>
    </row>
    <row r="212" spans="1:11" ht="19" x14ac:dyDescent="0.25">
      <c r="A212" s="671">
        <f t="shared" si="9"/>
        <v>6</v>
      </c>
      <c r="B212" s="652">
        <v>161124</v>
      </c>
      <c r="C212" s="652" t="s">
        <v>2178</v>
      </c>
      <c r="D212" s="654">
        <f>SUMIFS('BALANCE_P-1'!$C:$C,'BALANCE_P-1'!$T:$T,'BALANCE-REF'!$B212)</f>
        <v>0</v>
      </c>
      <c r="E212" s="654">
        <f>SUMIFS('BALANCE_P-1'!$D:$D,'BALANCE_P-1'!$T:$T,'BALANCE-REF'!$B212)</f>
        <v>0</v>
      </c>
      <c r="F212" s="654">
        <f>SUMIFS(BALANCE_P!$C:$C,BALANCE_P!$T:$T,'BALANCE-REF'!$B212)</f>
        <v>0</v>
      </c>
      <c r="G212" s="654">
        <f>SUMIFS(BALANCE_P!$D:$D,BALANCE_P!$T:$T,'BALANCE-REF'!$B212)</f>
        <v>0</v>
      </c>
      <c r="H212" s="656">
        <f>SUMIFS(BALANCE_P!$E:$E,BALANCE_P!$T:$T,'BALANCE-REF'!$B212)</f>
        <v>0</v>
      </c>
      <c r="I212" s="656">
        <f>SUMIFS(BALANCE_P!$F:$F,BALANCE_P!$T:$T,'BALANCE-REF'!$B212)</f>
        <v>0</v>
      </c>
      <c r="J212" s="687">
        <f t="shared" si="10"/>
        <v>0</v>
      </c>
      <c r="K212" s="687">
        <f t="shared" si="11"/>
        <v>0</v>
      </c>
    </row>
    <row r="213" spans="1:11" ht="19" x14ac:dyDescent="0.25">
      <c r="A213" s="671">
        <f t="shared" si="9"/>
        <v>6</v>
      </c>
      <c r="B213" s="652">
        <v>161125</v>
      </c>
      <c r="C213" s="652" t="s">
        <v>2179</v>
      </c>
      <c r="D213" s="654">
        <f>SUMIFS('BALANCE_P-1'!$C:$C,'BALANCE_P-1'!$T:$T,'BALANCE-REF'!$B213)</f>
        <v>0</v>
      </c>
      <c r="E213" s="654">
        <f>SUMIFS('BALANCE_P-1'!$D:$D,'BALANCE_P-1'!$T:$T,'BALANCE-REF'!$B213)</f>
        <v>0</v>
      </c>
      <c r="F213" s="654">
        <f>SUMIFS(BALANCE_P!$C:$C,BALANCE_P!$T:$T,'BALANCE-REF'!$B213)</f>
        <v>0</v>
      </c>
      <c r="G213" s="654">
        <f>SUMIFS(BALANCE_P!$D:$D,BALANCE_P!$T:$T,'BALANCE-REF'!$B213)</f>
        <v>0</v>
      </c>
      <c r="H213" s="656">
        <f>SUMIFS(BALANCE_P!$E:$E,BALANCE_P!$T:$T,'BALANCE-REF'!$B213)</f>
        <v>0</v>
      </c>
      <c r="I213" s="656">
        <f>SUMIFS(BALANCE_P!$F:$F,BALANCE_P!$T:$T,'BALANCE-REF'!$B213)</f>
        <v>0</v>
      </c>
      <c r="J213" s="687">
        <f t="shared" si="10"/>
        <v>0</v>
      </c>
      <c r="K213" s="687">
        <f t="shared" si="11"/>
        <v>0</v>
      </c>
    </row>
    <row r="214" spans="1:11" ht="19" x14ac:dyDescent="0.25">
      <c r="A214" s="671">
        <f t="shared" si="9"/>
        <v>6</v>
      </c>
      <c r="B214" s="652">
        <v>161126</v>
      </c>
      <c r="C214" s="652" t="s">
        <v>2180</v>
      </c>
      <c r="D214" s="654">
        <f>SUMIFS('BALANCE_P-1'!$C:$C,'BALANCE_P-1'!$T:$T,'BALANCE-REF'!$B214)</f>
        <v>0</v>
      </c>
      <c r="E214" s="654">
        <f>SUMIFS('BALANCE_P-1'!$D:$D,'BALANCE_P-1'!$T:$T,'BALANCE-REF'!$B214)</f>
        <v>0</v>
      </c>
      <c r="F214" s="654">
        <f>SUMIFS(BALANCE_P!$C:$C,BALANCE_P!$T:$T,'BALANCE-REF'!$B214)</f>
        <v>0</v>
      </c>
      <c r="G214" s="654">
        <f>SUMIFS(BALANCE_P!$D:$D,BALANCE_P!$T:$T,'BALANCE-REF'!$B214)</f>
        <v>0</v>
      </c>
      <c r="H214" s="656">
        <f>SUMIFS(BALANCE_P!$E:$E,BALANCE_P!$T:$T,'BALANCE-REF'!$B214)</f>
        <v>0</v>
      </c>
      <c r="I214" s="656">
        <f>SUMIFS(BALANCE_P!$F:$F,BALANCE_P!$T:$T,'BALANCE-REF'!$B214)</f>
        <v>0</v>
      </c>
      <c r="J214" s="687">
        <f t="shared" si="10"/>
        <v>0</v>
      </c>
      <c r="K214" s="687">
        <f t="shared" si="11"/>
        <v>0</v>
      </c>
    </row>
    <row r="215" spans="1:11" ht="19" x14ac:dyDescent="0.25">
      <c r="A215" s="671">
        <f t="shared" si="9"/>
        <v>6</v>
      </c>
      <c r="B215" s="652">
        <v>161127</v>
      </c>
      <c r="C215" s="652" t="s">
        <v>2181</v>
      </c>
      <c r="D215" s="654">
        <f>SUMIFS('BALANCE_P-1'!$C:$C,'BALANCE_P-1'!$T:$T,'BALANCE-REF'!$B215)</f>
        <v>0</v>
      </c>
      <c r="E215" s="654">
        <f>SUMIFS('BALANCE_P-1'!$D:$D,'BALANCE_P-1'!$T:$T,'BALANCE-REF'!$B215)</f>
        <v>0</v>
      </c>
      <c r="F215" s="654">
        <f>SUMIFS(BALANCE_P!$C:$C,BALANCE_P!$T:$T,'BALANCE-REF'!$B215)</f>
        <v>0</v>
      </c>
      <c r="G215" s="654">
        <f>SUMIFS(BALANCE_P!$D:$D,BALANCE_P!$T:$T,'BALANCE-REF'!$B215)</f>
        <v>0</v>
      </c>
      <c r="H215" s="656">
        <f>SUMIFS(BALANCE_P!$E:$E,BALANCE_P!$T:$T,'BALANCE-REF'!$B215)</f>
        <v>0</v>
      </c>
      <c r="I215" s="656">
        <f>SUMIFS(BALANCE_P!$F:$F,BALANCE_P!$T:$T,'BALANCE-REF'!$B215)</f>
        <v>0</v>
      </c>
      <c r="J215" s="687">
        <f t="shared" si="10"/>
        <v>0</v>
      </c>
      <c r="K215" s="687">
        <f t="shared" si="11"/>
        <v>0</v>
      </c>
    </row>
    <row r="216" spans="1:11" ht="19" x14ac:dyDescent="0.25">
      <c r="A216" s="671">
        <f t="shared" si="9"/>
        <v>5</v>
      </c>
      <c r="B216" s="652">
        <v>16113</v>
      </c>
      <c r="C216" s="652" t="s">
        <v>2182</v>
      </c>
      <c r="D216" s="654">
        <f>SUMIFS('BALANCE_P-1'!$C:$C,'BALANCE_P-1'!$U:$U,'BALANCE-REF'!$B216)</f>
        <v>0</v>
      </c>
      <c r="E216" s="654">
        <f>SUMIFS('BALANCE_P-1'!$D:$D,'BALANCE_P-1'!$U:$U,'BALANCE-REF'!$B216)</f>
        <v>0</v>
      </c>
      <c r="F216" s="654">
        <f>SUMIFS(BALANCE_P!$C:$C,BALANCE_P!$U:$U,'BALANCE-REF'!$B216)</f>
        <v>0</v>
      </c>
      <c r="G216" s="654">
        <f>SUMIFS(BALANCE_P!$D:$D,BALANCE_P!$U:$U,'BALANCE-REF'!$B216)</f>
        <v>0</v>
      </c>
      <c r="H216" s="656">
        <f>SUMIFS(BALANCE_P!$E:$E,BALANCE_P!$U:$U,'BALANCE-REF'!$B216)</f>
        <v>0</v>
      </c>
      <c r="I216" s="656">
        <f>SUMIFS(BALANCE_P!$F:$F,BALANCE_P!$U:$U,'BALANCE-REF'!$B216)</f>
        <v>0</v>
      </c>
      <c r="J216" s="687">
        <f t="shared" si="10"/>
        <v>0</v>
      </c>
      <c r="K216" s="687">
        <f t="shared" si="11"/>
        <v>0</v>
      </c>
    </row>
    <row r="217" spans="1:11" ht="19" x14ac:dyDescent="0.25">
      <c r="A217" s="671">
        <f t="shared" si="9"/>
        <v>6</v>
      </c>
      <c r="B217" s="652">
        <v>161131</v>
      </c>
      <c r="C217" s="652" t="s">
        <v>2183</v>
      </c>
      <c r="D217" s="654">
        <f>SUMIFS('BALANCE_P-1'!$C:$C,'BALANCE_P-1'!$T:$T,'BALANCE-REF'!$B217)</f>
        <v>0</v>
      </c>
      <c r="E217" s="654">
        <f>SUMIFS('BALANCE_P-1'!$D:$D,'BALANCE_P-1'!$T:$T,'BALANCE-REF'!$B217)</f>
        <v>0</v>
      </c>
      <c r="F217" s="654">
        <f>SUMIFS(BALANCE_P!$C:$C,BALANCE_P!$T:$T,'BALANCE-REF'!$B217)</f>
        <v>0</v>
      </c>
      <c r="G217" s="654">
        <f>SUMIFS(BALANCE_P!$D:$D,BALANCE_P!$T:$T,'BALANCE-REF'!$B217)</f>
        <v>0</v>
      </c>
      <c r="H217" s="656">
        <f>SUMIFS(BALANCE_P!$E:$E,BALANCE_P!$T:$T,'BALANCE-REF'!$B217)</f>
        <v>0</v>
      </c>
      <c r="I217" s="656">
        <f>SUMIFS(BALANCE_P!$F:$F,BALANCE_P!$T:$T,'BALANCE-REF'!$B217)</f>
        <v>0</v>
      </c>
      <c r="J217" s="687">
        <f t="shared" si="10"/>
        <v>0</v>
      </c>
      <c r="K217" s="687">
        <f t="shared" si="11"/>
        <v>0</v>
      </c>
    </row>
    <row r="218" spans="1:11" ht="19" x14ac:dyDescent="0.25">
      <c r="A218" s="671">
        <f t="shared" si="9"/>
        <v>6</v>
      </c>
      <c r="B218" s="652">
        <v>161132</v>
      </c>
      <c r="C218" s="652" t="s">
        <v>2184</v>
      </c>
      <c r="D218" s="654">
        <f>SUMIFS('BALANCE_P-1'!$C:$C,'BALANCE_P-1'!$T:$T,'BALANCE-REF'!$B218)</f>
        <v>0</v>
      </c>
      <c r="E218" s="654">
        <f>SUMIFS('BALANCE_P-1'!$D:$D,'BALANCE_P-1'!$T:$T,'BALANCE-REF'!$B218)</f>
        <v>0</v>
      </c>
      <c r="F218" s="654">
        <f>SUMIFS(BALANCE_P!$C:$C,BALANCE_P!$T:$T,'BALANCE-REF'!$B218)</f>
        <v>0</v>
      </c>
      <c r="G218" s="654">
        <f>SUMIFS(BALANCE_P!$D:$D,BALANCE_P!$T:$T,'BALANCE-REF'!$B218)</f>
        <v>0</v>
      </c>
      <c r="H218" s="656">
        <f>SUMIFS(BALANCE_P!$E:$E,BALANCE_P!$T:$T,'BALANCE-REF'!$B218)</f>
        <v>0</v>
      </c>
      <c r="I218" s="656">
        <f>SUMIFS(BALANCE_P!$F:$F,BALANCE_P!$T:$T,'BALANCE-REF'!$B218)</f>
        <v>0</v>
      </c>
      <c r="J218" s="687">
        <f t="shared" si="10"/>
        <v>0</v>
      </c>
      <c r="K218" s="687">
        <f t="shared" si="11"/>
        <v>0</v>
      </c>
    </row>
    <row r="219" spans="1:11" ht="19" x14ac:dyDescent="0.25">
      <c r="A219" s="671">
        <f t="shared" si="9"/>
        <v>6</v>
      </c>
      <c r="B219" s="652">
        <v>161133</v>
      </c>
      <c r="C219" s="652" t="s">
        <v>2185</v>
      </c>
      <c r="D219" s="654">
        <f>SUMIFS('BALANCE_P-1'!$C:$C,'BALANCE_P-1'!$T:$T,'BALANCE-REF'!$B219)</f>
        <v>0</v>
      </c>
      <c r="E219" s="654">
        <f>SUMIFS('BALANCE_P-1'!$D:$D,'BALANCE_P-1'!$T:$T,'BALANCE-REF'!$B219)</f>
        <v>0</v>
      </c>
      <c r="F219" s="654">
        <f>SUMIFS(BALANCE_P!$C:$C,BALANCE_P!$T:$T,'BALANCE-REF'!$B219)</f>
        <v>0</v>
      </c>
      <c r="G219" s="654">
        <f>SUMIFS(BALANCE_P!$D:$D,BALANCE_P!$T:$T,'BALANCE-REF'!$B219)</f>
        <v>0</v>
      </c>
      <c r="H219" s="656">
        <f>SUMIFS(BALANCE_P!$E:$E,BALANCE_P!$T:$T,'BALANCE-REF'!$B219)</f>
        <v>0</v>
      </c>
      <c r="I219" s="656">
        <f>SUMIFS(BALANCE_P!$F:$F,BALANCE_P!$T:$T,'BALANCE-REF'!$B219)</f>
        <v>0</v>
      </c>
      <c r="J219" s="687">
        <f t="shared" si="10"/>
        <v>0</v>
      </c>
      <c r="K219" s="687">
        <f t="shared" si="11"/>
        <v>0</v>
      </c>
    </row>
    <row r="220" spans="1:11" ht="19" x14ac:dyDescent="0.25">
      <c r="A220" s="671">
        <f t="shared" si="9"/>
        <v>6</v>
      </c>
      <c r="B220" s="652">
        <v>161134</v>
      </c>
      <c r="C220" s="652" t="s">
        <v>2186</v>
      </c>
      <c r="D220" s="654">
        <f>SUMIFS('BALANCE_P-1'!$C:$C,'BALANCE_P-1'!$T:$T,'BALANCE-REF'!$B220)</f>
        <v>0</v>
      </c>
      <c r="E220" s="654">
        <f>SUMIFS('BALANCE_P-1'!$D:$D,'BALANCE_P-1'!$T:$T,'BALANCE-REF'!$B220)</f>
        <v>0</v>
      </c>
      <c r="F220" s="654">
        <f>SUMIFS(BALANCE_P!$C:$C,BALANCE_P!$T:$T,'BALANCE-REF'!$B220)</f>
        <v>0</v>
      </c>
      <c r="G220" s="654">
        <f>SUMIFS(BALANCE_P!$D:$D,BALANCE_P!$T:$T,'BALANCE-REF'!$B220)</f>
        <v>0</v>
      </c>
      <c r="H220" s="656">
        <f>SUMIFS(BALANCE_P!$E:$E,BALANCE_P!$T:$T,'BALANCE-REF'!$B220)</f>
        <v>0</v>
      </c>
      <c r="I220" s="656">
        <f>SUMIFS(BALANCE_P!$F:$F,BALANCE_P!$T:$T,'BALANCE-REF'!$B220)</f>
        <v>0</v>
      </c>
      <c r="J220" s="687">
        <f t="shared" si="10"/>
        <v>0</v>
      </c>
      <c r="K220" s="687">
        <f t="shared" si="11"/>
        <v>0</v>
      </c>
    </row>
    <row r="221" spans="1:11" ht="19" x14ac:dyDescent="0.25">
      <c r="A221" s="671">
        <f t="shared" si="9"/>
        <v>6</v>
      </c>
      <c r="B221" s="652">
        <v>161135</v>
      </c>
      <c r="C221" s="652" t="s">
        <v>2187</v>
      </c>
      <c r="D221" s="654">
        <f>SUMIFS('BALANCE_P-1'!$C:$C,'BALANCE_P-1'!$T:$T,'BALANCE-REF'!$B221)</f>
        <v>0</v>
      </c>
      <c r="E221" s="654">
        <f>SUMIFS('BALANCE_P-1'!$D:$D,'BALANCE_P-1'!$T:$T,'BALANCE-REF'!$B221)</f>
        <v>0</v>
      </c>
      <c r="F221" s="654">
        <f>SUMIFS(BALANCE_P!$C:$C,BALANCE_P!$T:$T,'BALANCE-REF'!$B221)</f>
        <v>0</v>
      </c>
      <c r="G221" s="654">
        <f>SUMIFS(BALANCE_P!$D:$D,BALANCE_P!$T:$T,'BALANCE-REF'!$B221)</f>
        <v>0</v>
      </c>
      <c r="H221" s="656">
        <f>SUMIFS(BALANCE_P!$E:$E,BALANCE_P!$T:$T,'BALANCE-REF'!$B221)</f>
        <v>0</v>
      </c>
      <c r="I221" s="656">
        <f>SUMIFS(BALANCE_P!$F:$F,BALANCE_P!$T:$T,'BALANCE-REF'!$B221)</f>
        <v>0</v>
      </c>
      <c r="J221" s="687">
        <f t="shared" si="10"/>
        <v>0</v>
      </c>
      <c r="K221" s="687">
        <f t="shared" si="11"/>
        <v>0</v>
      </c>
    </row>
    <row r="222" spans="1:11" ht="19" x14ac:dyDescent="0.25">
      <c r="A222" s="671">
        <f t="shared" si="9"/>
        <v>6</v>
      </c>
      <c r="B222" s="652">
        <v>161136</v>
      </c>
      <c r="C222" s="652" t="s">
        <v>2188</v>
      </c>
      <c r="D222" s="654">
        <f>SUMIFS('BALANCE_P-1'!$C:$C,'BALANCE_P-1'!$T:$T,'BALANCE-REF'!$B222)</f>
        <v>0</v>
      </c>
      <c r="E222" s="654">
        <f>SUMIFS('BALANCE_P-1'!$D:$D,'BALANCE_P-1'!$T:$T,'BALANCE-REF'!$B222)</f>
        <v>0</v>
      </c>
      <c r="F222" s="654">
        <f>SUMIFS(BALANCE_P!$C:$C,BALANCE_P!$T:$T,'BALANCE-REF'!$B222)</f>
        <v>0</v>
      </c>
      <c r="G222" s="654">
        <f>SUMIFS(BALANCE_P!$D:$D,BALANCE_P!$T:$T,'BALANCE-REF'!$B222)</f>
        <v>0</v>
      </c>
      <c r="H222" s="656">
        <f>SUMIFS(BALANCE_P!$E:$E,BALANCE_P!$T:$T,'BALANCE-REF'!$B222)</f>
        <v>0</v>
      </c>
      <c r="I222" s="656">
        <f>SUMIFS(BALANCE_P!$F:$F,BALANCE_P!$T:$T,'BALANCE-REF'!$B222)</f>
        <v>0</v>
      </c>
      <c r="J222" s="687">
        <f t="shared" si="10"/>
        <v>0</v>
      </c>
      <c r="K222" s="687">
        <f t="shared" si="11"/>
        <v>0</v>
      </c>
    </row>
    <row r="223" spans="1:11" ht="19" x14ac:dyDescent="0.25">
      <c r="A223" s="671">
        <f t="shared" si="9"/>
        <v>6</v>
      </c>
      <c r="B223" s="652">
        <v>161137</v>
      </c>
      <c r="C223" s="652" t="s">
        <v>2189</v>
      </c>
      <c r="D223" s="654">
        <f>SUMIFS('BALANCE_P-1'!$C:$C,'BALANCE_P-1'!$T:$T,'BALANCE-REF'!$B223)</f>
        <v>0</v>
      </c>
      <c r="E223" s="654">
        <f>SUMIFS('BALANCE_P-1'!$D:$D,'BALANCE_P-1'!$T:$T,'BALANCE-REF'!$B223)</f>
        <v>0</v>
      </c>
      <c r="F223" s="654">
        <f>SUMIFS(BALANCE_P!$C:$C,BALANCE_P!$T:$T,'BALANCE-REF'!$B223)</f>
        <v>0</v>
      </c>
      <c r="G223" s="654">
        <f>SUMIFS(BALANCE_P!$D:$D,BALANCE_P!$T:$T,'BALANCE-REF'!$B223)</f>
        <v>0</v>
      </c>
      <c r="H223" s="656">
        <f>SUMIFS(BALANCE_P!$E:$E,BALANCE_P!$T:$T,'BALANCE-REF'!$B223)</f>
        <v>0</v>
      </c>
      <c r="I223" s="656">
        <f>SUMIFS(BALANCE_P!$F:$F,BALANCE_P!$T:$T,'BALANCE-REF'!$B223)</f>
        <v>0</v>
      </c>
      <c r="J223" s="687">
        <f t="shared" si="10"/>
        <v>0</v>
      </c>
      <c r="K223" s="687">
        <f t="shared" si="11"/>
        <v>0</v>
      </c>
    </row>
    <row r="224" spans="1:11" ht="19" x14ac:dyDescent="0.25">
      <c r="A224" s="671">
        <f t="shared" si="9"/>
        <v>5</v>
      </c>
      <c r="B224" s="652">
        <v>16114</v>
      </c>
      <c r="C224" s="652" t="s">
        <v>2190</v>
      </c>
      <c r="D224" s="654">
        <f>SUMIFS('BALANCE_P-1'!$C:$C,'BALANCE_P-1'!$U:$U,'BALANCE-REF'!$B224)</f>
        <v>0</v>
      </c>
      <c r="E224" s="654">
        <f>SUMIFS('BALANCE_P-1'!$D:$D,'BALANCE_P-1'!$U:$U,'BALANCE-REF'!$B224)</f>
        <v>0</v>
      </c>
      <c r="F224" s="654">
        <f>SUMIFS(BALANCE_P!$C:$C,BALANCE_P!$U:$U,'BALANCE-REF'!$B224)</f>
        <v>0</v>
      </c>
      <c r="G224" s="654">
        <f>SUMIFS(BALANCE_P!$D:$D,BALANCE_P!$U:$U,'BALANCE-REF'!$B224)</f>
        <v>0</v>
      </c>
      <c r="H224" s="656">
        <f>SUMIFS(BALANCE_P!$E:$E,BALANCE_P!$U:$U,'BALANCE-REF'!$B224)</f>
        <v>0</v>
      </c>
      <c r="I224" s="656">
        <f>SUMIFS(BALANCE_P!$F:$F,BALANCE_P!$U:$U,'BALANCE-REF'!$B224)</f>
        <v>0</v>
      </c>
      <c r="J224" s="687">
        <f t="shared" si="10"/>
        <v>0</v>
      </c>
      <c r="K224" s="687">
        <f t="shared" si="11"/>
        <v>0</v>
      </c>
    </row>
    <row r="225" spans="1:11" ht="19" x14ac:dyDescent="0.25">
      <c r="A225" s="671">
        <f t="shared" si="9"/>
        <v>6</v>
      </c>
      <c r="B225" s="652">
        <v>161141</v>
      </c>
      <c r="C225" s="652" t="s">
        <v>2191</v>
      </c>
      <c r="D225" s="654">
        <f>SUMIFS('BALANCE_P-1'!$C:$C,'BALANCE_P-1'!$T:$T,'BALANCE-REF'!$B225)</f>
        <v>0</v>
      </c>
      <c r="E225" s="654">
        <f>SUMIFS('BALANCE_P-1'!$D:$D,'BALANCE_P-1'!$T:$T,'BALANCE-REF'!$B225)</f>
        <v>0</v>
      </c>
      <c r="F225" s="654">
        <f>SUMIFS(BALANCE_P!$C:$C,BALANCE_P!$T:$T,'BALANCE-REF'!$B225)</f>
        <v>0</v>
      </c>
      <c r="G225" s="654">
        <f>SUMIFS(BALANCE_P!$D:$D,BALANCE_P!$T:$T,'BALANCE-REF'!$B225)</f>
        <v>0</v>
      </c>
      <c r="H225" s="656">
        <f>SUMIFS(BALANCE_P!$E:$E,BALANCE_P!$T:$T,'BALANCE-REF'!$B225)</f>
        <v>0</v>
      </c>
      <c r="I225" s="656">
        <f>SUMIFS(BALANCE_P!$F:$F,BALANCE_P!$T:$T,'BALANCE-REF'!$B225)</f>
        <v>0</v>
      </c>
      <c r="J225" s="687">
        <f t="shared" si="10"/>
        <v>0</v>
      </c>
      <c r="K225" s="687">
        <f t="shared" si="11"/>
        <v>0</v>
      </c>
    </row>
    <row r="226" spans="1:11" ht="19" x14ac:dyDescent="0.25">
      <c r="A226" s="671">
        <f t="shared" si="9"/>
        <v>6</v>
      </c>
      <c r="B226" s="652">
        <v>161142</v>
      </c>
      <c r="C226" s="652" t="s">
        <v>2192</v>
      </c>
      <c r="D226" s="654">
        <f>SUMIFS('BALANCE_P-1'!$C:$C,'BALANCE_P-1'!$T:$T,'BALANCE-REF'!$B226)</f>
        <v>0</v>
      </c>
      <c r="E226" s="654">
        <f>SUMIFS('BALANCE_P-1'!$D:$D,'BALANCE_P-1'!$T:$T,'BALANCE-REF'!$B226)</f>
        <v>0</v>
      </c>
      <c r="F226" s="654">
        <f>SUMIFS(BALANCE_P!$C:$C,BALANCE_P!$T:$T,'BALANCE-REF'!$B226)</f>
        <v>0</v>
      </c>
      <c r="G226" s="654">
        <f>SUMIFS(BALANCE_P!$D:$D,BALANCE_P!$T:$T,'BALANCE-REF'!$B226)</f>
        <v>0</v>
      </c>
      <c r="H226" s="656">
        <f>SUMIFS(BALANCE_P!$E:$E,BALANCE_P!$T:$T,'BALANCE-REF'!$B226)</f>
        <v>0</v>
      </c>
      <c r="I226" s="656">
        <f>SUMIFS(BALANCE_P!$F:$F,BALANCE_P!$T:$T,'BALANCE-REF'!$B226)</f>
        <v>0</v>
      </c>
      <c r="J226" s="687">
        <f t="shared" si="10"/>
        <v>0</v>
      </c>
      <c r="K226" s="687">
        <f t="shared" si="11"/>
        <v>0</v>
      </c>
    </row>
    <row r="227" spans="1:11" ht="19" x14ac:dyDescent="0.25">
      <c r="A227" s="671">
        <f t="shared" si="9"/>
        <v>6</v>
      </c>
      <c r="B227" s="652">
        <v>161143</v>
      </c>
      <c r="C227" s="652" t="s">
        <v>2193</v>
      </c>
      <c r="D227" s="654">
        <f>SUMIFS('BALANCE_P-1'!$C:$C,'BALANCE_P-1'!$T:$T,'BALANCE-REF'!$B227)</f>
        <v>0</v>
      </c>
      <c r="E227" s="654">
        <f>SUMIFS('BALANCE_P-1'!$D:$D,'BALANCE_P-1'!$T:$T,'BALANCE-REF'!$B227)</f>
        <v>0</v>
      </c>
      <c r="F227" s="654">
        <f>SUMIFS(BALANCE_P!$C:$C,BALANCE_P!$T:$T,'BALANCE-REF'!$B227)</f>
        <v>0</v>
      </c>
      <c r="G227" s="654">
        <f>SUMIFS(BALANCE_P!$D:$D,BALANCE_P!$T:$T,'BALANCE-REF'!$B227)</f>
        <v>0</v>
      </c>
      <c r="H227" s="656">
        <f>SUMIFS(BALANCE_P!$E:$E,BALANCE_P!$T:$T,'BALANCE-REF'!$B227)</f>
        <v>0</v>
      </c>
      <c r="I227" s="656">
        <f>SUMIFS(BALANCE_P!$F:$F,BALANCE_P!$T:$T,'BALANCE-REF'!$B227)</f>
        <v>0</v>
      </c>
      <c r="J227" s="687">
        <f t="shared" si="10"/>
        <v>0</v>
      </c>
      <c r="K227" s="687">
        <f t="shared" si="11"/>
        <v>0</v>
      </c>
    </row>
    <row r="228" spans="1:11" ht="19" x14ac:dyDescent="0.25">
      <c r="A228" s="671">
        <f t="shared" si="9"/>
        <v>6</v>
      </c>
      <c r="B228" s="652">
        <v>161144</v>
      </c>
      <c r="C228" s="652" t="s">
        <v>2194</v>
      </c>
      <c r="D228" s="654">
        <f>SUMIFS('BALANCE_P-1'!$C:$C,'BALANCE_P-1'!$T:$T,'BALANCE-REF'!$B228)</f>
        <v>0</v>
      </c>
      <c r="E228" s="654">
        <f>SUMIFS('BALANCE_P-1'!$D:$D,'BALANCE_P-1'!$T:$T,'BALANCE-REF'!$B228)</f>
        <v>0</v>
      </c>
      <c r="F228" s="654">
        <f>SUMIFS(BALANCE_P!$C:$C,BALANCE_P!$T:$T,'BALANCE-REF'!$B228)</f>
        <v>0</v>
      </c>
      <c r="G228" s="654">
        <f>SUMIFS(BALANCE_P!$D:$D,BALANCE_P!$T:$T,'BALANCE-REF'!$B228)</f>
        <v>0</v>
      </c>
      <c r="H228" s="656">
        <f>SUMIFS(BALANCE_P!$E:$E,BALANCE_P!$T:$T,'BALANCE-REF'!$B228)</f>
        <v>0</v>
      </c>
      <c r="I228" s="656">
        <f>SUMIFS(BALANCE_P!$F:$F,BALANCE_P!$T:$T,'BALANCE-REF'!$B228)</f>
        <v>0</v>
      </c>
      <c r="J228" s="687">
        <f t="shared" si="10"/>
        <v>0</v>
      </c>
      <c r="K228" s="687">
        <f t="shared" si="11"/>
        <v>0</v>
      </c>
    </row>
    <row r="229" spans="1:11" ht="19" x14ac:dyDescent="0.25">
      <c r="A229" s="671">
        <f t="shared" si="9"/>
        <v>6</v>
      </c>
      <c r="B229" s="652">
        <v>161145</v>
      </c>
      <c r="C229" s="652" t="s">
        <v>2195</v>
      </c>
      <c r="D229" s="654">
        <f>SUMIFS('BALANCE_P-1'!$C:$C,'BALANCE_P-1'!$T:$T,'BALANCE-REF'!$B229)</f>
        <v>0</v>
      </c>
      <c r="E229" s="654">
        <f>SUMIFS('BALANCE_P-1'!$D:$D,'BALANCE_P-1'!$T:$T,'BALANCE-REF'!$B229)</f>
        <v>0</v>
      </c>
      <c r="F229" s="654">
        <f>SUMIFS(BALANCE_P!$C:$C,BALANCE_P!$T:$T,'BALANCE-REF'!$B229)</f>
        <v>0</v>
      </c>
      <c r="G229" s="654">
        <f>SUMIFS(BALANCE_P!$D:$D,BALANCE_P!$T:$T,'BALANCE-REF'!$B229)</f>
        <v>0</v>
      </c>
      <c r="H229" s="656">
        <f>SUMIFS(BALANCE_P!$E:$E,BALANCE_P!$T:$T,'BALANCE-REF'!$B229)</f>
        <v>0</v>
      </c>
      <c r="I229" s="656">
        <f>SUMIFS(BALANCE_P!$F:$F,BALANCE_P!$T:$T,'BALANCE-REF'!$B229)</f>
        <v>0</v>
      </c>
      <c r="J229" s="687">
        <f t="shared" si="10"/>
        <v>0</v>
      </c>
      <c r="K229" s="687">
        <f t="shared" si="11"/>
        <v>0</v>
      </c>
    </row>
    <row r="230" spans="1:11" ht="19" x14ac:dyDescent="0.25">
      <c r="A230" s="671">
        <f t="shared" si="9"/>
        <v>6</v>
      </c>
      <c r="B230" s="652">
        <v>161146</v>
      </c>
      <c r="C230" s="652" t="s">
        <v>2196</v>
      </c>
      <c r="D230" s="654">
        <f>SUMIFS('BALANCE_P-1'!$C:$C,'BALANCE_P-1'!$T:$T,'BALANCE-REF'!$B230)</f>
        <v>0</v>
      </c>
      <c r="E230" s="654">
        <f>SUMIFS('BALANCE_P-1'!$D:$D,'BALANCE_P-1'!$T:$T,'BALANCE-REF'!$B230)</f>
        <v>0</v>
      </c>
      <c r="F230" s="654">
        <f>SUMIFS(BALANCE_P!$C:$C,BALANCE_P!$T:$T,'BALANCE-REF'!$B230)</f>
        <v>0</v>
      </c>
      <c r="G230" s="654">
        <f>SUMIFS(BALANCE_P!$D:$D,BALANCE_P!$T:$T,'BALANCE-REF'!$B230)</f>
        <v>0</v>
      </c>
      <c r="H230" s="656">
        <f>SUMIFS(BALANCE_P!$E:$E,BALANCE_P!$T:$T,'BALANCE-REF'!$B230)</f>
        <v>0</v>
      </c>
      <c r="I230" s="656">
        <f>SUMIFS(BALANCE_P!$F:$F,BALANCE_P!$T:$T,'BALANCE-REF'!$B230)</f>
        <v>0</v>
      </c>
      <c r="J230" s="687">
        <f t="shared" si="10"/>
        <v>0</v>
      </c>
      <c r="K230" s="687">
        <f t="shared" si="11"/>
        <v>0</v>
      </c>
    </row>
    <row r="231" spans="1:11" ht="19" x14ac:dyDescent="0.25">
      <c r="A231" s="671">
        <f t="shared" si="9"/>
        <v>6</v>
      </c>
      <c r="B231" s="652">
        <v>161147</v>
      </c>
      <c r="C231" s="652" t="s">
        <v>2197</v>
      </c>
      <c r="D231" s="654">
        <f>SUMIFS('BALANCE_P-1'!$C:$C,'BALANCE_P-1'!$T:$T,'BALANCE-REF'!$B231)</f>
        <v>0</v>
      </c>
      <c r="E231" s="654">
        <f>SUMIFS('BALANCE_P-1'!$D:$D,'BALANCE_P-1'!$T:$T,'BALANCE-REF'!$B231)</f>
        <v>0</v>
      </c>
      <c r="F231" s="654">
        <f>SUMIFS(BALANCE_P!$C:$C,BALANCE_P!$T:$T,'BALANCE-REF'!$B231)</f>
        <v>0</v>
      </c>
      <c r="G231" s="654">
        <f>SUMIFS(BALANCE_P!$D:$D,BALANCE_P!$T:$T,'BALANCE-REF'!$B231)</f>
        <v>0</v>
      </c>
      <c r="H231" s="656">
        <f>SUMIFS(BALANCE_P!$E:$E,BALANCE_P!$T:$T,'BALANCE-REF'!$B231)</f>
        <v>0</v>
      </c>
      <c r="I231" s="656">
        <f>SUMIFS(BALANCE_P!$F:$F,BALANCE_P!$T:$T,'BALANCE-REF'!$B231)</f>
        <v>0</v>
      </c>
      <c r="J231" s="687">
        <f t="shared" si="10"/>
        <v>0</v>
      </c>
      <c r="K231" s="687">
        <f t="shared" si="11"/>
        <v>0</v>
      </c>
    </row>
    <row r="232" spans="1:11" ht="19" x14ac:dyDescent="0.25">
      <c r="A232" s="671">
        <f t="shared" si="9"/>
        <v>5</v>
      </c>
      <c r="B232" s="652">
        <v>16115</v>
      </c>
      <c r="C232" s="652" t="s">
        <v>2198</v>
      </c>
      <c r="D232" s="654">
        <f>SUMIFS('BALANCE_P-1'!$C:$C,'BALANCE_P-1'!$U:$U,'BALANCE-REF'!$B232)</f>
        <v>0</v>
      </c>
      <c r="E232" s="654">
        <f>SUMIFS('BALANCE_P-1'!$D:$D,'BALANCE_P-1'!$U:$U,'BALANCE-REF'!$B232)</f>
        <v>0</v>
      </c>
      <c r="F232" s="654">
        <f>SUMIFS(BALANCE_P!$C:$C,BALANCE_P!$U:$U,'BALANCE-REF'!$B232)</f>
        <v>0</v>
      </c>
      <c r="G232" s="654">
        <f>SUMIFS(BALANCE_P!$D:$D,BALANCE_P!$U:$U,'BALANCE-REF'!$B232)</f>
        <v>0</v>
      </c>
      <c r="H232" s="656">
        <f>SUMIFS(BALANCE_P!$E:$E,BALANCE_P!$U:$U,'BALANCE-REF'!$B232)</f>
        <v>0</v>
      </c>
      <c r="I232" s="656">
        <f>SUMIFS(BALANCE_P!$F:$F,BALANCE_P!$U:$U,'BALANCE-REF'!$B232)</f>
        <v>0</v>
      </c>
      <c r="J232" s="687">
        <f t="shared" si="10"/>
        <v>0</v>
      </c>
      <c r="K232" s="687">
        <f t="shared" si="11"/>
        <v>0</v>
      </c>
    </row>
    <row r="233" spans="1:11" ht="19" x14ac:dyDescent="0.25">
      <c r="A233" s="671">
        <f t="shared" si="9"/>
        <v>6</v>
      </c>
      <c r="B233" s="652">
        <v>161151</v>
      </c>
      <c r="C233" s="652" t="s">
        <v>2199</v>
      </c>
      <c r="D233" s="654">
        <f>SUMIFS('BALANCE_P-1'!$C:$C,'BALANCE_P-1'!$T:$T,'BALANCE-REF'!$B233)</f>
        <v>0</v>
      </c>
      <c r="E233" s="654">
        <f>SUMIFS('BALANCE_P-1'!$D:$D,'BALANCE_P-1'!$T:$T,'BALANCE-REF'!$B233)</f>
        <v>0</v>
      </c>
      <c r="F233" s="654">
        <f>SUMIFS(BALANCE_P!$C:$C,BALANCE_P!$T:$T,'BALANCE-REF'!$B233)</f>
        <v>0</v>
      </c>
      <c r="G233" s="654">
        <f>SUMIFS(BALANCE_P!$D:$D,BALANCE_P!$T:$T,'BALANCE-REF'!$B233)</f>
        <v>0</v>
      </c>
      <c r="H233" s="656">
        <f>SUMIFS(BALANCE_P!$E:$E,BALANCE_P!$T:$T,'BALANCE-REF'!$B233)</f>
        <v>0</v>
      </c>
      <c r="I233" s="656">
        <f>SUMIFS(BALANCE_P!$F:$F,BALANCE_P!$T:$T,'BALANCE-REF'!$B233)</f>
        <v>0</v>
      </c>
      <c r="J233" s="687">
        <f t="shared" si="10"/>
        <v>0</v>
      </c>
      <c r="K233" s="687">
        <f t="shared" si="11"/>
        <v>0</v>
      </c>
    </row>
    <row r="234" spans="1:11" ht="19" x14ac:dyDescent="0.25">
      <c r="A234" s="671">
        <f t="shared" si="9"/>
        <v>6</v>
      </c>
      <c r="B234" s="652">
        <v>161152</v>
      </c>
      <c r="C234" s="652" t="s">
        <v>2200</v>
      </c>
      <c r="D234" s="654">
        <f>SUMIFS('BALANCE_P-1'!$C:$C,'BALANCE_P-1'!$T:$T,'BALANCE-REF'!$B234)</f>
        <v>0</v>
      </c>
      <c r="E234" s="654">
        <f>SUMIFS('BALANCE_P-1'!$D:$D,'BALANCE_P-1'!$T:$T,'BALANCE-REF'!$B234)</f>
        <v>0</v>
      </c>
      <c r="F234" s="654">
        <f>SUMIFS(BALANCE_P!$C:$C,BALANCE_P!$T:$T,'BALANCE-REF'!$B234)</f>
        <v>0</v>
      </c>
      <c r="G234" s="654">
        <f>SUMIFS(BALANCE_P!$D:$D,BALANCE_P!$T:$T,'BALANCE-REF'!$B234)</f>
        <v>0</v>
      </c>
      <c r="H234" s="656">
        <f>SUMIFS(BALANCE_P!$E:$E,BALANCE_P!$T:$T,'BALANCE-REF'!$B234)</f>
        <v>0</v>
      </c>
      <c r="I234" s="656">
        <f>SUMIFS(BALANCE_P!$F:$F,BALANCE_P!$T:$T,'BALANCE-REF'!$B234)</f>
        <v>0</v>
      </c>
      <c r="J234" s="687">
        <f t="shared" si="10"/>
        <v>0</v>
      </c>
      <c r="K234" s="687">
        <f t="shared" si="11"/>
        <v>0</v>
      </c>
    </row>
    <row r="235" spans="1:11" ht="19" x14ac:dyDescent="0.25">
      <c r="A235" s="671">
        <f t="shared" si="9"/>
        <v>6</v>
      </c>
      <c r="B235" s="652">
        <v>161153</v>
      </c>
      <c r="C235" s="652" t="s">
        <v>2201</v>
      </c>
      <c r="D235" s="654">
        <f>SUMIFS('BALANCE_P-1'!$C:$C,'BALANCE_P-1'!$T:$T,'BALANCE-REF'!$B235)</f>
        <v>0</v>
      </c>
      <c r="E235" s="654">
        <f>SUMIFS('BALANCE_P-1'!$D:$D,'BALANCE_P-1'!$T:$T,'BALANCE-REF'!$B235)</f>
        <v>0</v>
      </c>
      <c r="F235" s="654">
        <f>SUMIFS(BALANCE_P!$C:$C,BALANCE_P!$T:$T,'BALANCE-REF'!$B235)</f>
        <v>0</v>
      </c>
      <c r="G235" s="654">
        <f>SUMIFS(BALANCE_P!$D:$D,BALANCE_P!$T:$T,'BALANCE-REF'!$B235)</f>
        <v>0</v>
      </c>
      <c r="H235" s="656">
        <f>SUMIFS(BALANCE_P!$E:$E,BALANCE_P!$T:$T,'BALANCE-REF'!$B235)</f>
        <v>0</v>
      </c>
      <c r="I235" s="656">
        <f>SUMIFS(BALANCE_P!$F:$F,BALANCE_P!$T:$T,'BALANCE-REF'!$B235)</f>
        <v>0</v>
      </c>
      <c r="J235" s="687">
        <f t="shared" si="10"/>
        <v>0</v>
      </c>
      <c r="K235" s="687">
        <f t="shared" si="11"/>
        <v>0</v>
      </c>
    </row>
    <row r="236" spans="1:11" ht="19" x14ac:dyDescent="0.25">
      <c r="A236" s="671">
        <f t="shared" si="9"/>
        <v>6</v>
      </c>
      <c r="B236" s="652">
        <v>161154</v>
      </c>
      <c r="C236" s="652" t="s">
        <v>2202</v>
      </c>
      <c r="D236" s="654">
        <f>SUMIFS('BALANCE_P-1'!$C:$C,'BALANCE_P-1'!$T:$T,'BALANCE-REF'!$B236)</f>
        <v>0</v>
      </c>
      <c r="E236" s="654">
        <f>SUMIFS('BALANCE_P-1'!$D:$D,'BALANCE_P-1'!$T:$T,'BALANCE-REF'!$B236)</f>
        <v>0</v>
      </c>
      <c r="F236" s="654">
        <f>SUMIFS(BALANCE_P!$C:$C,BALANCE_P!$T:$T,'BALANCE-REF'!$B236)</f>
        <v>0</v>
      </c>
      <c r="G236" s="654">
        <f>SUMIFS(BALANCE_P!$D:$D,BALANCE_P!$T:$T,'BALANCE-REF'!$B236)</f>
        <v>0</v>
      </c>
      <c r="H236" s="656">
        <f>SUMIFS(BALANCE_P!$E:$E,BALANCE_P!$T:$T,'BALANCE-REF'!$B236)</f>
        <v>0</v>
      </c>
      <c r="I236" s="656">
        <f>SUMIFS(BALANCE_P!$F:$F,BALANCE_P!$T:$T,'BALANCE-REF'!$B236)</f>
        <v>0</v>
      </c>
      <c r="J236" s="687">
        <f t="shared" si="10"/>
        <v>0</v>
      </c>
      <c r="K236" s="687">
        <f t="shared" si="11"/>
        <v>0</v>
      </c>
    </row>
    <row r="237" spans="1:11" ht="19" x14ac:dyDescent="0.25">
      <c r="A237" s="671">
        <f t="shared" si="9"/>
        <v>6</v>
      </c>
      <c r="B237" s="652">
        <v>161155</v>
      </c>
      <c r="C237" s="652" t="s">
        <v>2203</v>
      </c>
      <c r="D237" s="654">
        <f>SUMIFS('BALANCE_P-1'!$C:$C,'BALANCE_P-1'!$T:$T,'BALANCE-REF'!$B237)</f>
        <v>0</v>
      </c>
      <c r="E237" s="654">
        <f>SUMIFS('BALANCE_P-1'!$D:$D,'BALANCE_P-1'!$T:$T,'BALANCE-REF'!$B237)</f>
        <v>0</v>
      </c>
      <c r="F237" s="654">
        <f>SUMIFS(BALANCE_P!$C:$C,BALANCE_P!$T:$T,'BALANCE-REF'!$B237)</f>
        <v>0</v>
      </c>
      <c r="G237" s="654">
        <f>SUMIFS(BALANCE_P!$D:$D,BALANCE_P!$T:$T,'BALANCE-REF'!$B237)</f>
        <v>0</v>
      </c>
      <c r="H237" s="656">
        <f>SUMIFS(BALANCE_P!$E:$E,BALANCE_P!$T:$T,'BALANCE-REF'!$B237)</f>
        <v>0</v>
      </c>
      <c r="I237" s="656">
        <f>SUMIFS(BALANCE_P!$F:$F,BALANCE_P!$T:$T,'BALANCE-REF'!$B237)</f>
        <v>0</v>
      </c>
      <c r="J237" s="687">
        <f t="shared" si="10"/>
        <v>0</v>
      </c>
      <c r="K237" s="687">
        <f t="shared" si="11"/>
        <v>0</v>
      </c>
    </row>
    <row r="238" spans="1:11" ht="19" x14ac:dyDescent="0.25">
      <c r="A238" s="671">
        <f t="shared" si="9"/>
        <v>6</v>
      </c>
      <c r="B238" s="652">
        <v>161156</v>
      </c>
      <c r="C238" s="652" t="s">
        <v>2204</v>
      </c>
      <c r="D238" s="654">
        <f>SUMIFS('BALANCE_P-1'!$C:$C,'BALANCE_P-1'!$T:$T,'BALANCE-REF'!$B238)</f>
        <v>0</v>
      </c>
      <c r="E238" s="654">
        <f>SUMIFS('BALANCE_P-1'!$D:$D,'BALANCE_P-1'!$T:$T,'BALANCE-REF'!$B238)</f>
        <v>0</v>
      </c>
      <c r="F238" s="654">
        <f>SUMIFS(BALANCE_P!$C:$C,BALANCE_P!$T:$T,'BALANCE-REF'!$B238)</f>
        <v>0</v>
      </c>
      <c r="G238" s="654">
        <f>SUMIFS(BALANCE_P!$D:$D,BALANCE_P!$T:$T,'BALANCE-REF'!$B238)</f>
        <v>0</v>
      </c>
      <c r="H238" s="656">
        <f>SUMIFS(BALANCE_P!$E:$E,BALANCE_P!$T:$T,'BALANCE-REF'!$B238)</f>
        <v>0</v>
      </c>
      <c r="I238" s="656">
        <f>SUMIFS(BALANCE_P!$F:$F,BALANCE_P!$T:$T,'BALANCE-REF'!$B238)</f>
        <v>0</v>
      </c>
      <c r="J238" s="687">
        <f t="shared" si="10"/>
        <v>0</v>
      </c>
      <c r="K238" s="687">
        <f t="shared" si="11"/>
        <v>0</v>
      </c>
    </row>
    <row r="239" spans="1:11" ht="19" x14ac:dyDescent="0.25">
      <c r="A239" s="671">
        <f t="shared" si="9"/>
        <v>6</v>
      </c>
      <c r="B239" s="652">
        <v>161157</v>
      </c>
      <c r="C239" s="652" t="s">
        <v>2205</v>
      </c>
      <c r="D239" s="654">
        <f>SUMIFS('BALANCE_P-1'!$C:$C,'BALANCE_P-1'!$T:$T,'BALANCE-REF'!$B239)</f>
        <v>0</v>
      </c>
      <c r="E239" s="654">
        <f>SUMIFS('BALANCE_P-1'!$D:$D,'BALANCE_P-1'!$T:$T,'BALANCE-REF'!$B239)</f>
        <v>0</v>
      </c>
      <c r="F239" s="654">
        <f>SUMIFS(BALANCE_P!$C:$C,BALANCE_P!$T:$T,'BALANCE-REF'!$B239)</f>
        <v>0</v>
      </c>
      <c r="G239" s="654">
        <f>SUMIFS(BALANCE_P!$D:$D,BALANCE_P!$T:$T,'BALANCE-REF'!$B239)</f>
        <v>0</v>
      </c>
      <c r="H239" s="656">
        <f>SUMIFS(BALANCE_P!$E:$E,BALANCE_P!$T:$T,'BALANCE-REF'!$B239)</f>
        <v>0</v>
      </c>
      <c r="I239" s="656">
        <f>SUMIFS(BALANCE_P!$F:$F,BALANCE_P!$T:$T,'BALANCE-REF'!$B239)</f>
        <v>0</v>
      </c>
      <c r="J239" s="687">
        <f t="shared" si="10"/>
        <v>0</v>
      </c>
      <c r="K239" s="687">
        <f t="shared" si="11"/>
        <v>0</v>
      </c>
    </row>
    <row r="240" spans="1:11" ht="19" x14ac:dyDescent="0.25">
      <c r="A240" s="671">
        <f t="shared" si="9"/>
        <v>5</v>
      </c>
      <c r="B240" s="652">
        <v>16116</v>
      </c>
      <c r="C240" s="652" t="s">
        <v>2206</v>
      </c>
      <c r="D240" s="654">
        <f>SUMIFS('BALANCE_P-1'!$C:$C,'BALANCE_P-1'!$U:$U,'BALANCE-REF'!$B240)</f>
        <v>0</v>
      </c>
      <c r="E240" s="654">
        <f>SUMIFS('BALANCE_P-1'!$D:$D,'BALANCE_P-1'!$U:$U,'BALANCE-REF'!$B240)</f>
        <v>0</v>
      </c>
      <c r="F240" s="654">
        <f>SUMIFS(BALANCE_P!$C:$C,BALANCE_P!$U:$U,'BALANCE-REF'!$B240)</f>
        <v>0</v>
      </c>
      <c r="G240" s="654">
        <f>SUMIFS(BALANCE_P!$D:$D,BALANCE_P!$U:$U,'BALANCE-REF'!$B240)</f>
        <v>0</v>
      </c>
      <c r="H240" s="656">
        <f>SUMIFS(BALANCE_P!$E:$E,BALANCE_P!$U:$U,'BALANCE-REF'!$B240)</f>
        <v>0</v>
      </c>
      <c r="I240" s="656">
        <f>SUMIFS(BALANCE_P!$F:$F,BALANCE_P!$U:$U,'BALANCE-REF'!$B240)</f>
        <v>0</v>
      </c>
      <c r="J240" s="687">
        <f t="shared" si="10"/>
        <v>0</v>
      </c>
      <c r="K240" s="687">
        <f t="shared" si="11"/>
        <v>0</v>
      </c>
    </row>
    <row r="241" spans="1:11" ht="19" x14ac:dyDescent="0.25">
      <c r="A241" s="671">
        <f t="shared" si="9"/>
        <v>6</v>
      </c>
      <c r="B241" s="652">
        <v>161161</v>
      </c>
      <c r="C241" s="652" t="s">
        <v>2207</v>
      </c>
      <c r="D241" s="654">
        <f>SUMIFS('BALANCE_P-1'!$C:$C,'BALANCE_P-1'!$T:$T,'BALANCE-REF'!$B241)</f>
        <v>0</v>
      </c>
      <c r="E241" s="654">
        <f>SUMIFS('BALANCE_P-1'!$D:$D,'BALANCE_P-1'!$T:$T,'BALANCE-REF'!$B241)</f>
        <v>0</v>
      </c>
      <c r="F241" s="654">
        <f>SUMIFS(BALANCE_P!$C:$C,BALANCE_P!$T:$T,'BALANCE-REF'!$B241)</f>
        <v>0</v>
      </c>
      <c r="G241" s="654">
        <f>SUMIFS(BALANCE_P!$D:$D,BALANCE_P!$T:$T,'BALANCE-REF'!$B241)</f>
        <v>0</v>
      </c>
      <c r="H241" s="656">
        <f>SUMIFS(BALANCE_P!$E:$E,BALANCE_P!$T:$T,'BALANCE-REF'!$B241)</f>
        <v>0</v>
      </c>
      <c r="I241" s="656">
        <f>SUMIFS(BALANCE_P!$F:$F,BALANCE_P!$T:$T,'BALANCE-REF'!$B241)</f>
        <v>0</v>
      </c>
      <c r="J241" s="687">
        <f t="shared" si="10"/>
        <v>0</v>
      </c>
      <c r="K241" s="687">
        <f t="shared" si="11"/>
        <v>0</v>
      </c>
    </row>
    <row r="242" spans="1:11" ht="19" x14ac:dyDescent="0.25">
      <c r="A242" s="671">
        <f t="shared" si="9"/>
        <v>6</v>
      </c>
      <c r="B242" s="652">
        <v>161162</v>
      </c>
      <c r="C242" s="652" t="s">
        <v>2208</v>
      </c>
      <c r="D242" s="654">
        <f>SUMIFS('BALANCE_P-1'!$C:$C,'BALANCE_P-1'!$T:$T,'BALANCE-REF'!$B242)</f>
        <v>0</v>
      </c>
      <c r="E242" s="654">
        <f>SUMIFS('BALANCE_P-1'!$D:$D,'BALANCE_P-1'!$T:$T,'BALANCE-REF'!$B242)</f>
        <v>0</v>
      </c>
      <c r="F242" s="654">
        <f>SUMIFS(BALANCE_P!$C:$C,BALANCE_P!$T:$T,'BALANCE-REF'!$B242)</f>
        <v>0</v>
      </c>
      <c r="G242" s="654">
        <f>SUMIFS(BALANCE_P!$D:$D,BALANCE_P!$T:$T,'BALANCE-REF'!$B242)</f>
        <v>0</v>
      </c>
      <c r="H242" s="656">
        <f>SUMIFS(BALANCE_P!$E:$E,BALANCE_P!$T:$T,'BALANCE-REF'!$B242)</f>
        <v>0</v>
      </c>
      <c r="I242" s="656">
        <f>SUMIFS(BALANCE_P!$F:$F,BALANCE_P!$T:$T,'BALANCE-REF'!$B242)</f>
        <v>0</v>
      </c>
      <c r="J242" s="687">
        <f t="shared" si="10"/>
        <v>0</v>
      </c>
      <c r="K242" s="687">
        <f t="shared" si="11"/>
        <v>0</v>
      </c>
    </row>
    <row r="243" spans="1:11" ht="19" x14ac:dyDescent="0.25">
      <c r="A243" s="671">
        <f t="shared" si="9"/>
        <v>6</v>
      </c>
      <c r="B243" s="652">
        <v>161163</v>
      </c>
      <c r="C243" s="652" t="s">
        <v>2209</v>
      </c>
      <c r="D243" s="654">
        <f>SUMIFS('BALANCE_P-1'!$C:$C,'BALANCE_P-1'!$T:$T,'BALANCE-REF'!$B243)</f>
        <v>0</v>
      </c>
      <c r="E243" s="654">
        <f>SUMIFS('BALANCE_P-1'!$D:$D,'BALANCE_P-1'!$T:$T,'BALANCE-REF'!$B243)</f>
        <v>0</v>
      </c>
      <c r="F243" s="654">
        <f>SUMIFS(BALANCE_P!$C:$C,BALANCE_P!$T:$T,'BALANCE-REF'!$B243)</f>
        <v>0</v>
      </c>
      <c r="G243" s="654">
        <f>SUMIFS(BALANCE_P!$D:$D,BALANCE_P!$T:$T,'BALANCE-REF'!$B243)</f>
        <v>0</v>
      </c>
      <c r="H243" s="656">
        <f>SUMIFS(BALANCE_P!$E:$E,BALANCE_P!$T:$T,'BALANCE-REF'!$B243)</f>
        <v>0</v>
      </c>
      <c r="I243" s="656">
        <f>SUMIFS(BALANCE_P!$F:$F,BALANCE_P!$T:$T,'BALANCE-REF'!$B243)</f>
        <v>0</v>
      </c>
      <c r="J243" s="687">
        <f t="shared" si="10"/>
        <v>0</v>
      </c>
      <c r="K243" s="687">
        <f t="shared" si="11"/>
        <v>0</v>
      </c>
    </row>
    <row r="244" spans="1:11" ht="19" x14ac:dyDescent="0.25">
      <c r="A244" s="671">
        <f t="shared" si="9"/>
        <v>6</v>
      </c>
      <c r="B244" s="652">
        <v>161164</v>
      </c>
      <c r="C244" s="652" t="s">
        <v>2210</v>
      </c>
      <c r="D244" s="654">
        <f>SUMIFS('BALANCE_P-1'!$C:$C,'BALANCE_P-1'!$T:$T,'BALANCE-REF'!$B244)</f>
        <v>0</v>
      </c>
      <c r="E244" s="654">
        <f>SUMIFS('BALANCE_P-1'!$D:$D,'BALANCE_P-1'!$T:$T,'BALANCE-REF'!$B244)</f>
        <v>0</v>
      </c>
      <c r="F244" s="654">
        <f>SUMIFS(BALANCE_P!$C:$C,BALANCE_P!$T:$T,'BALANCE-REF'!$B244)</f>
        <v>0</v>
      </c>
      <c r="G244" s="654">
        <f>SUMIFS(BALANCE_P!$D:$D,BALANCE_P!$T:$T,'BALANCE-REF'!$B244)</f>
        <v>0</v>
      </c>
      <c r="H244" s="656">
        <f>SUMIFS(BALANCE_P!$E:$E,BALANCE_P!$T:$T,'BALANCE-REF'!$B244)</f>
        <v>0</v>
      </c>
      <c r="I244" s="656">
        <f>SUMIFS(BALANCE_P!$F:$F,BALANCE_P!$T:$T,'BALANCE-REF'!$B244)</f>
        <v>0</v>
      </c>
      <c r="J244" s="687">
        <f t="shared" si="10"/>
        <v>0</v>
      </c>
      <c r="K244" s="687">
        <f t="shared" si="11"/>
        <v>0</v>
      </c>
    </row>
    <row r="245" spans="1:11" ht="19" x14ac:dyDescent="0.25">
      <c r="A245" s="671">
        <f t="shared" si="9"/>
        <v>6</v>
      </c>
      <c r="B245" s="652">
        <v>161165</v>
      </c>
      <c r="C245" s="652" t="s">
        <v>2211</v>
      </c>
      <c r="D245" s="654">
        <f>SUMIFS('BALANCE_P-1'!$C:$C,'BALANCE_P-1'!$T:$T,'BALANCE-REF'!$B245)</f>
        <v>0</v>
      </c>
      <c r="E245" s="654">
        <f>SUMIFS('BALANCE_P-1'!$D:$D,'BALANCE_P-1'!$T:$T,'BALANCE-REF'!$B245)</f>
        <v>0</v>
      </c>
      <c r="F245" s="654">
        <f>SUMIFS(BALANCE_P!$C:$C,BALANCE_P!$T:$T,'BALANCE-REF'!$B245)</f>
        <v>0</v>
      </c>
      <c r="G245" s="654">
        <f>SUMIFS(BALANCE_P!$D:$D,BALANCE_P!$T:$T,'BALANCE-REF'!$B245)</f>
        <v>0</v>
      </c>
      <c r="H245" s="656">
        <f>SUMIFS(BALANCE_P!$E:$E,BALANCE_P!$T:$T,'BALANCE-REF'!$B245)</f>
        <v>0</v>
      </c>
      <c r="I245" s="656">
        <f>SUMIFS(BALANCE_P!$F:$F,BALANCE_P!$T:$T,'BALANCE-REF'!$B245)</f>
        <v>0</v>
      </c>
      <c r="J245" s="687">
        <f t="shared" si="10"/>
        <v>0</v>
      </c>
      <c r="K245" s="687">
        <f t="shared" si="11"/>
        <v>0</v>
      </c>
    </row>
    <row r="246" spans="1:11" ht="19" x14ac:dyDescent="0.25">
      <c r="A246" s="671">
        <f t="shared" si="9"/>
        <v>6</v>
      </c>
      <c r="B246" s="652">
        <v>161166</v>
      </c>
      <c r="C246" s="652" t="s">
        <v>2212</v>
      </c>
      <c r="D246" s="654">
        <f>SUMIFS('BALANCE_P-1'!$C:$C,'BALANCE_P-1'!$T:$T,'BALANCE-REF'!$B246)</f>
        <v>0</v>
      </c>
      <c r="E246" s="654">
        <f>SUMIFS('BALANCE_P-1'!$D:$D,'BALANCE_P-1'!$T:$T,'BALANCE-REF'!$B246)</f>
        <v>0</v>
      </c>
      <c r="F246" s="654">
        <f>SUMIFS(BALANCE_P!$C:$C,BALANCE_P!$T:$T,'BALANCE-REF'!$B246)</f>
        <v>0</v>
      </c>
      <c r="G246" s="654">
        <f>SUMIFS(BALANCE_P!$D:$D,BALANCE_P!$T:$T,'BALANCE-REF'!$B246)</f>
        <v>0</v>
      </c>
      <c r="H246" s="656">
        <f>SUMIFS(BALANCE_P!$E:$E,BALANCE_P!$T:$T,'BALANCE-REF'!$B246)</f>
        <v>0</v>
      </c>
      <c r="I246" s="656">
        <f>SUMIFS(BALANCE_P!$F:$F,BALANCE_P!$T:$T,'BALANCE-REF'!$B246)</f>
        <v>0</v>
      </c>
      <c r="J246" s="687">
        <f t="shared" si="10"/>
        <v>0</v>
      </c>
      <c r="K246" s="687">
        <f t="shared" si="11"/>
        <v>0</v>
      </c>
    </row>
    <row r="247" spans="1:11" ht="19" x14ac:dyDescent="0.25">
      <c r="A247" s="671">
        <f t="shared" si="9"/>
        <v>6</v>
      </c>
      <c r="B247" s="652">
        <v>161167</v>
      </c>
      <c r="C247" s="652" t="s">
        <v>2213</v>
      </c>
      <c r="D247" s="654">
        <f>SUMIFS('BALANCE_P-1'!$C:$C,'BALANCE_P-1'!$T:$T,'BALANCE-REF'!$B247)</f>
        <v>0</v>
      </c>
      <c r="E247" s="654">
        <f>SUMIFS('BALANCE_P-1'!$D:$D,'BALANCE_P-1'!$T:$T,'BALANCE-REF'!$B247)</f>
        <v>0</v>
      </c>
      <c r="F247" s="654">
        <f>SUMIFS(BALANCE_P!$C:$C,BALANCE_P!$T:$T,'BALANCE-REF'!$B247)</f>
        <v>0</v>
      </c>
      <c r="G247" s="654">
        <f>SUMIFS(BALANCE_P!$D:$D,BALANCE_P!$T:$T,'BALANCE-REF'!$B247)</f>
        <v>0</v>
      </c>
      <c r="H247" s="656">
        <f>SUMIFS(BALANCE_P!$E:$E,BALANCE_P!$T:$T,'BALANCE-REF'!$B247)</f>
        <v>0</v>
      </c>
      <c r="I247" s="656">
        <f>SUMIFS(BALANCE_P!$F:$F,BALANCE_P!$T:$T,'BALANCE-REF'!$B247)</f>
        <v>0</v>
      </c>
      <c r="J247" s="687">
        <f t="shared" si="10"/>
        <v>0</v>
      </c>
      <c r="K247" s="687">
        <f t="shared" si="11"/>
        <v>0</v>
      </c>
    </row>
    <row r="248" spans="1:11" ht="19" x14ac:dyDescent="0.25">
      <c r="A248" s="671">
        <f t="shared" si="9"/>
        <v>4</v>
      </c>
      <c r="B248" s="652">
        <v>1616</v>
      </c>
      <c r="C248" s="652" t="s">
        <v>140</v>
      </c>
      <c r="D248" s="654">
        <f>SUMIFS('BALANCE_P-1'!$C:$C,'BALANCE_P-1'!$V:$V,'BALANCE-REF'!$B248)</f>
        <v>0</v>
      </c>
      <c r="E248" s="654">
        <f>SUMIFS('BALANCE_P-1'!$D:$D,'BALANCE_P-1'!$V:$V,'BALANCE-REF'!$B248)</f>
        <v>0</v>
      </c>
      <c r="F248" s="654">
        <f>SUMIFS(BALANCE_P!$C:$C,BALANCE_P!$V:$V,'BALANCE-REF'!$B248)</f>
        <v>0</v>
      </c>
      <c r="G248" s="654">
        <f>SUMIFS(BALANCE_P!$D:$D,BALANCE_P!$V:$V,'BALANCE-REF'!$B248)</f>
        <v>0</v>
      </c>
      <c r="H248" s="656">
        <f>SUMIFS(BALANCE_P!$E:$E,BALANCE_P!$V:$V,'BALANCE-REF'!$B248)</f>
        <v>0</v>
      </c>
      <c r="I248" s="656">
        <f>SUMIFS(BALANCE_P!$F:$F,BALANCE_P!$V:$V,'BALANCE-REF'!$B248)</f>
        <v>0</v>
      </c>
      <c r="J248" s="687">
        <f t="shared" si="10"/>
        <v>0</v>
      </c>
      <c r="K248" s="687">
        <f t="shared" si="11"/>
        <v>0</v>
      </c>
    </row>
    <row r="249" spans="1:11" ht="19" x14ac:dyDescent="0.25">
      <c r="A249" s="671">
        <f t="shared" si="9"/>
        <v>3</v>
      </c>
      <c r="B249" s="652">
        <v>162</v>
      </c>
      <c r="C249" s="652" t="s">
        <v>144</v>
      </c>
      <c r="D249" s="654">
        <f>SUMIFS('BALANCE_P-1'!$C:$C,'BALANCE_P-1'!$W:$W,'BALANCE-REF'!$B249)</f>
        <v>0</v>
      </c>
      <c r="E249" s="654">
        <f>SUMIFS('BALANCE_P-1'!$D:$D,'BALANCE_P-1'!$W:$W,'BALANCE-REF'!$B249)</f>
        <v>0</v>
      </c>
      <c r="F249" s="654">
        <f>SUMIFS(BALANCE_P!$C:$C,BALANCE_P!$W:$W,'BALANCE-REF'!$B249)</f>
        <v>0</v>
      </c>
      <c r="G249" s="654">
        <f>SUMIFS(BALANCE_P!$D:$D,BALANCE_P!$W:$W,'BALANCE-REF'!$B249)</f>
        <v>0</v>
      </c>
      <c r="H249" s="656">
        <f>SUMIFS(BALANCE_P!$E:$E,BALANCE_P!$W:$W,'BALANCE-REF'!$B249)</f>
        <v>0</v>
      </c>
      <c r="I249" s="656">
        <f>SUMIFS(BALANCE_P!$F:$F,BALANCE_P!$W:$W,'BALANCE-REF'!$B249)</f>
        <v>0</v>
      </c>
      <c r="J249" s="687">
        <f t="shared" si="10"/>
        <v>0</v>
      </c>
      <c r="K249" s="687">
        <f t="shared" si="11"/>
        <v>0</v>
      </c>
    </row>
    <row r="250" spans="1:11" ht="19" x14ac:dyDescent="0.25">
      <c r="A250" s="671">
        <f t="shared" si="9"/>
        <v>4</v>
      </c>
      <c r="B250" s="652">
        <v>1621</v>
      </c>
      <c r="C250" s="652" t="s">
        <v>2103</v>
      </c>
      <c r="D250" s="654">
        <f>SUMIFS('BALANCE_P-1'!$C:$C,'BALANCE_P-1'!$V:$V,'BALANCE-REF'!$B250)</f>
        <v>0</v>
      </c>
      <c r="E250" s="654">
        <f>SUMIFS('BALANCE_P-1'!$D:$D,'BALANCE_P-1'!$V:$V,'BALANCE-REF'!$B250)</f>
        <v>0</v>
      </c>
      <c r="F250" s="654">
        <f>SUMIFS(BALANCE_P!$C:$C,BALANCE_P!$V:$V,'BALANCE-REF'!$B250)</f>
        <v>0</v>
      </c>
      <c r="G250" s="654">
        <f>SUMIFS(BALANCE_P!$D:$D,BALANCE_P!$V:$V,'BALANCE-REF'!$B250)</f>
        <v>0</v>
      </c>
      <c r="H250" s="656">
        <f>SUMIFS(BALANCE_P!$E:$E,BALANCE_P!$V:$V,'BALANCE-REF'!$B250)</f>
        <v>0</v>
      </c>
      <c r="I250" s="656">
        <f>SUMIFS(BALANCE_P!$F:$F,BALANCE_P!$V:$V,'BALANCE-REF'!$B250)</f>
        <v>0</v>
      </c>
      <c r="J250" s="687">
        <f t="shared" si="10"/>
        <v>0</v>
      </c>
      <c r="K250" s="687">
        <f t="shared" si="11"/>
        <v>0</v>
      </c>
    </row>
    <row r="251" spans="1:11" ht="19" x14ac:dyDescent="0.25">
      <c r="A251" s="671">
        <f t="shared" si="9"/>
        <v>5</v>
      </c>
      <c r="B251" s="652">
        <v>16211</v>
      </c>
      <c r="C251" s="652" t="s">
        <v>2214</v>
      </c>
      <c r="D251" s="654">
        <f>SUMIFS('BALANCE_P-1'!$C:$C,'BALANCE_P-1'!$U:$U,'BALANCE-REF'!$B251)</f>
        <v>0</v>
      </c>
      <c r="E251" s="654">
        <f>SUMIFS('BALANCE_P-1'!$D:$D,'BALANCE_P-1'!$U:$U,'BALANCE-REF'!$B251)</f>
        <v>0</v>
      </c>
      <c r="F251" s="654">
        <f>SUMIFS(BALANCE_P!$C:$C,BALANCE_P!$U:$U,'BALANCE-REF'!$B251)</f>
        <v>0</v>
      </c>
      <c r="G251" s="654">
        <f>SUMIFS(BALANCE_P!$D:$D,BALANCE_P!$U:$U,'BALANCE-REF'!$B251)</f>
        <v>0</v>
      </c>
      <c r="H251" s="656">
        <f>SUMIFS(BALANCE_P!$E:$E,BALANCE_P!$U:$U,'BALANCE-REF'!$B251)</f>
        <v>0</v>
      </c>
      <c r="I251" s="656">
        <f>SUMIFS(BALANCE_P!$F:$F,BALANCE_P!$U:$U,'BALANCE-REF'!$B251)</f>
        <v>0</v>
      </c>
      <c r="J251" s="687">
        <f t="shared" si="10"/>
        <v>0</v>
      </c>
      <c r="K251" s="687">
        <f t="shared" si="11"/>
        <v>0</v>
      </c>
    </row>
    <row r="252" spans="1:11" ht="19" x14ac:dyDescent="0.25">
      <c r="A252" s="671">
        <f t="shared" si="9"/>
        <v>6</v>
      </c>
      <c r="B252" s="652">
        <v>162111</v>
      </c>
      <c r="C252" s="652" t="s">
        <v>2215</v>
      </c>
      <c r="D252" s="654">
        <f>SUMIFS('BALANCE_P-1'!$C:$C,'BALANCE_P-1'!$T:$T,'BALANCE-REF'!$B252)</f>
        <v>0</v>
      </c>
      <c r="E252" s="654">
        <f>SUMIFS('BALANCE_P-1'!$D:$D,'BALANCE_P-1'!$T:$T,'BALANCE-REF'!$B252)</f>
        <v>0</v>
      </c>
      <c r="F252" s="654">
        <f>SUMIFS(BALANCE_P!$C:$C,BALANCE_P!$T:$T,'BALANCE-REF'!$B252)</f>
        <v>0</v>
      </c>
      <c r="G252" s="654">
        <f>SUMIFS(BALANCE_P!$D:$D,BALANCE_P!$T:$T,'BALANCE-REF'!$B252)</f>
        <v>0</v>
      </c>
      <c r="H252" s="656">
        <f>SUMIFS(BALANCE_P!$E:$E,BALANCE_P!$T:$T,'BALANCE-REF'!$B252)</f>
        <v>0</v>
      </c>
      <c r="I252" s="656">
        <f>SUMIFS(BALANCE_P!$F:$F,BALANCE_P!$T:$T,'BALANCE-REF'!$B252)</f>
        <v>0</v>
      </c>
      <c r="J252" s="687">
        <f t="shared" si="10"/>
        <v>0</v>
      </c>
      <c r="K252" s="687">
        <f t="shared" si="11"/>
        <v>0</v>
      </c>
    </row>
    <row r="253" spans="1:11" ht="19" x14ac:dyDescent="0.25">
      <c r="A253" s="671">
        <f t="shared" si="9"/>
        <v>6</v>
      </c>
      <c r="B253" s="652">
        <v>162112</v>
      </c>
      <c r="C253" s="652" t="s">
        <v>2216</v>
      </c>
      <c r="D253" s="654">
        <f>SUMIFS('BALANCE_P-1'!$C:$C,'BALANCE_P-1'!$T:$T,'BALANCE-REF'!$B253)</f>
        <v>0</v>
      </c>
      <c r="E253" s="654">
        <f>SUMIFS('BALANCE_P-1'!$D:$D,'BALANCE_P-1'!$T:$T,'BALANCE-REF'!$B253)</f>
        <v>0</v>
      </c>
      <c r="F253" s="654">
        <f>SUMIFS(BALANCE_P!$C:$C,BALANCE_P!$T:$T,'BALANCE-REF'!$B253)</f>
        <v>0</v>
      </c>
      <c r="G253" s="654">
        <f>SUMIFS(BALANCE_P!$D:$D,BALANCE_P!$T:$T,'BALANCE-REF'!$B253)</f>
        <v>0</v>
      </c>
      <c r="H253" s="656">
        <f>SUMIFS(BALANCE_P!$E:$E,BALANCE_P!$T:$T,'BALANCE-REF'!$B253)</f>
        <v>0</v>
      </c>
      <c r="I253" s="656">
        <f>SUMIFS(BALANCE_P!$F:$F,BALANCE_P!$T:$T,'BALANCE-REF'!$B253)</f>
        <v>0</v>
      </c>
      <c r="J253" s="687">
        <f t="shared" si="10"/>
        <v>0</v>
      </c>
      <c r="K253" s="687">
        <f t="shared" si="11"/>
        <v>0</v>
      </c>
    </row>
    <row r="254" spans="1:11" ht="19" x14ac:dyDescent="0.25">
      <c r="A254" s="671">
        <f t="shared" si="9"/>
        <v>6</v>
      </c>
      <c r="B254" s="652">
        <v>162113</v>
      </c>
      <c r="C254" s="652" t="s">
        <v>2217</v>
      </c>
      <c r="D254" s="654">
        <f>SUMIFS('BALANCE_P-1'!$C:$C,'BALANCE_P-1'!$T:$T,'BALANCE-REF'!$B254)</f>
        <v>0</v>
      </c>
      <c r="E254" s="654">
        <f>SUMIFS('BALANCE_P-1'!$D:$D,'BALANCE_P-1'!$T:$T,'BALANCE-REF'!$B254)</f>
        <v>0</v>
      </c>
      <c r="F254" s="654">
        <f>SUMIFS(BALANCE_P!$C:$C,BALANCE_P!$T:$T,'BALANCE-REF'!$B254)</f>
        <v>0</v>
      </c>
      <c r="G254" s="654">
        <f>SUMIFS(BALANCE_P!$D:$D,BALANCE_P!$T:$T,'BALANCE-REF'!$B254)</f>
        <v>0</v>
      </c>
      <c r="H254" s="656">
        <f>SUMIFS(BALANCE_P!$E:$E,BALANCE_P!$T:$T,'BALANCE-REF'!$B254)</f>
        <v>0</v>
      </c>
      <c r="I254" s="656">
        <f>SUMIFS(BALANCE_P!$F:$F,BALANCE_P!$T:$T,'BALANCE-REF'!$B254)</f>
        <v>0</v>
      </c>
      <c r="J254" s="687">
        <f t="shared" si="10"/>
        <v>0</v>
      </c>
      <c r="K254" s="687">
        <f t="shared" si="11"/>
        <v>0</v>
      </c>
    </row>
    <row r="255" spans="1:11" ht="19" x14ac:dyDescent="0.25">
      <c r="A255" s="671">
        <f t="shared" si="9"/>
        <v>6</v>
      </c>
      <c r="B255" s="652">
        <v>162114</v>
      </c>
      <c r="C255" s="652" t="s">
        <v>2218</v>
      </c>
      <c r="D255" s="654">
        <f>SUMIFS('BALANCE_P-1'!$C:$C,'BALANCE_P-1'!$T:$T,'BALANCE-REF'!$B255)</f>
        <v>0</v>
      </c>
      <c r="E255" s="654">
        <f>SUMIFS('BALANCE_P-1'!$D:$D,'BALANCE_P-1'!$T:$T,'BALANCE-REF'!$B255)</f>
        <v>0</v>
      </c>
      <c r="F255" s="654">
        <f>SUMIFS(BALANCE_P!$C:$C,BALANCE_P!$T:$T,'BALANCE-REF'!$B255)</f>
        <v>0</v>
      </c>
      <c r="G255" s="654">
        <f>SUMIFS(BALANCE_P!$D:$D,BALANCE_P!$T:$T,'BALANCE-REF'!$B255)</f>
        <v>0</v>
      </c>
      <c r="H255" s="656">
        <f>SUMIFS(BALANCE_P!$E:$E,BALANCE_P!$T:$T,'BALANCE-REF'!$B255)</f>
        <v>0</v>
      </c>
      <c r="I255" s="656">
        <f>SUMIFS(BALANCE_P!$F:$F,BALANCE_P!$T:$T,'BALANCE-REF'!$B255)</f>
        <v>0</v>
      </c>
      <c r="J255" s="687">
        <f t="shared" si="10"/>
        <v>0</v>
      </c>
      <c r="K255" s="687">
        <f t="shared" si="11"/>
        <v>0</v>
      </c>
    </row>
    <row r="256" spans="1:11" ht="19" x14ac:dyDescent="0.25">
      <c r="A256" s="671">
        <f t="shared" si="9"/>
        <v>6</v>
      </c>
      <c r="B256" s="652">
        <v>162115</v>
      </c>
      <c r="C256" s="652" t="s">
        <v>2219</v>
      </c>
      <c r="D256" s="654">
        <f>SUMIFS('BALANCE_P-1'!$C:$C,'BALANCE_P-1'!$T:$T,'BALANCE-REF'!$B256)</f>
        <v>0</v>
      </c>
      <c r="E256" s="654">
        <f>SUMIFS('BALANCE_P-1'!$D:$D,'BALANCE_P-1'!$T:$T,'BALANCE-REF'!$B256)</f>
        <v>0</v>
      </c>
      <c r="F256" s="654">
        <f>SUMIFS(BALANCE_P!$C:$C,BALANCE_P!$T:$T,'BALANCE-REF'!$B256)</f>
        <v>0</v>
      </c>
      <c r="G256" s="654">
        <f>SUMIFS(BALANCE_P!$D:$D,BALANCE_P!$T:$T,'BALANCE-REF'!$B256)</f>
        <v>0</v>
      </c>
      <c r="H256" s="656">
        <f>SUMIFS(BALANCE_P!$E:$E,BALANCE_P!$T:$T,'BALANCE-REF'!$B256)</f>
        <v>0</v>
      </c>
      <c r="I256" s="656">
        <f>SUMIFS(BALANCE_P!$F:$F,BALANCE_P!$T:$T,'BALANCE-REF'!$B256)</f>
        <v>0</v>
      </c>
      <c r="J256" s="687">
        <f t="shared" si="10"/>
        <v>0</v>
      </c>
      <c r="K256" s="687">
        <f t="shared" si="11"/>
        <v>0</v>
      </c>
    </row>
    <row r="257" spans="1:11" ht="19" x14ac:dyDescent="0.25">
      <c r="A257" s="671">
        <f t="shared" si="9"/>
        <v>6</v>
      </c>
      <c r="B257" s="652">
        <v>162116</v>
      </c>
      <c r="C257" s="652" t="s">
        <v>2220</v>
      </c>
      <c r="D257" s="654">
        <f>SUMIFS('BALANCE_P-1'!$C:$C,'BALANCE_P-1'!$T:$T,'BALANCE-REF'!$B257)</f>
        <v>0</v>
      </c>
      <c r="E257" s="654">
        <f>SUMIFS('BALANCE_P-1'!$D:$D,'BALANCE_P-1'!$T:$T,'BALANCE-REF'!$B257)</f>
        <v>0</v>
      </c>
      <c r="F257" s="654">
        <f>SUMIFS(BALANCE_P!$C:$C,BALANCE_P!$T:$T,'BALANCE-REF'!$B257)</f>
        <v>0</v>
      </c>
      <c r="G257" s="654">
        <f>SUMIFS(BALANCE_P!$D:$D,BALANCE_P!$T:$T,'BALANCE-REF'!$B257)</f>
        <v>0</v>
      </c>
      <c r="H257" s="656">
        <f>SUMIFS(BALANCE_P!$E:$E,BALANCE_P!$T:$T,'BALANCE-REF'!$B257)</f>
        <v>0</v>
      </c>
      <c r="I257" s="656">
        <f>SUMIFS(BALANCE_P!$F:$F,BALANCE_P!$T:$T,'BALANCE-REF'!$B257)</f>
        <v>0</v>
      </c>
      <c r="J257" s="687">
        <f t="shared" si="10"/>
        <v>0</v>
      </c>
      <c r="K257" s="687">
        <f t="shared" si="11"/>
        <v>0</v>
      </c>
    </row>
    <row r="258" spans="1:11" ht="19" x14ac:dyDescent="0.25">
      <c r="A258" s="671">
        <f t="shared" si="9"/>
        <v>6</v>
      </c>
      <c r="B258" s="652">
        <v>162117</v>
      </c>
      <c r="C258" s="652" t="s">
        <v>2221</v>
      </c>
      <c r="D258" s="654">
        <f>SUMIFS('BALANCE_P-1'!$C:$C,'BALANCE_P-1'!$T:$T,'BALANCE-REF'!$B258)</f>
        <v>0</v>
      </c>
      <c r="E258" s="654">
        <f>SUMIFS('BALANCE_P-1'!$D:$D,'BALANCE_P-1'!$T:$T,'BALANCE-REF'!$B258)</f>
        <v>0</v>
      </c>
      <c r="F258" s="654">
        <f>SUMIFS(BALANCE_P!$C:$C,BALANCE_P!$T:$T,'BALANCE-REF'!$B258)</f>
        <v>0</v>
      </c>
      <c r="G258" s="654">
        <f>SUMIFS(BALANCE_P!$D:$D,BALANCE_P!$T:$T,'BALANCE-REF'!$B258)</f>
        <v>0</v>
      </c>
      <c r="H258" s="656">
        <f>SUMIFS(BALANCE_P!$E:$E,BALANCE_P!$T:$T,'BALANCE-REF'!$B258)</f>
        <v>0</v>
      </c>
      <c r="I258" s="656">
        <f>SUMIFS(BALANCE_P!$F:$F,BALANCE_P!$T:$T,'BALANCE-REF'!$B258)</f>
        <v>0</v>
      </c>
      <c r="J258" s="687">
        <f t="shared" si="10"/>
        <v>0</v>
      </c>
      <c r="K258" s="687">
        <f t="shared" si="11"/>
        <v>0</v>
      </c>
    </row>
    <row r="259" spans="1:11" ht="19" x14ac:dyDescent="0.25">
      <c r="A259" s="671">
        <f t="shared" si="9"/>
        <v>5</v>
      </c>
      <c r="B259" s="652">
        <v>16212</v>
      </c>
      <c r="C259" s="652" t="s">
        <v>2222</v>
      </c>
      <c r="D259" s="654">
        <f>SUMIFS('BALANCE_P-1'!$C:$C,'BALANCE_P-1'!$U:$U,'BALANCE-REF'!$B259)</f>
        <v>0</v>
      </c>
      <c r="E259" s="654">
        <f>SUMIFS('BALANCE_P-1'!$D:$D,'BALANCE_P-1'!$U:$U,'BALANCE-REF'!$B259)</f>
        <v>0</v>
      </c>
      <c r="F259" s="654">
        <f>SUMIFS(BALANCE_P!$C:$C,BALANCE_P!$U:$U,'BALANCE-REF'!$B259)</f>
        <v>0</v>
      </c>
      <c r="G259" s="654">
        <f>SUMIFS(BALANCE_P!$D:$D,BALANCE_P!$U:$U,'BALANCE-REF'!$B259)</f>
        <v>0</v>
      </c>
      <c r="H259" s="656">
        <f>SUMIFS(BALANCE_P!$E:$E,BALANCE_P!$U:$U,'BALANCE-REF'!$B259)</f>
        <v>0</v>
      </c>
      <c r="I259" s="656">
        <f>SUMIFS(BALANCE_P!$F:$F,BALANCE_P!$U:$U,'BALANCE-REF'!$B259)</f>
        <v>0</v>
      </c>
      <c r="J259" s="687">
        <f t="shared" si="10"/>
        <v>0</v>
      </c>
      <c r="K259" s="687">
        <f t="shared" si="11"/>
        <v>0</v>
      </c>
    </row>
    <row r="260" spans="1:11" ht="19" x14ac:dyDescent="0.25">
      <c r="A260" s="671">
        <f t="shared" si="9"/>
        <v>6</v>
      </c>
      <c r="B260" s="652">
        <v>162121</v>
      </c>
      <c r="C260" s="652" t="s">
        <v>2223</v>
      </c>
      <c r="D260" s="654">
        <f>SUMIFS('BALANCE_P-1'!$C:$C,'BALANCE_P-1'!$T:$T,'BALANCE-REF'!$B260)</f>
        <v>0</v>
      </c>
      <c r="E260" s="654">
        <f>SUMIFS('BALANCE_P-1'!$D:$D,'BALANCE_P-1'!$T:$T,'BALANCE-REF'!$B260)</f>
        <v>0</v>
      </c>
      <c r="F260" s="654">
        <f>SUMIFS(BALANCE_P!$C:$C,BALANCE_P!$T:$T,'BALANCE-REF'!$B260)</f>
        <v>0</v>
      </c>
      <c r="G260" s="654">
        <f>SUMIFS(BALANCE_P!$D:$D,BALANCE_P!$T:$T,'BALANCE-REF'!$B260)</f>
        <v>0</v>
      </c>
      <c r="H260" s="656">
        <f>SUMIFS(BALANCE_P!$E:$E,BALANCE_P!$T:$T,'BALANCE-REF'!$B260)</f>
        <v>0</v>
      </c>
      <c r="I260" s="656">
        <f>SUMIFS(BALANCE_P!$F:$F,BALANCE_P!$T:$T,'BALANCE-REF'!$B260)</f>
        <v>0</v>
      </c>
      <c r="J260" s="687">
        <f t="shared" si="10"/>
        <v>0</v>
      </c>
      <c r="K260" s="687">
        <f t="shared" si="11"/>
        <v>0</v>
      </c>
    </row>
    <row r="261" spans="1:11" ht="19" x14ac:dyDescent="0.25">
      <c r="A261" s="671">
        <f t="shared" si="9"/>
        <v>6</v>
      </c>
      <c r="B261" s="652">
        <v>162122</v>
      </c>
      <c r="C261" s="652" t="s">
        <v>2224</v>
      </c>
      <c r="D261" s="654">
        <f>SUMIFS('BALANCE_P-1'!$C:$C,'BALANCE_P-1'!$T:$T,'BALANCE-REF'!$B261)</f>
        <v>0</v>
      </c>
      <c r="E261" s="654">
        <f>SUMIFS('BALANCE_P-1'!$D:$D,'BALANCE_P-1'!$T:$T,'BALANCE-REF'!$B261)</f>
        <v>0</v>
      </c>
      <c r="F261" s="654">
        <f>SUMIFS(BALANCE_P!$C:$C,BALANCE_P!$T:$T,'BALANCE-REF'!$B261)</f>
        <v>0</v>
      </c>
      <c r="G261" s="654">
        <f>SUMIFS(BALANCE_P!$D:$D,BALANCE_P!$T:$T,'BALANCE-REF'!$B261)</f>
        <v>0</v>
      </c>
      <c r="H261" s="656">
        <f>SUMIFS(BALANCE_P!$E:$E,BALANCE_P!$T:$T,'BALANCE-REF'!$B261)</f>
        <v>0</v>
      </c>
      <c r="I261" s="656">
        <f>SUMIFS(BALANCE_P!$F:$F,BALANCE_P!$T:$T,'BALANCE-REF'!$B261)</f>
        <v>0</v>
      </c>
      <c r="J261" s="687">
        <f t="shared" si="10"/>
        <v>0</v>
      </c>
      <c r="K261" s="687">
        <f t="shared" si="11"/>
        <v>0</v>
      </c>
    </row>
    <row r="262" spans="1:11" ht="19" x14ac:dyDescent="0.25">
      <c r="A262" s="671">
        <f t="shared" ref="A262:A326" si="12">LEN(B262)</f>
        <v>6</v>
      </c>
      <c r="B262" s="652">
        <v>162123</v>
      </c>
      <c r="C262" s="652" t="s">
        <v>2225</v>
      </c>
      <c r="D262" s="654">
        <f>SUMIFS('BALANCE_P-1'!$C:$C,'BALANCE_P-1'!$T:$T,'BALANCE-REF'!$B262)</f>
        <v>0</v>
      </c>
      <c r="E262" s="654">
        <f>SUMIFS('BALANCE_P-1'!$D:$D,'BALANCE_P-1'!$T:$T,'BALANCE-REF'!$B262)</f>
        <v>0</v>
      </c>
      <c r="F262" s="654">
        <f>SUMIFS(BALANCE_P!$C:$C,BALANCE_P!$T:$T,'BALANCE-REF'!$B262)</f>
        <v>0</v>
      </c>
      <c r="G262" s="654">
        <f>SUMIFS(BALANCE_P!$D:$D,BALANCE_P!$T:$T,'BALANCE-REF'!$B262)</f>
        <v>0</v>
      </c>
      <c r="H262" s="656">
        <f>SUMIFS(BALANCE_P!$E:$E,BALANCE_P!$T:$T,'BALANCE-REF'!$B262)</f>
        <v>0</v>
      </c>
      <c r="I262" s="656">
        <f>SUMIFS(BALANCE_P!$F:$F,BALANCE_P!$T:$T,'BALANCE-REF'!$B262)</f>
        <v>0</v>
      </c>
      <c r="J262" s="687">
        <f t="shared" ref="J262:J326" si="13">H262-D262</f>
        <v>0</v>
      </c>
      <c r="K262" s="687">
        <f t="shared" ref="K262:K326" si="14">I262-E262</f>
        <v>0</v>
      </c>
    </row>
    <row r="263" spans="1:11" ht="19" x14ac:dyDescent="0.25">
      <c r="A263" s="671">
        <f t="shared" si="12"/>
        <v>6</v>
      </c>
      <c r="B263" s="652">
        <v>162124</v>
      </c>
      <c r="C263" s="652" t="s">
        <v>2226</v>
      </c>
      <c r="D263" s="654">
        <f>SUMIFS('BALANCE_P-1'!$C:$C,'BALANCE_P-1'!$T:$T,'BALANCE-REF'!$B263)</f>
        <v>0</v>
      </c>
      <c r="E263" s="654">
        <f>SUMIFS('BALANCE_P-1'!$D:$D,'BALANCE_P-1'!$T:$T,'BALANCE-REF'!$B263)</f>
        <v>0</v>
      </c>
      <c r="F263" s="654">
        <f>SUMIFS(BALANCE_P!$C:$C,BALANCE_P!$T:$T,'BALANCE-REF'!$B263)</f>
        <v>0</v>
      </c>
      <c r="G263" s="654">
        <f>SUMIFS(BALANCE_P!$D:$D,BALANCE_P!$T:$T,'BALANCE-REF'!$B263)</f>
        <v>0</v>
      </c>
      <c r="H263" s="656">
        <f>SUMIFS(BALANCE_P!$E:$E,BALANCE_P!$T:$T,'BALANCE-REF'!$B263)</f>
        <v>0</v>
      </c>
      <c r="I263" s="656">
        <f>SUMIFS(BALANCE_P!$F:$F,BALANCE_P!$T:$T,'BALANCE-REF'!$B263)</f>
        <v>0</v>
      </c>
      <c r="J263" s="687">
        <f t="shared" si="13"/>
        <v>0</v>
      </c>
      <c r="K263" s="687">
        <f t="shared" si="14"/>
        <v>0</v>
      </c>
    </row>
    <row r="264" spans="1:11" ht="19" x14ac:dyDescent="0.25">
      <c r="A264" s="671">
        <f t="shared" si="12"/>
        <v>6</v>
      </c>
      <c r="B264" s="652">
        <v>162125</v>
      </c>
      <c r="C264" s="652" t="s">
        <v>2227</v>
      </c>
      <c r="D264" s="654">
        <f>SUMIFS('BALANCE_P-1'!$C:$C,'BALANCE_P-1'!$T:$T,'BALANCE-REF'!$B264)</f>
        <v>0</v>
      </c>
      <c r="E264" s="654">
        <f>SUMIFS('BALANCE_P-1'!$D:$D,'BALANCE_P-1'!$T:$T,'BALANCE-REF'!$B264)</f>
        <v>0</v>
      </c>
      <c r="F264" s="654">
        <f>SUMIFS(BALANCE_P!$C:$C,BALANCE_P!$T:$T,'BALANCE-REF'!$B264)</f>
        <v>0</v>
      </c>
      <c r="G264" s="654">
        <f>SUMIFS(BALANCE_P!$D:$D,BALANCE_P!$T:$T,'BALANCE-REF'!$B264)</f>
        <v>0</v>
      </c>
      <c r="H264" s="656">
        <f>SUMIFS(BALANCE_P!$E:$E,BALANCE_P!$T:$T,'BALANCE-REF'!$B264)</f>
        <v>0</v>
      </c>
      <c r="I264" s="656">
        <f>SUMIFS(BALANCE_P!$F:$F,BALANCE_P!$T:$T,'BALANCE-REF'!$B264)</f>
        <v>0</v>
      </c>
      <c r="J264" s="687">
        <f t="shared" si="13"/>
        <v>0</v>
      </c>
      <c r="K264" s="687">
        <f t="shared" si="14"/>
        <v>0</v>
      </c>
    </row>
    <row r="265" spans="1:11" ht="19" x14ac:dyDescent="0.25">
      <c r="A265" s="671">
        <f t="shared" si="12"/>
        <v>6</v>
      </c>
      <c r="B265" s="652">
        <v>162126</v>
      </c>
      <c r="C265" s="652" t="s">
        <v>2228</v>
      </c>
      <c r="D265" s="654">
        <f>SUMIFS('BALANCE_P-1'!$C:$C,'BALANCE_P-1'!$T:$T,'BALANCE-REF'!$B265)</f>
        <v>0</v>
      </c>
      <c r="E265" s="654">
        <f>SUMIFS('BALANCE_P-1'!$D:$D,'BALANCE_P-1'!$T:$T,'BALANCE-REF'!$B265)</f>
        <v>0</v>
      </c>
      <c r="F265" s="654">
        <f>SUMIFS(BALANCE_P!$C:$C,BALANCE_P!$T:$T,'BALANCE-REF'!$B265)</f>
        <v>0</v>
      </c>
      <c r="G265" s="654">
        <f>SUMIFS(BALANCE_P!$D:$D,BALANCE_P!$T:$T,'BALANCE-REF'!$B265)</f>
        <v>0</v>
      </c>
      <c r="H265" s="656">
        <f>SUMIFS(BALANCE_P!$E:$E,BALANCE_P!$T:$T,'BALANCE-REF'!$B265)</f>
        <v>0</v>
      </c>
      <c r="I265" s="656">
        <f>SUMIFS(BALANCE_P!$F:$F,BALANCE_P!$T:$T,'BALANCE-REF'!$B265)</f>
        <v>0</v>
      </c>
      <c r="J265" s="687">
        <f t="shared" si="13"/>
        <v>0</v>
      </c>
      <c r="K265" s="687">
        <f t="shared" si="14"/>
        <v>0</v>
      </c>
    </row>
    <row r="266" spans="1:11" ht="19" x14ac:dyDescent="0.25">
      <c r="A266" s="671">
        <f t="shared" si="12"/>
        <v>6</v>
      </c>
      <c r="B266" s="652">
        <v>162127</v>
      </c>
      <c r="C266" s="652" t="s">
        <v>2229</v>
      </c>
      <c r="D266" s="654">
        <f>SUMIFS('BALANCE_P-1'!$C:$C,'BALANCE_P-1'!$T:$T,'BALANCE-REF'!$B266)</f>
        <v>0</v>
      </c>
      <c r="E266" s="654">
        <f>SUMIFS('BALANCE_P-1'!$D:$D,'BALANCE_P-1'!$T:$T,'BALANCE-REF'!$B266)</f>
        <v>0</v>
      </c>
      <c r="F266" s="654">
        <f>SUMIFS(BALANCE_P!$C:$C,BALANCE_P!$T:$T,'BALANCE-REF'!$B266)</f>
        <v>0</v>
      </c>
      <c r="G266" s="654">
        <f>SUMIFS(BALANCE_P!$D:$D,BALANCE_P!$T:$T,'BALANCE-REF'!$B266)</f>
        <v>0</v>
      </c>
      <c r="H266" s="656">
        <f>SUMIFS(BALANCE_P!$E:$E,BALANCE_P!$T:$T,'BALANCE-REF'!$B266)</f>
        <v>0</v>
      </c>
      <c r="I266" s="656">
        <f>SUMIFS(BALANCE_P!$F:$F,BALANCE_P!$T:$T,'BALANCE-REF'!$B266)</f>
        <v>0</v>
      </c>
      <c r="J266" s="687">
        <f t="shared" si="13"/>
        <v>0</v>
      </c>
      <c r="K266" s="687">
        <f t="shared" si="14"/>
        <v>0</v>
      </c>
    </row>
    <row r="267" spans="1:11" ht="19" x14ac:dyDescent="0.25">
      <c r="A267" s="671">
        <f t="shared" si="12"/>
        <v>5</v>
      </c>
      <c r="B267" s="652">
        <v>16213</v>
      </c>
      <c r="C267" s="652" t="s">
        <v>2230</v>
      </c>
      <c r="D267" s="654">
        <f>SUMIFS('BALANCE_P-1'!$C:$C,'BALANCE_P-1'!$U:$U,'BALANCE-REF'!$B267)</f>
        <v>0</v>
      </c>
      <c r="E267" s="654">
        <f>SUMIFS('BALANCE_P-1'!$D:$D,'BALANCE_P-1'!$U:$U,'BALANCE-REF'!$B267)</f>
        <v>0</v>
      </c>
      <c r="F267" s="654">
        <f>SUMIFS(BALANCE_P!$C:$C,BALANCE_P!$U:$U,'BALANCE-REF'!$B267)</f>
        <v>0</v>
      </c>
      <c r="G267" s="654">
        <f>SUMIFS(BALANCE_P!$D:$D,BALANCE_P!$U:$U,'BALANCE-REF'!$B267)</f>
        <v>0</v>
      </c>
      <c r="H267" s="656">
        <f>SUMIFS(BALANCE_P!$E:$E,BALANCE_P!$U:$U,'BALANCE-REF'!$B267)</f>
        <v>0</v>
      </c>
      <c r="I267" s="656">
        <f>SUMIFS(BALANCE_P!$F:$F,BALANCE_P!$U:$U,'BALANCE-REF'!$B267)</f>
        <v>0</v>
      </c>
      <c r="J267" s="687">
        <f t="shared" si="13"/>
        <v>0</v>
      </c>
      <c r="K267" s="687">
        <f t="shared" si="14"/>
        <v>0</v>
      </c>
    </row>
    <row r="268" spans="1:11" ht="19" x14ac:dyDescent="0.25">
      <c r="A268" s="671">
        <f t="shared" si="12"/>
        <v>6</v>
      </c>
      <c r="B268" s="652">
        <v>162131</v>
      </c>
      <c r="C268" s="652" t="s">
        <v>2231</v>
      </c>
      <c r="D268" s="654">
        <f>SUMIFS('BALANCE_P-1'!$C:$C,'BALANCE_P-1'!$T:$T,'BALANCE-REF'!$B268)</f>
        <v>0</v>
      </c>
      <c r="E268" s="654">
        <f>SUMIFS('BALANCE_P-1'!$D:$D,'BALANCE_P-1'!$T:$T,'BALANCE-REF'!$B268)</f>
        <v>0</v>
      </c>
      <c r="F268" s="654">
        <f>SUMIFS(BALANCE_P!$C:$C,BALANCE_P!$T:$T,'BALANCE-REF'!$B268)</f>
        <v>0</v>
      </c>
      <c r="G268" s="654">
        <f>SUMIFS(BALANCE_P!$D:$D,BALANCE_P!$T:$T,'BALANCE-REF'!$B268)</f>
        <v>0</v>
      </c>
      <c r="H268" s="656">
        <f>SUMIFS(BALANCE_P!$E:$E,BALANCE_P!$T:$T,'BALANCE-REF'!$B268)</f>
        <v>0</v>
      </c>
      <c r="I268" s="656">
        <f>SUMIFS(BALANCE_P!$F:$F,BALANCE_P!$T:$T,'BALANCE-REF'!$B268)</f>
        <v>0</v>
      </c>
      <c r="J268" s="687">
        <f t="shared" si="13"/>
        <v>0</v>
      </c>
      <c r="K268" s="687">
        <f t="shared" si="14"/>
        <v>0</v>
      </c>
    </row>
    <row r="269" spans="1:11" ht="19" x14ac:dyDescent="0.25">
      <c r="A269" s="671">
        <f t="shared" si="12"/>
        <v>6</v>
      </c>
      <c r="B269" s="652">
        <v>162132</v>
      </c>
      <c r="C269" s="652" t="s">
        <v>2232</v>
      </c>
      <c r="D269" s="654">
        <f>SUMIFS('BALANCE_P-1'!$C:$C,'BALANCE_P-1'!$T:$T,'BALANCE-REF'!$B269)</f>
        <v>0</v>
      </c>
      <c r="E269" s="654">
        <f>SUMIFS('BALANCE_P-1'!$D:$D,'BALANCE_P-1'!$T:$T,'BALANCE-REF'!$B269)</f>
        <v>0</v>
      </c>
      <c r="F269" s="654">
        <f>SUMIFS(BALANCE_P!$C:$C,BALANCE_P!$T:$T,'BALANCE-REF'!$B269)</f>
        <v>0</v>
      </c>
      <c r="G269" s="654">
        <f>SUMIFS(BALANCE_P!$D:$D,BALANCE_P!$T:$T,'BALANCE-REF'!$B269)</f>
        <v>0</v>
      </c>
      <c r="H269" s="656">
        <f>SUMIFS(BALANCE_P!$E:$E,BALANCE_P!$T:$T,'BALANCE-REF'!$B269)</f>
        <v>0</v>
      </c>
      <c r="I269" s="656">
        <f>SUMIFS(BALANCE_P!$F:$F,BALANCE_P!$T:$T,'BALANCE-REF'!$B269)</f>
        <v>0</v>
      </c>
      <c r="J269" s="687">
        <f t="shared" si="13"/>
        <v>0</v>
      </c>
      <c r="K269" s="687">
        <f t="shared" si="14"/>
        <v>0</v>
      </c>
    </row>
    <row r="270" spans="1:11" ht="19" x14ac:dyDescent="0.25">
      <c r="A270" s="671">
        <f t="shared" si="12"/>
        <v>6</v>
      </c>
      <c r="B270" s="652">
        <v>162133</v>
      </c>
      <c r="C270" s="652" t="s">
        <v>2233</v>
      </c>
      <c r="D270" s="654">
        <f>SUMIFS('BALANCE_P-1'!$C:$C,'BALANCE_P-1'!$T:$T,'BALANCE-REF'!$B270)</f>
        <v>0</v>
      </c>
      <c r="E270" s="654">
        <f>SUMIFS('BALANCE_P-1'!$D:$D,'BALANCE_P-1'!$T:$T,'BALANCE-REF'!$B270)</f>
        <v>0</v>
      </c>
      <c r="F270" s="654">
        <f>SUMIFS(BALANCE_P!$C:$C,BALANCE_P!$T:$T,'BALANCE-REF'!$B270)</f>
        <v>0</v>
      </c>
      <c r="G270" s="654">
        <f>SUMIFS(BALANCE_P!$D:$D,BALANCE_P!$T:$T,'BALANCE-REF'!$B270)</f>
        <v>0</v>
      </c>
      <c r="H270" s="656">
        <f>SUMIFS(BALANCE_P!$E:$E,BALANCE_P!$T:$T,'BALANCE-REF'!$B270)</f>
        <v>0</v>
      </c>
      <c r="I270" s="656">
        <f>SUMIFS(BALANCE_P!$F:$F,BALANCE_P!$T:$T,'BALANCE-REF'!$B270)</f>
        <v>0</v>
      </c>
      <c r="J270" s="687">
        <f t="shared" si="13"/>
        <v>0</v>
      </c>
      <c r="K270" s="687">
        <f t="shared" si="14"/>
        <v>0</v>
      </c>
    </row>
    <row r="271" spans="1:11" ht="19" x14ac:dyDescent="0.25">
      <c r="A271" s="671">
        <f t="shared" si="12"/>
        <v>6</v>
      </c>
      <c r="B271" s="652">
        <v>162134</v>
      </c>
      <c r="C271" s="652" t="s">
        <v>2234</v>
      </c>
      <c r="D271" s="654">
        <f>SUMIFS('BALANCE_P-1'!$C:$C,'BALANCE_P-1'!$T:$T,'BALANCE-REF'!$B271)</f>
        <v>0</v>
      </c>
      <c r="E271" s="654">
        <f>SUMIFS('BALANCE_P-1'!$D:$D,'BALANCE_P-1'!$T:$T,'BALANCE-REF'!$B271)</f>
        <v>0</v>
      </c>
      <c r="F271" s="654">
        <f>SUMIFS(BALANCE_P!$C:$C,BALANCE_P!$T:$T,'BALANCE-REF'!$B271)</f>
        <v>0</v>
      </c>
      <c r="G271" s="654">
        <f>SUMIFS(BALANCE_P!$D:$D,BALANCE_P!$T:$T,'BALANCE-REF'!$B271)</f>
        <v>0</v>
      </c>
      <c r="H271" s="656">
        <f>SUMIFS(BALANCE_P!$E:$E,BALANCE_P!$T:$T,'BALANCE-REF'!$B271)</f>
        <v>0</v>
      </c>
      <c r="I271" s="656">
        <f>SUMIFS(BALANCE_P!$F:$F,BALANCE_P!$T:$T,'BALANCE-REF'!$B271)</f>
        <v>0</v>
      </c>
      <c r="J271" s="687">
        <f t="shared" si="13"/>
        <v>0</v>
      </c>
      <c r="K271" s="687">
        <f t="shared" si="14"/>
        <v>0</v>
      </c>
    </row>
    <row r="272" spans="1:11" ht="19" x14ac:dyDescent="0.25">
      <c r="A272" s="671">
        <f t="shared" si="12"/>
        <v>6</v>
      </c>
      <c r="B272" s="652">
        <v>162135</v>
      </c>
      <c r="C272" s="652" t="s">
        <v>2235</v>
      </c>
      <c r="D272" s="654">
        <f>SUMIFS('BALANCE_P-1'!$C:$C,'BALANCE_P-1'!$T:$T,'BALANCE-REF'!$B272)</f>
        <v>0</v>
      </c>
      <c r="E272" s="654">
        <f>SUMIFS('BALANCE_P-1'!$D:$D,'BALANCE_P-1'!$T:$T,'BALANCE-REF'!$B272)</f>
        <v>0</v>
      </c>
      <c r="F272" s="654">
        <f>SUMIFS(BALANCE_P!$C:$C,BALANCE_P!$T:$T,'BALANCE-REF'!$B272)</f>
        <v>0</v>
      </c>
      <c r="G272" s="654">
        <f>SUMIFS(BALANCE_P!$D:$D,BALANCE_P!$T:$T,'BALANCE-REF'!$B272)</f>
        <v>0</v>
      </c>
      <c r="H272" s="656">
        <f>SUMIFS(BALANCE_P!$E:$E,BALANCE_P!$T:$T,'BALANCE-REF'!$B272)</f>
        <v>0</v>
      </c>
      <c r="I272" s="656">
        <f>SUMIFS(BALANCE_P!$F:$F,BALANCE_P!$T:$T,'BALANCE-REF'!$B272)</f>
        <v>0</v>
      </c>
      <c r="J272" s="687">
        <f t="shared" si="13"/>
        <v>0</v>
      </c>
      <c r="K272" s="687">
        <f t="shared" si="14"/>
        <v>0</v>
      </c>
    </row>
    <row r="273" spans="1:11" ht="19" x14ac:dyDescent="0.25">
      <c r="A273" s="671">
        <f t="shared" si="12"/>
        <v>6</v>
      </c>
      <c r="B273" s="652">
        <v>162136</v>
      </c>
      <c r="C273" s="652" t="s">
        <v>2236</v>
      </c>
      <c r="D273" s="654">
        <f>SUMIFS('BALANCE_P-1'!$C:$C,'BALANCE_P-1'!$T:$T,'BALANCE-REF'!$B273)</f>
        <v>0</v>
      </c>
      <c r="E273" s="654">
        <f>SUMIFS('BALANCE_P-1'!$D:$D,'BALANCE_P-1'!$T:$T,'BALANCE-REF'!$B273)</f>
        <v>0</v>
      </c>
      <c r="F273" s="654">
        <f>SUMIFS(BALANCE_P!$C:$C,BALANCE_P!$T:$T,'BALANCE-REF'!$B273)</f>
        <v>0</v>
      </c>
      <c r="G273" s="654">
        <f>SUMIFS(BALANCE_P!$D:$D,BALANCE_P!$T:$T,'BALANCE-REF'!$B273)</f>
        <v>0</v>
      </c>
      <c r="H273" s="656">
        <f>SUMIFS(BALANCE_P!$E:$E,BALANCE_P!$T:$T,'BALANCE-REF'!$B273)</f>
        <v>0</v>
      </c>
      <c r="I273" s="656">
        <f>SUMIFS(BALANCE_P!$F:$F,BALANCE_P!$T:$T,'BALANCE-REF'!$B273)</f>
        <v>0</v>
      </c>
      <c r="J273" s="687">
        <f t="shared" si="13"/>
        <v>0</v>
      </c>
      <c r="K273" s="687">
        <f t="shared" si="14"/>
        <v>0</v>
      </c>
    </row>
    <row r="274" spans="1:11" ht="19" x14ac:dyDescent="0.25">
      <c r="A274" s="671">
        <f t="shared" si="12"/>
        <v>6</v>
      </c>
      <c r="B274" s="652">
        <v>162137</v>
      </c>
      <c r="C274" s="652" t="s">
        <v>2237</v>
      </c>
      <c r="D274" s="654">
        <f>SUMIFS('BALANCE_P-1'!$C:$C,'BALANCE_P-1'!$T:$T,'BALANCE-REF'!$B274)</f>
        <v>0</v>
      </c>
      <c r="E274" s="654">
        <f>SUMIFS('BALANCE_P-1'!$D:$D,'BALANCE_P-1'!$T:$T,'BALANCE-REF'!$B274)</f>
        <v>0</v>
      </c>
      <c r="F274" s="654">
        <f>SUMIFS(BALANCE_P!$C:$C,BALANCE_P!$T:$T,'BALANCE-REF'!$B274)</f>
        <v>0</v>
      </c>
      <c r="G274" s="654">
        <f>SUMIFS(BALANCE_P!$D:$D,BALANCE_P!$T:$T,'BALANCE-REF'!$B274)</f>
        <v>0</v>
      </c>
      <c r="H274" s="656">
        <f>SUMIFS(BALANCE_P!$E:$E,BALANCE_P!$T:$T,'BALANCE-REF'!$B274)</f>
        <v>0</v>
      </c>
      <c r="I274" s="656">
        <f>SUMIFS(BALANCE_P!$F:$F,BALANCE_P!$T:$T,'BALANCE-REF'!$B274)</f>
        <v>0</v>
      </c>
      <c r="J274" s="687">
        <f t="shared" si="13"/>
        <v>0</v>
      </c>
      <c r="K274" s="687">
        <f t="shared" si="14"/>
        <v>0</v>
      </c>
    </row>
    <row r="275" spans="1:11" ht="19" x14ac:dyDescent="0.25">
      <c r="A275" s="671">
        <f t="shared" si="12"/>
        <v>5</v>
      </c>
      <c r="B275" s="652">
        <v>16214</v>
      </c>
      <c r="C275" s="652" t="s">
        <v>2238</v>
      </c>
      <c r="D275" s="654">
        <f>SUMIFS('BALANCE_P-1'!$C:$C,'BALANCE_P-1'!$U:$U,'BALANCE-REF'!$B275)</f>
        <v>0</v>
      </c>
      <c r="E275" s="654">
        <f>SUMIFS('BALANCE_P-1'!$D:$D,'BALANCE_P-1'!$U:$U,'BALANCE-REF'!$B275)</f>
        <v>0</v>
      </c>
      <c r="F275" s="654">
        <f>SUMIFS(BALANCE_P!$C:$C,BALANCE_P!$U:$U,'BALANCE-REF'!$B275)</f>
        <v>0</v>
      </c>
      <c r="G275" s="654">
        <f>SUMIFS(BALANCE_P!$D:$D,BALANCE_P!$U:$U,'BALANCE-REF'!$B275)</f>
        <v>0</v>
      </c>
      <c r="H275" s="656">
        <f>SUMIFS(BALANCE_P!$E:$E,BALANCE_P!$U:$U,'BALANCE-REF'!$B275)</f>
        <v>0</v>
      </c>
      <c r="I275" s="656">
        <f>SUMIFS(BALANCE_P!$F:$F,BALANCE_P!$U:$U,'BALANCE-REF'!$B275)</f>
        <v>0</v>
      </c>
      <c r="J275" s="687">
        <f t="shared" si="13"/>
        <v>0</v>
      </c>
      <c r="K275" s="687">
        <f t="shared" si="14"/>
        <v>0</v>
      </c>
    </row>
    <row r="276" spans="1:11" ht="19" x14ac:dyDescent="0.25">
      <c r="A276" s="671">
        <f t="shared" si="12"/>
        <v>6</v>
      </c>
      <c r="B276" s="652">
        <v>162141</v>
      </c>
      <c r="C276" s="652" t="s">
        <v>2239</v>
      </c>
      <c r="D276" s="654">
        <f>SUMIFS('BALANCE_P-1'!$C:$C,'BALANCE_P-1'!$T:$T,'BALANCE-REF'!$B276)</f>
        <v>0</v>
      </c>
      <c r="E276" s="654">
        <f>SUMIFS('BALANCE_P-1'!$D:$D,'BALANCE_P-1'!$T:$T,'BALANCE-REF'!$B276)</f>
        <v>0</v>
      </c>
      <c r="F276" s="654">
        <f>SUMIFS(BALANCE_P!$C:$C,BALANCE_P!$T:$T,'BALANCE-REF'!$B276)</f>
        <v>0</v>
      </c>
      <c r="G276" s="654">
        <f>SUMIFS(BALANCE_P!$D:$D,BALANCE_P!$T:$T,'BALANCE-REF'!$B276)</f>
        <v>0</v>
      </c>
      <c r="H276" s="656">
        <f>SUMIFS(BALANCE_P!$E:$E,BALANCE_P!$T:$T,'BALANCE-REF'!$B276)</f>
        <v>0</v>
      </c>
      <c r="I276" s="656">
        <f>SUMIFS(BALANCE_P!$F:$F,BALANCE_P!$T:$T,'BALANCE-REF'!$B276)</f>
        <v>0</v>
      </c>
      <c r="J276" s="687">
        <f t="shared" si="13"/>
        <v>0</v>
      </c>
      <c r="K276" s="687">
        <f t="shared" si="14"/>
        <v>0</v>
      </c>
    </row>
    <row r="277" spans="1:11" ht="19" x14ac:dyDescent="0.25">
      <c r="A277" s="671">
        <f t="shared" si="12"/>
        <v>6</v>
      </c>
      <c r="B277" s="652">
        <v>162142</v>
      </c>
      <c r="C277" s="652" t="s">
        <v>2240</v>
      </c>
      <c r="D277" s="654">
        <f>SUMIFS('BALANCE_P-1'!$C:$C,'BALANCE_P-1'!$T:$T,'BALANCE-REF'!$B277)</f>
        <v>0</v>
      </c>
      <c r="E277" s="654">
        <f>SUMIFS('BALANCE_P-1'!$D:$D,'BALANCE_P-1'!$T:$T,'BALANCE-REF'!$B277)</f>
        <v>0</v>
      </c>
      <c r="F277" s="654">
        <f>SUMIFS(BALANCE_P!$C:$C,BALANCE_P!$T:$T,'BALANCE-REF'!$B277)</f>
        <v>0</v>
      </c>
      <c r="G277" s="654">
        <f>SUMIFS(BALANCE_P!$D:$D,BALANCE_P!$T:$T,'BALANCE-REF'!$B277)</f>
        <v>0</v>
      </c>
      <c r="H277" s="656">
        <f>SUMIFS(BALANCE_P!$E:$E,BALANCE_P!$T:$T,'BALANCE-REF'!$B277)</f>
        <v>0</v>
      </c>
      <c r="I277" s="656">
        <f>SUMIFS(BALANCE_P!$F:$F,BALANCE_P!$T:$T,'BALANCE-REF'!$B277)</f>
        <v>0</v>
      </c>
      <c r="J277" s="687">
        <f t="shared" si="13"/>
        <v>0</v>
      </c>
      <c r="K277" s="687">
        <f t="shared" si="14"/>
        <v>0</v>
      </c>
    </row>
    <row r="278" spans="1:11" ht="19" x14ac:dyDescent="0.25">
      <c r="A278" s="671">
        <f t="shared" si="12"/>
        <v>6</v>
      </c>
      <c r="B278" s="652">
        <v>162143</v>
      </c>
      <c r="C278" s="652" t="s">
        <v>2241</v>
      </c>
      <c r="D278" s="654">
        <f>SUMIFS('BALANCE_P-1'!$C:$C,'BALANCE_P-1'!$T:$T,'BALANCE-REF'!$B278)</f>
        <v>0</v>
      </c>
      <c r="E278" s="654">
        <f>SUMIFS('BALANCE_P-1'!$D:$D,'BALANCE_P-1'!$T:$T,'BALANCE-REF'!$B278)</f>
        <v>0</v>
      </c>
      <c r="F278" s="654">
        <f>SUMIFS(BALANCE_P!$C:$C,BALANCE_P!$T:$T,'BALANCE-REF'!$B278)</f>
        <v>0</v>
      </c>
      <c r="G278" s="654">
        <f>SUMIFS(BALANCE_P!$D:$D,BALANCE_P!$T:$T,'BALANCE-REF'!$B278)</f>
        <v>0</v>
      </c>
      <c r="H278" s="656">
        <f>SUMIFS(BALANCE_P!$E:$E,BALANCE_P!$T:$T,'BALANCE-REF'!$B278)</f>
        <v>0</v>
      </c>
      <c r="I278" s="656">
        <f>SUMIFS(BALANCE_P!$F:$F,BALANCE_P!$T:$T,'BALANCE-REF'!$B278)</f>
        <v>0</v>
      </c>
      <c r="J278" s="687">
        <f t="shared" si="13"/>
        <v>0</v>
      </c>
      <c r="K278" s="687">
        <f t="shared" si="14"/>
        <v>0</v>
      </c>
    </row>
    <row r="279" spans="1:11" ht="19" x14ac:dyDescent="0.25">
      <c r="A279" s="671">
        <f t="shared" si="12"/>
        <v>6</v>
      </c>
      <c r="B279" s="652">
        <v>162144</v>
      </c>
      <c r="C279" s="652" t="s">
        <v>2242</v>
      </c>
      <c r="D279" s="654">
        <f>SUMIFS('BALANCE_P-1'!$C:$C,'BALANCE_P-1'!$T:$T,'BALANCE-REF'!$B279)</f>
        <v>0</v>
      </c>
      <c r="E279" s="654">
        <f>SUMIFS('BALANCE_P-1'!$D:$D,'BALANCE_P-1'!$T:$T,'BALANCE-REF'!$B279)</f>
        <v>0</v>
      </c>
      <c r="F279" s="654">
        <f>SUMIFS(BALANCE_P!$C:$C,BALANCE_P!$T:$T,'BALANCE-REF'!$B279)</f>
        <v>0</v>
      </c>
      <c r="G279" s="654">
        <f>SUMIFS(BALANCE_P!$D:$D,BALANCE_P!$T:$T,'BALANCE-REF'!$B279)</f>
        <v>0</v>
      </c>
      <c r="H279" s="656">
        <f>SUMIFS(BALANCE_P!$E:$E,BALANCE_P!$T:$T,'BALANCE-REF'!$B279)</f>
        <v>0</v>
      </c>
      <c r="I279" s="656">
        <f>SUMIFS(BALANCE_P!$F:$F,BALANCE_P!$T:$T,'BALANCE-REF'!$B279)</f>
        <v>0</v>
      </c>
      <c r="J279" s="687">
        <f t="shared" si="13"/>
        <v>0</v>
      </c>
      <c r="K279" s="687">
        <f t="shared" si="14"/>
        <v>0</v>
      </c>
    </row>
    <row r="280" spans="1:11" ht="19" x14ac:dyDescent="0.25">
      <c r="A280" s="671">
        <f t="shared" si="12"/>
        <v>6</v>
      </c>
      <c r="B280" s="652">
        <v>162145</v>
      </c>
      <c r="C280" s="652" t="s">
        <v>2243</v>
      </c>
      <c r="D280" s="654">
        <f>SUMIFS('BALANCE_P-1'!$C:$C,'BALANCE_P-1'!$T:$T,'BALANCE-REF'!$B280)</f>
        <v>0</v>
      </c>
      <c r="E280" s="654">
        <f>SUMIFS('BALANCE_P-1'!$D:$D,'BALANCE_P-1'!$T:$T,'BALANCE-REF'!$B280)</f>
        <v>0</v>
      </c>
      <c r="F280" s="654">
        <f>SUMIFS(BALANCE_P!$C:$C,BALANCE_P!$T:$T,'BALANCE-REF'!$B280)</f>
        <v>0</v>
      </c>
      <c r="G280" s="654">
        <f>SUMIFS(BALANCE_P!$D:$D,BALANCE_P!$T:$T,'BALANCE-REF'!$B280)</f>
        <v>0</v>
      </c>
      <c r="H280" s="656">
        <f>SUMIFS(BALANCE_P!$E:$E,BALANCE_P!$T:$T,'BALANCE-REF'!$B280)</f>
        <v>0</v>
      </c>
      <c r="I280" s="656">
        <f>SUMIFS(BALANCE_P!$F:$F,BALANCE_P!$T:$T,'BALANCE-REF'!$B280)</f>
        <v>0</v>
      </c>
      <c r="J280" s="687">
        <f t="shared" si="13"/>
        <v>0</v>
      </c>
      <c r="K280" s="687">
        <f t="shared" si="14"/>
        <v>0</v>
      </c>
    </row>
    <row r="281" spans="1:11" ht="19" x14ac:dyDescent="0.25">
      <c r="A281" s="671">
        <f t="shared" si="12"/>
        <v>6</v>
      </c>
      <c r="B281" s="652">
        <v>162146</v>
      </c>
      <c r="C281" s="652" t="s">
        <v>2244</v>
      </c>
      <c r="D281" s="654">
        <f>SUMIFS('BALANCE_P-1'!$C:$C,'BALANCE_P-1'!$T:$T,'BALANCE-REF'!$B281)</f>
        <v>0</v>
      </c>
      <c r="E281" s="654">
        <f>SUMIFS('BALANCE_P-1'!$D:$D,'BALANCE_P-1'!$T:$T,'BALANCE-REF'!$B281)</f>
        <v>0</v>
      </c>
      <c r="F281" s="654">
        <f>SUMIFS(BALANCE_P!$C:$C,BALANCE_P!$T:$T,'BALANCE-REF'!$B281)</f>
        <v>0</v>
      </c>
      <c r="G281" s="654">
        <f>SUMIFS(BALANCE_P!$D:$D,BALANCE_P!$T:$T,'BALANCE-REF'!$B281)</f>
        <v>0</v>
      </c>
      <c r="H281" s="656">
        <f>SUMIFS(BALANCE_P!$E:$E,BALANCE_P!$T:$T,'BALANCE-REF'!$B281)</f>
        <v>0</v>
      </c>
      <c r="I281" s="656">
        <f>SUMIFS(BALANCE_P!$F:$F,BALANCE_P!$T:$T,'BALANCE-REF'!$B281)</f>
        <v>0</v>
      </c>
      <c r="J281" s="687">
        <f t="shared" si="13"/>
        <v>0</v>
      </c>
      <c r="K281" s="687">
        <f t="shared" si="14"/>
        <v>0</v>
      </c>
    </row>
    <row r="282" spans="1:11" ht="19" x14ac:dyDescent="0.25">
      <c r="A282" s="671">
        <f t="shared" si="12"/>
        <v>6</v>
      </c>
      <c r="B282" s="652">
        <v>162147</v>
      </c>
      <c r="C282" s="652" t="s">
        <v>2245</v>
      </c>
      <c r="D282" s="654">
        <f>SUMIFS('BALANCE_P-1'!$C:$C,'BALANCE_P-1'!$T:$T,'BALANCE-REF'!$B282)</f>
        <v>0</v>
      </c>
      <c r="E282" s="654">
        <f>SUMIFS('BALANCE_P-1'!$D:$D,'BALANCE_P-1'!$T:$T,'BALANCE-REF'!$B282)</f>
        <v>0</v>
      </c>
      <c r="F282" s="654">
        <f>SUMIFS(BALANCE_P!$C:$C,BALANCE_P!$T:$T,'BALANCE-REF'!$B282)</f>
        <v>0</v>
      </c>
      <c r="G282" s="654">
        <f>SUMIFS(BALANCE_P!$D:$D,BALANCE_P!$T:$T,'BALANCE-REF'!$B282)</f>
        <v>0</v>
      </c>
      <c r="H282" s="656">
        <f>SUMIFS(BALANCE_P!$E:$E,BALANCE_P!$T:$T,'BALANCE-REF'!$B282)</f>
        <v>0</v>
      </c>
      <c r="I282" s="656">
        <f>SUMIFS(BALANCE_P!$F:$F,BALANCE_P!$T:$T,'BALANCE-REF'!$B282)</f>
        <v>0</v>
      </c>
      <c r="J282" s="687">
        <f t="shared" si="13"/>
        <v>0</v>
      </c>
      <c r="K282" s="687">
        <f t="shared" si="14"/>
        <v>0</v>
      </c>
    </row>
    <row r="283" spans="1:11" ht="19" x14ac:dyDescent="0.25">
      <c r="A283" s="671">
        <f t="shared" si="12"/>
        <v>5</v>
      </c>
      <c r="B283" s="652">
        <v>16215</v>
      </c>
      <c r="C283" s="652" t="s">
        <v>2246</v>
      </c>
      <c r="D283" s="654">
        <f>SUMIFS('BALANCE_P-1'!$C:$C,'BALANCE_P-1'!$U:$U,'BALANCE-REF'!$B283)</f>
        <v>0</v>
      </c>
      <c r="E283" s="654">
        <f>SUMIFS('BALANCE_P-1'!$D:$D,'BALANCE_P-1'!$U:$U,'BALANCE-REF'!$B283)</f>
        <v>0</v>
      </c>
      <c r="F283" s="654">
        <f>SUMIFS(BALANCE_P!$C:$C,BALANCE_P!$U:$U,'BALANCE-REF'!$B283)</f>
        <v>0</v>
      </c>
      <c r="G283" s="654">
        <f>SUMIFS(BALANCE_P!$D:$D,BALANCE_P!$U:$U,'BALANCE-REF'!$B283)</f>
        <v>0</v>
      </c>
      <c r="H283" s="656">
        <f>SUMIFS(BALANCE_P!$E:$E,BALANCE_P!$U:$U,'BALANCE-REF'!$B283)</f>
        <v>0</v>
      </c>
      <c r="I283" s="656">
        <f>SUMIFS(BALANCE_P!$F:$F,BALANCE_P!$U:$U,'BALANCE-REF'!$B283)</f>
        <v>0</v>
      </c>
      <c r="J283" s="687">
        <f t="shared" si="13"/>
        <v>0</v>
      </c>
      <c r="K283" s="687">
        <f t="shared" si="14"/>
        <v>0</v>
      </c>
    </row>
    <row r="284" spans="1:11" ht="19" x14ac:dyDescent="0.25">
      <c r="A284" s="671">
        <f t="shared" si="12"/>
        <v>6</v>
      </c>
      <c r="B284" s="652">
        <v>162151</v>
      </c>
      <c r="C284" s="652" t="s">
        <v>2247</v>
      </c>
      <c r="D284" s="654">
        <f>SUMIFS('BALANCE_P-1'!$C:$C,'BALANCE_P-1'!$T:$T,'BALANCE-REF'!$B284)</f>
        <v>0</v>
      </c>
      <c r="E284" s="654">
        <f>SUMIFS('BALANCE_P-1'!$D:$D,'BALANCE_P-1'!$T:$T,'BALANCE-REF'!$B284)</f>
        <v>0</v>
      </c>
      <c r="F284" s="654">
        <f>SUMIFS(BALANCE_P!$C:$C,BALANCE_P!$T:$T,'BALANCE-REF'!$B284)</f>
        <v>0</v>
      </c>
      <c r="G284" s="654">
        <f>SUMIFS(BALANCE_P!$D:$D,BALANCE_P!$T:$T,'BALANCE-REF'!$B284)</f>
        <v>0</v>
      </c>
      <c r="H284" s="656">
        <f>SUMIFS(BALANCE_P!$E:$E,BALANCE_P!$T:$T,'BALANCE-REF'!$B284)</f>
        <v>0</v>
      </c>
      <c r="I284" s="656">
        <f>SUMIFS(BALANCE_P!$F:$F,BALANCE_P!$T:$T,'BALANCE-REF'!$B284)</f>
        <v>0</v>
      </c>
      <c r="J284" s="687">
        <f t="shared" si="13"/>
        <v>0</v>
      </c>
      <c r="K284" s="687">
        <f t="shared" si="14"/>
        <v>0</v>
      </c>
    </row>
    <row r="285" spans="1:11" ht="19" x14ac:dyDescent="0.25">
      <c r="A285" s="671">
        <f t="shared" si="12"/>
        <v>6</v>
      </c>
      <c r="B285" s="652">
        <v>162152</v>
      </c>
      <c r="C285" s="652" t="s">
        <v>2248</v>
      </c>
      <c r="D285" s="654">
        <f>SUMIFS('BALANCE_P-1'!$C:$C,'BALANCE_P-1'!$T:$T,'BALANCE-REF'!$B285)</f>
        <v>0</v>
      </c>
      <c r="E285" s="654">
        <f>SUMIFS('BALANCE_P-1'!$D:$D,'BALANCE_P-1'!$T:$T,'BALANCE-REF'!$B285)</f>
        <v>0</v>
      </c>
      <c r="F285" s="654">
        <f>SUMIFS(BALANCE_P!$C:$C,BALANCE_P!$T:$T,'BALANCE-REF'!$B285)</f>
        <v>0</v>
      </c>
      <c r="G285" s="654">
        <f>SUMIFS(BALANCE_P!$D:$D,BALANCE_P!$T:$T,'BALANCE-REF'!$B285)</f>
        <v>0</v>
      </c>
      <c r="H285" s="656">
        <f>SUMIFS(BALANCE_P!$E:$E,BALANCE_P!$T:$T,'BALANCE-REF'!$B285)</f>
        <v>0</v>
      </c>
      <c r="I285" s="656">
        <f>SUMIFS(BALANCE_P!$F:$F,BALANCE_P!$T:$T,'BALANCE-REF'!$B285)</f>
        <v>0</v>
      </c>
      <c r="J285" s="687">
        <f t="shared" si="13"/>
        <v>0</v>
      </c>
      <c r="K285" s="687">
        <f t="shared" si="14"/>
        <v>0</v>
      </c>
    </row>
    <row r="286" spans="1:11" ht="19" x14ac:dyDescent="0.25">
      <c r="A286" s="671">
        <f t="shared" si="12"/>
        <v>6</v>
      </c>
      <c r="B286" s="652">
        <v>162153</v>
      </c>
      <c r="C286" s="652" t="s">
        <v>2249</v>
      </c>
      <c r="D286" s="654">
        <f>SUMIFS('BALANCE_P-1'!$C:$C,'BALANCE_P-1'!$T:$T,'BALANCE-REF'!$B286)</f>
        <v>0</v>
      </c>
      <c r="E286" s="654">
        <f>SUMIFS('BALANCE_P-1'!$D:$D,'BALANCE_P-1'!$T:$T,'BALANCE-REF'!$B286)</f>
        <v>0</v>
      </c>
      <c r="F286" s="654">
        <f>SUMIFS(BALANCE_P!$C:$C,BALANCE_P!$T:$T,'BALANCE-REF'!$B286)</f>
        <v>0</v>
      </c>
      <c r="G286" s="654">
        <f>SUMIFS(BALANCE_P!$D:$D,BALANCE_P!$T:$T,'BALANCE-REF'!$B286)</f>
        <v>0</v>
      </c>
      <c r="H286" s="656">
        <f>SUMIFS(BALANCE_P!$E:$E,BALANCE_P!$T:$T,'BALANCE-REF'!$B286)</f>
        <v>0</v>
      </c>
      <c r="I286" s="656">
        <f>SUMIFS(BALANCE_P!$F:$F,BALANCE_P!$T:$T,'BALANCE-REF'!$B286)</f>
        <v>0</v>
      </c>
      <c r="J286" s="687">
        <f t="shared" si="13"/>
        <v>0</v>
      </c>
      <c r="K286" s="687">
        <f t="shared" si="14"/>
        <v>0</v>
      </c>
    </row>
    <row r="287" spans="1:11" ht="19" x14ac:dyDescent="0.25">
      <c r="A287" s="671">
        <f t="shared" si="12"/>
        <v>6</v>
      </c>
      <c r="B287" s="652">
        <v>162154</v>
      </c>
      <c r="C287" s="652" t="s">
        <v>2250</v>
      </c>
      <c r="D287" s="654">
        <f>SUMIFS('BALANCE_P-1'!$C:$C,'BALANCE_P-1'!$T:$T,'BALANCE-REF'!$B287)</f>
        <v>0</v>
      </c>
      <c r="E287" s="654">
        <f>SUMIFS('BALANCE_P-1'!$D:$D,'BALANCE_P-1'!$T:$T,'BALANCE-REF'!$B287)</f>
        <v>0</v>
      </c>
      <c r="F287" s="654">
        <f>SUMIFS(BALANCE_P!$C:$C,BALANCE_P!$T:$T,'BALANCE-REF'!$B287)</f>
        <v>0</v>
      </c>
      <c r="G287" s="654">
        <f>SUMIFS(BALANCE_P!$D:$D,BALANCE_P!$T:$T,'BALANCE-REF'!$B287)</f>
        <v>0</v>
      </c>
      <c r="H287" s="656">
        <f>SUMIFS(BALANCE_P!$E:$E,BALANCE_P!$T:$T,'BALANCE-REF'!$B287)</f>
        <v>0</v>
      </c>
      <c r="I287" s="656">
        <f>SUMIFS(BALANCE_P!$F:$F,BALANCE_P!$T:$T,'BALANCE-REF'!$B287)</f>
        <v>0</v>
      </c>
      <c r="J287" s="687">
        <f t="shared" si="13"/>
        <v>0</v>
      </c>
      <c r="K287" s="687">
        <f t="shared" si="14"/>
        <v>0</v>
      </c>
    </row>
    <row r="288" spans="1:11" ht="19" x14ac:dyDescent="0.25">
      <c r="A288" s="671">
        <f t="shared" si="12"/>
        <v>6</v>
      </c>
      <c r="B288" s="652">
        <v>162155</v>
      </c>
      <c r="C288" s="652" t="s">
        <v>2251</v>
      </c>
      <c r="D288" s="654">
        <f>SUMIFS('BALANCE_P-1'!$C:$C,'BALANCE_P-1'!$T:$T,'BALANCE-REF'!$B288)</f>
        <v>0</v>
      </c>
      <c r="E288" s="654">
        <f>SUMIFS('BALANCE_P-1'!$D:$D,'BALANCE_P-1'!$T:$T,'BALANCE-REF'!$B288)</f>
        <v>0</v>
      </c>
      <c r="F288" s="654">
        <f>SUMIFS(BALANCE_P!$C:$C,BALANCE_P!$T:$T,'BALANCE-REF'!$B288)</f>
        <v>0</v>
      </c>
      <c r="G288" s="654">
        <f>SUMIFS(BALANCE_P!$D:$D,BALANCE_P!$T:$T,'BALANCE-REF'!$B288)</f>
        <v>0</v>
      </c>
      <c r="H288" s="656">
        <f>SUMIFS(BALANCE_P!$E:$E,BALANCE_P!$T:$T,'BALANCE-REF'!$B288)</f>
        <v>0</v>
      </c>
      <c r="I288" s="656">
        <f>SUMIFS(BALANCE_P!$F:$F,BALANCE_P!$T:$T,'BALANCE-REF'!$B288)</f>
        <v>0</v>
      </c>
      <c r="J288" s="687">
        <f t="shared" si="13"/>
        <v>0</v>
      </c>
      <c r="K288" s="687">
        <f t="shared" si="14"/>
        <v>0</v>
      </c>
    </row>
    <row r="289" spans="1:11" ht="19" x14ac:dyDescent="0.25">
      <c r="A289" s="671">
        <f t="shared" si="12"/>
        <v>6</v>
      </c>
      <c r="B289" s="652">
        <v>162156</v>
      </c>
      <c r="C289" s="652" t="s">
        <v>2252</v>
      </c>
      <c r="D289" s="654">
        <f>SUMIFS('BALANCE_P-1'!$C:$C,'BALANCE_P-1'!$T:$T,'BALANCE-REF'!$B289)</f>
        <v>0</v>
      </c>
      <c r="E289" s="654">
        <f>SUMIFS('BALANCE_P-1'!$D:$D,'BALANCE_P-1'!$T:$T,'BALANCE-REF'!$B289)</f>
        <v>0</v>
      </c>
      <c r="F289" s="654">
        <f>SUMIFS(BALANCE_P!$C:$C,BALANCE_P!$T:$T,'BALANCE-REF'!$B289)</f>
        <v>0</v>
      </c>
      <c r="G289" s="654">
        <f>SUMIFS(BALANCE_P!$D:$D,BALANCE_P!$T:$T,'BALANCE-REF'!$B289)</f>
        <v>0</v>
      </c>
      <c r="H289" s="656">
        <f>SUMIFS(BALANCE_P!$E:$E,BALANCE_P!$T:$T,'BALANCE-REF'!$B289)</f>
        <v>0</v>
      </c>
      <c r="I289" s="656">
        <f>SUMIFS(BALANCE_P!$F:$F,BALANCE_P!$T:$T,'BALANCE-REF'!$B289)</f>
        <v>0</v>
      </c>
      <c r="J289" s="687">
        <f t="shared" si="13"/>
        <v>0</v>
      </c>
      <c r="K289" s="687">
        <f t="shared" si="14"/>
        <v>0</v>
      </c>
    </row>
    <row r="290" spans="1:11" ht="19" x14ac:dyDescent="0.25">
      <c r="A290" s="671">
        <f t="shared" si="12"/>
        <v>6</v>
      </c>
      <c r="B290" s="652">
        <v>162157</v>
      </c>
      <c r="C290" s="652" t="s">
        <v>2253</v>
      </c>
      <c r="D290" s="654">
        <f>SUMIFS('BALANCE_P-1'!$C:$C,'BALANCE_P-1'!$T:$T,'BALANCE-REF'!$B290)</f>
        <v>0</v>
      </c>
      <c r="E290" s="654">
        <f>SUMIFS('BALANCE_P-1'!$D:$D,'BALANCE_P-1'!$T:$T,'BALANCE-REF'!$B290)</f>
        <v>0</v>
      </c>
      <c r="F290" s="654">
        <f>SUMIFS(BALANCE_P!$C:$C,BALANCE_P!$T:$T,'BALANCE-REF'!$B290)</f>
        <v>0</v>
      </c>
      <c r="G290" s="654">
        <f>SUMIFS(BALANCE_P!$D:$D,BALANCE_P!$T:$T,'BALANCE-REF'!$B290)</f>
        <v>0</v>
      </c>
      <c r="H290" s="656">
        <f>SUMIFS(BALANCE_P!$E:$E,BALANCE_P!$T:$T,'BALANCE-REF'!$B290)</f>
        <v>0</v>
      </c>
      <c r="I290" s="656">
        <f>SUMIFS(BALANCE_P!$F:$F,BALANCE_P!$T:$T,'BALANCE-REF'!$B290)</f>
        <v>0</v>
      </c>
      <c r="J290" s="687">
        <f t="shared" si="13"/>
        <v>0</v>
      </c>
      <c r="K290" s="687">
        <f t="shared" si="14"/>
        <v>0</v>
      </c>
    </row>
    <row r="291" spans="1:11" ht="19" x14ac:dyDescent="0.25">
      <c r="A291" s="671">
        <f t="shared" si="12"/>
        <v>5</v>
      </c>
      <c r="B291" s="652">
        <v>16216</v>
      </c>
      <c r="C291" s="652" t="s">
        <v>2254</v>
      </c>
      <c r="D291" s="654">
        <f>SUMIFS('BALANCE_P-1'!$C:$C,'BALANCE_P-1'!$U:$U,'BALANCE-REF'!$B291)</f>
        <v>0</v>
      </c>
      <c r="E291" s="654">
        <f>SUMIFS('BALANCE_P-1'!$D:$D,'BALANCE_P-1'!$U:$U,'BALANCE-REF'!$B291)</f>
        <v>0</v>
      </c>
      <c r="F291" s="654">
        <f>SUMIFS(BALANCE_P!$C:$C,BALANCE_P!$U:$U,'BALANCE-REF'!$B291)</f>
        <v>0</v>
      </c>
      <c r="G291" s="654">
        <f>SUMIFS(BALANCE_P!$D:$D,BALANCE_P!$U:$U,'BALANCE-REF'!$B291)</f>
        <v>0</v>
      </c>
      <c r="H291" s="656">
        <f>SUMIFS(BALANCE_P!$E:$E,BALANCE_P!$U:$U,'BALANCE-REF'!$B291)</f>
        <v>0</v>
      </c>
      <c r="I291" s="656">
        <f>SUMIFS(BALANCE_P!$F:$F,BALANCE_P!$U:$U,'BALANCE-REF'!$B291)</f>
        <v>0</v>
      </c>
      <c r="J291" s="687">
        <f t="shared" si="13"/>
        <v>0</v>
      </c>
      <c r="K291" s="687">
        <f t="shared" si="14"/>
        <v>0</v>
      </c>
    </row>
    <row r="292" spans="1:11" ht="19" x14ac:dyDescent="0.25">
      <c r="A292" s="671">
        <f t="shared" si="12"/>
        <v>6</v>
      </c>
      <c r="B292" s="652">
        <v>162161</v>
      </c>
      <c r="C292" s="652" t="s">
        <v>2255</v>
      </c>
      <c r="D292" s="654">
        <f>SUMIFS('BALANCE_P-1'!$C:$C,'BALANCE_P-1'!$T:$T,'BALANCE-REF'!$B292)</f>
        <v>0</v>
      </c>
      <c r="E292" s="654">
        <f>SUMIFS('BALANCE_P-1'!$D:$D,'BALANCE_P-1'!$T:$T,'BALANCE-REF'!$B292)</f>
        <v>0</v>
      </c>
      <c r="F292" s="654">
        <f>SUMIFS(BALANCE_P!$C:$C,BALANCE_P!$T:$T,'BALANCE-REF'!$B292)</f>
        <v>0</v>
      </c>
      <c r="G292" s="654">
        <f>SUMIFS(BALANCE_P!$D:$D,BALANCE_P!$T:$T,'BALANCE-REF'!$B292)</f>
        <v>0</v>
      </c>
      <c r="H292" s="656">
        <f>SUMIFS(BALANCE_P!$E:$E,BALANCE_P!$T:$T,'BALANCE-REF'!$B292)</f>
        <v>0</v>
      </c>
      <c r="I292" s="656">
        <f>SUMIFS(BALANCE_P!$F:$F,BALANCE_P!$T:$T,'BALANCE-REF'!$B292)</f>
        <v>0</v>
      </c>
      <c r="J292" s="687">
        <f t="shared" si="13"/>
        <v>0</v>
      </c>
      <c r="K292" s="687">
        <f t="shared" si="14"/>
        <v>0</v>
      </c>
    </row>
    <row r="293" spans="1:11" ht="19" x14ac:dyDescent="0.25">
      <c r="A293" s="671">
        <f t="shared" si="12"/>
        <v>6</v>
      </c>
      <c r="B293" s="652">
        <v>162162</v>
      </c>
      <c r="C293" s="652" t="s">
        <v>2256</v>
      </c>
      <c r="D293" s="654">
        <f>SUMIFS('BALANCE_P-1'!$C:$C,'BALANCE_P-1'!$T:$T,'BALANCE-REF'!$B293)</f>
        <v>0</v>
      </c>
      <c r="E293" s="654">
        <f>SUMIFS('BALANCE_P-1'!$D:$D,'BALANCE_P-1'!$T:$T,'BALANCE-REF'!$B293)</f>
        <v>0</v>
      </c>
      <c r="F293" s="654">
        <f>SUMIFS(BALANCE_P!$C:$C,BALANCE_P!$T:$T,'BALANCE-REF'!$B293)</f>
        <v>0</v>
      </c>
      <c r="G293" s="654">
        <f>SUMIFS(BALANCE_P!$D:$D,BALANCE_P!$T:$T,'BALANCE-REF'!$B293)</f>
        <v>0</v>
      </c>
      <c r="H293" s="656">
        <f>SUMIFS(BALANCE_P!$E:$E,BALANCE_P!$T:$T,'BALANCE-REF'!$B293)</f>
        <v>0</v>
      </c>
      <c r="I293" s="656">
        <f>SUMIFS(BALANCE_P!$F:$F,BALANCE_P!$T:$T,'BALANCE-REF'!$B293)</f>
        <v>0</v>
      </c>
      <c r="J293" s="687">
        <f t="shared" si="13"/>
        <v>0</v>
      </c>
      <c r="K293" s="687">
        <f t="shared" si="14"/>
        <v>0</v>
      </c>
    </row>
    <row r="294" spans="1:11" ht="19" x14ac:dyDescent="0.25">
      <c r="A294" s="671">
        <f t="shared" si="12"/>
        <v>6</v>
      </c>
      <c r="B294" s="652">
        <v>162163</v>
      </c>
      <c r="C294" s="652" t="s">
        <v>2257</v>
      </c>
      <c r="D294" s="654">
        <f>SUMIFS('BALANCE_P-1'!$C:$C,'BALANCE_P-1'!$T:$T,'BALANCE-REF'!$B294)</f>
        <v>0</v>
      </c>
      <c r="E294" s="654">
        <f>SUMIFS('BALANCE_P-1'!$D:$D,'BALANCE_P-1'!$T:$T,'BALANCE-REF'!$B294)</f>
        <v>0</v>
      </c>
      <c r="F294" s="654">
        <f>SUMIFS(BALANCE_P!$C:$C,BALANCE_P!$T:$T,'BALANCE-REF'!$B294)</f>
        <v>0</v>
      </c>
      <c r="G294" s="654">
        <f>SUMIFS(BALANCE_P!$D:$D,BALANCE_P!$T:$T,'BALANCE-REF'!$B294)</f>
        <v>0</v>
      </c>
      <c r="H294" s="656">
        <f>SUMIFS(BALANCE_P!$E:$E,BALANCE_P!$T:$T,'BALANCE-REF'!$B294)</f>
        <v>0</v>
      </c>
      <c r="I294" s="656">
        <f>SUMIFS(BALANCE_P!$F:$F,BALANCE_P!$T:$T,'BALANCE-REF'!$B294)</f>
        <v>0</v>
      </c>
      <c r="J294" s="687">
        <f t="shared" si="13"/>
        <v>0</v>
      </c>
      <c r="K294" s="687">
        <f t="shared" si="14"/>
        <v>0</v>
      </c>
    </row>
    <row r="295" spans="1:11" ht="19" x14ac:dyDescent="0.25">
      <c r="A295" s="671">
        <f t="shared" si="12"/>
        <v>6</v>
      </c>
      <c r="B295" s="652">
        <v>162164</v>
      </c>
      <c r="C295" s="652" t="s">
        <v>2258</v>
      </c>
      <c r="D295" s="654">
        <f>SUMIFS('BALANCE_P-1'!$C:$C,'BALANCE_P-1'!$T:$T,'BALANCE-REF'!$B295)</f>
        <v>0</v>
      </c>
      <c r="E295" s="654">
        <f>SUMIFS('BALANCE_P-1'!$D:$D,'BALANCE_P-1'!$T:$T,'BALANCE-REF'!$B295)</f>
        <v>0</v>
      </c>
      <c r="F295" s="654">
        <f>SUMIFS(BALANCE_P!$C:$C,BALANCE_P!$T:$T,'BALANCE-REF'!$B295)</f>
        <v>0</v>
      </c>
      <c r="G295" s="654">
        <f>SUMIFS(BALANCE_P!$D:$D,BALANCE_P!$T:$T,'BALANCE-REF'!$B295)</f>
        <v>0</v>
      </c>
      <c r="H295" s="656">
        <f>SUMIFS(BALANCE_P!$E:$E,BALANCE_P!$T:$T,'BALANCE-REF'!$B295)</f>
        <v>0</v>
      </c>
      <c r="I295" s="656">
        <f>SUMIFS(BALANCE_P!$F:$F,BALANCE_P!$T:$T,'BALANCE-REF'!$B295)</f>
        <v>0</v>
      </c>
      <c r="J295" s="687">
        <f t="shared" si="13"/>
        <v>0</v>
      </c>
      <c r="K295" s="687">
        <f t="shared" si="14"/>
        <v>0</v>
      </c>
    </row>
    <row r="296" spans="1:11" ht="19" x14ac:dyDescent="0.25">
      <c r="A296" s="671">
        <f t="shared" si="12"/>
        <v>6</v>
      </c>
      <c r="B296" s="652">
        <v>162165</v>
      </c>
      <c r="C296" s="652" t="s">
        <v>2259</v>
      </c>
      <c r="D296" s="654">
        <f>SUMIFS('BALANCE_P-1'!$C:$C,'BALANCE_P-1'!$T:$T,'BALANCE-REF'!$B296)</f>
        <v>0</v>
      </c>
      <c r="E296" s="654">
        <f>SUMIFS('BALANCE_P-1'!$D:$D,'BALANCE_P-1'!$T:$T,'BALANCE-REF'!$B296)</f>
        <v>0</v>
      </c>
      <c r="F296" s="654">
        <f>SUMIFS(BALANCE_P!$C:$C,BALANCE_P!$T:$T,'BALANCE-REF'!$B296)</f>
        <v>0</v>
      </c>
      <c r="G296" s="654">
        <f>SUMIFS(BALANCE_P!$D:$D,BALANCE_P!$T:$T,'BALANCE-REF'!$B296)</f>
        <v>0</v>
      </c>
      <c r="H296" s="656">
        <f>SUMIFS(BALANCE_P!$E:$E,BALANCE_P!$T:$T,'BALANCE-REF'!$B296)</f>
        <v>0</v>
      </c>
      <c r="I296" s="656">
        <f>SUMIFS(BALANCE_P!$F:$F,BALANCE_P!$T:$T,'BALANCE-REF'!$B296)</f>
        <v>0</v>
      </c>
      <c r="J296" s="687">
        <f t="shared" si="13"/>
        <v>0</v>
      </c>
      <c r="K296" s="687">
        <f t="shared" si="14"/>
        <v>0</v>
      </c>
    </row>
    <row r="297" spans="1:11" ht="19" x14ac:dyDescent="0.25">
      <c r="A297" s="671">
        <f t="shared" si="12"/>
        <v>6</v>
      </c>
      <c r="B297" s="652">
        <v>162166</v>
      </c>
      <c r="C297" s="652" t="s">
        <v>2260</v>
      </c>
      <c r="D297" s="654">
        <f>SUMIFS('BALANCE_P-1'!$C:$C,'BALANCE_P-1'!$T:$T,'BALANCE-REF'!$B297)</f>
        <v>0</v>
      </c>
      <c r="E297" s="654">
        <f>SUMIFS('BALANCE_P-1'!$D:$D,'BALANCE_P-1'!$T:$T,'BALANCE-REF'!$B297)</f>
        <v>0</v>
      </c>
      <c r="F297" s="654">
        <f>SUMIFS(BALANCE_P!$C:$C,BALANCE_P!$T:$T,'BALANCE-REF'!$B297)</f>
        <v>0</v>
      </c>
      <c r="G297" s="654">
        <f>SUMIFS(BALANCE_P!$D:$D,BALANCE_P!$T:$T,'BALANCE-REF'!$B297)</f>
        <v>0</v>
      </c>
      <c r="H297" s="656">
        <f>SUMIFS(BALANCE_P!$E:$E,BALANCE_P!$T:$T,'BALANCE-REF'!$B297)</f>
        <v>0</v>
      </c>
      <c r="I297" s="656">
        <f>SUMIFS(BALANCE_P!$F:$F,BALANCE_P!$T:$T,'BALANCE-REF'!$B297)</f>
        <v>0</v>
      </c>
      <c r="J297" s="687">
        <f t="shared" si="13"/>
        <v>0</v>
      </c>
      <c r="K297" s="687">
        <f t="shared" si="14"/>
        <v>0</v>
      </c>
    </row>
    <row r="298" spans="1:11" ht="19" x14ac:dyDescent="0.25">
      <c r="A298" s="671">
        <f t="shared" si="12"/>
        <v>6</v>
      </c>
      <c r="B298" s="652">
        <v>162167</v>
      </c>
      <c r="C298" s="652" t="s">
        <v>2261</v>
      </c>
      <c r="D298" s="654">
        <f>SUMIFS('BALANCE_P-1'!$C:$C,'BALANCE_P-1'!$T:$T,'BALANCE-REF'!$B298)</f>
        <v>0</v>
      </c>
      <c r="E298" s="654">
        <f>SUMIFS('BALANCE_P-1'!$D:$D,'BALANCE_P-1'!$T:$T,'BALANCE-REF'!$B298)</f>
        <v>0</v>
      </c>
      <c r="F298" s="654">
        <f>SUMIFS(BALANCE_P!$C:$C,BALANCE_P!$T:$T,'BALANCE-REF'!$B298)</f>
        <v>0</v>
      </c>
      <c r="G298" s="654">
        <f>SUMIFS(BALANCE_P!$D:$D,BALANCE_P!$T:$T,'BALANCE-REF'!$B298)</f>
        <v>0</v>
      </c>
      <c r="H298" s="656">
        <f>SUMIFS(BALANCE_P!$E:$E,BALANCE_P!$T:$T,'BALANCE-REF'!$B298)</f>
        <v>0</v>
      </c>
      <c r="I298" s="656">
        <f>SUMIFS(BALANCE_P!$F:$F,BALANCE_P!$T:$T,'BALANCE-REF'!$B298)</f>
        <v>0</v>
      </c>
      <c r="J298" s="687">
        <f t="shared" si="13"/>
        <v>0</v>
      </c>
      <c r="K298" s="687">
        <f t="shared" si="14"/>
        <v>0</v>
      </c>
    </row>
    <row r="299" spans="1:11" ht="19" x14ac:dyDescent="0.25">
      <c r="A299" s="671">
        <f t="shared" si="12"/>
        <v>4</v>
      </c>
      <c r="B299" s="652">
        <v>1626</v>
      </c>
      <c r="C299" s="652" t="s">
        <v>2262</v>
      </c>
      <c r="D299" s="654">
        <f>SUMIFS('BALANCE_P-1'!$C:$C,'BALANCE_P-1'!$V:$V,'BALANCE-REF'!$B299)</f>
        <v>0</v>
      </c>
      <c r="E299" s="654">
        <f>SUMIFS('BALANCE_P-1'!$D:$D,'BALANCE_P-1'!$V:$V,'BALANCE-REF'!$B299)</f>
        <v>0</v>
      </c>
      <c r="F299" s="654">
        <f>SUMIFS(BALANCE_P!$C:$C,BALANCE_P!$V:$V,'BALANCE-REF'!$B299)</f>
        <v>0</v>
      </c>
      <c r="G299" s="654">
        <f>SUMIFS(BALANCE_P!$D:$D,BALANCE_P!$V:$V,'BALANCE-REF'!$B299)</f>
        <v>0</v>
      </c>
      <c r="H299" s="656">
        <f>SUMIFS(BALANCE_P!$E:$E,BALANCE_P!$V:$V,'BALANCE-REF'!$B299)</f>
        <v>0</v>
      </c>
      <c r="I299" s="656">
        <f>SUMIFS(BALANCE_P!$F:$F,BALANCE_P!$V:$V,'BALANCE-REF'!$B299)</f>
        <v>0</v>
      </c>
      <c r="J299" s="687">
        <f t="shared" si="13"/>
        <v>0</v>
      </c>
      <c r="K299" s="687">
        <f t="shared" si="14"/>
        <v>0</v>
      </c>
    </row>
    <row r="300" spans="1:11" ht="19" x14ac:dyDescent="0.25">
      <c r="A300" s="671">
        <f t="shared" si="12"/>
        <v>3</v>
      </c>
      <c r="B300" s="652">
        <v>165</v>
      </c>
      <c r="C300" s="652" t="s">
        <v>145</v>
      </c>
      <c r="D300" s="654">
        <f>SUMIFS('BALANCE_P-1'!$C:$C,'BALANCE_P-1'!$W:$W,'BALANCE-REF'!$B300)</f>
        <v>0</v>
      </c>
      <c r="E300" s="654">
        <f>SUMIFS('BALANCE_P-1'!$D:$D,'BALANCE_P-1'!$W:$W,'BALANCE-REF'!$B300)</f>
        <v>0</v>
      </c>
      <c r="F300" s="654">
        <f>SUMIFS(BALANCE_P!$C:$C,BALANCE_P!$W:$W,'BALANCE-REF'!$B300)</f>
        <v>0</v>
      </c>
      <c r="G300" s="654">
        <f>SUMIFS(BALANCE_P!$D:$D,BALANCE_P!$W:$W,'BALANCE-REF'!$B300)</f>
        <v>0</v>
      </c>
      <c r="H300" s="656">
        <f>SUMIFS(BALANCE_P!$E:$E,BALANCE_P!$W:$W,'BALANCE-REF'!$B300)</f>
        <v>0</v>
      </c>
      <c r="I300" s="656">
        <f>SUMIFS(BALANCE_P!$F:$F,BALANCE_P!$W:$W,'BALANCE-REF'!$B300)</f>
        <v>0</v>
      </c>
      <c r="J300" s="687">
        <f t="shared" si="13"/>
        <v>0</v>
      </c>
      <c r="K300" s="687">
        <f t="shared" si="14"/>
        <v>0</v>
      </c>
    </row>
    <row r="301" spans="1:11" ht="19" x14ac:dyDescent="0.25">
      <c r="A301" s="671">
        <f t="shared" si="12"/>
        <v>4</v>
      </c>
      <c r="B301" s="652">
        <v>1651</v>
      </c>
      <c r="C301" s="652" t="s">
        <v>145</v>
      </c>
      <c r="D301" s="654">
        <f>SUMIFS('BALANCE_P-1'!$C:$C,'BALANCE_P-1'!$V:$V,'BALANCE-REF'!$B301)</f>
        <v>0</v>
      </c>
      <c r="E301" s="654">
        <f>SUMIFS('BALANCE_P-1'!$D:$D,'BALANCE_P-1'!$V:$V,'BALANCE-REF'!$B301)</f>
        <v>0</v>
      </c>
      <c r="F301" s="654">
        <f>SUMIFS(BALANCE_P!$C:$C,BALANCE_P!$V:$V,'BALANCE-REF'!$B301)</f>
        <v>0</v>
      </c>
      <c r="G301" s="654">
        <f>SUMIFS(BALANCE_P!$D:$D,BALANCE_P!$V:$V,'BALANCE-REF'!$B301)</f>
        <v>0</v>
      </c>
      <c r="H301" s="656">
        <f>SUMIFS(BALANCE_P!$E:$E,BALANCE_P!$V:$V,'BALANCE-REF'!$B301)</f>
        <v>0</v>
      </c>
      <c r="I301" s="656">
        <f>SUMIFS(BALANCE_P!$F:$F,BALANCE_P!$V:$V,'BALANCE-REF'!$B301)</f>
        <v>0</v>
      </c>
      <c r="J301" s="687">
        <f t="shared" si="13"/>
        <v>0</v>
      </c>
      <c r="K301" s="687">
        <f t="shared" si="14"/>
        <v>0</v>
      </c>
    </row>
    <row r="302" spans="1:11" ht="19" x14ac:dyDescent="0.25">
      <c r="A302" s="671">
        <f t="shared" si="12"/>
        <v>4</v>
      </c>
      <c r="B302" s="652">
        <v>1656</v>
      </c>
      <c r="C302" s="652" t="s">
        <v>2262</v>
      </c>
      <c r="D302" s="654">
        <f>SUMIFS('BALANCE_P-1'!$C:$C,'BALANCE_P-1'!$V:$V,'BALANCE-REF'!$B302)</f>
        <v>0</v>
      </c>
      <c r="E302" s="654">
        <f>SUMIFS('BALANCE_P-1'!$D:$D,'BALANCE_P-1'!$V:$V,'BALANCE-REF'!$B302)</f>
        <v>0</v>
      </c>
      <c r="F302" s="654">
        <f>SUMIFS(BALANCE_P!$C:$C,BALANCE_P!$V:$V,'BALANCE-REF'!$B302)</f>
        <v>0</v>
      </c>
      <c r="G302" s="654">
        <f>SUMIFS(BALANCE_P!$D:$D,BALANCE_P!$V:$V,'BALANCE-REF'!$B302)</f>
        <v>0</v>
      </c>
      <c r="H302" s="656">
        <f>SUMIFS(BALANCE_P!$E:$E,BALANCE_P!$V:$V,'BALANCE-REF'!$B302)</f>
        <v>0</v>
      </c>
      <c r="I302" s="656">
        <f>SUMIFS(BALANCE_P!$F:$F,BALANCE_P!$V:$V,'BALANCE-REF'!$B302)</f>
        <v>0</v>
      </c>
      <c r="J302" s="687">
        <f t="shared" si="13"/>
        <v>0</v>
      </c>
      <c r="K302" s="687">
        <f t="shared" si="14"/>
        <v>0</v>
      </c>
    </row>
    <row r="303" spans="1:11" ht="19" x14ac:dyDescent="0.25">
      <c r="A303" s="688">
        <f t="shared" si="12"/>
        <v>2</v>
      </c>
      <c r="B303" s="669">
        <v>17</v>
      </c>
      <c r="C303" s="669"/>
      <c r="D303" s="689">
        <f>SUMIFS('BALANCE_P-1'!$C:$C,'BALANCE_P-1'!$X:$X,'BALANCE-REF'!$B303)</f>
        <v>0</v>
      </c>
      <c r="E303" s="689">
        <f>SUMIFS('BALANCE_P-1'!$D:$D,'BALANCE_P-1'!$X:$X,'BALANCE-REF'!$B303)</f>
        <v>4680476340</v>
      </c>
      <c r="F303" s="689">
        <f>SUMIFS(BALANCE_P!$C:$C,BALANCE_P!$X:$X,'BALANCE-REF'!$B303)</f>
        <v>1411350642</v>
      </c>
      <c r="G303" s="689">
        <f>SUMIFS(BALANCE_P!$D:$D,BALANCE_P!$X:$X,'BALANCE-REF'!$B303)</f>
        <v>1569251111</v>
      </c>
      <c r="H303" s="690">
        <f>SUMIFS(BALANCE_P!$E:$E,BALANCE_P!$X:$X,'BALANCE-REF'!$B303)</f>
        <v>0</v>
      </c>
      <c r="I303" s="690">
        <f>SUMIFS(BALANCE_P!$F:$F,BALANCE_P!$X:$X,'BALANCE-REF'!$B303)</f>
        <v>4838376809</v>
      </c>
      <c r="J303" s="687">
        <f t="shared" si="13"/>
        <v>0</v>
      </c>
      <c r="K303" s="687">
        <f t="shared" si="14"/>
        <v>157900469</v>
      </c>
    </row>
    <row r="304" spans="1:11" ht="19" x14ac:dyDescent="0.25">
      <c r="A304" s="671">
        <f t="shared" si="12"/>
        <v>3</v>
      </c>
      <c r="B304" s="652">
        <v>175</v>
      </c>
      <c r="C304" s="652" t="s">
        <v>2263</v>
      </c>
      <c r="D304" s="654">
        <f>SUMIFS('BALANCE_P-1'!$C:$C,'BALANCE_P-1'!$W:$W,'BALANCE-REF'!$B304)</f>
        <v>0</v>
      </c>
      <c r="E304" s="654">
        <f>SUMIFS('BALANCE_P-1'!$D:$D,'BALANCE_P-1'!$W:$W,'BALANCE-REF'!$B304)</f>
        <v>1376639583</v>
      </c>
      <c r="F304" s="654">
        <f>SUMIFS(BALANCE_P!$C:$C,BALANCE_P!$W:$W,'BALANCE-REF'!$B304)</f>
        <v>1387298885</v>
      </c>
      <c r="G304" s="654">
        <f>SUMIFS(BALANCE_P!$D:$D,BALANCE_P!$W:$W,'BALANCE-REF'!$B304)</f>
        <v>10659302</v>
      </c>
      <c r="H304" s="656">
        <f>SUMIFS(BALANCE_P!$E:$E,BALANCE_P!$W:$W,'BALANCE-REF'!$B304)</f>
        <v>0</v>
      </c>
      <c r="I304" s="656">
        <f>SUMIFS(BALANCE_P!$F:$F,BALANCE_P!$W:$W,'BALANCE-REF'!$B304)</f>
        <v>0</v>
      </c>
      <c r="J304" s="687">
        <f t="shared" si="13"/>
        <v>0</v>
      </c>
      <c r="K304" s="687">
        <f t="shared" si="14"/>
        <v>-1376639583</v>
      </c>
    </row>
    <row r="305" spans="1:11" ht="19" x14ac:dyDescent="0.25">
      <c r="A305" s="671">
        <f t="shared" si="12"/>
        <v>4</v>
      </c>
      <c r="B305" s="652">
        <v>1751</v>
      </c>
      <c r="C305" s="652" t="s">
        <v>146</v>
      </c>
      <c r="D305" s="654">
        <f>SUMIFS('BALANCE_P-1'!$C:$C,'BALANCE_P-1'!$V:$V,'BALANCE-REF'!$B305)</f>
        <v>0</v>
      </c>
      <c r="E305" s="654">
        <f>SUMIFS('BALANCE_P-1'!$D:$D,'BALANCE_P-1'!$V:$V,'BALANCE-REF'!$B305)</f>
        <v>1344661679</v>
      </c>
      <c r="F305" s="654">
        <f>SUMIFS(BALANCE_P!$C:$C,BALANCE_P!$V:$V,'BALANCE-REF'!$B305)</f>
        <v>1355320981</v>
      </c>
      <c r="G305" s="654">
        <f>SUMIFS(BALANCE_P!$D:$D,BALANCE_P!$V:$V,'BALANCE-REF'!$B305)</f>
        <v>10659302</v>
      </c>
      <c r="H305" s="656">
        <f>SUMIFS(BALANCE_P!$E:$E,BALANCE_P!$V:$V,'BALANCE-REF'!$B305)</f>
        <v>0</v>
      </c>
      <c r="I305" s="656">
        <f>SUMIFS(BALANCE_P!$F:$F,BALANCE_P!$V:$V,'BALANCE-REF'!$B305)</f>
        <v>0</v>
      </c>
      <c r="J305" s="687">
        <f t="shared" si="13"/>
        <v>0</v>
      </c>
      <c r="K305" s="687">
        <f t="shared" si="14"/>
        <v>-1344661679</v>
      </c>
    </row>
    <row r="306" spans="1:11" ht="19" x14ac:dyDescent="0.25">
      <c r="A306" s="671">
        <f t="shared" si="12"/>
        <v>5</v>
      </c>
      <c r="B306" s="652">
        <v>17511</v>
      </c>
      <c r="C306" s="652" t="s">
        <v>2264</v>
      </c>
      <c r="D306" s="654">
        <f>SUMIFS('BALANCE_P-1'!$C:$C,'BALANCE_P-1'!$U:$U,'BALANCE-REF'!$B306)</f>
        <v>0</v>
      </c>
      <c r="E306" s="654">
        <f>SUMIFS('BALANCE_P-1'!$D:$D,'BALANCE_P-1'!$U:$U,'BALANCE-REF'!$B306)</f>
        <v>0</v>
      </c>
      <c r="F306" s="654">
        <f>SUMIFS(BALANCE_P!$C:$C,BALANCE_P!$U:$U,'BALANCE-REF'!$B306)</f>
        <v>0</v>
      </c>
      <c r="G306" s="654">
        <f>SUMIFS(BALANCE_P!$D:$D,BALANCE_P!$U:$U,'BALANCE-REF'!$B306)</f>
        <v>0</v>
      </c>
      <c r="H306" s="656">
        <f>SUMIFS(BALANCE_P!$E:$E,BALANCE_P!$U:$U,'BALANCE-REF'!$B306)</f>
        <v>0</v>
      </c>
      <c r="I306" s="656">
        <f>SUMIFS(BALANCE_P!$F:$F,BALANCE_P!$U:$U,'BALANCE-REF'!$B306)</f>
        <v>0</v>
      </c>
      <c r="J306" s="687">
        <f t="shared" si="13"/>
        <v>0</v>
      </c>
      <c r="K306" s="687">
        <f t="shared" si="14"/>
        <v>0</v>
      </c>
    </row>
    <row r="307" spans="1:11" ht="19" x14ac:dyDescent="0.25">
      <c r="A307" s="671">
        <f t="shared" si="12"/>
        <v>6</v>
      </c>
      <c r="B307" s="652">
        <v>175111</v>
      </c>
      <c r="C307" s="652" t="s">
        <v>2265</v>
      </c>
      <c r="D307" s="654">
        <f>SUMIFS('BALANCE_P-1'!$C:$C,'BALANCE_P-1'!$T:$T,'BALANCE-REF'!$B307)</f>
        <v>0</v>
      </c>
      <c r="E307" s="654">
        <f>SUMIFS('BALANCE_P-1'!$D:$D,'BALANCE_P-1'!$T:$T,'BALANCE-REF'!$B307)</f>
        <v>0</v>
      </c>
      <c r="F307" s="654">
        <f>SUMIFS(BALANCE_P!$C:$C,BALANCE_P!$T:$T,'BALANCE-REF'!$B307)</f>
        <v>0</v>
      </c>
      <c r="G307" s="654">
        <f>SUMIFS(BALANCE_P!$D:$D,BALANCE_P!$T:$T,'BALANCE-REF'!$B307)</f>
        <v>0</v>
      </c>
      <c r="H307" s="656">
        <f>SUMIFS(BALANCE_P!$E:$E,BALANCE_P!$T:$T,'BALANCE-REF'!$B307)</f>
        <v>0</v>
      </c>
      <c r="I307" s="656">
        <f>SUMIFS(BALANCE_P!$F:$F,BALANCE_P!$T:$T,'BALANCE-REF'!$B307)</f>
        <v>0</v>
      </c>
      <c r="J307" s="687">
        <f t="shared" si="13"/>
        <v>0</v>
      </c>
      <c r="K307" s="687">
        <f t="shared" si="14"/>
        <v>0</v>
      </c>
    </row>
    <row r="308" spans="1:11" ht="19" x14ac:dyDescent="0.25">
      <c r="A308" s="671">
        <f t="shared" si="12"/>
        <v>6</v>
      </c>
      <c r="B308" s="652">
        <v>175112</v>
      </c>
      <c r="C308" s="652" t="s">
        <v>2266</v>
      </c>
      <c r="D308" s="654">
        <f>SUMIFS('BALANCE_P-1'!$C:$C,'BALANCE_P-1'!$T:$T,'BALANCE-REF'!$B308)</f>
        <v>0</v>
      </c>
      <c r="E308" s="654">
        <f>SUMIFS('BALANCE_P-1'!$D:$D,'BALANCE_P-1'!$T:$T,'BALANCE-REF'!$B308)</f>
        <v>0</v>
      </c>
      <c r="F308" s="654">
        <f>SUMIFS(BALANCE_P!$C:$C,BALANCE_P!$T:$T,'BALANCE-REF'!$B308)</f>
        <v>0</v>
      </c>
      <c r="G308" s="654">
        <f>SUMIFS(BALANCE_P!$D:$D,BALANCE_P!$T:$T,'BALANCE-REF'!$B308)</f>
        <v>0</v>
      </c>
      <c r="H308" s="656">
        <f>SUMIFS(BALANCE_P!$E:$E,BALANCE_P!$T:$T,'BALANCE-REF'!$B308)</f>
        <v>0</v>
      </c>
      <c r="I308" s="656">
        <f>SUMIFS(BALANCE_P!$F:$F,BALANCE_P!$T:$T,'BALANCE-REF'!$B308)</f>
        <v>0</v>
      </c>
      <c r="J308" s="687">
        <f t="shared" si="13"/>
        <v>0</v>
      </c>
      <c r="K308" s="687">
        <f t="shared" si="14"/>
        <v>0</v>
      </c>
    </row>
    <row r="309" spans="1:11" ht="19" x14ac:dyDescent="0.25">
      <c r="A309" s="671">
        <f t="shared" si="12"/>
        <v>5</v>
      </c>
      <c r="B309" s="652">
        <v>17512</v>
      </c>
      <c r="C309" s="652" t="s">
        <v>2267</v>
      </c>
      <c r="D309" s="654">
        <f>SUMIFS('BALANCE_P-1'!$C:$C,'BALANCE_P-1'!$U:$U,'BALANCE-REF'!$B309)</f>
        <v>0</v>
      </c>
      <c r="E309" s="654">
        <f>SUMIFS('BALANCE_P-1'!$D:$D,'BALANCE_P-1'!$U:$U,'BALANCE-REF'!$B309)</f>
        <v>0</v>
      </c>
      <c r="F309" s="654">
        <f>SUMIFS(BALANCE_P!$C:$C,BALANCE_P!$U:$U,'BALANCE-REF'!$B309)</f>
        <v>0</v>
      </c>
      <c r="G309" s="654">
        <f>SUMIFS(BALANCE_P!$D:$D,BALANCE_P!$U:$U,'BALANCE-REF'!$B309)</f>
        <v>0</v>
      </c>
      <c r="H309" s="656">
        <f>SUMIFS(BALANCE_P!$E:$E,BALANCE_P!$U:$U,'BALANCE-REF'!$B309)</f>
        <v>0</v>
      </c>
      <c r="I309" s="656">
        <f>SUMIFS(BALANCE_P!$F:$F,BALANCE_P!$U:$U,'BALANCE-REF'!$B309)</f>
        <v>0</v>
      </c>
      <c r="J309" s="687">
        <f t="shared" si="13"/>
        <v>0</v>
      </c>
      <c r="K309" s="687">
        <f t="shared" si="14"/>
        <v>0</v>
      </c>
    </row>
    <row r="310" spans="1:11" ht="19" x14ac:dyDescent="0.25">
      <c r="A310" s="671">
        <f t="shared" si="12"/>
        <v>5</v>
      </c>
      <c r="B310" s="652">
        <v>17513</v>
      </c>
      <c r="C310" s="652" t="s">
        <v>2268</v>
      </c>
      <c r="D310" s="654">
        <f>SUMIFS('BALANCE_P-1'!$C:$C,'BALANCE_P-1'!$U:$U,'BALANCE-REF'!$B310)</f>
        <v>0</v>
      </c>
      <c r="E310" s="654">
        <f>SUMIFS('BALANCE_P-1'!$D:$D,'BALANCE_P-1'!$U:$U,'BALANCE-REF'!$B310)</f>
        <v>0</v>
      </c>
      <c r="F310" s="654">
        <f>SUMIFS(BALANCE_P!$C:$C,BALANCE_P!$U:$U,'BALANCE-REF'!$B310)</f>
        <v>0</v>
      </c>
      <c r="G310" s="654">
        <f>SUMIFS(BALANCE_P!$D:$D,BALANCE_P!$U:$U,'BALANCE-REF'!$B310)</f>
        <v>0</v>
      </c>
      <c r="H310" s="656">
        <f>SUMIFS(BALANCE_P!$E:$E,BALANCE_P!$U:$U,'BALANCE-REF'!$B310)</f>
        <v>0</v>
      </c>
      <c r="I310" s="656">
        <f>SUMIFS(BALANCE_P!$F:$F,BALANCE_P!$U:$U,'BALANCE-REF'!$B310)</f>
        <v>0</v>
      </c>
      <c r="J310" s="687">
        <f t="shared" si="13"/>
        <v>0</v>
      </c>
      <c r="K310" s="687">
        <f t="shared" si="14"/>
        <v>0</v>
      </c>
    </row>
    <row r="311" spans="1:11" ht="19" x14ac:dyDescent="0.25">
      <c r="A311" s="671">
        <f t="shared" si="12"/>
        <v>5</v>
      </c>
      <c r="B311" s="652">
        <v>17514</v>
      </c>
      <c r="C311" s="652" t="s">
        <v>2269</v>
      </c>
      <c r="D311" s="654">
        <f>SUMIFS('BALANCE_P-1'!$C:$C,'BALANCE_P-1'!$U:$U,'BALANCE-REF'!$B311)</f>
        <v>0</v>
      </c>
      <c r="E311" s="654">
        <f>SUMIFS('BALANCE_P-1'!$D:$D,'BALANCE_P-1'!$U:$U,'BALANCE-REF'!$B311)</f>
        <v>1344661679</v>
      </c>
      <c r="F311" s="654">
        <f>SUMIFS(BALANCE_P!$C:$C,BALANCE_P!$U:$U,'BALANCE-REF'!$B311)</f>
        <v>1355320981</v>
      </c>
      <c r="G311" s="654">
        <f>SUMIFS(BALANCE_P!$D:$D,BALANCE_P!$U:$U,'BALANCE-REF'!$B311)</f>
        <v>10659302</v>
      </c>
      <c r="H311" s="656">
        <f>SUMIFS(BALANCE_P!$E:$E,BALANCE_P!$U:$U,'BALANCE-REF'!$B311)</f>
        <v>0</v>
      </c>
      <c r="I311" s="656">
        <f>SUMIFS(BALANCE_P!$F:$F,BALANCE_P!$U:$U,'BALANCE-REF'!$B311)</f>
        <v>0</v>
      </c>
      <c r="J311" s="687">
        <f t="shared" si="13"/>
        <v>0</v>
      </c>
      <c r="K311" s="687">
        <f t="shared" si="14"/>
        <v>-1344661679</v>
      </c>
    </row>
    <row r="312" spans="1:11" ht="19" x14ac:dyDescent="0.25">
      <c r="A312" s="671">
        <f t="shared" si="12"/>
        <v>4</v>
      </c>
      <c r="B312" s="652">
        <v>1756</v>
      </c>
      <c r="C312" s="652" t="s">
        <v>140</v>
      </c>
      <c r="D312" s="654">
        <f>SUMIFS('BALANCE_P-1'!$C:$C,'BALANCE_P-1'!$V:$V,'BALANCE-REF'!$B312)</f>
        <v>0</v>
      </c>
      <c r="E312" s="654">
        <f>SUMIFS('BALANCE_P-1'!$D:$D,'BALANCE_P-1'!$V:$V,'BALANCE-REF'!$B312)</f>
        <v>31977904</v>
      </c>
      <c r="F312" s="654">
        <f>SUMIFS(BALANCE_P!$C:$C,BALANCE_P!$V:$V,'BALANCE-REF'!$B312)</f>
        <v>31977904</v>
      </c>
      <c r="G312" s="654">
        <f>SUMIFS(BALANCE_P!$D:$D,BALANCE_P!$V:$V,'BALANCE-REF'!$B312)</f>
        <v>0</v>
      </c>
      <c r="H312" s="656">
        <f>SUMIFS(BALANCE_P!$E:$E,BALANCE_P!$V:$V,'BALANCE-REF'!$B312)</f>
        <v>0</v>
      </c>
      <c r="I312" s="656">
        <f>SUMIFS(BALANCE_P!$F:$F,BALANCE_P!$V:$V,'BALANCE-REF'!$B312)</f>
        <v>0</v>
      </c>
      <c r="J312" s="687">
        <f t="shared" si="13"/>
        <v>0</v>
      </c>
      <c r="K312" s="687">
        <f t="shared" si="14"/>
        <v>-31977904</v>
      </c>
    </row>
    <row r="313" spans="1:11" ht="19" x14ac:dyDescent="0.25">
      <c r="A313" s="671">
        <f t="shared" si="12"/>
        <v>3</v>
      </c>
      <c r="B313" s="652">
        <v>178</v>
      </c>
      <c r="C313" s="652" t="s">
        <v>119</v>
      </c>
      <c r="D313" s="654">
        <f>SUMIFS('BALANCE_P-1'!$C:$C,'BALANCE_P-1'!$W:$W,'BALANCE-REF'!$B313)</f>
        <v>0</v>
      </c>
      <c r="E313" s="654">
        <f>SUMIFS('BALANCE_P-1'!$D:$D,'BALANCE_P-1'!$W:$W,'BALANCE-REF'!$B313)</f>
        <v>3303836757</v>
      </c>
      <c r="F313" s="654">
        <f>SUMIFS(BALANCE_P!$C:$C,BALANCE_P!$W:$W,'BALANCE-REF'!$B313)</f>
        <v>24051757</v>
      </c>
      <c r="G313" s="654">
        <f>SUMIFS(BALANCE_P!$D:$D,BALANCE_P!$W:$W,'BALANCE-REF'!$B313)</f>
        <v>1558591809</v>
      </c>
      <c r="H313" s="656">
        <f>SUMIFS(BALANCE_P!$E:$E,BALANCE_P!$W:$W,'BALANCE-REF'!$B313)</f>
        <v>0</v>
      </c>
      <c r="I313" s="656">
        <f>SUMIFS(BALANCE_P!$F:$F,BALANCE_P!$W:$W,'BALANCE-REF'!$B313)</f>
        <v>4838376809</v>
      </c>
      <c r="J313" s="687">
        <f t="shared" si="13"/>
        <v>0</v>
      </c>
      <c r="K313" s="687">
        <f t="shared" si="14"/>
        <v>1534540052</v>
      </c>
    </row>
    <row r="314" spans="1:11" ht="19" x14ac:dyDescent="0.25">
      <c r="A314" s="671">
        <f t="shared" si="12"/>
        <v>4</v>
      </c>
      <c r="B314" s="652">
        <v>1781</v>
      </c>
      <c r="C314" s="652" t="s">
        <v>119</v>
      </c>
      <c r="D314" s="654">
        <f>SUMIFS('BALANCE_P-1'!$C:$C,'BALANCE_P-1'!$V:$V,'BALANCE-REF'!$B314)</f>
        <v>0</v>
      </c>
      <c r="E314" s="654">
        <f>SUMIFS('BALANCE_P-1'!$D:$D,'BALANCE_P-1'!$V:$V,'BALANCE-REF'!$B314)</f>
        <v>3279785000</v>
      </c>
      <c r="F314" s="654">
        <f>SUMIFS(BALANCE_P!$C:$C,BALANCE_P!$V:$V,'BALANCE-REF'!$B314)</f>
        <v>0</v>
      </c>
      <c r="G314" s="654">
        <f>SUMIFS(BALANCE_P!$D:$D,BALANCE_P!$V:$V,'BALANCE-REF'!$B314)</f>
        <v>1508724500</v>
      </c>
      <c r="H314" s="656">
        <f>SUMIFS(BALANCE_P!$E:$E,BALANCE_P!$V:$V,'BALANCE-REF'!$B314)</f>
        <v>0</v>
      </c>
      <c r="I314" s="656">
        <f>SUMIFS(BALANCE_P!$F:$F,BALANCE_P!$V:$V,'BALANCE-REF'!$B314)</f>
        <v>4788509500</v>
      </c>
      <c r="J314" s="687">
        <f t="shared" si="13"/>
        <v>0</v>
      </c>
      <c r="K314" s="687">
        <f t="shared" si="14"/>
        <v>1508724500</v>
      </c>
    </row>
    <row r="315" spans="1:11" ht="19" x14ac:dyDescent="0.25">
      <c r="A315" s="671">
        <f t="shared" si="12"/>
        <v>5</v>
      </c>
      <c r="B315" s="652">
        <v>17811</v>
      </c>
      <c r="C315" s="652" t="s">
        <v>2270</v>
      </c>
      <c r="D315" s="654">
        <f>SUMIFS('BALANCE_P-1'!$C:$C,'BALANCE_P-1'!$U:$U,'BALANCE-REF'!$B315)</f>
        <v>0</v>
      </c>
      <c r="E315" s="654">
        <f>SUMIFS('BALANCE_P-1'!$D:$D,'BALANCE_P-1'!$U:$U,'BALANCE-REF'!$B315)</f>
        <v>0</v>
      </c>
      <c r="F315" s="654">
        <f>SUMIFS(BALANCE_P!$C:$C,BALANCE_P!$U:$U,'BALANCE-REF'!$B315)</f>
        <v>0</v>
      </c>
      <c r="G315" s="654">
        <f>SUMIFS(BALANCE_P!$D:$D,BALANCE_P!$U:$U,'BALANCE-REF'!$B315)</f>
        <v>0</v>
      </c>
      <c r="H315" s="656">
        <f>SUMIFS(BALANCE_P!$E:$E,BALANCE_P!$U:$U,'BALANCE-REF'!$B315)</f>
        <v>0</v>
      </c>
      <c r="I315" s="656">
        <f>SUMIFS(BALANCE_P!$F:$F,BALANCE_P!$U:$U,'BALANCE-REF'!$B315)</f>
        <v>0</v>
      </c>
      <c r="J315" s="687">
        <f t="shared" si="13"/>
        <v>0</v>
      </c>
      <c r="K315" s="687">
        <f t="shared" si="14"/>
        <v>0</v>
      </c>
    </row>
    <row r="316" spans="1:11" ht="19" x14ac:dyDescent="0.25">
      <c r="A316" s="671">
        <f t="shared" si="12"/>
        <v>6</v>
      </c>
      <c r="B316" s="652">
        <v>178111</v>
      </c>
      <c r="C316" s="652" t="s">
        <v>2271</v>
      </c>
      <c r="D316" s="654">
        <f>SUMIFS('BALANCE_P-1'!$C:$C,'BALANCE_P-1'!$T:$T,'BALANCE-REF'!$B316)</f>
        <v>0</v>
      </c>
      <c r="E316" s="654">
        <f>SUMIFS('BALANCE_P-1'!$D:$D,'BALANCE_P-1'!$T:$T,'BALANCE-REF'!$B316)</f>
        <v>0</v>
      </c>
      <c r="F316" s="654">
        <f>SUMIFS(BALANCE_P!$C:$C,BALANCE_P!$T:$T,'BALANCE-REF'!$B316)</f>
        <v>0</v>
      </c>
      <c r="G316" s="654">
        <f>SUMIFS(BALANCE_P!$D:$D,BALANCE_P!$T:$T,'BALANCE-REF'!$B316)</f>
        <v>0</v>
      </c>
      <c r="H316" s="656">
        <f>SUMIFS(BALANCE_P!$E:$E,BALANCE_P!$T:$T,'BALANCE-REF'!$B316)</f>
        <v>0</v>
      </c>
      <c r="I316" s="656">
        <f>SUMIFS(BALANCE_P!$F:$F,BALANCE_P!$T:$T,'BALANCE-REF'!$B316)</f>
        <v>0</v>
      </c>
      <c r="J316" s="687">
        <f t="shared" si="13"/>
        <v>0</v>
      </c>
      <c r="K316" s="687">
        <f t="shared" si="14"/>
        <v>0</v>
      </c>
    </row>
    <row r="317" spans="1:11" ht="19" x14ac:dyDescent="0.25">
      <c r="A317" s="671">
        <f t="shared" si="12"/>
        <v>6</v>
      </c>
      <c r="B317" s="652">
        <v>178112</v>
      </c>
      <c r="C317" s="652" t="s">
        <v>2272</v>
      </c>
      <c r="D317" s="654">
        <f>SUMIFS('BALANCE_P-1'!$C:$C,'BALANCE_P-1'!$T:$T,'BALANCE-REF'!$B317)</f>
        <v>0</v>
      </c>
      <c r="E317" s="654">
        <f>SUMIFS('BALANCE_P-1'!$D:$D,'BALANCE_P-1'!$T:$T,'BALANCE-REF'!$B317)</f>
        <v>0</v>
      </c>
      <c r="F317" s="654">
        <f>SUMIFS(BALANCE_P!$C:$C,BALANCE_P!$T:$T,'BALANCE-REF'!$B317)</f>
        <v>0</v>
      </c>
      <c r="G317" s="654">
        <f>SUMIFS(BALANCE_P!$D:$D,BALANCE_P!$T:$T,'BALANCE-REF'!$B317)</f>
        <v>0</v>
      </c>
      <c r="H317" s="656">
        <f>SUMIFS(BALANCE_P!$E:$E,BALANCE_P!$T:$T,'BALANCE-REF'!$B317)</f>
        <v>0</v>
      </c>
      <c r="I317" s="656">
        <f>SUMIFS(BALANCE_P!$F:$F,BALANCE_P!$T:$T,'BALANCE-REF'!$B317)</f>
        <v>0</v>
      </c>
      <c r="J317" s="687">
        <f t="shared" si="13"/>
        <v>0</v>
      </c>
      <c r="K317" s="687">
        <f t="shared" si="14"/>
        <v>0</v>
      </c>
    </row>
    <row r="318" spans="1:11" ht="19" x14ac:dyDescent="0.25">
      <c r="A318" s="671">
        <f t="shared" si="12"/>
        <v>5</v>
      </c>
      <c r="B318" s="652">
        <v>17812</v>
      </c>
      <c r="C318" s="652" t="s">
        <v>2273</v>
      </c>
      <c r="D318" s="654">
        <f>SUMIFS('BALANCE_P-1'!$C:$C,'BALANCE_P-1'!$U:$U,'BALANCE-REF'!$B318)</f>
        <v>0</v>
      </c>
      <c r="E318" s="654">
        <f>SUMIFS('BALANCE_P-1'!$D:$D,'BALANCE_P-1'!$U:$U,'BALANCE-REF'!$B318)</f>
        <v>0</v>
      </c>
      <c r="F318" s="654">
        <f>SUMIFS(BALANCE_P!$C:$C,BALANCE_P!$U:$U,'BALANCE-REF'!$B318)</f>
        <v>0</v>
      </c>
      <c r="G318" s="654">
        <f>SUMIFS(BALANCE_P!$D:$D,BALANCE_P!$U:$U,'BALANCE-REF'!$B318)</f>
        <v>0</v>
      </c>
      <c r="H318" s="656">
        <f>SUMIFS(BALANCE_P!$E:$E,BALANCE_P!$U:$U,'BALANCE-REF'!$B318)</f>
        <v>0</v>
      </c>
      <c r="I318" s="656">
        <f>SUMIFS(BALANCE_P!$F:$F,BALANCE_P!$U:$U,'BALANCE-REF'!$B318)</f>
        <v>0</v>
      </c>
      <c r="J318" s="687">
        <f t="shared" si="13"/>
        <v>0</v>
      </c>
      <c r="K318" s="687">
        <f t="shared" si="14"/>
        <v>0</v>
      </c>
    </row>
    <row r="319" spans="1:11" ht="19" x14ac:dyDescent="0.25">
      <c r="A319" s="671">
        <f t="shared" si="12"/>
        <v>5</v>
      </c>
      <c r="B319" s="652">
        <v>17813</v>
      </c>
      <c r="C319" s="652" t="s">
        <v>2274</v>
      </c>
      <c r="D319" s="654">
        <f>SUMIFS('BALANCE_P-1'!$C:$C,'BALANCE_P-1'!$U:$U,'BALANCE-REF'!$B319)</f>
        <v>0</v>
      </c>
      <c r="E319" s="654">
        <f>SUMIFS('BALANCE_P-1'!$D:$D,'BALANCE_P-1'!$U:$U,'BALANCE-REF'!$B319)</f>
        <v>0</v>
      </c>
      <c r="F319" s="654">
        <f>SUMIFS(BALANCE_P!$C:$C,BALANCE_P!$U:$U,'BALANCE-REF'!$B319)</f>
        <v>0</v>
      </c>
      <c r="G319" s="654">
        <f>SUMIFS(BALANCE_P!$D:$D,BALANCE_P!$U:$U,'BALANCE-REF'!$B319)</f>
        <v>0</v>
      </c>
      <c r="H319" s="656">
        <f>SUMIFS(BALANCE_P!$E:$E,BALANCE_P!$U:$U,'BALANCE-REF'!$B319)</f>
        <v>0</v>
      </c>
      <c r="I319" s="656">
        <f>SUMIFS(BALANCE_P!$F:$F,BALANCE_P!$U:$U,'BALANCE-REF'!$B319)</f>
        <v>0</v>
      </c>
      <c r="J319" s="687">
        <f t="shared" si="13"/>
        <v>0</v>
      </c>
      <c r="K319" s="687">
        <f t="shared" si="14"/>
        <v>0</v>
      </c>
    </row>
    <row r="320" spans="1:11" ht="19" x14ac:dyDescent="0.25">
      <c r="A320" s="671">
        <f t="shared" si="12"/>
        <v>5</v>
      </c>
      <c r="B320" s="652">
        <v>17814</v>
      </c>
      <c r="C320" s="652" t="s">
        <v>2275</v>
      </c>
      <c r="D320" s="654">
        <f>SUMIFS('BALANCE_P-1'!$C:$C,'BALANCE_P-1'!$U:$U,'BALANCE-REF'!$B320)</f>
        <v>0</v>
      </c>
      <c r="E320" s="654">
        <f>SUMIFS('BALANCE_P-1'!$D:$D,'BALANCE_P-1'!$U:$U,'BALANCE-REF'!$B320)</f>
        <v>3279785000</v>
      </c>
      <c r="F320" s="654">
        <f>SUMIFS(BALANCE_P!$C:$C,BALANCE_P!$U:$U,'BALANCE-REF'!$B320)</f>
        <v>0</v>
      </c>
      <c r="G320" s="654">
        <f>SUMIFS(BALANCE_P!$D:$D,BALANCE_P!$U:$U,'BALANCE-REF'!$B320)</f>
        <v>1508724500</v>
      </c>
      <c r="H320" s="656">
        <f>SUMIFS(BALANCE_P!$E:$E,BALANCE_P!$U:$U,'BALANCE-REF'!$B320)</f>
        <v>0</v>
      </c>
      <c r="I320" s="656">
        <f>SUMIFS(BALANCE_P!$F:$F,BALANCE_P!$U:$U,'BALANCE-REF'!$B320)</f>
        <v>4788509500</v>
      </c>
      <c r="J320" s="687">
        <f t="shared" si="13"/>
        <v>0</v>
      </c>
      <c r="K320" s="687">
        <f t="shared" si="14"/>
        <v>1508724500</v>
      </c>
    </row>
    <row r="321" spans="1:13" ht="19" x14ac:dyDescent="0.25">
      <c r="A321" s="671">
        <f t="shared" si="12"/>
        <v>4</v>
      </c>
      <c r="B321" s="652">
        <v>1786</v>
      </c>
      <c r="C321" s="652" t="s">
        <v>140</v>
      </c>
      <c r="D321" s="654">
        <f>SUMIFS('BALANCE_P-1'!$C:$C,'BALANCE_P-1'!$V:$V,'BALANCE-REF'!$B321)</f>
        <v>0</v>
      </c>
      <c r="E321" s="654">
        <f>SUMIFS('BALANCE_P-1'!$D:$D,'BALANCE_P-1'!$V:$V,'BALANCE-REF'!$B321)</f>
        <v>24051757</v>
      </c>
      <c r="F321" s="654">
        <f>SUMIFS(BALANCE_P!$C:$C,BALANCE_P!$V:$V,'BALANCE-REF'!$B321)</f>
        <v>24051757</v>
      </c>
      <c r="G321" s="654">
        <f>SUMIFS(BALANCE_P!$D:$D,BALANCE_P!$V:$V,'BALANCE-REF'!$B321)</f>
        <v>49867309</v>
      </c>
      <c r="H321" s="656">
        <f>SUMIFS(BALANCE_P!$E:$E,BALANCE_P!$V:$V,'BALANCE-REF'!$B321)</f>
        <v>0</v>
      </c>
      <c r="I321" s="656">
        <f>SUMIFS(BALANCE_P!$F:$F,BALANCE_P!$V:$V,'BALANCE-REF'!$B321)</f>
        <v>49867309</v>
      </c>
      <c r="J321" s="687">
        <f t="shared" si="13"/>
        <v>0</v>
      </c>
      <c r="K321" s="687">
        <f t="shared" si="14"/>
        <v>25815552</v>
      </c>
    </row>
    <row r="322" spans="1:13" ht="19" x14ac:dyDescent="0.25">
      <c r="A322" s="671">
        <f t="shared" si="12"/>
        <v>3</v>
      </c>
      <c r="B322" s="652">
        <v>179</v>
      </c>
      <c r="C322" s="652" t="s">
        <v>147</v>
      </c>
      <c r="D322" s="654">
        <f>SUMIFS('BALANCE_P-1'!$C:$C,'BALANCE_P-1'!$W:$W,'BALANCE-REF'!$B322)</f>
        <v>0</v>
      </c>
      <c r="E322" s="654">
        <f>SUMIFS('BALANCE_P-1'!$D:$D,'BALANCE_P-1'!$W:$W,'BALANCE-REF'!$B322)</f>
        <v>0</v>
      </c>
      <c r="F322" s="654">
        <f>SUMIFS(BALANCE_P!$C:$C,BALANCE_P!$W:$W,'BALANCE-REF'!$B322)</f>
        <v>0</v>
      </c>
      <c r="G322" s="654">
        <f>SUMIFS(BALANCE_P!$D:$D,BALANCE_P!$W:$W,'BALANCE-REF'!$B322)</f>
        <v>0</v>
      </c>
      <c r="H322" s="656">
        <f>SUMIFS(BALANCE_P!$E:$E,BALANCE_P!$W:$W,'BALANCE-REF'!$B322)</f>
        <v>0</v>
      </c>
      <c r="I322" s="656">
        <f>SUMIFS(BALANCE_P!$F:$F,BALANCE_P!$W:$W,'BALANCE-REF'!$B322)</f>
        <v>0</v>
      </c>
      <c r="J322" s="687">
        <f t="shared" si="13"/>
        <v>0</v>
      </c>
      <c r="K322" s="687">
        <f t="shared" si="14"/>
        <v>0</v>
      </c>
    </row>
    <row r="323" spans="1:13" ht="19" customHeight="1" x14ac:dyDescent="0.25">
      <c r="A323" s="671">
        <f t="shared" si="12"/>
        <v>2</v>
      </c>
      <c r="B323" s="658">
        <v>18</v>
      </c>
      <c r="C323" s="658" t="s">
        <v>433</v>
      </c>
      <c r="D323" s="659">
        <f>SUMIFS('BALANCE_P-1'!$C:$C,'BALANCE_P-1'!$X:$X,'BALANCE-REF'!$B323)</f>
        <v>0</v>
      </c>
      <c r="E323" s="659">
        <f>SUMIFS('BALANCE_P-1'!$D:$D,'BALANCE_P-1'!$X:$X,'BALANCE-REF'!$B323)</f>
        <v>5179097</v>
      </c>
      <c r="F323" s="659">
        <f>SUMIFS(BALANCE_P!$C:$C,BALANCE_P!$X:$X,'BALANCE-REF'!$B323)</f>
        <v>47768632</v>
      </c>
      <c r="G323" s="659">
        <f>SUMIFS(BALANCE_P!$D:$D,BALANCE_P!$X:$X,'BALANCE-REF'!$B323)</f>
        <v>224806661</v>
      </c>
      <c r="H323" s="656">
        <f>SUMIFS(BALANCE_P!$E:$E,BALANCE_P!$X:$X,'BALANCE-REF'!$B323)</f>
        <v>0</v>
      </c>
      <c r="I323" s="656">
        <f>SUMIFS(BALANCE_P!$F:$F,BALANCE_P!$X:$X,'BALANCE-REF'!$B323)</f>
        <v>182217126</v>
      </c>
      <c r="J323" s="687">
        <f t="shared" si="13"/>
        <v>0</v>
      </c>
      <c r="K323" s="687">
        <f t="shared" si="14"/>
        <v>177038029</v>
      </c>
      <c r="M323" s="700"/>
    </row>
    <row r="324" spans="1:13" ht="19" x14ac:dyDescent="0.25">
      <c r="A324" s="671">
        <f t="shared" si="12"/>
        <v>3</v>
      </c>
      <c r="B324" s="652">
        <v>181</v>
      </c>
      <c r="C324" s="652" t="s">
        <v>2276</v>
      </c>
      <c r="D324" s="654">
        <f>SUMIFS('BALANCE_P-1'!$C:$C,'BALANCE_P-1'!$W:$W,'BALANCE-REF'!$B324)</f>
        <v>0</v>
      </c>
      <c r="E324" s="654">
        <f>SUMIFS('BALANCE_P-1'!$D:$D,'BALANCE_P-1'!$W:$W,'BALANCE-REF'!$B324)</f>
        <v>0</v>
      </c>
      <c r="F324" s="654">
        <f>SUMIFS(BALANCE_P!$C:$C,BALANCE_P!$W:$W,'BALANCE-REF'!$B324)</f>
        <v>1781598</v>
      </c>
      <c r="G324" s="654">
        <f>SUMIFS(BALANCE_P!$D:$D,BALANCE_P!$W:$W,'BALANCE-REF'!$B324)</f>
        <v>1361372</v>
      </c>
      <c r="H324" s="656">
        <f>SUMIFS(BALANCE_P!$E:$E,BALANCE_P!$W:$W,'BALANCE-REF'!$B324)</f>
        <v>0</v>
      </c>
      <c r="I324" s="656">
        <f>SUMIFS(BALANCE_P!$F:$F,BALANCE_P!$W:$W,'BALANCE-REF'!$B324)</f>
        <v>-420226</v>
      </c>
      <c r="J324" s="687">
        <f t="shared" si="13"/>
        <v>0</v>
      </c>
      <c r="K324" s="687">
        <f t="shared" si="14"/>
        <v>-420226</v>
      </c>
    </row>
    <row r="325" spans="1:13" ht="19" x14ac:dyDescent="0.25">
      <c r="A325" s="671">
        <f t="shared" si="12"/>
        <v>3</v>
      </c>
      <c r="B325" s="652">
        <v>182</v>
      </c>
      <c r="C325" s="652" t="s">
        <v>2277</v>
      </c>
      <c r="D325" s="654">
        <f>SUMIFS('BALANCE_P-1'!$C:$C,'BALANCE_P-1'!$W:$W,'BALANCE-REF'!$B325)</f>
        <v>0</v>
      </c>
      <c r="E325" s="654">
        <f>SUMIFS('BALANCE_P-1'!$D:$D,'BALANCE_P-1'!$W:$W,'BALANCE-REF'!$B325)</f>
        <v>4725765</v>
      </c>
      <c r="F325" s="654">
        <f>SUMIFS(BALANCE_P!$C:$C,BALANCE_P!$W:$W,'BALANCE-REF'!$B325)</f>
        <v>45238284</v>
      </c>
      <c r="G325" s="654">
        <f>SUMIFS(BALANCE_P!$D:$D,BALANCE_P!$W:$W,'BALANCE-REF'!$B325)</f>
        <v>221441118</v>
      </c>
      <c r="H325" s="656">
        <f>SUMIFS(BALANCE_P!$E:$E,BALANCE_P!$W:$W,'BALANCE-REF'!$B325)</f>
        <v>0</v>
      </c>
      <c r="I325" s="656">
        <f>SUMIFS(BALANCE_P!$F:$F,BALANCE_P!$W:$W,'BALANCE-REF'!$B325)</f>
        <v>180928599</v>
      </c>
      <c r="J325" s="687">
        <f t="shared" si="13"/>
        <v>0</v>
      </c>
      <c r="K325" s="687">
        <f t="shared" si="14"/>
        <v>176202834</v>
      </c>
    </row>
    <row r="326" spans="1:13" ht="19" x14ac:dyDescent="0.25">
      <c r="A326" s="671">
        <f t="shared" si="12"/>
        <v>3</v>
      </c>
      <c r="B326" s="652">
        <v>183</v>
      </c>
      <c r="C326" s="652" t="s">
        <v>2278</v>
      </c>
      <c r="D326" s="654">
        <f>SUMIFS('BALANCE_P-1'!$C:$C,'BALANCE_P-1'!$W:$W,'BALANCE-REF'!$B326)</f>
        <v>0</v>
      </c>
      <c r="E326" s="654">
        <f>SUMIFS('BALANCE_P-1'!$D:$D,'BALANCE_P-1'!$W:$W,'BALANCE-REF'!$B326)</f>
        <v>0</v>
      </c>
      <c r="F326" s="654">
        <f>SUMIFS(BALANCE_P!$C:$C,BALANCE_P!$W:$W,'BALANCE-REF'!$B326)</f>
        <v>0</v>
      </c>
      <c r="G326" s="654">
        <f>SUMIFS(BALANCE_P!$D:$D,BALANCE_P!$W:$W,'BALANCE-REF'!$B326)</f>
        <v>0</v>
      </c>
      <c r="H326" s="656">
        <f>SUMIFS(BALANCE_P!$E:$E,BALANCE_P!$W:$W,'BALANCE-REF'!$B326)</f>
        <v>0</v>
      </c>
      <c r="I326" s="656">
        <f>SUMIFS(BALANCE_P!$F:$F,BALANCE_P!$W:$W,'BALANCE-REF'!$B326)</f>
        <v>0</v>
      </c>
      <c r="J326" s="687">
        <f t="shared" si="13"/>
        <v>0</v>
      </c>
      <c r="K326" s="687">
        <f t="shared" si="14"/>
        <v>0</v>
      </c>
    </row>
    <row r="327" spans="1:13" ht="19" x14ac:dyDescent="0.25">
      <c r="A327" s="671">
        <f t="shared" ref="A327:A400" si="15">LEN(B327)</f>
        <v>2</v>
      </c>
      <c r="B327" s="658">
        <v>19</v>
      </c>
      <c r="C327" s="658" t="s">
        <v>2279</v>
      </c>
      <c r="D327" s="659">
        <f>SUMIFS('BALANCE_P-1'!$C:$C,'BALANCE_P-1'!$X:$X,'BALANCE-REF'!$B327)</f>
        <v>0</v>
      </c>
      <c r="E327" s="659">
        <f>SUMIFS('BALANCE_P-1'!$D:$D,'BALANCE_P-1'!$X:$X,'BALANCE-REF'!$B327)</f>
        <v>0</v>
      </c>
      <c r="F327" s="659">
        <f>SUMIFS(BALANCE_P!$C:$C,BALANCE_P!$X:$X,'BALANCE-REF'!$B327)</f>
        <v>0</v>
      </c>
      <c r="G327" s="659">
        <f>SUMIFS(BALANCE_P!$D:$D,BALANCE_P!$X:$X,'BALANCE-REF'!$B327)</f>
        <v>0</v>
      </c>
      <c r="H327" s="656">
        <f>SUMIFS(BALANCE_P!$E:$E,BALANCE_P!$X:$X,'BALANCE-REF'!$B327)</f>
        <v>0</v>
      </c>
      <c r="I327" s="656">
        <f>SUMIFS(BALANCE_P!$F:$F,BALANCE_P!$X:$X,'BALANCE-REF'!$B327)</f>
        <v>0</v>
      </c>
      <c r="J327" s="687">
        <f t="shared" ref="J327:J390" si="16">H327-D327</f>
        <v>0</v>
      </c>
      <c r="K327" s="687">
        <f t="shared" ref="K327:K390" si="17">I327-E327</f>
        <v>0</v>
      </c>
    </row>
    <row r="328" spans="1:13" ht="19" x14ac:dyDescent="0.25">
      <c r="A328" s="671">
        <f t="shared" si="15"/>
        <v>3</v>
      </c>
      <c r="B328" s="652">
        <v>191</v>
      </c>
      <c r="C328" s="652" t="s">
        <v>2280</v>
      </c>
      <c r="D328" s="654">
        <f>SUMIFS('BALANCE_P-1'!$C:$C,'BALANCE_P-1'!$W:$W,'BALANCE-REF'!$B328)</f>
        <v>0</v>
      </c>
      <c r="E328" s="654">
        <f>SUMIFS('BALANCE_P-1'!$D:$D,'BALANCE_P-1'!$W:$W,'BALANCE-REF'!$B328)</f>
        <v>0</v>
      </c>
      <c r="F328" s="654">
        <f>SUMIFS(BALANCE_P!$C:$C,BALANCE_P!$W:$W,'BALANCE-REF'!$B328)</f>
        <v>0</v>
      </c>
      <c r="G328" s="654">
        <f>SUMIFS(BALANCE_P!$D:$D,BALANCE_P!$W:$W,'BALANCE-REF'!$B328)</f>
        <v>0</v>
      </c>
      <c r="H328" s="656">
        <f>SUMIFS(BALANCE_P!$E:$E,BALANCE_P!$W:$W,'BALANCE-REF'!$B328)</f>
        <v>0</v>
      </c>
      <c r="I328" s="656">
        <f>SUMIFS(BALANCE_P!$F:$F,BALANCE_P!$W:$W,'BALANCE-REF'!$B328)</f>
        <v>0</v>
      </c>
      <c r="J328" s="687">
        <f t="shared" si="16"/>
        <v>0</v>
      </c>
      <c r="K328" s="687">
        <f t="shared" si="17"/>
        <v>0</v>
      </c>
    </row>
    <row r="329" spans="1:13" ht="19" x14ac:dyDescent="0.25">
      <c r="A329" s="671">
        <f t="shared" si="15"/>
        <v>4</v>
      </c>
      <c r="B329" s="652">
        <v>1911</v>
      </c>
      <c r="C329" s="652" t="s">
        <v>2281</v>
      </c>
      <c r="D329" s="654">
        <f>SUMIFS('BALANCE_P-1'!$C:$C,'BALANCE_P-1'!$V:$V,'BALANCE-REF'!$B329)</f>
        <v>0</v>
      </c>
      <c r="E329" s="654">
        <f>SUMIFS('BALANCE_P-1'!$D:$D,'BALANCE_P-1'!$V:$V,'BALANCE-REF'!$B329)</f>
        <v>0</v>
      </c>
      <c r="F329" s="654">
        <f>SUMIFS(BALANCE_P!$C:$C,BALANCE_P!$V:$V,'BALANCE-REF'!$B329)</f>
        <v>0</v>
      </c>
      <c r="G329" s="654">
        <f>SUMIFS(BALANCE_P!$D:$D,BALANCE_P!$V:$V,'BALANCE-REF'!$B329)</f>
        <v>0</v>
      </c>
      <c r="H329" s="656">
        <f>SUMIFS(BALANCE_P!$E:$E,BALANCE_P!$V:$V,'BALANCE-REF'!$B329)</f>
        <v>0</v>
      </c>
      <c r="I329" s="656">
        <f>SUMIFS(BALANCE_P!$F:$F,BALANCE_P!$V:$V,'BALANCE-REF'!$B329)</f>
        <v>0</v>
      </c>
      <c r="J329" s="687">
        <f t="shared" si="16"/>
        <v>0</v>
      </c>
      <c r="K329" s="687">
        <f t="shared" si="17"/>
        <v>0</v>
      </c>
    </row>
    <row r="330" spans="1:13" ht="19" x14ac:dyDescent="0.25">
      <c r="A330" s="671">
        <f t="shared" si="15"/>
        <v>4</v>
      </c>
      <c r="B330" s="652">
        <v>1912</v>
      </c>
      <c r="C330" s="652" t="s">
        <v>2282</v>
      </c>
      <c r="D330" s="654">
        <f>SUMIFS('BALANCE_P-1'!$C:$C,'BALANCE_P-1'!$V:$V,'BALANCE-REF'!$B330)</f>
        <v>0</v>
      </c>
      <c r="E330" s="654">
        <f>SUMIFS('BALANCE_P-1'!$D:$D,'BALANCE_P-1'!$V:$V,'BALANCE-REF'!$B330)</f>
        <v>0</v>
      </c>
      <c r="F330" s="654">
        <f>SUMIFS(BALANCE_P!$C:$C,BALANCE_P!$V:$V,'BALANCE-REF'!$B330)</f>
        <v>0</v>
      </c>
      <c r="G330" s="654">
        <f>SUMIFS(BALANCE_P!$D:$D,BALANCE_P!$V:$V,'BALANCE-REF'!$B330)</f>
        <v>0</v>
      </c>
      <c r="H330" s="656">
        <f>SUMIFS(BALANCE_P!$E:$E,BALANCE_P!$V:$V,'BALANCE-REF'!$B330)</f>
        <v>0</v>
      </c>
      <c r="I330" s="656">
        <f>SUMIFS(BALANCE_P!$F:$F,BALANCE_P!$V:$V,'BALANCE-REF'!$B330)</f>
        <v>0</v>
      </c>
      <c r="J330" s="687">
        <f t="shared" si="16"/>
        <v>0</v>
      </c>
      <c r="K330" s="687">
        <f t="shared" si="17"/>
        <v>0</v>
      </c>
    </row>
    <row r="331" spans="1:13" ht="19" x14ac:dyDescent="0.25">
      <c r="A331" s="671">
        <f t="shared" si="15"/>
        <v>3</v>
      </c>
      <c r="B331" s="652">
        <v>192</v>
      </c>
      <c r="C331" s="652" t="s">
        <v>2283</v>
      </c>
      <c r="D331" s="654">
        <f>SUMIFS('BALANCE_P-1'!$C:$C,'BALANCE_P-1'!$W:$W,'BALANCE-REF'!$B331)</f>
        <v>0</v>
      </c>
      <c r="E331" s="654">
        <f>SUMIFS('BALANCE_P-1'!$D:$D,'BALANCE_P-1'!$W:$W,'BALANCE-REF'!$B331)</f>
        <v>0</v>
      </c>
      <c r="F331" s="654">
        <f>SUMIFS(BALANCE_P!$C:$C,BALANCE_P!$W:$W,'BALANCE-REF'!$B331)</f>
        <v>0</v>
      </c>
      <c r="G331" s="654">
        <f>SUMIFS(BALANCE_P!$D:$D,BALANCE_P!$W:$W,'BALANCE-REF'!$B331)</f>
        <v>0</v>
      </c>
      <c r="H331" s="656">
        <f>SUMIFS(BALANCE_P!$E:$E,BALANCE_P!$W:$W,'BALANCE-REF'!$B331)</f>
        <v>0</v>
      </c>
      <c r="I331" s="656">
        <f>SUMIFS(BALANCE_P!$F:$F,BALANCE_P!$W:$W,'BALANCE-REF'!$B331)</f>
        <v>0</v>
      </c>
      <c r="J331" s="687">
        <f t="shared" si="16"/>
        <v>0</v>
      </c>
      <c r="K331" s="687">
        <f t="shared" si="17"/>
        <v>0</v>
      </c>
    </row>
    <row r="332" spans="1:13" ht="19" x14ac:dyDescent="0.25">
      <c r="A332" s="671">
        <f t="shared" si="15"/>
        <v>3</v>
      </c>
      <c r="B332" s="652">
        <v>193</v>
      </c>
      <c r="C332" s="652" t="s">
        <v>148</v>
      </c>
      <c r="D332" s="654">
        <f>SUMIFS('BALANCE_P-1'!$C:$C,'BALANCE_P-1'!$W:$W,'BALANCE-REF'!$B332)</f>
        <v>0</v>
      </c>
      <c r="E332" s="654">
        <f>SUMIFS('BALANCE_P-1'!$D:$D,'BALANCE_P-1'!$W:$W,'BALANCE-REF'!$B332)</f>
        <v>0</v>
      </c>
      <c r="F332" s="654">
        <f>SUMIFS(BALANCE_P!$C:$C,BALANCE_P!$W:$W,'BALANCE-REF'!$B332)</f>
        <v>0</v>
      </c>
      <c r="G332" s="654">
        <f>SUMIFS(BALANCE_P!$D:$D,BALANCE_P!$W:$W,'BALANCE-REF'!$B332)</f>
        <v>0</v>
      </c>
      <c r="H332" s="656">
        <f>SUMIFS(BALANCE_P!$E:$E,BALANCE_P!$W:$W,'BALANCE-REF'!$B332)</f>
        <v>0</v>
      </c>
      <c r="I332" s="656">
        <f>SUMIFS(BALANCE_P!$F:$F,BALANCE_P!$W:$W,'BALANCE-REF'!$B332)</f>
        <v>0</v>
      </c>
      <c r="J332" s="687">
        <f t="shared" si="16"/>
        <v>0</v>
      </c>
      <c r="K332" s="687">
        <f t="shared" si="17"/>
        <v>0</v>
      </c>
    </row>
    <row r="333" spans="1:13" ht="19" x14ac:dyDescent="0.25">
      <c r="A333" s="671">
        <f t="shared" si="15"/>
        <v>3</v>
      </c>
      <c r="B333" s="666">
        <v>194</v>
      </c>
      <c r="C333" s="666" t="s">
        <v>2880</v>
      </c>
      <c r="D333" s="668">
        <f>SUMIFS('BALANCE_P-1'!$C:$C,'BALANCE_P-1'!$W:$W,'BALANCE-REF'!$B333)</f>
        <v>0</v>
      </c>
      <c r="E333" s="668">
        <f>SUMIFS('BALANCE_P-1'!$D:$D,'BALANCE_P-1'!$W:$W,'BALANCE-REF'!$B333)</f>
        <v>0</v>
      </c>
      <c r="F333" s="668">
        <f>SUMIFS(BALANCE_P!$C:$C,BALANCE_P!$W:$W,'BALANCE-REF'!$B333)</f>
        <v>0</v>
      </c>
      <c r="G333" s="668">
        <f>SUMIFS(BALANCE_P!$D:$D,BALANCE_P!$W:$W,'BALANCE-REF'!$B333)</f>
        <v>0</v>
      </c>
      <c r="H333" s="656">
        <f>SUMIFS(BALANCE_P!$E:$E,BALANCE_P!$W:$W,'BALANCE-REF'!$B333)</f>
        <v>0</v>
      </c>
      <c r="I333" s="656">
        <f>SUMIFS(BALANCE_P!$F:$F,BALANCE_P!$W:$W,'BALANCE-REF'!$B333)</f>
        <v>0</v>
      </c>
      <c r="J333" s="687">
        <f t="shared" si="16"/>
        <v>0</v>
      </c>
      <c r="K333" s="687">
        <f t="shared" si="17"/>
        <v>0</v>
      </c>
    </row>
    <row r="334" spans="1:13" ht="19" x14ac:dyDescent="0.25">
      <c r="A334" s="671">
        <f t="shared" si="15"/>
        <v>3</v>
      </c>
      <c r="B334" s="652">
        <v>199</v>
      </c>
      <c r="C334" s="652" t="s">
        <v>2284</v>
      </c>
      <c r="D334" s="654">
        <f>SUMIFS('BALANCE_P-1'!$C:$C,'BALANCE_P-1'!$W:$W,'BALANCE-REF'!$B334)</f>
        <v>0</v>
      </c>
      <c r="E334" s="654">
        <f>SUMIFS('BALANCE_P-1'!$D:$D,'BALANCE_P-1'!$W:$W,'BALANCE-REF'!$B334)</f>
        <v>0</v>
      </c>
      <c r="F334" s="654">
        <f>SUMIFS(BALANCE_P!$C:$C,BALANCE_P!$W:$W,'BALANCE-REF'!$B334)</f>
        <v>0</v>
      </c>
      <c r="G334" s="654">
        <f>SUMIFS(BALANCE_P!$D:$D,BALANCE_P!$W:$W,'BALANCE-REF'!$B334)</f>
        <v>0</v>
      </c>
      <c r="H334" s="656">
        <f>SUMIFS(BALANCE_P!$E:$E,BALANCE_P!$W:$W,'BALANCE-REF'!$B334)</f>
        <v>0</v>
      </c>
      <c r="I334" s="656">
        <f>SUMIFS(BALANCE_P!$F:$F,BALANCE_P!$W:$W,'BALANCE-REF'!$B334)</f>
        <v>0</v>
      </c>
      <c r="J334" s="687">
        <f t="shared" si="16"/>
        <v>0</v>
      </c>
      <c r="K334" s="687">
        <f t="shared" si="17"/>
        <v>0</v>
      </c>
    </row>
    <row r="335" spans="1:13" ht="19" x14ac:dyDescent="0.25">
      <c r="A335" s="671">
        <f t="shared" si="15"/>
        <v>4</v>
      </c>
      <c r="B335" s="652">
        <v>1991</v>
      </c>
      <c r="C335" s="652" t="s">
        <v>2285</v>
      </c>
      <c r="D335" s="654">
        <f>SUMIFS('BALANCE_P-1'!$C:$C,'BALANCE_P-1'!$V:$V,'BALANCE-REF'!$B335)</f>
        <v>0</v>
      </c>
      <c r="E335" s="654">
        <f>SUMIFS('BALANCE_P-1'!$D:$D,'BALANCE_P-1'!$V:$V,'BALANCE-REF'!$B335)</f>
        <v>0</v>
      </c>
      <c r="F335" s="654">
        <f>SUMIFS(BALANCE_P!$C:$C,BALANCE_P!$V:$V,'BALANCE-REF'!$B335)</f>
        <v>0</v>
      </c>
      <c r="G335" s="654">
        <f>SUMIFS(BALANCE_P!$D:$D,BALANCE_P!$V:$V,'BALANCE-REF'!$B335)</f>
        <v>0</v>
      </c>
      <c r="H335" s="656">
        <f>SUMIFS(BALANCE_P!$E:$E,BALANCE_P!$V:$V,'BALANCE-REF'!$B335)</f>
        <v>0</v>
      </c>
      <c r="I335" s="656">
        <f>SUMIFS(BALANCE_P!$F:$F,BALANCE_P!$V:$V,'BALANCE-REF'!$B335)</f>
        <v>0</v>
      </c>
      <c r="J335" s="687">
        <f t="shared" si="16"/>
        <v>0</v>
      </c>
      <c r="K335" s="687">
        <f t="shared" si="17"/>
        <v>0</v>
      </c>
    </row>
    <row r="336" spans="1:13" ht="19" x14ac:dyDescent="0.25">
      <c r="A336" s="671">
        <f t="shared" si="15"/>
        <v>5</v>
      </c>
      <c r="B336" s="652">
        <v>19911</v>
      </c>
      <c r="C336" s="652" t="s">
        <v>2286</v>
      </c>
      <c r="D336" s="654">
        <f>SUMIFS('BALANCE_P-1'!$C:$C,'BALANCE_P-1'!$U:$U,'BALANCE-REF'!$B336)</f>
        <v>0</v>
      </c>
      <c r="E336" s="654">
        <f>SUMIFS('BALANCE_P-1'!$D:$D,'BALANCE_P-1'!$U:$U,'BALANCE-REF'!$B336)</f>
        <v>0</v>
      </c>
      <c r="F336" s="654">
        <f>SUMIFS(BALANCE_P!$C:$C,BALANCE_P!$U:$U,'BALANCE-REF'!$B336)</f>
        <v>0</v>
      </c>
      <c r="G336" s="654">
        <f>SUMIFS(BALANCE_P!$D:$D,BALANCE_P!$U:$U,'BALANCE-REF'!$B336)</f>
        <v>0</v>
      </c>
      <c r="H336" s="656">
        <f>SUMIFS(BALANCE_P!$E:$E,BALANCE_P!$U:$U,'BALANCE-REF'!$B336)</f>
        <v>0</v>
      </c>
      <c r="I336" s="656">
        <f>SUMIFS(BALANCE_P!$F:$F,BALANCE_P!$U:$U,'BALANCE-REF'!$B336)</f>
        <v>0</v>
      </c>
      <c r="J336" s="687">
        <f t="shared" si="16"/>
        <v>0</v>
      </c>
      <c r="K336" s="687">
        <f t="shared" si="17"/>
        <v>0</v>
      </c>
    </row>
    <row r="337" spans="1:11" ht="19" x14ac:dyDescent="0.25">
      <c r="A337" s="671">
        <f t="shared" si="15"/>
        <v>5</v>
      </c>
      <c r="B337" s="652">
        <v>19912</v>
      </c>
      <c r="C337" s="652" t="s">
        <v>2287</v>
      </c>
      <c r="D337" s="654">
        <f>SUMIFS('BALANCE_P-1'!$C:$C,'BALANCE_P-1'!$U:$U,'BALANCE-REF'!$B337)</f>
        <v>0</v>
      </c>
      <c r="E337" s="654">
        <f>SUMIFS('BALANCE_P-1'!$D:$D,'BALANCE_P-1'!$U:$U,'BALANCE-REF'!$B337)</f>
        <v>0</v>
      </c>
      <c r="F337" s="654">
        <f>SUMIFS(BALANCE_P!$C:$C,BALANCE_P!$U:$U,'BALANCE-REF'!$B337)</f>
        <v>0</v>
      </c>
      <c r="G337" s="654">
        <f>SUMIFS(BALANCE_P!$D:$D,BALANCE_P!$U:$U,'BALANCE-REF'!$B337)</f>
        <v>0</v>
      </c>
      <c r="H337" s="656">
        <f>SUMIFS(BALANCE_P!$E:$E,BALANCE_P!$U:$U,'BALANCE-REF'!$B337)</f>
        <v>0</v>
      </c>
      <c r="I337" s="656">
        <f>SUMIFS(BALANCE_P!$F:$F,BALANCE_P!$U:$U,'BALANCE-REF'!$B337)</f>
        <v>0</v>
      </c>
      <c r="J337" s="687">
        <f t="shared" si="16"/>
        <v>0</v>
      </c>
      <c r="K337" s="687">
        <f t="shared" si="17"/>
        <v>0</v>
      </c>
    </row>
    <row r="338" spans="1:11" ht="19" x14ac:dyDescent="0.25">
      <c r="A338" s="671">
        <f t="shared" si="15"/>
        <v>4</v>
      </c>
      <c r="B338" s="652">
        <v>1992</v>
      </c>
      <c r="C338" s="652" t="s">
        <v>2288</v>
      </c>
      <c r="D338" s="654">
        <f>SUMIFS('BALANCE_P-1'!$C:$C,'BALANCE_P-1'!$V:$V,'BALANCE-REF'!$B338)</f>
        <v>0</v>
      </c>
      <c r="E338" s="654">
        <f>SUMIFS('BALANCE_P-1'!$D:$D,'BALANCE_P-1'!$V:$V,'BALANCE-REF'!$B338)</f>
        <v>0</v>
      </c>
      <c r="F338" s="654">
        <f>SUMIFS(BALANCE_P!$C:$C,BALANCE_P!$V:$V,'BALANCE-REF'!$B338)</f>
        <v>0</v>
      </c>
      <c r="G338" s="654">
        <f>SUMIFS(BALANCE_P!$D:$D,BALANCE_P!$V:$V,'BALANCE-REF'!$B338)</f>
        <v>0</v>
      </c>
      <c r="H338" s="656">
        <f>SUMIFS(BALANCE_P!$E:$E,BALANCE_P!$V:$V,'BALANCE-REF'!$B338)</f>
        <v>0</v>
      </c>
      <c r="I338" s="656">
        <f>SUMIFS(BALANCE_P!$F:$F,BALANCE_P!$V:$V,'BALANCE-REF'!$B338)</f>
        <v>0</v>
      </c>
      <c r="J338" s="687">
        <f t="shared" si="16"/>
        <v>0</v>
      </c>
      <c r="K338" s="687">
        <f t="shared" si="17"/>
        <v>0</v>
      </c>
    </row>
    <row r="339" spans="1:11" ht="19" x14ac:dyDescent="0.25">
      <c r="A339" s="671">
        <f t="shared" si="15"/>
        <v>4</v>
      </c>
      <c r="B339" s="652">
        <v>1993</v>
      </c>
      <c r="C339" s="652" t="s">
        <v>2289</v>
      </c>
      <c r="D339" s="654">
        <f>SUMIFS('BALANCE_P-1'!$C:$C,'BALANCE_P-1'!$V:$V,'BALANCE-REF'!$B339)</f>
        <v>0</v>
      </c>
      <c r="E339" s="654">
        <f>SUMIFS('BALANCE_P-1'!$D:$D,'BALANCE_P-1'!$V:$V,'BALANCE-REF'!$B339)</f>
        <v>0</v>
      </c>
      <c r="F339" s="654">
        <f>SUMIFS(BALANCE_P!$C:$C,BALANCE_P!$V:$V,'BALANCE-REF'!$B339)</f>
        <v>0</v>
      </c>
      <c r="G339" s="654">
        <f>SUMIFS(BALANCE_P!$D:$D,BALANCE_P!$V:$V,'BALANCE-REF'!$B339)</f>
        <v>0</v>
      </c>
      <c r="H339" s="656">
        <f>SUMIFS(BALANCE_P!$E:$E,BALANCE_P!$V:$V,'BALANCE-REF'!$B339)</f>
        <v>0</v>
      </c>
      <c r="I339" s="656">
        <f>SUMIFS(BALANCE_P!$F:$F,BALANCE_P!$V:$V,'BALANCE-REF'!$B339)</f>
        <v>0</v>
      </c>
      <c r="J339" s="687">
        <f t="shared" si="16"/>
        <v>0</v>
      </c>
      <c r="K339" s="687">
        <f t="shared" si="17"/>
        <v>0</v>
      </c>
    </row>
    <row r="340" spans="1:11" ht="19" x14ac:dyDescent="0.25">
      <c r="A340" s="671">
        <f t="shared" si="15"/>
        <v>1</v>
      </c>
      <c r="B340" s="655">
        <v>2</v>
      </c>
      <c r="C340" s="655" t="s">
        <v>459</v>
      </c>
      <c r="D340" s="656">
        <f>SUMIFS('BALANCE_P-1'!$C:$C,'BALANCE_P-1'!$Y:$Y,'BALANCE-REF'!$B340)</f>
        <v>36145991461</v>
      </c>
      <c r="E340" s="657">
        <f>SUMIFS('BALANCE_P-1'!$D:$D,'BALANCE_P-1'!$Y:$Y,'BALANCE-REF'!$B340)</f>
        <v>8633804163</v>
      </c>
      <c r="F340" s="656">
        <f>SUMIFS(BALANCE_P!$C:$C,BALANCE_P!$Y:$Y,'BALANCE-REF'!$B340)</f>
        <v>192013915265</v>
      </c>
      <c r="G340" s="657">
        <f>SUMIFS(BALANCE_P!$D:$D,BALANCE_P!$Y:$Y,'BALANCE-REF'!$B340)</f>
        <v>190285963091</v>
      </c>
      <c r="H340" s="656">
        <f>SUMIFS(BALANCE_P!$E:$E,BALANCE_P!$Y:$Y,'BALANCE-REF'!$B340)</f>
        <v>39412686021</v>
      </c>
      <c r="I340" s="656">
        <f>SUMIFS(BALANCE_P!$F:$F,BALANCE_P!$Y:$Y,'BALANCE-REF'!$B340)</f>
        <v>10172546549</v>
      </c>
      <c r="J340" s="687">
        <f t="shared" si="16"/>
        <v>3266694560</v>
      </c>
      <c r="K340" s="687">
        <f t="shared" si="17"/>
        <v>1538742386</v>
      </c>
    </row>
    <row r="341" spans="1:11" ht="19" x14ac:dyDescent="0.25">
      <c r="A341" s="671">
        <f t="shared" si="15"/>
        <v>2</v>
      </c>
      <c r="B341" s="658">
        <v>20</v>
      </c>
      <c r="C341" s="658" t="s">
        <v>2290</v>
      </c>
      <c r="D341" s="659">
        <f>SUMIFS('BALANCE_P-1'!$C:$C,'BALANCE_P-1'!$X:$X,'BALANCE-REF'!$B341)</f>
        <v>33896520875</v>
      </c>
      <c r="E341" s="659">
        <f>SUMIFS('BALANCE_P-1'!$D:$D,'BALANCE_P-1'!$X:$X,'BALANCE-REF'!$B341)</f>
        <v>0</v>
      </c>
      <c r="F341" s="659">
        <f>SUMIFS(BALANCE_P!$C:$C,BALANCE_P!$X:$X,'BALANCE-REF'!$B341)</f>
        <v>68649060108</v>
      </c>
      <c r="G341" s="659">
        <f>SUMIFS(BALANCE_P!$D:$D,BALANCE_P!$X:$X,'BALANCE-REF'!$B341)</f>
        <v>65677955323</v>
      </c>
      <c r="H341" s="656">
        <f>SUMIFS(BALANCE_P!$E:$E,BALANCE_P!$X:$X,'BALANCE-REF'!$B341)</f>
        <v>36867625660</v>
      </c>
      <c r="I341" s="656">
        <f>SUMIFS(BALANCE_P!$F:$F,BALANCE_P!$X:$X,'BALANCE-REF'!$B341)</f>
        <v>0</v>
      </c>
      <c r="J341" s="687">
        <f t="shared" si="16"/>
        <v>2971104785</v>
      </c>
      <c r="K341" s="687">
        <f t="shared" si="17"/>
        <v>0</v>
      </c>
    </row>
    <row r="342" spans="1:11" ht="19" x14ac:dyDescent="0.25">
      <c r="A342" s="671">
        <f t="shared" si="15"/>
        <v>3</v>
      </c>
      <c r="B342" s="652">
        <v>202</v>
      </c>
      <c r="C342" s="652" t="s">
        <v>131</v>
      </c>
      <c r="D342" s="654">
        <f>SUMIFS('BALANCE_P-1'!$C:$C,'BALANCE_P-1'!$W:$W,'BALANCE-REF'!$B342)</f>
        <v>5266343228</v>
      </c>
      <c r="E342" s="654">
        <f>SUMIFS('BALANCE_P-1'!$D:$D,'BALANCE_P-1'!$W:$W,'BALANCE-REF'!$B342)</f>
        <v>0</v>
      </c>
      <c r="F342" s="654">
        <f>SUMIFS(BALANCE_P!$C:$C,BALANCE_P!$W:$W,'BALANCE-REF'!$B342)</f>
        <v>17044753068</v>
      </c>
      <c r="G342" s="654">
        <f>SUMIFS(BALANCE_P!$D:$D,BALANCE_P!$W:$W,'BALANCE-REF'!$B342)</f>
        <v>16135683154</v>
      </c>
      <c r="H342" s="656">
        <f>SUMIFS(BALANCE_P!$E:$E,BALANCE_P!$W:$W,'BALANCE-REF'!$B342)</f>
        <v>6175413143</v>
      </c>
      <c r="I342" s="656">
        <f>SUMIFS(BALANCE_P!$F:$F,BALANCE_P!$W:$W,'BALANCE-REF'!$B342)</f>
        <v>0</v>
      </c>
      <c r="J342" s="687">
        <f t="shared" si="16"/>
        <v>909069915</v>
      </c>
      <c r="K342" s="687">
        <f t="shared" si="17"/>
        <v>0</v>
      </c>
    </row>
    <row r="343" spans="1:11" ht="19" x14ac:dyDescent="0.25">
      <c r="A343" s="671">
        <f t="shared" si="15"/>
        <v>4</v>
      </c>
      <c r="B343" s="652">
        <v>2022</v>
      </c>
      <c r="C343" s="652" t="s">
        <v>2291</v>
      </c>
      <c r="D343" s="654">
        <f>SUMIFS('BALANCE_P-1'!$C:$C,'BALANCE_P-1'!$V:$V,'BALANCE-REF'!$B343)</f>
        <v>5266343228</v>
      </c>
      <c r="E343" s="654">
        <f>SUMIFS('BALANCE_P-1'!$D:$D,'BALANCE_P-1'!$V:$V,'BALANCE-REF'!$B343)</f>
        <v>0</v>
      </c>
      <c r="F343" s="654">
        <f>SUMIFS(BALANCE_P!$C:$C,BALANCE_P!$V:$V,'BALANCE-REF'!$B343)</f>
        <v>17044753068</v>
      </c>
      <c r="G343" s="654">
        <f>SUMIFS(BALANCE_P!$D:$D,BALANCE_P!$V:$V,'BALANCE-REF'!$B343)</f>
        <v>16135683154</v>
      </c>
      <c r="H343" s="656">
        <f>SUMIFS(BALANCE_P!$E:$E,BALANCE_P!$V:$V,'BALANCE-REF'!$B343)</f>
        <v>6175413143</v>
      </c>
      <c r="I343" s="656">
        <f>SUMIFS(BALANCE_P!$F:$F,BALANCE_P!$V:$V,'BALANCE-REF'!$B343)</f>
        <v>0</v>
      </c>
      <c r="J343" s="687">
        <f t="shared" si="16"/>
        <v>909069915</v>
      </c>
      <c r="K343" s="687">
        <f t="shared" si="17"/>
        <v>0</v>
      </c>
    </row>
    <row r="344" spans="1:11" ht="19" x14ac:dyDescent="0.25">
      <c r="A344" s="671">
        <f t="shared" si="15"/>
        <v>5</v>
      </c>
      <c r="B344" s="652">
        <v>20221</v>
      </c>
      <c r="C344" s="652" t="s">
        <v>2291</v>
      </c>
      <c r="D344" s="654">
        <f>SUMIFS('BALANCE_P-1'!$C:$C,'BALANCE_P-1'!$U:$U,'BALANCE-REF'!$B344)</f>
        <v>5266343228</v>
      </c>
      <c r="E344" s="654">
        <f>SUMIFS('BALANCE_P-1'!$D:$D,'BALANCE_P-1'!$U:$U,'BALANCE-REF'!$B344)</f>
        <v>0</v>
      </c>
      <c r="F344" s="654">
        <f>SUMIFS(BALANCE_P!$C:$C,BALANCE_P!$U:$U,'BALANCE-REF'!$B344)</f>
        <v>17044753068</v>
      </c>
      <c r="G344" s="654">
        <f>SUMIFS(BALANCE_P!$D:$D,BALANCE_P!$U:$U,'BALANCE-REF'!$B344)</f>
        <v>16135683154</v>
      </c>
      <c r="H344" s="656">
        <f>SUMIFS(BALANCE_P!$E:$E,BALANCE_P!$U:$U,'BALANCE-REF'!$B344)</f>
        <v>6175413143</v>
      </c>
      <c r="I344" s="656">
        <f>SUMIFS(BALANCE_P!$F:$F,BALANCE_P!$U:$U,'BALANCE-REF'!$B344)</f>
        <v>0</v>
      </c>
      <c r="J344" s="687">
        <f t="shared" si="16"/>
        <v>909069915</v>
      </c>
      <c r="K344" s="687">
        <f t="shared" si="17"/>
        <v>0</v>
      </c>
    </row>
    <row r="345" spans="1:11" ht="19" x14ac:dyDescent="0.25">
      <c r="A345" s="671">
        <f t="shared" si="15"/>
        <v>6</v>
      </c>
      <c r="B345" s="652">
        <v>202211</v>
      </c>
      <c r="C345" s="652" t="s">
        <v>2292</v>
      </c>
      <c r="D345" s="654">
        <f>SUMIFS('BALANCE_P-1'!$C:$C,'BALANCE_P-1'!$T:$T,'BALANCE-REF'!$B345)</f>
        <v>314641871</v>
      </c>
      <c r="E345" s="654">
        <f>SUMIFS('BALANCE_P-1'!$D:$D,'BALANCE_P-1'!$T:$T,'BALANCE-REF'!$B345)</f>
        <v>0</v>
      </c>
      <c r="F345" s="654">
        <f>SUMIFS(BALANCE_P!$C:$C,BALANCE_P!$T:$T,'BALANCE-REF'!$B345)</f>
        <v>7852387263</v>
      </c>
      <c r="G345" s="654">
        <f>SUMIFS(BALANCE_P!$D:$D,BALANCE_P!$T:$T,'BALANCE-REF'!$B345)</f>
        <v>7830520789</v>
      </c>
      <c r="H345" s="656">
        <f>SUMIFS(BALANCE_P!$E:$E,BALANCE_P!$T:$T,'BALANCE-REF'!$B345)</f>
        <v>336508346</v>
      </c>
      <c r="I345" s="656">
        <f>SUMIFS(BALANCE_P!$F:$F,BALANCE_P!$T:$T,'BALANCE-REF'!$B345)</f>
        <v>0</v>
      </c>
      <c r="J345" s="687">
        <f t="shared" si="16"/>
        <v>21866475</v>
      </c>
      <c r="K345" s="687">
        <f t="shared" si="17"/>
        <v>0</v>
      </c>
    </row>
    <row r="346" spans="1:11" ht="19" x14ac:dyDescent="0.25">
      <c r="A346" s="671">
        <f t="shared" si="15"/>
        <v>6</v>
      </c>
      <c r="B346" s="652">
        <v>202212</v>
      </c>
      <c r="C346" s="652" t="s">
        <v>2293</v>
      </c>
      <c r="D346" s="654">
        <f>SUMIFS('BALANCE_P-1'!$C:$C,'BALANCE_P-1'!$T:$T,'BALANCE-REF'!$B346)</f>
        <v>4951701357</v>
      </c>
      <c r="E346" s="654">
        <f>SUMIFS('BALANCE_P-1'!$D:$D,'BALANCE_P-1'!$T:$T,'BALANCE-REF'!$B346)</f>
        <v>0</v>
      </c>
      <c r="F346" s="654">
        <f>SUMIFS(BALANCE_P!$C:$C,BALANCE_P!$T:$T,'BALANCE-REF'!$B346)</f>
        <v>9192365805</v>
      </c>
      <c r="G346" s="654">
        <f>SUMIFS(BALANCE_P!$D:$D,BALANCE_P!$T:$T,'BALANCE-REF'!$B346)</f>
        <v>8305162365</v>
      </c>
      <c r="H346" s="656">
        <f>SUMIFS(BALANCE_P!$E:$E,BALANCE_P!$T:$T,'BALANCE-REF'!$B346)</f>
        <v>5838904797</v>
      </c>
      <c r="I346" s="656">
        <f>SUMIFS(BALANCE_P!$F:$F,BALANCE_P!$T:$T,'BALANCE-REF'!$B346)</f>
        <v>0</v>
      </c>
      <c r="J346" s="687">
        <f t="shared" si="16"/>
        <v>887203440</v>
      </c>
      <c r="K346" s="687">
        <f t="shared" si="17"/>
        <v>0</v>
      </c>
    </row>
    <row r="347" spans="1:11" ht="19" x14ac:dyDescent="0.25">
      <c r="A347" s="671">
        <f t="shared" si="15"/>
        <v>5</v>
      </c>
      <c r="B347" s="652">
        <v>20227</v>
      </c>
      <c r="C347" s="652" t="s">
        <v>112</v>
      </c>
      <c r="D347" s="654">
        <f>SUMIFS('BALANCE_P-1'!$C:$C,'BALANCE_P-1'!$U:$U,'BALANCE-REF'!$B347)</f>
        <v>0</v>
      </c>
      <c r="E347" s="654">
        <f>SUMIFS('BALANCE_P-1'!$D:$D,'BALANCE_P-1'!$U:$U,'BALANCE-REF'!$B347)</f>
        <v>0</v>
      </c>
      <c r="F347" s="654">
        <f>SUMIFS(BALANCE_P!$C:$C,BALANCE_P!$U:$U,'BALANCE-REF'!$B347)</f>
        <v>0</v>
      </c>
      <c r="G347" s="654">
        <f>SUMIFS(BALANCE_P!$D:$D,BALANCE_P!$U:$U,'BALANCE-REF'!$B347)</f>
        <v>0</v>
      </c>
      <c r="H347" s="656">
        <f>SUMIFS(BALANCE_P!$E:$E,BALANCE_P!$U:$U,'BALANCE-REF'!$B347)</f>
        <v>0</v>
      </c>
      <c r="I347" s="656">
        <f>SUMIFS(BALANCE_P!$F:$F,BALANCE_P!$U:$U,'BALANCE-REF'!$B347)</f>
        <v>0</v>
      </c>
      <c r="J347" s="687">
        <f t="shared" si="16"/>
        <v>0</v>
      </c>
      <c r="K347" s="687">
        <f t="shared" si="17"/>
        <v>0</v>
      </c>
    </row>
    <row r="348" spans="1:11" ht="19" x14ac:dyDescent="0.25">
      <c r="A348" s="671">
        <f t="shared" si="15"/>
        <v>4</v>
      </c>
      <c r="B348" s="667">
        <v>2023</v>
      </c>
      <c r="C348" s="667" t="s">
        <v>2881</v>
      </c>
      <c r="D348" s="668">
        <f>SUMIFS('BALANCE_P-1'!$C:$C,'BALANCE_P-1'!$V:$V,'BALANCE-REF'!$B348)</f>
        <v>0</v>
      </c>
      <c r="E348" s="668">
        <f>SUMIFS('BALANCE_P-1'!$D:$D,'BALANCE_P-1'!$V:$V,'BALANCE-REF'!$B348)</f>
        <v>0</v>
      </c>
      <c r="F348" s="668">
        <f>SUMIFS(BALANCE_P!$C:$C,BALANCE_P!$V:$V,'BALANCE-REF'!$B348)</f>
        <v>0</v>
      </c>
      <c r="G348" s="668">
        <f>SUMIFS(BALANCE_P!$D:$D,BALANCE_P!$V:$V,'BALANCE-REF'!$B348)</f>
        <v>0</v>
      </c>
      <c r="H348" s="656">
        <f>SUMIFS(BALANCE_P!$E:$E,BALANCE_P!$V:$V,'BALANCE-REF'!$B348)</f>
        <v>0</v>
      </c>
      <c r="I348" s="656">
        <f>SUMIFS(BALANCE_P!$F:$F,BALANCE_P!$V:$V,'BALANCE-REF'!$B348)</f>
        <v>0</v>
      </c>
      <c r="J348" s="687">
        <f t="shared" si="16"/>
        <v>0</v>
      </c>
      <c r="K348" s="687">
        <f t="shared" si="17"/>
        <v>0</v>
      </c>
    </row>
    <row r="349" spans="1:11" ht="19" x14ac:dyDescent="0.25">
      <c r="A349" s="671">
        <f t="shared" si="15"/>
        <v>5</v>
      </c>
      <c r="B349" s="667">
        <v>20231</v>
      </c>
      <c r="C349" s="667" t="s">
        <v>2881</v>
      </c>
      <c r="D349" s="668">
        <f>SUMIFS('BALANCE_P-1'!$C:$C,'BALANCE_P-1'!$U:$U,'BALANCE-REF'!$B349)</f>
        <v>0</v>
      </c>
      <c r="E349" s="668">
        <f>SUMIFS('BALANCE_P-1'!$D:$D,'BALANCE_P-1'!$U:$U,'BALANCE-REF'!$B349)</f>
        <v>0</v>
      </c>
      <c r="F349" s="668">
        <f>SUMIFS(BALANCE_P!$C:$C,BALANCE_P!$U:$U,'BALANCE-REF'!$B349)</f>
        <v>0</v>
      </c>
      <c r="G349" s="668">
        <f>SUMIFS(BALANCE_P!$D:$D,BALANCE_P!$U:$U,'BALANCE-REF'!$B349)</f>
        <v>0</v>
      </c>
      <c r="H349" s="656">
        <f>SUMIFS(BALANCE_P!$E:$E,BALANCE_P!$U:$U,'BALANCE-REF'!$B349)</f>
        <v>0</v>
      </c>
      <c r="I349" s="656">
        <f>SUMIFS(BALANCE_P!$F:$F,BALANCE_P!$U:$U,'BALANCE-REF'!$B349)</f>
        <v>0</v>
      </c>
      <c r="J349" s="687">
        <f t="shared" si="16"/>
        <v>0</v>
      </c>
      <c r="K349" s="687">
        <f t="shared" si="17"/>
        <v>0</v>
      </c>
    </row>
    <row r="350" spans="1:11" ht="19" x14ac:dyDescent="0.25">
      <c r="A350" s="671">
        <f t="shared" si="15"/>
        <v>5</v>
      </c>
      <c r="B350" s="667">
        <v>20237</v>
      </c>
      <c r="C350" s="667" t="s">
        <v>112</v>
      </c>
      <c r="D350" s="668">
        <f>SUMIFS('BALANCE_P-1'!$C:$C,'BALANCE_P-1'!$U:$U,'BALANCE-REF'!$B350)</f>
        <v>0</v>
      </c>
      <c r="E350" s="668">
        <f>SUMIFS('BALANCE_P-1'!$D:$D,'BALANCE_P-1'!$U:$U,'BALANCE-REF'!$B350)</f>
        <v>0</v>
      </c>
      <c r="F350" s="668">
        <f>SUMIFS(BALANCE_P!$C:$C,BALANCE_P!$U:$U,'BALANCE-REF'!$B350)</f>
        <v>0</v>
      </c>
      <c r="G350" s="668">
        <f>SUMIFS(BALANCE_P!$D:$D,BALANCE_P!$U:$U,'BALANCE-REF'!$B350)</f>
        <v>0</v>
      </c>
      <c r="H350" s="656">
        <f>SUMIFS(BALANCE_P!$E:$E,BALANCE_P!$U:$U,'BALANCE-REF'!$B350)</f>
        <v>0</v>
      </c>
      <c r="I350" s="656">
        <f>SUMIFS(BALANCE_P!$F:$F,BALANCE_P!$U:$U,'BALANCE-REF'!$B350)</f>
        <v>0</v>
      </c>
      <c r="J350" s="687">
        <f t="shared" si="16"/>
        <v>0</v>
      </c>
      <c r="K350" s="687">
        <f t="shared" si="17"/>
        <v>0</v>
      </c>
    </row>
    <row r="351" spans="1:11" ht="19" x14ac:dyDescent="0.25">
      <c r="A351" s="671">
        <f t="shared" si="15"/>
        <v>3</v>
      </c>
      <c r="B351" s="652">
        <v>203</v>
      </c>
      <c r="C351" s="652" t="s">
        <v>105</v>
      </c>
      <c r="D351" s="654">
        <f>SUMIFS('BALANCE_P-1'!$C:$C,'BALANCE_P-1'!$W:$W,'BALANCE-REF'!$B351)</f>
        <v>28505527019</v>
      </c>
      <c r="E351" s="654">
        <f>SUMIFS('BALANCE_P-1'!$D:$D,'BALANCE_P-1'!$W:$W,'BALANCE-REF'!$B351)</f>
        <v>0</v>
      </c>
      <c r="F351" s="654">
        <f>SUMIFS(BALANCE_P!$C:$C,BALANCE_P!$W:$W,'BALANCE-REF'!$B351)</f>
        <v>51117112185</v>
      </c>
      <c r="G351" s="654">
        <f>SUMIFS(BALANCE_P!$D:$D,BALANCE_P!$W:$W,'BALANCE-REF'!$B351)</f>
        <v>49232339163</v>
      </c>
      <c r="H351" s="656">
        <f>SUMIFS(BALANCE_P!$E:$E,BALANCE_P!$W:$W,'BALANCE-REF'!$B351)</f>
        <v>30390300040</v>
      </c>
      <c r="I351" s="656">
        <f>SUMIFS(BALANCE_P!$F:$F,BALANCE_P!$W:$W,'BALANCE-REF'!$B351)</f>
        <v>0</v>
      </c>
      <c r="J351" s="687">
        <f t="shared" si="16"/>
        <v>1884773021</v>
      </c>
      <c r="K351" s="687">
        <f t="shared" si="17"/>
        <v>0</v>
      </c>
    </row>
    <row r="352" spans="1:11" ht="19" x14ac:dyDescent="0.25">
      <c r="A352" s="671">
        <f t="shared" si="15"/>
        <v>4</v>
      </c>
      <c r="B352" s="652">
        <v>2031</v>
      </c>
      <c r="C352" s="652" t="s">
        <v>105</v>
      </c>
      <c r="D352" s="654">
        <f>SUMIFS('BALANCE_P-1'!$C:$C,'BALANCE_P-1'!$V:$V,'BALANCE-REF'!$B352)</f>
        <v>28314514224</v>
      </c>
      <c r="E352" s="654">
        <f>SUMIFS('BALANCE_P-1'!$D:$D,'BALANCE_P-1'!$V:$V,'BALANCE-REF'!$B352)</f>
        <v>0</v>
      </c>
      <c r="F352" s="654">
        <f>SUMIFS(BALANCE_P!$C:$C,BALANCE_P!$V:$V,'BALANCE-REF'!$B352)</f>
        <v>50723719777</v>
      </c>
      <c r="G352" s="654">
        <f>SUMIFS(BALANCE_P!$D:$D,BALANCE_P!$V:$V,'BALANCE-REF'!$B352)</f>
        <v>49032315978</v>
      </c>
      <c r="H352" s="656">
        <f>SUMIFS(BALANCE_P!$E:$E,BALANCE_P!$V:$V,'BALANCE-REF'!$B352)</f>
        <v>30005918022</v>
      </c>
      <c r="I352" s="656">
        <f>SUMIFS(BALANCE_P!$F:$F,BALANCE_P!$V:$V,'BALANCE-REF'!$B352)</f>
        <v>0</v>
      </c>
      <c r="J352" s="687">
        <f t="shared" si="16"/>
        <v>1691403798</v>
      </c>
      <c r="K352" s="687">
        <f t="shared" si="17"/>
        <v>0</v>
      </c>
    </row>
    <row r="353" spans="1:13" ht="19" x14ac:dyDescent="0.25">
      <c r="A353" s="671">
        <f t="shared" si="15"/>
        <v>5</v>
      </c>
      <c r="B353" s="652">
        <v>20311</v>
      </c>
      <c r="C353" s="652" t="s">
        <v>2294</v>
      </c>
      <c r="D353" s="654">
        <f>SUMIFS('BALANCE_P-1'!$C:$C,'BALANCE_P-1'!$U:$U,'BALANCE-REF'!$B353)</f>
        <v>28289244537</v>
      </c>
      <c r="E353" s="654">
        <f>SUMIFS('BALANCE_P-1'!$D:$D,'BALANCE_P-1'!$U:$U,'BALANCE-REF'!$B353)</f>
        <v>0</v>
      </c>
      <c r="F353" s="654">
        <f>SUMIFS(BALANCE_P!$C:$C,BALANCE_P!$U:$U,'BALANCE-REF'!$B353)</f>
        <v>50695501020</v>
      </c>
      <c r="G353" s="654">
        <f>SUMIFS(BALANCE_P!$D:$D,BALANCE_P!$U:$U,'BALANCE-REF'!$B353)</f>
        <v>48978827534</v>
      </c>
      <c r="H353" s="656">
        <f>SUMIFS(BALANCE_P!$E:$E,BALANCE_P!$U:$U,'BALANCE-REF'!$B353)</f>
        <v>30005918022</v>
      </c>
      <c r="I353" s="656">
        <f>SUMIFS(BALANCE_P!$F:$F,BALANCE_P!$U:$U,'BALANCE-REF'!$B353)</f>
        <v>0</v>
      </c>
      <c r="J353" s="687">
        <f t="shared" si="16"/>
        <v>1716673485</v>
      </c>
      <c r="K353" s="687">
        <f t="shared" si="17"/>
        <v>0</v>
      </c>
    </row>
    <row r="354" spans="1:13" ht="19" x14ac:dyDescent="0.25">
      <c r="A354" s="671">
        <f t="shared" si="15"/>
        <v>5</v>
      </c>
      <c r="B354" s="652">
        <v>20312</v>
      </c>
      <c r="C354" s="652" t="s">
        <v>2295</v>
      </c>
      <c r="D354" s="654">
        <f>SUMIFS('BALANCE_P-1'!$C:$C,'BALANCE_P-1'!$U:$U,'BALANCE-REF'!$B354)</f>
        <v>25269687</v>
      </c>
      <c r="E354" s="654">
        <f>SUMIFS('BALANCE_P-1'!$D:$D,'BALANCE_P-1'!$U:$U,'BALANCE-REF'!$B354)</f>
        <v>0</v>
      </c>
      <c r="F354" s="654">
        <f>SUMIFS(BALANCE_P!$C:$C,BALANCE_P!$U:$U,'BALANCE-REF'!$B354)</f>
        <v>28218757</v>
      </c>
      <c r="G354" s="654">
        <f>SUMIFS(BALANCE_P!$D:$D,BALANCE_P!$U:$U,'BALANCE-REF'!$B354)</f>
        <v>53488444</v>
      </c>
      <c r="H354" s="656">
        <f>SUMIFS(BALANCE_P!$E:$E,BALANCE_P!$U:$U,'BALANCE-REF'!$B354)</f>
        <v>0</v>
      </c>
      <c r="I354" s="656">
        <f>SUMIFS(BALANCE_P!$F:$F,BALANCE_P!$U:$U,'BALANCE-REF'!$B354)</f>
        <v>0</v>
      </c>
      <c r="J354" s="687">
        <f t="shared" si="16"/>
        <v>-25269687</v>
      </c>
      <c r="K354" s="687">
        <f t="shared" si="17"/>
        <v>0</v>
      </c>
    </row>
    <row r="355" spans="1:13" ht="19" x14ac:dyDescent="0.25">
      <c r="A355" s="671">
        <f t="shared" si="15"/>
        <v>4</v>
      </c>
      <c r="B355" s="652">
        <v>2037</v>
      </c>
      <c r="C355" s="652" t="s">
        <v>112</v>
      </c>
      <c r="D355" s="654">
        <f>SUMIFS('BALANCE_P-1'!$C:$C,'BALANCE_P-1'!$V:$V,'BALANCE-REF'!$B355)</f>
        <v>191012795</v>
      </c>
      <c r="E355" s="654">
        <f>SUMIFS('BALANCE_P-1'!$D:$D,'BALANCE_P-1'!$V:$V,'BALANCE-REF'!$B355)</f>
        <v>0</v>
      </c>
      <c r="F355" s="654">
        <f>SUMIFS(BALANCE_P!$C:$C,BALANCE_P!$V:$V,'BALANCE-REF'!$B355)</f>
        <v>393392408</v>
      </c>
      <c r="G355" s="654">
        <f>SUMIFS(BALANCE_P!$D:$D,BALANCE_P!$V:$V,'BALANCE-REF'!$B355)</f>
        <v>200023185</v>
      </c>
      <c r="H355" s="656">
        <f>SUMIFS(BALANCE_P!$E:$E,BALANCE_P!$V:$V,'BALANCE-REF'!$B355)</f>
        <v>384382018</v>
      </c>
      <c r="I355" s="656">
        <f>SUMIFS(BALANCE_P!$F:$F,BALANCE_P!$V:$V,'BALANCE-REF'!$B355)</f>
        <v>0</v>
      </c>
      <c r="J355" s="687">
        <f t="shared" si="16"/>
        <v>193369223</v>
      </c>
      <c r="K355" s="687">
        <f t="shared" si="17"/>
        <v>0</v>
      </c>
    </row>
    <row r="356" spans="1:13" ht="19" x14ac:dyDescent="0.25">
      <c r="A356" s="671">
        <f t="shared" si="15"/>
        <v>3</v>
      </c>
      <c r="B356" s="652">
        <v>204</v>
      </c>
      <c r="C356" s="652" t="s">
        <v>474</v>
      </c>
      <c r="D356" s="654">
        <f>SUMIFS('BALANCE_P-1'!$C:$C,'BALANCE_P-1'!$W:$W,'BALANCE-REF'!$B356)</f>
        <v>124650628</v>
      </c>
      <c r="E356" s="654">
        <f>SUMIFS('BALANCE_P-1'!$D:$D,'BALANCE_P-1'!$W:$W,'BALANCE-REF'!$B356)</f>
        <v>0</v>
      </c>
      <c r="F356" s="654">
        <f>SUMIFS(BALANCE_P!$C:$C,BALANCE_P!$W:$W,'BALANCE-REF'!$B356)</f>
        <v>487194855</v>
      </c>
      <c r="G356" s="654">
        <f>SUMIFS(BALANCE_P!$D:$D,BALANCE_P!$W:$W,'BALANCE-REF'!$B356)</f>
        <v>309933006</v>
      </c>
      <c r="H356" s="656">
        <f>SUMIFS(BALANCE_P!$E:$E,BALANCE_P!$W:$W,'BALANCE-REF'!$B356)</f>
        <v>301912477</v>
      </c>
      <c r="I356" s="656">
        <f>SUMIFS(BALANCE_P!$F:$F,BALANCE_P!$W:$W,'BALANCE-REF'!$B356)</f>
        <v>0</v>
      </c>
      <c r="J356" s="687">
        <f t="shared" si="16"/>
        <v>177261849</v>
      </c>
      <c r="K356" s="687">
        <f t="shared" si="17"/>
        <v>0</v>
      </c>
    </row>
    <row r="357" spans="1:13" ht="19" x14ac:dyDescent="0.25">
      <c r="A357" s="671">
        <f t="shared" si="15"/>
        <v>4</v>
      </c>
      <c r="B357" s="652">
        <v>2041</v>
      </c>
      <c r="C357" s="652" t="s">
        <v>474</v>
      </c>
      <c r="D357" s="654">
        <f>SUMIFS('BALANCE_P-1'!$C:$C,'BALANCE_P-1'!$V:$V,'BALANCE-REF'!$B357)</f>
        <v>124650628</v>
      </c>
      <c r="E357" s="654">
        <f>SUMIFS('BALANCE_P-1'!$D:$D,'BALANCE_P-1'!$V:$V,'BALANCE-REF'!$B357)</f>
        <v>0</v>
      </c>
      <c r="F357" s="654">
        <f>SUMIFS(BALANCE_P!$C:$C,BALANCE_P!$V:$V,'BALANCE-REF'!$B357)</f>
        <v>487194855</v>
      </c>
      <c r="G357" s="654">
        <f>SUMIFS(BALANCE_P!$D:$D,BALANCE_P!$V:$V,'BALANCE-REF'!$B357)</f>
        <v>309933006</v>
      </c>
      <c r="H357" s="656">
        <f>SUMIFS(BALANCE_P!$E:$E,BALANCE_P!$V:$V,'BALANCE-REF'!$B357)</f>
        <v>301912477</v>
      </c>
      <c r="I357" s="656">
        <f>SUMIFS(BALANCE_P!$F:$F,BALANCE_P!$V:$V,'BALANCE-REF'!$B357)</f>
        <v>0</v>
      </c>
      <c r="J357" s="687">
        <f t="shared" si="16"/>
        <v>177261849</v>
      </c>
      <c r="K357" s="687">
        <f t="shared" si="17"/>
        <v>0</v>
      </c>
    </row>
    <row r="358" spans="1:13" ht="19" x14ac:dyDescent="0.25">
      <c r="A358" s="671">
        <f t="shared" si="15"/>
        <v>5</v>
      </c>
      <c r="B358" s="652">
        <v>20411</v>
      </c>
      <c r="C358" s="652" t="s">
        <v>2296</v>
      </c>
      <c r="D358" s="654">
        <f>SUMIFS('BALANCE_P-1'!$C:$C,'BALANCE_P-1'!$U:$U,'BALANCE-REF'!$B358)</f>
        <v>124650628</v>
      </c>
      <c r="E358" s="654">
        <f>SUMIFS('BALANCE_P-1'!$D:$D,'BALANCE_P-1'!$U:$U,'BALANCE-REF'!$B358)</f>
        <v>0</v>
      </c>
      <c r="F358" s="654">
        <f>SUMIFS(BALANCE_P!$C:$C,BALANCE_P!$U:$U,'BALANCE-REF'!$B358)</f>
        <v>487194855</v>
      </c>
      <c r="G358" s="654">
        <f>SUMIFS(BALANCE_P!$D:$D,BALANCE_P!$U:$U,'BALANCE-REF'!$B358)</f>
        <v>309933006</v>
      </c>
      <c r="H358" s="656">
        <f>SUMIFS(BALANCE_P!$E:$E,BALANCE_P!$U:$U,'BALANCE-REF'!$B358)</f>
        <v>301912477</v>
      </c>
      <c r="I358" s="656">
        <f>SUMIFS(BALANCE_P!$F:$F,BALANCE_P!$U:$U,'BALANCE-REF'!$B358)</f>
        <v>0</v>
      </c>
      <c r="J358" s="687">
        <f t="shared" si="16"/>
        <v>177261849</v>
      </c>
      <c r="K358" s="687">
        <f t="shared" si="17"/>
        <v>0</v>
      </c>
    </row>
    <row r="359" spans="1:13" ht="19" x14ac:dyDescent="0.25">
      <c r="A359" s="671">
        <f t="shared" si="15"/>
        <v>5</v>
      </c>
      <c r="B359" s="652">
        <v>20412</v>
      </c>
      <c r="C359" s="652" t="s">
        <v>2297</v>
      </c>
      <c r="D359" s="654">
        <f>SUMIFS('BALANCE_P-1'!$C:$C,'BALANCE_P-1'!$U:$U,'BALANCE-REF'!$B359)</f>
        <v>0</v>
      </c>
      <c r="E359" s="654">
        <f>SUMIFS('BALANCE_P-1'!$D:$D,'BALANCE_P-1'!$U:$U,'BALANCE-REF'!$B359)</f>
        <v>0</v>
      </c>
      <c r="F359" s="654">
        <f>SUMIFS(BALANCE_P!$C:$C,BALANCE_P!$U:$U,'BALANCE-REF'!$B359)</f>
        <v>0</v>
      </c>
      <c r="G359" s="654">
        <f>SUMIFS(BALANCE_P!$D:$D,BALANCE_P!$U:$U,'BALANCE-REF'!$B359)</f>
        <v>0</v>
      </c>
      <c r="H359" s="656">
        <f>SUMIFS(BALANCE_P!$E:$E,BALANCE_P!$U:$U,'BALANCE-REF'!$B359)</f>
        <v>0</v>
      </c>
      <c r="I359" s="656">
        <f>SUMIFS(BALANCE_P!$F:$F,BALANCE_P!$U:$U,'BALANCE-REF'!$B359)</f>
        <v>0</v>
      </c>
      <c r="J359" s="687">
        <f t="shared" si="16"/>
        <v>0</v>
      </c>
      <c r="K359" s="687">
        <f t="shared" si="17"/>
        <v>0</v>
      </c>
    </row>
    <row r="360" spans="1:13" ht="19" x14ac:dyDescent="0.25">
      <c r="A360" s="671">
        <f t="shared" si="15"/>
        <v>4</v>
      </c>
      <c r="B360" s="652">
        <v>2047</v>
      </c>
      <c r="C360" s="652" t="s">
        <v>112</v>
      </c>
      <c r="D360" s="654">
        <f>SUMIFS('BALANCE_P-1'!$C:$C,'BALANCE_P-1'!$V:$V,'BALANCE-REF'!$B360)</f>
        <v>0</v>
      </c>
      <c r="E360" s="654">
        <f>SUMIFS('BALANCE_P-1'!$D:$D,'BALANCE_P-1'!$V:$V,'BALANCE-REF'!$B360)</f>
        <v>0</v>
      </c>
      <c r="F360" s="654">
        <f>SUMIFS(BALANCE_P!$C:$C,BALANCE_P!$V:$V,'BALANCE-REF'!$B360)</f>
        <v>0</v>
      </c>
      <c r="G360" s="654">
        <f>SUMIFS(BALANCE_P!$D:$D,BALANCE_P!$V:$V,'BALANCE-REF'!$B360)</f>
        <v>0</v>
      </c>
      <c r="H360" s="656">
        <f>SUMIFS(BALANCE_P!$E:$E,BALANCE_P!$V:$V,'BALANCE-REF'!$B360)</f>
        <v>0</v>
      </c>
      <c r="I360" s="656">
        <f>SUMIFS(BALANCE_P!$F:$F,BALANCE_P!$V:$V,'BALANCE-REF'!$B360)</f>
        <v>0</v>
      </c>
      <c r="J360" s="687">
        <f t="shared" si="16"/>
        <v>0</v>
      </c>
      <c r="K360" s="687">
        <f t="shared" si="17"/>
        <v>0</v>
      </c>
    </row>
    <row r="361" spans="1:13" ht="19" x14ac:dyDescent="0.25">
      <c r="A361" s="671">
        <f t="shared" si="15"/>
        <v>2</v>
      </c>
      <c r="B361" s="658">
        <v>25</v>
      </c>
      <c r="C361" s="658" t="s">
        <v>2298</v>
      </c>
      <c r="D361" s="659">
        <f>SUMIFS('BALANCE_P-1'!$C:$C,'BALANCE_P-1'!$X:$X,'BALANCE-REF'!$B361)</f>
        <v>0</v>
      </c>
      <c r="E361" s="659">
        <f>SUMIFS('BALANCE_P-1'!$D:$D,'BALANCE_P-1'!$X:$X,'BALANCE-REF'!$B361)</f>
        <v>6898549067</v>
      </c>
      <c r="F361" s="659">
        <f>SUMIFS(BALANCE_P!$C:$C,BALANCE_P!$X:$X,'BALANCE-REF'!$B361)</f>
        <v>111741550892</v>
      </c>
      <c r="G361" s="659">
        <f>SUMIFS(BALANCE_P!$D:$D,BALANCE_P!$X:$X,'BALANCE-REF'!$B361)</f>
        <v>112864038978</v>
      </c>
      <c r="H361" s="656">
        <f>SUMIFS(BALANCE_P!$E:$E,BALANCE_P!$X:$X,'BALANCE-REF'!$B361)</f>
        <v>0</v>
      </c>
      <c r="I361" s="656">
        <f>SUMIFS(BALANCE_P!$F:$F,BALANCE_P!$X:$X,'BALANCE-REF'!$B361)</f>
        <v>8021037153</v>
      </c>
      <c r="J361" s="687">
        <f t="shared" si="16"/>
        <v>0</v>
      </c>
      <c r="K361" s="687">
        <f t="shared" si="17"/>
        <v>1122488086</v>
      </c>
    </row>
    <row r="362" spans="1:13" ht="19" x14ac:dyDescent="0.25">
      <c r="A362" s="671">
        <f t="shared" si="15"/>
        <v>3</v>
      </c>
      <c r="B362" s="652">
        <v>251</v>
      </c>
      <c r="C362" s="652" t="s">
        <v>1786</v>
      </c>
      <c r="D362" s="654">
        <f>SUMIFS('BALANCE_P-1'!$C:$C,'BALANCE_P-1'!$W:$W,'BALANCE-REF'!$B362)</f>
        <v>0</v>
      </c>
      <c r="E362" s="654">
        <f>SUMIFS('BALANCE_P-1'!$D:$D,'BALANCE_P-1'!$W:$W,'BALANCE-REF'!$B362)</f>
        <v>3762684728</v>
      </c>
      <c r="F362" s="654">
        <f>SUMIFS(BALANCE_P!$C:$C,BALANCE_P!$W:$W,'BALANCE-REF'!$B362)</f>
        <v>106737250741</v>
      </c>
      <c r="G362" s="654">
        <f>SUMIFS(BALANCE_P!$D:$D,BALANCE_P!$W:$W,'BALANCE-REF'!$B362)</f>
        <v>107334564016</v>
      </c>
      <c r="H362" s="656">
        <f>SUMIFS(BALANCE_P!$E:$E,BALANCE_P!$W:$W,'BALANCE-REF'!$B362)</f>
        <v>0</v>
      </c>
      <c r="I362" s="656">
        <f>SUMIFS(BALANCE_P!$F:$F,BALANCE_P!$W:$W,'BALANCE-REF'!$B362)</f>
        <v>4359998003</v>
      </c>
      <c r="J362" s="687">
        <f t="shared" si="16"/>
        <v>0</v>
      </c>
      <c r="K362" s="687">
        <f t="shared" si="17"/>
        <v>597313275</v>
      </c>
    </row>
    <row r="363" spans="1:13" ht="19" x14ac:dyDescent="0.25">
      <c r="A363" s="671">
        <f t="shared" si="15"/>
        <v>4</v>
      </c>
      <c r="B363" s="652">
        <v>2511</v>
      </c>
      <c r="C363" s="652" t="s">
        <v>1786</v>
      </c>
      <c r="D363" s="654">
        <f>SUMIFS('BALANCE_P-1'!$C:$C,'BALANCE_P-1'!$V:$V,'BALANCE-REF'!$B363)</f>
        <v>0</v>
      </c>
      <c r="E363" s="654">
        <f>SUMIFS('BALANCE_P-1'!$D:$D,'BALANCE_P-1'!$V:$V,'BALANCE-REF'!$B363)</f>
        <v>0</v>
      </c>
      <c r="F363" s="654">
        <f>SUMIFS(BALANCE_P!$C:$C,BALANCE_P!$V:$V,'BALANCE-REF'!$B363)</f>
        <v>0</v>
      </c>
      <c r="G363" s="654">
        <f>SUMIFS(BALANCE_P!$D:$D,BALANCE_P!$V:$V,'BALANCE-REF'!$B363)</f>
        <v>0</v>
      </c>
      <c r="H363" s="656">
        <f>SUMIFS(BALANCE_P!$E:$E,BALANCE_P!$V:$V,'BALANCE-REF'!$B363)</f>
        <v>0</v>
      </c>
      <c r="I363" s="656">
        <f>SUMIFS(BALANCE_P!$F:$F,BALANCE_P!$V:$V,'BALANCE-REF'!$B363)</f>
        <v>0</v>
      </c>
      <c r="J363" s="687">
        <f t="shared" si="16"/>
        <v>0</v>
      </c>
      <c r="K363" s="687">
        <f t="shared" si="17"/>
        <v>0</v>
      </c>
    </row>
    <row r="364" spans="1:13" ht="19" x14ac:dyDescent="0.25">
      <c r="A364" s="671">
        <f t="shared" si="15"/>
        <v>5</v>
      </c>
      <c r="B364" s="667">
        <v>25111</v>
      </c>
      <c r="C364" s="667" t="s">
        <v>1786</v>
      </c>
      <c r="D364" s="668">
        <f>SUMIFS('BALANCE_P-1'!$C:$C,'BALANCE_P-1'!$U:$U,'BALANCE-REF'!$B364)</f>
        <v>0</v>
      </c>
      <c r="E364" s="668">
        <f>SUMIFS('BALANCE_P-1'!$D:$D,'BALANCE_P-1'!$U:$U,'BALANCE-REF'!$B364)</f>
        <v>0</v>
      </c>
      <c r="F364" s="668">
        <f>SUMIFS(BALANCE_P!$C:$C,BALANCE_P!$U:$U,'BALANCE-REF'!$B364)</f>
        <v>0</v>
      </c>
      <c r="G364" s="668">
        <f>SUMIFS(BALANCE_P!$D:$D,BALANCE_P!$U:$U,'BALANCE-REF'!$B364)</f>
        <v>0</v>
      </c>
      <c r="H364" s="656">
        <f>SUMIFS(BALANCE_P!$E:$E,BALANCE_P!$U:$U,'BALANCE-REF'!$B364)</f>
        <v>0</v>
      </c>
      <c r="I364" s="656">
        <f>SUMIFS(BALANCE_P!$F:$F,BALANCE_P!$U:$U,'BALANCE-REF'!$B364)</f>
        <v>0</v>
      </c>
      <c r="J364" s="687">
        <f t="shared" si="16"/>
        <v>0</v>
      </c>
      <c r="K364" s="687">
        <f t="shared" si="17"/>
        <v>0</v>
      </c>
    </row>
    <row r="365" spans="1:13" ht="19" x14ac:dyDescent="0.25">
      <c r="A365" s="671">
        <f t="shared" si="15"/>
        <v>5</v>
      </c>
      <c r="B365" s="667">
        <v>25116</v>
      </c>
      <c r="C365" s="667" t="s">
        <v>140</v>
      </c>
      <c r="D365" s="668">
        <f>SUMIFS('BALANCE_P-1'!$C:$C,'BALANCE_P-1'!$U:$U,'BALANCE-REF'!$B365)</f>
        <v>0</v>
      </c>
      <c r="E365" s="668">
        <f>SUMIFS('BALANCE_P-1'!$D:$D,'BALANCE_P-1'!$U:$U,'BALANCE-REF'!$B365)</f>
        <v>0</v>
      </c>
      <c r="F365" s="668">
        <f>SUMIFS(BALANCE_P!$C:$C,BALANCE_P!$U:$U,'BALANCE-REF'!$B365)</f>
        <v>0</v>
      </c>
      <c r="G365" s="668">
        <f>SUMIFS(BALANCE_P!$D:$D,BALANCE_P!$U:$U,'BALANCE-REF'!$B365)</f>
        <v>0</v>
      </c>
      <c r="H365" s="656">
        <f>SUMIFS(BALANCE_P!$E:$E,BALANCE_P!$U:$U,'BALANCE-REF'!$B365)</f>
        <v>0</v>
      </c>
      <c r="I365" s="656">
        <f>SUMIFS(BALANCE_P!$F:$F,BALANCE_P!$U:$U,'BALANCE-REF'!$B365)</f>
        <v>0</v>
      </c>
      <c r="J365" s="687">
        <f t="shared" si="16"/>
        <v>0</v>
      </c>
      <c r="K365" s="687">
        <f t="shared" si="17"/>
        <v>0</v>
      </c>
    </row>
    <row r="366" spans="1:13" ht="19" x14ac:dyDescent="0.25">
      <c r="A366" s="671">
        <f t="shared" si="15"/>
        <v>5</v>
      </c>
      <c r="B366" s="667">
        <v>25117</v>
      </c>
      <c r="C366" s="667" t="s">
        <v>112</v>
      </c>
      <c r="D366" s="668">
        <f>SUMIFS('BALANCE_P-1'!$C:$C,'BALANCE_P-1'!$U:$U,'BALANCE-REF'!$B366)</f>
        <v>0</v>
      </c>
      <c r="E366" s="668">
        <f>SUMIFS('BALANCE_P-1'!$D:$D,'BALANCE_P-1'!$U:$U,'BALANCE-REF'!$B366)</f>
        <v>0</v>
      </c>
      <c r="F366" s="668">
        <f>SUMIFS(BALANCE_P!$C:$C,BALANCE_P!$U:$U,'BALANCE-REF'!$B366)</f>
        <v>0</v>
      </c>
      <c r="G366" s="668">
        <f>SUMIFS(BALANCE_P!$D:$D,BALANCE_P!$U:$U,'BALANCE-REF'!$B366)</f>
        <v>0</v>
      </c>
      <c r="H366" s="656">
        <f>SUMIFS(BALANCE_P!$E:$E,BALANCE_P!$U:$U,'BALANCE-REF'!$B366)</f>
        <v>0</v>
      </c>
      <c r="I366" s="656">
        <f>SUMIFS(BALANCE_P!$F:$F,BALANCE_P!$U:$U,'BALANCE-REF'!$B366)</f>
        <v>0</v>
      </c>
      <c r="J366" s="687">
        <f t="shared" si="16"/>
        <v>0</v>
      </c>
      <c r="K366" s="687">
        <f t="shared" si="17"/>
        <v>0</v>
      </c>
    </row>
    <row r="367" spans="1:13" ht="19" x14ac:dyDescent="0.25">
      <c r="A367" s="671">
        <f t="shared" si="15"/>
        <v>4</v>
      </c>
      <c r="B367" s="667">
        <v>2512</v>
      </c>
      <c r="C367" s="667" t="s">
        <v>2867</v>
      </c>
      <c r="D367" s="668">
        <f>SUMIFS('BALANCE_P-1'!$C:$C,'BALANCE_P-1'!$V:$V,'BALANCE-REF'!$B367)</f>
        <v>0</v>
      </c>
      <c r="E367" s="668">
        <f>SUMIFS('BALANCE_P-1'!$D:$D,'BALANCE_P-1'!$V:$V,'BALANCE-REF'!$B367)</f>
        <v>3762684728</v>
      </c>
      <c r="F367" s="668">
        <f>SUMIFS(BALANCE_P!$C:$C,BALANCE_P!$V:$V,'BALANCE-REF'!$B367)</f>
        <v>106737250741</v>
      </c>
      <c r="G367" s="668">
        <f>SUMIFS(BALANCE_P!$D:$D,BALANCE_P!$V:$V,'BALANCE-REF'!$B367)</f>
        <v>107334564016</v>
      </c>
      <c r="H367" s="656">
        <f>SUMIFS(BALANCE_P!$E:$E,BALANCE_P!$V:$V,'BALANCE-REF'!$B367)</f>
        <v>0</v>
      </c>
      <c r="I367" s="656">
        <f>SUMIFS(BALANCE_P!$F:$F,BALANCE_P!$V:$V,'BALANCE-REF'!$B367)</f>
        <v>4359998003</v>
      </c>
      <c r="J367" s="687">
        <f t="shared" si="16"/>
        <v>0</v>
      </c>
      <c r="K367" s="687">
        <f t="shared" si="17"/>
        <v>597313275</v>
      </c>
      <c r="M367" s="700"/>
    </row>
    <row r="368" spans="1:13" ht="19" x14ac:dyDescent="0.25">
      <c r="A368" s="671">
        <f t="shared" si="15"/>
        <v>5</v>
      </c>
      <c r="B368" s="667">
        <v>25121</v>
      </c>
      <c r="C368" s="667" t="s">
        <v>1786</v>
      </c>
      <c r="D368" s="668">
        <f>SUMIFS('BALANCE_P-1'!$C:$C,'BALANCE_P-1'!$U:$U,'BALANCE-REF'!$B368)</f>
        <v>0</v>
      </c>
      <c r="E368" s="668">
        <f>SUMIFS('BALANCE_P-1'!$D:$D,'BALANCE_P-1'!$U:$U,'BALANCE-REF'!$B368)</f>
        <v>3762684728</v>
      </c>
      <c r="F368" s="668">
        <f>SUMIFS(BALANCE_P!$C:$C,BALANCE_P!$U:$U,'BALANCE-REF'!$B368)</f>
        <v>106737250741</v>
      </c>
      <c r="G368" s="668">
        <f>SUMIFS(BALANCE_P!$D:$D,BALANCE_P!$U:$U,'BALANCE-REF'!$B368)</f>
        <v>107334564016</v>
      </c>
      <c r="H368" s="656">
        <f>SUMIFS(BALANCE_P!$E:$E,BALANCE_P!$U:$U,'BALANCE-REF'!$B368)</f>
        <v>0</v>
      </c>
      <c r="I368" s="656">
        <f>SUMIFS(BALANCE_P!$F:$F,BALANCE_P!$U:$U,'BALANCE-REF'!$B368)</f>
        <v>4359998003</v>
      </c>
      <c r="J368" s="687">
        <f t="shared" si="16"/>
        <v>0</v>
      </c>
      <c r="K368" s="687">
        <f t="shared" si="17"/>
        <v>597313275</v>
      </c>
    </row>
    <row r="369" spans="1:11" ht="19" x14ac:dyDescent="0.25">
      <c r="A369" s="671">
        <f t="shared" si="15"/>
        <v>5</v>
      </c>
      <c r="B369" s="667">
        <v>25126</v>
      </c>
      <c r="C369" s="667" t="s">
        <v>140</v>
      </c>
      <c r="D369" s="668">
        <f>SUMIFS('BALANCE_P-1'!$C:$C,'BALANCE_P-1'!$U:$U,'BALANCE-REF'!$B369)</f>
        <v>0</v>
      </c>
      <c r="E369" s="668">
        <f>SUMIFS('BALANCE_P-1'!$D:$D,'BALANCE_P-1'!$U:$U,'BALANCE-REF'!$B369)</f>
        <v>0</v>
      </c>
      <c r="F369" s="668">
        <f>SUMIFS(BALANCE_P!$C:$C,BALANCE_P!$U:$U,'BALANCE-REF'!$B369)</f>
        <v>0</v>
      </c>
      <c r="G369" s="668">
        <f>SUMIFS(BALANCE_P!$D:$D,BALANCE_P!$U:$U,'BALANCE-REF'!$B369)</f>
        <v>0</v>
      </c>
      <c r="H369" s="656">
        <f>SUMIFS(BALANCE_P!$E:$E,BALANCE_P!$U:$U,'BALANCE-REF'!$B369)</f>
        <v>0</v>
      </c>
      <c r="I369" s="656">
        <f>SUMIFS(BALANCE_P!$F:$F,BALANCE_P!$U:$U,'BALANCE-REF'!$B369)</f>
        <v>0</v>
      </c>
      <c r="J369" s="687">
        <f t="shared" si="16"/>
        <v>0</v>
      </c>
      <c r="K369" s="687">
        <f t="shared" si="17"/>
        <v>0</v>
      </c>
    </row>
    <row r="370" spans="1:11" ht="19" x14ac:dyDescent="0.25">
      <c r="A370" s="671">
        <f t="shared" si="15"/>
        <v>4</v>
      </c>
      <c r="B370" s="652">
        <v>2516</v>
      </c>
      <c r="C370" s="652" t="s">
        <v>140</v>
      </c>
      <c r="D370" s="654">
        <f>SUMIFS('BALANCE_P-1'!$C:$C,'BALANCE_P-1'!$V:$V,'BALANCE-REF'!$B370)</f>
        <v>0</v>
      </c>
      <c r="E370" s="654">
        <f>SUMIFS('BALANCE_P-1'!$D:$D,'BALANCE_P-1'!$V:$V,'BALANCE-REF'!$B370)</f>
        <v>0</v>
      </c>
      <c r="F370" s="654">
        <f>SUMIFS(BALANCE_P!$C:$C,BALANCE_P!$V:$V,'BALANCE-REF'!$B370)</f>
        <v>0</v>
      </c>
      <c r="G370" s="654">
        <f>SUMIFS(BALANCE_P!$D:$D,BALANCE_P!$V:$V,'BALANCE-REF'!$B370)</f>
        <v>0</v>
      </c>
      <c r="H370" s="656">
        <f>SUMIFS(BALANCE_P!$E:$E,BALANCE_P!$V:$V,'BALANCE-REF'!$B370)</f>
        <v>0</v>
      </c>
      <c r="I370" s="656">
        <f>SUMIFS(BALANCE_P!$F:$F,BALANCE_P!$V:$V,'BALANCE-REF'!$B370)</f>
        <v>0</v>
      </c>
      <c r="J370" s="687">
        <f t="shared" si="16"/>
        <v>0</v>
      </c>
      <c r="K370" s="687">
        <f t="shared" si="17"/>
        <v>0</v>
      </c>
    </row>
    <row r="371" spans="1:11" ht="19" x14ac:dyDescent="0.25">
      <c r="A371" s="671">
        <f t="shared" si="15"/>
        <v>3</v>
      </c>
      <c r="B371" s="652">
        <v>252</v>
      </c>
      <c r="C371" s="652" t="s">
        <v>143</v>
      </c>
      <c r="D371" s="654">
        <f>SUMIFS('BALANCE_P-1'!$C:$C,'BALANCE_P-1'!$W:$W,'BALANCE-REF'!$B371)</f>
        <v>0</v>
      </c>
      <c r="E371" s="654">
        <f>SUMIFS('BALANCE_P-1'!$D:$D,'BALANCE_P-1'!$W:$W,'BALANCE-REF'!$B371)</f>
        <v>124398459</v>
      </c>
      <c r="F371" s="654">
        <f>SUMIFS(BALANCE_P!$C:$C,BALANCE_P!$W:$W,'BALANCE-REF'!$B371)</f>
        <v>199886467</v>
      </c>
      <c r="G371" s="654">
        <f>SUMIFS(BALANCE_P!$D:$D,BALANCE_P!$W:$W,'BALANCE-REF'!$B371)</f>
        <v>366021136</v>
      </c>
      <c r="H371" s="656">
        <f>SUMIFS(BALANCE_P!$E:$E,BALANCE_P!$W:$W,'BALANCE-REF'!$B371)</f>
        <v>0</v>
      </c>
      <c r="I371" s="656">
        <f>SUMIFS(BALANCE_P!$F:$F,BALANCE_P!$W:$W,'BALANCE-REF'!$B371)</f>
        <v>290533128</v>
      </c>
      <c r="J371" s="687">
        <f t="shared" si="16"/>
        <v>0</v>
      </c>
      <c r="K371" s="687">
        <f t="shared" si="17"/>
        <v>166134669</v>
      </c>
    </row>
    <row r="372" spans="1:11" ht="19" x14ac:dyDescent="0.25">
      <c r="A372" s="671">
        <f t="shared" si="15"/>
        <v>4</v>
      </c>
      <c r="B372" s="652">
        <v>2521</v>
      </c>
      <c r="C372" s="652" t="s">
        <v>143</v>
      </c>
      <c r="D372" s="654">
        <f>SUMIFS('BALANCE_P-1'!$C:$C,'BALANCE_P-1'!$V:$V,'BALANCE-REF'!$B372)</f>
        <v>0</v>
      </c>
      <c r="E372" s="654">
        <f>SUMIFS('BALANCE_P-1'!$D:$D,'BALANCE_P-1'!$V:$V,'BALANCE-REF'!$B372)</f>
        <v>124398459</v>
      </c>
      <c r="F372" s="654">
        <f>SUMIFS(BALANCE_P!$C:$C,BALANCE_P!$V:$V,'BALANCE-REF'!$B372)</f>
        <v>199886467</v>
      </c>
      <c r="G372" s="654">
        <f>SUMIFS(BALANCE_P!$D:$D,BALANCE_P!$V:$V,'BALANCE-REF'!$B372)</f>
        <v>366021136</v>
      </c>
      <c r="H372" s="656">
        <f>SUMIFS(BALANCE_P!$E:$E,BALANCE_P!$V:$V,'BALANCE-REF'!$B372)</f>
        <v>0</v>
      </c>
      <c r="I372" s="656">
        <f>SUMIFS(BALANCE_P!$F:$F,BALANCE_P!$V:$V,'BALANCE-REF'!$B372)</f>
        <v>290533128</v>
      </c>
      <c r="J372" s="687">
        <f t="shared" si="16"/>
        <v>0</v>
      </c>
      <c r="K372" s="687">
        <f t="shared" si="17"/>
        <v>166134669</v>
      </c>
    </row>
    <row r="373" spans="1:11" ht="19" x14ac:dyDescent="0.25">
      <c r="A373" s="671">
        <f t="shared" si="15"/>
        <v>5</v>
      </c>
      <c r="B373" s="652">
        <v>25211</v>
      </c>
      <c r="C373" s="652" t="s">
        <v>2166</v>
      </c>
      <c r="D373" s="654">
        <f>SUMIFS('BALANCE_P-1'!$C:$C,'BALANCE_P-1'!$U:$U,'BALANCE-REF'!$B373)</f>
        <v>0</v>
      </c>
      <c r="E373" s="654">
        <f>SUMIFS('BALANCE_P-1'!$D:$D,'BALANCE_P-1'!$U:$U,'BALANCE-REF'!$B373)</f>
        <v>79398459</v>
      </c>
      <c r="F373" s="654">
        <f>SUMIFS(BALANCE_P!$C:$C,BALANCE_P!$U:$U,'BALANCE-REF'!$B373)</f>
        <v>157886467</v>
      </c>
      <c r="G373" s="654">
        <f>SUMIFS(BALANCE_P!$D:$D,BALANCE_P!$U:$U,'BALANCE-REF'!$B373)</f>
        <v>141931136</v>
      </c>
      <c r="H373" s="656">
        <f>SUMIFS(BALANCE_P!$E:$E,BALANCE_P!$U:$U,'BALANCE-REF'!$B373)</f>
        <v>0</v>
      </c>
      <c r="I373" s="656">
        <f>SUMIFS(BALANCE_P!$F:$F,BALANCE_P!$U:$U,'BALANCE-REF'!$B373)</f>
        <v>63443128</v>
      </c>
      <c r="J373" s="687">
        <f t="shared" si="16"/>
        <v>0</v>
      </c>
      <c r="K373" s="687">
        <f t="shared" si="17"/>
        <v>-15955331</v>
      </c>
    </row>
    <row r="374" spans="1:11" ht="19" x14ac:dyDescent="0.25">
      <c r="A374" s="671">
        <f t="shared" si="15"/>
        <v>5</v>
      </c>
      <c r="B374" s="652">
        <v>25212</v>
      </c>
      <c r="C374" s="652" t="s">
        <v>2174</v>
      </c>
      <c r="D374" s="654">
        <f>SUMIFS('BALANCE_P-1'!$C:$C,'BALANCE_P-1'!$U:$U,'BALANCE-REF'!$B374)</f>
        <v>0</v>
      </c>
      <c r="E374" s="654">
        <f>SUMIFS('BALANCE_P-1'!$D:$D,'BALANCE_P-1'!$U:$U,'BALANCE-REF'!$B374)</f>
        <v>0</v>
      </c>
      <c r="F374" s="654">
        <f>SUMIFS(BALANCE_P!$C:$C,BALANCE_P!$U:$U,'BALANCE-REF'!$B374)</f>
        <v>12000000</v>
      </c>
      <c r="G374" s="654">
        <f>SUMIFS(BALANCE_P!$D:$D,BALANCE_P!$U:$U,'BALANCE-REF'!$B374)</f>
        <v>224090000</v>
      </c>
      <c r="H374" s="656">
        <f>SUMIFS(BALANCE_P!$E:$E,BALANCE_P!$U:$U,'BALANCE-REF'!$B374)</f>
        <v>0</v>
      </c>
      <c r="I374" s="656">
        <f>SUMIFS(BALANCE_P!$F:$F,BALANCE_P!$U:$U,'BALANCE-REF'!$B374)</f>
        <v>212090000</v>
      </c>
      <c r="J374" s="687">
        <f t="shared" si="16"/>
        <v>0</v>
      </c>
      <c r="K374" s="687">
        <f t="shared" si="17"/>
        <v>212090000</v>
      </c>
    </row>
    <row r="375" spans="1:11" ht="19" x14ac:dyDescent="0.25">
      <c r="A375" s="671">
        <f t="shared" si="15"/>
        <v>5</v>
      </c>
      <c r="B375" s="652">
        <v>25213</v>
      </c>
      <c r="C375" s="652" t="s">
        <v>2182</v>
      </c>
      <c r="D375" s="654">
        <f>SUMIFS('BALANCE_P-1'!$C:$C,'BALANCE_P-1'!$U:$U,'BALANCE-REF'!$B375)</f>
        <v>0</v>
      </c>
      <c r="E375" s="654">
        <f>SUMIFS('BALANCE_P-1'!$D:$D,'BALANCE_P-1'!$U:$U,'BALANCE-REF'!$B375)</f>
        <v>45000000</v>
      </c>
      <c r="F375" s="654">
        <f>SUMIFS(BALANCE_P!$C:$C,BALANCE_P!$U:$U,'BALANCE-REF'!$B375)</f>
        <v>30000000</v>
      </c>
      <c r="G375" s="654">
        <f>SUMIFS(BALANCE_P!$D:$D,BALANCE_P!$U:$U,'BALANCE-REF'!$B375)</f>
        <v>0</v>
      </c>
      <c r="H375" s="656">
        <f>SUMIFS(BALANCE_P!$E:$E,BALANCE_P!$U:$U,'BALANCE-REF'!$B375)</f>
        <v>0</v>
      </c>
      <c r="I375" s="656">
        <f>SUMIFS(BALANCE_P!$F:$F,BALANCE_P!$U:$U,'BALANCE-REF'!$B375)</f>
        <v>15000000</v>
      </c>
      <c r="J375" s="687">
        <f t="shared" si="16"/>
        <v>0</v>
      </c>
      <c r="K375" s="687">
        <f t="shared" si="17"/>
        <v>-30000000</v>
      </c>
    </row>
    <row r="376" spans="1:11" ht="19" x14ac:dyDescent="0.25">
      <c r="A376" s="671">
        <f t="shared" si="15"/>
        <v>5</v>
      </c>
      <c r="B376" s="652">
        <v>25214</v>
      </c>
      <c r="C376" s="652" t="s">
        <v>2190</v>
      </c>
      <c r="D376" s="654">
        <f>SUMIFS('BALANCE_P-1'!$C:$C,'BALANCE_P-1'!$U:$U,'BALANCE-REF'!$B376)</f>
        <v>0</v>
      </c>
      <c r="E376" s="654">
        <f>SUMIFS('BALANCE_P-1'!$D:$D,'BALANCE_P-1'!$U:$U,'BALANCE-REF'!$B376)</f>
        <v>0</v>
      </c>
      <c r="F376" s="654">
        <f>SUMIFS(BALANCE_P!$C:$C,BALANCE_P!$U:$U,'BALANCE-REF'!$B376)</f>
        <v>0</v>
      </c>
      <c r="G376" s="654">
        <f>SUMIFS(BALANCE_P!$D:$D,BALANCE_P!$U:$U,'BALANCE-REF'!$B376)</f>
        <v>0</v>
      </c>
      <c r="H376" s="656">
        <f>SUMIFS(BALANCE_P!$E:$E,BALANCE_P!$U:$U,'BALANCE-REF'!$B376)</f>
        <v>0</v>
      </c>
      <c r="I376" s="656">
        <f>SUMIFS(BALANCE_P!$F:$F,BALANCE_P!$U:$U,'BALANCE-REF'!$B376)</f>
        <v>0</v>
      </c>
      <c r="J376" s="687">
        <f t="shared" si="16"/>
        <v>0</v>
      </c>
      <c r="K376" s="687">
        <f t="shared" si="17"/>
        <v>0</v>
      </c>
    </row>
    <row r="377" spans="1:11" ht="19" x14ac:dyDescent="0.25">
      <c r="A377" s="671">
        <f t="shared" si="15"/>
        <v>5</v>
      </c>
      <c r="B377" s="652">
        <v>25215</v>
      </c>
      <c r="C377" s="652" t="s">
        <v>2198</v>
      </c>
      <c r="D377" s="654">
        <f>SUMIFS('BALANCE_P-1'!$C:$C,'BALANCE_P-1'!$U:$U,'BALANCE-REF'!$B377)</f>
        <v>0</v>
      </c>
      <c r="E377" s="654">
        <f>SUMIFS('BALANCE_P-1'!$D:$D,'BALANCE_P-1'!$U:$U,'BALANCE-REF'!$B377)</f>
        <v>0</v>
      </c>
      <c r="F377" s="654">
        <f>SUMIFS(BALANCE_P!$C:$C,BALANCE_P!$U:$U,'BALANCE-REF'!$B377)</f>
        <v>0</v>
      </c>
      <c r="G377" s="654">
        <f>SUMIFS(BALANCE_P!$D:$D,BALANCE_P!$U:$U,'BALANCE-REF'!$B377)</f>
        <v>0</v>
      </c>
      <c r="H377" s="656">
        <f>SUMIFS(BALANCE_P!$E:$E,BALANCE_P!$U:$U,'BALANCE-REF'!$B377)</f>
        <v>0</v>
      </c>
      <c r="I377" s="656">
        <f>SUMIFS(BALANCE_P!$F:$F,BALANCE_P!$U:$U,'BALANCE-REF'!$B377)</f>
        <v>0</v>
      </c>
      <c r="J377" s="687">
        <f t="shared" si="16"/>
        <v>0</v>
      </c>
      <c r="K377" s="687">
        <f t="shared" si="17"/>
        <v>0</v>
      </c>
    </row>
    <row r="378" spans="1:11" ht="19" x14ac:dyDescent="0.25">
      <c r="A378" s="671">
        <f t="shared" si="15"/>
        <v>5</v>
      </c>
      <c r="B378" s="652">
        <v>25216</v>
      </c>
      <c r="C378" s="652" t="s">
        <v>2206</v>
      </c>
      <c r="D378" s="654">
        <f>SUMIFS('BALANCE_P-1'!$C:$C,'BALANCE_P-1'!$U:$U,'BALANCE-REF'!$B378)</f>
        <v>0</v>
      </c>
      <c r="E378" s="654">
        <f>SUMIFS('BALANCE_P-1'!$D:$D,'BALANCE_P-1'!$U:$U,'BALANCE-REF'!$B378)</f>
        <v>0</v>
      </c>
      <c r="F378" s="654">
        <f>SUMIFS(BALANCE_P!$C:$C,BALANCE_P!$U:$U,'BALANCE-REF'!$B378)</f>
        <v>0</v>
      </c>
      <c r="G378" s="654">
        <f>SUMIFS(BALANCE_P!$D:$D,BALANCE_P!$U:$U,'BALANCE-REF'!$B378)</f>
        <v>0</v>
      </c>
      <c r="H378" s="656">
        <f>SUMIFS(BALANCE_P!$E:$E,BALANCE_P!$U:$U,'BALANCE-REF'!$B378)</f>
        <v>0</v>
      </c>
      <c r="I378" s="656">
        <f>SUMIFS(BALANCE_P!$F:$F,BALANCE_P!$U:$U,'BALANCE-REF'!$B378)</f>
        <v>0</v>
      </c>
      <c r="J378" s="687">
        <f t="shared" si="16"/>
        <v>0</v>
      </c>
      <c r="K378" s="687">
        <f t="shared" si="17"/>
        <v>0</v>
      </c>
    </row>
    <row r="379" spans="1:11" ht="19" x14ac:dyDescent="0.25">
      <c r="A379" s="671">
        <f t="shared" si="15"/>
        <v>4</v>
      </c>
      <c r="B379" s="652">
        <v>2526</v>
      </c>
      <c r="C379" s="652" t="s">
        <v>140</v>
      </c>
      <c r="D379" s="654">
        <f>SUMIFS('BALANCE_P-1'!$C:$C,'BALANCE_P-1'!$V:$V,'BALANCE-REF'!$B379)</f>
        <v>0</v>
      </c>
      <c r="E379" s="654">
        <f>SUMIFS('BALANCE_P-1'!$D:$D,'BALANCE_P-1'!$V:$V,'BALANCE-REF'!$B379)</f>
        <v>0</v>
      </c>
      <c r="F379" s="654">
        <f>SUMIFS(BALANCE_P!$C:$C,BALANCE_P!$V:$V,'BALANCE-REF'!$B379)</f>
        <v>0</v>
      </c>
      <c r="G379" s="654">
        <f>SUMIFS(BALANCE_P!$D:$D,BALANCE_P!$V:$V,'BALANCE-REF'!$B379)</f>
        <v>0</v>
      </c>
      <c r="H379" s="656">
        <f>SUMIFS(BALANCE_P!$E:$E,BALANCE_P!$V:$V,'BALANCE-REF'!$B379)</f>
        <v>0</v>
      </c>
      <c r="I379" s="656">
        <f>SUMIFS(BALANCE_P!$F:$F,BALANCE_P!$V:$V,'BALANCE-REF'!$B379)</f>
        <v>0</v>
      </c>
      <c r="J379" s="687">
        <f t="shared" si="16"/>
        <v>0</v>
      </c>
      <c r="K379" s="687">
        <f t="shared" si="17"/>
        <v>0</v>
      </c>
    </row>
    <row r="380" spans="1:11" ht="19" x14ac:dyDescent="0.25">
      <c r="A380" s="671">
        <f t="shared" si="15"/>
        <v>3</v>
      </c>
      <c r="B380" s="652">
        <v>253</v>
      </c>
      <c r="C380" s="652" t="s">
        <v>29</v>
      </c>
      <c r="D380" s="654">
        <f>SUMIFS('BALANCE_P-1'!$C:$C,'BALANCE_P-1'!$W:$W,'BALANCE-REF'!$B380)</f>
        <v>0</v>
      </c>
      <c r="E380" s="654">
        <f>SUMIFS('BALANCE_P-1'!$D:$D,'BALANCE_P-1'!$W:$W,'BALANCE-REF'!$B380)</f>
        <v>463540418</v>
      </c>
      <c r="F380" s="654">
        <f>SUMIFS(BALANCE_P!$C:$C,BALANCE_P!$W:$W,'BALANCE-REF'!$B380)</f>
        <v>1172916824</v>
      </c>
      <c r="G380" s="654">
        <f>SUMIFS(BALANCE_P!$D:$D,BALANCE_P!$W:$W,'BALANCE-REF'!$B380)</f>
        <v>1196299658</v>
      </c>
      <c r="H380" s="656">
        <f>SUMIFS(BALANCE_P!$E:$E,BALANCE_P!$W:$W,'BALANCE-REF'!$B380)</f>
        <v>0</v>
      </c>
      <c r="I380" s="656">
        <f>SUMIFS(BALANCE_P!$F:$F,BALANCE_P!$W:$W,'BALANCE-REF'!$B380)</f>
        <v>486923252</v>
      </c>
      <c r="J380" s="687">
        <f t="shared" si="16"/>
        <v>0</v>
      </c>
      <c r="K380" s="687">
        <f t="shared" si="17"/>
        <v>23382834</v>
      </c>
    </row>
    <row r="381" spans="1:11" ht="19" x14ac:dyDescent="0.25">
      <c r="A381" s="671">
        <f t="shared" si="15"/>
        <v>4</v>
      </c>
      <c r="B381" s="652">
        <v>2531</v>
      </c>
      <c r="C381" s="652" t="s">
        <v>2299</v>
      </c>
      <c r="D381" s="654">
        <f>SUMIFS('BALANCE_P-1'!$C:$C,'BALANCE_P-1'!$V:$V,'BALANCE-REF'!$B381)</f>
        <v>0</v>
      </c>
      <c r="E381" s="654">
        <f>SUMIFS('BALANCE_P-1'!$D:$D,'BALANCE_P-1'!$V:$V,'BALANCE-REF'!$B381)</f>
        <v>463540418</v>
      </c>
      <c r="F381" s="654">
        <f>SUMIFS(BALANCE_P!$C:$C,BALANCE_P!$V:$V,'BALANCE-REF'!$B381)</f>
        <v>1172916824</v>
      </c>
      <c r="G381" s="654">
        <f>SUMIFS(BALANCE_P!$D:$D,BALANCE_P!$V:$V,'BALANCE-REF'!$B381)</f>
        <v>1196299658</v>
      </c>
      <c r="H381" s="656">
        <f>SUMIFS(BALANCE_P!$E:$E,BALANCE_P!$V:$V,'BALANCE-REF'!$B381)</f>
        <v>0</v>
      </c>
      <c r="I381" s="656">
        <f>SUMIFS(BALANCE_P!$F:$F,BALANCE_P!$V:$V,'BALANCE-REF'!$B381)</f>
        <v>486923252</v>
      </c>
      <c r="J381" s="687">
        <f t="shared" si="16"/>
        <v>0</v>
      </c>
      <c r="K381" s="687">
        <f t="shared" si="17"/>
        <v>23382834</v>
      </c>
    </row>
    <row r="382" spans="1:11" ht="19" x14ac:dyDescent="0.25">
      <c r="A382" s="671">
        <f t="shared" si="15"/>
        <v>5</v>
      </c>
      <c r="B382" s="652">
        <v>25311</v>
      </c>
      <c r="C382" s="652" t="s">
        <v>2299</v>
      </c>
      <c r="D382" s="654">
        <f>SUMIFS('BALANCE_P-1'!$C:$C,'BALANCE_P-1'!$U:$U,'BALANCE-REF'!$B382)</f>
        <v>0</v>
      </c>
      <c r="E382" s="654">
        <f>SUMIFS('BALANCE_P-1'!$D:$D,'BALANCE_P-1'!$U:$U,'BALANCE-REF'!$B382)</f>
        <v>463540418</v>
      </c>
      <c r="F382" s="654">
        <f>SUMIFS(BALANCE_P!$C:$C,BALANCE_P!$U:$U,'BALANCE-REF'!$B382)</f>
        <v>1172916824</v>
      </c>
      <c r="G382" s="654">
        <f>SUMIFS(BALANCE_P!$D:$D,BALANCE_P!$U:$U,'BALANCE-REF'!$B382)</f>
        <v>1196299658</v>
      </c>
      <c r="H382" s="656">
        <f>SUMIFS(BALANCE_P!$E:$E,BALANCE_P!$U:$U,'BALANCE-REF'!$B382)</f>
        <v>0</v>
      </c>
      <c r="I382" s="656">
        <f>SUMIFS(BALANCE_P!$F:$F,BALANCE_P!$U:$U,'BALANCE-REF'!$B382)</f>
        <v>486923252</v>
      </c>
      <c r="J382" s="687">
        <f t="shared" si="16"/>
        <v>0</v>
      </c>
      <c r="K382" s="687">
        <f t="shared" si="17"/>
        <v>23382834</v>
      </c>
    </row>
    <row r="383" spans="1:11" ht="19" x14ac:dyDescent="0.25">
      <c r="A383" s="671">
        <f t="shared" si="15"/>
        <v>5</v>
      </c>
      <c r="B383" s="652">
        <v>25316</v>
      </c>
      <c r="C383" s="652" t="s">
        <v>140</v>
      </c>
      <c r="D383" s="654">
        <f>SUMIFS('BALANCE_P-1'!$C:$C,'BALANCE_P-1'!$U:$U,'BALANCE-REF'!$B383)</f>
        <v>0</v>
      </c>
      <c r="E383" s="654">
        <f>SUMIFS('BALANCE_P-1'!$D:$D,'BALANCE_P-1'!$U:$U,'BALANCE-REF'!$B383)</f>
        <v>0</v>
      </c>
      <c r="F383" s="654">
        <f>SUMIFS(BALANCE_P!$C:$C,BALANCE_P!$U:$U,'BALANCE-REF'!$B383)</f>
        <v>0</v>
      </c>
      <c r="G383" s="654">
        <f>SUMIFS(BALANCE_P!$D:$D,BALANCE_P!$U:$U,'BALANCE-REF'!$B383)</f>
        <v>0</v>
      </c>
      <c r="H383" s="656">
        <f>SUMIFS(BALANCE_P!$E:$E,BALANCE_P!$U:$U,'BALANCE-REF'!$B383)</f>
        <v>0</v>
      </c>
      <c r="I383" s="656">
        <f>SUMIFS(BALANCE_P!$F:$F,BALANCE_P!$U:$U,'BALANCE-REF'!$B383)</f>
        <v>0</v>
      </c>
      <c r="J383" s="687">
        <f t="shared" si="16"/>
        <v>0</v>
      </c>
      <c r="K383" s="687">
        <f t="shared" si="17"/>
        <v>0</v>
      </c>
    </row>
    <row r="384" spans="1:11" ht="19" x14ac:dyDescent="0.25">
      <c r="A384" s="671">
        <f t="shared" si="15"/>
        <v>4</v>
      </c>
      <c r="B384" s="652">
        <v>2532</v>
      </c>
      <c r="C384" s="652" t="s">
        <v>2300</v>
      </c>
      <c r="D384" s="654">
        <f>SUMIFS('BALANCE_P-1'!$C:$C,'BALANCE_P-1'!$V:$V,'BALANCE-REF'!$B384)</f>
        <v>0</v>
      </c>
      <c r="E384" s="654">
        <f>SUMIFS('BALANCE_P-1'!$D:$D,'BALANCE_P-1'!$V:$V,'BALANCE-REF'!$B384)</f>
        <v>0</v>
      </c>
      <c r="F384" s="654">
        <f>SUMIFS(BALANCE_P!$C:$C,BALANCE_P!$V:$V,'BALANCE-REF'!$B384)</f>
        <v>0</v>
      </c>
      <c r="G384" s="654">
        <f>SUMIFS(BALANCE_P!$D:$D,BALANCE_P!$V:$V,'BALANCE-REF'!$B384)</f>
        <v>0</v>
      </c>
      <c r="H384" s="656">
        <f>SUMIFS(BALANCE_P!$E:$E,BALANCE_P!$V:$V,'BALANCE-REF'!$B384)</f>
        <v>0</v>
      </c>
      <c r="I384" s="656">
        <f>SUMIFS(BALANCE_P!$F:$F,BALANCE_P!$V:$V,'BALANCE-REF'!$B384)</f>
        <v>0</v>
      </c>
      <c r="J384" s="687">
        <f t="shared" si="16"/>
        <v>0</v>
      </c>
      <c r="K384" s="687">
        <f t="shared" si="17"/>
        <v>0</v>
      </c>
    </row>
    <row r="385" spans="1:11" ht="19" x14ac:dyDescent="0.25">
      <c r="A385" s="671">
        <f t="shared" si="15"/>
        <v>5</v>
      </c>
      <c r="B385" s="652">
        <v>25321</v>
      </c>
      <c r="C385" s="652" t="s">
        <v>2300</v>
      </c>
      <c r="D385" s="654">
        <f>SUMIFS('BALANCE_P-1'!$C:$C,'BALANCE_P-1'!$U:$U,'BALANCE-REF'!$B385)</f>
        <v>0</v>
      </c>
      <c r="E385" s="654">
        <f>SUMIFS('BALANCE_P-1'!$D:$D,'BALANCE_P-1'!$U:$U,'BALANCE-REF'!$B385)</f>
        <v>0</v>
      </c>
      <c r="F385" s="654">
        <f>SUMIFS(BALANCE_P!$C:$C,BALANCE_P!$U:$U,'BALANCE-REF'!$B385)</f>
        <v>0</v>
      </c>
      <c r="G385" s="654">
        <f>SUMIFS(BALANCE_P!$D:$D,BALANCE_P!$U:$U,'BALANCE-REF'!$B385)</f>
        <v>0</v>
      </c>
      <c r="H385" s="656">
        <f>SUMIFS(BALANCE_P!$E:$E,BALANCE_P!$U:$U,'BALANCE-REF'!$B385)</f>
        <v>0</v>
      </c>
      <c r="I385" s="656">
        <f>SUMIFS(BALANCE_P!$F:$F,BALANCE_P!$U:$U,'BALANCE-REF'!$B385)</f>
        <v>0</v>
      </c>
      <c r="J385" s="687">
        <f t="shared" si="16"/>
        <v>0</v>
      </c>
      <c r="K385" s="687">
        <f t="shared" si="17"/>
        <v>0</v>
      </c>
    </row>
    <row r="386" spans="1:11" ht="19" x14ac:dyDescent="0.25">
      <c r="A386" s="671">
        <f t="shared" si="15"/>
        <v>5</v>
      </c>
      <c r="B386" s="652">
        <v>25326</v>
      </c>
      <c r="C386" s="652" t="s">
        <v>140</v>
      </c>
      <c r="D386" s="654">
        <f>SUMIFS('BALANCE_P-1'!$C:$C,'BALANCE_P-1'!$U:$U,'BALANCE-REF'!$B386)</f>
        <v>0</v>
      </c>
      <c r="E386" s="654">
        <f>SUMIFS('BALANCE_P-1'!$D:$D,'BALANCE_P-1'!$U:$U,'BALANCE-REF'!$B386)</f>
        <v>0</v>
      </c>
      <c r="F386" s="654">
        <f>SUMIFS(BALANCE_P!$C:$C,BALANCE_P!$U:$U,'BALANCE-REF'!$B386)</f>
        <v>0</v>
      </c>
      <c r="G386" s="654">
        <f>SUMIFS(BALANCE_P!$D:$D,BALANCE_P!$U:$U,'BALANCE-REF'!$B386)</f>
        <v>0</v>
      </c>
      <c r="H386" s="656">
        <f>SUMIFS(BALANCE_P!$E:$E,BALANCE_P!$U:$U,'BALANCE-REF'!$B386)</f>
        <v>0</v>
      </c>
      <c r="I386" s="656">
        <f>SUMIFS(BALANCE_P!$F:$F,BALANCE_P!$U:$U,'BALANCE-REF'!$B386)</f>
        <v>0</v>
      </c>
      <c r="J386" s="687">
        <f t="shared" si="16"/>
        <v>0</v>
      </c>
      <c r="K386" s="687">
        <f t="shared" si="17"/>
        <v>0</v>
      </c>
    </row>
    <row r="387" spans="1:11" ht="19" x14ac:dyDescent="0.25">
      <c r="A387" s="671">
        <f t="shared" si="15"/>
        <v>4</v>
      </c>
      <c r="B387" s="652">
        <v>2533</v>
      </c>
      <c r="C387" s="652" t="s">
        <v>2301</v>
      </c>
      <c r="D387" s="654">
        <f>SUMIFS('BALANCE_P-1'!$C:$C,'BALANCE_P-1'!$V:$V,'BALANCE-REF'!$B387)</f>
        <v>0</v>
      </c>
      <c r="E387" s="654">
        <f>SUMIFS('BALANCE_P-1'!$D:$D,'BALANCE_P-1'!$V:$V,'BALANCE-REF'!$B387)</f>
        <v>0</v>
      </c>
      <c r="F387" s="654">
        <f>SUMIFS(BALANCE_P!$C:$C,BALANCE_P!$V:$V,'BALANCE-REF'!$B387)</f>
        <v>0</v>
      </c>
      <c r="G387" s="654">
        <f>SUMIFS(BALANCE_P!$D:$D,BALANCE_P!$V:$V,'BALANCE-REF'!$B387)</f>
        <v>0</v>
      </c>
      <c r="H387" s="656">
        <f>SUMIFS(BALANCE_P!$E:$E,BALANCE_P!$V:$V,'BALANCE-REF'!$B387)</f>
        <v>0</v>
      </c>
      <c r="I387" s="656">
        <f>SUMIFS(BALANCE_P!$F:$F,BALANCE_P!$V:$V,'BALANCE-REF'!$B387)</f>
        <v>0</v>
      </c>
      <c r="J387" s="687">
        <f t="shared" si="16"/>
        <v>0</v>
      </c>
      <c r="K387" s="687">
        <f t="shared" si="17"/>
        <v>0</v>
      </c>
    </row>
    <row r="388" spans="1:11" ht="19" x14ac:dyDescent="0.25">
      <c r="A388" s="671">
        <f t="shared" si="15"/>
        <v>5</v>
      </c>
      <c r="B388" s="652">
        <v>25331</v>
      </c>
      <c r="C388" s="652" t="s">
        <v>2301</v>
      </c>
      <c r="D388" s="654">
        <f>SUMIFS('BALANCE_P-1'!$C:$C,'BALANCE_P-1'!$U:$U,'BALANCE-REF'!$B388)</f>
        <v>0</v>
      </c>
      <c r="E388" s="654">
        <f>SUMIFS('BALANCE_P-1'!$D:$D,'BALANCE_P-1'!$U:$U,'BALANCE-REF'!$B388)</f>
        <v>0</v>
      </c>
      <c r="F388" s="654">
        <f>SUMIFS(BALANCE_P!$C:$C,BALANCE_P!$U:$U,'BALANCE-REF'!$B388)</f>
        <v>0</v>
      </c>
      <c r="G388" s="654">
        <f>SUMIFS(BALANCE_P!$D:$D,BALANCE_P!$U:$U,'BALANCE-REF'!$B388)</f>
        <v>0</v>
      </c>
      <c r="H388" s="656">
        <f>SUMIFS(BALANCE_P!$E:$E,BALANCE_P!$U:$U,'BALANCE-REF'!$B388)</f>
        <v>0</v>
      </c>
      <c r="I388" s="656">
        <f>SUMIFS(BALANCE_P!$F:$F,BALANCE_P!$U:$U,'BALANCE-REF'!$B388)</f>
        <v>0</v>
      </c>
      <c r="J388" s="687">
        <f t="shared" si="16"/>
        <v>0</v>
      </c>
      <c r="K388" s="687">
        <f t="shared" si="17"/>
        <v>0</v>
      </c>
    </row>
    <row r="389" spans="1:11" ht="19" x14ac:dyDescent="0.25">
      <c r="A389" s="671">
        <f t="shared" si="15"/>
        <v>5</v>
      </c>
      <c r="B389" s="652">
        <v>25336</v>
      </c>
      <c r="C389" s="652" t="s">
        <v>140</v>
      </c>
      <c r="D389" s="654">
        <f>SUMIFS('BALANCE_P-1'!$C:$C,'BALANCE_P-1'!$U:$U,'BALANCE-REF'!$B389)</f>
        <v>0</v>
      </c>
      <c r="E389" s="654">
        <f>SUMIFS('BALANCE_P-1'!$D:$D,'BALANCE_P-1'!$U:$U,'BALANCE-REF'!$B389)</f>
        <v>0</v>
      </c>
      <c r="F389" s="654">
        <f>SUMIFS(BALANCE_P!$C:$C,BALANCE_P!$U:$U,'BALANCE-REF'!$B389)</f>
        <v>0</v>
      </c>
      <c r="G389" s="654">
        <f>SUMIFS(BALANCE_P!$D:$D,BALANCE_P!$U:$U,'BALANCE-REF'!$B389)</f>
        <v>0</v>
      </c>
      <c r="H389" s="656">
        <f>SUMIFS(BALANCE_P!$E:$E,BALANCE_P!$U:$U,'BALANCE-REF'!$B389)</f>
        <v>0</v>
      </c>
      <c r="I389" s="656">
        <f>SUMIFS(BALANCE_P!$F:$F,BALANCE_P!$U:$U,'BALANCE-REF'!$B389)</f>
        <v>0</v>
      </c>
      <c r="J389" s="687">
        <f t="shared" si="16"/>
        <v>0</v>
      </c>
      <c r="K389" s="687">
        <f t="shared" si="17"/>
        <v>0</v>
      </c>
    </row>
    <row r="390" spans="1:11" ht="19" x14ac:dyDescent="0.25">
      <c r="A390" s="671">
        <f t="shared" si="15"/>
        <v>4</v>
      </c>
      <c r="B390" s="652">
        <v>2539</v>
      </c>
      <c r="C390" s="652" t="s">
        <v>2302</v>
      </c>
      <c r="D390" s="654">
        <f>SUMIFS('BALANCE_P-1'!$C:$C,'BALANCE_P-1'!$V:$V,'BALANCE-REF'!$B390)</f>
        <v>0</v>
      </c>
      <c r="E390" s="654">
        <f>SUMIFS('BALANCE_P-1'!$D:$D,'BALANCE_P-1'!$V:$V,'BALANCE-REF'!$B390)</f>
        <v>0</v>
      </c>
      <c r="F390" s="654">
        <f>SUMIFS(BALANCE_P!$C:$C,BALANCE_P!$V:$V,'BALANCE-REF'!$B390)</f>
        <v>0</v>
      </c>
      <c r="G390" s="654">
        <f>SUMIFS(BALANCE_P!$D:$D,BALANCE_P!$V:$V,'BALANCE-REF'!$B390)</f>
        <v>0</v>
      </c>
      <c r="H390" s="656">
        <f>SUMIFS(BALANCE_P!$E:$E,BALANCE_P!$V:$V,'BALANCE-REF'!$B390)</f>
        <v>0</v>
      </c>
      <c r="I390" s="656">
        <f>SUMIFS(BALANCE_P!$F:$F,BALANCE_P!$V:$V,'BALANCE-REF'!$B390)</f>
        <v>0</v>
      </c>
      <c r="J390" s="687">
        <f t="shared" si="16"/>
        <v>0</v>
      </c>
      <c r="K390" s="687">
        <f t="shared" si="17"/>
        <v>0</v>
      </c>
    </row>
    <row r="391" spans="1:11" ht="19" x14ac:dyDescent="0.25">
      <c r="A391" s="671">
        <f t="shared" si="15"/>
        <v>5</v>
      </c>
      <c r="B391" s="652">
        <v>25391</v>
      </c>
      <c r="C391" s="652" t="s">
        <v>2302</v>
      </c>
      <c r="D391" s="654">
        <f>SUMIFS('BALANCE_P-1'!$C:$C,'BALANCE_P-1'!$U:$U,'BALANCE-REF'!$B391)</f>
        <v>0</v>
      </c>
      <c r="E391" s="654">
        <f>SUMIFS('BALANCE_P-1'!$D:$D,'BALANCE_P-1'!$U:$U,'BALANCE-REF'!$B391)</f>
        <v>0</v>
      </c>
      <c r="F391" s="654">
        <f>SUMIFS(BALANCE_P!$C:$C,BALANCE_P!$U:$U,'BALANCE-REF'!$B391)</f>
        <v>0</v>
      </c>
      <c r="G391" s="654">
        <f>SUMIFS(BALANCE_P!$D:$D,BALANCE_P!$U:$U,'BALANCE-REF'!$B391)</f>
        <v>0</v>
      </c>
      <c r="H391" s="656">
        <f>SUMIFS(BALANCE_P!$E:$E,BALANCE_P!$U:$U,'BALANCE-REF'!$B391)</f>
        <v>0</v>
      </c>
      <c r="I391" s="656">
        <f>SUMIFS(BALANCE_P!$F:$F,BALANCE_P!$U:$U,'BALANCE-REF'!$B391)</f>
        <v>0</v>
      </c>
      <c r="J391" s="687">
        <f t="shared" ref="J391:J454" si="18">H391-D391</f>
        <v>0</v>
      </c>
      <c r="K391" s="687">
        <f t="shared" ref="K391:K454" si="19">I391-E391</f>
        <v>0</v>
      </c>
    </row>
    <row r="392" spans="1:11" ht="19" x14ac:dyDescent="0.25">
      <c r="A392" s="671">
        <f t="shared" si="15"/>
        <v>5</v>
      </c>
      <c r="B392" s="652">
        <v>25396</v>
      </c>
      <c r="C392" s="652" t="s">
        <v>140</v>
      </c>
      <c r="D392" s="654">
        <f>SUMIFS('BALANCE_P-1'!$C:$C,'BALANCE_P-1'!$U:$U,'BALANCE-REF'!$B392)</f>
        <v>0</v>
      </c>
      <c r="E392" s="654">
        <f>SUMIFS('BALANCE_P-1'!$D:$D,'BALANCE_P-1'!$U:$U,'BALANCE-REF'!$B392)</f>
        <v>0</v>
      </c>
      <c r="F392" s="654">
        <f>SUMIFS(BALANCE_P!$C:$C,BALANCE_P!$U:$U,'BALANCE-REF'!$B392)</f>
        <v>0</v>
      </c>
      <c r="G392" s="654">
        <f>SUMIFS(BALANCE_P!$D:$D,BALANCE_P!$U:$U,'BALANCE-REF'!$B392)</f>
        <v>0</v>
      </c>
      <c r="H392" s="656">
        <f>SUMIFS(BALANCE_P!$E:$E,BALANCE_P!$U:$U,'BALANCE-REF'!$B392)</f>
        <v>0</v>
      </c>
      <c r="I392" s="656">
        <f>SUMIFS(BALANCE_P!$F:$F,BALANCE_P!$U:$U,'BALANCE-REF'!$B392)</f>
        <v>0</v>
      </c>
      <c r="J392" s="687">
        <f t="shared" si="18"/>
        <v>0</v>
      </c>
      <c r="K392" s="687">
        <f t="shared" si="19"/>
        <v>0</v>
      </c>
    </row>
    <row r="393" spans="1:11" ht="19" x14ac:dyDescent="0.25">
      <c r="A393" s="671">
        <f t="shared" si="15"/>
        <v>3</v>
      </c>
      <c r="B393" s="652">
        <v>254</v>
      </c>
      <c r="C393" s="652" t="s">
        <v>144</v>
      </c>
      <c r="D393" s="654">
        <f>SUMIFS('BALANCE_P-1'!$C:$C,'BALANCE_P-1'!$W:$W,'BALANCE-REF'!$B393)</f>
        <v>0</v>
      </c>
      <c r="E393" s="654">
        <f>SUMIFS('BALANCE_P-1'!$D:$D,'BALANCE_P-1'!$W:$W,'BALANCE-REF'!$B393)</f>
        <v>2547925462</v>
      </c>
      <c r="F393" s="654">
        <f>SUMIFS(BALANCE_P!$C:$C,BALANCE_P!$W:$W,'BALANCE-REF'!$B393)</f>
        <v>3631496860</v>
      </c>
      <c r="G393" s="654">
        <f>SUMIFS(BALANCE_P!$D:$D,BALANCE_P!$W:$W,'BALANCE-REF'!$B393)</f>
        <v>3967154168</v>
      </c>
      <c r="H393" s="656">
        <f>SUMIFS(BALANCE_P!$E:$E,BALANCE_P!$W:$W,'BALANCE-REF'!$B393)</f>
        <v>0</v>
      </c>
      <c r="I393" s="656">
        <f>SUMIFS(BALANCE_P!$F:$F,BALANCE_P!$W:$W,'BALANCE-REF'!$B393)</f>
        <v>2883582770</v>
      </c>
      <c r="J393" s="687">
        <f t="shared" si="18"/>
        <v>0</v>
      </c>
      <c r="K393" s="687">
        <f t="shared" si="19"/>
        <v>335657308</v>
      </c>
    </row>
    <row r="394" spans="1:11" ht="19" x14ac:dyDescent="0.25">
      <c r="A394" s="671">
        <f t="shared" si="15"/>
        <v>4</v>
      </c>
      <c r="B394" s="652">
        <v>2545</v>
      </c>
      <c r="C394" s="652" t="s">
        <v>237</v>
      </c>
      <c r="D394" s="654">
        <f>SUMIFS('BALANCE_P-1'!$C:$C,'BALANCE_P-1'!$V:$V,'BALANCE-REF'!$B394)</f>
        <v>0</v>
      </c>
      <c r="E394" s="654">
        <f>SUMIFS('BALANCE_P-1'!$D:$D,'BALANCE_P-1'!$V:$V,'BALANCE-REF'!$B394)</f>
        <v>2547925462</v>
      </c>
      <c r="F394" s="654">
        <f>SUMIFS(BALANCE_P!$C:$C,BALANCE_P!$V:$V,'BALANCE-REF'!$B394)</f>
        <v>3594802841</v>
      </c>
      <c r="G394" s="654">
        <f>SUMIFS(BALANCE_P!$D:$D,BALANCE_P!$V:$V,'BALANCE-REF'!$B394)</f>
        <v>3930460149</v>
      </c>
      <c r="H394" s="656">
        <f>SUMIFS(BALANCE_P!$E:$E,BALANCE_P!$V:$V,'BALANCE-REF'!$B394)</f>
        <v>0</v>
      </c>
      <c r="I394" s="656">
        <f>SUMIFS(BALANCE_P!$F:$F,BALANCE_P!$V:$V,'BALANCE-REF'!$B394)</f>
        <v>2883582770</v>
      </c>
      <c r="J394" s="687">
        <f t="shared" si="18"/>
        <v>0</v>
      </c>
      <c r="K394" s="687">
        <f t="shared" si="19"/>
        <v>335657308</v>
      </c>
    </row>
    <row r="395" spans="1:11" ht="19" x14ac:dyDescent="0.25">
      <c r="A395" s="671">
        <f t="shared" si="15"/>
        <v>5</v>
      </c>
      <c r="B395" s="652">
        <v>25451</v>
      </c>
      <c r="C395" s="652" t="s">
        <v>2214</v>
      </c>
      <c r="D395" s="654">
        <f>SUMIFS('BALANCE_P-1'!$C:$C,'BALANCE_P-1'!$U:$U,'BALANCE-REF'!$B395)</f>
        <v>0</v>
      </c>
      <c r="E395" s="654">
        <f>SUMIFS('BALANCE_P-1'!$D:$D,'BALANCE_P-1'!$U:$U,'BALANCE-REF'!$B395)</f>
        <v>0</v>
      </c>
      <c r="F395" s="654">
        <f>SUMIFS(BALANCE_P!$C:$C,BALANCE_P!$U:$U,'BALANCE-REF'!$B395)</f>
        <v>0</v>
      </c>
      <c r="G395" s="654">
        <f>SUMIFS(BALANCE_P!$D:$D,BALANCE_P!$U:$U,'BALANCE-REF'!$B395)</f>
        <v>0</v>
      </c>
      <c r="H395" s="656">
        <f>SUMIFS(BALANCE_P!$E:$E,BALANCE_P!$U:$U,'BALANCE-REF'!$B395)</f>
        <v>0</v>
      </c>
      <c r="I395" s="656">
        <f>SUMIFS(BALANCE_P!$F:$F,BALANCE_P!$U:$U,'BALANCE-REF'!$B395)</f>
        <v>0</v>
      </c>
      <c r="J395" s="687">
        <f t="shared" si="18"/>
        <v>0</v>
      </c>
      <c r="K395" s="687">
        <f t="shared" si="19"/>
        <v>0</v>
      </c>
    </row>
    <row r="396" spans="1:11" ht="19" x14ac:dyDescent="0.25">
      <c r="A396" s="671">
        <f t="shared" si="15"/>
        <v>5</v>
      </c>
      <c r="B396" s="652">
        <v>25452</v>
      </c>
      <c r="C396" s="652" t="s">
        <v>2222</v>
      </c>
      <c r="D396" s="654">
        <f>SUMIFS('BALANCE_P-1'!$C:$C,'BALANCE_P-1'!$U:$U,'BALANCE-REF'!$B396)</f>
        <v>0</v>
      </c>
      <c r="E396" s="654">
        <f>SUMIFS('BALANCE_P-1'!$D:$D,'BALANCE_P-1'!$U:$U,'BALANCE-REF'!$B396)</f>
        <v>0</v>
      </c>
      <c r="F396" s="654">
        <f>SUMIFS(BALANCE_P!$C:$C,BALANCE_P!$U:$U,'BALANCE-REF'!$B396)</f>
        <v>0</v>
      </c>
      <c r="G396" s="654">
        <f>SUMIFS(BALANCE_P!$D:$D,BALANCE_P!$U:$U,'BALANCE-REF'!$B396)</f>
        <v>0</v>
      </c>
      <c r="H396" s="656">
        <f>SUMIFS(BALANCE_P!$E:$E,BALANCE_P!$U:$U,'BALANCE-REF'!$B396)</f>
        <v>0</v>
      </c>
      <c r="I396" s="656">
        <f>SUMIFS(BALANCE_P!$F:$F,BALANCE_P!$U:$U,'BALANCE-REF'!$B396)</f>
        <v>0</v>
      </c>
      <c r="J396" s="687">
        <f t="shared" si="18"/>
        <v>0</v>
      </c>
      <c r="K396" s="687">
        <f t="shared" si="19"/>
        <v>0</v>
      </c>
    </row>
    <row r="397" spans="1:11" ht="19" x14ac:dyDescent="0.25">
      <c r="A397" s="671">
        <f t="shared" si="15"/>
        <v>5</v>
      </c>
      <c r="B397" s="652">
        <v>25453</v>
      </c>
      <c r="C397" s="652" t="s">
        <v>2230</v>
      </c>
      <c r="D397" s="654">
        <f>SUMIFS('BALANCE_P-1'!$C:$C,'BALANCE_P-1'!$U:$U,'BALANCE-REF'!$B397)</f>
        <v>0</v>
      </c>
      <c r="E397" s="654">
        <f>SUMIFS('BALANCE_P-1'!$D:$D,'BALANCE_P-1'!$U:$U,'BALANCE-REF'!$B397)</f>
        <v>2547925462</v>
      </c>
      <c r="F397" s="654">
        <f>SUMIFS(BALANCE_P!$C:$C,BALANCE_P!$U:$U,'BALANCE-REF'!$B397)</f>
        <v>3594802841</v>
      </c>
      <c r="G397" s="654">
        <f>SUMIFS(BALANCE_P!$D:$D,BALANCE_P!$U:$U,'BALANCE-REF'!$B397)</f>
        <v>3930460149</v>
      </c>
      <c r="H397" s="656">
        <f>SUMIFS(BALANCE_P!$E:$E,BALANCE_P!$U:$U,'BALANCE-REF'!$B397)</f>
        <v>0</v>
      </c>
      <c r="I397" s="656">
        <f>SUMIFS(BALANCE_P!$F:$F,BALANCE_P!$U:$U,'BALANCE-REF'!$B397)</f>
        <v>2883582770</v>
      </c>
      <c r="J397" s="687">
        <f t="shared" si="18"/>
        <v>0</v>
      </c>
      <c r="K397" s="687">
        <f t="shared" si="19"/>
        <v>335657308</v>
      </c>
    </row>
    <row r="398" spans="1:11" ht="19" x14ac:dyDescent="0.25">
      <c r="A398" s="671">
        <f t="shared" si="15"/>
        <v>5</v>
      </c>
      <c r="B398" s="652">
        <v>25454</v>
      </c>
      <c r="C398" s="652" t="s">
        <v>2238</v>
      </c>
      <c r="D398" s="654">
        <f>SUMIFS('BALANCE_P-1'!$C:$C,'BALANCE_P-1'!$U:$U,'BALANCE-REF'!$B398)</f>
        <v>0</v>
      </c>
      <c r="E398" s="654">
        <f>SUMIFS('BALANCE_P-1'!$D:$D,'BALANCE_P-1'!$U:$U,'BALANCE-REF'!$B398)</f>
        <v>0</v>
      </c>
      <c r="F398" s="654">
        <f>SUMIFS(BALANCE_P!$C:$C,BALANCE_P!$U:$U,'BALANCE-REF'!$B398)</f>
        <v>0</v>
      </c>
      <c r="G398" s="654">
        <f>SUMIFS(BALANCE_P!$D:$D,BALANCE_P!$U:$U,'BALANCE-REF'!$B398)</f>
        <v>0</v>
      </c>
      <c r="H398" s="656">
        <f>SUMIFS(BALANCE_P!$E:$E,BALANCE_P!$U:$U,'BALANCE-REF'!$B398)</f>
        <v>0</v>
      </c>
      <c r="I398" s="656">
        <f>SUMIFS(BALANCE_P!$F:$F,BALANCE_P!$U:$U,'BALANCE-REF'!$B398)</f>
        <v>0</v>
      </c>
      <c r="J398" s="687">
        <f t="shared" si="18"/>
        <v>0</v>
      </c>
      <c r="K398" s="687">
        <f t="shared" si="19"/>
        <v>0</v>
      </c>
    </row>
    <row r="399" spans="1:11" ht="19" x14ac:dyDescent="0.25">
      <c r="A399" s="671">
        <f t="shared" si="15"/>
        <v>5</v>
      </c>
      <c r="B399" s="652">
        <v>25455</v>
      </c>
      <c r="C399" s="652" t="s">
        <v>2246</v>
      </c>
      <c r="D399" s="654">
        <f>SUMIFS('BALANCE_P-1'!$C:$C,'BALANCE_P-1'!$U:$U,'BALANCE-REF'!$B399)</f>
        <v>0</v>
      </c>
      <c r="E399" s="654">
        <f>SUMIFS('BALANCE_P-1'!$D:$D,'BALANCE_P-1'!$U:$U,'BALANCE-REF'!$B399)</f>
        <v>0</v>
      </c>
      <c r="F399" s="654">
        <f>SUMIFS(BALANCE_P!$C:$C,BALANCE_P!$U:$U,'BALANCE-REF'!$B399)</f>
        <v>0</v>
      </c>
      <c r="G399" s="654">
        <f>SUMIFS(BALANCE_P!$D:$D,BALANCE_P!$U:$U,'BALANCE-REF'!$B399)</f>
        <v>0</v>
      </c>
      <c r="H399" s="656">
        <f>SUMIFS(BALANCE_P!$E:$E,BALANCE_P!$U:$U,'BALANCE-REF'!$B399)</f>
        <v>0</v>
      </c>
      <c r="I399" s="656">
        <f>SUMIFS(BALANCE_P!$F:$F,BALANCE_P!$U:$U,'BALANCE-REF'!$B399)</f>
        <v>0</v>
      </c>
      <c r="J399" s="687">
        <f t="shared" si="18"/>
        <v>0</v>
      </c>
      <c r="K399" s="687">
        <f t="shared" si="19"/>
        <v>0</v>
      </c>
    </row>
    <row r="400" spans="1:11" ht="19" x14ac:dyDescent="0.25">
      <c r="A400" s="671">
        <f t="shared" si="15"/>
        <v>5</v>
      </c>
      <c r="B400" s="652">
        <v>25456</v>
      </c>
      <c r="C400" s="652" t="s">
        <v>2254</v>
      </c>
      <c r="D400" s="654">
        <f>SUMIFS('BALANCE_P-1'!$C:$C,'BALANCE_P-1'!$U:$U,'BALANCE-REF'!$B400)</f>
        <v>0</v>
      </c>
      <c r="E400" s="654">
        <f>SUMIFS('BALANCE_P-1'!$D:$D,'BALANCE_P-1'!$U:$U,'BALANCE-REF'!$B400)</f>
        <v>0</v>
      </c>
      <c r="F400" s="654">
        <f>SUMIFS(BALANCE_P!$C:$C,BALANCE_P!$U:$U,'BALANCE-REF'!$B400)</f>
        <v>0</v>
      </c>
      <c r="G400" s="654">
        <f>SUMIFS(BALANCE_P!$D:$D,BALANCE_P!$U:$U,'BALANCE-REF'!$B400)</f>
        <v>0</v>
      </c>
      <c r="H400" s="656">
        <f>SUMIFS(BALANCE_P!$E:$E,BALANCE_P!$U:$U,'BALANCE-REF'!$B400)</f>
        <v>0</v>
      </c>
      <c r="I400" s="656">
        <f>SUMIFS(BALANCE_P!$F:$F,BALANCE_P!$U:$U,'BALANCE-REF'!$B400)</f>
        <v>0</v>
      </c>
      <c r="J400" s="687">
        <f t="shared" si="18"/>
        <v>0</v>
      </c>
      <c r="K400" s="687">
        <f t="shared" si="19"/>
        <v>0</v>
      </c>
    </row>
    <row r="401" spans="1:11" ht="19" x14ac:dyDescent="0.25">
      <c r="A401" s="671">
        <f t="shared" ref="A401:A465" si="20">LEN(B401)</f>
        <v>4</v>
      </c>
      <c r="B401" s="652">
        <v>2546</v>
      </c>
      <c r="C401" s="652" t="s">
        <v>140</v>
      </c>
      <c r="D401" s="654">
        <f>SUMIFS('BALANCE_P-1'!$C:$C,'BALANCE_P-1'!$V:$V,'BALANCE-REF'!$B401)</f>
        <v>0</v>
      </c>
      <c r="E401" s="654">
        <f>SUMIFS('BALANCE_P-1'!$D:$D,'BALANCE_P-1'!$V:$V,'BALANCE-REF'!$B401)</f>
        <v>0</v>
      </c>
      <c r="F401" s="654">
        <f>SUMIFS(BALANCE_P!$C:$C,BALANCE_P!$V:$V,'BALANCE-REF'!$B401)</f>
        <v>36694019</v>
      </c>
      <c r="G401" s="654">
        <f>SUMIFS(BALANCE_P!$D:$D,BALANCE_P!$V:$V,'BALANCE-REF'!$B401)</f>
        <v>36694019</v>
      </c>
      <c r="H401" s="656">
        <f>SUMIFS(BALANCE_P!$E:$E,BALANCE_P!$V:$V,'BALANCE-REF'!$B401)</f>
        <v>0</v>
      </c>
      <c r="I401" s="656">
        <f>SUMIFS(BALANCE_P!$F:$F,BALANCE_P!$V:$V,'BALANCE-REF'!$B401)</f>
        <v>0</v>
      </c>
      <c r="J401" s="687">
        <f t="shared" si="18"/>
        <v>0</v>
      </c>
      <c r="K401" s="687">
        <f t="shared" si="19"/>
        <v>0</v>
      </c>
    </row>
    <row r="402" spans="1:11" ht="19" x14ac:dyDescent="0.25">
      <c r="A402" s="671">
        <f t="shared" si="20"/>
        <v>3</v>
      </c>
      <c r="B402" s="652">
        <v>255</v>
      </c>
      <c r="C402" s="652" t="s">
        <v>145</v>
      </c>
      <c r="D402" s="654">
        <f>SUMIFS('BALANCE_P-1'!$C:$C,'BALANCE_P-1'!$W:$W,'BALANCE-REF'!$B402)</f>
        <v>0</v>
      </c>
      <c r="E402" s="654">
        <f>SUMIFS('BALANCE_P-1'!$D:$D,'BALANCE_P-1'!$W:$W,'BALANCE-REF'!$B402)</f>
        <v>0</v>
      </c>
      <c r="F402" s="654">
        <f>SUMIFS(BALANCE_P!$C:$C,BALANCE_P!$W:$W,'BALANCE-REF'!$B402)</f>
        <v>0</v>
      </c>
      <c r="G402" s="654">
        <f>SUMIFS(BALANCE_P!$D:$D,BALANCE_P!$W:$W,'BALANCE-REF'!$B402)</f>
        <v>0</v>
      </c>
      <c r="H402" s="656">
        <f>SUMIFS(BALANCE_P!$E:$E,BALANCE_P!$W:$W,'BALANCE-REF'!$B402)</f>
        <v>0</v>
      </c>
      <c r="I402" s="656">
        <f>SUMIFS(BALANCE_P!$F:$F,BALANCE_P!$W:$W,'BALANCE-REF'!$B402)</f>
        <v>0</v>
      </c>
      <c r="J402" s="687">
        <f t="shared" si="18"/>
        <v>0</v>
      </c>
      <c r="K402" s="687">
        <f t="shared" si="19"/>
        <v>0</v>
      </c>
    </row>
    <row r="403" spans="1:11" ht="19" x14ac:dyDescent="0.25">
      <c r="A403" s="671">
        <f t="shared" si="20"/>
        <v>4</v>
      </c>
      <c r="B403" s="652">
        <v>2551</v>
      </c>
      <c r="C403" s="652" t="s">
        <v>145</v>
      </c>
      <c r="D403" s="654">
        <f>SUMIFS('BALANCE_P-1'!$C:$C,'BALANCE_P-1'!$V:$V,'BALANCE-REF'!$B403)</f>
        <v>0</v>
      </c>
      <c r="E403" s="654">
        <f>SUMIFS('BALANCE_P-1'!$D:$D,'BALANCE_P-1'!$V:$V,'BALANCE-REF'!$B403)</f>
        <v>0</v>
      </c>
      <c r="F403" s="654">
        <f>SUMIFS(BALANCE_P!$C:$C,BALANCE_P!$V:$V,'BALANCE-REF'!$B403)</f>
        <v>0</v>
      </c>
      <c r="G403" s="654">
        <f>SUMIFS(BALANCE_P!$D:$D,BALANCE_P!$V:$V,'BALANCE-REF'!$B403)</f>
        <v>0</v>
      </c>
      <c r="H403" s="656">
        <f>SUMIFS(BALANCE_P!$E:$E,BALANCE_P!$V:$V,'BALANCE-REF'!$B403)</f>
        <v>0</v>
      </c>
      <c r="I403" s="656">
        <f>SUMIFS(BALANCE_P!$F:$F,BALANCE_P!$V:$V,'BALANCE-REF'!$B403)</f>
        <v>0</v>
      </c>
      <c r="J403" s="687">
        <f t="shared" si="18"/>
        <v>0</v>
      </c>
      <c r="K403" s="687">
        <f t="shared" si="19"/>
        <v>0</v>
      </c>
    </row>
    <row r="404" spans="1:11" ht="19" x14ac:dyDescent="0.25">
      <c r="A404" s="671">
        <f t="shared" si="20"/>
        <v>4</v>
      </c>
      <c r="B404" s="652">
        <v>2556</v>
      </c>
      <c r="C404" s="652" t="s">
        <v>140</v>
      </c>
      <c r="D404" s="654">
        <f>SUMIFS('BALANCE_P-1'!$C:$C,'BALANCE_P-1'!$V:$V,'BALANCE-REF'!$B404)</f>
        <v>0</v>
      </c>
      <c r="E404" s="654">
        <f>SUMIFS('BALANCE_P-1'!$D:$D,'BALANCE_P-1'!$V:$V,'BALANCE-REF'!$B404)</f>
        <v>0</v>
      </c>
      <c r="F404" s="654">
        <f>SUMIFS(BALANCE_P!$C:$C,BALANCE_P!$V:$V,'BALANCE-REF'!$B404)</f>
        <v>0</v>
      </c>
      <c r="G404" s="654">
        <f>SUMIFS(BALANCE_P!$D:$D,BALANCE_P!$V:$V,'BALANCE-REF'!$B404)</f>
        <v>0</v>
      </c>
      <c r="H404" s="656">
        <f>SUMIFS(BALANCE_P!$E:$E,BALANCE_P!$V:$V,'BALANCE-REF'!$B404)</f>
        <v>0</v>
      </c>
      <c r="I404" s="656">
        <f>SUMIFS(BALANCE_P!$F:$F,BALANCE_P!$V:$V,'BALANCE-REF'!$B404)</f>
        <v>0</v>
      </c>
      <c r="J404" s="687">
        <f t="shared" si="18"/>
        <v>0</v>
      </c>
      <c r="K404" s="687">
        <f t="shared" si="19"/>
        <v>0</v>
      </c>
    </row>
    <row r="405" spans="1:11" ht="19" x14ac:dyDescent="0.25">
      <c r="A405" s="671">
        <f t="shared" si="20"/>
        <v>2</v>
      </c>
      <c r="B405" s="658">
        <v>27</v>
      </c>
      <c r="C405" s="658" t="s">
        <v>2303</v>
      </c>
      <c r="D405" s="659">
        <f>SUMIFS('BALANCE_P-1'!$C:$C,'BALANCE_P-1'!$X:$X,'BALANCE-REF'!$B405)</f>
        <v>0</v>
      </c>
      <c r="E405" s="659">
        <f>SUMIFS('BALANCE_P-1'!$D:$D,'BALANCE_P-1'!$X:$X,'BALANCE-REF'!$B405)</f>
        <v>0</v>
      </c>
      <c r="F405" s="659">
        <f>SUMIFS(BALANCE_P!$C:$C,BALANCE_P!$X:$X,'BALANCE-REF'!$B405)</f>
        <v>0</v>
      </c>
      <c r="G405" s="659">
        <f>SUMIFS(BALANCE_P!$D:$D,BALANCE_P!$X:$X,'BALANCE-REF'!$B405)</f>
        <v>0</v>
      </c>
      <c r="H405" s="656">
        <f>SUMIFS(BALANCE_P!$E:$E,BALANCE_P!$X:$X,'BALANCE-REF'!$B405)</f>
        <v>0</v>
      </c>
      <c r="I405" s="656">
        <f>SUMIFS(BALANCE_P!$F:$F,BALANCE_P!$X:$X,'BALANCE-REF'!$B405)</f>
        <v>0</v>
      </c>
      <c r="J405" s="687">
        <f t="shared" si="18"/>
        <v>0</v>
      </c>
      <c r="K405" s="687">
        <f t="shared" si="19"/>
        <v>0</v>
      </c>
    </row>
    <row r="406" spans="1:11" ht="19" x14ac:dyDescent="0.25">
      <c r="A406" s="671">
        <f t="shared" si="20"/>
        <v>3</v>
      </c>
      <c r="B406" s="652">
        <v>271</v>
      </c>
      <c r="C406" s="652" t="s">
        <v>2304</v>
      </c>
      <c r="D406" s="654">
        <f>SUMIFS('BALANCE_P-1'!$C:$C,'BALANCE_P-1'!$W:$W,'BALANCE-REF'!$B406)</f>
        <v>0</v>
      </c>
      <c r="E406" s="654">
        <f>SUMIFS('BALANCE_P-1'!$D:$D,'BALANCE_P-1'!$W:$W,'BALANCE-REF'!$B406)</f>
        <v>0</v>
      </c>
      <c r="F406" s="654">
        <f>SUMIFS(BALANCE_P!$C:$C,BALANCE_P!$W:$W,'BALANCE-REF'!$B406)</f>
        <v>0</v>
      </c>
      <c r="G406" s="654">
        <f>SUMIFS(BALANCE_P!$D:$D,BALANCE_P!$W:$W,'BALANCE-REF'!$B406)</f>
        <v>0</v>
      </c>
      <c r="H406" s="656">
        <f>SUMIFS(BALANCE_P!$E:$E,BALANCE_P!$W:$W,'BALANCE-REF'!$B406)</f>
        <v>0</v>
      </c>
      <c r="I406" s="656">
        <f>SUMIFS(BALANCE_P!$F:$F,BALANCE_P!$W:$W,'BALANCE-REF'!$B406)</f>
        <v>0</v>
      </c>
      <c r="J406" s="687">
        <f t="shared" si="18"/>
        <v>0</v>
      </c>
      <c r="K406" s="687">
        <f t="shared" si="19"/>
        <v>0</v>
      </c>
    </row>
    <row r="407" spans="1:11" ht="19" x14ac:dyDescent="0.25">
      <c r="A407" s="671">
        <f t="shared" si="20"/>
        <v>4</v>
      </c>
      <c r="B407" s="652">
        <v>2711</v>
      </c>
      <c r="C407" s="652" t="s">
        <v>149</v>
      </c>
      <c r="D407" s="654">
        <f>SUMIFS('BALANCE_P-1'!$C:$C,'BALANCE_P-1'!$V:$V,'BALANCE-REF'!$B407)</f>
        <v>0</v>
      </c>
      <c r="E407" s="654">
        <f>SUMIFS('BALANCE_P-1'!$D:$D,'BALANCE_P-1'!$V:$V,'BALANCE-REF'!$B407)</f>
        <v>0</v>
      </c>
      <c r="F407" s="654">
        <f>SUMIFS(BALANCE_P!$C:$C,BALANCE_P!$V:$V,'BALANCE-REF'!$B407)</f>
        <v>0</v>
      </c>
      <c r="G407" s="654">
        <f>SUMIFS(BALANCE_P!$D:$D,BALANCE_P!$V:$V,'BALANCE-REF'!$B407)</f>
        <v>0</v>
      </c>
      <c r="H407" s="656">
        <f>SUMIFS(BALANCE_P!$E:$E,BALANCE_P!$V:$V,'BALANCE-REF'!$B407)</f>
        <v>0</v>
      </c>
      <c r="I407" s="656">
        <f>SUMIFS(BALANCE_P!$F:$F,BALANCE_P!$V:$V,'BALANCE-REF'!$B407)</f>
        <v>0</v>
      </c>
      <c r="J407" s="687">
        <f t="shared" si="18"/>
        <v>0</v>
      </c>
      <c r="K407" s="687">
        <f t="shared" si="19"/>
        <v>0</v>
      </c>
    </row>
    <row r="408" spans="1:11" ht="19" x14ac:dyDescent="0.25">
      <c r="A408" s="671">
        <f t="shared" si="20"/>
        <v>5</v>
      </c>
      <c r="B408" s="652">
        <v>27111</v>
      </c>
      <c r="C408" s="652" t="s">
        <v>2263</v>
      </c>
      <c r="D408" s="654">
        <f>SUMIFS('BALANCE_P-1'!$C:$C,'BALANCE_P-1'!$U:$U,'BALANCE-REF'!$B408)</f>
        <v>0</v>
      </c>
      <c r="E408" s="654">
        <f>SUMIFS('BALANCE_P-1'!$D:$D,'BALANCE_P-1'!$U:$U,'BALANCE-REF'!$B408)</f>
        <v>0</v>
      </c>
      <c r="F408" s="654">
        <f>SUMIFS(BALANCE_P!$C:$C,BALANCE_P!$U:$U,'BALANCE-REF'!$B408)</f>
        <v>0</v>
      </c>
      <c r="G408" s="654">
        <f>SUMIFS(BALANCE_P!$D:$D,BALANCE_P!$U:$U,'BALANCE-REF'!$B408)</f>
        <v>0</v>
      </c>
      <c r="H408" s="656">
        <f>SUMIFS(BALANCE_P!$E:$E,BALANCE_P!$U:$U,'BALANCE-REF'!$B408)</f>
        <v>0</v>
      </c>
      <c r="I408" s="656">
        <f>SUMIFS(BALANCE_P!$F:$F,BALANCE_P!$U:$U,'BALANCE-REF'!$B408)</f>
        <v>0</v>
      </c>
      <c r="J408" s="687">
        <f t="shared" si="18"/>
        <v>0</v>
      </c>
      <c r="K408" s="687">
        <f t="shared" si="19"/>
        <v>0</v>
      </c>
    </row>
    <row r="409" spans="1:11" ht="19" x14ac:dyDescent="0.25">
      <c r="A409" s="671">
        <f t="shared" si="20"/>
        <v>5</v>
      </c>
      <c r="B409" s="652">
        <v>27112</v>
      </c>
      <c r="C409" s="652" t="s">
        <v>119</v>
      </c>
      <c r="D409" s="654">
        <f>SUMIFS('BALANCE_P-1'!$C:$C,'BALANCE_P-1'!$U:$U,'BALANCE-REF'!$B409)</f>
        <v>0</v>
      </c>
      <c r="E409" s="654">
        <f>SUMIFS('BALANCE_P-1'!$D:$D,'BALANCE_P-1'!$U:$U,'BALANCE-REF'!$B409)</f>
        <v>0</v>
      </c>
      <c r="F409" s="654">
        <f>SUMIFS(BALANCE_P!$C:$C,BALANCE_P!$U:$U,'BALANCE-REF'!$B409)</f>
        <v>0</v>
      </c>
      <c r="G409" s="654">
        <f>SUMIFS(BALANCE_P!$D:$D,BALANCE_P!$U:$U,'BALANCE-REF'!$B409)</f>
        <v>0</v>
      </c>
      <c r="H409" s="656">
        <f>SUMIFS(BALANCE_P!$E:$E,BALANCE_P!$U:$U,'BALANCE-REF'!$B409)</f>
        <v>0</v>
      </c>
      <c r="I409" s="656">
        <f>SUMIFS(BALANCE_P!$F:$F,BALANCE_P!$U:$U,'BALANCE-REF'!$B409)</f>
        <v>0</v>
      </c>
      <c r="J409" s="687">
        <f t="shared" si="18"/>
        <v>0</v>
      </c>
      <c r="K409" s="687">
        <f t="shared" si="19"/>
        <v>0</v>
      </c>
    </row>
    <row r="410" spans="1:11" ht="19" x14ac:dyDescent="0.25">
      <c r="A410" s="671">
        <f t="shared" si="20"/>
        <v>4</v>
      </c>
      <c r="B410" s="652">
        <v>2716</v>
      </c>
      <c r="C410" s="652" t="s">
        <v>140</v>
      </c>
      <c r="D410" s="654">
        <f>SUMIFS('BALANCE_P-1'!$C:$C,'BALANCE_P-1'!$V:$V,'BALANCE-REF'!$B410)</f>
        <v>0</v>
      </c>
      <c r="E410" s="654">
        <f>SUMIFS('BALANCE_P-1'!$D:$D,'BALANCE_P-1'!$V:$V,'BALANCE-REF'!$B410)</f>
        <v>0</v>
      </c>
      <c r="F410" s="654">
        <f>SUMIFS(BALANCE_P!$C:$C,BALANCE_P!$V:$V,'BALANCE-REF'!$B410)</f>
        <v>0</v>
      </c>
      <c r="G410" s="654">
        <f>SUMIFS(BALANCE_P!$D:$D,BALANCE_P!$V:$V,'BALANCE-REF'!$B410)</f>
        <v>0</v>
      </c>
      <c r="H410" s="656">
        <f>SUMIFS(BALANCE_P!$E:$E,BALANCE_P!$V:$V,'BALANCE-REF'!$B410)</f>
        <v>0</v>
      </c>
      <c r="I410" s="656">
        <f>SUMIFS(BALANCE_P!$F:$F,BALANCE_P!$V:$V,'BALANCE-REF'!$B410)</f>
        <v>0</v>
      </c>
      <c r="J410" s="687">
        <f t="shared" si="18"/>
        <v>0</v>
      </c>
      <c r="K410" s="687">
        <f t="shared" si="19"/>
        <v>0</v>
      </c>
    </row>
    <row r="411" spans="1:11" ht="19" x14ac:dyDescent="0.25">
      <c r="A411" s="671">
        <f t="shared" si="20"/>
        <v>3</v>
      </c>
      <c r="B411" s="652">
        <v>272</v>
      </c>
      <c r="C411" s="652" t="s">
        <v>2305</v>
      </c>
      <c r="D411" s="654">
        <f>SUMIFS('BALANCE_P-1'!$C:$C,'BALANCE_P-1'!$W:$W,'BALANCE-REF'!$B411)</f>
        <v>0</v>
      </c>
      <c r="E411" s="654">
        <f>SUMIFS('BALANCE_P-1'!$D:$D,'BALANCE_P-1'!$W:$W,'BALANCE-REF'!$B411)</f>
        <v>0</v>
      </c>
      <c r="F411" s="654">
        <f>SUMIFS(BALANCE_P!$C:$C,BALANCE_P!$W:$W,'BALANCE-REF'!$B411)</f>
        <v>0</v>
      </c>
      <c r="G411" s="654">
        <f>SUMIFS(BALANCE_P!$D:$D,BALANCE_P!$W:$W,'BALANCE-REF'!$B411)</f>
        <v>0</v>
      </c>
      <c r="H411" s="656">
        <f>SUMIFS(BALANCE_P!$E:$E,BALANCE_P!$W:$W,'BALANCE-REF'!$B411)</f>
        <v>0</v>
      </c>
      <c r="I411" s="656">
        <f>SUMIFS(BALANCE_P!$F:$F,BALANCE_P!$W:$W,'BALANCE-REF'!$B411)</f>
        <v>0</v>
      </c>
      <c r="J411" s="687">
        <f t="shared" si="18"/>
        <v>0</v>
      </c>
      <c r="K411" s="687">
        <f t="shared" si="19"/>
        <v>0</v>
      </c>
    </row>
    <row r="412" spans="1:11" ht="19" x14ac:dyDescent="0.25">
      <c r="A412" s="671">
        <f t="shared" si="20"/>
        <v>4</v>
      </c>
      <c r="B412" s="652">
        <v>2721</v>
      </c>
      <c r="C412" s="652" t="s">
        <v>2306</v>
      </c>
      <c r="D412" s="654">
        <f>SUMIFS('BALANCE_P-1'!$C:$C,'BALANCE_P-1'!$V:$V,'BALANCE-REF'!$B412)</f>
        <v>0</v>
      </c>
      <c r="E412" s="654">
        <f>SUMIFS('BALANCE_P-1'!$D:$D,'BALANCE_P-1'!$V:$V,'BALANCE-REF'!$B412)</f>
        <v>0</v>
      </c>
      <c r="F412" s="654">
        <f>SUMIFS(BALANCE_P!$C:$C,BALANCE_P!$V:$V,'BALANCE-REF'!$B412)</f>
        <v>0</v>
      </c>
      <c r="G412" s="654">
        <f>SUMIFS(BALANCE_P!$D:$D,BALANCE_P!$V:$V,'BALANCE-REF'!$B412)</f>
        <v>0</v>
      </c>
      <c r="H412" s="656">
        <f>SUMIFS(BALANCE_P!$E:$E,BALANCE_P!$V:$V,'BALANCE-REF'!$B412)</f>
        <v>0</v>
      </c>
      <c r="I412" s="656">
        <f>SUMIFS(BALANCE_P!$F:$F,BALANCE_P!$V:$V,'BALANCE-REF'!$B412)</f>
        <v>0</v>
      </c>
      <c r="J412" s="687">
        <f t="shared" si="18"/>
        <v>0</v>
      </c>
      <c r="K412" s="687">
        <f t="shared" si="19"/>
        <v>0</v>
      </c>
    </row>
    <row r="413" spans="1:11" ht="19" x14ac:dyDescent="0.25">
      <c r="A413" s="671">
        <f t="shared" si="20"/>
        <v>4</v>
      </c>
      <c r="B413" s="652">
        <v>2722</v>
      </c>
      <c r="C413" s="652" t="s">
        <v>2307</v>
      </c>
      <c r="D413" s="654">
        <f>SUMIFS('BALANCE_P-1'!$C:$C,'BALANCE_P-1'!$V:$V,'BALANCE-REF'!$B413)</f>
        <v>0</v>
      </c>
      <c r="E413" s="654">
        <f>SUMIFS('BALANCE_P-1'!$D:$D,'BALANCE_P-1'!$V:$V,'BALANCE-REF'!$B413)</f>
        <v>0</v>
      </c>
      <c r="F413" s="654">
        <f>SUMIFS(BALANCE_P!$C:$C,BALANCE_P!$V:$V,'BALANCE-REF'!$B413)</f>
        <v>0</v>
      </c>
      <c r="G413" s="654">
        <f>SUMIFS(BALANCE_P!$D:$D,BALANCE_P!$V:$V,'BALANCE-REF'!$B413)</f>
        <v>0</v>
      </c>
      <c r="H413" s="656">
        <f>SUMIFS(BALANCE_P!$E:$E,BALANCE_P!$V:$V,'BALANCE-REF'!$B413)</f>
        <v>0</v>
      </c>
      <c r="I413" s="656">
        <f>SUMIFS(BALANCE_P!$F:$F,BALANCE_P!$V:$V,'BALANCE-REF'!$B413)</f>
        <v>0</v>
      </c>
      <c r="J413" s="687">
        <f t="shared" si="18"/>
        <v>0</v>
      </c>
      <c r="K413" s="687">
        <f t="shared" si="19"/>
        <v>0</v>
      </c>
    </row>
    <row r="414" spans="1:11" ht="19" x14ac:dyDescent="0.25">
      <c r="A414" s="671">
        <f t="shared" si="20"/>
        <v>4</v>
      </c>
      <c r="B414" s="652">
        <v>2725</v>
      </c>
      <c r="C414" s="652" t="s">
        <v>150</v>
      </c>
      <c r="D414" s="654">
        <f>SUMIFS('BALANCE_P-1'!$C:$C,'BALANCE_P-1'!$V:$V,'BALANCE-REF'!$B414)</f>
        <v>0</v>
      </c>
      <c r="E414" s="654">
        <f>SUMIFS('BALANCE_P-1'!$D:$D,'BALANCE_P-1'!$V:$V,'BALANCE-REF'!$B414)</f>
        <v>0</v>
      </c>
      <c r="F414" s="654">
        <f>SUMIFS(BALANCE_P!$C:$C,BALANCE_P!$V:$V,'BALANCE-REF'!$B414)</f>
        <v>0</v>
      </c>
      <c r="G414" s="654">
        <f>SUMIFS(BALANCE_P!$D:$D,BALANCE_P!$V:$V,'BALANCE-REF'!$B414)</f>
        <v>0</v>
      </c>
      <c r="H414" s="656">
        <f>SUMIFS(BALANCE_P!$E:$E,BALANCE_P!$V:$V,'BALANCE-REF'!$B414)</f>
        <v>0</v>
      </c>
      <c r="I414" s="656">
        <f>SUMIFS(BALANCE_P!$F:$F,BALANCE_P!$V:$V,'BALANCE-REF'!$B414)</f>
        <v>0</v>
      </c>
      <c r="J414" s="687">
        <f t="shared" si="18"/>
        <v>0</v>
      </c>
      <c r="K414" s="687">
        <f t="shared" si="19"/>
        <v>0</v>
      </c>
    </row>
    <row r="415" spans="1:11" ht="19" x14ac:dyDescent="0.25">
      <c r="A415" s="671">
        <f t="shared" si="20"/>
        <v>4</v>
      </c>
      <c r="B415" s="652">
        <v>2726</v>
      </c>
      <c r="C415" s="652" t="s">
        <v>140</v>
      </c>
      <c r="D415" s="654">
        <f>SUMIFS('BALANCE_P-1'!$C:$C,'BALANCE_P-1'!$V:$V,'BALANCE-REF'!$B415)</f>
        <v>0</v>
      </c>
      <c r="E415" s="654">
        <f>SUMIFS('BALANCE_P-1'!$D:$D,'BALANCE_P-1'!$V:$V,'BALANCE-REF'!$B415)</f>
        <v>0</v>
      </c>
      <c r="F415" s="654">
        <f>SUMIFS(BALANCE_P!$C:$C,BALANCE_P!$V:$V,'BALANCE-REF'!$B415)</f>
        <v>0</v>
      </c>
      <c r="G415" s="654">
        <f>SUMIFS(BALANCE_P!$D:$D,BALANCE_P!$V:$V,'BALANCE-REF'!$B415)</f>
        <v>0</v>
      </c>
      <c r="H415" s="656">
        <f>SUMIFS(BALANCE_P!$E:$E,BALANCE_P!$V:$V,'BALANCE-REF'!$B415)</f>
        <v>0</v>
      </c>
      <c r="I415" s="656">
        <f>SUMIFS(BALANCE_P!$F:$F,BALANCE_P!$V:$V,'BALANCE-REF'!$B415)</f>
        <v>0</v>
      </c>
      <c r="J415" s="687">
        <f t="shared" si="18"/>
        <v>0</v>
      </c>
      <c r="K415" s="687">
        <f t="shared" si="19"/>
        <v>0</v>
      </c>
    </row>
    <row r="416" spans="1:11" ht="19" x14ac:dyDescent="0.25">
      <c r="A416" s="671">
        <f t="shared" si="20"/>
        <v>2</v>
      </c>
      <c r="B416" s="658">
        <v>29</v>
      </c>
      <c r="C416" s="658" t="s">
        <v>2308</v>
      </c>
      <c r="D416" s="659">
        <f>SUMIFS('BALANCE_P-1'!$C:$C,'BALANCE_P-1'!$X:$X,'BALANCE-REF'!$B416)</f>
        <v>2249470586</v>
      </c>
      <c r="E416" s="659">
        <f>SUMIFS('BALANCE_P-1'!$D:$D,'BALANCE_P-1'!$X:$X,'BALANCE-REF'!$B416)</f>
        <v>1735255096</v>
      </c>
      <c r="F416" s="659">
        <f>SUMIFS(BALANCE_P!$C:$C,BALANCE_P!$X:$X,'BALANCE-REF'!$B416)</f>
        <v>11623304265</v>
      </c>
      <c r="G416" s="659">
        <f>SUMIFS(BALANCE_P!$D:$D,BALANCE_P!$X:$X,'BALANCE-REF'!$B416)</f>
        <v>11743968790</v>
      </c>
      <c r="H416" s="656">
        <f>SUMIFS(BALANCE_P!$E:$E,BALANCE_P!$X:$X,'BALANCE-REF'!$B416)</f>
        <v>2545060361</v>
      </c>
      <c r="I416" s="656">
        <f>SUMIFS(BALANCE_P!$F:$F,BALANCE_P!$X:$X,'BALANCE-REF'!$B416)</f>
        <v>2151509396</v>
      </c>
      <c r="J416" s="687">
        <f t="shared" si="18"/>
        <v>295589775</v>
      </c>
      <c r="K416" s="687">
        <f t="shared" si="19"/>
        <v>416254300</v>
      </c>
    </row>
    <row r="417" spans="1:11" ht="19" x14ac:dyDescent="0.25">
      <c r="A417" s="671">
        <f t="shared" si="20"/>
        <v>3</v>
      </c>
      <c r="B417" s="652">
        <v>291</v>
      </c>
      <c r="C417" s="652" t="s">
        <v>239</v>
      </c>
      <c r="D417" s="654">
        <f>SUMIFS('BALANCE_P-1'!$C:$C,'BALANCE_P-1'!$W:$W,'BALANCE-REF'!$B417)</f>
        <v>0</v>
      </c>
      <c r="E417" s="654">
        <f>SUMIFS('BALANCE_P-1'!$D:$D,'BALANCE_P-1'!$W:$W,'BALANCE-REF'!$B417)</f>
        <v>0</v>
      </c>
      <c r="F417" s="654">
        <f>SUMIFS(BALANCE_P!$C:$C,BALANCE_P!$W:$W,'BALANCE-REF'!$B417)</f>
        <v>0</v>
      </c>
      <c r="G417" s="654">
        <f>SUMIFS(BALANCE_P!$D:$D,BALANCE_P!$W:$W,'BALANCE-REF'!$B417)</f>
        <v>0</v>
      </c>
      <c r="H417" s="656">
        <f>SUMIFS(BALANCE_P!$E:$E,BALANCE_P!$W:$W,'BALANCE-REF'!$B417)</f>
        <v>0</v>
      </c>
      <c r="I417" s="656">
        <f>SUMIFS(BALANCE_P!$F:$F,BALANCE_P!$W:$W,'BALANCE-REF'!$B417)</f>
        <v>0</v>
      </c>
      <c r="J417" s="687">
        <f t="shared" si="18"/>
        <v>0</v>
      </c>
      <c r="K417" s="687">
        <f t="shared" si="19"/>
        <v>0</v>
      </c>
    </row>
    <row r="418" spans="1:11" ht="19" x14ac:dyDescent="0.25">
      <c r="A418" s="671">
        <f t="shared" si="20"/>
        <v>3</v>
      </c>
      <c r="B418" s="652">
        <v>292</v>
      </c>
      <c r="C418" s="652" t="s">
        <v>2897</v>
      </c>
      <c r="D418" s="654">
        <f>SUMIFS('BALANCE_P-1'!$C:$C,'BALANCE_P-1'!$W:$W,'BALANCE-REF'!$B418)</f>
        <v>0</v>
      </c>
      <c r="E418" s="654">
        <f>SUMIFS('BALANCE_P-1'!$D:$D,'BALANCE_P-1'!$W:$W,'BALANCE-REF'!$B418)</f>
        <v>0</v>
      </c>
      <c r="F418" s="654">
        <f>SUMIFS(BALANCE_P!$C:$C,BALANCE_P!$W:$W,'BALANCE-REF'!$B418)</f>
        <v>0</v>
      </c>
      <c r="G418" s="654">
        <f>SUMIFS(BALANCE_P!$D:$D,BALANCE_P!$W:$W,'BALANCE-REF'!$B418)</f>
        <v>0</v>
      </c>
      <c r="H418" s="656">
        <f>SUMIFS(BALANCE_P!$E:$E,BALANCE_P!$W:$W,'BALANCE-REF'!$B418)</f>
        <v>0</v>
      </c>
      <c r="I418" s="656">
        <f>SUMIFS(BALANCE_P!$F:$F,BALANCE_P!$W:$W,'BALANCE-REF'!$B418)</f>
        <v>0</v>
      </c>
      <c r="J418" s="687">
        <f t="shared" si="18"/>
        <v>0</v>
      </c>
      <c r="K418" s="687">
        <f t="shared" si="19"/>
        <v>0</v>
      </c>
    </row>
    <row r="419" spans="1:11" ht="19" x14ac:dyDescent="0.25">
      <c r="A419" s="671">
        <f>LEN(B419)</f>
        <v>4</v>
      </c>
      <c r="B419" s="652">
        <v>2921</v>
      </c>
      <c r="C419" s="652" t="s">
        <v>2309</v>
      </c>
      <c r="D419" s="654">
        <f>SUMIFS('BALANCE_P-1'!$C:$C,'BALANCE_P-1'!$V:$V,'BALANCE-REF'!$B419)</f>
        <v>0</v>
      </c>
      <c r="E419" s="654">
        <f>SUMIFS('BALANCE_P-1'!$D:$D,'BALANCE_P-1'!$V:$V,'BALANCE-REF'!$B419)</f>
        <v>0</v>
      </c>
      <c r="F419" s="654">
        <f>SUMIFS(BALANCE_P!$C:$C,BALANCE_P!$V:$V,'BALANCE-REF'!$B419)</f>
        <v>0</v>
      </c>
      <c r="G419" s="654">
        <f>SUMIFS(BALANCE_P!$D:$D,BALANCE_P!$V:$V,'BALANCE-REF'!$B419)</f>
        <v>0</v>
      </c>
      <c r="H419" s="656">
        <f>SUMIFS(BALANCE_P!$E:$E,BALANCE_P!$V:$V,'BALANCE-REF'!$B419)</f>
        <v>0</v>
      </c>
      <c r="I419" s="656">
        <f>SUMIFS(BALANCE_P!$F:$F,BALANCE_P!$V:$V,'BALANCE-REF'!$B419)</f>
        <v>0</v>
      </c>
      <c r="J419" s="687">
        <f>H419-D419</f>
        <v>0</v>
      </c>
      <c r="K419" s="687">
        <f>I419-E419</f>
        <v>0</v>
      </c>
    </row>
    <row r="420" spans="1:11" ht="19" x14ac:dyDescent="0.25">
      <c r="A420" s="671">
        <f>LEN(B420)</f>
        <v>4</v>
      </c>
      <c r="B420" s="652">
        <v>2922</v>
      </c>
      <c r="C420" s="652" t="s">
        <v>2310</v>
      </c>
      <c r="D420" s="654">
        <f>SUMIFS('BALANCE_P-1'!$C:$C,'BALANCE_P-1'!$V:$V,'BALANCE-REF'!$B420)</f>
        <v>0</v>
      </c>
      <c r="E420" s="654">
        <f>SUMIFS('BALANCE_P-1'!$D:$D,'BALANCE_P-1'!$V:$V,'BALANCE-REF'!$B420)</f>
        <v>0</v>
      </c>
      <c r="F420" s="654">
        <f>SUMIFS(BALANCE_P!$C:$C,BALANCE_P!$V:$V,'BALANCE-REF'!$B420)</f>
        <v>0</v>
      </c>
      <c r="G420" s="654">
        <f>SUMIFS(BALANCE_P!$D:$D,BALANCE_P!$V:$V,'BALANCE-REF'!$B420)</f>
        <v>0</v>
      </c>
      <c r="H420" s="656">
        <f>SUMIFS(BALANCE_P!$E:$E,BALANCE_P!$V:$V,'BALANCE-REF'!$B420)</f>
        <v>0</v>
      </c>
      <c r="I420" s="656">
        <f>SUMIFS(BALANCE_P!$F:$F,BALANCE_P!$V:$V,'BALANCE-REF'!$B420)</f>
        <v>0</v>
      </c>
      <c r="J420" s="687">
        <f>H420-D420</f>
        <v>0</v>
      </c>
      <c r="K420" s="687">
        <f>I420-E420</f>
        <v>0</v>
      </c>
    </row>
    <row r="421" spans="1:11" ht="19" x14ac:dyDescent="0.25">
      <c r="A421" s="671">
        <f t="shared" si="20"/>
        <v>3</v>
      </c>
      <c r="B421" s="652">
        <v>293</v>
      </c>
      <c r="C421" s="652" t="s">
        <v>2311</v>
      </c>
      <c r="D421" s="654">
        <f>SUMIFS('BALANCE_P-1'!$C:$C,'BALANCE_P-1'!$W:$W,'BALANCE-REF'!$B421)</f>
        <v>2249470586</v>
      </c>
      <c r="E421" s="654">
        <f>SUMIFS('BALANCE_P-1'!$D:$D,'BALANCE_P-1'!$W:$W,'BALANCE-REF'!$B421)</f>
        <v>0</v>
      </c>
      <c r="F421" s="654">
        <f>SUMIFS(BALANCE_P!$C:$C,BALANCE_P!$W:$W,'BALANCE-REF'!$B421)</f>
        <v>3046047746</v>
      </c>
      <c r="G421" s="654">
        <f>SUMIFS(BALANCE_P!$D:$D,BALANCE_P!$W:$W,'BALANCE-REF'!$B421)</f>
        <v>2750457971</v>
      </c>
      <c r="H421" s="656">
        <f>SUMIFS(BALANCE_P!$E:$E,BALANCE_P!$W:$W,'BALANCE-REF'!$B421)</f>
        <v>2545060361</v>
      </c>
      <c r="I421" s="656">
        <f>SUMIFS(BALANCE_P!$F:$F,BALANCE_P!$W:$W,'BALANCE-REF'!$B421)</f>
        <v>0</v>
      </c>
      <c r="J421" s="687">
        <f t="shared" si="18"/>
        <v>295589775</v>
      </c>
      <c r="K421" s="687">
        <f t="shared" si="19"/>
        <v>0</v>
      </c>
    </row>
    <row r="422" spans="1:11" ht="19" x14ac:dyDescent="0.25">
      <c r="A422" s="671">
        <f t="shared" si="20"/>
        <v>3</v>
      </c>
      <c r="B422" s="652">
        <v>294</v>
      </c>
      <c r="C422" s="652" t="s">
        <v>151</v>
      </c>
      <c r="D422" s="654">
        <f>SUMIFS('BALANCE_P-1'!$C:$C,'BALANCE_P-1'!$W:$W,'BALANCE-REF'!$B422)</f>
        <v>0</v>
      </c>
      <c r="E422" s="654">
        <f>SUMIFS('BALANCE_P-1'!$D:$D,'BALANCE_P-1'!$W:$W,'BALANCE-REF'!$B422)</f>
        <v>0</v>
      </c>
      <c r="F422" s="654">
        <f>SUMIFS(BALANCE_P!$C:$C,BALANCE_P!$W:$W,'BALANCE-REF'!$B422)</f>
        <v>0</v>
      </c>
      <c r="G422" s="654">
        <f>SUMIFS(BALANCE_P!$D:$D,BALANCE_P!$W:$W,'BALANCE-REF'!$B422)</f>
        <v>0</v>
      </c>
      <c r="H422" s="656">
        <f>SUMIFS(BALANCE_P!$E:$E,BALANCE_P!$W:$W,'BALANCE-REF'!$B422)</f>
        <v>0</v>
      </c>
      <c r="I422" s="656">
        <f>SUMIFS(BALANCE_P!$F:$F,BALANCE_P!$W:$W,'BALANCE-REF'!$B422)</f>
        <v>0</v>
      </c>
      <c r="J422" s="687">
        <f t="shared" si="18"/>
        <v>0</v>
      </c>
      <c r="K422" s="687">
        <f t="shared" si="19"/>
        <v>0</v>
      </c>
    </row>
    <row r="423" spans="1:11" ht="19" x14ac:dyDescent="0.25">
      <c r="A423" s="671">
        <f t="shared" si="20"/>
        <v>3</v>
      </c>
      <c r="B423" s="652">
        <v>299</v>
      </c>
      <c r="C423" s="652" t="s">
        <v>2312</v>
      </c>
      <c r="D423" s="654">
        <f>SUMIFS('BALANCE_P-1'!$C:$C,'BALANCE_P-1'!$W:$W,'BALANCE-REF'!$B423)</f>
        <v>0</v>
      </c>
      <c r="E423" s="654">
        <f>SUMIFS('BALANCE_P-1'!$D:$D,'BALANCE_P-1'!$W:$W,'BALANCE-REF'!$B423)</f>
        <v>1735255096</v>
      </c>
      <c r="F423" s="654">
        <f>SUMIFS(BALANCE_P!$C:$C,BALANCE_P!$W:$W,'BALANCE-REF'!$B423)</f>
        <v>8577256519</v>
      </c>
      <c r="G423" s="654">
        <f>SUMIFS(BALANCE_P!$D:$D,BALANCE_P!$W:$W,'BALANCE-REF'!$B423)</f>
        <v>8993510819</v>
      </c>
      <c r="H423" s="656">
        <f>SUMIFS(BALANCE_P!$E:$E,BALANCE_P!$W:$W,'BALANCE-REF'!$B423)</f>
        <v>0</v>
      </c>
      <c r="I423" s="656">
        <f>SUMIFS(BALANCE_P!$F:$F,BALANCE_P!$W:$W,'BALANCE-REF'!$B423)</f>
        <v>2151509396</v>
      </c>
      <c r="J423" s="687">
        <f t="shared" si="18"/>
        <v>0</v>
      </c>
      <c r="K423" s="687">
        <f t="shared" si="19"/>
        <v>416254300</v>
      </c>
    </row>
    <row r="424" spans="1:11" ht="19" x14ac:dyDescent="0.25">
      <c r="A424" s="671">
        <f t="shared" si="20"/>
        <v>4</v>
      </c>
      <c r="B424" s="652">
        <v>2991</v>
      </c>
      <c r="C424" s="652" t="s">
        <v>2313</v>
      </c>
      <c r="D424" s="654">
        <f>SUMIFS('BALANCE_P-1'!$C:$C,'BALANCE_P-1'!$V:$V,'BALANCE-REF'!$B424)</f>
        <v>0</v>
      </c>
      <c r="E424" s="654">
        <f>SUMIFS('BALANCE_P-1'!$D:$D,'BALANCE_P-1'!$V:$V,'BALANCE-REF'!$B424)</f>
        <v>155489418</v>
      </c>
      <c r="F424" s="654">
        <f>SUMIFS(BALANCE_P!$C:$C,BALANCE_P!$V:$V,'BALANCE-REF'!$B424)</f>
        <v>1378227196</v>
      </c>
      <c r="G424" s="654">
        <f>SUMIFS(BALANCE_P!$D:$D,BALANCE_P!$V:$V,'BALANCE-REF'!$B424)</f>
        <v>1364047560</v>
      </c>
      <c r="H424" s="656">
        <f>SUMIFS(BALANCE_P!$E:$E,BALANCE_P!$V:$V,'BALANCE-REF'!$B424)</f>
        <v>0</v>
      </c>
      <c r="I424" s="656">
        <f>SUMIFS(BALANCE_P!$F:$F,BALANCE_P!$V:$V,'BALANCE-REF'!$B424)</f>
        <v>141309782</v>
      </c>
      <c r="J424" s="687">
        <f t="shared" si="18"/>
        <v>0</v>
      </c>
      <c r="K424" s="687">
        <f t="shared" si="19"/>
        <v>-14179636</v>
      </c>
    </row>
    <row r="425" spans="1:11" ht="19" x14ac:dyDescent="0.25">
      <c r="A425" s="671">
        <f t="shared" si="20"/>
        <v>5</v>
      </c>
      <c r="B425" s="652">
        <v>29911</v>
      </c>
      <c r="C425" s="652" t="s">
        <v>2314</v>
      </c>
      <c r="D425" s="654">
        <f>SUMIFS('BALANCE_P-1'!$C:$C,'BALANCE_P-1'!$U:$U,'BALANCE-REF'!$B425)</f>
        <v>0</v>
      </c>
      <c r="E425" s="654">
        <f>SUMIFS('BALANCE_P-1'!$D:$D,'BALANCE_P-1'!$U:$U,'BALANCE-REF'!$B425)</f>
        <v>0</v>
      </c>
      <c r="F425" s="654">
        <f>SUMIFS(BALANCE_P!$C:$C,BALANCE_P!$U:$U,'BALANCE-REF'!$B425)</f>
        <v>0</v>
      </c>
      <c r="G425" s="654">
        <f>SUMIFS(BALANCE_P!$D:$D,BALANCE_P!$U:$U,'BALANCE-REF'!$B425)</f>
        <v>0</v>
      </c>
      <c r="H425" s="656">
        <f>SUMIFS(BALANCE_P!$E:$E,BALANCE_P!$U:$U,'BALANCE-REF'!$B425)</f>
        <v>0</v>
      </c>
      <c r="I425" s="656">
        <f>SUMIFS(BALANCE_P!$F:$F,BALANCE_P!$U:$U,'BALANCE-REF'!$B425)</f>
        <v>0</v>
      </c>
      <c r="J425" s="687">
        <f t="shared" si="18"/>
        <v>0</v>
      </c>
      <c r="K425" s="687">
        <f t="shared" si="19"/>
        <v>0</v>
      </c>
    </row>
    <row r="426" spans="1:11" ht="19" x14ac:dyDescent="0.25">
      <c r="A426" s="671">
        <f t="shared" si="20"/>
        <v>5</v>
      </c>
      <c r="B426" s="652">
        <v>29912</v>
      </c>
      <c r="C426" s="652" t="s">
        <v>2315</v>
      </c>
      <c r="D426" s="654">
        <f>SUMIFS('BALANCE_P-1'!$C:$C,'BALANCE_P-1'!$U:$U,'BALANCE-REF'!$B426)</f>
        <v>0</v>
      </c>
      <c r="E426" s="654">
        <f>SUMIFS('BALANCE_P-1'!$D:$D,'BALANCE_P-1'!$U:$U,'BALANCE-REF'!$B426)</f>
        <v>155489418</v>
      </c>
      <c r="F426" s="654">
        <f>SUMIFS(BALANCE_P!$C:$C,BALANCE_P!$U:$U,'BALANCE-REF'!$B426)</f>
        <v>1378227196</v>
      </c>
      <c r="G426" s="654">
        <f>SUMIFS(BALANCE_P!$D:$D,BALANCE_P!$U:$U,'BALANCE-REF'!$B426)</f>
        <v>1364047560</v>
      </c>
      <c r="H426" s="656">
        <f>SUMIFS(BALANCE_P!$E:$E,BALANCE_P!$U:$U,'BALANCE-REF'!$B426)</f>
        <v>0</v>
      </c>
      <c r="I426" s="656">
        <f>SUMIFS(BALANCE_P!$F:$F,BALANCE_P!$U:$U,'BALANCE-REF'!$B426)</f>
        <v>141309782</v>
      </c>
      <c r="J426" s="687">
        <f t="shared" si="18"/>
        <v>0</v>
      </c>
      <c r="K426" s="687">
        <f t="shared" si="19"/>
        <v>-14179636</v>
      </c>
    </row>
    <row r="427" spans="1:11" ht="19" x14ac:dyDescent="0.25">
      <c r="A427" s="671">
        <f t="shared" si="20"/>
        <v>4</v>
      </c>
      <c r="B427" s="652">
        <v>2992</v>
      </c>
      <c r="C427" s="652" t="s">
        <v>2316</v>
      </c>
      <c r="D427" s="654">
        <f>SUMIFS('BALANCE_P-1'!$C:$C,'BALANCE_P-1'!$V:$V,'BALANCE-REF'!$B427)</f>
        <v>0</v>
      </c>
      <c r="E427" s="654">
        <f>SUMIFS('BALANCE_P-1'!$D:$D,'BALANCE_P-1'!$V:$V,'BALANCE-REF'!$B427)</f>
        <v>747449732</v>
      </c>
      <c r="F427" s="654">
        <f>SUMIFS(BALANCE_P!$C:$C,BALANCE_P!$V:$V,'BALANCE-REF'!$B427)</f>
        <v>3682970151</v>
      </c>
      <c r="G427" s="654">
        <f>SUMIFS(BALANCE_P!$D:$D,BALANCE_P!$V:$V,'BALANCE-REF'!$B427)</f>
        <v>3592446417</v>
      </c>
      <c r="H427" s="656">
        <f>SUMIFS(BALANCE_P!$E:$E,BALANCE_P!$V:$V,'BALANCE-REF'!$B427)</f>
        <v>0</v>
      </c>
      <c r="I427" s="656">
        <f>SUMIFS(BALANCE_P!$F:$F,BALANCE_P!$V:$V,'BALANCE-REF'!$B427)</f>
        <v>656925998</v>
      </c>
      <c r="J427" s="687">
        <f t="shared" si="18"/>
        <v>0</v>
      </c>
      <c r="K427" s="687">
        <f t="shared" si="19"/>
        <v>-90523734</v>
      </c>
    </row>
    <row r="428" spans="1:11" ht="19" x14ac:dyDescent="0.25">
      <c r="A428" s="671">
        <f t="shared" si="20"/>
        <v>4</v>
      </c>
      <c r="B428" s="652">
        <v>2993</v>
      </c>
      <c r="C428" s="652" t="s">
        <v>2317</v>
      </c>
      <c r="D428" s="654">
        <f>SUMIFS('BALANCE_P-1'!$C:$C,'BALANCE_P-1'!$V:$V,'BALANCE-REF'!$B428)</f>
        <v>0</v>
      </c>
      <c r="E428" s="654">
        <f>SUMIFS('BALANCE_P-1'!$D:$D,'BALANCE_P-1'!$V:$V,'BALANCE-REF'!$B428)</f>
        <v>832315946</v>
      </c>
      <c r="F428" s="654">
        <f>SUMIFS(BALANCE_P!$C:$C,BALANCE_P!$V:$V,'BALANCE-REF'!$B428)</f>
        <v>3516059172</v>
      </c>
      <c r="G428" s="654">
        <f>SUMIFS(BALANCE_P!$D:$D,BALANCE_P!$V:$V,'BALANCE-REF'!$B428)</f>
        <v>4037016842</v>
      </c>
      <c r="H428" s="656">
        <f>SUMIFS(BALANCE_P!$E:$E,BALANCE_P!$V:$V,'BALANCE-REF'!$B428)</f>
        <v>0</v>
      </c>
      <c r="I428" s="656">
        <f>SUMIFS(BALANCE_P!$F:$F,BALANCE_P!$V:$V,'BALANCE-REF'!$B428)</f>
        <v>1353273616</v>
      </c>
      <c r="J428" s="687">
        <f t="shared" si="18"/>
        <v>0</v>
      </c>
      <c r="K428" s="687">
        <f t="shared" si="19"/>
        <v>520957670</v>
      </c>
    </row>
    <row r="429" spans="1:11" ht="19" x14ac:dyDescent="0.25">
      <c r="A429" s="671">
        <f t="shared" si="20"/>
        <v>1</v>
      </c>
      <c r="B429" s="655">
        <v>3</v>
      </c>
      <c r="C429" s="655" t="s">
        <v>1679</v>
      </c>
      <c r="D429" s="656">
        <f>SUMIFS('BALANCE_P-1'!$C:$C,'BALANCE_P-1'!$Y:$Y,'BALANCE-REF'!$B429)</f>
        <v>294997851</v>
      </c>
      <c r="E429" s="657">
        <f>SUMIFS('BALANCE_P-1'!$D:$D,'BALANCE_P-1'!$Y:$Y,'BALANCE-REF'!$B429)</f>
        <v>3244806104</v>
      </c>
      <c r="F429" s="656">
        <f>SUMIFS(BALANCE_P!$C:$C,BALANCE_P!$Y:$Y,'BALANCE-REF'!$B429)</f>
        <v>510541538095</v>
      </c>
      <c r="G429" s="657">
        <f>SUMIFS(BALANCE_P!$D:$D,BALANCE_P!$Y:$Y,'BALANCE-REF'!$B429)</f>
        <v>508161140372</v>
      </c>
      <c r="H429" s="656">
        <f>SUMIFS(BALANCE_P!$E:$E,BALANCE_P!$Y:$Y,'BALANCE-REF'!$B429)</f>
        <v>331365990</v>
      </c>
      <c r="I429" s="656">
        <f>SUMIFS(BALANCE_P!$F:$F,BALANCE_P!$Y:$Y,'BALANCE-REF'!$B429)</f>
        <v>900776518</v>
      </c>
      <c r="J429" s="687">
        <f t="shared" si="18"/>
        <v>36368139</v>
      </c>
      <c r="K429" s="687">
        <f t="shared" si="19"/>
        <v>-2344029586</v>
      </c>
    </row>
    <row r="430" spans="1:11" ht="19" x14ac:dyDescent="0.25">
      <c r="A430" s="671">
        <f t="shared" si="20"/>
        <v>2</v>
      </c>
      <c r="B430" s="658">
        <v>30</v>
      </c>
      <c r="C430" s="658" t="s">
        <v>2318</v>
      </c>
      <c r="D430" s="659">
        <f>SUMIFS('BALANCE_P-1'!$C:$C,'BALANCE_P-1'!$X:$X,'BALANCE-REF'!$B430)</f>
        <v>0</v>
      </c>
      <c r="E430" s="659">
        <f>SUMIFS('BALANCE_P-1'!$D:$D,'BALANCE_P-1'!$X:$X,'BALANCE-REF'!$B430)</f>
        <v>0</v>
      </c>
      <c r="F430" s="659">
        <f>SUMIFS(BALANCE_P!$C:$C,BALANCE_P!$X:$X,'BALANCE-REF'!$B430)</f>
        <v>0</v>
      </c>
      <c r="G430" s="659">
        <f>SUMIFS(BALANCE_P!$D:$D,BALANCE_P!$X:$X,'BALANCE-REF'!$B430)</f>
        <v>0</v>
      </c>
      <c r="H430" s="656">
        <f>SUMIFS(BALANCE_P!$E:$E,BALANCE_P!$X:$X,'BALANCE-REF'!$B430)</f>
        <v>0</v>
      </c>
      <c r="I430" s="656">
        <f>SUMIFS(BALANCE_P!$F:$F,BALANCE_P!$X:$X,'BALANCE-REF'!$B430)</f>
        <v>0</v>
      </c>
      <c r="J430" s="687">
        <f t="shared" si="18"/>
        <v>0</v>
      </c>
      <c r="K430" s="687">
        <f t="shared" si="19"/>
        <v>0</v>
      </c>
    </row>
    <row r="431" spans="1:11" ht="19" x14ac:dyDescent="0.25">
      <c r="A431" s="671">
        <f t="shared" si="20"/>
        <v>3</v>
      </c>
      <c r="B431" s="652">
        <v>301</v>
      </c>
      <c r="C431" s="652" t="s">
        <v>2319</v>
      </c>
      <c r="D431" s="654">
        <f>SUMIFS('BALANCE_P-1'!$C:$C,'BALANCE_P-1'!$W:$W,'BALANCE-REF'!$B431)</f>
        <v>0</v>
      </c>
      <c r="E431" s="654">
        <f>SUMIFS('BALANCE_P-1'!$D:$D,'BALANCE_P-1'!$W:$W,'BALANCE-REF'!$B431)</f>
        <v>0</v>
      </c>
      <c r="F431" s="654">
        <f>SUMIFS(BALANCE_P!$C:$C,BALANCE_P!$W:$W,'BALANCE-REF'!$B431)</f>
        <v>0</v>
      </c>
      <c r="G431" s="654">
        <f>SUMIFS(BALANCE_P!$D:$D,BALANCE_P!$W:$W,'BALANCE-REF'!$B431)</f>
        <v>0</v>
      </c>
      <c r="H431" s="656">
        <f>SUMIFS(BALANCE_P!$E:$E,BALANCE_P!$W:$W,'BALANCE-REF'!$B431)</f>
        <v>0</v>
      </c>
      <c r="I431" s="656">
        <f>SUMIFS(BALANCE_P!$F:$F,BALANCE_P!$W:$W,'BALANCE-REF'!$B431)</f>
        <v>0</v>
      </c>
      <c r="J431" s="687">
        <f t="shared" si="18"/>
        <v>0</v>
      </c>
      <c r="K431" s="687">
        <f t="shared" si="19"/>
        <v>0</v>
      </c>
    </row>
    <row r="432" spans="1:11" ht="19" x14ac:dyDescent="0.25">
      <c r="A432" s="671">
        <f t="shared" si="20"/>
        <v>3</v>
      </c>
      <c r="B432" s="652">
        <v>302</v>
      </c>
      <c r="C432" s="652" t="s">
        <v>2320</v>
      </c>
      <c r="D432" s="654">
        <f>SUMIFS('BALANCE_P-1'!$C:$C,'BALANCE_P-1'!$W:$W,'BALANCE-REF'!$B432)</f>
        <v>0</v>
      </c>
      <c r="E432" s="654">
        <f>SUMIFS('BALANCE_P-1'!$D:$D,'BALANCE_P-1'!$W:$W,'BALANCE-REF'!$B432)</f>
        <v>0</v>
      </c>
      <c r="F432" s="654">
        <f>SUMIFS(BALANCE_P!$C:$C,BALANCE_P!$W:$W,'BALANCE-REF'!$B432)</f>
        <v>0</v>
      </c>
      <c r="G432" s="654">
        <f>SUMIFS(BALANCE_P!$D:$D,BALANCE_P!$W:$W,'BALANCE-REF'!$B432)</f>
        <v>0</v>
      </c>
      <c r="H432" s="656">
        <f>SUMIFS(BALANCE_P!$E:$E,BALANCE_P!$W:$W,'BALANCE-REF'!$B432)</f>
        <v>0</v>
      </c>
      <c r="I432" s="656">
        <f>SUMIFS(BALANCE_P!$F:$F,BALANCE_P!$W:$W,'BALANCE-REF'!$B432)</f>
        <v>0</v>
      </c>
      <c r="J432" s="687">
        <f t="shared" si="18"/>
        <v>0</v>
      </c>
      <c r="K432" s="687">
        <f t="shared" si="19"/>
        <v>0</v>
      </c>
    </row>
    <row r="433" spans="1:11" ht="19" x14ac:dyDescent="0.25">
      <c r="A433" s="671">
        <f t="shared" si="20"/>
        <v>3</v>
      </c>
      <c r="B433" s="652">
        <v>303</v>
      </c>
      <c r="C433" s="652" t="s">
        <v>2321</v>
      </c>
      <c r="D433" s="654">
        <f>SUMIFS('BALANCE_P-1'!$C:$C,'BALANCE_P-1'!$W:$W,'BALANCE-REF'!$B433)</f>
        <v>0</v>
      </c>
      <c r="E433" s="654">
        <f>SUMIFS('BALANCE_P-1'!$D:$D,'BALANCE_P-1'!$W:$W,'BALANCE-REF'!$B433)</f>
        <v>0</v>
      </c>
      <c r="F433" s="654">
        <f>SUMIFS(BALANCE_P!$C:$C,BALANCE_P!$W:$W,'BALANCE-REF'!$B433)</f>
        <v>0</v>
      </c>
      <c r="G433" s="654">
        <f>SUMIFS(BALANCE_P!$D:$D,BALANCE_P!$W:$W,'BALANCE-REF'!$B433)</f>
        <v>0</v>
      </c>
      <c r="H433" s="656">
        <f>SUMIFS(BALANCE_P!$E:$E,BALANCE_P!$W:$W,'BALANCE-REF'!$B433)</f>
        <v>0</v>
      </c>
      <c r="I433" s="656">
        <f>SUMIFS(BALANCE_P!$F:$F,BALANCE_P!$W:$W,'BALANCE-REF'!$B433)</f>
        <v>0</v>
      </c>
      <c r="J433" s="687">
        <f t="shared" si="18"/>
        <v>0</v>
      </c>
      <c r="K433" s="687">
        <f t="shared" si="19"/>
        <v>0</v>
      </c>
    </row>
    <row r="434" spans="1:11" ht="19" x14ac:dyDescent="0.25">
      <c r="A434" s="671">
        <f t="shared" si="20"/>
        <v>3</v>
      </c>
      <c r="B434" s="652">
        <v>304</v>
      </c>
      <c r="C434" s="652" t="s">
        <v>2322</v>
      </c>
      <c r="D434" s="654">
        <f>SUMIFS('BALANCE_P-1'!$C:$C,'BALANCE_P-1'!$W:$W,'BALANCE-REF'!$B434)</f>
        <v>0</v>
      </c>
      <c r="E434" s="654">
        <f>SUMIFS('BALANCE_P-1'!$D:$D,'BALANCE_P-1'!$W:$W,'BALANCE-REF'!$B434)</f>
        <v>0</v>
      </c>
      <c r="F434" s="654">
        <f>SUMIFS(BALANCE_P!$C:$C,BALANCE_P!$W:$W,'BALANCE-REF'!$B434)</f>
        <v>0</v>
      </c>
      <c r="G434" s="654">
        <f>SUMIFS(BALANCE_P!$D:$D,BALANCE_P!$W:$W,'BALANCE-REF'!$B434)</f>
        <v>0</v>
      </c>
      <c r="H434" s="656">
        <f>SUMIFS(BALANCE_P!$E:$E,BALANCE_P!$W:$W,'BALANCE-REF'!$B434)</f>
        <v>0</v>
      </c>
      <c r="I434" s="656">
        <f>SUMIFS(BALANCE_P!$F:$F,BALANCE_P!$W:$W,'BALANCE-REF'!$B434)</f>
        <v>0</v>
      </c>
      <c r="J434" s="687">
        <f t="shared" si="18"/>
        <v>0</v>
      </c>
      <c r="K434" s="687">
        <f t="shared" si="19"/>
        <v>0</v>
      </c>
    </row>
    <row r="435" spans="1:11" ht="19" x14ac:dyDescent="0.25">
      <c r="A435" s="671">
        <f t="shared" si="20"/>
        <v>3</v>
      </c>
      <c r="B435" s="652">
        <v>305</v>
      </c>
      <c r="C435" s="652" t="s">
        <v>152</v>
      </c>
      <c r="D435" s="654">
        <f>SUMIFS('BALANCE_P-1'!$C:$C,'BALANCE_P-1'!$W:$W,'BALANCE-REF'!$B435)</f>
        <v>0</v>
      </c>
      <c r="E435" s="654">
        <f>SUMIFS('BALANCE_P-1'!$D:$D,'BALANCE_P-1'!$W:$W,'BALANCE-REF'!$B435)</f>
        <v>0</v>
      </c>
      <c r="F435" s="654">
        <f>SUMIFS(BALANCE_P!$C:$C,BALANCE_P!$W:$W,'BALANCE-REF'!$B435)</f>
        <v>0</v>
      </c>
      <c r="G435" s="654">
        <f>SUMIFS(BALANCE_P!$D:$D,BALANCE_P!$W:$W,'BALANCE-REF'!$B435)</f>
        <v>0</v>
      </c>
      <c r="H435" s="656">
        <f>SUMIFS(BALANCE_P!$E:$E,BALANCE_P!$W:$W,'BALANCE-REF'!$B435)</f>
        <v>0</v>
      </c>
      <c r="I435" s="656">
        <f>SUMIFS(BALANCE_P!$F:$F,BALANCE_P!$W:$W,'BALANCE-REF'!$B435)</f>
        <v>0</v>
      </c>
      <c r="J435" s="687">
        <f t="shared" si="18"/>
        <v>0</v>
      </c>
      <c r="K435" s="687">
        <f t="shared" si="19"/>
        <v>0</v>
      </c>
    </row>
    <row r="436" spans="1:11" ht="19" x14ac:dyDescent="0.25">
      <c r="A436" s="671">
        <f t="shared" si="20"/>
        <v>3</v>
      </c>
      <c r="B436" s="652">
        <v>307</v>
      </c>
      <c r="C436" s="652" t="s">
        <v>112</v>
      </c>
      <c r="D436" s="654">
        <f>SUMIFS('BALANCE_P-1'!$C:$C,'BALANCE_P-1'!$W:$W,'BALANCE-REF'!$B436)</f>
        <v>0</v>
      </c>
      <c r="E436" s="654">
        <f>SUMIFS('BALANCE_P-1'!$D:$D,'BALANCE_P-1'!$W:$W,'BALANCE-REF'!$B436)</f>
        <v>0</v>
      </c>
      <c r="F436" s="654">
        <f>SUMIFS(BALANCE_P!$C:$C,BALANCE_P!$W:$W,'BALANCE-REF'!$B436)</f>
        <v>0</v>
      </c>
      <c r="G436" s="654">
        <f>SUMIFS(BALANCE_P!$D:$D,BALANCE_P!$W:$W,'BALANCE-REF'!$B436)</f>
        <v>0</v>
      </c>
      <c r="H436" s="656">
        <f>SUMIFS(BALANCE_P!$E:$E,BALANCE_P!$W:$W,'BALANCE-REF'!$B436)</f>
        <v>0</v>
      </c>
      <c r="I436" s="656">
        <f>SUMIFS(BALANCE_P!$F:$F,BALANCE_P!$W:$W,'BALANCE-REF'!$B436)</f>
        <v>0</v>
      </c>
      <c r="J436" s="687">
        <f t="shared" si="18"/>
        <v>0</v>
      </c>
      <c r="K436" s="687">
        <f t="shared" si="19"/>
        <v>0</v>
      </c>
    </row>
    <row r="437" spans="1:11" ht="19" x14ac:dyDescent="0.25">
      <c r="A437" s="671">
        <f t="shared" si="20"/>
        <v>3</v>
      </c>
      <c r="B437" s="652">
        <v>309</v>
      </c>
      <c r="C437" s="652" t="s">
        <v>2323</v>
      </c>
      <c r="D437" s="654">
        <f>SUMIFS('BALANCE_P-1'!$C:$C,'BALANCE_P-1'!$W:$W,'BALANCE-REF'!$B437)</f>
        <v>0</v>
      </c>
      <c r="E437" s="654">
        <f>SUMIFS('BALANCE_P-1'!$D:$D,'BALANCE_P-1'!$W:$W,'BALANCE-REF'!$B437)</f>
        <v>0</v>
      </c>
      <c r="F437" s="654">
        <f>SUMIFS(BALANCE_P!$C:$C,BALANCE_P!$W:$W,'BALANCE-REF'!$B437)</f>
        <v>0</v>
      </c>
      <c r="G437" s="654">
        <f>SUMIFS(BALANCE_P!$D:$D,BALANCE_P!$W:$W,'BALANCE-REF'!$B437)</f>
        <v>0</v>
      </c>
      <c r="H437" s="656">
        <f>SUMIFS(BALANCE_P!$E:$E,BALANCE_P!$W:$W,'BALANCE-REF'!$B437)</f>
        <v>0</v>
      </c>
      <c r="I437" s="656">
        <f>SUMIFS(BALANCE_P!$F:$F,BALANCE_P!$W:$W,'BALANCE-REF'!$B437)</f>
        <v>0</v>
      </c>
      <c r="J437" s="687">
        <f t="shared" si="18"/>
        <v>0</v>
      </c>
      <c r="K437" s="687">
        <f t="shared" si="19"/>
        <v>0</v>
      </c>
    </row>
    <row r="438" spans="1:11" ht="19" x14ac:dyDescent="0.25">
      <c r="A438" s="671">
        <f t="shared" si="20"/>
        <v>2</v>
      </c>
      <c r="B438" s="658">
        <v>32</v>
      </c>
      <c r="C438" s="658" t="s">
        <v>2324</v>
      </c>
      <c r="D438" s="659">
        <f>SUMIFS('BALANCE_P-1'!$C:$C,'BALANCE_P-1'!$X:$X,'BALANCE-REF'!$B438)</f>
        <v>0</v>
      </c>
      <c r="E438" s="659">
        <f>SUMIFS('BALANCE_P-1'!$D:$D,'BALANCE_P-1'!$X:$X,'BALANCE-REF'!$B438)</f>
        <v>0</v>
      </c>
      <c r="F438" s="659">
        <f>SUMIFS(BALANCE_P!$C:$C,BALANCE_P!$X:$X,'BALANCE-REF'!$B438)</f>
        <v>0</v>
      </c>
      <c r="G438" s="659">
        <f>SUMIFS(BALANCE_P!$D:$D,BALANCE_P!$X:$X,'BALANCE-REF'!$B438)</f>
        <v>0</v>
      </c>
      <c r="H438" s="656">
        <f>SUMIFS(BALANCE_P!$E:$E,BALANCE_P!$X:$X,'BALANCE-REF'!$B438)</f>
        <v>0</v>
      </c>
      <c r="I438" s="656">
        <f>SUMIFS(BALANCE_P!$F:$F,BALANCE_P!$X:$X,'BALANCE-REF'!$B438)</f>
        <v>0</v>
      </c>
      <c r="J438" s="687">
        <f t="shared" si="18"/>
        <v>0</v>
      </c>
      <c r="K438" s="687">
        <f t="shared" si="19"/>
        <v>0</v>
      </c>
    </row>
    <row r="439" spans="1:11" ht="19" x14ac:dyDescent="0.25">
      <c r="A439" s="671">
        <f t="shared" si="20"/>
        <v>3</v>
      </c>
      <c r="B439" s="652">
        <v>321</v>
      </c>
      <c r="C439" s="652" t="s">
        <v>2325</v>
      </c>
      <c r="D439" s="654">
        <f>SUMIFS('BALANCE_P-1'!$C:$C,'BALANCE_P-1'!$W:$W,'BALANCE-REF'!$B439)</f>
        <v>0</v>
      </c>
      <c r="E439" s="654">
        <f>SUMIFS('BALANCE_P-1'!$D:$D,'BALANCE_P-1'!$W:$W,'BALANCE-REF'!$B439)</f>
        <v>0</v>
      </c>
      <c r="F439" s="654">
        <f>SUMIFS(BALANCE_P!$C:$C,BALANCE_P!$W:$W,'BALANCE-REF'!$B439)</f>
        <v>0</v>
      </c>
      <c r="G439" s="654">
        <f>SUMIFS(BALANCE_P!$D:$D,BALANCE_P!$W:$W,'BALANCE-REF'!$B439)</f>
        <v>0</v>
      </c>
      <c r="H439" s="656">
        <f>SUMIFS(BALANCE_P!$E:$E,BALANCE_P!$W:$W,'BALANCE-REF'!$B439)</f>
        <v>0</v>
      </c>
      <c r="I439" s="656">
        <f>SUMIFS(BALANCE_P!$F:$F,BALANCE_P!$W:$W,'BALANCE-REF'!$B439)</f>
        <v>0</v>
      </c>
      <c r="J439" s="687">
        <f t="shared" si="18"/>
        <v>0</v>
      </c>
      <c r="K439" s="687">
        <f t="shared" si="19"/>
        <v>0</v>
      </c>
    </row>
    <row r="440" spans="1:11" ht="19" x14ac:dyDescent="0.25">
      <c r="A440" s="671">
        <f t="shared" si="20"/>
        <v>4</v>
      </c>
      <c r="B440" s="652">
        <v>3211</v>
      </c>
      <c r="C440" s="652" t="s">
        <v>2325</v>
      </c>
      <c r="D440" s="654">
        <f>SUMIFS('BALANCE_P-1'!$C:$C,'BALANCE_P-1'!$V:$V,'BALANCE-REF'!$B440)</f>
        <v>0</v>
      </c>
      <c r="E440" s="654">
        <f>SUMIFS('BALANCE_P-1'!$D:$D,'BALANCE_P-1'!$V:$V,'BALANCE-REF'!$B440)</f>
        <v>0</v>
      </c>
      <c r="F440" s="654">
        <f>SUMIFS(BALANCE_P!$C:$C,BALANCE_P!$V:$V,'BALANCE-REF'!$B440)</f>
        <v>0</v>
      </c>
      <c r="G440" s="654">
        <f>SUMIFS(BALANCE_P!$D:$D,BALANCE_P!$V:$V,'BALANCE-REF'!$B440)</f>
        <v>0</v>
      </c>
      <c r="H440" s="656">
        <f>SUMIFS(BALANCE_P!$E:$E,BALANCE_P!$V:$V,'BALANCE-REF'!$B440)</f>
        <v>0</v>
      </c>
      <c r="I440" s="656">
        <f>SUMIFS(BALANCE_P!$F:$F,BALANCE_P!$V:$V,'BALANCE-REF'!$B440)</f>
        <v>0</v>
      </c>
      <c r="J440" s="687">
        <f t="shared" si="18"/>
        <v>0</v>
      </c>
      <c r="K440" s="687">
        <f t="shared" si="19"/>
        <v>0</v>
      </c>
    </row>
    <row r="441" spans="1:11" ht="19" x14ac:dyDescent="0.25">
      <c r="A441" s="671">
        <f t="shared" si="20"/>
        <v>4</v>
      </c>
      <c r="B441" s="652">
        <v>3219</v>
      </c>
      <c r="C441" s="652" t="s">
        <v>2323</v>
      </c>
      <c r="D441" s="654">
        <f>SUMIFS('BALANCE_P-1'!$C:$C,'BALANCE_P-1'!$V:$V,'BALANCE-REF'!$B441)</f>
        <v>0</v>
      </c>
      <c r="E441" s="654">
        <f>SUMIFS('BALANCE_P-1'!$D:$D,'BALANCE_P-1'!$V:$V,'BALANCE-REF'!$B441)</f>
        <v>0</v>
      </c>
      <c r="F441" s="654">
        <f>SUMIFS(BALANCE_P!$C:$C,BALANCE_P!$V:$V,'BALANCE-REF'!$B441)</f>
        <v>0</v>
      </c>
      <c r="G441" s="654">
        <f>SUMIFS(BALANCE_P!$D:$D,BALANCE_P!$V:$V,'BALANCE-REF'!$B441)</f>
        <v>0</v>
      </c>
      <c r="H441" s="656">
        <f>SUMIFS(BALANCE_P!$E:$E,BALANCE_P!$V:$V,'BALANCE-REF'!$B441)</f>
        <v>0</v>
      </c>
      <c r="I441" s="656">
        <f>SUMIFS(BALANCE_P!$F:$F,BALANCE_P!$V:$V,'BALANCE-REF'!$B441)</f>
        <v>0</v>
      </c>
      <c r="J441" s="687">
        <f t="shared" si="18"/>
        <v>0</v>
      </c>
      <c r="K441" s="687">
        <f t="shared" si="19"/>
        <v>0</v>
      </c>
    </row>
    <row r="442" spans="1:11" ht="19" x14ac:dyDescent="0.25">
      <c r="A442" s="671">
        <f t="shared" si="20"/>
        <v>3</v>
      </c>
      <c r="B442" s="652">
        <v>322</v>
      </c>
      <c r="C442" s="652" t="s">
        <v>2326</v>
      </c>
      <c r="D442" s="654">
        <f>SUMIFS('BALANCE_P-1'!$C:$C,'BALANCE_P-1'!$W:$W,'BALANCE-REF'!$B442)</f>
        <v>0</v>
      </c>
      <c r="E442" s="654">
        <f>SUMIFS('BALANCE_P-1'!$D:$D,'BALANCE_P-1'!$W:$W,'BALANCE-REF'!$B442)</f>
        <v>0</v>
      </c>
      <c r="F442" s="654">
        <f>SUMIFS(BALANCE_P!$C:$C,BALANCE_P!$W:$W,'BALANCE-REF'!$B442)</f>
        <v>0</v>
      </c>
      <c r="G442" s="654">
        <f>SUMIFS(BALANCE_P!$D:$D,BALANCE_P!$W:$W,'BALANCE-REF'!$B442)</f>
        <v>0</v>
      </c>
      <c r="H442" s="656">
        <f>SUMIFS(BALANCE_P!$E:$E,BALANCE_P!$W:$W,'BALANCE-REF'!$B442)</f>
        <v>0</v>
      </c>
      <c r="I442" s="656">
        <f>SUMIFS(BALANCE_P!$F:$F,BALANCE_P!$W:$W,'BALANCE-REF'!$B442)</f>
        <v>0</v>
      </c>
      <c r="J442" s="687">
        <f t="shared" si="18"/>
        <v>0</v>
      </c>
      <c r="K442" s="687">
        <f t="shared" si="19"/>
        <v>0</v>
      </c>
    </row>
    <row r="443" spans="1:11" ht="19" x14ac:dyDescent="0.25">
      <c r="A443" s="671">
        <f t="shared" si="20"/>
        <v>4</v>
      </c>
      <c r="B443" s="652">
        <v>3221</v>
      </c>
      <c r="C443" s="652" t="s">
        <v>2326</v>
      </c>
      <c r="D443" s="654">
        <f>SUMIFS('BALANCE_P-1'!$C:$C,'BALANCE_P-1'!$V:$V,'BALANCE-REF'!$B443)</f>
        <v>0</v>
      </c>
      <c r="E443" s="654">
        <f>SUMIFS('BALANCE_P-1'!$D:$D,'BALANCE_P-1'!$V:$V,'BALANCE-REF'!$B443)</f>
        <v>0</v>
      </c>
      <c r="F443" s="654">
        <f>SUMIFS(BALANCE_P!$C:$C,BALANCE_P!$V:$V,'BALANCE-REF'!$B443)</f>
        <v>0</v>
      </c>
      <c r="G443" s="654">
        <f>SUMIFS(BALANCE_P!$D:$D,BALANCE_P!$V:$V,'BALANCE-REF'!$B443)</f>
        <v>0</v>
      </c>
      <c r="H443" s="656">
        <f>SUMIFS(BALANCE_P!$E:$E,BALANCE_P!$V:$V,'BALANCE-REF'!$B443)</f>
        <v>0</v>
      </c>
      <c r="I443" s="656">
        <f>SUMIFS(BALANCE_P!$F:$F,BALANCE_P!$V:$V,'BALANCE-REF'!$B443)</f>
        <v>0</v>
      </c>
      <c r="J443" s="687">
        <f t="shared" si="18"/>
        <v>0</v>
      </c>
      <c r="K443" s="687">
        <f t="shared" si="19"/>
        <v>0</v>
      </c>
    </row>
    <row r="444" spans="1:11" ht="19" x14ac:dyDescent="0.25">
      <c r="A444" s="671">
        <f t="shared" si="20"/>
        <v>4</v>
      </c>
      <c r="B444" s="652">
        <v>3229</v>
      </c>
      <c r="C444" s="652" t="s">
        <v>2323</v>
      </c>
      <c r="D444" s="654">
        <f>SUMIFS('BALANCE_P-1'!$C:$C,'BALANCE_P-1'!$V:$V,'BALANCE-REF'!$B444)</f>
        <v>0</v>
      </c>
      <c r="E444" s="654">
        <f>SUMIFS('BALANCE_P-1'!$D:$D,'BALANCE_P-1'!$V:$V,'BALANCE-REF'!$B444)</f>
        <v>0</v>
      </c>
      <c r="F444" s="654">
        <f>SUMIFS(BALANCE_P!$C:$C,BALANCE_P!$V:$V,'BALANCE-REF'!$B444)</f>
        <v>0</v>
      </c>
      <c r="G444" s="654">
        <f>SUMIFS(BALANCE_P!$D:$D,BALANCE_P!$V:$V,'BALANCE-REF'!$B444)</f>
        <v>0</v>
      </c>
      <c r="H444" s="656">
        <f>SUMIFS(BALANCE_P!$E:$E,BALANCE_P!$V:$V,'BALANCE-REF'!$B444)</f>
        <v>0</v>
      </c>
      <c r="I444" s="656">
        <f>SUMIFS(BALANCE_P!$F:$F,BALANCE_P!$V:$V,'BALANCE-REF'!$B444)</f>
        <v>0</v>
      </c>
      <c r="J444" s="687">
        <f t="shared" si="18"/>
        <v>0</v>
      </c>
      <c r="K444" s="687">
        <f t="shared" si="19"/>
        <v>0</v>
      </c>
    </row>
    <row r="445" spans="1:11" ht="19" x14ac:dyDescent="0.25">
      <c r="A445" s="671">
        <f t="shared" si="20"/>
        <v>3</v>
      </c>
      <c r="B445" s="652">
        <v>323</v>
      </c>
      <c r="C445" s="652" t="s">
        <v>153</v>
      </c>
      <c r="D445" s="654">
        <f>SUMIFS('BALANCE_P-1'!$C:$C,'BALANCE_P-1'!$W:$W,'BALANCE-REF'!$B445)</f>
        <v>0</v>
      </c>
      <c r="E445" s="654">
        <f>SUMIFS('BALANCE_P-1'!$D:$D,'BALANCE_P-1'!$W:$W,'BALANCE-REF'!$B445)</f>
        <v>0</v>
      </c>
      <c r="F445" s="654">
        <f>SUMIFS(BALANCE_P!$C:$C,BALANCE_P!$W:$W,'BALANCE-REF'!$B445)</f>
        <v>0</v>
      </c>
      <c r="G445" s="654">
        <f>SUMIFS(BALANCE_P!$D:$D,BALANCE_P!$W:$W,'BALANCE-REF'!$B445)</f>
        <v>0</v>
      </c>
      <c r="H445" s="656">
        <f>SUMIFS(BALANCE_P!$E:$E,BALANCE_P!$W:$W,'BALANCE-REF'!$B445)</f>
        <v>0</v>
      </c>
      <c r="I445" s="656">
        <f>SUMIFS(BALANCE_P!$F:$F,BALANCE_P!$W:$W,'BALANCE-REF'!$B445)</f>
        <v>0</v>
      </c>
      <c r="J445" s="687">
        <f t="shared" si="18"/>
        <v>0</v>
      </c>
      <c r="K445" s="687">
        <f t="shared" si="19"/>
        <v>0</v>
      </c>
    </row>
    <row r="446" spans="1:11" ht="19" x14ac:dyDescent="0.25">
      <c r="A446" s="671">
        <f t="shared" si="20"/>
        <v>4</v>
      </c>
      <c r="B446" s="652">
        <v>3231</v>
      </c>
      <c r="C446" s="652" t="s">
        <v>153</v>
      </c>
      <c r="D446" s="654">
        <f>SUMIFS('BALANCE_P-1'!$C:$C,'BALANCE_P-1'!$V:$V,'BALANCE-REF'!$B446)</f>
        <v>0</v>
      </c>
      <c r="E446" s="654">
        <f>SUMIFS('BALANCE_P-1'!$D:$D,'BALANCE_P-1'!$V:$V,'BALANCE-REF'!$B446)</f>
        <v>0</v>
      </c>
      <c r="F446" s="654">
        <f>SUMIFS(BALANCE_P!$C:$C,BALANCE_P!$V:$V,'BALANCE-REF'!$B446)</f>
        <v>0</v>
      </c>
      <c r="G446" s="654">
        <f>SUMIFS(BALANCE_P!$D:$D,BALANCE_P!$V:$V,'BALANCE-REF'!$B446)</f>
        <v>0</v>
      </c>
      <c r="H446" s="656">
        <f>SUMIFS(BALANCE_P!$E:$E,BALANCE_P!$V:$V,'BALANCE-REF'!$B446)</f>
        <v>0</v>
      </c>
      <c r="I446" s="656">
        <f>SUMIFS(BALANCE_P!$F:$F,BALANCE_P!$V:$V,'BALANCE-REF'!$B446)</f>
        <v>0</v>
      </c>
      <c r="J446" s="687">
        <f t="shared" si="18"/>
        <v>0</v>
      </c>
      <c r="K446" s="687">
        <f t="shared" si="19"/>
        <v>0</v>
      </c>
    </row>
    <row r="447" spans="1:11" ht="19" x14ac:dyDescent="0.25">
      <c r="A447" s="671">
        <f t="shared" si="20"/>
        <v>4</v>
      </c>
      <c r="B447" s="652">
        <v>3239</v>
      </c>
      <c r="C447" s="652" t="s">
        <v>2323</v>
      </c>
      <c r="D447" s="654">
        <f>SUMIFS('BALANCE_P-1'!$C:$C,'BALANCE_P-1'!$V:$V,'BALANCE-REF'!$B447)</f>
        <v>0</v>
      </c>
      <c r="E447" s="654">
        <f>SUMIFS('BALANCE_P-1'!$D:$D,'BALANCE_P-1'!$V:$V,'BALANCE-REF'!$B447)</f>
        <v>0</v>
      </c>
      <c r="F447" s="654">
        <f>SUMIFS(BALANCE_P!$C:$C,BALANCE_P!$V:$V,'BALANCE-REF'!$B447)</f>
        <v>0</v>
      </c>
      <c r="G447" s="654">
        <f>SUMIFS(BALANCE_P!$D:$D,BALANCE_P!$V:$V,'BALANCE-REF'!$B447)</f>
        <v>0</v>
      </c>
      <c r="H447" s="656">
        <f>SUMIFS(BALANCE_P!$E:$E,BALANCE_P!$V:$V,'BALANCE-REF'!$B447)</f>
        <v>0</v>
      </c>
      <c r="I447" s="656">
        <f>SUMIFS(BALANCE_P!$F:$F,BALANCE_P!$V:$V,'BALANCE-REF'!$B447)</f>
        <v>0</v>
      </c>
      <c r="J447" s="687">
        <f t="shared" si="18"/>
        <v>0</v>
      </c>
      <c r="K447" s="687">
        <f t="shared" si="19"/>
        <v>0</v>
      </c>
    </row>
    <row r="448" spans="1:11" ht="19" x14ac:dyDescent="0.25">
      <c r="A448" s="671">
        <f t="shared" si="20"/>
        <v>3</v>
      </c>
      <c r="B448" s="652">
        <v>324</v>
      </c>
      <c r="C448" s="652" t="s">
        <v>2327</v>
      </c>
      <c r="D448" s="654">
        <f>SUMIFS('BALANCE_P-1'!$C:$C,'BALANCE_P-1'!$W:$W,'BALANCE-REF'!$B448)</f>
        <v>0</v>
      </c>
      <c r="E448" s="654">
        <f>SUMIFS('BALANCE_P-1'!$D:$D,'BALANCE_P-1'!$W:$W,'BALANCE-REF'!$B448)</f>
        <v>0</v>
      </c>
      <c r="F448" s="654">
        <f>SUMIFS(BALANCE_P!$C:$C,BALANCE_P!$W:$W,'BALANCE-REF'!$B448)</f>
        <v>0</v>
      </c>
      <c r="G448" s="654">
        <f>SUMIFS(BALANCE_P!$D:$D,BALANCE_P!$W:$W,'BALANCE-REF'!$B448)</f>
        <v>0</v>
      </c>
      <c r="H448" s="656">
        <f>SUMIFS(BALANCE_P!$E:$E,BALANCE_P!$W:$W,'BALANCE-REF'!$B448)</f>
        <v>0</v>
      </c>
      <c r="I448" s="656">
        <f>SUMIFS(BALANCE_P!$F:$F,BALANCE_P!$W:$W,'BALANCE-REF'!$B448)</f>
        <v>0</v>
      </c>
      <c r="J448" s="687">
        <f t="shared" si="18"/>
        <v>0</v>
      </c>
      <c r="K448" s="687">
        <f t="shared" si="19"/>
        <v>0</v>
      </c>
    </row>
    <row r="449" spans="1:14" ht="19" x14ac:dyDescent="0.25">
      <c r="A449" s="671">
        <f t="shared" si="20"/>
        <v>4</v>
      </c>
      <c r="B449" s="652">
        <v>3241</v>
      </c>
      <c r="C449" s="652" t="s">
        <v>2327</v>
      </c>
      <c r="D449" s="654">
        <f>SUMIFS('BALANCE_P-1'!$C:$C,'BALANCE_P-1'!$V:$V,'BALANCE-REF'!$B449)</f>
        <v>0</v>
      </c>
      <c r="E449" s="654">
        <f>SUMIFS('BALANCE_P-1'!$D:$D,'BALANCE_P-1'!$V:$V,'BALANCE-REF'!$B449)</f>
        <v>0</v>
      </c>
      <c r="F449" s="654">
        <f>SUMIFS(BALANCE_P!$C:$C,BALANCE_P!$V:$V,'BALANCE-REF'!$B449)</f>
        <v>0</v>
      </c>
      <c r="G449" s="654">
        <f>SUMIFS(BALANCE_P!$D:$D,BALANCE_P!$V:$V,'BALANCE-REF'!$B449)</f>
        <v>0</v>
      </c>
      <c r="H449" s="656">
        <f>SUMIFS(BALANCE_P!$E:$E,BALANCE_P!$V:$V,'BALANCE-REF'!$B449)</f>
        <v>0</v>
      </c>
      <c r="I449" s="656">
        <f>SUMIFS(BALANCE_P!$F:$F,BALANCE_P!$V:$V,'BALANCE-REF'!$B449)</f>
        <v>0</v>
      </c>
      <c r="J449" s="687">
        <f t="shared" si="18"/>
        <v>0</v>
      </c>
      <c r="K449" s="687">
        <f t="shared" si="19"/>
        <v>0</v>
      </c>
    </row>
    <row r="450" spans="1:14" ht="19" x14ac:dyDescent="0.25">
      <c r="A450" s="671">
        <f t="shared" si="20"/>
        <v>4</v>
      </c>
      <c r="B450" s="652">
        <v>3249</v>
      </c>
      <c r="C450" s="652" t="s">
        <v>2323</v>
      </c>
      <c r="D450" s="654">
        <f>SUMIFS('BALANCE_P-1'!$C:$C,'BALANCE_P-1'!$V:$V,'BALANCE-REF'!$B450)</f>
        <v>0</v>
      </c>
      <c r="E450" s="654">
        <f>SUMIFS('BALANCE_P-1'!$D:$D,'BALANCE_P-1'!$V:$V,'BALANCE-REF'!$B450)</f>
        <v>0</v>
      </c>
      <c r="F450" s="654">
        <f>SUMIFS(BALANCE_P!$C:$C,BALANCE_P!$V:$V,'BALANCE-REF'!$B450)</f>
        <v>0</v>
      </c>
      <c r="G450" s="654">
        <f>SUMIFS(BALANCE_P!$D:$D,BALANCE_P!$V:$V,'BALANCE-REF'!$B450)</f>
        <v>0</v>
      </c>
      <c r="H450" s="656">
        <f>SUMIFS(BALANCE_P!$E:$E,BALANCE_P!$V:$V,'BALANCE-REF'!$B450)</f>
        <v>0</v>
      </c>
      <c r="I450" s="656">
        <f>SUMIFS(BALANCE_P!$F:$F,BALANCE_P!$V:$V,'BALANCE-REF'!$B450)</f>
        <v>0</v>
      </c>
      <c r="J450" s="687">
        <f t="shared" si="18"/>
        <v>0</v>
      </c>
      <c r="K450" s="687">
        <f t="shared" si="19"/>
        <v>0</v>
      </c>
    </row>
    <row r="451" spans="1:14" ht="19" x14ac:dyDescent="0.25">
      <c r="A451" s="671">
        <f t="shared" si="20"/>
        <v>2</v>
      </c>
      <c r="B451" s="658">
        <v>33</v>
      </c>
      <c r="C451" s="658" t="s">
        <v>2328</v>
      </c>
      <c r="D451" s="659">
        <f>SUMIFS('BALANCE_P-1'!$C:$C,'BALANCE_P-1'!$X:$X,'BALANCE-REF'!$B451)</f>
        <v>240214224</v>
      </c>
      <c r="E451" s="659">
        <f>SUMIFS('BALANCE_P-1'!$D:$D,'BALANCE_P-1'!$X:$X,'BALANCE-REF'!$B451)</f>
        <v>2753061257</v>
      </c>
      <c r="F451" s="659">
        <f>SUMIFS(BALANCE_P!$C:$C,BALANCE_P!$X:$X,'BALANCE-REF'!$B451)</f>
        <v>55221349245</v>
      </c>
      <c r="G451" s="659">
        <f>SUMIFS(BALANCE_P!$D:$D,BALANCE_P!$X:$X,'BALANCE-REF'!$B451)</f>
        <v>52935428728</v>
      </c>
      <c r="H451" s="656">
        <f>SUMIFS(BALANCE_P!$E:$E,BALANCE_P!$X:$X,'BALANCE-REF'!$B451)</f>
        <v>295377018</v>
      </c>
      <c r="I451" s="656">
        <f>SUMIFS(BALANCE_P!$F:$F,BALANCE_P!$X:$X,'BALANCE-REF'!$B451)</f>
        <v>522303532</v>
      </c>
      <c r="J451" s="687">
        <f t="shared" si="18"/>
        <v>55162794</v>
      </c>
      <c r="K451" s="687">
        <f t="shared" si="19"/>
        <v>-2230757725</v>
      </c>
    </row>
    <row r="452" spans="1:14" ht="19" x14ac:dyDescent="0.25">
      <c r="A452" s="671">
        <f t="shared" si="20"/>
        <v>3</v>
      </c>
      <c r="B452" s="652">
        <v>331</v>
      </c>
      <c r="C452" s="652" t="s">
        <v>109</v>
      </c>
      <c r="D452" s="654">
        <f>SUMIFS('BALANCE_P-1'!$C:$C,'BALANCE_P-1'!$W:$W,'BALANCE-REF'!$B452)</f>
        <v>237996054</v>
      </c>
      <c r="E452" s="654">
        <f>SUMIFS('BALANCE_P-1'!$D:$D,'BALANCE_P-1'!$W:$W,'BALANCE-REF'!$B452)</f>
        <v>34615254</v>
      </c>
      <c r="F452" s="654">
        <f>SUMIFS(BALANCE_P!$C:$C,BALANCE_P!$W:$W,'BALANCE-REF'!$B452)</f>
        <v>44261713159</v>
      </c>
      <c r="G452" s="654">
        <f>SUMIFS(BALANCE_P!$D:$D,BALANCE_P!$W:$W,'BALANCE-REF'!$B452)</f>
        <v>44241882722</v>
      </c>
      <c r="H452" s="656">
        <f>SUMIFS(BALANCE_P!$E:$E,BALANCE_P!$W:$W,'BALANCE-REF'!$B452)</f>
        <v>290795348</v>
      </c>
      <c r="I452" s="656">
        <f>SUMIFS(BALANCE_P!$F:$F,BALANCE_P!$W:$W,'BALANCE-REF'!$B452)</f>
        <v>67584110</v>
      </c>
      <c r="J452" s="687">
        <f t="shared" si="18"/>
        <v>52799294</v>
      </c>
      <c r="K452" s="687">
        <f t="shared" si="19"/>
        <v>32968856</v>
      </c>
    </row>
    <row r="453" spans="1:14" ht="19" x14ac:dyDescent="0.25">
      <c r="A453" s="671">
        <f t="shared" si="20"/>
        <v>4</v>
      </c>
      <c r="B453" s="652">
        <v>3311</v>
      </c>
      <c r="C453" s="652" t="s">
        <v>2329</v>
      </c>
      <c r="D453" s="654">
        <f>SUMIFS('BALANCE_P-1'!$C:$C,'BALANCE_P-1'!$V:$V,'BALANCE-REF'!$B453)</f>
        <v>0</v>
      </c>
      <c r="E453" s="654">
        <f>SUMIFS('BALANCE_P-1'!$D:$D,'BALANCE_P-1'!$V:$V,'BALANCE-REF'!$B453)</f>
        <v>0</v>
      </c>
      <c r="F453" s="654">
        <f>SUMIFS(BALANCE_P!$C:$C,BALANCE_P!$V:$V,'BALANCE-REF'!$B453)</f>
        <v>0</v>
      </c>
      <c r="G453" s="654">
        <f>SUMIFS(BALANCE_P!$D:$D,BALANCE_P!$V:$V,'BALANCE-REF'!$B453)</f>
        <v>0</v>
      </c>
      <c r="H453" s="656">
        <f>SUMIFS(BALANCE_P!$E:$E,BALANCE_P!$V:$V,'BALANCE-REF'!$B453)</f>
        <v>0</v>
      </c>
      <c r="I453" s="656">
        <f>SUMIFS(BALANCE_P!$F:$F,BALANCE_P!$V:$V,'BALANCE-REF'!$B453)</f>
        <v>0</v>
      </c>
      <c r="J453" s="687">
        <f t="shared" si="18"/>
        <v>0</v>
      </c>
      <c r="K453" s="687">
        <f t="shared" si="19"/>
        <v>0</v>
      </c>
    </row>
    <row r="454" spans="1:14" ht="19" x14ac:dyDescent="0.25">
      <c r="A454" s="671">
        <f t="shared" si="20"/>
        <v>4</v>
      </c>
      <c r="B454" s="652">
        <v>3312</v>
      </c>
      <c r="C454" s="652" t="s">
        <v>2330</v>
      </c>
      <c r="D454" s="654">
        <f>SUMIFS('BALANCE_P-1'!$C:$C,'BALANCE_P-1'!$V:$V,'BALANCE-REF'!$B454)</f>
        <v>91275707</v>
      </c>
      <c r="E454" s="654">
        <f>SUMIFS('BALANCE_P-1'!$D:$D,'BALANCE_P-1'!$V:$V,'BALANCE-REF'!$B454)</f>
        <v>0</v>
      </c>
      <c r="F454" s="654">
        <f>SUMIFS(BALANCE_P!$C:$C,BALANCE_P!$V:$V,'BALANCE-REF'!$B454)</f>
        <v>341859613</v>
      </c>
      <c r="G454" s="654">
        <f>SUMIFS(BALANCE_P!$D:$D,BALANCE_P!$V:$V,'BALANCE-REF'!$B454)</f>
        <v>320019015</v>
      </c>
      <c r="H454" s="656">
        <f>SUMIFS(BALANCE_P!$E:$E,BALANCE_P!$V:$V,'BALANCE-REF'!$B454)</f>
        <v>113116305</v>
      </c>
      <c r="I454" s="656">
        <f>SUMIFS(BALANCE_P!$F:$F,BALANCE_P!$V:$V,'BALANCE-REF'!$B454)</f>
        <v>0</v>
      </c>
      <c r="J454" s="687">
        <f t="shared" si="18"/>
        <v>21840598</v>
      </c>
      <c r="K454" s="687">
        <f t="shared" si="19"/>
        <v>0</v>
      </c>
      <c r="N454" s="699"/>
    </row>
    <row r="455" spans="1:14" ht="19" x14ac:dyDescent="0.25">
      <c r="A455" s="671">
        <f t="shared" si="20"/>
        <v>5</v>
      </c>
      <c r="B455" s="652">
        <v>33121</v>
      </c>
      <c r="C455" s="652" t="s">
        <v>2331</v>
      </c>
      <c r="D455" s="654">
        <f>SUMIFS('BALANCE_P-1'!$C:$C,'BALANCE_P-1'!$U:$U,'BALANCE-REF'!$B455)</f>
        <v>91275707</v>
      </c>
      <c r="E455" s="654">
        <f>SUMIFS('BALANCE_P-1'!$D:$D,'BALANCE_P-1'!$U:$U,'BALANCE-REF'!$B455)</f>
        <v>0</v>
      </c>
      <c r="F455" s="654">
        <f>SUMIFS(BALANCE_P!$C:$C,BALANCE_P!$U:$U,'BALANCE-REF'!$B455)</f>
        <v>341859613</v>
      </c>
      <c r="G455" s="654">
        <f>SUMIFS(BALANCE_P!$D:$D,BALANCE_P!$U:$U,'BALANCE-REF'!$B455)</f>
        <v>320019015</v>
      </c>
      <c r="H455" s="656">
        <f>SUMIFS(BALANCE_P!$E:$E,BALANCE_P!$U:$U,'BALANCE-REF'!$B455)</f>
        <v>113116305</v>
      </c>
      <c r="I455" s="656">
        <f>SUMIFS(BALANCE_P!$F:$F,BALANCE_P!$U:$U,'BALANCE-REF'!$B455)</f>
        <v>0</v>
      </c>
      <c r="J455" s="687">
        <f t="shared" ref="J455:J518" si="21">H455-D455</f>
        <v>21840598</v>
      </c>
      <c r="K455" s="687">
        <f t="shared" ref="K455:K518" si="22">I455-E455</f>
        <v>0</v>
      </c>
    </row>
    <row r="456" spans="1:14" ht="19" x14ac:dyDescent="0.25">
      <c r="A456" s="671">
        <f t="shared" si="20"/>
        <v>5</v>
      </c>
      <c r="B456" s="652">
        <v>33122</v>
      </c>
      <c r="C456" s="652" t="s">
        <v>2332</v>
      </c>
      <c r="D456" s="654">
        <f>SUMIFS('BALANCE_P-1'!$C:$C,'BALANCE_P-1'!$U:$U,'BALANCE-REF'!$B456)</f>
        <v>0</v>
      </c>
      <c r="E456" s="654">
        <f>SUMIFS('BALANCE_P-1'!$D:$D,'BALANCE_P-1'!$U:$U,'BALANCE-REF'!$B456)</f>
        <v>0</v>
      </c>
      <c r="F456" s="654">
        <f>SUMIFS(BALANCE_P!$C:$C,BALANCE_P!$U:$U,'BALANCE-REF'!$B456)</f>
        <v>0</v>
      </c>
      <c r="G456" s="654">
        <f>SUMIFS(BALANCE_P!$D:$D,BALANCE_P!$U:$U,'BALANCE-REF'!$B456)</f>
        <v>0</v>
      </c>
      <c r="H456" s="656">
        <f>SUMIFS(BALANCE_P!$E:$E,BALANCE_P!$U:$U,'BALANCE-REF'!$B456)</f>
        <v>0</v>
      </c>
      <c r="I456" s="656">
        <f>SUMIFS(BALANCE_P!$F:$F,BALANCE_P!$U:$U,'BALANCE-REF'!$B456)</f>
        <v>0</v>
      </c>
      <c r="J456" s="687">
        <f t="shared" si="21"/>
        <v>0</v>
      </c>
      <c r="K456" s="687">
        <f t="shared" si="22"/>
        <v>0</v>
      </c>
    </row>
    <row r="457" spans="1:14" ht="19" x14ac:dyDescent="0.25">
      <c r="A457" s="671">
        <f t="shared" si="20"/>
        <v>4</v>
      </c>
      <c r="B457" s="652">
        <v>3313</v>
      </c>
      <c r="C457" s="652" t="s">
        <v>2333</v>
      </c>
      <c r="D457" s="654">
        <f>SUMIFS('BALANCE_P-1'!$C:$C,'BALANCE_P-1'!$V:$V,'BALANCE-REF'!$B457)</f>
        <v>0</v>
      </c>
      <c r="E457" s="654">
        <f>SUMIFS('BALANCE_P-1'!$D:$D,'BALANCE_P-1'!$V:$V,'BALANCE-REF'!$B457)</f>
        <v>22385254</v>
      </c>
      <c r="F457" s="654">
        <f>SUMIFS(BALANCE_P!$C:$C,BALANCE_P!$V:$V,'BALANCE-REF'!$B457)</f>
        <v>361016822</v>
      </c>
      <c r="G457" s="654">
        <f>SUMIFS(BALANCE_P!$D:$D,BALANCE_P!$V:$V,'BALANCE-REF'!$B457)</f>
        <v>338631568</v>
      </c>
      <c r="H457" s="656">
        <f>SUMIFS(BALANCE_P!$E:$E,BALANCE_P!$V:$V,'BALANCE-REF'!$B457)</f>
        <v>0</v>
      </c>
      <c r="I457" s="656">
        <f>SUMIFS(BALANCE_P!$F:$F,BALANCE_P!$V:$V,'BALANCE-REF'!$B457)</f>
        <v>0</v>
      </c>
      <c r="J457" s="687">
        <f t="shared" si="21"/>
        <v>0</v>
      </c>
      <c r="K457" s="687">
        <f t="shared" si="22"/>
        <v>-22385254</v>
      </c>
    </row>
    <row r="458" spans="1:14" ht="19" x14ac:dyDescent="0.25">
      <c r="A458" s="671">
        <f t="shared" si="20"/>
        <v>4</v>
      </c>
      <c r="B458" s="652">
        <v>3314</v>
      </c>
      <c r="C458" s="652" t="s">
        <v>2334</v>
      </c>
      <c r="D458" s="654">
        <f>SUMIFS('BALANCE_P-1'!$C:$C,'BALANCE_P-1'!$V:$V,'BALANCE-REF'!$B458)</f>
        <v>0</v>
      </c>
      <c r="E458" s="654">
        <f>SUMIFS('BALANCE_P-1'!$D:$D,'BALANCE_P-1'!$V:$V,'BALANCE-REF'!$B458)</f>
        <v>0</v>
      </c>
      <c r="F458" s="654">
        <f>SUMIFS(BALANCE_P!$C:$C,BALANCE_P!$V:$V,'BALANCE-REF'!$B458)</f>
        <v>0</v>
      </c>
      <c r="G458" s="654">
        <f>SUMIFS(BALANCE_P!$D:$D,BALANCE_P!$V:$V,'BALANCE-REF'!$B458)</f>
        <v>0</v>
      </c>
      <c r="H458" s="656">
        <f>SUMIFS(BALANCE_P!$E:$E,BALANCE_P!$V:$V,'BALANCE-REF'!$B458)</f>
        <v>0</v>
      </c>
      <c r="I458" s="656">
        <f>SUMIFS(BALANCE_P!$F:$F,BALANCE_P!$V:$V,'BALANCE-REF'!$B458)</f>
        <v>0</v>
      </c>
      <c r="J458" s="687">
        <f t="shared" si="21"/>
        <v>0</v>
      </c>
      <c r="K458" s="687">
        <f t="shared" si="22"/>
        <v>0</v>
      </c>
    </row>
    <row r="459" spans="1:14" ht="19" x14ac:dyDescent="0.25">
      <c r="A459" s="671">
        <f t="shared" si="20"/>
        <v>5</v>
      </c>
      <c r="B459" s="652">
        <v>33141</v>
      </c>
      <c r="C459" s="652" t="s">
        <v>2335</v>
      </c>
      <c r="D459" s="654">
        <f>SUMIFS('BALANCE_P-1'!$C:$C,'BALANCE_P-1'!$U:$U,'BALANCE-REF'!$B459)</f>
        <v>0</v>
      </c>
      <c r="E459" s="654">
        <f>SUMIFS('BALANCE_P-1'!$D:$D,'BALANCE_P-1'!$U:$U,'BALANCE-REF'!$B459)</f>
        <v>0</v>
      </c>
      <c r="F459" s="654">
        <f>SUMIFS(BALANCE_P!$C:$C,BALANCE_P!$U:$U,'BALANCE-REF'!$B459)</f>
        <v>0</v>
      </c>
      <c r="G459" s="654">
        <f>SUMIFS(BALANCE_P!$D:$D,BALANCE_P!$U:$U,'BALANCE-REF'!$B459)</f>
        <v>0</v>
      </c>
      <c r="H459" s="656">
        <f>SUMIFS(BALANCE_P!$E:$E,BALANCE_P!$U:$U,'BALANCE-REF'!$B459)</f>
        <v>0</v>
      </c>
      <c r="I459" s="656">
        <f>SUMIFS(BALANCE_P!$F:$F,BALANCE_P!$U:$U,'BALANCE-REF'!$B459)</f>
        <v>0</v>
      </c>
      <c r="J459" s="687">
        <f t="shared" si="21"/>
        <v>0</v>
      </c>
      <c r="K459" s="687">
        <f t="shared" si="22"/>
        <v>0</v>
      </c>
    </row>
    <row r="460" spans="1:14" ht="19" x14ac:dyDescent="0.25">
      <c r="A460" s="671">
        <f t="shared" si="20"/>
        <v>5</v>
      </c>
      <c r="B460" s="652">
        <v>33142</v>
      </c>
      <c r="C460" s="652" t="s">
        <v>2336</v>
      </c>
      <c r="D460" s="654">
        <f>SUMIFS('BALANCE_P-1'!$C:$C,'BALANCE_P-1'!$U:$U,'BALANCE-REF'!$B460)</f>
        <v>0</v>
      </c>
      <c r="E460" s="654">
        <f>SUMIFS('BALANCE_P-1'!$D:$D,'BALANCE_P-1'!$U:$U,'BALANCE-REF'!$B460)</f>
        <v>0</v>
      </c>
      <c r="F460" s="654">
        <f>SUMIFS(BALANCE_P!$C:$C,BALANCE_P!$U:$U,'BALANCE-REF'!$B460)</f>
        <v>0</v>
      </c>
      <c r="G460" s="654">
        <f>SUMIFS(BALANCE_P!$D:$D,BALANCE_P!$U:$U,'BALANCE-REF'!$B460)</f>
        <v>0</v>
      </c>
      <c r="H460" s="656">
        <f>SUMIFS(BALANCE_P!$E:$E,BALANCE_P!$U:$U,'BALANCE-REF'!$B460)</f>
        <v>0</v>
      </c>
      <c r="I460" s="656">
        <f>SUMIFS(BALANCE_P!$F:$F,BALANCE_P!$U:$U,'BALANCE-REF'!$B460)</f>
        <v>0</v>
      </c>
      <c r="J460" s="687">
        <f t="shared" si="21"/>
        <v>0</v>
      </c>
      <c r="K460" s="687">
        <f t="shared" si="22"/>
        <v>0</v>
      </c>
    </row>
    <row r="461" spans="1:14" ht="19" x14ac:dyDescent="0.25">
      <c r="A461" s="671">
        <f t="shared" si="20"/>
        <v>5</v>
      </c>
      <c r="B461" s="652">
        <v>33143</v>
      </c>
      <c r="C461" s="652" t="s">
        <v>2337</v>
      </c>
      <c r="D461" s="654">
        <f>SUMIFS('BALANCE_P-1'!$C:$C,'BALANCE_P-1'!$U:$U,'BALANCE-REF'!$B461)</f>
        <v>0</v>
      </c>
      <c r="E461" s="654">
        <f>SUMIFS('BALANCE_P-1'!$D:$D,'BALANCE_P-1'!$U:$U,'BALANCE-REF'!$B461)</f>
        <v>0</v>
      </c>
      <c r="F461" s="654">
        <f>SUMIFS(BALANCE_P!$C:$C,BALANCE_P!$U:$U,'BALANCE-REF'!$B461)</f>
        <v>0</v>
      </c>
      <c r="G461" s="654">
        <f>SUMIFS(BALANCE_P!$D:$D,BALANCE_P!$U:$U,'BALANCE-REF'!$B461)</f>
        <v>0</v>
      </c>
      <c r="H461" s="656">
        <f>SUMIFS(BALANCE_P!$E:$E,BALANCE_P!$U:$U,'BALANCE-REF'!$B461)</f>
        <v>0</v>
      </c>
      <c r="I461" s="656">
        <f>SUMIFS(BALANCE_P!$F:$F,BALANCE_P!$U:$U,'BALANCE-REF'!$B461)</f>
        <v>0</v>
      </c>
      <c r="J461" s="687">
        <f t="shared" si="21"/>
        <v>0</v>
      </c>
      <c r="K461" s="687">
        <f t="shared" si="22"/>
        <v>0</v>
      </c>
    </row>
    <row r="462" spans="1:14" ht="19" x14ac:dyDescent="0.25">
      <c r="A462" s="671">
        <f t="shared" si="20"/>
        <v>4</v>
      </c>
      <c r="B462" s="652">
        <v>3315</v>
      </c>
      <c r="C462" s="652" t="s">
        <v>2338</v>
      </c>
      <c r="D462" s="654">
        <f>SUMIFS('BALANCE_P-1'!$C:$C,'BALANCE_P-1'!$V:$V,'BALANCE-REF'!$B462)</f>
        <v>0</v>
      </c>
      <c r="E462" s="654">
        <f>SUMIFS('BALANCE_P-1'!$D:$D,'BALANCE_P-1'!$V:$V,'BALANCE-REF'!$B462)</f>
        <v>0</v>
      </c>
      <c r="F462" s="654">
        <f>SUMIFS(BALANCE_P!$C:$C,BALANCE_P!$V:$V,'BALANCE-REF'!$B462)</f>
        <v>0</v>
      </c>
      <c r="G462" s="654">
        <f>SUMIFS(BALANCE_P!$D:$D,BALANCE_P!$V:$V,'BALANCE-REF'!$B462)</f>
        <v>0</v>
      </c>
      <c r="H462" s="656">
        <f>SUMIFS(BALANCE_P!$E:$E,BALANCE_P!$V:$V,'BALANCE-REF'!$B462)</f>
        <v>0</v>
      </c>
      <c r="I462" s="656">
        <f>SUMIFS(BALANCE_P!$F:$F,BALANCE_P!$V:$V,'BALANCE-REF'!$B462)</f>
        <v>0</v>
      </c>
      <c r="J462" s="687">
        <f t="shared" si="21"/>
        <v>0</v>
      </c>
      <c r="K462" s="687">
        <f t="shared" si="22"/>
        <v>0</v>
      </c>
    </row>
    <row r="463" spans="1:14" ht="19" x14ac:dyDescent="0.25">
      <c r="A463" s="671">
        <f t="shared" si="20"/>
        <v>4</v>
      </c>
      <c r="B463" s="652">
        <v>3316</v>
      </c>
      <c r="C463" s="652" t="s">
        <v>2339</v>
      </c>
      <c r="D463" s="654">
        <f>SUMIFS('BALANCE_P-1'!$C:$C,'BALANCE_P-1'!$V:$V,'BALANCE-REF'!$B463)</f>
        <v>146720347</v>
      </c>
      <c r="E463" s="654">
        <f>SUMIFS('BALANCE_P-1'!$D:$D,'BALANCE_P-1'!$V:$V,'BALANCE-REF'!$B463)</f>
        <v>0</v>
      </c>
      <c r="F463" s="654">
        <f>SUMIFS(BALANCE_P!$C:$C,BALANCE_P!$V:$V,'BALANCE-REF'!$B463)</f>
        <v>43557836724</v>
      </c>
      <c r="G463" s="654">
        <f>SUMIFS(BALANCE_P!$D:$D,BALANCE_P!$V:$V,'BALANCE-REF'!$B463)</f>
        <v>43526878029</v>
      </c>
      <c r="H463" s="656">
        <f>SUMIFS(BALANCE_P!$E:$E,BALANCE_P!$V:$V,'BALANCE-REF'!$B463)</f>
        <v>177679043</v>
      </c>
      <c r="I463" s="656">
        <f>SUMIFS(BALANCE_P!$F:$F,BALANCE_P!$V:$V,'BALANCE-REF'!$B463)</f>
        <v>0</v>
      </c>
      <c r="J463" s="687">
        <f t="shared" si="21"/>
        <v>30958696</v>
      </c>
      <c r="K463" s="687">
        <f t="shared" si="22"/>
        <v>0</v>
      </c>
    </row>
    <row r="464" spans="1:14" ht="19" x14ac:dyDescent="0.25">
      <c r="A464" s="671">
        <f t="shared" si="20"/>
        <v>4</v>
      </c>
      <c r="B464" s="652">
        <v>3319</v>
      </c>
      <c r="C464" s="652" t="s">
        <v>2340</v>
      </c>
      <c r="D464" s="654">
        <f>SUMIFS('BALANCE_P-1'!$C:$C,'BALANCE_P-1'!$V:$V,'BALANCE-REF'!$B464)</f>
        <v>0</v>
      </c>
      <c r="E464" s="654">
        <f>SUMIFS('BALANCE_P-1'!$D:$D,'BALANCE_P-1'!$V:$V,'BALANCE-REF'!$B464)</f>
        <v>12230000</v>
      </c>
      <c r="F464" s="654">
        <f>SUMIFS(BALANCE_P!$C:$C,BALANCE_P!$V:$V,'BALANCE-REF'!$B464)</f>
        <v>1000000</v>
      </c>
      <c r="G464" s="654">
        <f>SUMIFS(BALANCE_P!$D:$D,BALANCE_P!$V:$V,'BALANCE-REF'!$B464)</f>
        <v>56354110</v>
      </c>
      <c r="H464" s="656">
        <f>SUMIFS(BALANCE_P!$E:$E,BALANCE_P!$V:$V,'BALANCE-REF'!$B464)</f>
        <v>0</v>
      </c>
      <c r="I464" s="656">
        <f>SUMIFS(BALANCE_P!$F:$F,BALANCE_P!$V:$V,'BALANCE-REF'!$B464)</f>
        <v>67584110</v>
      </c>
      <c r="J464" s="687">
        <f t="shared" si="21"/>
        <v>0</v>
      </c>
      <c r="K464" s="687">
        <f t="shared" si="22"/>
        <v>55354110</v>
      </c>
    </row>
    <row r="465" spans="1:11" ht="19" x14ac:dyDescent="0.25">
      <c r="A465" s="671">
        <f t="shared" si="20"/>
        <v>5</v>
      </c>
      <c r="B465" s="652">
        <v>33191</v>
      </c>
      <c r="C465" s="652" t="s">
        <v>2340</v>
      </c>
      <c r="D465" s="654">
        <f>SUMIFS('BALANCE_P-1'!$C:$C,'BALANCE_P-1'!$U:$U,'BALANCE-REF'!$B465)</f>
        <v>0</v>
      </c>
      <c r="E465" s="654">
        <f>SUMIFS('BALANCE_P-1'!$D:$D,'BALANCE_P-1'!$U:$U,'BALANCE-REF'!$B465)</f>
        <v>0</v>
      </c>
      <c r="F465" s="654">
        <f>SUMIFS(BALANCE_P!$C:$C,BALANCE_P!$U:$U,'BALANCE-REF'!$B465)</f>
        <v>0</v>
      </c>
      <c r="G465" s="654">
        <f>SUMIFS(BALANCE_P!$D:$D,BALANCE_P!$U:$U,'BALANCE-REF'!$B465)</f>
        <v>0</v>
      </c>
      <c r="H465" s="656">
        <f>SUMIFS(BALANCE_P!$E:$E,BALANCE_P!$U:$U,'BALANCE-REF'!$B465)</f>
        <v>0</v>
      </c>
      <c r="I465" s="656">
        <f>SUMIFS(BALANCE_P!$F:$F,BALANCE_P!$U:$U,'BALANCE-REF'!$B465)</f>
        <v>0</v>
      </c>
      <c r="J465" s="687">
        <f t="shared" si="21"/>
        <v>0</v>
      </c>
      <c r="K465" s="687">
        <f t="shared" si="22"/>
        <v>0</v>
      </c>
    </row>
    <row r="466" spans="1:11" ht="19" x14ac:dyDescent="0.25">
      <c r="A466" s="671">
        <f t="shared" ref="A466:A538" si="23">LEN(B466)</f>
        <v>6</v>
      </c>
      <c r="B466" s="652">
        <v>331911</v>
      </c>
      <c r="C466" s="652" t="s">
        <v>2341</v>
      </c>
      <c r="D466" s="654">
        <f>SUMIFS('BALANCE_P-1'!$C:$C,'BALANCE_P-1'!$T:$T,'BALANCE-REF'!$B466)</f>
        <v>0</v>
      </c>
      <c r="E466" s="654">
        <f>SUMIFS('BALANCE_P-1'!$D:$D,'BALANCE_P-1'!$T:$T,'BALANCE-REF'!$B466)</f>
        <v>0</v>
      </c>
      <c r="F466" s="654">
        <f>SUMIFS(BALANCE_P!$C:$C,BALANCE_P!$T:$T,'BALANCE-REF'!$B466)</f>
        <v>0</v>
      </c>
      <c r="G466" s="654">
        <f>SUMIFS(BALANCE_P!$D:$D,BALANCE_P!$T:$T,'BALANCE-REF'!$B466)</f>
        <v>0</v>
      </c>
      <c r="H466" s="656">
        <f>SUMIFS(BALANCE_P!$E:$E,BALANCE_P!$T:$T,'BALANCE-REF'!$B466)</f>
        <v>0</v>
      </c>
      <c r="I466" s="656">
        <f>SUMIFS(BALANCE_P!$F:$F,BALANCE_P!$T:$T,'BALANCE-REF'!$B466)</f>
        <v>0</v>
      </c>
      <c r="J466" s="687">
        <f t="shared" si="21"/>
        <v>0</v>
      </c>
      <c r="K466" s="687">
        <f t="shared" si="22"/>
        <v>0</v>
      </c>
    </row>
    <row r="467" spans="1:11" ht="19" x14ac:dyDescent="0.25">
      <c r="A467" s="671">
        <f t="shared" si="23"/>
        <v>6</v>
      </c>
      <c r="B467" s="652">
        <v>331912</v>
      </c>
      <c r="C467" s="652" t="s">
        <v>2340</v>
      </c>
      <c r="D467" s="654">
        <f>SUMIFS('BALANCE_P-1'!$C:$C,'BALANCE_P-1'!$T:$T,'BALANCE-REF'!$B467)</f>
        <v>0</v>
      </c>
      <c r="E467" s="654">
        <f>SUMIFS('BALANCE_P-1'!$D:$D,'BALANCE_P-1'!$T:$T,'BALANCE-REF'!$B467)</f>
        <v>0</v>
      </c>
      <c r="F467" s="654">
        <f>SUMIFS(BALANCE_P!$C:$C,BALANCE_P!$T:$T,'BALANCE-REF'!$B467)</f>
        <v>0</v>
      </c>
      <c r="G467" s="654">
        <f>SUMIFS(BALANCE_P!$D:$D,BALANCE_P!$T:$T,'BALANCE-REF'!$B467)</f>
        <v>0</v>
      </c>
      <c r="H467" s="656">
        <f>SUMIFS(BALANCE_P!$E:$E,BALANCE_P!$T:$T,'BALANCE-REF'!$B467)</f>
        <v>0</v>
      </c>
      <c r="I467" s="656">
        <f>SUMIFS(BALANCE_P!$F:$F,BALANCE_P!$T:$T,'BALANCE-REF'!$B467)</f>
        <v>0</v>
      </c>
      <c r="J467" s="687">
        <f t="shared" si="21"/>
        <v>0</v>
      </c>
      <c r="K467" s="687">
        <f t="shared" si="22"/>
        <v>0</v>
      </c>
    </row>
    <row r="468" spans="1:11" ht="19" x14ac:dyDescent="0.25">
      <c r="A468" s="671">
        <f t="shared" si="23"/>
        <v>5</v>
      </c>
      <c r="B468" s="652">
        <v>33199</v>
      </c>
      <c r="C468" s="652" t="s">
        <v>2323</v>
      </c>
      <c r="D468" s="654">
        <f>SUMIFS('BALANCE_P-1'!$C:$C,'BALANCE_P-1'!$U:$U,'BALANCE-REF'!$B468)</f>
        <v>0</v>
      </c>
      <c r="E468" s="654">
        <f>SUMIFS('BALANCE_P-1'!$D:$D,'BALANCE_P-1'!$U:$U,'BALANCE-REF'!$B468)</f>
        <v>12230000</v>
      </c>
      <c r="F468" s="654">
        <f>SUMIFS(BALANCE_P!$C:$C,BALANCE_P!$U:$U,'BALANCE-REF'!$B468)</f>
        <v>1000000</v>
      </c>
      <c r="G468" s="654">
        <f>SUMIFS(BALANCE_P!$D:$D,BALANCE_P!$U:$U,'BALANCE-REF'!$B468)</f>
        <v>56354110</v>
      </c>
      <c r="H468" s="656">
        <f>SUMIFS(BALANCE_P!$E:$E,BALANCE_P!$U:$U,'BALANCE-REF'!$B468)</f>
        <v>0</v>
      </c>
      <c r="I468" s="656">
        <f>SUMIFS(BALANCE_P!$F:$F,BALANCE_P!$U:$U,'BALANCE-REF'!$B468)</f>
        <v>67584110</v>
      </c>
      <c r="J468" s="687">
        <f t="shared" si="21"/>
        <v>0</v>
      </c>
      <c r="K468" s="687">
        <f t="shared" si="22"/>
        <v>55354110</v>
      </c>
    </row>
    <row r="469" spans="1:11" ht="19" x14ac:dyDescent="0.25">
      <c r="A469" s="671">
        <f t="shared" si="23"/>
        <v>6</v>
      </c>
      <c r="B469" s="652">
        <v>331991</v>
      </c>
      <c r="C469" s="652" t="s">
        <v>2342</v>
      </c>
      <c r="D469" s="654">
        <f>SUMIFS('BALANCE_P-1'!$C:$C,'BALANCE_P-1'!$T:$T,'BALANCE-REF'!$B469)</f>
        <v>0</v>
      </c>
      <c r="E469" s="654">
        <f>SUMIFS('BALANCE_P-1'!$D:$D,'BALANCE_P-1'!$T:$T,'BALANCE-REF'!$B469)</f>
        <v>0</v>
      </c>
      <c r="F469" s="654">
        <f>SUMIFS(BALANCE_P!$C:$C,BALANCE_P!$T:$T,'BALANCE-REF'!$B469)</f>
        <v>0</v>
      </c>
      <c r="G469" s="654">
        <f>SUMIFS(BALANCE_P!$D:$D,BALANCE_P!$T:$T,'BALANCE-REF'!$B469)</f>
        <v>0</v>
      </c>
      <c r="H469" s="656">
        <f>SUMIFS(BALANCE_P!$E:$E,BALANCE_P!$T:$T,'BALANCE-REF'!$B469)</f>
        <v>0</v>
      </c>
      <c r="I469" s="656">
        <f>SUMIFS(BALANCE_P!$F:$F,BALANCE_P!$T:$T,'BALANCE-REF'!$B469)</f>
        <v>0</v>
      </c>
      <c r="J469" s="687">
        <f t="shared" si="21"/>
        <v>0</v>
      </c>
      <c r="K469" s="687">
        <f t="shared" si="22"/>
        <v>0</v>
      </c>
    </row>
    <row r="470" spans="1:11" ht="19" x14ac:dyDescent="0.25">
      <c r="A470" s="671">
        <f t="shared" si="23"/>
        <v>6</v>
      </c>
      <c r="B470" s="652">
        <v>331992</v>
      </c>
      <c r="C470" s="652" t="s">
        <v>2343</v>
      </c>
      <c r="D470" s="654">
        <f>SUMIFS('BALANCE_P-1'!$C:$C,'BALANCE_P-1'!$T:$T,'BALANCE-REF'!$B470)</f>
        <v>0</v>
      </c>
      <c r="E470" s="654">
        <f>SUMIFS('BALANCE_P-1'!$D:$D,'BALANCE_P-1'!$T:$T,'BALANCE-REF'!$B470)</f>
        <v>0</v>
      </c>
      <c r="F470" s="654">
        <f>SUMIFS(BALANCE_P!$C:$C,BALANCE_P!$T:$T,'BALANCE-REF'!$B470)</f>
        <v>0</v>
      </c>
      <c r="G470" s="654">
        <f>SUMIFS(BALANCE_P!$D:$D,BALANCE_P!$T:$T,'BALANCE-REF'!$B470)</f>
        <v>0</v>
      </c>
      <c r="H470" s="656">
        <f>SUMIFS(BALANCE_P!$E:$E,BALANCE_P!$T:$T,'BALANCE-REF'!$B470)</f>
        <v>0</v>
      </c>
      <c r="I470" s="656">
        <f>SUMIFS(BALANCE_P!$F:$F,BALANCE_P!$T:$T,'BALANCE-REF'!$B470)</f>
        <v>0</v>
      </c>
      <c r="J470" s="687">
        <f t="shared" si="21"/>
        <v>0</v>
      </c>
      <c r="K470" s="687">
        <f t="shared" si="22"/>
        <v>0</v>
      </c>
    </row>
    <row r="471" spans="1:11" ht="19" x14ac:dyDescent="0.25">
      <c r="A471" s="671">
        <f t="shared" si="23"/>
        <v>3</v>
      </c>
      <c r="B471" s="652">
        <v>332</v>
      </c>
      <c r="C471" s="652" t="s">
        <v>154</v>
      </c>
      <c r="D471" s="654">
        <f>SUMIFS('BALANCE_P-1'!$C:$C,'BALANCE_P-1'!$W:$W,'BALANCE-REF'!$B471)</f>
        <v>2218170</v>
      </c>
      <c r="E471" s="654">
        <f>SUMIFS('BALANCE_P-1'!$D:$D,'BALANCE_P-1'!$W:$W,'BALANCE-REF'!$B471)</f>
        <v>2718446003</v>
      </c>
      <c r="F471" s="654">
        <f>SUMIFS(BALANCE_P!$C:$C,BALANCE_P!$W:$W,'BALANCE-REF'!$B471)</f>
        <v>10959636086</v>
      </c>
      <c r="G471" s="654">
        <f>SUMIFS(BALANCE_P!$D:$D,BALANCE_P!$W:$W,'BALANCE-REF'!$B471)</f>
        <v>8693546006</v>
      </c>
      <c r="H471" s="656">
        <f>SUMIFS(BALANCE_P!$E:$E,BALANCE_P!$W:$W,'BALANCE-REF'!$B471)</f>
        <v>4581670</v>
      </c>
      <c r="I471" s="656">
        <f>SUMIFS(BALANCE_P!$F:$F,BALANCE_P!$W:$W,'BALANCE-REF'!$B471)</f>
        <v>454719422</v>
      </c>
      <c r="J471" s="687">
        <f t="shared" si="21"/>
        <v>2363500</v>
      </c>
      <c r="K471" s="687">
        <f t="shared" si="22"/>
        <v>-2263726581</v>
      </c>
    </row>
    <row r="472" spans="1:11" ht="19" x14ac:dyDescent="0.25">
      <c r="A472" s="671">
        <f t="shared" si="23"/>
        <v>4</v>
      </c>
      <c r="B472" s="652">
        <v>3321</v>
      </c>
      <c r="C472" s="652" t="s">
        <v>2344</v>
      </c>
      <c r="D472" s="654">
        <f>SUMIFS('BALANCE_P-1'!$C:$C,'BALANCE_P-1'!$V:$V,'BALANCE-REF'!$B472)</f>
        <v>0</v>
      </c>
      <c r="E472" s="654">
        <f>SUMIFS('BALANCE_P-1'!$D:$D,'BALANCE_P-1'!$V:$V,'BALANCE-REF'!$B472)</f>
        <v>0</v>
      </c>
      <c r="F472" s="654">
        <f>SUMIFS(BALANCE_P!$C:$C,BALANCE_P!$V:$V,'BALANCE-REF'!$B472)</f>
        <v>0</v>
      </c>
      <c r="G472" s="654">
        <f>SUMIFS(BALANCE_P!$D:$D,BALANCE_P!$V:$V,'BALANCE-REF'!$B472)</f>
        <v>0</v>
      </c>
      <c r="H472" s="656">
        <f>SUMIFS(BALANCE_P!$E:$E,BALANCE_P!$V:$V,'BALANCE-REF'!$B472)</f>
        <v>0</v>
      </c>
      <c r="I472" s="656">
        <f>SUMIFS(BALANCE_P!$F:$F,BALANCE_P!$V:$V,'BALANCE-REF'!$B472)</f>
        <v>0</v>
      </c>
      <c r="J472" s="687">
        <f t="shared" si="21"/>
        <v>0</v>
      </c>
      <c r="K472" s="687">
        <f t="shared" si="22"/>
        <v>0</v>
      </c>
    </row>
    <row r="473" spans="1:11" ht="19" x14ac:dyDescent="0.25">
      <c r="A473" s="671">
        <f t="shared" si="23"/>
        <v>5</v>
      </c>
      <c r="B473" s="652">
        <v>33210</v>
      </c>
      <c r="C473" s="652" t="s">
        <v>2345</v>
      </c>
      <c r="D473" s="654">
        <f>SUMIFS('BALANCE_P-1'!$C:$C,'BALANCE_P-1'!$U:$U,'BALANCE-REF'!$B473)</f>
        <v>0</v>
      </c>
      <c r="E473" s="654">
        <f>SUMIFS('BALANCE_P-1'!$D:$D,'BALANCE_P-1'!$U:$U,'BALANCE-REF'!$B473)</f>
        <v>0</v>
      </c>
      <c r="F473" s="654">
        <f>SUMIFS(BALANCE_P!$C:$C,BALANCE_P!$U:$U,'BALANCE-REF'!$B473)</f>
        <v>0</v>
      </c>
      <c r="G473" s="654">
        <f>SUMIFS(BALANCE_P!$D:$D,BALANCE_P!$U:$U,'BALANCE-REF'!$B473)</f>
        <v>0</v>
      </c>
      <c r="H473" s="656">
        <f>SUMIFS(BALANCE_P!$E:$E,BALANCE_P!$U:$U,'BALANCE-REF'!$B473)</f>
        <v>0</v>
      </c>
      <c r="I473" s="656">
        <f>SUMIFS(BALANCE_P!$F:$F,BALANCE_P!$U:$U,'BALANCE-REF'!$B473)</f>
        <v>0</v>
      </c>
      <c r="J473" s="687">
        <f t="shared" si="21"/>
        <v>0</v>
      </c>
      <c r="K473" s="687">
        <f t="shared" si="22"/>
        <v>0</v>
      </c>
    </row>
    <row r="474" spans="1:11" ht="19" x14ac:dyDescent="0.25">
      <c r="A474" s="671">
        <f t="shared" si="23"/>
        <v>5</v>
      </c>
      <c r="B474" s="652">
        <v>33211</v>
      </c>
      <c r="C474" s="652" t="s">
        <v>2346</v>
      </c>
      <c r="D474" s="654">
        <f>SUMIFS('BALANCE_P-1'!$C:$C,'BALANCE_P-1'!$U:$U,'BALANCE-REF'!$B474)</f>
        <v>0</v>
      </c>
      <c r="E474" s="654">
        <f>SUMIFS('BALANCE_P-1'!$D:$D,'BALANCE_P-1'!$U:$U,'BALANCE-REF'!$B474)</f>
        <v>0</v>
      </c>
      <c r="F474" s="654">
        <f>SUMIFS(BALANCE_P!$C:$C,BALANCE_P!$U:$U,'BALANCE-REF'!$B474)</f>
        <v>0</v>
      </c>
      <c r="G474" s="654">
        <f>SUMIFS(BALANCE_P!$D:$D,BALANCE_P!$U:$U,'BALANCE-REF'!$B474)</f>
        <v>0</v>
      </c>
      <c r="H474" s="656">
        <f>SUMIFS(BALANCE_P!$E:$E,BALANCE_P!$U:$U,'BALANCE-REF'!$B474)</f>
        <v>0</v>
      </c>
      <c r="I474" s="656">
        <f>SUMIFS(BALANCE_P!$F:$F,BALANCE_P!$U:$U,'BALANCE-REF'!$B474)</f>
        <v>0</v>
      </c>
      <c r="J474" s="687">
        <f t="shared" si="21"/>
        <v>0</v>
      </c>
      <c r="K474" s="687">
        <f t="shared" si="22"/>
        <v>0</v>
      </c>
    </row>
    <row r="475" spans="1:11" ht="19" x14ac:dyDescent="0.25">
      <c r="A475" s="671">
        <f t="shared" si="23"/>
        <v>5</v>
      </c>
      <c r="B475" s="652">
        <v>33212</v>
      </c>
      <c r="C475" s="652" t="s">
        <v>2347</v>
      </c>
      <c r="D475" s="654">
        <f>SUMIFS('BALANCE_P-1'!$C:$C,'BALANCE_P-1'!$U:$U,'BALANCE-REF'!$B475)</f>
        <v>0</v>
      </c>
      <c r="E475" s="654">
        <f>SUMIFS('BALANCE_P-1'!$D:$D,'BALANCE_P-1'!$U:$U,'BALANCE-REF'!$B475)</f>
        <v>0</v>
      </c>
      <c r="F475" s="654">
        <f>SUMIFS(BALANCE_P!$C:$C,BALANCE_P!$U:$U,'BALANCE-REF'!$B475)</f>
        <v>0</v>
      </c>
      <c r="G475" s="654">
        <f>SUMIFS(BALANCE_P!$D:$D,BALANCE_P!$U:$U,'BALANCE-REF'!$B475)</f>
        <v>0</v>
      </c>
      <c r="H475" s="656">
        <f>SUMIFS(BALANCE_P!$E:$E,BALANCE_P!$U:$U,'BALANCE-REF'!$B475)</f>
        <v>0</v>
      </c>
      <c r="I475" s="656">
        <f>SUMIFS(BALANCE_P!$F:$F,BALANCE_P!$U:$U,'BALANCE-REF'!$B475)</f>
        <v>0</v>
      </c>
      <c r="J475" s="687">
        <f t="shared" si="21"/>
        <v>0</v>
      </c>
      <c r="K475" s="687">
        <f t="shared" si="22"/>
        <v>0</v>
      </c>
    </row>
    <row r="476" spans="1:11" ht="19" x14ac:dyDescent="0.25">
      <c r="A476" s="671">
        <f t="shared" si="23"/>
        <v>5</v>
      </c>
      <c r="B476" s="652">
        <v>33213</v>
      </c>
      <c r="C476" s="652" t="s">
        <v>2348</v>
      </c>
      <c r="D476" s="654">
        <f>SUMIFS('BALANCE_P-1'!$C:$C,'BALANCE_P-1'!$U:$U,'BALANCE-REF'!$B476)</f>
        <v>0</v>
      </c>
      <c r="E476" s="654">
        <f>SUMIFS('BALANCE_P-1'!$D:$D,'BALANCE_P-1'!$U:$U,'BALANCE-REF'!$B476)</f>
        <v>0</v>
      </c>
      <c r="F476" s="654">
        <f>SUMIFS(BALANCE_P!$C:$C,BALANCE_P!$U:$U,'BALANCE-REF'!$B476)</f>
        <v>0</v>
      </c>
      <c r="G476" s="654">
        <f>SUMIFS(BALANCE_P!$D:$D,BALANCE_P!$U:$U,'BALANCE-REF'!$B476)</f>
        <v>0</v>
      </c>
      <c r="H476" s="656">
        <f>SUMIFS(BALANCE_P!$E:$E,BALANCE_P!$U:$U,'BALANCE-REF'!$B476)</f>
        <v>0</v>
      </c>
      <c r="I476" s="656">
        <f>SUMIFS(BALANCE_P!$F:$F,BALANCE_P!$U:$U,'BALANCE-REF'!$B476)</f>
        <v>0</v>
      </c>
      <c r="J476" s="687">
        <f t="shared" si="21"/>
        <v>0</v>
      </c>
      <c r="K476" s="687">
        <f t="shared" si="22"/>
        <v>0</v>
      </c>
    </row>
    <row r="477" spans="1:11" ht="19" x14ac:dyDescent="0.25">
      <c r="A477" s="671">
        <f t="shared" si="23"/>
        <v>4</v>
      </c>
      <c r="B477" s="652">
        <v>3322</v>
      </c>
      <c r="C477" s="652" t="s">
        <v>2349</v>
      </c>
      <c r="D477" s="654">
        <f>SUMIFS('BALANCE_P-1'!$C:$C,'BALANCE_P-1'!$V:$V,'BALANCE-REF'!$B477)</f>
        <v>0</v>
      </c>
      <c r="E477" s="654">
        <f>SUMIFS('BALANCE_P-1'!$D:$D,'BALANCE_P-1'!$V:$V,'BALANCE-REF'!$B477)</f>
        <v>196096208</v>
      </c>
      <c r="F477" s="654">
        <f>SUMIFS(BALANCE_P!$C:$C,BALANCE_P!$V:$V,'BALANCE-REF'!$B477)</f>
        <v>1845565951</v>
      </c>
      <c r="G477" s="654">
        <f>SUMIFS(BALANCE_P!$D:$D,BALANCE_P!$V:$V,'BALANCE-REF'!$B477)</f>
        <v>1970806992</v>
      </c>
      <c r="H477" s="656">
        <f>SUMIFS(BALANCE_P!$E:$E,BALANCE_P!$V:$V,'BALANCE-REF'!$B477)</f>
        <v>0</v>
      </c>
      <c r="I477" s="656">
        <f>SUMIFS(BALANCE_P!$F:$F,BALANCE_P!$V:$V,'BALANCE-REF'!$B477)</f>
        <v>321337249</v>
      </c>
      <c r="J477" s="687">
        <f t="shared" si="21"/>
        <v>0</v>
      </c>
      <c r="K477" s="687">
        <f t="shared" si="22"/>
        <v>125241041</v>
      </c>
    </row>
    <row r="478" spans="1:11" ht="19" x14ac:dyDescent="0.25">
      <c r="A478" s="671">
        <f t="shared" si="23"/>
        <v>4</v>
      </c>
      <c r="B478" s="652">
        <v>3323</v>
      </c>
      <c r="C478" s="652" t="s">
        <v>2350</v>
      </c>
      <c r="D478" s="654">
        <f>SUMIFS('BALANCE_P-1'!$C:$C,'BALANCE_P-1'!$V:$V,'BALANCE-REF'!$B478)</f>
        <v>0</v>
      </c>
      <c r="E478" s="654">
        <f>SUMIFS('BALANCE_P-1'!$D:$D,'BALANCE_P-1'!$V:$V,'BALANCE-REF'!$B478)</f>
        <v>0</v>
      </c>
      <c r="F478" s="654">
        <f>SUMIFS(BALANCE_P!$C:$C,BALANCE_P!$V:$V,'BALANCE-REF'!$B478)</f>
        <v>191239579</v>
      </c>
      <c r="G478" s="654">
        <f>SUMIFS(BALANCE_P!$D:$D,BALANCE_P!$V:$V,'BALANCE-REF'!$B478)</f>
        <v>191239579</v>
      </c>
      <c r="H478" s="656">
        <f>SUMIFS(BALANCE_P!$E:$E,BALANCE_P!$V:$V,'BALANCE-REF'!$B478)</f>
        <v>0</v>
      </c>
      <c r="I478" s="656">
        <f>SUMIFS(BALANCE_P!$F:$F,BALANCE_P!$V:$V,'BALANCE-REF'!$B478)</f>
        <v>0</v>
      </c>
      <c r="J478" s="687">
        <f t="shared" si="21"/>
        <v>0</v>
      </c>
      <c r="K478" s="687">
        <f t="shared" si="22"/>
        <v>0</v>
      </c>
    </row>
    <row r="479" spans="1:11" ht="19" x14ac:dyDescent="0.25">
      <c r="A479" s="671">
        <f t="shared" si="23"/>
        <v>4</v>
      </c>
      <c r="B479" s="652">
        <v>3324</v>
      </c>
      <c r="C479" s="652" t="s">
        <v>2351</v>
      </c>
      <c r="D479" s="654">
        <f>SUMIFS('BALANCE_P-1'!$C:$C,'BALANCE_P-1'!$V:$V,'BALANCE-REF'!$B479)</f>
        <v>0</v>
      </c>
      <c r="E479" s="654">
        <f>SUMIFS('BALANCE_P-1'!$D:$D,'BALANCE_P-1'!$V:$V,'BALANCE-REF'!$B479)</f>
        <v>72210304</v>
      </c>
      <c r="F479" s="654">
        <f>SUMIFS(BALANCE_P!$C:$C,BALANCE_P!$V:$V,'BALANCE-REF'!$B479)</f>
        <v>804845127</v>
      </c>
      <c r="G479" s="654">
        <f>SUMIFS(BALANCE_P!$D:$D,BALANCE_P!$V:$V,'BALANCE-REF'!$B479)</f>
        <v>795472677</v>
      </c>
      <c r="H479" s="656">
        <f>SUMIFS(BALANCE_P!$E:$E,BALANCE_P!$V:$V,'BALANCE-REF'!$B479)</f>
        <v>0</v>
      </c>
      <c r="I479" s="656">
        <f>SUMIFS(BALANCE_P!$F:$F,BALANCE_P!$V:$V,'BALANCE-REF'!$B479)</f>
        <v>62837854</v>
      </c>
      <c r="J479" s="687">
        <f t="shared" si="21"/>
        <v>0</v>
      </c>
      <c r="K479" s="687">
        <f t="shared" si="22"/>
        <v>-9372450</v>
      </c>
    </row>
    <row r="480" spans="1:11" ht="19" x14ac:dyDescent="0.25">
      <c r="A480" s="671">
        <f t="shared" si="23"/>
        <v>4</v>
      </c>
      <c r="B480" s="652">
        <v>3326</v>
      </c>
      <c r="C480" s="652" t="s">
        <v>2352</v>
      </c>
      <c r="D480" s="654">
        <f>SUMIFS('BALANCE_P-1'!$C:$C,'BALANCE_P-1'!$V:$V,'BALANCE-REF'!$B480)</f>
        <v>0</v>
      </c>
      <c r="E480" s="654">
        <f>SUMIFS('BALANCE_P-1'!$D:$D,'BALANCE_P-1'!$V:$V,'BALANCE-REF'!$B480)</f>
        <v>0</v>
      </c>
      <c r="F480" s="654">
        <f>SUMIFS(BALANCE_P!$C:$C,BALANCE_P!$V:$V,'BALANCE-REF'!$B480)</f>
        <v>0</v>
      </c>
      <c r="G480" s="654">
        <f>SUMIFS(BALANCE_P!$D:$D,BALANCE_P!$V:$V,'BALANCE-REF'!$B480)</f>
        <v>0</v>
      </c>
      <c r="H480" s="656">
        <f>SUMIFS(BALANCE_P!$E:$E,BALANCE_P!$V:$V,'BALANCE-REF'!$B480)</f>
        <v>0</v>
      </c>
      <c r="I480" s="656">
        <f>SUMIFS(BALANCE_P!$F:$F,BALANCE_P!$V:$V,'BALANCE-REF'!$B480)</f>
        <v>0</v>
      </c>
      <c r="J480" s="687">
        <f t="shared" si="21"/>
        <v>0</v>
      </c>
      <c r="K480" s="687">
        <f t="shared" si="22"/>
        <v>0</v>
      </c>
    </row>
    <row r="481" spans="1:11" ht="19" x14ac:dyDescent="0.25">
      <c r="A481" s="671">
        <f t="shared" si="23"/>
        <v>4</v>
      </c>
      <c r="B481" s="652">
        <v>3327</v>
      </c>
      <c r="C481" s="652" t="s">
        <v>2353</v>
      </c>
      <c r="D481" s="654">
        <f>SUMIFS('BALANCE_P-1'!$C:$C,'BALANCE_P-1'!$V:$V,'BALANCE-REF'!$B481)</f>
        <v>2218170</v>
      </c>
      <c r="E481" s="654">
        <f>SUMIFS('BALANCE_P-1'!$D:$D,'BALANCE_P-1'!$V:$V,'BALANCE-REF'!$B481)</f>
        <v>2450139491</v>
      </c>
      <c r="F481" s="654">
        <f>SUMIFS(BALANCE_P!$C:$C,BALANCE_P!$V:$V,'BALANCE-REF'!$B481)</f>
        <v>8033204629</v>
      </c>
      <c r="G481" s="654">
        <f>SUMIFS(BALANCE_P!$D:$D,BALANCE_P!$V:$V,'BALANCE-REF'!$B481)</f>
        <v>5651245958</v>
      </c>
      <c r="H481" s="656">
        <f>SUMIFS(BALANCE_P!$E:$E,BALANCE_P!$V:$V,'BALANCE-REF'!$B481)</f>
        <v>4581670</v>
      </c>
      <c r="I481" s="656">
        <f>SUMIFS(BALANCE_P!$F:$F,BALANCE_P!$V:$V,'BALANCE-REF'!$B481)</f>
        <v>70544319</v>
      </c>
      <c r="J481" s="687">
        <f t="shared" si="21"/>
        <v>2363500</v>
      </c>
      <c r="K481" s="687">
        <f t="shared" si="22"/>
        <v>-2379595172</v>
      </c>
    </row>
    <row r="482" spans="1:11" ht="19" x14ac:dyDescent="0.25">
      <c r="A482" s="671">
        <f t="shared" si="23"/>
        <v>4</v>
      </c>
      <c r="B482" s="652">
        <v>3328</v>
      </c>
      <c r="C482" s="652" t="s">
        <v>2354</v>
      </c>
      <c r="D482" s="654">
        <f>SUMIFS('BALANCE_P-1'!$C:$C,'BALANCE_P-1'!$V:$V,'BALANCE-REF'!$B482)</f>
        <v>0</v>
      </c>
      <c r="E482" s="654">
        <f>SUMIFS('BALANCE_P-1'!$D:$D,'BALANCE_P-1'!$V:$V,'BALANCE-REF'!$B482)</f>
        <v>0</v>
      </c>
      <c r="F482" s="654">
        <f>SUMIFS(BALANCE_P!$C:$C,BALANCE_P!$V:$V,'BALANCE-REF'!$B482)</f>
        <v>84780800</v>
      </c>
      <c r="G482" s="654">
        <f>SUMIFS(BALANCE_P!$D:$D,BALANCE_P!$V:$V,'BALANCE-REF'!$B482)</f>
        <v>84780800</v>
      </c>
      <c r="H482" s="656">
        <f>SUMIFS(BALANCE_P!$E:$E,BALANCE_P!$V:$V,'BALANCE-REF'!$B482)</f>
        <v>0</v>
      </c>
      <c r="I482" s="656">
        <f>SUMIFS(BALANCE_P!$F:$F,BALANCE_P!$V:$V,'BALANCE-REF'!$B482)</f>
        <v>0</v>
      </c>
      <c r="J482" s="687">
        <f t="shared" si="21"/>
        <v>0</v>
      </c>
      <c r="K482" s="687">
        <f t="shared" si="22"/>
        <v>0</v>
      </c>
    </row>
    <row r="483" spans="1:11" ht="19" x14ac:dyDescent="0.25">
      <c r="A483" s="671">
        <f t="shared" si="23"/>
        <v>4</v>
      </c>
      <c r="B483" s="652">
        <v>3329</v>
      </c>
      <c r="C483" s="652" t="s">
        <v>2355</v>
      </c>
      <c r="D483" s="654">
        <f>SUMIFS('BALANCE_P-1'!$C:$C,'BALANCE_P-1'!$V:$V,'BALANCE-REF'!$B483)</f>
        <v>0</v>
      </c>
      <c r="E483" s="654">
        <f>SUMIFS('BALANCE_P-1'!$D:$D,'BALANCE_P-1'!$V:$V,'BALANCE-REF'!$B483)</f>
        <v>0</v>
      </c>
      <c r="F483" s="654">
        <f>SUMIFS(BALANCE_P!$C:$C,BALANCE_P!$V:$V,'BALANCE-REF'!$B483)</f>
        <v>0</v>
      </c>
      <c r="G483" s="654">
        <f>SUMIFS(BALANCE_P!$D:$D,BALANCE_P!$V:$V,'BALANCE-REF'!$B483)</f>
        <v>0</v>
      </c>
      <c r="H483" s="656">
        <f>SUMIFS(BALANCE_P!$E:$E,BALANCE_P!$V:$V,'BALANCE-REF'!$B483)</f>
        <v>0</v>
      </c>
      <c r="I483" s="656">
        <f>SUMIFS(BALANCE_P!$F:$F,BALANCE_P!$V:$V,'BALANCE-REF'!$B483)</f>
        <v>0</v>
      </c>
      <c r="J483" s="687">
        <f t="shared" si="21"/>
        <v>0</v>
      </c>
      <c r="K483" s="687">
        <f t="shared" si="22"/>
        <v>0</v>
      </c>
    </row>
    <row r="484" spans="1:11" ht="19" x14ac:dyDescent="0.25">
      <c r="A484" s="671">
        <f t="shared" si="23"/>
        <v>2</v>
      </c>
      <c r="B484" s="658">
        <v>37</v>
      </c>
      <c r="C484" s="658" t="s">
        <v>2866</v>
      </c>
      <c r="D484" s="659">
        <f>SUMIFS('BALANCE_P-1'!$C:$C,'BALANCE_P-1'!$X:$X,'BALANCE-REF'!$B484)</f>
        <v>2323724</v>
      </c>
      <c r="E484" s="659">
        <f>SUMIFS('BALANCE_P-1'!$D:$D,'BALANCE_P-1'!$X:$X,'BALANCE-REF'!$B484)</f>
        <v>0</v>
      </c>
      <c r="F484" s="659">
        <f>SUMIFS(BALANCE_P!$C:$C,BALANCE_P!$X:$X,'BALANCE-REF'!$B484)</f>
        <v>240581253</v>
      </c>
      <c r="G484" s="659">
        <f>SUMIFS(BALANCE_P!$D:$D,BALANCE_P!$X:$X,'BALANCE-REF'!$B484)</f>
        <v>239100484</v>
      </c>
      <c r="H484" s="656">
        <f>SUMIFS(BALANCE_P!$E:$E,BALANCE_P!$X:$X,'BALANCE-REF'!$B484)</f>
        <v>3804493</v>
      </c>
      <c r="I484" s="656">
        <f>SUMIFS(BALANCE_P!$F:$F,BALANCE_P!$X:$X,'BALANCE-REF'!$B484)</f>
        <v>0</v>
      </c>
      <c r="J484" s="687">
        <f t="shared" si="21"/>
        <v>1480769</v>
      </c>
      <c r="K484" s="687">
        <f t="shared" si="22"/>
        <v>0</v>
      </c>
    </row>
    <row r="485" spans="1:11" ht="19" x14ac:dyDescent="0.25">
      <c r="A485" s="671">
        <f t="shared" si="23"/>
        <v>3</v>
      </c>
      <c r="B485" s="652">
        <v>371</v>
      </c>
      <c r="C485" s="652" t="s">
        <v>2356</v>
      </c>
      <c r="D485" s="654">
        <f>SUMIFS('BALANCE_P-1'!$C:$C,'BALANCE_P-1'!$W:$W,'BALANCE-REF'!$B485)</f>
        <v>0</v>
      </c>
      <c r="E485" s="654">
        <f>SUMIFS('BALANCE_P-1'!$D:$D,'BALANCE_P-1'!$W:$W,'BALANCE-REF'!$B485)</f>
        <v>0</v>
      </c>
      <c r="F485" s="654">
        <f>SUMIFS(BALANCE_P!$C:$C,BALANCE_P!$W:$W,'BALANCE-REF'!$B485)</f>
        <v>0</v>
      </c>
      <c r="G485" s="654">
        <f>SUMIFS(BALANCE_P!$D:$D,BALANCE_P!$W:$W,'BALANCE-REF'!$B485)</f>
        <v>0</v>
      </c>
      <c r="H485" s="656">
        <f>SUMIFS(BALANCE_P!$E:$E,BALANCE_P!$W:$W,'BALANCE-REF'!$B485)</f>
        <v>0</v>
      </c>
      <c r="I485" s="656">
        <f>SUMIFS(BALANCE_P!$F:$F,BALANCE_P!$W:$W,'BALANCE-REF'!$B485)</f>
        <v>0</v>
      </c>
      <c r="J485" s="687">
        <f t="shared" si="21"/>
        <v>0</v>
      </c>
      <c r="K485" s="687">
        <f t="shared" si="22"/>
        <v>0</v>
      </c>
    </row>
    <row r="486" spans="1:11" ht="19" x14ac:dyDescent="0.25">
      <c r="A486" s="671">
        <f t="shared" si="23"/>
        <v>4</v>
      </c>
      <c r="B486" s="652">
        <v>3711</v>
      </c>
      <c r="C486" s="652" t="s">
        <v>111</v>
      </c>
      <c r="D486" s="654">
        <f>SUMIFS('BALANCE_P-1'!$C:$C,'BALANCE_P-1'!$V:$V,'BALANCE-REF'!$B486)</f>
        <v>0</v>
      </c>
      <c r="E486" s="654">
        <f>SUMIFS('BALANCE_P-1'!$D:$D,'BALANCE_P-1'!$V:$V,'BALANCE-REF'!$B486)</f>
        <v>0</v>
      </c>
      <c r="F486" s="654">
        <f>SUMIFS(BALANCE_P!$C:$C,BALANCE_P!$V:$V,'BALANCE-REF'!$B486)</f>
        <v>0</v>
      </c>
      <c r="G486" s="654">
        <f>SUMIFS(BALANCE_P!$D:$D,BALANCE_P!$V:$V,'BALANCE-REF'!$B486)</f>
        <v>0</v>
      </c>
      <c r="H486" s="656">
        <f>SUMIFS(BALANCE_P!$E:$E,BALANCE_P!$V:$V,'BALANCE-REF'!$B486)</f>
        <v>0</v>
      </c>
      <c r="I486" s="656">
        <f>SUMIFS(BALANCE_P!$F:$F,BALANCE_P!$V:$V,'BALANCE-REF'!$B486)</f>
        <v>0</v>
      </c>
      <c r="J486" s="687">
        <f t="shared" si="21"/>
        <v>0</v>
      </c>
      <c r="K486" s="687">
        <f t="shared" si="22"/>
        <v>0</v>
      </c>
    </row>
    <row r="487" spans="1:11" ht="19" x14ac:dyDescent="0.25">
      <c r="A487" s="671">
        <f t="shared" si="23"/>
        <v>5</v>
      </c>
      <c r="B487" s="667">
        <v>37111</v>
      </c>
      <c r="C487" s="667" t="s">
        <v>2882</v>
      </c>
      <c r="D487" s="668">
        <f>SUMIFS('BALANCE_P-1'!$C:$C,'BALANCE_P-1'!$U:$U,'BALANCE-REF'!$B487)</f>
        <v>0</v>
      </c>
      <c r="E487" s="668">
        <f>SUMIFS('BALANCE_P-1'!$D:$D,'BALANCE_P-1'!$U:$U,'BALANCE-REF'!$B487)</f>
        <v>0</v>
      </c>
      <c r="F487" s="668">
        <f>SUMIFS(BALANCE_P!$C:$C,BALANCE_P!$U:$U,'BALANCE-REF'!$B487)</f>
        <v>0</v>
      </c>
      <c r="G487" s="668">
        <f>SUMIFS(BALANCE_P!$D:$D,BALANCE_P!$U:$U,'BALANCE-REF'!$B487)</f>
        <v>0</v>
      </c>
      <c r="H487" s="656">
        <f>SUMIFS(BALANCE_P!$E:$E,BALANCE_P!$U:$U,'BALANCE-REF'!$B487)</f>
        <v>0</v>
      </c>
      <c r="I487" s="656">
        <f>SUMIFS(BALANCE_P!$F:$F,BALANCE_P!$U:$U,'BALANCE-REF'!$B487)</f>
        <v>0</v>
      </c>
      <c r="J487" s="687">
        <f t="shared" si="21"/>
        <v>0</v>
      </c>
      <c r="K487" s="687">
        <f t="shared" si="22"/>
        <v>0</v>
      </c>
    </row>
    <row r="488" spans="1:11" ht="19" x14ac:dyDescent="0.25">
      <c r="A488" s="671">
        <f t="shared" si="23"/>
        <v>5</v>
      </c>
      <c r="B488" s="667">
        <v>37112</v>
      </c>
      <c r="C488" s="667" t="s">
        <v>2357</v>
      </c>
      <c r="D488" s="668">
        <f>SUMIFS('BALANCE_P-1'!$C:$C,'BALANCE_P-1'!$U:$U,'BALANCE-REF'!$B488)</f>
        <v>0</v>
      </c>
      <c r="E488" s="668">
        <f>SUMIFS('BALANCE_P-1'!$D:$D,'BALANCE_P-1'!$U:$U,'BALANCE-REF'!$B488)</f>
        <v>0</v>
      </c>
      <c r="F488" s="668">
        <f>SUMIFS(BALANCE_P!$C:$C,BALANCE_P!$U:$U,'BALANCE-REF'!$B488)</f>
        <v>0</v>
      </c>
      <c r="G488" s="668">
        <f>SUMIFS(BALANCE_P!$D:$D,BALANCE_P!$U:$U,'BALANCE-REF'!$B488)</f>
        <v>0</v>
      </c>
      <c r="H488" s="656">
        <f>SUMIFS(BALANCE_P!$E:$E,BALANCE_P!$U:$U,'BALANCE-REF'!$B488)</f>
        <v>0</v>
      </c>
      <c r="I488" s="656">
        <f>SUMIFS(BALANCE_P!$F:$F,BALANCE_P!$U:$U,'BALANCE-REF'!$B488)</f>
        <v>0</v>
      </c>
      <c r="J488" s="687">
        <f t="shared" si="21"/>
        <v>0</v>
      </c>
      <c r="K488" s="687">
        <f t="shared" si="22"/>
        <v>0</v>
      </c>
    </row>
    <row r="489" spans="1:11" ht="19" x14ac:dyDescent="0.25">
      <c r="A489" s="671">
        <f t="shared" si="23"/>
        <v>4</v>
      </c>
      <c r="B489" s="652">
        <v>3712</v>
      </c>
      <c r="C489" s="652" t="s">
        <v>2358</v>
      </c>
      <c r="D489" s="654">
        <f>SUMIFS('BALANCE_P-1'!$C:$C,'BALANCE_P-1'!$V:$V,'BALANCE-REF'!$B489)</f>
        <v>0</v>
      </c>
      <c r="E489" s="654">
        <f>SUMIFS('BALANCE_P-1'!$D:$D,'BALANCE_P-1'!$V:$V,'BALANCE-REF'!$B489)</f>
        <v>0</v>
      </c>
      <c r="F489" s="654">
        <f>SUMIFS(BALANCE_P!$C:$C,BALANCE_P!$V:$V,'BALANCE-REF'!$B489)</f>
        <v>0</v>
      </c>
      <c r="G489" s="654">
        <f>SUMIFS(BALANCE_P!$D:$D,BALANCE_P!$V:$V,'BALANCE-REF'!$B489)</f>
        <v>0</v>
      </c>
      <c r="H489" s="656">
        <f>SUMIFS(BALANCE_P!$E:$E,BALANCE_P!$V:$V,'BALANCE-REF'!$B489)</f>
        <v>0</v>
      </c>
      <c r="I489" s="656">
        <f>SUMIFS(BALANCE_P!$F:$F,BALANCE_P!$V:$V,'BALANCE-REF'!$B489)</f>
        <v>0</v>
      </c>
      <c r="J489" s="687">
        <f t="shared" si="21"/>
        <v>0</v>
      </c>
      <c r="K489" s="687">
        <f t="shared" si="22"/>
        <v>0</v>
      </c>
    </row>
    <row r="490" spans="1:11" ht="19" x14ac:dyDescent="0.25">
      <c r="A490" s="671">
        <f t="shared" si="23"/>
        <v>4</v>
      </c>
      <c r="B490" s="652">
        <v>3713</v>
      </c>
      <c r="C490" s="652" t="s">
        <v>550</v>
      </c>
      <c r="D490" s="654">
        <f>SUMIFS('BALANCE_P-1'!$C:$C,'BALANCE_P-1'!$V:$V,'BALANCE-REF'!$B490)</f>
        <v>0</v>
      </c>
      <c r="E490" s="654">
        <f>SUMIFS('BALANCE_P-1'!$D:$D,'BALANCE_P-1'!$V:$V,'BALANCE-REF'!$B490)</f>
        <v>0</v>
      </c>
      <c r="F490" s="654">
        <f>SUMIFS(BALANCE_P!$C:$C,BALANCE_P!$V:$V,'BALANCE-REF'!$B490)</f>
        <v>0</v>
      </c>
      <c r="G490" s="654">
        <f>SUMIFS(BALANCE_P!$D:$D,BALANCE_P!$V:$V,'BALANCE-REF'!$B490)</f>
        <v>0</v>
      </c>
      <c r="H490" s="656">
        <f>SUMIFS(BALANCE_P!$E:$E,BALANCE_P!$V:$V,'BALANCE-REF'!$B490)</f>
        <v>0</v>
      </c>
      <c r="I490" s="656">
        <f>SUMIFS(BALANCE_P!$F:$F,BALANCE_P!$V:$V,'BALANCE-REF'!$B490)</f>
        <v>0</v>
      </c>
      <c r="J490" s="687">
        <f t="shared" si="21"/>
        <v>0</v>
      </c>
      <c r="K490" s="687">
        <f t="shared" si="22"/>
        <v>0</v>
      </c>
    </row>
    <row r="491" spans="1:11" ht="19" x14ac:dyDescent="0.25">
      <c r="A491" s="671">
        <f t="shared" si="23"/>
        <v>3</v>
      </c>
      <c r="B491" s="652">
        <v>372</v>
      </c>
      <c r="C491" s="652" t="s">
        <v>2359</v>
      </c>
      <c r="D491" s="654">
        <f>SUMIFS('BALANCE_P-1'!$C:$C,'BALANCE_P-1'!$W:$W,'BALANCE-REF'!$B491)</f>
        <v>0</v>
      </c>
      <c r="E491" s="654">
        <f>SUMIFS('BALANCE_P-1'!$D:$D,'BALANCE_P-1'!$W:$W,'BALANCE-REF'!$B491)</f>
        <v>0</v>
      </c>
      <c r="F491" s="654">
        <f>SUMIFS(BALANCE_P!$C:$C,BALANCE_P!$W:$W,'BALANCE-REF'!$B491)</f>
        <v>0</v>
      </c>
      <c r="G491" s="654">
        <f>SUMIFS(BALANCE_P!$D:$D,BALANCE_P!$W:$W,'BALANCE-REF'!$B491)</f>
        <v>0</v>
      </c>
      <c r="H491" s="656">
        <f>SUMIFS(BALANCE_P!$E:$E,BALANCE_P!$W:$W,'BALANCE-REF'!$B491)</f>
        <v>0</v>
      </c>
      <c r="I491" s="656">
        <f>SUMIFS(BALANCE_P!$F:$F,BALANCE_P!$W:$W,'BALANCE-REF'!$B491)</f>
        <v>0</v>
      </c>
      <c r="J491" s="687">
        <f t="shared" si="21"/>
        <v>0</v>
      </c>
      <c r="K491" s="687">
        <f t="shared" si="22"/>
        <v>0</v>
      </c>
    </row>
    <row r="492" spans="1:11" ht="19" x14ac:dyDescent="0.25">
      <c r="A492" s="671">
        <f t="shared" si="23"/>
        <v>3</v>
      </c>
      <c r="B492" s="652">
        <v>373</v>
      </c>
      <c r="C492" s="652" t="s">
        <v>2360</v>
      </c>
      <c r="D492" s="654">
        <f>SUMIFS('BALANCE_P-1'!$C:$C,'BALANCE_P-1'!$W:$W,'BALANCE-REF'!$B492)</f>
        <v>0</v>
      </c>
      <c r="E492" s="654">
        <f>SUMIFS('BALANCE_P-1'!$D:$D,'BALANCE_P-1'!$W:$W,'BALANCE-REF'!$B492)</f>
        <v>0</v>
      </c>
      <c r="F492" s="654">
        <f>SUMIFS(BALANCE_P!$C:$C,BALANCE_P!$W:$W,'BALANCE-REF'!$B492)</f>
        <v>0</v>
      </c>
      <c r="G492" s="654">
        <f>SUMIFS(BALANCE_P!$D:$D,BALANCE_P!$W:$W,'BALANCE-REF'!$B492)</f>
        <v>0</v>
      </c>
      <c r="H492" s="656">
        <f>SUMIFS(BALANCE_P!$E:$E,BALANCE_P!$W:$W,'BALANCE-REF'!$B492)</f>
        <v>0</v>
      </c>
      <c r="I492" s="656">
        <f>SUMIFS(BALANCE_P!$F:$F,BALANCE_P!$W:$W,'BALANCE-REF'!$B492)</f>
        <v>0</v>
      </c>
      <c r="J492" s="687">
        <f t="shared" si="21"/>
        <v>0</v>
      </c>
      <c r="K492" s="687">
        <f t="shared" si="22"/>
        <v>0</v>
      </c>
    </row>
    <row r="493" spans="1:11" ht="19" x14ac:dyDescent="0.25">
      <c r="A493" s="671">
        <f t="shared" si="23"/>
        <v>3</v>
      </c>
      <c r="B493" s="652">
        <v>374</v>
      </c>
      <c r="C493" s="652" t="s">
        <v>2361</v>
      </c>
      <c r="D493" s="654">
        <f>SUMIFS('BALANCE_P-1'!$C:$C,'BALANCE_P-1'!$W:$W,'BALANCE-REF'!$B493)</f>
        <v>0</v>
      </c>
      <c r="E493" s="654">
        <f>SUMIFS('BALANCE_P-1'!$D:$D,'BALANCE_P-1'!$W:$W,'BALANCE-REF'!$B493)</f>
        <v>0</v>
      </c>
      <c r="F493" s="654">
        <f>SUMIFS(BALANCE_P!$C:$C,BALANCE_P!$W:$W,'BALANCE-REF'!$B493)</f>
        <v>0</v>
      </c>
      <c r="G493" s="654">
        <f>SUMIFS(BALANCE_P!$D:$D,BALANCE_P!$W:$W,'BALANCE-REF'!$B493)</f>
        <v>0</v>
      </c>
      <c r="H493" s="656">
        <f>SUMIFS(BALANCE_P!$E:$E,BALANCE_P!$W:$W,'BALANCE-REF'!$B493)</f>
        <v>0</v>
      </c>
      <c r="I493" s="656">
        <f>SUMIFS(BALANCE_P!$F:$F,BALANCE_P!$W:$W,'BALANCE-REF'!$B493)</f>
        <v>0</v>
      </c>
      <c r="J493" s="687">
        <f t="shared" si="21"/>
        <v>0</v>
      </c>
      <c r="K493" s="687">
        <f t="shared" si="22"/>
        <v>0</v>
      </c>
    </row>
    <row r="494" spans="1:11" ht="19" x14ac:dyDescent="0.25">
      <c r="A494" s="671">
        <f t="shared" si="23"/>
        <v>4</v>
      </c>
      <c r="B494" s="652">
        <v>3741</v>
      </c>
      <c r="C494" s="652" t="s">
        <v>2362</v>
      </c>
      <c r="D494" s="654">
        <f>SUMIFS('BALANCE_P-1'!$C:$C,'BALANCE_P-1'!$V:$V,'BALANCE-REF'!$B494)</f>
        <v>0</v>
      </c>
      <c r="E494" s="654">
        <f>SUMIFS('BALANCE_P-1'!$D:$D,'BALANCE_P-1'!$V:$V,'BALANCE-REF'!$B494)</f>
        <v>0</v>
      </c>
      <c r="F494" s="654">
        <f>SUMIFS(BALANCE_P!$C:$C,BALANCE_P!$V:$V,'BALANCE-REF'!$B494)</f>
        <v>0</v>
      </c>
      <c r="G494" s="654">
        <f>SUMIFS(BALANCE_P!$D:$D,BALANCE_P!$V:$V,'BALANCE-REF'!$B494)</f>
        <v>0</v>
      </c>
      <c r="H494" s="656">
        <f>SUMIFS(BALANCE_P!$E:$E,BALANCE_P!$V:$V,'BALANCE-REF'!$B494)</f>
        <v>0</v>
      </c>
      <c r="I494" s="656">
        <f>SUMIFS(BALANCE_P!$F:$F,BALANCE_P!$V:$V,'BALANCE-REF'!$B494)</f>
        <v>0</v>
      </c>
      <c r="J494" s="687">
        <f t="shared" si="21"/>
        <v>0</v>
      </c>
      <c r="K494" s="687">
        <f t="shared" si="22"/>
        <v>0</v>
      </c>
    </row>
    <row r="495" spans="1:11" ht="19" x14ac:dyDescent="0.25">
      <c r="A495" s="671">
        <f t="shared" si="23"/>
        <v>5</v>
      </c>
      <c r="B495" s="652">
        <v>37411</v>
      </c>
      <c r="C495" s="652" t="s">
        <v>2363</v>
      </c>
      <c r="D495" s="654">
        <f>SUMIFS('BALANCE_P-1'!$C:$C,'BALANCE_P-1'!$U:$U,'BALANCE-REF'!$B495)</f>
        <v>0</v>
      </c>
      <c r="E495" s="654">
        <f>SUMIFS('BALANCE_P-1'!$D:$D,'BALANCE_P-1'!$U:$U,'BALANCE-REF'!$B495)</f>
        <v>0</v>
      </c>
      <c r="F495" s="654">
        <f>SUMIFS(BALANCE_P!$C:$C,BALANCE_P!$U:$U,'BALANCE-REF'!$B495)</f>
        <v>0</v>
      </c>
      <c r="G495" s="654">
        <f>SUMIFS(BALANCE_P!$D:$D,BALANCE_P!$U:$U,'BALANCE-REF'!$B495)</f>
        <v>0</v>
      </c>
      <c r="H495" s="656">
        <f>SUMIFS(BALANCE_P!$E:$E,BALANCE_P!$U:$U,'BALANCE-REF'!$B495)</f>
        <v>0</v>
      </c>
      <c r="I495" s="656">
        <f>SUMIFS(BALANCE_P!$F:$F,BALANCE_P!$U:$U,'BALANCE-REF'!$B495)</f>
        <v>0</v>
      </c>
      <c r="J495" s="687">
        <f t="shared" si="21"/>
        <v>0</v>
      </c>
      <c r="K495" s="687">
        <f t="shared" si="22"/>
        <v>0</v>
      </c>
    </row>
    <row r="496" spans="1:11" ht="19" x14ac:dyDescent="0.25">
      <c r="A496" s="671">
        <f t="shared" si="23"/>
        <v>4</v>
      </c>
      <c r="B496" s="652">
        <v>3742</v>
      </c>
      <c r="C496" s="652" t="s">
        <v>2364</v>
      </c>
      <c r="D496" s="654">
        <f>SUMIFS('BALANCE_P-1'!$C:$C,'BALANCE_P-1'!$V:$V,'BALANCE-REF'!$B496)</f>
        <v>0</v>
      </c>
      <c r="E496" s="654">
        <f>SUMIFS('BALANCE_P-1'!$D:$D,'BALANCE_P-1'!$V:$V,'BALANCE-REF'!$B496)</f>
        <v>0</v>
      </c>
      <c r="F496" s="654">
        <f>SUMIFS(BALANCE_P!$C:$C,BALANCE_P!$V:$V,'BALANCE-REF'!$B496)</f>
        <v>0</v>
      </c>
      <c r="G496" s="654">
        <f>SUMIFS(BALANCE_P!$D:$D,BALANCE_P!$V:$V,'BALANCE-REF'!$B496)</f>
        <v>0</v>
      </c>
      <c r="H496" s="656">
        <f>SUMIFS(BALANCE_P!$E:$E,BALANCE_P!$V:$V,'BALANCE-REF'!$B496)</f>
        <v>0</v>
      </c>
      <c r="I496" s="656">
        <f>SUMIFS(BALANCE_P!$F:$F,BALANCE_P!$V:$V,'BALANCE-REF'!$B496)</f>
        <v>0</v>
      </c>
      <c r="J496" s="687">
        <f t="shared" si="21"/>
        <v>0</v>
      </c>
      <c r="K496" s="687">
        <f t="shared" si="22"/>
        <v>0</v>
      </c>
    </row>
    <row r="497" spans="1:11" ht="19" x14ac:dyDescent="0.25">
      <c r="A497" s="671">
        <f t="shared" si="23"/>
        <v>5</v>
      </c>
      <c r="B497" s="652">
        <v>37421</v>
      </c>
      <c r="C497" s="652" t="s">
        <v>2365</v>
      </c>
      <c r="D497" s="654">
        <f>SUMIFS('BALANCE_P-1'!$C:$C,'BALANCE_P-1'!$U:$U,'BALANCE-REF'!$B497)</f>
        <v>0</v>
      </c>
      <c r="E497" s="654">
        <f>SUMIFS('BALANCE_P-1'!$D:$D,'BALANCE_P-1'!$U:$U,'BALANCE-REF'!$B497)</f>
        <v>0</v>
      </c>
      <c r="F497" s="654">
        <f>SUMIFS(BALANCE_P!$C:$C,BALANCE_P!$U:$U,'BALANCE-REF'!$B497)</f>
        <v>0</v>
      </c>
      <c r="G497" s="654">
        <f>SUMIFS(BALANCE_P!$D:$D,BALANCE_P!$U:$U,'BALANCE-REF'!$B497)</f>
        <v>0</v>
      </c>
      <c r="H497" s="656">
        <f>SUMIFS(BALANCE_P!$E:$E,BALANCE_P!$U:$U,'BALANCE-REF'!$B497)</f>
        <v>0</v>
      </c>
      <c r="I497" s="656">
        <f>SUMIFS(BALANCE_P!$F:$F,BALANCE_P!$U:$U,'BALANCE-REF'!$B497)</f>
        <v>0</v>
      </c>
      <c r="J497" s="687">
        <f t="shared" si="21"/>
        <v>0</v>
      </c>
      <c r="K497" s="687">
        <f t="shared" si="22"/>
        <v>0</v>
      </c>
    </row>
    <row r="498" spans="1:11" ht="19" x14ac:dyDescent="0.25">
      <c r="A498" s="671">
        <f t="shared" si="23"/>
        <v>5</v>
      </c>
      <c r="B498" s="652">
        <v>37429</v>
      </c>
      <c r="C498" s="652" t="s">
        <v>2366</v>
      </c>
      <c r="D498" s="654">
        <f>SUMIFS('BALANCE_P-1'!$C:$C,'BALANCE_P-1'!$U:$U,'BALANCE-REF'!$B498)</f>
        <v>0</v>
      </c>
      <c r="E498" s="654">
        <f>SUMIFS('BALANCE_P-1'!$D:$D,'BALANCE_P-1'!$U:$U,'BALANCE-REF'!$B498)</f>
        <v>0</v>
      </c>
      <c r="F498" s="654">
        <f>SUMIFS(BALANCE_P!$C:$C,BALANCE_P!$U:$U,'BALANCE-REF'!$B498)</f>
        <v>0</v>
      </c>
      <c r="G498" s="654">
        <f>SUMIFS(BALANCE_P!$D:$D,BALANCE_P!$U:$U,'BALANCE-REF'!$B498)</f>
        <v>0</v>
      </c>
      <c r="H498" s="656">
        <f>SUMIFS(BALANCE_P!$E:$E,BALANCE_P!$U:$U,'BALANCE-REF'!$B498)</f>
        <v>0</v>
      </c>
      <c r="I498" s="656">
        <f>SUMIFS(BALANCE_P!$F:$F,BALANCE_P!$U:$U,'BALANCE-REF'!$B498)</f>
        <v>0</v>
      </c>
      <c r="J498" s="687">
        <f t="shared" si="21"/>
        <v>0</v>
      </c>
      <c r="K498" s="687">
        <f t="shared" si="22"/>
        <v>0</v>
      </c>
    </row>
    <row r="499" spans="1:11" ht="19" x14ac:dyDescent="0.25">
      <c r="A499" s="671">
        <f t="shared" si="23"/>
        <v>4</v>
      </c>
      <c r="B499" s="652">
        <v>3743</v>
      </c>
      <c r="C499" s="652" t="s">
        <v>2367</v>
      </c>
      <c r="D499" s="654">
        <f>SUMIFS('BALANCE_P-1'!$C:$C,'BALANCE_P-1'!$V:$V,'BALANCE-REF'!$B499)</f>
        <v>0</v>
      </c>
      <c r="E499" s="654">
        <f>SUMIFS('BALANCE_P-1'!$D:$D,'BALANCE_P-1'!$V:$V,'BALANCE-REF'!$B499)</f>
        <v>0</v>
      </c>
      <c r="F499" s="654">
        <f>SUMIFS(BALANCE_P!$C:$C,BALANCE_P!$V:$V,'BALANCE-REF'!$B499)</f>
        <v>0</v>
      </c>
      <c r="G499" s="654">
        <f>SUMIFS(BALANCE_P!$D:$D,BALANCE_P!$V:$V,'BALANCE-REF'!$B499)</f>
        <v>0</v>
      </c>
      <c r="H499" s="656">
        <f>SUMIFS(BALANCE_P!$E:$E,BALANCE_P!$V:$V,'BALANCE-REF'!$B499)</f>
        <v>0</v>
      </c>
      <c r="I499" s="656">
        <f>SUMIFS(BALANCE_P!$F:$F,BALANCE_P!$V:$V,'BALANCE-REF'!$B499)</f>
        <v>0</v>
      </c>
      <c r="J499" s="687">
        <f t="shared" si="21"/>
        <v>0</v>
      </c>
      <c r="K499" s="687">
        <f t="shared" si="22"/>
        <v>0</v>
      </c>
    </row>
    <row r="500" spans="1:11" ht="19" x14ac:dyDescent="0.25">
      <c r="A500" s="671">
        <f t="shared" si="23"/>
        <v>5</v>
      </c>
      <c r="B500" s="652">
        <v>37431</v>
      </c>
      <c r="C500" s="652" t="s">
        <v>2365</v>
      </c>
      <c r="D500" s="654">
        <f>SUMIFS('BALANCE_P-1'!$C:$C,'BALANCE_P-1'!$U:$U,'BALANCE-REF'!$B500)</f>
        <v>0</v>
      </c>
      <c r="E500" s="654">
        <f>SUMIFS('BALANCE_P-1'!$D:$D,'BALANCE_P-1'!$U:$U,'BALANCE-REF'!$B500)</f>
        <v>0</v>
      </c>
      <c r="F500" s="654">
        <f>SUMIFS(BALANCE_P!$C:$C,BALANCE_P!$U:$U,'BALANCE-REF'!$B500)</f>
        <v>0</v>
      </c>
      <c r="G500" s="654">
        <f>SUMIFS(BALANCE_P!$D:$D,BALANCE_P!$U:$U,'BALANCE-REF'!$B500)</f>
        <v>0</v>
      </c>
      <c r="H500" s="656">
        <f>SUMIFS(BALANCE_P!$E:$E,BALANCE_P!$U:$U,'BALANCE-REF'!$B500)</f>
        <v>0</v>
      </c>
      <c r="I500" s="656">
        <f>SUMIFS(BALANCE_P!$F:$F,BALANCE_P!$U:$U,'BALANCE-REF'!$B500)</f>
        <v>0</v>
      </c>
      <c r="J500" s="687">
        <f t="shared" si="21"/>
        <v>0</v>
      </c>
      <c r="K500" s="687">
        <f t="shared" si="22"/>
        <v>0</v>
      </c>
    </row>
    <row r="501" spans="1:11" ht="19" x14ac:dyDescent="0.25">
      <c r="A501" s="671">
        <f t="shared" si="23"/>
        <v>5</v>
      </c>
      <c r="B501" s="652">
        <v>37439</v>
      </c>
      <c r="C501" s="652" t="s">
        <v>2366</v>
      </c>
      <c r="D501" s="654">
        <f>SUMIFS('BALANCE_P-1'!$C:$C,'BALANCE_P-1'!$U:$U,'BALANCE-REF'!$B501)</f>
        <v>0</v>
      </c>
      <c r="E501" s="654">
        <f>SUMIFS('BALANCE_P-1'!$D:$D,'BALANCE_P-1'!$U:$U,'BALANCE-REF'!$B501)</f>
        <v>0</v>
      </c>
      <c r="F501" s="654">
        <f>SUMIFS(BALANCE_P!$C:$C,BALANCE_P!$U:$U,'BALANCE-REF'!$B501)</f>
        <v>0</v>
      </c>
      <c r="G501" s="654">
        <f>SUMIFS(BALANCE_P!$D:$D,BALANCE_P!$U:$U,'BALANCE-REF'!$B501)</f>
        <v>0</v>
      </c>
      <c r="H501" s="656">
        <f>SUMIFS(BALANCE_P!$E:$E,BALANCE_P!$U:$U,'BALANCE-REF'!$B501)</f>
        <v>0</v>
      </c>
      <c r="I501" s="656">
        <f>SUMIFS(BALANCE_P!$F:$F,BALANCE_P!$U:$U,'BALANCE-REF'!$B501)</f>
        <v>0</v>
      </c>
      <c r="J501" s="687">
        <f t="shared" si="21"/>
        <v>0</v>
      </c>
      <c r="K501" s="687">
        <f t="shared" si="22"/>
        <v>0</v>
      </c>
    </row>
    <row r="502" spans="1:11" ht="19" x14ac:dyDescent="0.25">
      <c r="A502" s="671">
        <f t="shared" si="23"/>
        <v>3</v>
      </c>
      <c r="B502" s="652">
        <v>375</v>
      </c>
      <c r="C502" s="652" t="s">
        <v>2368</v>
      </c>
      <c r="D502" s="654">
        <f>SUMIFS('BALANCE_P-1'!$C:$C,'BALANCE_P-1'!$W:$W,'BALANCE-REF'!$B502)</f>
        <v>0</v>
      </c>
      <c r="E502" s="654">
        <f>SUMIFS('BALANCE_P-1'!$D:$D,'BALANCE_P-1'!$W:$W,'BALANCE-REF'!$B502)</f>
        <v>0</v>
      </c>
      <c r="F502" s="654">
        <f>SUMIFS(BALANCE_P!$C:$C,BALANCE_P!$W:$W,'BALANCE-REF'!$B502)</f>
        <v>0</v>
      </c>
      <c r="G502" s="654">
        <f>SUMIFS(BALANCE_P!$D:$D,BALANCE_P!$W:$W,'BALANCE-REF'!$B502)</f>
        <v>0</v>
      </c>
      <c r="H502" s="656">
        <f>SUMIFS(BALANCE_P!$E:$E,BALANCE_P!$W:$W,'BALANCE-REF'!$B502)</f>
        <v>0</v>
      </c>
      <c r="I502" s="656">
        <f>SUMIFS(BALANCE_P!$F:$F,BALANCE_P!$W:$W,'BALANCE-REF'!$B502)</f>
        <v>0</v>
      </c>
      <c r="J502" s="687">
        <f t="shared" si="21"/>
        <v>0</v>
      </c>
      <c r="K502" s="687">
        <f t="shared" si="22"/>
        <v>0</v>
      </c>
    </row>
    <row r="503" spans="1:11" ht="19" x14ac:dyDescent="0.25">
      <c r="A503" s="671">
        <f t="shared" si="23"/>
        <v>4</v>
      </c>
      <c r="B503" s="652">
        <v>3757</v>
      </c>
      <c r="C503" s="652" t="s">
        <v>2369</v>
      </c>
      <c r="D503" s="654">
        <f>SUMIFS('BALANCE_P-1'!$C:$C,'BALANCE_P-1'!$V:$V,'BALANCE-REF'!$B503)</f>
        <v>0</v>
      </c>
      <c r="E503" s="654">
        <f>SUMIFS('BALANCE_P-1'!$D:$D,'BALANCE_P-1'!$V:$V,'BALANCE-REF'!$B503)</f>
        <v>0</v>
      </c>
      <c r="F503" s="654">
        <f>SUMIFS(BALANCE_P!$C:$C,BALANCE_P!$V:$V,'BALANCE-REF'!$B503)</f>
        <v>0</v>
      </c>
      <c r="G503" s="654">
        <f>SUMIFS(BALANCE_P!$D:$D,BALANCE_P!$V:$V,'BALANCE-REF'!$B503)</f>
        <v>0</v>
      </c>
      <c r="H503" s="656">
        <f>SUMIFS(BALANCE_P!$E:$E,BALANCE_P!$V:$V,'BALANCE-REF'!$B503)</f>
        <v>0</v>
      </c>
      <c r="I503" s="656">
        <f>SUMIFS(BALANCE_P!$F:$F,BALANCE_P!$V:$V,'BALANCE-REF'!$B503)</f>
        <v>0</v>
      </c>
      <c r="J503" s="687">
        <f t="shared" si="21"/>
        <v>0</v>
      </c>
      <c r="K503" s="687">
        <f t="shared" si="22"/>
        <v>0</v>
      </c>
    </row>
    <row r="504" spans="1:11" ht="19" x14ac:dyDescent="0.25">
      <c r="A504" s="671">
        <f t="shared" si="23"/>
        <v>4</v>
      </c>
      <c r="B504" s="652">
        <v>3758</v>
      </c>
      <c r="C504" s="652" t="s">
        <v>2370</v>
      </c>
      <c r="D504" s="654">
        <f>SUMIFS('BALANCE_P-1'!$C:$C,'BALANCE_P-1'!$V:$V,'BALANCE-REF'!$B504)</f>
        <v>0</v>
      </c>
      <c r="E504" s="654">
        <f>SUMIFS('BALANCE_P-1'!$D:$D,'BALANCE_P-1'!$V:$V,'BALANCE-REF'!$B504)</f>
        <v>0</v>
      </c>
      <c r="F504" s="654">
        <f>SUMIFS(BALANCE_P!$C:$C,BALANCE_P!$V:$V,'BALANCE-REF'!$B504)</f>
        <v>0</v>
      </c>
      <c r="G504" s="654">
        <f>SUMIFS(BALANCE_P!$D:$D,BALANCE_P!$V:$V,'BALANCE-REF'!$B504)</f>
        <v>0</v>
      </c>
      <c r="H504" s="656">
        <f>SUMIFS(BALANCE_P!$E:$E,BALANCE_P!$V:$V,'BALANCE-REF'!$B504)</f>
        <v>0</v>
      </c>
      <c r="I504" s="656">
        <f>SUMIFS(BALANCE_P!$F:$F,BALANCE_P!$V:$V,'BALANCE-REF'!$B504)</f>
        <v>0</v>
      </c>
      <c r="J504" s="687">
        <f t="shared" si="21"/>
        <v>0</v>
      </c>
      <c r="K504" s="687">
        <f t="shared" si="22"/>
        <v>0</v>
      </c>
    </row>
    <row r="505" spans="1:11" ht="19" x14ac:dyDescent="0.25">
      <c r="A505" s="671">
        <f t="shared" si="23"/>
        <v>3</v>
      </c>
      <c r="B505" s="652">
        <v>376</v>
      </c>
      <c r="C505" s="652" t="s">
        <v>2371</v>
      </c>
      <c r="D505" s="654">
        <f>SUMIFS('BALANCE_P-1'!$C:$C,'BALANCE_P-1'!$W:$W,'BALANCE-REF'!$B505)</f>
        <v>0</v>
      </c>
      <c r="E505" s="654">
        <f>SUMIFS('BALANCE_P-1'!$D:$D,'BALANCE_P-1'!$W:$W,'BALANCE-REF'!$B505)</f>
        <v>0</v>
      </c>
      <c r="F505" s="654">
        <f>SUMIFS(BALANCE_P!$C:$C,BALANCE_P!$W:$W,'BALANCE-REF'!$B505)</f>
        <v>0</v>
      </c>
      <c r="G505" s="654">
        <f>SUMIFS(BALANCE_P!$D:$D,BALANCE_P!$W:$W,'BALANCE-REF'!$B505)</f>
        <v>0</v>
      </c>
      <c r="H505" s="656">
        <f>SUMIFS(BALANCE_P!$E:$E,BALANCE_P!$W:$W,'BALANCE-REF'!$B505)</f>
        <v>0</v>
      </c>
      <c r="I505" s="656">
        <f>SUMIFS(BALANCE_P!$F:$F,BALANCE_P!$W:$W,'BALANCE-REF'!$B505)</f>
        <v>0</v>
      </c>
      <c r="J505" s="687">
        <f t="shared" si="21"/>
        <v>0</v>
      </c>
      <c r="K505" s="687">
        <f t="shared" si="22"/>
        <v>0</v>
      </c>
    </row>
    <row r="506" spans="1:11" ht="19" x14ac:dyDescent="0.25">
      <c r="A506" s="671">
        <f t="shared" si="23"/>
        <v>4</v>
      </c>
      <c r="B506" s="652">
        <v>3761</v>
      </c>
      <c r="C506" s="652" t="s">
        <v>2372</v>
      </c>
      <c r="D506" s="654">
        <f>SUMIFS('BALANCE_P-1'!$C:$C,'BALANCE_P-1'!$V:$V,'BALANCE-REF'!$B506)</f>
        <v>0</v>
      </c>
      <c r="E506" s="654">
        <f>SUMIFS('BALANCE_P-1'!$D:$D,'BALANCE_P-1'!$V:$V,'BALANCE-REF'!$B506)</f>
        <v>0</v>
      </c>
      <c r="F506" s="654">
        <f>SUMIFS(BALANCE_P!$C:$C,BALANCE_P!$V:$V,'BALANCE-REF'!$B506)</f>
        <v>0</v>
      </c>
      <c r="G506" s="654">
        <f>SUMIFS(BALANCE_P!$D:$D,BALANCE_P!$V:$V,'BALANCE-REF'!$B506)</f>
        <v>0</v>
      </c>
      <c r="H506" s="656">
        <f>SUMIFS(BALANCE_P!$E:$E,BALANCE_P!$V:$V,'BALANCE-REF'!$B506)</f>
        <v>0</v>
      </c>
      <c r="I506" s="656">
        <f>SUMIFS(BALANCE_P!$F:$F,BALANCE_P!$V:$V,'BALANCE-REF'!$B506)</f>
        <v>0</v>
      </c>
      <c r="J506" s="687">
        <f t="shared" si="21"/>
        <v>0</v>
      </c>
      <c r="K506" s="687">
        <f t="shared" si="22"/>
        <v>0</v>
      </c>
    </row>
    <row r="507" spans="1:11" ht="19" x14ac:dyDescent="0.25">
      <c r="A507" s="671">
        <f t="shared" si="23"/>
        <v>4</v>
      </c>
      <c r="B507" s="652">
        <v>3762</v>
      </c>
      <c r="C507" s="652" t="s">
        <v>2373</v>
      </c>
      <c r="D507" s="654">
        <f>SUMIFS('BALANCE_P-1'!$C:$C,'BALANCE_P-1'!$V:$V,'BALANCE-REF'!$B507)</f>
        <v>0</v>
      </c>
      <c r="E507" s="654">
        <f>SUMIFS('BALANCE_P-1'!$D:$D,'BALANCE_P-1'!$V:$V,'BALANCE-REF'!$B507)</f>
        <v>0</v>
      </c>
      <c r="F507" s="654">
        <f>SUMIFS(BALANCE_P!$C:$C,BALANCE_P!$V:$V,'BALANCE-REF'!$B507)</f>
        <v>0</v>
      </c>
      <c r="G507" s="654">
        <f>SUMIFS(BALANCE_P!$D:$D,BALANCE_P!$V:$V,'BALANCE-REF'!$B507)</f>
        <v>0</v>
      </c>
      <c r="H507" s="656">
        <f>SUMIFS(BALANCE_P!$E:$E,BALANCE_P!$V:$V,'BALANCE-REF'!$B507)</f>
        <v>0</v>
      </c>
      <c r="I507" s="656">
        <f>SUMIFS(BALANCE_P!$F:$F,BALANCE_P!$V:$V,'BALANCE-REF'!$B507)</f>
        <v>0</v>
      </c>
      <c r="J507" s="687">
        <f t="shared" si="21"/>
        <v>0</v>
      </c>
      <c r="K507" s="687">
        <f t="shared" si="22"/>
        <v>0</v>
      </c>
    </row>
    <row r="508" spans="1:11" ht="19" x14ac:dyDescent="0.25">
      <c r="A508" s="671">
        <f t="shared" si="23"/>
        <v>3</v>
      </c>
      <c r="B508" s="652">
        <v>378</v>
      </c>
      <c r="C508" s="652" t="s">
        <v>2374</v>
      </c>
      <c r="D508" s="654">
        <f>SUMIFS('BALANCE_P-1'!$C:$C,'BALANCE_P-1'!$W:$W,'BALANCE-REF'!$B508)</f>
        <v>0</v>
      </c>
      <c r="E508" s="654">
        <f>SUMIFS('BALANCE_P-1'!$D:$D,'BALANCE_P-1'!$W:$W,'BALANCE-REF'!$B508)</f>
        <v>0</v>
      </c>
      <c r="F508" s="654">
        <f>SUMIFS(BALANCE_P!$C:$C,BALANCE_P!$W:$W,'BALANCE-REF'!$B508)</f>
        <v>0</v>
      </c>
      <c r="G508" s="654">
        <f>SUMIFS(BALANCE_P!$D:$D,BALANCE_P!$W:$W,'BALANCE-REF'!$B508)</f>
        <v>0</v>
      </c>
      <c r="H508" s="656">
        <f>SUMIFS(BALANCE_P!$E:$E,BALANCE_P!$W:$W,'BALANCE-REF'!$B508)</f>
        <v>0</v>
      </c>
      <c r="I508" s="656">
        <f>SUMIFS(BALANCE_P!$F:$F,BALANCE_P!$W:$W,'BALANCE-REF'!$B508)</f>
        <v>0</v>
      </c>
      <c r="J508" s="687">
        <f t="shared" si="21"/>
        <v>0</v>
      </c>
      <c r="K508" s="687">
        <f t="shared" si="22"/>
        <v>0</v>
      </c>
    </row>
    <row r="509" spans="1:11" ht="19" x14ac:dyDescent="0.25">
      <c r="A509" s="671">
        <f t="shared" si="23"/>
        <v>3</v>
      </c>
      <c r="B509" s="652">
        <v>379</v>
      </c>
      <c r="C509" s="652" t="s">
        <v>2375</v>
      </c>
      <c r="D509" s="654">
        <f>SUMIFS('BALANCE_P-1'!$C:$C,'BALANCE_P-1'!$W:$W,'BALANCE-REF'!$B509)</f>
        <v>2323724</v>
      </c>
      <c r="E509" s="654">
        <f>SUMIFS('BALANCE_P-1'!$D:$D,'BALANCE_P-1'!$W:$W,'BALANCE-REF'!$B509)</f>
        <v>0</v>
      </c>
      <c r="F509" s="654">
        <f>SUMIFS(BALANCE_P!$C:$C,BALANCE_P!$W:$W,'BALANCE-REF'!$B509)</f>
        <v>240581253</v>
      </c>
      <c r="G509" s="654">
        <f>SUMIFS(BALANCE_P!$D:$D,BALANCE_P!$W:$W,'BALANCE-REF'!$B509)</f>
        <v>239100484</v>
      </c>
      <c r="H509" s="656">
        <f>SUMIFS(BALANCE_P!$E:$E,BALANCE_P!$W:$W,'BALANCE-REF'!$B509)</f>
        <v>3804493</v>
      </c>
      <c r="I509" s="656">
        <f>SUMIFS(BALANCE_P!$F:$F,BALANCE_P!$W:$W,'BALANCE-REF'!$B509)</f>
        <v>0</v>
      </c>
      <c r="J509" s="687">
        <f t="shared" si="21"/>
        <v>1480769</v>
      </c>
      <c r="K509" s="687">
        <f t="shared" si="22"/>
        <v>0</v>
      </c>
    </row>
    <row r="510" spans="1:11" ht="19" x14ac:dyDescent="0.25">
      <c r="A510" s="671">
        <f t="shared" si="23"/>
        <v>4</v>
      </c>
      <c r="B510" s="652">
        <v>3791</v>
      </c>
      <c r="C510" s="652" t="s">
        <v>2376</v>
      </c>
      <c r="D510" s="654">
        <f>SUMIFS('BALANCE_P-1'!$C:$C,'BALANCE_P-1'!$V:$V,'BALANCE-REF'!$B510)</f>
        <v>2323724</v>
      </c>
      <c r="E510" s="654">
        <f>SUMIFS('BALANCE_P-1'!$D:$D,'BALANCE_P-1'!$V:$V,'BALANCE-REF'!$B510)</f>
        <v>0</v>
      </c>
      <c r="F510" s="654">
        <f>SUMIFS(BALANCE_P!$C:$C,BALANCE_P!$V:$V,'BALANCE-REF'!$B510)</f>
        <v>240581253</v>
      </c>
      <c r="G510" s="654">
        <f>SUMIFS(BALANCE_P!$D:$D,BALANCE_P!$V:$V,'BALANCE-REF'!$B510)</f>
        <v>239100484</v>
      </c>
      <c r="H510" s="656">
        <f>SUMIFS(BALANCE_P!$E:$E,BALANCE_P!$V:$V,'BALANCE-REF'!$B510)</f>
        <v>3804493</v>
      </c>
      <c r="I510" s="656">
        <f>SUMIFS(BALANCE_P!$F:$F,BALANCE_P!$V:$V,'BALANCE-REF'!$B510)</f>
        <v>0</v>
      </c>
      <c r="J510" s="687">
        <f t="shared" si="21"/>
        <v>1480769</v>
      </c>
      <c r="K510" s="687">
        <f t="shared" si="22"/>
        <v>0</v>
      </c>
    </row>
    <row r="511" spans="1:11" ht="19" x14ac:dyDescent="0.25">
      <c r="A511" s="671">
        <f t="shared" si="23"/>
        <v>4</v>
      </c>
      <c r="B511" s="652">
        <v>3792</v>
      </c>
      <c r="C511" s="652" t="s">
        <v>592</v>
      </c>
      <c r="D511" s="654">
        <f>SUMIFS('BALANCE_P-1'!$C:$C,'BALANCE_P-1'!$V:$V,'BALANCE-REF'!$B511)</f>
        <v>0</v>
      </c>
      <c r="E511" s="654">
        <f>SUMIFS('BALANCE_P-1'!$D:$D,'BALANCE_P-1'!$V:$V,'BALANCE-REF'!$B511)</f>
        <v>0</v>
      </c>
      <c r="F511" s="654">
        <f>SUMIFS(BALANCE_P!$C:$C,BALANCE_P!$V:$V,'BALANCE-REF'!$B511)</f>
        <v>0</v>
      </c>
      <c r="G511" s="654">
        <f>SUMIFS(BALANCE_P!$D:$D,BALANCE_P!$V:$V,'BALANCE-REF'!$B511)</f>
        <v>0</v>
      </c>
      <c r="H511" s="656">
        <f>SUMIFS(BALANCE_P!$E:$E,BALANCE_P!$V:$V,'BALANCE-REF'!$B511)</f>
        <v>0</v>
      </c>
      <c r="I511" s="656">
        <f>SUMIFS(BALANCE_P!$F:$F,BALANCE_P!$V:$V,'BALANCE-REF'!$B511)</f>
        <v>0</v>
      </c>
      <c r="J511" s="687">
        <f t="shared" si="21"/>
        <v>0</v>
      </c>
      <c r="K511" s="687">
        <f t="shared" si="22"/>
        <v>0</v>
      </c>
    </row>
    <row r="512" spans="1:11" ht="19" x14ac:dyDescent="0.25">
      <c r="A512" s="671">
        <f t="shared" si="23"/>
        <v>2</v>
      </c>
      <c r="B512" s="658">
        <v>38</v>
      </c>
      <c r="C512" s="658" t="s">
        <v>2377</v>
      </c>
      <c r="D512" s="659">
        <f>SUMIFS('BALANCE_P-1'!$C:$C,'BALANCE_P-1'!$X:$X,'BALANCE-REF'!$B512)</f>
        <v>52459903</v>
      </c>
      <c r="E512" s="659">
        <f>SUMIFS('BALANCE_P-1'!$D:$D,'BALANCE_P-1'!$X:$X,'BALANCE-REF'!$B512)</f>
        <v>491664727</v>
      </c>
      <c r="F512" s="659">
        <f>SUMIFS(BALANCE_P!$C:$C,BALANCE_P!$X:$X,'BALANCE-REF'!$B512)</f>
        <v>7539802160</v>
      </c>
      <c r="G512" s="659">
        <f>SUMIFS(BALANCE_P!$D:$D,BALANCE_P!$X:$X,'BALANCE-REF'!$B512)</f>
        <v>7446805023</v>
      </c>
      <c r="H512" s="656">
        <f>SUMIFS(BALANCE_P!$E:$E,BALANCE_P!$X:$X,'BALANCE-REF'!$B512)</f>
        <v>32184479</v>
      </c>
      <c r="I512" s="656">
        <f>SUMIFS(BALANCE_P!$F:$F,BALANCE_P!$X:$X,'BALANCE-REF'!$B512)</f>
        <v>378392166</v>
      </c>
      <c r="J512" s="687">
        <f t="shared" si="21"/>
        <v>-20275424</v>
      </c>
      <c r="K512" s="687">
        <f t="shared" si="22"/>
        <v>-113272561</v>
      </c>
    </row>
    <row r="513" spans="1:11" ht="19" x14ac:dyDescent="0.25">
      <c r="A513" s="671">
        <f t="shared" si="23"/>
        <v>3</v>
      </c>
      <c r="B513" s="652">
        <v>381</v>
      </c>
      <c r="C513" s="652" t="s">
        <v>2378</v>
      </c>
      <c r="D513" s="654">
        <f>SUMIFS('BALANCE_P-1'!$C:$C,'BALANCE_P-1'!$W:$W,'BALANCE-REF'!$B513)</f>
        <v>52459903</v>
      </c>
      <c r="E513" s="654">
        <f>SUMIFS('BALANCE_P-1'!$D:$D,'BALANCE_P-1'!$W:$W,'BALANCE-REF'!$B513)</f>
        <v>0</v>
      </c>
      <c r="F513" s="654">
        <f>SUMIFS(BALANCE_P!$C:$C,BALANCE_P!$W:$W,'BALANCE-REF'!$B513)</f>
        <v>7036816568</v>
      </c>
      <c r="G513" s="654">
        <f>SUMIFS(BALANCE_P!$D:$D,BALANCE_P!$W:$W,'BALANCE-REF'!$B513)</f>
        <v>7057091992</v>
      </c>
      <c r="H513" s="656">
        <f>SUMIFS(BALANCE_P!$E:$E,BALANCE_P!$W:$W,'BALANCE-REF'!$B513)</f>
        <v>32184479</v>
      </c>
      <c r="I513" s="656">
        <f>SUMIFS(BALANCE_P!$F:$F,BALANCE_P!$W:$W,'BALANCE-REF'!$B513)</f>
        <v>0</v>
      </c>
      <c r="J513" s="687">
        <f t="shared" si="21"/>
        <v>-20275424</v>
      </c>
      <c r="K513" s="687">
        <f t="shared" si="22"/>
        <v>0</v>
      </c>
    </row>
    <row r="514" spans="1:11" ht="19" x14ac:dyDescent="0.25">
      <c r="A514" s="671">
        <f t="shared" si="23"/>
        <v>4</v>
      </c>
      <c r="B514" s="652">
        <v>3811</v>
      </c>
      <c r="C514" s="652" t="s">
        <v>2379</v>
      </c>
      <c r="D514" s="654">
        <f>SUMIFS('BALANCE_P-1'!$C:$C,'BALANCE_P-1'!$V:$V,'BALANCE-REF'!$B514)</f>
        <v>0</v>
      </c>
      <c r="E514" s="654">
        <f>SUMIFS('BALANCE_P-1'!$D:$D,'BALANCE_P-1'!$V:$V,'BALANCE-REF'!$B514)</f>
        <v>0</v>
      </c>
      <c r="F514" s="654">
        <f>SUMIFS(BALANCE_P!$C:$C,BALANCE_P!$V:$V,'BALANCE-REF'!$B514)</f>
        <v>7003229792</v>
      </c>
      <c r="G514" s="654">
        <f>SUMIFS(BALANCE_P!$D:$D,BALANCE_P!$V:$V,'BALANCE-REF'!$B514)</f>
        <v>7003229792</v>
      </c>
      <c r="H514" s="656">
        <f>SUMIFS(BALANCE_P!$E:$E,BALANCE_P!$V:$V,'BALANCE-REF'!$B514)</f>
        <v>0</v>
      </c>
      <c r="I514" s="656">
        <f>SUMIFS(BALANCE_P!$F:$F,BALANCE_P!$V:$V,'BALANCE-REF'!$B514)</f>
        <v>0</v>
      </c>
      <c r="J514" s="687">
        <f t="shared" si="21"/>
        <v>0</v>
      </c>
      <c r="K514" s="687">
        <f t="shared" si="22"/>
        <v>0</v>
      </c>
    </row>
    <row r="515" spans="1:11" ht="19" x14ac:dyDescent="0.25">
      <c r="A515" s="671">
        <f t="shared" si="23"/>
        <v>4</v>
      </c>
      <c r="B515" s="652">
        <v>3812</v>
      </c>
      <c r="C515" s="652" t="s">
        <v>2380</v>
      </c>
      <c r="D515" s="654">
        <f>SUMIFS('BALANCE_P-1'!$C:$C,'BALANCE_P-1'!$V:$V,'BALANCE-REF'!$B515)</f>
        <v>19662470</v>
      </c>
      <c r="E515" s="654">
        <f>SUMIFS('BALANCE_P-1'!$D:$D,'BALANCE_P-1'!$V:$V,'BALANCE-REF'!$B515)</f>
        <v>0</v>
      </c>
      <c r="F515" s="654">
        <f>SUMIFS(BALANCE_P!$C:$C,BALANCE_P!$V:$V,'BALANCE-REF'!$B515)</f>
        <v>24859243</v>
      </c>
      <c r="G515" s="654">
        <f>SUMIFS(BALANCE_P!$D:$D,BALANCE_P!$V:$V,'BALANCE-REF'!$B515)</f>
        <v>21021767</v>
      </c>
      <c r="H515" s="656">
        <f>SUMIFS(BALANCE_P!$E:$E,BALANCE_P!$V:$V,'BALANCE-REF'!$B515)</f>
        <v>23499946</v>
      </c>
      <c r="I515" s="656">
        <f>SUMIFS(BALANCE_P!$F:$F,BALANCE_P!$V:$V,'BALANCE-REF'!$B515)</f>
        <v>0</v>
      </c>
      <c r="J515" s="687">
        <f t="shared" si="21"/>
        <v>3837476</v>
      </c>
      <c r="K515" s="687">
        <f t="shared" si="22"/>
        <v>0</v>
      </c>
    </row>
    <row r="516" spans="1:11" ht="19" x14ac:dyDescent="0.25">
      <c r="A516" s="671">
        <f t="shared" si="23"/>
        <v>4</v>
      </c>
      <c r="B516" s="652">
        <v>3814</v>
      </c>
      <c r="C516" s="652" t="s">
        <v>2381</v>
      </c>
      <c r="D516" s="654">
        <f>SUMIFS('BALANCE_P-1'!$C:$C,'BALANCE_P-1'!$V:$V,'BALANCE-REF'!$B516)</f>
        <v>0</v>
      </c>
      <c r="E516" s="654">
        <f>SUMIFS('BALANCE_P-1'!$D:$D,'BALANCE_P-1'!$V:$V,'BALANCE-REF'!$B516)</f>
        <v>0</v>
      </c>
      <c r="F516" s="654">
        <f>SUMIFS(BALANCE_P!$C:$C,BALANCE_P!$V:$V,'BALANCE-REF'!$B516)</f>
        <v>0</v>
      </c>
      <c r="G516" s="654">
        <f>SUMIFS(BALANCE_P!$D:$D,BALANCE_P!$V:$V,'BALANCE-REF'!$B516)</f>
        <v>0</v>
      </c>
      <c r="H516" s="656">
        <f>SUMIFS(BALANCE_P!$E:$E,BALANCE_P!$V:$V,'BALANCE-REF'!$B516)</f>
        <v>0</v>
      </c>
      <c r="I516" s="656">
        <f>SUMIFS(BALANCE_P!$F:$F,BALANCE_P!$V:$V,'BALANCE-REF'!$B516)</f>
        <v>0</v>
      </c>
      <c r="J516" s="687">
        <f t="shared" si="21"/>
        <v>0</v>
      </c>
      <c r="K516" s="687">
        <f t="shared" si="22"/>
        <v>0</v>
      </c>
    </row>
    <row r="517" spans="1:11" ht="19" x14ac:dyDescent="0.25">
      <c r="A517" s="671">
        <f t="shared" si="23"/>
        <v>4</v>
      </c>
      <c r="B517" s="652">
        <v>3815</v>
      </c>
      <c r="C517" s="652" t="s">
        <v>2382</v>
      </c>
      <c r="D517" s="654">
        <f>SUMIFS('BALANCE_P-1'!$C:$C,'BALANCE_P-1'!$V:$V,'BALANCE-REF'!$B517)</f>
        <v>32797433</v>
      </c>
      <c r="E517" s="654">
        <f>SUMIFS('BALANCE_P-1'!$D:$D,'BALANCE_P-1'!$V:$V,'BALANCE-REF'!$B517)</f>
        <v>0</v>
      </c>
      <c r="F517" s="654">
        <f>SUMIFS(BALANCE_P!$C:$C,BALANCE_P!$V:$V,'BALANCE-REF'!$B517)</f>
        <v>8727533</v>
      </c>
      <c r="G517" s="654">
        <f>SUMIFS(BALANCE_P!$D:$D,BALANCE_P!$V:$V,'BALANCE-REF'!$B517)</f>
        <v>32840433</v>
      </c>
      <c r="H517" s="656">
        <f>SUMIFS(BALANCE_P!$E:$E,BALANCE_P!$V:$V,'BALANCE-REF'!$B517)</f>
        <v>8684533</v>
      </c>
      <c r="I517" s="656">
        <f>SUMIFS(BALANCE_P!$F:$F,BALANCE_P!$V:$V,'BALANCE-REF'!$B517)</f>
        <v>0</v>
      </c>
      <c r="J517" s="687">
        <f t="shared" si="21"/>
        <v>-24112900</v>
      </c>
      <c r="K517" s="687">
        <f t="shared" si="22"/>
        <v>0</v>
      </c>
    </row>
    <row r="518" spans="1:11" ht="19" x14ac:dyDescent="0.25">
      <c r="A518" s="671">
        <f t="shared" si="23"/>
        <v>3</v>
      </c>
      <c r="B518" s="652">
        <v>382</v>
      </c>
      <c r="C518" s="652" t="s">
        <v>2383</v>
      </c>
      <c r="D518" s="654">
        <f>SUMIFS('BALANCE_P-1'!$C:$C,'BALANCE_P-1'!$W:$W,'BALANCE-REF'!$B518)</f>
        <v>0</v>
      </c>
      <c r="E518" s="654">
        <f>SUMIFS('BALANCE_P-1'!$D:$D,'BALANCE_P-1'!$W:$W,'BALANCE-REF'!$B518)</f>
        <v>491664727</v>
      </c>
      <c r="F518" s="654">
        <f>SUMIFS(BALANCE_P!$C:$C,BALANCE_P!$W:$W,'BALANCE-REF'!$B518)</f>
        <v>502985592</v>
      </c>
      <c r="G518" s="654">
        <f>SUMIFS(BALANCE_P!$D:$D,BALANCE_P!$W:$W,'BALANCE-REF'!$B518)</f>
        <v>389713031</v>
      </c>
      <c r="H518" s="656">
        <f>SUMIFS(BALANCE_P!$E:$E,BALANCE_P!$W:$W,'BALANCE-REF'!$B518)</f>
        <v>0</v>
      </c>
      <c r="I518" s="656">
        <f>SUMIFS(BALANCE_P!$F:$F,BALANCE_P!$W:$W,'BALANCE-REF'!$B518)</f>
        <v>378392166</v>
      </c>
      <c r="J518" s="687">
        <f t="shared" si="21"/>
        <v>0</v>
      </c>
      <c r="K518" s="687">
        <f t="shared" si="22"/>
        <v>-113272561</v>
      </c>
    </row>
    <row r="519" spans="1:11" ht="19" x14ac:dyDescent="0.25">
      <c r="A519" s="671">
        <f t="shared" si="23"/>
        <v>4</v>
      </c>
      <c r="B519" s="652">
        <v>3822</v>
      </c>
      <c r="C519" s="652" t="s">
        <v>2384</v>
      </c>
      <c r="D519" s="654">
        <f>SUMIFS('BALANCE_P-1'!$C:$C,'BALANCE_P-1'!$V:$V,'BALANCE-REF'!$B519)</f>
        <v>0</v>
      </c>
      <c r="E519" s="654">
        <f>SUMIFS('BALANCE_P-1'!$D:$D,'BALANCE_P-1'!$V:$V,'BALANCE-REF'!$B519)</f>
        <v>0</v>
      </c>
      <c r="F519" s="654">
        <f>SUMIFS(BALANCE_P!$C:$C,BALANCE_P!$V:$V,'BALANCE-REF'!$B519)</f>
        <v>0</v>
      </c>
      <c r="G519" s="654">
        <f>SUMIFS(BALANCE_P!$D:$D,BALANCE_P!$V:$V,'BALANCE-REF'!$B519)</f>
        <v>0</v>
      </c>
      <c r="H519" s="656">
        <f>SUMIFS(BALANCE_P!$E:$E,BALANCE_P!$V:$V,'BALANCE-REF'!$B519)</f>
        <v>0</v>
      </c>
      <c r="I519" s="656">
        <f>SUMIFS(BALANCE_P!$F:$F,BALANCE_P!$V:$V,'BALANCE-REF'!$B519)</f>
        <v>0</v>
      </c>
      <c r="J519" s="687">
        <f t="shared" ref="J519:J582" si="24">H519-D519</f>
        <v>0</v>
      </c>
      <c r="K519" s="687">
        <f t="shared" ref="K519:K582" si="25">I519-E519</f>
        <v>0</v>
      </c>
    </row>
    <row r="520" spans="1:11" ht="19" x14ac:dyDescent="0.25">
      <c r="A520" s="671">
        <f t="shared" si="23"/>
        <v>4</v>
      </c>
      <c r="B520" s="652">
        <v>3824</v>
      </c>
      <c r="C520" s="652" t="s">
        <v>2385</v>
      </c>
      <c r="D520" s="654">
        <f>SUMIFS('BALANCE_P-1'!$C:$C,'BALANCE_P-1'!$V:$V,'BALANCE-REF'!$B520)</f>
        <v>0</v>
      </c>
      <c r="E520" s="654">
        <f>SUMIFS('BALANCE_P-1'!$D:$D,'BALANCE_P-1'!$V:$V,'BALANCE-REF'!$B520)</f>
        <v>0</v>
      </c>
      <c r="F520" s="654">
        <f>SUMIFS(BALANCE_P!$C:$C,BALANCE_P!$V:$V,'BALANCE-REF'!$B520)</f>
        <v>0</v>
      </c>
      <c r="G520" s="654">
        <f>SUMIFS(BALANCE_P!$D:$D,BALANCE_P!$V:$V,'BALANCE-REF'!$B520)</f>
        <v>0</v>
      </c>
      <c r="H520" s="656">
        <f>SUMIFS(BALANCE_P!$E:$E,BALANCE_P!$V:$V,'BALANCE-REF'!$B520)</f>
        <v>0</v>
      </c>
      <c r="I520" s="656">
        <f>SUMIFS(BALANCE_P!$F:$F,BALANCE_P!$V:$V,'BALANCE-REF'!$B520)</f>
        <v>0</v>
      </c>
      <c r="J520" s="687">
        <f t="shared" si="24"/>
        <v>0</v>
      </c>
      <c r="K520" s="687">
        <f t="shared" si="25"/>
        <v>0</v>
      </c>
    </row>
    <row r="521" spans="1:11" ht="19" x14ac:dyDescent="0.25">
      <c r="A521" s="671">
        <f t="shared" si="23"/>
        <v>4</v>
      </c>
      <c r="B521" s="652">
        <v>3825</v>
      </c>
      <c r="C521" s="652" t="s">
        <v>2386</v>
      </c>
      <c r="D521" s="654">
        <f>SUMIFS('BALANCE_P-1'!$C:$C,'BALANCE_P-1'!$V:$V,'BALANCE-REF'!$B521)</f>
        <v>0</v>
      </c>
      <c r="E521" s="654">
        <f>SUMIFS('BALANCE_P-1'!$D:$D,'BALANCE_P-1'!$V:$V,'BALANCE-REF'!$B521)</f>
        <v>491664727</v>
      </c>
      <c r="F521" s="654">
        <f>SUMIFS(BALANCE_P!$C:$C,BALANCE_P!$V:$V,'BALANCE-REF'!$B521)</f>
        <v>502985592</v>
      </c>
      <c r="G521" s="654">
        <f>SUMIFS(BALANCE_P!$D:$D,BALANCE_P!$V:$V,'BALANCE-REF'!$B521)</f>
        <v>389713031</v>
      </c>
      <c r="H521" s="656">
        <f>SUMIFS(BALANCE_P!$E:$E,BALANCE_P!$V:$V,'BALANCE-REF'!$B521)</f>
        <v>0</v>
      </c>
      <c r="I521" s="656">
        <f>SUMIFS(BALANCE_P!$F:$F,BALANCE_P!$V:$V,'BALANCE-REF'!$B521)</f>
        <v>378392166</v>
      </c>
      <c r="J521" s="687">
        <f t="shared" si="24"/>
        <v>0</v>
      </c>
      <c r="K521" s="687">
        <f t="shared" si="25"/>
        <v>-113272561</v>
      </c>
    </row>
    <row r="522" spans="1:11" ht="19" x14ac:dyDescent="0.25">
      <c r="A522" s="671">
        <f t="shared" si="23"/>
        <v>2</v>
      </c>
      <c r="B522" s="658">
        <v>39</v>
      </c>
      <c r="C522" s="658" t="s">
        <v>2387</v>
      </c>
      <c r="D522" s="659">
        <f>SUMIFS('BALANCE_P-1'!$C:$C,'BALANCE_P-1'!$X:$X,'BALANCE-REF'!$B522)</f>
        <v>0</v>
      </c>
      <c r="E522" s="659">
        <f>SUMIFS('BALANCE_P-1'!$D:$D,'BALANCE_P-1'!$X:$X,'BALANCE-REF'!$B522)</f>
        <v>80120</v>
      </c>
      <c r="F522" s="659">
        <f>SUMIFS(BALANCE_P!$C:$C,BALANCE_P!$X:$X,'BALANCE-REF'!$B522)</f>
        <v>447539805437</v>
      </c>
      <c r="G522" s="659">
        <f>SUMIFS(BALANCE_P!$D:$D,BALANCE_P!$X:$X,'BALANCE-REF'!$B522)</f>
        <v>447539806137</v>
      </c>
      <c r="H522" s="656">
        <f>SUMIFS(BALANCE_P!$E:$E,BALANCE_P!$X:$X,'BALANCE-REF'!$B522)</f>
        <v>0</v>
      </c>
      <c r="I522" s="656">
        <f>SUMIFS(BALANCE_P!$F:$F,BALANCE_P!$X:$X,'BALANCE-REF'!$B522)</f>
        <v>80820</v>
      </c>
      <c r="J522" s="687">
        <f t="shared" si="24"/>
        <v>0</v>
      </c>
      <c r="K522" s="687">
        <f t="shared" si="25"/>
        <v>700</v>
      </c>
    </row>
    <row r="523" spans="1:11" ht="19" x14ac:dyDescent="0.25">
      <c r="A523" s="671">
        <f t="shared" si="23"/>
        <v>1</v>
      </c>
      <c r="B523" s="655">
        <v>4</v>
      </c>
      <c r="C523" s="655" t="s">
        <v>1685</v>
      </c>
      <c r="D523" s="656">
        <f>SUMIFS('BALANCE_P-1'!$C:$C,'BALANCE_P-1'!$Y:$Y,'BALANCE-REF'!$B523)</f>
        <v>4410834847</v>
      </c>
      <c r="E523" s="657">
        <f>SUMIFS('BALANCE_P-1'!$D:$D,'BALANCE_P-1'!$Y:$Y,'BALANCE-REF'!$B523)</f>
        <v>1608571277</v>
      </c>
      <c r="F523" s="656">
        <f>SUMIFS(BALANCE_P!$C:$C,BALANCE_P!$Y:$Y,'BALANCE-REF'!$B523)</f>
        <v>1773675071</v>
      </c>
      <c r="G523" s="657">
        <f>SUMIFS(BALANCE_P!$D:$D,BALANCE_P!$Y:$Y,'BALANCE-REF'!$B523)</f>
        <v>1481065843</v>
      </c>
      <c r="H523" s="656">
        <f>SUMIFS(BALANCE_P!$E:$E,BALANCE_P!$Y:$Y,'BALANCE-REF'!$B523)</f>
        <v>5130325321</v>
      </c>
      <c r="I523" s="656">
        <f>SUMIFS(BALANCE_P!$F:$F,BALANCE_P!$Y:$Y,'BALANCE-REF'!$B523)</f>
        <v>2035452523</v>
      </c>
      <c r="J523" s="687">
        <f t="shared" si="24"/>
        <v>719490474</v>
      </c>
      <c r="K523" s="687">
        <f t="shared" si="25"/>
        <v>426881246</v>
      </c>
    </row>
    <row r="524" spans="1:11" ht="19" x14ac:dyDescent="0.25">
      <c r="A524" s="671">
        <f t="shared" si="23"/>
        <v>2</v>
      </c>
      <c r="B524" s="658">
        <v>41</v>
      </c>
      <c r="C524" s="658" t="s">
        <v>2388</v>
      </c>
      <c r="D524" s="659">
        <f>SUMIFS('BALANCE_P-1'!$C:$C,'BALANCE_P-1'!$X:$X,'BALANCE-REF'!$B524)</f>
        <v>0</v>
      </c>
      <c r="E524" s="659">
        <f>SUMIFS('BALANCE_P-1'!$D:$D,'BALANCE_P-1'!$X:$X,'BALANCE-REF'!$B524)</f>
        <v>0</v>
      </c>
      <c r="F524" s="659">
        <f>SUMIFS(BALANCE_P!$C:$C,BALANCE_P!$X:$X,'BALANCE-REF'!$B524)</f>
        <v>0</v>
      </c>
      <c r="G524" s="659">
        <f>SUMIFS(BALANCE_P!$D:$D,BALANCE_P!$X:$X,'BALANCE-REF'!$B524)</f>
        <v>0</v>
      </c>
      <c r="H524" s="656">
        <f>SUMIFS(BALANCE_P!$E:$E,BALANCE_P!$X:$X,'BALANCE-REF'!$B524)</f>
        <v>0</v>
      </c>
      <c r="I524" s="656">
        <f>SUMIFS(BALANCE_P!$F:$F,BALANCE_P!$X:$X,'BALANCE-REF'!$B524)</f>
        <v>0</v>
      </c>
      <c r="J524" s="687">
        <f t="shared" si="24"/>
        <v>0</v>
      </c>
      <c r="K524" s="687">
        <f t="shared" si="25"/>
        <v>0</v>
      </c>
    </row>
    <row r="525" spans="1:11" ht="19" x14ac:dyDescent="0.25">
      <c r="A525" s="671">
        <f t="shared" si="23"/>
        <v>3</v>
      </c>
      <c r="B525" s="669">
        <v>410</v>
      </c>
      <c r="C525" s="669" t="s">
        <v>551</v>
      </c>
      <c r="D525" s="668">
        <f>SUMIFS('BALANCE_P-1'!$C:$C,'BALANCE_P-1'!$W:$W,'BALANCE-REF'!$B525)</f>
        <v>0</v>
      </c>
      <c r="E525" s="668">
        <f>SUMIFS('BALANCE_P-1'!$D:$D,'BALANCE_P-1'!$W:$W,'BALANCE-REF'!$B525)</f>
        <v>0</v>
      </c>
      <c r="F525" s="668">
        <f>SUMIFS(BALANCE_P!$C:$C,BALANCE_P!$W:$W,'BALANCE-REF'!$B525)</f>
        <v>0</v>
      </c>
      <c r="G525" s="668">
        <f>SUMIFS(BALANCE_P!$D:$D,BALANCE_P!$W:$W,'BALANCE-REF'!$B525)</f>
        <v>0</v>
      </c>
      <c r="H525" s="656">
        <f>SUMIFS(BALANCE_P!$E:$E,BALANCE_P!$W:$W,'BALANCE-REF'!$B525)</f>
        <v>0</v>
      </c>
      <c r="I525" s="656">
        <f>SUMIFS(BALANCE_P!$F:$F,BALANCE_P!$W:$W,'BALANCE-REF'!$B525)</f>
        <v>0</v>
      </c>
      <c r="J525" s="687">
        <f t="shared" si="24"/>
        <v>0</v>
      </c>
      <c r="K525" s="687">
        <f t="shared" si="25"/>
        <v>0</v>
      </c>
    </row>
    <row r="526" spans="1:11" ht="19" x14ac:dyDescent="0.25">
      <c r="A526" s="671">
        <f t="shared" si="23"/>
        <v>4</v>
      </c>
      <c r="B526" s="669">
        <v>4101</v>
      </c>
      <c r="C526" s="669" t="s">
        <v>2883</v>
      </c>
      <c r="D526" s="668">
        <f>SUMIFS('BALANCE_P-1'!$C:$C,'BALANCE_P-1'!$V:$V,'BALANCE-REF'!$B526)</f>
        <v>0</v>
      </c>
      <c r="E526" s="668">
        <f>SUMIFS('BALANCE_P-1'!$D:$D,'BALANCE_P-1'!$V:$V,'BALANCE-REF'!$B526)</f>
        <v>0</v>
      </c>
      <c r="F526" s="668">
        <f>SUMIFS(BALANCE_P!$C:$C,BALANCE_P!$V:$V,'BALANCE-REF'!$B526)</f>
        <v>0</v>
      </c>
      <c r="G526" s="668">
        <f>SUMIFS(BALANCE_P!$D:$D,BALANCE_P!$V:$V,'BALANCE-REF'!$B526)</f>
        <v>0</v>
      </c>
      <c r="H526" s="656">
        <f>SUMIFS(BALANCE_P!$E:$E,BALANCE_P!$V:$V,'BALANCE-REF'!$B526)</f>
        <v>0</v>
      </c>
      <c r="I526" s="656">
        <f>SUMIFS(BALANCE_P!$F:$F,BALANCE_P!$V:$V,'BALANCE-REF'!$B526)</f>
        <v>0</v>
      </c>
      <c r="J526" s="687">
        <f t="shared" si="24"/>
        <v>0</v>
      </c>
      <c r="K526" s="687">
        <f t="shared" si="25"/>
        <v>0</v>
      </c>
    </row>
    <row r="527" spans="1:11" ht="19" x14ac:dyDescent="0.25">
      <c r="A527" s="671">
        <f t="shared" si="23"/>
        <v>5</v>
      </c>
      <c r="B527" s="670">
        <v>41012</v>
      </c>
      <c r="C527" s="670" t="s">
        <v>2868</v>
      </c>
      <c r="D527" s="668">
        <f>SUMIFS('BALANCE_P-1'!$C:$C,'BALANCE_P-1'!$U:$U,'BALANCE-REF'!$B527)</f>
        <v>0</v>
      </c>
      <c r="E527" s="668">
        <f>SUMIFS('BALANCE_P-1'!$D:$D,'BALANCE_P-1'!$U:$U,'BALANCE-REF'!$B527)</f>
        <v>0</v>
      </c>
      <c r="F527" s="668">
        <f>SUMIFS(BALANCE_P!$C:$C,BALANCE_P!$U:$U,'BALANCE-REF'!$B527)</f>
        <v>0</v>
      </c>
      <c r="G527" s="668">
        <f>SUMIFS(BALANCE_P!$D:$D,BALANCE_P!$U:$U,'BALANCE-REF'!$B527)</f>
        <v>0</v>
      </c>
      <c r="H527" s="656">
        <f>SUMIFS(BALANCE_P!$E:$E,BALANCE_P!$U:$U,'BALANCE-REF'!$B527)</f>
        <v>0</v>
      </c>
      <c r="I527" s="656">
        <f>SUMIFS(BALANCE_P!$F:$F,BALANCE_P!$U:$U,'BALANCE-REF'!$B527)</f>
        <v>0</v>
      </c>
      <c r="J527" s="687">
        <f t="shared" si="24"/>
        <v>0</v>
      </c>
      <c r="K527" s="687">
        <f t="shared" si="25"/>
        <v>0</v>
      </c>
    </row>
    <row r="528" spans="1:11" ht="19" x14ac:dyDescent="0.25">
      <c r="A528" s="671">
        <f t="shared" si="23"/>
        <v>5</v>
      </c>
      <c r="B528" s="670">
        <v>41014</v>
      </c>
      <c r="C528" s="670" t="s">
        <v>2869</v>
      </c>
      <c r="D528" s="668">
        <f>SUMIFS('BALANCE_P-1'!$C:$C,'BALANCE_P-1'!$U:$U,'BALANCE-REF'!$B528)</f>
        <v>0</v>
      </c>
      <c r="E528" s="668">
        <f>SUMIFS('BALANCE_P-1'!$D:$D,'BALANCE_P-1'!$U:$U,'BALANCE-REF'!$B528)</f>
        <v>0</v>
      </c>
      <c r="F528" s="668">
        <f>SUMIFS(BALANCE_P!$C:$C,BALANCE_P!$U:$U,'BALANCE-REF'!$B528)</f>
        <v>0</v>
      </c>
      <c r="G528" s="668">
        <f>SUMIFS(BALANCE_P!$D:$D,BALANCE_P!$U:$U,'BALANCE-REF'!$B528)</f>
        <v>0</v>
      </c>
      <c r="H528" s="656">
        <f>SUMIFS(BALANCE_P!$E:$E,BALANCE_P!$U:$U,'BALANCE-REF'!$B528)</f>
        <v>0</v>
      </c>
      <c r="I528" s="656">
        <f>SUMIFS(BALANCE_P!$F:$F,BALANCE_P!$U:$U,'BALANCE-REF'!$B528)</f>
        <v>0</v>
      </c>
      <c r="J528" s="687">
        <f t="shared" si="24"/>
        <v>0</v>
      </c>
      <c r="K528" s="687">
        <f t="shared" si="25"/>
        <v>0</v>
      </c>
    </row>
    <row r="529" spans="1:11" ht="19" x14ac:dyDescent="0.25">
      <c r="A529" s="671">
        <f t="shared" si="23"/>
        <v>4</v>
      </c>
      <c r="B529" s="669">
        <v>4102</v>
      </c>
      <c r="C529" s="669" t="s">
        <v>2886</v>
      </c>
      <c r="D529" s="668">
        <f>SUMIFS('BALANCE_P-1'!$C:$C,'BALANCE_P-1'!$V:$V,'BALANCE-REF'!$B529)</f>
        <v>0</v>
      </c>
      <c r="E529" s="668">
        <f>SUMIFS('BALANCE_P-1'!$D:$D,'BALANCE_P-1'!$V:$V,'BALANCE-REF'!$B529)</f>
        <v>0</v>
      </c>
      <c r="F529" s="668">
        <f>SUMIFS(BALANCE_P!$C:$C,BALANCE_P!$V:$V,'BALANCE-REF'!$B529)</f>
        <v>0</v>
      </c>
      <c r="G529" s="668">
        <f>SUMIFS(BALANCE_P!$D:$D,BALANCE_P!$V:$V,'BALANCE-REF'!$B529)</f>
        <v>0</v>
      </c>
      <c r="H529" s="656">
        <f>SUMIFS(BALANCE_P!$E:$E,BALANCE_P!$V:$V,'BALANCE-REF'!$B529)</f>
        <v>0</v>
      </c>
      <c r="I529" s="656">
        <f>SUMIFS(BALANCE_P!$F:$F,BALANCE_P!$V:$V,'BALANCE-REF'!$B529)</f>
        <v>0</v>
      </c>
      <c r="J529" s="687">
        <f t="shared" si="24"/>
        <v>0</v>
      </c>
      <c r="K529" s="687">
        <f t="shared" si="25"/>
        <v>0</v>
      </c>
    </row>
    <row r="530" spans="1:11" ht="19" x14ac:dyDescent="0.25">
      <c r="A530" s="671">
        <f t="shared" si="23"/>
        <v>5</v>
      </c>
      <c r="B530" s="670">
        <v>41022</v>
      </c>
      <c r="C530" s="670" t="s">
        <v>2884</v>
      </c>
      <c r="D530" s="668">
        <f>SUMIFS('BALANCE_P-1'!$C:$C,'BALANCE_P-1'!$U:$U,'BALANCE-REF'!$B530)</f>
        <v>0</v>
      </c>
      <c r="E530" s="668">
        <f>SUMIFS('BALANCE_P-1'!$D:$D,'BALANCE_P-1'!$U:$U,'BALANCE-REF'!$B530)</f>
        <v>0</v>
      </c>
      <c r="F530" s="668">
        <f>SUMIFS(BALANCE_P!$C:$C,BALANCE_P!$U:$U,'BALANCE-REF'!$B530)</f>
        <v>0</v>
      </c>
      <c r="G530" s="668">
        <f>SUMIFS(BALANCE_P!$D:$D,BALANCE_P!$U:$U,'BALANCE-REF'!$B530)</f>
        <v>0</v>
      </c>
      <c r="H530" s="656">
        <f>SUMIFS(BALANCE_P!$E:$E,BALANCE_P!$U:$U,'BALANCE-REF'!$B530)</f>
        <v>0</v>
      </c>
      <c r="I530" s="656">
        <f>SUMIFS(BALANCE_P!$F:$F,BALANCE_P!$U:$U,'BALANCE-REF'!$B530)</f>
        <v>0</v>
      </c>
      <c r="J530" s="687">
        <f t="shared" si="24"/>
        <v>0</v>
      </c>
      <c r="K530" s="687">
        <f t="shared" si="25"/>
        <v>0</v>
      </c>
    </row>
    <row r="531" spans="1:11" ht="19" x14ac:dyDescent="0.25">
      <c r="A531" s="671">
        <f t="shared" si="23"/>
        <v>5</v>
      </c>
      <c r="B531" s="670">
        <v>41024</v>
      </c>
      <c r="C531" s="670" t="s">
        <v>2885</v>
      </c>
      <c r="D531" s="668">
        <f>SUMIFS('BALANCE_P-1'!$C:$C,'BALANCE_P-1'!$U:$U,'BALANCE-REF'!$B531)</f>
        <v>0</v>
      </c>
      <c r="E531" s="668">
        <f>SUMIFS('BALANCE_P-1'!$D:$D,'BALANCE_P-1'!$U:$U,'BALANCE-REF'!$B531)</f>
        <v>0</v>
      </c>
      <c r="F531" s="668">
        <f>SUMIFS(BALANCE_P!$C:$C,BALANCE_P!$U:$U,'BALANCE-REF'!$B531)</f>
        <v>0</v>
      </c>
      <c r="G531" s="668">
        <f>SUMIFS(BALANCE_P!$D:$D,BALANCE_P!$U:$U,'BALANCE-REF'!$B531)</f>
        <v>0</v>
      </c>
      <c r="H531" s="656">
        <f>SUMIFS(BALANCE_P!$E:$E,BALANCE_P!$U:$U,'BALANCE-REF'!$B531)</f>
        <v>0</v>
      </c>
      <c r="I531" s="656">
        <f>SUMIFS(BALANCE_P!$F:$F,BALANCE_P!$U:$U,'BALANCE-REF'!$B531)</f>
        <v>0</v>
      </c>
      <c r="J531" s="687">
        <f t="shared" si="24"/>
        <v>0</v>
      </c>
      <c r="K531" s="687">
        <f t="shared" si="25"/>
        <v>0</v>
      </c>
    </row>
    <row r="532" spans="1:11" ht="19" x14ac:dyDescent="0.25">
      <c r="A532" s="671">
        <f t="shared" si="23"/>
        <v>4</v>
      </c>
      <c r="B532" s="669">
        <v>4107</v>
      </c>
      <c r="C532" s="669" t="s">
        <v>112</v>
      </c>
      <c r="D532" s="668">
        <f>SUMIFS('BALANCE_P-1'!$C:$C,'BALANCE_P-1'!$V:$V,'BALANCE-REF'!$B532)</f>
        <v>0</v>
      </c>
      <c r="E532" s="668">
        <f>SUMIFS('BALANCE_P-1'!$D:$D,'BALANCE_P-1'!$V:$V,'BALANCE-REF'!$B532)</f>
        <v>0</v>
      </c>
      <c r="F532" s="668">
        <f>SUMIFS(BALANCE_P!$C:$C,BALANCE_P!$V:$V,'BALANCE-REF'!$B532)</f>
        <v>0</v>
      </c>
      <c r="G532" s="668">
        <f>SUMIFS(BALANCE_P!$D:$D,BALANCE_P!$V:$V,'BALANCE-REF'!$B532)</f>
        <v>0</v>
      </c>
      <c r="H532" s="656">
        <f>SUMIFS(BALANCE_P!$E:$E,BALANCE_P!$V:$V,'BALANCE-REF'!$B532)</f>
        <v>0</v>
      </c>
      <c r="I532" s="656">
        <f>SUMIFS(BALANCE_P!$F:$F,BALANCE_P!$V:$V,'BALANCE-REF'!$B532)</f>
        <v>0</v>
      </c>
      <c r="J532" s="687">
        <f t="shared" si="24"/>
        <v>0</v>
      </c>
      <c r="K532" s="687">
        <f t="shared" si="25"/>
        <v>0</v>
      </c>
    </row>
    <row r="533" spans="1:11" ht="19" x14ac:dyDescent="0.25">
      <c r="A533" s="671">
        <f t="shared" si="23"/>
        <v>3</v>
      </c>
      <c r="B533" s="652">
        <v>412</v>
      </c>
      <c r="C533" s="652" t="s">
        <v>19</v>
      </c>
      <c r="D533" s="654">
        <f>SUMIFS('BALANCE_P-1'!$C:$C,'BALANCE_P-1'!$W:$W,'BALANCE-REF'!$B533)</f>
        <v>0</v>
      </c>
      <c r="E533" s="654">
        <f>SUMIFS('BALANCE_P-1'!$D:$D,'BALANCE_P-1'!$W:$W,'BALANCE-REF'!$B533)</f>
        <v>0</v>
      </c>
      <c r="F533" s="654">
        <f>SUMIFS(BALANCE_P!$C:$C,BALANCE_P!$W:$W,'BALANCE-REF'!$B533)</f>
        <v>0</v>
      </c>
      <c r="G533" s="654">
        <f>SUMIFS(BALANCE_P!$D:$D,BALANCE_P!$W:$W,'BALANCE-REF'!$B533)</f>
        <v>0</v>
      </c>
      <c r="H533" s="656">
        <f>SUMIFS(BALANCE_P!$E:$E,BALANCE_P!$W:$W,'BALANCE-REF'!$B533)</f>
        <v>0</v>
      </c>
      <c r="I533" s="656">
        <f>SUMIFS(BALANCE_P!$F:$F,BALANCE_P!$W:$W,'BALANCE-REF'!$B533)</f>
        <v>0</v>
      </c>
      <c r="J533" s="687">
        <f t="shared" si="24"/>
        <v>0</v>
      </c>
      <c r="K533" s="687">
        <f t="shared" si="25"/>
        <v>0</v>
      </c>
    </row>
    <row r="534" spans="1:11" ht="19" x14ac:dyDescent="0.25">
      <c r="A534" s="671">
        <f t="shared" si="23"/>
        <v>4</v>
      </c>
      <c r="B534" s="652">
        <v>4121</v>
      </c>
      <c r="C534" s="652" t="s">
        <v>2389</v>
      </c>
      <c r="D534" s="654">
        <f>SUMIFS('BALANCE_P-1'!$C:$C,'BALANCE_P-1'!$V:$V,'BALANCE-REF'!$B534)</f>
        <v>0</v>
      </c>
      <c r="E534" s="654">
        <f>SUMIFS('BALANCE_P-1'!$D:$D,'BALANCE_P-1'!$V:$V,'BALANCE-REF'!$B534)</f>
        <v>0</v>
      </c>
      <c r="F534" s="654">
        <f>SUMIFS(BALANCE_P!$C:$C,BALANCE_P!$V:$V,'BALANCE-REF'!$B534)</f>
        <v>0</v>
      </c>
      <c r="G534" s="654">
        <f>SUMIFS(BALANCE_P!$D:$D,BALANCE_P!$V:$V,'BALANCE-REF'!$B534)</f>
        <v>0</v>
      </c>
      <c r="H534" s="656">
        <f>SUMIFS(BALANCE_P!$E:$E,BALANCE_P!$V:$V,'BALANCE-REF'!$B534)</f>
        <v>0</v>
      </c>
      <c r="I534" s="656">
        <f>SUMIFS(BALANCE_P!$F:$F,BALANCE_P!$V:$V,'BALANCE-REF'!$B534)</f>
        <v>0</v>
      </c>
      <c r="J534" s="687">
        <f t="shared" si="24"/>
        <v>0</v>
      </c>
      <c r="K534" s="687">
        <f t="shared" si="25"/>
        <v>0</v>
      </c>
    </row>
    <row r="535" spans="1:11" ht="19" x14ac:dyDescent="0.25">
      <c r="A535" s="671">
        <f t="shared" si="23"/>
        <v>4</v>
      </c>
      <c r="B535" s="652">
        <v>4122</v>
      </c>
      <c r="C535" s="652" t="s">
        <v>2390</v>
      </c>
      <c r="D535" s="654">
        <f>SUMIFS('BALANCE_P-1'!$C:$C,'BALANCE_P-1'!$V:$V,'BALANCE-REF'!$B535)</f>
        <v>0</v>
      </c>
      <c r="E535" s="654">
        <f>SUMIFS('BALANCE_P-1'!$D:$D,'BALANCE_P-1'!$V:$V,'BALANCE-REF'!$B535)</f>
        <v>0</v>
      </c>
      <c r="F535" s="654">
        <f>SUMIFS(BALANCE_P!$C:$C,BALANCE_P!$V:$V,'BALANCE-REF'!$B535)</f>
        <v>0</v>
      </c>
      <c r="G535" s="654">
        <f>SUMIFS(BALANCE_P!$D:$D,BALANCE_P!$V:$V,'BALANCE-REF'!$B535)</f>
        <v>0</v>
      </c>
      <c r="H535" s="656">
        <f>SUMIFS(BALANCE_P!$E:$E,BALANCE_P!$V:$V,'BALANCE-REF'!$B535)</f>
        <v>0</v>
      </c>
      <c r="I535" s="656">
        <f>SUMIFS(BALANCE_P!$F:$F,BALANCE_P!$V:$V,'BALANCE-REF'!$B535)</f>
        <v>0</v>
      </c>
      <c r="J535" s="687">
        <f t="shared" si="24"/>
        <v>0</v>
      </c>
      <c r="K535" s="687">
        <f t="shared" si="25"/>
        <v>0</v>
      </c>
    </row>
    <row r="536" spans="1:11" ht="19" x14ac:dyDescent="0.25">
      <c r="A536" s="671">
        <f t="shared" si="23"/>
        <v>4</v>
      </c>
      <c r="B536" s="652">
        <v>4123</v>
      </c>
      <c r="C536" s="652" t="s">
        <v>2391</v>
      </c>
      <c r="D536" s="654">
        <f>SUMIFS('BALANCE_P-1'!$C:$C,'BALANCE_P-1'!$V:$V,'BALANCE-REF'!$B536)</f>
        <v>0</v>
      </c>
      <c r="E536" s="654">
        <f>SUMIFS('BALANCE_P-1'!$D:$D,'BALANCE_P-1'!$V:$V,'BALANCE-REF'!$B536)</f>
        <v>0</v>
      </c>
      <c r="F536" s="654">
        <f>SUMIFS(BALANCE_P!$C:$C,BALANCE_P!$V:$V,'BALANCE-REF'!$B536)</f>
        <v>0</v>
      </c>
      <c r="G536" s="654">
        <f>SUMIFS(BALANCE_P!$D:$D,BALANCE_P!$V:$V,'BALANCE-REF'!$B536)</f>
        <v>0</v>
      </c>
      <c r="H536" s="656">
        <f>SUMIFS(BALANCE_P!$E:$E,BALANCE_P!$V:$V,'BALANCE-REF'!$B536)</f>
        <v>0</v>
      </c>
      <c r="I536" s="656">
        <f>SUMIFS(BALANCE_P!$F:$F,BALANCE_P!$V:$V,'BALANCE-REF'!$B536)</f>
        <v>0</v>
      </c>
      <c r="J536" s="687">
        <f t="shared" si="24"/>
        <v>0</v>
      </c>
      <c r="K536" s="687">
        <f t="shared" si="25"/>
        <v>0</v>
      </c>
    </row>
    <row r="537" spans="1:11" ht="19" x14ac:dyDescent="0.25">
      <c r="A537" s="671">
        <f t="shared" si="23"/>
        <v>4</v>
      </c>
      <c r="B537" s="652">
        <v>4124</v>
      </c>
      <c r="C537" s="652" t="s">
        <v>2392</v>
      </c>
      <c r="D537" s="654">
        <f>SUMIFS('BALANCE_P-1'!$C:$C,'BALANCE_P-1'!$V:$V,'BALANCE-REF'!$B537)</f>
        <v>0</v>
      </c>
      <c r="E537" s="654">
        <f>SUMIFS('BALANCE_P-1'!$D:$D,'BALANCE_P-1'!$V:$V,'BALANCE-REF'!$B537)</f>
        <v>0</v>
      </c>
      <c r="F537" s="654">
        <f>SUMIFS(BALANCE_P!$C:$C,BALANCE_P!$V:$V,'BALANCE-REF'!$B537)</f>
        <v>0</v>
      </c>
      <c r="G537" s="654">
        <f>SUMIFS(BALANCE_P!$D:$D,BALANCE_P!$V:$V,'BALANCE-REF'!$B537)</f>
        <v>0</v>
      </c>
      <c r="H537" s="656">
        <f>SUMIFS(BALANCE_P!$E:$E,BALANCE_P!$V:$V,'BALANCE-REF'!$B537)</f>
        <v>0</v>
      </c>
      <c r="I537" s="656">
        <f>SUMIFS(BALANCE_P!$F:$F,BALANCE_P!$V:$V,'BALANCE-REF'!$B537)</f>
        <v>0</v>
      </c>
      <c r="J537" s="687">
        <f t="shared" si="24"/>
        <v>0</v>
      </c>
      <c r="K537" s="687">
        <f t="shared" si="25"/>
        <v>0</v>
      </c>
    </row>
    <row r="538" spans="1:11" ht="19" x14ac:dyDescent="0.25">
      <c r="A538" s="671">
        <f t="shared" si="23"/>
        <v>5</v>
      </c>
      <c r="B538" s="652">
        <v>41241</v>
      </c>
      <c r="C538" s="652" t="s">
        <v>2393</v>
      </c>
      <c r="D538" s="654">
        <f>SUMIFS('BALANCE_P-1'!$C:$C,'BALANCE_P-1'!$U:$U,'BALANCE-REF'!$B538)</f>
        <v>0</v>
      </c>
      <c r="E538" s="654">
        <f>SUMIFS('BALANCE_P-1'!$D:$D,'BALANCE_P-1'!$U:$U,'BALANCE-REF'!$B538)</f>
        <v>0</v>
      </c>
      <c r="F538" s="654">
        <f>SUMIFS(BALANCE_P!$C:$C,BALANCE_P!$U:$U,'BALANCE-REF'!$B538)</f>
        <v>0</v>
      </c>
      <c r="G538" s="654">
        <f>SUMIFS(BALANCE_P!$D:$D,BALANCE_P!$U:$U,'BALANCE-REF'!$B538)</f>
        <v>0</v>
      </c>
      <c r="H538" s="656">
        <f>SUMIFS(BALANCE_P!$E:$E,BALANCE_P!$U:$U,'BALANCE-REF'!$B538)</f>
        <v>0</v>
      </c>
      <c r="I538" s="656">
        <f>SUMIFS(BALANCE_P!$F:$F,BALANCE_P!$U:$U,'BALANCE-REF'!$B538)</f>
        <v>0</v>
      </c>
      <c r="J538" s="687">
        <f t="shared" si="24"/>
        <v>0</v>
      </c>
      <c r="K538" s="687">
        <f t="shared" si="25"/>
        <v>0</v>
      </c>
    </row>
    <row r="539" spans="1:11" ht="19" x14ac:dyDescent="0.25">
      <c r="A539" s="671">
        <f t="shared" ref="A539:A602" si="26">LEN(B539)</f>
        <v>5</v>
      </c>
      <c r="B539" s="652">
        <v>41242</v>
      </c>
      <c r="C539" s="652" t="s">
        <v>2394</v>
      </c>
      <c r="D539" s="654">
        <f>SUMIFS('BALANCE_P-1'!$C:$C,'BALANCE_P-1'!$U:$U,'BALANCE-REF'!$B539)</f>
        <v>0</v>
      </c>
      <c r="E539" s="654">
        <f>SUMIFS('BALANCE_P-1'!$D:$D,'BALANCE_P-1'!$U:$U,'BALANCE-REF'!$B539)</f>
        <v>0</v>
      </c>
      <c r="F539" s="654">
        <f>SUMIFS(BALANCE_P!$C:$C,BALANCE_P!$U:$U,'BALANCE-REF'!$B539)</f>
        <v>0</v>
      </c>
      <c r="G539" s="654">
        <f>SUMIFS(BALANCE_P!$D:$D,BALANCE_P!$U:$U,'BALANCE-REF'!$B539)</f>
        <v>0</v>
      </c>
      <c r="H539" s="656">
        <f>SUMIFS(BALANCE_P!$E:$E,BALANCE_P!$U:$U,'BALANCE-REF'!$B539)</f>
        <v>0</v>
      </c>
      <c r="I539" s="656">
        <f>SUMIFS(BALANCE_P!$F:$F,BALANCE_P!$U:$U,'BALANCE-REF'!$B539)</f>
        <v>0</v>
      </c>
      <c r="J539" s="687">
        <f t="shared" si="24"/>
        <v>0</v>
      </c>
      <c r="K539" s="687">
        <f t="shared" si="25"/>
        <v>0</v>
      </c>
    </row>
    <row r="540" spans="1:11" ht="19" x14ac:dyDescent="0.25">
      <c r="A540" s="671">
        <f t="shared" si="26"/>
        <v>4</v>
      </c>
      <c r="B540" s="652">
        <v>4125</v>
      </c>
      <c r="C540" s="652" t="s">
        <v>2395</v>
      </c>
      <c r="D540" s="654">
        <f>SUMIFS('BALANCE_P-1'!$C:$C,'BALANCE_P-1'!$V:$V,'BALANCE-REF'!$B540)</f>
        <v>0</v>
      </c>
      <c r="E540" s="654">
        <f>SUMIFS('BALANCE_P-1'!$D:$D,'BALANCE_P-1'!$V:$V,'BALANCE-REF'!$B540)</f>
        <v>0</v>
      </c>
      <c r="F540" s="654">
        <f>SUMIFS(BALANCE_P!$C:$C,BALANCE_P!$V:$V,'BALANCE-REF'!$B540)</f>
        <v>0</v>
      </c>
      <c r="G540" s="654">
        <f>SUMIFS(BALANCE_P!$D:$D,BALANCE_P!$V:$V,'BALANCE-REF'!$B540)</f>
        <v>0</v>
      </c>
      <c r="H540" s="656">
        <f>SUMIFS(BALANCE_P!$E:$E,BALANCE_P!$V:$V,'BALANCE-REF'!$B540)</f>
        <v>0</v>
      </c>
      <c r="I540" s="656">
        <f>SUMIFS(BALANCE_P!$F:$F,BALANCE_P!$V:$V,'BALANCE-REF'!$B540)</f>
        <v>0</v>
      </c>
      <c r="J540" s="687">
        <f t="shared" si="24"/>
        <v>0</v>
      </c>
      <c r="K540" s="687">
        <f t="shared" si="25"/>
        <v>0</v>
      </c>
    </row>
    <row r="541" spans="1:11" ht="19" x14ac:dyDescent="0.25">
      <c r="A541" s="671">
        <f t="shared" si="26"/>
        <v>4</v>
      </c>
      <c r="B541" s="652">
        <v>4126</v>
      </c>
      <c r="C541" s="652" t="s">
        <v>152</v>
      </c>
      <c r="D541" s="654">
        <f>SUMIFS('BALANCE_P-1'!$C:$C,'BALANCE_P-1'!$V:$V,'BALANCE-REF'!$B541)</f>
        <v>0</v>
      </c>
      <c r="E541" s="654">
        <f>SUMIFS('BALANCE_P-1'!$D:$D,'BALANCE_P-1'!$V:$V,'BALANCE-REF'!$B541)</f>
        <v>0</v>
      </c>
      <c r="F541" s="654">
        <f>SUMIFS(BALANCE_P!$C:$C,BALANCE_P!$V:$V,'BALANCE-REF'!$B541)</f>
        <v>0</v>
      </c>
      <c r="G541" s="654">
        <f>SUMIFS(BALANCE_P!$D:$D,BALANCE_P!$V:$V,'BALANCE-REF'!$B541)</f>
        <v>0</v>
      </c>
      <c r="H541" s="656">
        <f>SUMIFS(BALANCE_P!$E:$E,BALANCE_P!$V:$V,'BALANCE-REF'!$B541)</f>
        <v>0</v>
      </c>
      <c r="I541" s="656">
        <f>SUMIFS(BALANCE_P!$F:$F,BALANCE_P!$V:$V,'BALANCE-REF'!$B541)</f>
        <v>0</v>
      </c>
      <c r="J541" s="687">
        <f t="shared" si="24"/>
        <v>0</v>
      </c>
      <c r="K541" s="687">
        <f t="shared" si="25"/>
        <v>0</v>
      </c>
    </row>
    <row r="542" spans="1:11" ht="19" x14ac:dyDescent="0.25">
      <c r="A542" s="671">
        <f t="shared" si="26"/>
        <v>4</v>
      </c>
      <c r="B542" s="652">
        <v>4127</v>
      </c>
      <c r="C542" s="652" t="s">
        <v>112</v>
      </c>
      <c r="D542" s="654">
        <f>SUMIFS('BALANCE_P-1'!$C:$C,'BALANCE_P-1'!$V:$V,'BALANCE-REF'!$B542)</f>
        <v>0</v>
      </c>
      <c r="E542" s="654">
        <f>SUMIFS('BALANCE_P-1'!$D:$D,'BALANCE_P-1'!$V:$V,'BALANCE-REF'!$B542)</f>
        <v>0</v>
      </c>
      <c r="F542" s="654">
        <f>SUMIFS(BALANCE_P!$C:$C,BALANCE_P!$V:$V,'BALANCE-REF'!$B542)</f>
        <v>0</v>
      </c>
      <c r="G542" s="654">
        <f>SUMIFS(BALANCE_P!$D:$D,BALANCE_P!$V:$V,'BALANCE-REF'!$B542)</f>
        <v>0</v>
      </c>
      <c r="H542" s="656">
        <f>SUMIFS(BALANCE_P!$E:$E,BALANCE_P!$V:$V,'BALANCE-REF'!$B542)</f>
        <v>0</v>
      </c>
      <c r="I542" s="656">
        <f>SUMIFS(BALANCE_P!$F:$F,BALANCE_P!$V:$V,'BALANCE-REF'!$B542)</f>
        <v>0</v>
      </c>
      <c r="J542" s="687">
        <f t="shared" si="24"/>
        <v>0</v>
      </c>
      <c r="K542" s="687">
        <f t="shared" si="25"/>
        <v>0</v>
      </c>
    </row>
    <row r="543" spans="1:11" ht="19" x14ac:dyDescent="0.25">
      <c r="A543" s="671">
        <f t="shared" si="26"/>
        <v>4</v>
      </c>
      <c r="B543" s="652">
        <v>4129</v>
      </c>
      <c r="C543" s="652" t="s">
        <v>2323</v>
      </c>
      <c r="D543" s="654">
        <f>SUMIFS('BALANCE_P-1'!$C:$C,'BALANCE_P-1'!$V:$V,'BALANCE-REF'!$B543)</f>
        <v>0</v>
      </c>
      <c r="E543" s="654">
        <f>SUMIFS('BALANCE_P-1'!$D:$D,'BALANCE_P-1'!$V:$V,'BALANCE-REF'!$B543)</f>
        <v>0</v>
      </c>
      <c r="F543" s="654">
        <f>SUMIFS(BALANCE_P!$C:$C,BALANCE_P!$V:$V,'BALANCE-REF'!$B543)</f>
        <v>0</v>
      </c>
      <c r="G543" s="654">
        <f>SUMIFS(BALANCE_P!$D:$D,BALANCE_P!$V:$V,'BALANCE-REF'!$B543)</f>
        <v>0</v>
      </c>
      <c r="H543" s="656">
        <f>SUMIFS(BALANCE_P!$E:$E,BALANCE_P!$V:$V,'BALANCE-REF'!$B543)</f>
        <v>0</v>
      </c>
      <c r="I543" s="656">
        <f>SUMIFS(BALANCE_P!$F:$F,BALANCE_P!$V:$V,'BALANCE-REF'!$B543)</f>
        <v>0</v>
      </c>
      <c r="J543" s="687">
        <f t="shared" si="24"/>
        <v>0</v>
      </c>
      <c r="K543" s="687">
        <f t="shared" si="25"/>
        <v>0</v>
      </c>
    </row>
    <row r="544" spans="1:11" ht="19" x14ac:dyDescent="0.25">
      <c r="A544" s="671">
        <f t="shared" si="26"/>
        <v>3</v>
      </c>
      <c r="B544" s="652">
        <v>414</v>
      </c>
      <c r="C544" s="652" t="s">
        <v>21</v>
      </c>
      <c r="D544" s="654">
        <f>SUMIFS('BALANCE_P-1'!$C:$C,'BALANCE_P-1'!$W:$W,'BALANCE-REF'!$B544)</f>
        <v>0</v>
      </c>
      <c r="E544" s="654">
        <f>SUMIFS('BALANCE_P-1'!$D:$D,'BALANCE_P-1'!$W:$W,'BALANCE-REF'!$B544)</f>
        <v>0</v>
      </c>
      <c r="F544" s="654">
        <f>SUMIFS(BALANCE_P!$C:$C,BALANCE_P!$W:$W,'BALANCE-REF'!$B544)</f>
        <v>0</v>
      </c>
      <c r="G544" s="654">
        <f>SUMIFS(BALANCE_P!$D:$D,BALANCE_P!$W:$W,'BALANCE-REF'!$B544)</f>
        <v>0</v>
      </c>
      <c r="H544" s="656">
        <f>SUMIFS(BALANCE_P!$E:$E,BALANCE_P!$W:$W,'BALANCE-REF'!$B544)</f>
        <v>0</v>
      </c>
      <c r="I544" s="656">
        <f>SUMIFS(BALANCE_P!$F:$F,BALANCE_P!$W:$W,'BALANCE-REF'!$B544)</f>
        <v>0</v>
      </c>
      <c r="J544" s="687">
        <f t="shared" si="24"/>
        <v>0</v>
      </c>
      <c r="K544" s="687">
        <f t="shared" si="25"/>
        <v>0</v>
      </c>
    </row>
    <row r="545" spans="1:11" ht="19" x14ac:dyDescent="0.25">
      <c r="A545" s="671">
        <f t="shared" si="26"/>
        <v>4</v>
      </c>
      <c r="B545" s="652">
        <v>4141</v>
      </c>
      <c r="C545" s="652" t="s">
        <v>2319</v>
      </c>
      <c r="D545" s="654">
        <f>SUMIFS('BALANCE_P-1'!$C:$C,'BALANCE_P-1'!$V:$V,'BALANCE-REF'!$B545)</f>
        <v>0</v>
      </c>
      <c r="E545" s="654">
        <f>SUMIFS('BALANCE_P-1'!$D:$D,'BALANCE_P-1'!$V:$V,'BALANCE-REF'!$B545)</f>
        <v>0</v>
      </c>
      <c r="F545" s="654">
        <f>SUMIFS(BALANCE_P!$C:$C,BALANCE_P!$V:$V,'BALANCE-REF'!$B545)</f>
        <v>0</v>
      </c>
      <c r="G545" s="654">
        <f>SUMIFS(BALANCE_P!$D:$D,BALANCE_P!$V:$V,'BALANCE-REF'!$B545)</f>
        <v>0</v>
      </c>
      <c r="H545" s="656">
        <f>SUMIFS(BALANCE_P!$E:$E,BALANCE_P!$V:$V,'BALANCE-REF'!$B545)</f>
        <v>0</v>
      </c>
      <c r="I545" s="656">
        <f>SUMIFS(BALANCE_P!$F:$F,BALANCE_P!$V:$V,'BALANCE-REF'!$B545)</f>
        <v>0</v>
      </c>
      <c r="J545" s="687">
        <f t="shared" si="24"/>
        <v>0</v>
      </c>
      <c r="K545" s="687">
        <f t="shared" si="25"/>
        <v>0</v>
      </c>
    </row>
    <row r="546" spans="1:11" ht="19" x14ac:dyDescent="0.25">
      <c r="A546" s="671">
        <f t="shared" si="26"/>
        <v>4</v>
      </c>
      <c r="B546" s="652">
        <v>4142</v>
      </c>
      <c r="C546" s="652" t="s">
        <v>2320</v>
      </c>
      <c r="D546" s="654">
        <f>SUMIFS('BALANCE_P-1'!$C:$C,'BALANCE_P-1'!$V:$V,'BALANCE-REF'!$B546)</f>
        <v>0</v>
      </c>
      <c r="E546" s="654">
        <f>SUMIFS('BALANCE_P-1'!$D:$D,'BALANCE_P-1'!$V:$V,'BALANCE-REF'!$B546)</f>
        <v>0</v>
      </c>
      <c r="F546" s="654">
        <f>SUMIFS(BALANCE_P!$C:$C,BALANCE_P!$V:$V,'BALANCE-REF'!$B546)</f>
        <v>0</v>
      </c>
      <c r="G546" s="654">
        <f>SUMIFS(BALANCE_P!$D:$D,BALANCE_P!$V:$V,'BALANCE-REF'!$B546)</f>
        <v>0</v>
      </c>
      <c r="H546" s="656">
        <f>SUMIFS(BALANCE_P!$E:$E,BALANCE_P!$V:$V,'BALANCE-REF'!$B546)</f>
        <v>0</v>
      </c>
      <c r="I546" s="656">
        <f>SUMIFS(BALANCE_P!$F:$F,BALANCE_P!$V:$V,'BALANCE-REF'!$B546)</f>
        <v>0</v>
      </c>
      <c r="J546" s="687">
        <f t="shared" si="24"/>
        <v>0</v>
      </c>
      <c r="K546" s="687">
        <f t="shared" si="25"/>
        <v>0</v>
      </c>
    </row>
    <row r="547" spans="1:11" ht="19" x14ac:dyDescent="0.25">
      <c r="A547" s="671">
        <f t="shared" si="26"/>
        <v>4</v>
      </c>
      <c r="B547" s="652">
        <v>4147</v>
      </c>
      <c r="C547" s="652" t="s">
        <v>112</v>
      </c>
      <c r="D547" s="654">
        <f>SUMIFS('BALANCE_P-1'!$C:$C,'BALANCE_P-1'!$V:$V,'BALANCE-REF'!$B547)</f>
        <v>0</v>
      </c>
      <c r="E547" s="654">
        <f>SUMIFS('BALANCE_P-1'!$D:$D,'BALANCE_P-1'!$V:$V,'BALANCE-REF'!$B547)</f>
        <v>0</v>
      </c>
      <c r="F547" s="654">
        <f>SUMIFS(BALANCE_P!$C:$C,BALANCE_P!$V:$V,'BALANCE-REF'!$B547)</f>
        <v>0</v>
      </c>
      <c r="G547" s="654">
        <f>SUMIFS(BALANCE_P!$D:$D,BALANCE_P!$V:$V,'BALANCE-REF'!$B547)</f>
        <v>0</v>
      </c>
      <c r="H547" s="656">
        <f>SUMIFS(BALANCE_P!$E:$E,BALANCE_P!$V:$V,'BALANCE-REF'!$B547)</f>
        <v>0</v>
      </c>
      <c r="I547" s="656">
        <f>SUMIFS(BALANCE_P!$F:$F,BALANCE_P!$V:$V,'BALANCE-REF'!$B547)</f>
        <v>0</v>
      </c>
      <c r="J547" s="687">
        <f t="shared" si="24"/>
        <v>0</v>
      </c>
      <c r="K547" s="687">
        <f t="shared" si="25"/>
        <v>0</v>
      </c>
    </row>
    <row r="548" spans="1:11" ht="19" x14ac:dyDescent="0.25">
      <c r="A548" s="671">
        <f t="shared" si="26"/>
        <v>4</v>
      </c>
      <c r="B548" s="652">
        <v>4149</v>
      </c>
      <c r="C548" s="652" t="s">
        <v>2323</v>
      </c>
      <c r="D548" s="654">
        <f>SUMIFS('BALANCE_P-1'!$C:$C,'BALANCE_P-1'!$V:$V,'BALANCE-REF'!$B548)</f>
        <v>0</v>
      </c>
      <c r="E548" s="654">
        <f>SUMIFS('BALANCE_P-1'!$D:$D,'BALANCE_P-1'!$V:$V,'BALANCE-REF'!$B548)</f>
        <v>0</v>
      </c>
      <c r="F548" s="654">
        <f>SUMIFS(BALANCE_P!$C:$C,BALANCE_P!$V:$V,'BALANCE-REF'!$B548)</f>
        <v>0</v>
      </c>
      <c r="G548" s="654">
        <f>SUMIFS(BALANCE_P!$D:$D,BALANCE_P!$V:$V,'BALANCE-REF'!$B548)</f>
        <v>0</v>
      </c>
      <c r="H548" s="656">
        <f>SUMIFS(BALANCE_P!$E:$E,BALANCE_P!$V:$V,'BALANCE-REF'!$B548)</f>
        <v>0</v>
      </c>
      <c r="I548" s="656">
        <f>SUMIFS(BALANCE_P!$F:$F,BALANCE_P!$V:$V,'BALANCE-REF'!$B548)</f>
        <v>0</v>
      </c>
      <c r="J548" s="687">
        <f t="shared" si="24"/>
        <v>0</v>
      </c>
      <c r="K548" s="687">
        <f t="shared" si="25"/>
        <v>0</v>
      </c>
    </row>
    <row r="549" spans="1:11" ht="19" x14ac:dyDescent="0.25">
      <c r="A549" s="671">
        <f t="shared" si="26"/>
        <v>2</v>
      </c>
      <c r="B549" s="658">
        <v>42</v>
      </c>
      <c r="C549" s="658" t="s">
        <v>2396</v>
      </c>
      <c r="D549" s="659">
        <f>SUMIFS('BALANCE_P-1'!$C:$C,'BALANCE_P-1'!$X:$X,'BALANCE-REF'!$B549)</f>
        <v>41034502</v>
      </c>
      <c r="E549" s="659">
        <f>SUMIFS('BALANCE_P-1'!$D:$D,'BALANCE_P-1'!$X:$X,'BALANCE-REF'!$B549)</f>
        <v>0</v>
      </c>
      <c r="F549" s="659">
        <f>SUMIFS(BALANCE_P!$C:$C,BALANCE_P!$X:$X,'BALANCE-REF'!$B549)</f>
        <v>72652122</v>
      </c>
      <c r="G549" s="659">
        <f>SUMIFS(BALANCE_P!$D:$D,BALANCE_P!$X:$X,'BALANCE-REF'!$B549)</f>
        <v>33113469</v>
      </c>
      <c r="H549" s="656">
        <f>SUMIFS(BALANCE_P!$E:$E,BALANCE_P!$X:$X,'BALANCE-REF'!$B549)</f>
        <v>80573155</v>
      </c>
      <c r="I549" s="656">
        <f>SUMIFS(BALANCE_P!$F:$F,BALANCE_P!$X:$X,'BALANCE-REF'!$B549)</f>
        <v>0</v>
      </c>
      <c r="J549" s="687">
        <f t="shared" si="24"/>
        <v>39538653</v>
      </c>
      <c r="K549" s="687">
        <f t="shared" si="25"/>
        <v>0</v>
      </c>
    </row>
    <row r="550" spans="1:11" ht="19" x14ac:dyDescent="0.25">
      <c r="A550" s="671">
        <f t="shared" si="26"/>
        <v>3</v>
      </c>
      <c r="B550" s="652">
        <v>421</v>
      </c>
      <c r="C550" s="652" t="s">
        <v>2397</v>
      </c>
      <c r="D550" s="654">
        <f>SUMIFS('BALANCE_P-1'!$C:$C,'BALANCE_P-1'!$W:$W,'BALANCE-REF'!$B550)</f>
        <v>19785689</v>
      </c>
      <c r="E550" s="654">
        <f>SUMIFS('BALANCE_P-1'!$D:$D,'BALANCE_P-1'!$W:$W,'BALANCE-REF'!$B550)</f>
        <v>0</v>
      </c>
      <c r="F550" s="654">
        <f>SUMIFS(BALANCE_P!$C:$C,BALANCE_P!$W:$W,'BALANCE-REF'!$B550)</f>
        <v>56940235</v>
      </c>
      <c r="G550" s="654">
        <f>SUMIFS(BALANCE_P!$D:$D,BALANCE_P!$W:$W,'BALANCE-REF'!$B550)</f>
        <v>18235650</v>
      </c>
      <c r="H550" s="656">
        <f>SUMIFS(BALANCE_P!$E:$E,BALANCE_P!$W:$W,'BALANCE-REF'!$B550)</f>
        <v>58490274</v>
      </c>
      <c r="I550" s="656">
        <f>SUMIFS(BALANCE_P!$F:$F,BALANCE_P!$W:$W,'BALANCE-REF'!$B550)</f>
        <v>0</v>
      </c>
      <c r="J550" s="687">
        <f t="shared" si="24"/>
        <v>38704585</v>
      </c>
      <c r="K550" s="687">
        <f t="shared" si="25"/>
        <v>0</v>
      </c>
    </row>
    <row r="551" spans="1:11" ht="19" x14ac:dyDescent="0.25">
      <c r="A551" s="671">
        <f t="shared" si="26"/>
        <v>3</v>
      </c>
      <c r="B551" s="652">
        <v>422</v>
      </c>
      <c r="C551" s="652" t="s">
        <v>2398</v>
      </c>
      <c r="D551" s="654">
        <f>SUMIFS('BALANCE_P-1'!$C:$C,'BALANCE_P-1'!$W:$W,'BALANCE-REF'!$B551)</f>
        <v>3762244</v>
      </c>
      <c r="E551" s="654">
        <f>SUMIFS('BALANCE_P-1'!$D:$D,'BALANCE_P-1'!$W:$W,'BALANCE-REF'!$B551)</f>
        <v>0</v>
      </c>
      <c r="F551" s="654">
        <f>SUMIFS(BALANCE_P!$C:$C,BALANCE_P!$W:$W,'BALANCE-REF'!$B551)</f>
        <v>3845778</v>
      </c>
      <c r="G551" s="654">
        <f>SUMIFS(BALANCE_P!$D:$D,BALANCE_P!$W:$W,'BALANCE-REF'!$B551)</f>
        <v>3449480</v>
      </c>
      <c r="H551" s="656">
        <f>SUMIFS(BALANCE_P!$E:$E,BALANCE_P!$W:$W,'BALANCE-REF'!$B551)</f>
        <v>4158542</v>
      </c>
      <c r="I551" s="656">
        <f>SUMIFS(BALANCE_P!$F:$F,BALANCE_P!$W:$W,'BALANCE-REF'!$B551)</f>
        <v>0</v>
      </c>
      <c r="J551" s="687">
        <f t="shared" si="24"/>
        <v>396298</v>
      </c>
      <c r="K551" s="687">
        <f t="shared" si="25"/>
        <v>0</v>
      </c>
    </row>
    <row r="552" spans="1:11" ht="19" x14ac:dyDescent="0.25">
      <c r="A552" s="671">
        <f t="shared" si="26"/>
        <v>3</v>
      </c>
      <c r="B552" s="652">
        <v>423</v>
      </c>
      <c r="C552" s="652" t="s">
        <v>2399</v>
      </c>
      <c r="D552" s="654">
        <f>SUMIFS('BALANCE_P-1'!$C:$C,'BALANCE_P-1'!$W:$W,'BALANCE-REF'!$B552)</f>
        <v>236568</v>
      </c>
      <c r="E552" s="654">
        <f>SUMIFS('BALANCE_P-1'!$D:$D,'BALANCE_P-1'!$W:$W,'BALANCE-REF'!$B552)</f>
        <v>0</v>
      </c>
      <c r="F552" s="654">
        <f>SUMIFS(BALANCE_P!$C:$C,BALANCE_P!$W:$W,'BALANCE-REF'!$B552)</f>
        <v>1116108</v>
      </c>
      <c r="G552" s="654">
        <f>SUMIFS(BALANCE_P!$D:$D,BALANCE_P!$W:$W,'BALANCE-REF'!$B552)</f>
        <v>678338</v>
      </c>
      <c r="H552" s="656">
        <f>SUMIFS(BALANCE_P!$E:$E,BALANCE_P!$W:$W,'BALANCE-REF'!$B552)</f>
        <v>674338</v>
      </c>
      <c r="I552" s="656">
        <f>SUMIFS(BALANCE_P!$F:$F,BALANCE_P!$W:$W,'BALANCE-REF'!$B552)</f>
        <v>0</v>
      </c>
      <c r="J552" s="687">
        <f t="shared" si="24"/>
        <v>437770</v>
      </c>
      <c r="K552" s="687">
        <f t="shared" si="25"/>
        <v>0</v>
      </c>
    </row>
    <row r="553" spans="1:11" ht="19" x14ac:dyDescent="0.25">
      <c r="A553" s="671">
        <f t="shared" si="26"/>
        <v>3</v>
      </c>
      <c r="B553" s="652">
        <v>424</v>
      </c>
      <c r="C553" s="652" t="s">
        <v>2400</v>
      </c>
      <c r="D553" s="654">
        <f>SUMIFS('BALANCE_P-1'!$C:$C,'BALANCE_P-1'!$W:$W,'BALANCE-REF'!$B553)</f>
        <v>0</v>
      </c>
      <c r="E553" s="654">
        <f>SUMIFS('BALANCE_P-1'!$D:$D,'BALANCE_P-1'!$W:$W,'BALANCE-REF'!$B553)</f>
        <v>0</v>
      </c>
      <c r="F553" s="654">
        <f>SUMIFS(BALANCE_P!$C:$C,BALANCE_P!$W:$W,'BALANCE-REF'!$B553)</f>
        <v>0</v>
      </c>
      <c r="G553" s="654">
        <f>SUMIFS(BALANCE_P!$D:$D,BALANCE_P!$W:$W,'BALANCE-REF'!$B553)</f>
        <v>0</v>
      </c>
      <c r="H553" s="656">
        <f>SUMIFS(BALANCE_P!$E:$E,BALANCE_P!$W:$W,'BALANCE-REF'!$B553)</f>
        <v>0</v>
      </c>
      <c r="I553" s="656">
        <f>SUMIFS(BALANCE_P!$F:$F,BALANCE_P!$W:$W,'BALANCE-REF'!$B553)</f>
        <v>0</v>
      </c>
      <c r="J553" s="687">
        <f t="shared" si="24"/>
        <v>0</v>
      </c>
      <c r="K553" s="687">
        <f t="shared" si="25"/>
        <v>0</v>
      </c>
    </row>
    <row r="554" spans="1:11" ht="19" x14ac:dyDescent="0.25">
      <c r="A554" s="671">
        <f t="shared" si="26"/>
        <v>3</v>
      </c>
      <c r="B554" s="652">
        <v>425</v>
      </c>
      <c r="C554" s="652" t="s">
        <v>2401</v>
      </c>
      <c r="D554" s="654">
        <f>SUMIFS('BALANCE_P-1'!$C:$C,'BALANCE_P-1'!$W:$W,'BALANCE-REF'!$B554)</f>
        <v>1188000</v>
      </c>
      <c r="E554" s="654">
        <f>SUMIFS('BALANCE_P-1'!$D:$D,'BALANCE_P-1'!$W:$W,'BALANCE-REF'!$B554)</f>
        <v>0</v>
      </c>
      <c r="F554" s="654">
        <f>SUMIFS(BALANCE_P!$C:$C,BALANCE_P!$W:$W,'BALANCE-REF'!$B554)</f>
        <v>1188000</v>
      </c>
      <c r="G554" s="654">
        <f>SUMIFS(BALANCE_P!$D:$D,BALANCE_P!$W:$W,'BALANCE-REF'!$B554)</f>
        <v>1188000</v>
      </c>
      <c r="H554" s="656">
        <f>SUMIFS(BALANCE_P!$E:$E,BALANCE_P!$W:$W,'BALANCE-REF'!$B554)</f>
        <v>1188000</v>
      </c>
      <c r="I554" s="656">
        <f>SUMIFS(BALANCE_P!$F:$F,BALANCE_P!$W:$W,'BALANCE-REF'!$B554)</f>
        <v>0</v>
      </c>
      <c r="J554" s="687">
        <f t="shared" si="24"/>
        <v>0</v>
      </c>
      <c r="K554" s="687">
        <f t="shared" si="25"/>
        <v>0</v>
      </c>
    </row>
    <row r="555" spans="1:11" ht="19" x14ac:dyDescent="0.25">
      <c r="A555" s="671">
        <f t="shared" si="26"/>
        <v>3</v>
      </c>
      <c r="B555" s="652">
        <v>426</v>
      </c>
      <c r="C555" s="652" t="s">
        <v>2402</v>
      </c>
      <c r="D555" s="654">
        <f>SUMIFS('BALANCE_P-1'!$C:$C,'BALANCE_P-1'!$W:$W,'BALANCE-REF'!$B555)</f>
        <v>0</v>
      </c>
      <c r="E555" s="654">
        <f>SUMIFS('BALANCE_P-1'!$D:$D,'BALANCE_P-1'!$W:$W,'BALANCE-REF'!$B555)</f>
        <v>0</v>
      </c>
      <c r="F555" s="654">
        <f>SUMIFS(BALANCE_P!$C:$C,BALANCE_P!$W:$W,'BALANCE-REF'!$B555)</f>
        <v>0</v>
      </c>
      <c r="G555" s="654">
        <f>SUMIFS(BALANCE_P!$D:$D,BALANCE_P!$W:$W,'BALANCE-REF'!$B555)</f>
        <v>0</v>
      </c>
      <c r="H555" s="656">
        <f>SUMIFS(BALANCE_P!$E:$E,BALANCE_P!$W:$W,'BALANCE-REF'!$B555)</f>
        <v>0</v>
      </c>
      <c r="I555" s="656">
        <f>SUMIFS(BALANCE_P!$F:$F,BALANCE_P!$W:$W,'BALANCE-REF'!$B555)</f>
        <v>0</v>
      </c>
      <c r="J555" s="687">
        <f t="shared" si="24"/>
        <v>0</v>
      </c>
      <c r="K555" s="687">
        <f t="shared" si="25"/>
        <v>0</v>
      </c>
    </row>
    <row r="556" spans="1:11" ht="19" x14ac:dyDescent="0.25">
      <c r="A556" s="671">
        <f t="shared" si="26"/>
        <v>3</v>
      </c>
      <c r="B556" s="652">
        <v>427</v>
      </c>
      <c r="C556" s="652" t="s">
        <v>112</v>
      </c>
      <c r="D556" s="654">
        <f>SUMIFS('BALANCE_P-1'!$C:$C,'BALANCE_P-1'!$W:$W,'BALANCE-REF'!$B556)</f>
        <v>0</v>
      </c>
      <c r="E556" s="654">
        <f>SUMIFS('BALANCE_P-1'!$D:$D,'BALANCE_P-1'!$W:$W,'BALANCE-REF'!$B556)</f>
        <v>0</v>
      </c>
      <c r="F556" s="654">
        <f>SUMIFS(BALANCE_P!$C:$C,BALANCE_P!$W:$W,'BALANCE-REF'!$B556)</f>
        <v>0</v>
      </c>
      <c r="G556" s="654">
        <f>SUMIFS(BALANCE_P!$D:$D,BALANCE_P!$W:$W,'BALANCE-REF'!$B556)</f>
        <v>0</v>
      </c>
      <c r="H556" s="656">
        <f>SUMIFS(BALANCE_P!$E:$E,BALANCE_P!$W:$W,'BALANCE-REF'!$B556)</f>
        <v>0</v>
      </c>
      <c r="I556" s="656">
        <f>SUMIFS(BALANCE_P!$F:$F,BALANCE_P!$W:$W,'BALANCE-REF'!$B556)</f>
        <v>0</v>
      </c>
      <c r="J556" s="687">
        <f t="shared" si="24"/>
        <v>0</v>
      </c>
      <c r="K556" s="687">
        <f t="shared" si="25"/>
        <v>0</v>
      </c>
    </row>
    <row r="557" spans="1:11" ht="19" x14ac:dyDescent="0.25">
      <c r="A557" s="671">
        <f t="shared" si="26"/>
        <v>3</v>
      </c>
      <c r="B557" s="652">
        <v>428</v>
      </c>
      <c r="C557" s="652" t="s">
        <v>2403</v>
      </c>
      <c r="D557" s="654">
        <f>SUMIFS('BALANCE_P-1'!$C:$C,'BALANCE_P-1'!$W:$W,'BALANCE-REF'!$B557)</f>
        <v>16062001</v>
      </c>
      <c r="E557" s="654">
        <f>SUMIFS('BALANCE_P-1'!$D:$D,'BALANCE_P-1'!$W:$W,'BALANCE-REF'!$B557)</f>
        <v>0</v>
      </c>
      <c r="F557" s="654">
        <f>SUMIFS(BALANCE_P!$C:$C,BALANCE_P!$W:$W,'BALANCE-REF'!$B557)</f>
        <v>9562001</v>
      </c>
      <c r="G557" s="654">
        <f>SUMIFS(BALANCE_P!$D:$D,BALANCE_P!$W:$W,'BALANCE-REF'!$B557)</f>
        <v>9562001</v>
      </c>
      <c r="H557" s="656">
        <f>SUMIFS(BALANCE_P!$E:$E,BALANCE_P!$W:$W,'BALANCE-REF'!$B557)</f>
        <v>16062001</v>
      </c>
      <c r="I557" s="656">
        <f>SUMIFS(BALANCE_P!$F:$F,BALANCE_P!$W:$W,'BALANCE-REF'!$B557)</f>
        <v>0</v>
      </c>
      <c r="J557" s="687">
        <f t="shared" si="24"/>
        <v>0</v>
      </c>
      <c r="K557" s="687">
        <f t="shared" si="25"/>
        <v>0</v>
      </c>
    </row>
    <row r="558" spans="1:11" ht="19" x14ac:dyDescent="0.25">
      <c r="A558" s="671">
        <f t="shared" si="26"/>
        <v>3</v>
      </c>
      <c r="B558" s="652">
        <v>429</v>
      </c>
      <c r="C558" s="652" t="s">
        <v>2404</v>
      </c>
      <c r="D558" s="654">
        <f>SUMIFS('BALANCE_P-1'!$C:$C,'BALANCE_P-1'!$W:$W,'BALANCE-REF'!$B558)</f>
        <v>0</v>
      </c>
      <c r="E558" s="654">
        <f>SUMIFS('BALANCE_P-1'!$D:$D,'BALANCE_P-1'!$W:$W,'BALANCE-REF'!$B558)</f>
        <v>0</v>
      </c>
      <c r="F558" s="654">
        <f>SUMIFS(BALANCE_P!$C:$C,BALANCE_P!$W:$W,'BALANCE-REF'!$B558)</f>
        <v>0</v>
      </c>
      <c r="G558" s="654">
        <f>SUMIFS(BALANCE_P!$D:$D,BALANCE_P!$W:$W,'BALANCE-REF'!$B558)</f>
        <v>0</v>
      </c>
      <c r="H558" s="656">
        <f>SUMIFS(BALANCE_P!$E:$E,BALANCE_P!$W:$W,'BALANCE-REF'!$B558)</f>
        <v>0</v>
      </c>
      <c r="I558" s="656">
        <f>SUMIFS(BALANCE_P!$F:$F,BALANCE_P!$W:$W,'BALANCE-REF'!$B558)</f>
        <v>0</v>
      </c>
      <c r="J558" s="687">
        <f t="shared" si="24"/>
        <v>0</v>
      </c>
      <c r="K558" s="687">
        <f t="shared" si="25"/>
        <v>0</v>
      </c>
    </row>
    <row r="559" spans="1:11" ht="19" x14ac:dyDescent="0.25">
      <c r="A559" s="671">
        <f t="shared" si="26"/>
        <v>2</v>
      </c>
      <c r="B559" s="658">
        <v>43</v>
      </c>
      <c r="C559" s="658" t="s">
        <v>2405</v>
      </c>
      <c r="D559" s="659">
        <f>SUMIFS('BALANCE_P-1'!$C:$C,'BALANCE_P-1'!$X:$X,'BALANCE-REF'!$B559)</f>
        <v>51962061</v>
      </c>
      <c r="E559" s="659">
        <f>SUMIFS('BALANCE_P-1'!$D:$D,'BALANCE_P-1'!$X:$X,'BALANCE-REF'!$B559)</f>
        <v>0</v>
      </c>
      <c r="F559" s="659">
        <f>SUMIFS(BALANCE_P!$C:$C,BALANCE_P!$X:$X,'BALANCE-REF'!$B559)</f>
        <v>190447226</v>
      </c>
      <c r="G559" s="659">
        <f>SUMIFS(BALANCE_P!$D:$D,BALANCE_P!$X:$X,'BALANCE-REF'!$B559)</f>
        <v>171421831</v>
      </c>
      <c r="H559" s="656">
        <f>SUMIFS(BALANCE_P!$E:$E,BALANCE_P!$X:$X,'BALANCE-REF'!$B559)</f>
        <v>70987456</v>
      </c>
      <c r="I559" s="656">
        <f>SUMIFS(BALANCE_P!$F:$F,BALANCE_P!$X:$X,'BALANCE-REF'!$B559)</f>
        <v>0</v>
      </c>
      <c r="J559" s="687">
        <f t="shared" si="24"/>
        <v>19025395</v>
      </c>
      <c r="K559" s="687">
        <f t="shared" si="25"/>
        <v>0</v>
      </c>
    </row>
    <row r="560" spans="1:11" ht="19" x14ac:dyDescent="0.25">
      <c r="A560" s="671">
        <f t="shared" si="26"/>
        <v>3</v>
      </c>
      <c r="B560" s="652">
        <v>431</v>
      </c>
      <c r="C560" s="652" t="s">
        <v>785</v>
      </c>
      <c r="D560" s="654">
        <f>SUMIFS('BALANCE_P-1'!$C:$C,'BALANCE_P-1'!$W:$W,'BALANCE-REF'!$B560)</f>
        <v>0</v>
      </c>
      <c r="E560" s="654">
        <f>SUMIFS('BALANCE_P-1'!$D:$D,'BALANCE_P-1'!$W:$W,'BALANCE-REF'!$B560)</f>
        <v>0</v>
      </c>
      <c r="F560" s="654">
        <f>SUMIFS(BALANCE_P!$C:$C,BALANCE_P!$W:$W,'BALANCE-REF'!$B560)</f>
        <v>0</v>
      </c>
      <c r="G560" s="654">
        <f>SUMIFS(BALANCE_P!$D:$D,BALANCE_P!$W:$W,'BALANCE-REF'!$B560)</f>
        <v>0</v>
      </c>
      <c r="H560" s="656">
        <f>SUMIFS(BALANCE_P!$E:$E,BALANCE_P!$W:$W,'BALANCE-REF'!$B560)</f>
        <v>0</v>
      </c>
      <c r="I560" s="656">
        <f>SUMIFS(BALANCE_P!$F:$F,BALANCE_P!$W:$W,'BALANCE-REF'!$B560)</f>
        <v>0</v>
      </c>
      <c r="J560" s="687">
        <f t="shared" si="24"/>
        <v>0</v>
      </c>
      <c r="K560" s="687">
        <f t="shared" si="25"/>
        <v>0</v>
      </c>
    </row>
    <row r="561" spans="1:11" ht="19" x14ac:dyDescent="0.25">
      <c r="A561" s="671">
        <f t="shared" si="26"/>
        <v>4</v>
      </c>
      <c r="B561" s="652">
        <v>4311</v>
      </c>
      <c r="C561" s="652" t="s">
        <v>785</v>
      </c>
      <c r="D561" s="654">
        <f>SUMIFS('BALANCE_P-1'!$C:$C,'BALANCE_P-1'!$V:$V,'BALANCE-REF'!$B561)</f>
        <v>0</v>
      </c>
      <c r="E561" s="654">
        <f>SUMIFS('BALANCE_P-1'!$D:$D,'BALANCE_P-1'!$V:$V,'BALANCE-REF'!$B561)</f>
        <v>0</v>
      </c>
      <c r="F561" s="654">
        <f>SUMIFS(BALANCE_P!$C:$C,BALANCE_P!$V:$V,'BALANCE-REF'!$B561)</f>
        <v>0</v>
      </c>
      <c r="G561" s="654">
        <f>SUMIFS(BALANCE_P!$D:$D,BALANCE_P!$V:$V,'BALANCE-REF'!$B561)</f>
        <v>0</v>
      </c>
      <c r="H561" s="656">
        <f>SUMIFS(BALANCE_P!$E:$E,BALANCE_P!$V:$V,'BALANCE-REF'!$B561)</f>
        <v>0</v>
      </c>
      <c r="I561" s="656">
        <f>SUMIFS(BALANCE_P!$F:$F,BALANCE_P!$V:$V,'BALANCE-REF'!$B561)</f>
        <v>0</v>
      </c>
      <c r="J561" s="687">
        <f t="shared" si="24"/>
        <v>0</v>
      </c>
      <c r="K561" s="687">
        <f t="shared" si="25"/>
        <v>0</v>
      </c>
    </row>
    <row r="562" spans="1:11" ht="19" x14ac:dyDescent="0.25">
      <c r="A562" s="671">
        <f t="shared" si="26"/>
        <v>4</v>
      </c>
      <c r="B562" s="652">
        <v>4319</v>
      </c>
      <c r="C562" s="652" t="s">
        <v>2323</v>
      </c>
      <c r="D562" s="654">
        <f>SUMIFS('BALANCE_P-1'!$C:$C,'BALANCE_P-1'!$V:$V,'BALANCE-REF'!$B562)</f>
        <v>0</v>
      </c>
      <c r="E562" s="654">
        <f>SUMIFS('BALANCE_P-1'!$D:$D,'BALANCE_P-1'!$V:$V,'BALANCE-REF'!$B562)</f>
        <v>0</v>
      </c>
      <c r="F562" s="654">
        <f>SUMIFS(BALANCE_P!$C:$C,BALANCE_P!$V:$V,'BALANCE-REF'!$B562)</f>
        <v>0</v>
      </c>
      <c r="G562" s="654">
        <f>SUMIFS(BALANCE_P!$D:$D,BALANCE_P!$V:$V,'BALANCE-REF'!$B562)</f>
        <v>0</v>
      </c>
      <c r="H562" s="656">
        <f>SUMIFS(BALANCE_P!$E:$E,BALANCE_P!$V:$V,'BALANCE-REF'!$B562)</f>
        <v>0</v>
      </c>
      <c r="I562" s="656">
        <f>SUMIFS(BALANCE_P!$F:$F,BALANCE_P!$V:$V,'BALANCE-REF'!$B562)</f>
        <v>0</v>
      </c>
      <c r="J562" s="687">
        <f t="shared" si="24"/>
        <v>0</v>
      </c>
      <c r="K562" s="687">
        <f t="shared" si="25"/>
        <v>0</v>
      </c>
    </row>
    <row r="563" spans="1:11" ht="19" x14ac:dyDescent="0.25">
      <c r="A563" s="671">
        <f t="shared" si="26"/>
        <v>3</v>
      </c>
      <c r="B563" s="652">
        <v>432</v>
      </c>
      <c r="C563" s="652" t="s">
        <v>786</v>
      </c>
      <c r="D563" s="654">
        <f>SUMIFS('BALANCE_P-1'!$C:$C,'BALANCE_P-1'!$W:$W,'BALANCE-REF'!$B563)</f>
        <v>51962061</v>
      </c>
      <c r="E563" s="654">
        <f>SUMIFS('BALANCE_P-1'!$D:$D,'BALANCE_P-1'!$W:$W,'BALANCE-REF'!$B563)</f>
        <v>0</v>
      </c>
      <c r="F563" s="654">
        <f>SUMIFS(BALANCE_P!$C:$C,BALANCE_P!$W:$W,'BALANCE-REF'!$B563)</f>
        <v>190447226</v>
      </c>
      <c r="G563" s="654">
        <f>SUMIFS(BALANCE_P!$D:$D,BALANCE_P!$W:$W,'BALANCE-REF'!$B563)</f>
        <v>171421831</v>
      </c>
      <c r="H563" s="656">
        <f>SUMIFS(BALANCE_P!$E:$E,BALANCE_P!$W:$W,'BALANCE-REF'!$B563)</f>
        <v>70987456</v>
      </c>
      <c r="I563" s="656">
        <f>SUMIFS(BALANCE_P!$F:$F,BALANCE_P!$W:$W,'BALANCE-REF'!$B563)</f>
        <v>0</v>
      </c>
      <c r="J563" s="687">
        <f t="shared" si="24"/>
        <v>19025395</v>
      </c>
      <c r="K563" s="687">
        <f t="shared" si="25"/>
        <v>0</v>
      </c>
    </row>
    <row r="564" spans="1:11" ht="19" x14ac:dyDescent="0.25">
      <c r="A564" s="671">
        <f t="shared" si="26"/>
        <v>4</v>
      </c>
      <c r="B564" s="652">
        <v>4321</v>
      </c>
      <c r="C564" s="652" t="s">
        <v>786</v>
      </c>
      <c r="D564" s="654">
        <f>SUMIFS('BALANCE_P-1'!$C:$C,'BALANCE_P-1'!$V:$V,'BALANCE-REF'!$B564)</f>
        <v>51962061</v>
      </c>
      <c r="E564" s="654">
        <f>SUMIFS('BALANCE_P-1'!$D:$D,'BALANCE_P-1'!$V:$V,'BALANCE-REF'!$B564)</f>
        <v>0</v>
      </c>
      <c r="F564" s="654">
        <f>SUMIFS(BALANCE_P!$C:$C,BALANCE_P!$V:$V,'BALANCE-REF'!$B564)</f>
        <v>190447226</v>
      </c>
      <c r="G564" s="654">
        <f>SUMIFS(BALANCE_P!$D:$D,BALANCE_P!$V:$V,'BALANCE-REF'!$B564)</f>
        <v>171421831</v>
      </c>
      <c r="H564" s="656">
        <f>SUMIFS(BALANCE_P!$E:$E,BALANCE_P!$V:$V,'BALANCE-REF'!$B564)</f>
        <v>70987456</v>
      </c>
      <c r="I564" s="656">
        <f>SUMIFS(BALANCE_P!$F:$F,BALANCE_P!$V:$V,'BALANCE-REF'!$B564)</f>
        <v>0</v>
      </c>
      <c r="J564" s="687">
        <f t="shared" si="24"/>
        <v>19025395</v>
      </c>
      <c r="K564" s="687">
        <f t="shared" si="25"/>
        <v>0</v>
      </c>
    </row>
    <row r="565" spans="1:11" ht="19" x14ac:dyDescent="0.25">
      <c r="A565" s="671">
        <f t="shared" si="26"/>
        <v>5</v>
      </c>
      <c r="B565" s="652">
        <v>43211</v>
      </c>
      <c r="C565" s="652" t="s">
        <v>2406</v>
      </c>
      <c r="D565" s="654">
        <f>SUMIFS('BALANCE_P-1'!$C:$C,'BALANCE_P-1'!$U:$U,'BALANCE-REF'!$B565)</f>
        <v>0</v>
      </c>
      <c r="E565" s="654">
        <f>SUMIFS('BALANCE_P-1'!$D:$D,'BALANCE_P-1'!$U:$U,'BALANCE-REF'!$B565)</f>
        <v>0</v>
      </c>
      <c r="F565" s="654">
        <f>SUMIFS(BALANCE_P!$C:$C,BALANCE_P!$U:$U,'BALANCE-REF'!$B565)</f>
        <v>0</v>
      </c>
      <c r="G565" s="654">
        <f>SUMIFS(BALANCE_P!$D:$D,BALANCE_P!$U:$U,'BALANCE-REF'!$B565)</f>
        <v>0</v>
      </c>
      <c r="H565" s="656">
        <f>SUMIFS(BALANCE_P!$E:$E,BALANCE_P!$U:$U,'BALANCE-REF'!$B565)</f>
        <v>0</v>
      </c>
      <c r="I565" s="656">
        <f>SUMIFS(BALANCE_P!$F:$F,BALANCE_P!$U:$U,'BALANCE-REF'!$B565)</f>
        <v>0</v>
      </c>
      <c r="J565" s="687">
        <f t="shared" si="24"/>
        <v>0</v>
      </c>
      <c r="K565" s="687">
        <f t="shared" si="25"/>
        <v>0</v>
      </c>
    </row>
    <row r="566" spans="1:11" ht="19" x14ac:dyDescent="0.25">
      <c r="A566" s="671">
        <f t="shared" si="26"/>
        <v>5</v>
      </c>
      <c r="B566" s="652">
        <v>43212</v>
      </c>
      <c r="C566" s="652" t="s">
        <v>2407</v>
      </c>
      <c r="D566" s="654">
        <f>SUMIFS('BALANCE_P-1'!$C:$C,'BALANCE_P-1'!$U:$U,'BALANCE-REF'!$B566)</f>
        <v>51216314</v>
      </c>
      <c r="E566" s="654">
        <f>SUMIFS('BALANCE_P-1'!$D:$D,'BALANCE_P-1'!$U:$U,'BALANCE-REF'!$B566)</f>
        <v>0</v>
      </c>
      <c r="F566" s="654">
        <f>SUMIFS(BALANCE_P!$C:$C,BALANCE_P!$U:$U,'BALANCE-REF'!$B566)</f>
        <v>156199202</v>
      </c>
      <c r="G566" s="654">
        <f>SUMIFS(BALANCE_P!$D:$D,BALANCE_P!$U:$U,'BALANCE-REF'!$B566)</f>
        <v>153325858</v>
      </c>
      <c r="H566" s="656">
        <f>SUMIFS(BALANCE_P!$E:$E,BALANCE_P!$U:$U,'BALANCE-REF'!$B566)</f>
        <v>54089658</v>
      </c>
      <c r="I566" s="656">
        <f>SUMIFS(BALANCE_P!$F:$F,BALANCE_P!$U:$U,'BALANCE-REF'!$B566)</f>
        <v>0</v>
      </c>
      <c r="J566" s="687">
        <f t="shared" si="24"/>
        <v>2873344</v>
      </c>
      <c r="K566" s="687">
        <f t="shared" si="25"/>
        <v>0</v>
      </c>
    </row>
    <row r="567" spans="1:11" ht="19" x14ac:dyDescent="0.25">
      <c r="A567" s="671">
        <f t="shared" si="26"/>
        <v>5</v>
      </c>
      <c r="B567" s="652">
        <v>43213</v>
      </c>
      <c r="C567" s="652" t="s">
        <v>2408</v>
      </c>
      <c r="D567" s="654">
        <f>SUMIFS('BALANCE_P-1'!$C:$C,'BALANCE_P-1'!$U:$U,'BALANCE-REF'!$B567)</f>
        <v>745747</v>
      </c>
      <c r="E567" s="654">
        <f>SUMIFS('BALANCE_P-1'!$D:$D,'BALANCE_P-1'!$U:$U,'BALANCE-REF'!$B567)</f>
        <v>0</v>
      </c>
      <c r="F567" s="654">
        <f>SUMIFS(BALANCE_P!$C:$C,BALANCE_P!$U:$U,'BALANCE-REF'!$B567)</f>
        <v>34248024</v>
      </c>
      <c r="G567" s="654">
        <f>SUMIFS(BALANCE_P!$D:$D,BALANCE_P!$U:$U,'BALANCE-REF'!$B567)</f>
        <v>18095973</v>
      </c>
      <c r="H567" s="656">
        <f>SUMIFS(BALANCE_P!$E:$E,BALANCE_P!$U:$U,'BALANCE-REF'!$B567)</f>
        <v>16897798</v>
      </c>
      <c r="I567" s="656">
        <f>SUMIFS(BALANCE_P!$F:$F,BALANCE_P!$U:$U,'BALANCE-REF'!$B567)</f>
        <v>0</v>
      </c>
      <c r="J567" s="687">
        <f t="shared" si="24"/>
        <v>16152051</v>
      </c>
      <c r="K567" s="687">
        <f t="shared" si="25"/>
        <v>0</v>
      </c>
    </row>
    <row r="568" spans="1:11" ht="19" x14ac:dyDescent="0.25">
      <c r="A568" s="671">
        <f t="shared" si="26"/>
        <v>6</v>
      </c>
      <c r="B568" s="652">
        <v>432131</v>
      </c>
      <c r="C568" s="652" t="s">
        <v>2409</v>
      </c>
      <c r="D568" s="654">
        <f>SUMIFS('BALANCE_P-1'!$C:$C,'BALANCE_P-1'!$T:$T,'BALANCE-REF'!$B568)</f>
        <v>0</v>
      </c>
      <c r="E568" s="654">
        <f>SUMIFS('BALANCE_P-1'!$D:$D,'BALANCE_P-1'!$T:$T,'BALANCE-REF'!$B568)</f>
        <v>0</v>
      </c>
      <c r="F568" s="654">
        <f>SUMIFS(BALANCE_P!$C:$C,BALANCE_P!$T:$T,'BALANCE-REF'!$B568)</f>
        <v>0</v>
      </c>
      <c r="G568" s="654">
        <f>SUMIFS(BALANCE_P!$D:$D,BALANCE_P!$T:$T,'BALANCE-REF'!$B568)</f>
        <v>0</v>
      </c>
      <c r="H568" s="656">
        <f>SUMIFS(BALANCE_P!$E:$E,BALANCE_P!$T:$T,'BALANCE-REF'!$B568)</f>
        <v>0</v>
      </c>
      <c r="I568" s="656">
        <f>SUMIFS(BALANCE_P!$F:$F,BALANCE_P!$T:$T,'BALANCE-REF'!$B568)</f>
        <v>0</v>
      </c>
      <c r="J568" s="687">
        <f t="shared" si="24"/>
        <v>0</v>
      </c>
      <c r="K568" s="687">
        <f t="shared" si="25"/>
        <v>0</v>
      </c>
    </row>
    <row r="569" spans="1:11" ht="19" x14ac:dyDescent="0.25">
      <c r="A569" s="671">
        <f t="shared" si="26"/>
        <v>6</v>
      </c>
      <c r="B569" s="652">
        <v>432132</v>
      </c>
      <c r="C569" s="652" t="s">
        <v>2410</v>
      </c>
      <c r="D569" s="654">
        <f>SUMIFS('BALANCE_P-1'!$C:$C,'BALANCE_P-1'!$T:$T,'BALANCE-REF'!$B569)</f>
        <v>0</v>
      </c>
      <c r="E569" s="654">
        <f>SUMIFS('BALANCE_P-1'!$D:$D,'BALANCE_P-1'!$T:$T,'BALANCE-REF'!$B569)</f>
        <v>0</v>
      </c>
      <c r="F569" s="654">
        <f>SUMIFS(BALANCE_P!$C:$C,BALANCE_P!$T:$T,'BALANCE-REF'!$B569)</f>
        <v>0</v>
      </c>
      <c r="G569" s="654">
        <f>SUMIFS(BALANCE_P!$D:$D,BALANCE_P!$T:$T,'BALANCE-REF'!$B569)</f>
        <v>0</v>
      </c>
      <c r="H569" s="656">
        <f>SUMIFS(BALANCE_P!$E:$E,BALANCE_P!$T:$T,'BALANCE-REF'!$B569)</f>
        <v>0</v>
      </c>
      <c r="I569" s="656">
        <f>SUMIFS(BALANCE_P!$F:$F,BALANCE_P!$T:$T,'BALANCE-REF'!$B569)</f>
        <v>0</v>
      </c>
      <c r="J569" s="687">
        <f t="shared" si="24"/>
        <v>0</v>
      </c>
      <c r="K569" s="687">
        <f t="shared" si="25"/>
        <v>0</v>
      </c>
    </row>
    <row r="570" spans="1:11" ht="19" x14ac:dyDescent="0.25">
      <c r="A570" s="671">
        <f t="shared" si="26"/>
        <v>6</v>
      </c>
      <c r="B570" s="652">
        <v>432133</v>
      </c>
      <c r="C570" s="652" t="s">
        <v>2411</v>
      </c>
      <c r="D570" s="654">
        <f>SUMIFS('BALANCE_P-1'!$C:$C,'BALANCE_P-1'!$T:$T,'BALANCE-REF'!$B570)</f>
        <v>0</v>
      </c>
      <c r="E570" s="654">
        <f>SUMIFS('BALANCE_P-1'!$D:$D,'BALANCE_P-1'!$T:$T,'BALANCE-REF'!$B570)</f>
        <v>0</v>
      </c>
      <c r="F570" s="654">
        <f>SUMIFS(BALANCE_P!$C:$C,BALANCE_P!$T:$T,'BALANCE-REF'!$B570)</f>
        <v>0</v>
      </c>
      <c r="G570" s="654">
        <f>SUMIFS(BALANCE_P!$D:$D,BALANCE_P!$T:$T,'BALANCE-REF'!$B570)</f>
        <v>0</v>
      </c>
      <c r="H570" s="656">
        <f>SUMIFS(BALANCE_P!$E:$E,BALANCE_P!$T:$T,'BALANCE-REF'!$B570)</f>
        <v>0</v>
      </c>
      <c r="I570" s="656">
        <f>SUMIFS(BALANCE_P!$F:$F,BALANCE_P!$T:$T,'BALANCE-REF'!$B570)</f>
        <v>0</v>
      </c>
      <c r="J570" s="687">
        <f t="shared" si="24"/>
        <v>0</v>
      </c>
      <c r="K570" s="687">
        <f t="shared" si="25"/>
        <v>0</v>
      </c>
    </row>
    <row r="571" spans="1:11" ht="19" x14ac:dyDescent="0.25">
      <c r="A571" s="671">
        <f t="shared" si="26"/>
        <v>6</v>
      </c>
      <c r="B571" s="652">
        <v>432134</v>
      </c>
      <c r="C571" s="652" t="s">
        <v>2412</v>
      </c>
      <c r="D571" s="654">
        <f>SUMIFS('BALANCE_P-1'!$C:$C,'BALANCE_P-1'!$T:$T,'BALANCE-REF'!$B571)</f>
        <v>745747</v>
      </c>
      <c r="E571" s="654">
        <f>SUMIFS('BALANCE_P-1'!$D:$D,'BALANCE_P-1'!$T:$T,'BALANCE-REF'!$B571)</f>
        <v>0</v>
      </c>
      <c r="F571" s="654">
        <f>SUMIFS(BALANCE_P!$C:$C,BALANCE_P!$T:$T,'BALANCE-REF'!$B571)</f>
        <v>31791934</v>
      </c>
      <c r="G571" s="654">
        <f>SUMIFS(BALANCE_P!$D:$D,BALANCE_P!$T:$T,'BALANCE-REF'!$B571)</f>
        <v>15639883</v>
      </c>
      <c r="H571" s="656">
        <f>SUMIFS(BALANCE_P!$E:$E,BALANCE_P!$T:$T,'BALANCE-REF'!$B571)</f>
        <v>16897798</v>
      </c>
      <c r="I571" s="656">
        <f>SUMIFS(BALANCE_P!$F:$F,BALANCE_P!$T:$T,'BALANCE-REF'!$B571)</f>
        <v>0</v>
      </c>
      <c r="J571" s="687">
        <f t="shared" si="24"/>
        <v>16152051</v>
      </c>
      <c r="K571" s="687">
        <f t="shared" si="25"/>
        <v>0</v>
      </c>
    </row>
    <row r="572" spans="1:11" ht="19" x14ac:dyDescent="0.25">
      <c r="A572" s="671">
        <f t="shared" si="26"/>
        <v>6</v>
      </c>
      <c r="B572" s="652">
        <v>432135</v>
      </c>
      <c r="C572" s="652" t="s">
        <v>2413</v>
      </c>
      <c r="D572" s="654">
        <f>SUMIFS('BALANCE_P-1'!$C:$C,'BALANCE_P-1'!$T:$T,'BALANCE-REF'!$B572)</f>
        <v>0</v>
      </c>
      <c r="E572" s="654">
        <f>SUMIFS('BALANCE_P-1'!$D:$D,'BALANCE_P-1'!$T:$T,'BALANCE-REF'!$B572)</f>
        <v>0</v>
      </c>
      <c r="F572" s="654">
        <f>SUMIFS(BALANCE_P!$C:$C,BALANCE_P!$T:$T,'BALANCE-REF'!$B572)</f>
        <v>0</v>
      </c>
      <c r="G572" s="654">
        <f>SUMIFS(BALANCE_P!$D:$D,BALANCE_P!$T:$T,'BALANCE-REF'!$B572)</f>
        <v>0</v>
      </c>
      <c r="H572" s="656">
        <f>SUMIFS(BALANCE_P!$E:$E,BALANCE_P!$T:$T,'BALANCE-REF'!$B572)</f>
        <v>0</v>
      </c>
      <c r="I572" s="656">
        <f>SUMIFS(BALANCE_P!$F:$F,BALANCE_P!$T:$T,'BALANCE-REF'!$B572)</f>
        <v>0</v>
      </c>
      <c r="J572" s="687">
        <f t="shared" si="24"/>
        <v>0</v>
      </c>
      <c r="K572" s="687">
        <f t="shared" si="25"/>
        <v>0</v>
      </c>
    </row>
    <row r="573" spans="1:11" ht="19" x14ac:dyDescent="0.25">
      <c r="A573" s="671">
        <f t="shared" si="26"/>
        <v>6</v>
      </c>
      <c r="B573" s="652">
        <v>432136</v>
      </c>
      <c r="C573" s="652" t="s">
        <v>2414</v>
      </c>
      <c r="D573" s="654">
        <f>SUMIFS('BALANCE_P-1'!$C:$C,'BALANCE_P-1'!$T:$T,'BALANCE-REF'!$B573)</f>
        <v>0</v>
      </c>
      <c r="E573" s="654">
        <f>SUMIFS('BALANCE_P-1'!$D:$D,'BALANCE_P-1'!$T:$T,'BALANCE-REF'!$B573)</f>
        <v>0</v>
      </c>
      <c r="F573" s="654">
        <f>SUMIFS(BALANCE_P!$C:$C,BALANCE_P!$T:$T,'BALANCE-REF'!$B573)</f>
        <v>0</v>
      </c>
      <c r="G573" s="654">
        <f>SUMIFS(BALANCE_P!$D:$D,BALANCE_P!$T:$T,'BALANCE-REF'!$B573)</f>
        <v>0</v>
      </c>
      <c r="H573" s="656">
        <f>SUMIFS(BALANCE_P!$E:$E,BALANCE_P!$T:$T,'BALANCE-REF'!$B573)</f>
        <v>0</v>
      </c>
      <c r="I573" s="656">
        <f>SUMIFS(BALANCE_P!$F:$F,BALANCE_P!$T:$T,'BALANCE-REF'!$B573)</f>
        <v>0</v>
      </c>
      <c r="J573" s="687">
        <f t="shared" si="24"/>
        <v>0</v>
      </c>
      <c r="K573" s="687">
        <f t="shared" si="25"/>
        <v>0</v>
      </c>
    </row>
    <row r="574" spans="1:11" ht="19" x14ac:dyDescent="0.25">
      <c r="A574" s="671">
        <f t="shared" si="26"/>
        <v>6</v>
      </c>
      <c r="B574" s="652">
        <v>432137</v>
      </c>
      <c r="C574" s="652" t="s">
        <v>2415</v>
      </c>
      <c r="D574" s="654">
        <f>SUMIFS('BALANCE_P-1'!$C:$C,'BALANCE_P-1'!$T:$T,'BALANCE-REF'!$B574)</f>
        <v>0</v>
      </c>
      <c r="E574" s="654">
        <f>SUMIFS('BALANCE_P-1'!$D:$D,'BALANCE_P-1'!$T:$T,'BALANCE-REF'!$B574)</f>
        <v>0</v>
      </c>
      <c r="F574" s="654">
        <f>SUMIFS(BALANCE_P!$C:$C,BALANCE_P!$T:$T,'BALANCE-REF'!$B574)</f>
        <v>2456090</v>
      </c>
      <c r="G574" s="654">
        <f>SUMIFS(BALANCE_P!$D:$D,BALANCE_P!$T:$T,'BALANCE-REF'!$B574)</f>
        <v>2456090</v>
      </c>
      <c r="H574" s="656">
        <f>SUMIFS(BALANCE_P!$E:$E,BALANCE_P!$T:$T,'BALANCE-REF'!$B574)</f>
        <v>0</v>
      </c>
      <c r="I574" s="656">
        <f>SUMIFS(BALANCE_P!$F:$F,BALANCE_P!$T:$T,'BALANCE-REF'!$B574)</f>
        <v>0</v>
      </c>
      <c r="J574" s="687">
        <f t="shared" si="24"/>
        <v>0</v>
      </c>
      <c r="K574" s="687">
        <f t="shared" si="25"/>
        <v>0</v>
      </c>
    </row>
    <row r="575" spans="1:11" ht="19" x14ac:dyDescent="0.25">
      <c r="A575" s="671">
        <f t="shared" si="26"/>
        <v>6</v>
      </c>
      <c r="B575" s="652">
        <v>432138</v>
      </c>
      <c r="C575" s="652" t="s">
        <v>2416</v>
      </c>
      <c r="D575" s="654">
        <f>SUMIFS('BALANCE_P-1'!$C:$C,'BALANCE_P-1'!$T:$T,'BALANCE-REF'!$B575)</f>
        <v>0</v>
      </c>
      <c r="E575" s="654">
        <f>SUMIFS('BALANCE_P-1'!$D:$D,'BALANCE_P-1'!$T:$T,'BALANCE-REF'!$B575)</f>
        <v>0</v>
      </c>
      <c r="F575" s="654">
        <f>SUMIFS(BALANCE_P!$C:$C,BALANCE_P!$T:$T,'BALANCE-REF'!$B575)</f>
        <v>0</v>
      </c>
      <c r="G575" s="654">
        <f>SUMIFS(BALANCE_P!$D:$D,BALANCE_P!$T:$T,'BALANCE-REF'!$B575)</f>
        <v>0</v>
      </c>
      <c r="H575" s="656">
        <f>SUMIFS(BALANCE_P!$E:$E,BALANCE_P!$T:$T,'BALANCE-REF'!$B575)</f>
        <v>0</v>
      </c>
      <c r="I575" s="656">
        <f>SUMIFS(BALANCE_P!$F:$F,BALANCE_P!$T:$T,'BALANCE-REF'!$B575)</f>
        <v>0</v>
      </c>
      <c r="J575" s="687">
        <f t="shared" si="24"/>
        <v>0</v>
      </c>
      <c r="K575" s="687">
        <f t="shared" si="25"/>
        <v>0</v>
      </c>
    </row>
    <row r="576" spans="1:11" ht="19" x14ac:dyDescent="0.25">
      <c r="A576" s="671">
        <f t="shared" si="26"/>
        <v>4</v>
      </c>
      <c r="B576" s="652">
        <v>4329</v>
      </c>
      <c r="C576" s="652" t="s">
        <v>2323</v>
      </c>
      <c r="D576" s="654">
        <f>SUMIFS('BALANCE_P-1'!$C:$C,'BALANCE_P-1'!$V:$V,'BALANCE-REF'!$B576)</f>
        <v>0</v>
      </c>
      <c r="E576" s="654">
        <f>SUMIFS('BALANCE_P-1'!$D:$D,'BALANCE_P-1'!$V:$V,'BALANCE-REF'!$B576)</f>
        <v>0</v>
      </c>
      <c r="F576" s="654">
        <f>SUMIFS(BALANCE_P!$C:$C,BALANCE_P!$V:$V,'BALANCE-REF'!$B576)</f>
        <v>0</v>
      </c>
      <c r="G576" s="654">
        <f>SUMIFS(BALANCE_P!$D:$D,BALANCE_P!$V:$V,'BALANCE-REF'!$B576)</f>
        <v>0</v>
      </c>
      <c r="H576" s="656">
        <f>SUMIFS(BALANCE_P!$E:$E,BALANCE_P!$V:$V,'BALANCE-REF'!$B576)</f>
        <v>0</v>
      </c>
      <c r="I576" s="656">
        <f>SUMIFS(BALANCE_P!$F:$F,BALANCE_P!$V:$V,'BALANCE-REF'!$B576)</f>
        <v>0</v>
      </c>
      <c r="J576" s="687">
        <f t="shared" si="24"/>
        <v>0</v>
      </c>
      <c r="K576" s="687">
        <f t="shared" si="25"/>
        <v>0</v>
      </c>
    </row>
    <row r="577" spans="1:11" ht="19" x14ac:dyDescent="0.25">
      <c r="A577" s="671">
        <f t="shared" si="26"/>
        <v>5</v>
      </c>
      <c r="B577" s="652">
        <v>43291</v>
      </c>
      <c r="C577" s="652" t="s">
        <v>2417</v>
      </c>
      <c r="D577" s="654">
        <f>SUMIFS('BALANCE_P-1'!$C:$C,'BALANCE_P-1'!$U:$U,'BALANCE-REF'!$B577)</f>
        <v>0</v>
      </c>
      <c r="E577" s="654">
        <f>SUMIFS('BALANCE_P-1'!$D:$D,'BALANCE_P-1'!$U:$U,'BALANCE-REF'!$B577)</f>
        <v>0</v>
      </c>
      <c r="F577" s="654">
        <f>SUMIFS(BALANCE_P!$C:$C,BALANCE_P!$U:$U,'BALANCE-REF'!$B577)</f>
        <v>0</v>
      </c>
      <c r="G577" s="654">
        <f>SUMIFS(BALANCE_P!$D:$D,BALANCE_P!$U:$U,'BALANCE-REF'!$B577)</f>
        <v>0</v>
      </c>
      <c r="H577" s="656">
        <f>SUMIFS(BALANCE_P!$E:$E,BALANCE_P!$U:$U,'BALANCE-REF'!$B577)</f>
        <v>0</v>
      </c>
      <c r="I577" s="656">
        <f>SUMIFS(BALANCE_P!$F:$F,BALANCE_P!$U:$U,'BALANCE-REF'!$B577)</f>
        <v>0</v>
      </c>
      <c r="J577" s="687">
        <f t="shared" si="24"/>
        <v>0</v>
      </c>
      <c r="K577" s="687">
        <f t="shared" si="25"/>
        <v>0</v>
      </c>
    </row>
    <row r="578" spans="1:11" ht="19" x14ac:dyDescent="0.25">
      <c r="A578" s="671">
        <f t="shared" si="26"/>
        <v>6</v>
      </c>
      <c r="B578" s="652">
        <v>432911</v>
      </c>
      <c r="C578" s="652" t="s">
        <v>2418</v>
      </c>
      <c r="D578" s="654">
        <f>SUMIFS('BALANCE_P-1'!$C:$C,'BALANCE_P-1'!$T:$T,'BALANCE-REF'!$B578)</f>
        <v>0</v>
      </c>
      <c r="E578" s="654">
        <f>SUMIFS('BALANCE_P-1'!$D:$D,'BALANCE_P-1'!$T:$T,'BALANCE-REF'!$B578)</f>
        <v>0</v>
      </c>
      <c r="F578" s="654">
        <f>SUMIFS(BALANCE_P!$C:$C,BALANCE_P!$T:$T,'BALANCE-REF'!$B578)</f>
        <v>0</v>
      </c>
      <c r="G578" s="654">
        <f>SUMIFS(BALANCE_P!$D:$D,BALANCE_P!$T:$T,'BALANCE-REF'!$B578)</f>
        <v>0</v>
      </c>
      <c r="H578" s="656">
        <f>SUMIFS(BALANCE_P!$E:$E,BALANCE_P!$T:$T,'BALANCE-REF'!$B578)</f>
        <v>0</v>
      </c>
      <c r="I578" s="656">
        <f>SUMIFS(BALANCE_P!$F:$F,BALANCE_P!$T:$T,'BALANCE-REF'!$B578)</f>
        <v>0</v>
      </c>
      <c r="J578" s="687">
        <f t="shared" si="24"/>
        <v>0</v>
      </c>
      <c r="K578" s="687">
        <f t="shared" si="25"/>
        <v>0</v>
      </c>
    </row>
    <row r="579" spans="1:11" ht="19" x14ac:dyDescent="0.25">
      <c r="A579" s="671">
        <f t="shared" si="26"/>
        <v>6</v>
      </c>
      <c r="B579" s="652">
        <v>432912</v>
      </c>
      <c r="C579" s="652" t="s">
        <v>2419</v>
      </c>
      <c r="D579" s="654">
        <f>SUMIFS('BALANCE_P-1'!$C:$C,'BALANCE_P-1'!$T:$T,'BALANCE-REF'!$B579)</f>
        <v>0</v>
      </c>
      <c r="E579" s="654">
        <f>SUMIFS('BALANCE_P-1'!$D:$D,'BALANCE_P-1'!$T:$T,'BALANCE-REF'!$B579)</f>
        <v>0</v>
      </c>
      <c r="F579" s="654">
        <f>SUMIFS(BALANCE_P!$C:$C,BALANCE_P!$T:$T,'BALANCE-REF'!$B579)</f>
        <v>0</v>
      </c>
      <c r="G579" s="654">
        <f>SUMIFS(BALANCE_P!$D:$D,BALANCE_P!$T:$T,'BALANCE-REF'!$B579)</f>
        <v>0</v>
      </c>
      <c r="H579" s="656">
        <f>SUMIFS(BALANCE_P!$E:$E,BALANCE_P!$T:$T,'BALANCE-REF'!$B579)</f>
        <v>0</v>
      </c>
      <c r="I579" s="656">
        <f>SUMIFS(BALANCE_P!$F:$F,BALANCE_P!$T:$T,'BALANCE-REF'!$B579)</f>
        <v>0</v>
      </c>
      <c r="J579" s="687">
        <f t="shared" si="24"/>
        <v>0</v>
      </c>
      <c r="K579" s="687">
        <f t="shared" si="25"/>
        <v>0</v>
      </c>
    </row>
    <row r="580" spans="1:11" ht="19" x14ac:dyDescent="0.25">
      <c r="A580" s="671">
        <f t="shared" si="26"/>
        <v>6</v>
      </c>
      <c r="B580" s="652">
        <v>432913</v>
      </c>
      <c r="C580" s="652" t="s">
        <v>2420</v>
      </c>
      <c r="D580" s="654">
        <f>SUMIFS('BALANCE_P-1'!$C:$C,'BALANCE_P-1'!$T:$T,'BALANCE-REF'!$B580)</f>
        <v>0</v>
      </c>
      <c r="E580" s="654">
        <f>SUMIFS('BALANCE_P-1'!$D:$D,'BALANCE_P-1'!$T:$T,'BALANCE-REF'!$B580)</f>
        <v>0</v>
      </c>
      <c r="F580" s="654">
        <f>SUMIFS(BALANCE_P!$C:$C,BALANCE_P!$T:$T,'BALANCE-REF'!$B580)</f>
        <v>0</v>
      </c>
      <c r="G580" s="654">
        <f>SUMIFS(BALANCE_P!$D:$D,BALANCE_P!$T:$T,'BALANCE-REF'!$B580)</f>
        <v>0</v>
      </c>
      <c r="H580" s="656">
        <f>SUMIFS(BALANCE_P!$E:$E,BALANCE_P!$T:$T,'BALANCE-REF'!$B580)</f>
        <v>0</v>
      </c>
      <c r="I580" s="656">
        <f>SUMIFS(BALANCE_P!$F:$F,BALANCE_P!$T:$T,'BALANCE-REF'!$B580)</f>
        <v>0</v>
      </c>
      <c r="J580" s="687">
        <f t="shared" si="24"/>
        <v>0</v>
      </c>
      <c r="K580" s="687">
        <f t="shared" si="25"/>
        <v>0</v>
      </c>
    </row>
    <row r="581" spans="1:11" ht="19" x14ac:dyDescent="0.25">
      <c r="A581" s="671">
        <f t="shared" si="26"/>
        <v>2</v>
      </c>
      <c r="B581" s="658">
        <v>44</v>
      </c>
      <c r="C581" s="658" t="s">
        <v>2421</v>
      </c>
      <c r="D581" s="659">
        <f>SUMIFS('BALANCE_P-1'!$C:$C,'BALANCE_P-1'!$X:$X,'BALANCE-REF'!$B581)</f>
        <v>4257838284</v>
      </c>
      <c r="E581" s="659">
        <f>SUMIFS('BALANCE_P-1'!$D:$D,'BALANCE_P-1'!$X:$X,'BALANCE-REF'!$B581)</f>
        <v>1584571277</v>
      </c>
      <c r="F581" s="659">
        <f>SUMIFS(BALANCE_P!$C:$C,BALANCE_P!$X:$X,'BALANCE-REF'!$B581)</f>
        <v>1510575723</v>
      </c>
      <c r="G581" s="659">
        <f>SUMIFS(BALANCE_P!$D:$D,BALANCE_P!$X:$X,'BALANCE-REF'!$B581)</f>
        <v>1264530543</v>
      </c>
      <c r="H581" s="656">
        <f>SUMIFS(BALANCE_P!$E:$E,BALANCE_P!$X:$X,'BALANCE-REF'!$B581)</f>
        <v>4918764710</v>
      </c>
      <c r="I581" s="656">
        <f>SUMIFS(BALANCE_P!$F:$F,BALANCE_P!$X:$X,'BALANCE-REF'!$B581)</f>
        <v>1999452523</v>
      </c>
      <c r="J581" s="687">
        <f t="shared" si="24"/>
        <v>660926426</v>
      </c>
      <c r="K581" s="687">
        <f t="shared" si="25"/>
        <v>414881246</v>
      </c>
    </row>
    <row r="582" spans="1:11" ht="19" x14ac:dyDescent="0.25">
      <c r="A582" s="671">
        <f t="shared" si="26"/>
        <v>3</v>
      </c>
      <c r="B582" s="652">
        <v>441</v>
      </c>
      <c r="C582" s="652" t="s">
        <v>785</v>
      </c>
      <c r="D582" s="654">
        <f>SUMIFS('BALANCE_P-1'!$C:$C,'BALANCE_P-1'!$W:$W,'BALANCE-REF'!$B582)</f>
        <v>151666147</v>
      </c>
      <c r="E582" s="654">
        <f>SUMIFS('BALANCE_P-1'!$D:$D,'BALANCE_P-1'!$W:$W,'BALANCE-REF'!$B582)</f>
        <v>55672403</v>
      </c>
      <c r="F582" s="654">
        <f>SUMIFS(BALANCE_P!$C:$C,BALANCE_P!$W:$W,'BALANCE-REF'!$B582)</f>
        <v>98882730</v>
      </c>
      <c r="G582" s="654">
        <f>SUMIFS(BALANCE_P!$D:$D,BALANCE_P!$W:$W,'BALANCE-REF'!$B582)</f>
        <v>70891406</v>
      </c>
      <c r="H582" s="656">
        <f>SUMIFS(BALANCE_P!$E:$E,BALANCE_P!$W:$W,'BALANCE-REF'!$B582)</f>
        <v>228038780</v>
      </c>
      <c r="I582" s="656">
        <f>SUMIFS(BALANCE_P!$F:$F,BALANCE_P!$W:$W,'BALANCE-REF'!$B582)</f>
        <v>104053712</v>
      </c>
      <c r="J582" s="687">
        <f t="shared" si="24"/>
        <v>76372633</v>
      </c>
      <c r="K582" s="687">
        <f t="shared" si="25"/>
        <v>48381309</v>
      </c>
    </row>
    <row r="583" spans="1:11" ht="19" x14ac:dyDescent="0.25">
      <c r="A583" s="671">
        <f t="shared" si="26"/>
        <v>4</v>
      </c>
      <c r="B583" s="652">
        <v>4411</v>
      </c>
      <c r="C583" s="652" t="s">
        <v>2422</v>
      </c>
      <c r="D583" s="654">
        <f>SUMIFS('BALANCE_P-1'!$C:$C,'BALANCE_P-1'!$V:$V,'BALANCE-REF'!$B583)</f>
        <v>0</v>
      </c>
      <c r="E583" s="654">
        <f>SUMIFS('BALANCE_P-1'!$D:$D,'BALANCE_P-1'!$V:$V,'BALANCE-REF'!$B583)</f>
        <v>0</v>
      </c>
      <c r="F583" s="654">
        <f>SUMIFS(BALANCE_P!$C:$C,BALANCE_P!$V:$V,'BALANCE-REF'!$B583)</f>
        <v>0</v>
      </c>
      <c r="G583" s="654">
        <f>SUMIFS(BALANCE_P!$D:$D,BALANCE_P!$V:$V,'BALANCE-REF'!$B583)</f>
        <v>0</v>
      </c>
      <c r="H583" s="656">
        <f>SUMIFS(BALANCE_P!$E:$E,BALANCE_P!$V:$V,'BALANCE-REF'!$B583)</f>
        <v>0</v>
      </c>
      <c r="I583" s="656">
        <f>SUMIFS(BALANCE_P!$F:$F,BALANCE_P!$V:$V,'BALANCE-REF'!$B583)</f>
        <v>0</v>
      </c>
      <c r="J583" s="687">
        <f t="shared" ref="J583:J646" si="27">H583-D583</f>
        <v>0</v>
      </c>
      <c r="K583" s="687">
        <f t="shared" ref="K583:K646" si="28">I583-E583</f>
        <v>0</v>
      </c>
    </row>
    <row r="584" spans="1:11" ht="19" x14ac:dyDescent="0.25">
      <c r="A584" s="671">
        <f t="shared" si="26"/>
        <v>5</v>
      </c>
      <c r="B584" s="652">
        <v>44111</v>
      </c>
      <c r="C584" s="652" t="s">
        <v>470</v>
      </c>
      <c r="D584" s="654">
        <f>SUMIFS('BALANCE_P-1'!$C:$C,'BALANCE_P-1'!$U:$U,'BALANCE-REF'!$B584)</f>
        <v>0</v>
      </c>
      <c r="E584" s="654">
        <f>SUMIFS('BALANCE_P-1'!$D:$D,'BALANCE_P-1'!$U:$U,'BALANCE-REF'!$B584)</f>
        <v>0</v>
      </c>
      <c r="F584" s="654">
        <f>SUMIFS(BALANCE_P!$C:$C,BALANCE_P!$U:$U,'BALANCE-REF'!$B584)</f>
        <v>0</v>
      </c>
      <c r="G584" s="654">
        <f>SUMIFS(BALANCE_P!$D:$D,BALANCE_P!$U:$U,'BALANCE-REF'!$B584)</f>
        <v>0</v>
      </c>
      <c r="H584" s="656">
        <f>SUMIFS(BALANCE_P!$E:$E,BALANCE_P!$U:$U,'BALANCE-REF'!$B584)</f>
        <v>0</v>
      </c>
      <c r="I584" s="656">
        <f>SUMIFS(BALANCE_P!$F:$F,BALANCE_P!$U:$U,'BALANCE-REF'!$B584)</f>
        <v>0</v>
      </c>
      <c r="J584" s="687">
        <f t="shared" si="27"/>
        <v>0</v>
      </c>
      <c r="K584" s="687">
        <f t="shared" si="28"/>
        <v>0</v>
      </c>
    </row>
    <row r="585" spans="1:11" ht="19" x14ac:dyDescent="0.25">
      <c r="A585" s="671">
        <f t="shared" si="26"/>
        <v>5</v>
      </c>
      <c r="B585" s="652">
        <v>44112</v>
      </c>
      <c r="C585" s="652" t="s">
        <v>471</v>
      </c>
      <c r="D585" s="654">
        <f>SUMIFS('BALANCE_P-1'!$C:$C,'BALANCE_P-1'!$U:$U,'BALANCE-REF'!$B585)</f>
        <v>0</v>
      </c>
      <c r="E585" s="654">
        <f>SUMIFS('BALANCE_P-1'!$D:$D,'BALANCE_P-1'!$U:$U,'BALANCE-REF'!$B585)</f>
        <v>0</v>
      </c>
      <c r="F585" s="654">
        <f>SUMIFS(BALANCE_P!$C:$C,BALANCE_P!$U:$U,'BALANCE-REF'!$B585)</f>
        <v>0</v>
      </c>
      <c r="G585" s="654">
        <f>SUMIFS(BALANCE_P!$D:$D,BALANCE_P!$U:$U,'BALANCE-REF'!$B585)</f>
        <v>0</v>
      </c>
      <c r="H585" s="656">
        <f>SUMIFS(BALANCE_P!$E:$E,BALANCE_P!$U:$U,'BALANCE-REF'!$B585)</f>
        <v>0</v>
      </c>
      <c r="I585" s="656">
        <f>SUMIFS(BALANCE_P!$F:$F,BALANCE_P!$U:$U,'BALANCE-REF'!$B585)</f>
        <v>0</v>
      </c>
      <c r="J585" s="687">
        <f t="shared" si="27"/>
        <v>0</v>
      </c>
      <c r="K585" s="687">
        <f t="shared" si="28"/>
        <v>0</v>
      </c>
    </row>
    <row r="586" spans="1:11" ht="19" x14ac:dyDescent="0.25">
      <c r="A586" s="671">
        <f t="shared" si="26"/>
        <v>4</v>
      </c>
      <c r="B586" s="652">
        <v>4412</v>
      </c>
      <c r="C586" s="652" t="s">
        <v>472</v>
      </c>
      <c r="D586" s="654">
        <f>SUMIFS('BALANCE_P-1'!$C:$C,'BALANCE_P-1'!$V:$V,'BALANCE-REF'!$B586)</f>
        <v>0</v>
      </c>
      <c r="E586" s="654">
        <f>SUMIFS('BALANCE_P-1'!$D:$D,'BALANCE_P-1'!$V:$V,'BALANCE-REF'!$B586)</f>
        <v>0</v>
      </c>
      <c r="F586" s="654">
        <f>SUMIFS(BALANCE_P!$C:$C,BALANCE_P!$V:$V,'BALANCE-REF'!$B586)</f>
        <v>0</v>
      </c>
      <c r="G586" s="654">
        <f>SUMIFS(BALANCE_P!$D:$D,BALANCE_P!$V:$V,'BALANCE-REF'!$B586)</f>
        <v>0</v>
      </c>
      <c r="H586" s="656">
        <f>SUMIFS(BALANCE_P!$E:$E,BALANCE_P!$V:$V,'BALANCE-REF'!$B586)</f>
        <v>0</v>
      </c>
      <c r="I586" s="656">
        <f>SUMIFS(BALANCE_P!$F:$F,BALANCE_P!$V:$V,'BALANCE-REF'!$B586)</f>
        <v>0</v>
      </c>
      <c r="J586" s="687">
        <f t="shared" si="27"/>
        <v>0</v>
      </c>
      <c r="K586" s="687">
        <f t="shared" si="28"/>
        <v>0</v>
      </c>
    </row>
    <row r="587" spans="1:11" ht="19" x14ac:dyDescent="0.25">
      <c r="A587" s="671">
        <f t="shared" si="26"/>
        <v>4</v>
      </c>
      <c r="B587" s="652">
        <v>4413</v>
      </c>
      <c r="C587" s="652" t="s">
        <v>2423</v>
      </c>
      <c r="D587" s="654">
        <f>SUMIFS('BALANCE_P-1'!$C:$C,'BALANCE_P-1'!$V:$V,'BALANCE-REF'!$B587)</f>
        <v>151666147</v>
      </c>
      <c r="E587" s="654">
        <f>SUMIFS('BALANCE_P-1'!$D:$D,'BALANCE_P-1'!$V:$V,'BALANCE-REF'!$B587)</f>
        <v>0</v>
      </c>
      <c r="F587" s="654">
        <f>SUMIFS(BALANCE_P!$C:$C,BALANCE_P!$V:$V,'BALANCE-REF'!$B587)</f>
        <v>76372633</v>
      </c>
      <c r="G587" s="654">
        <f>SUMIFS(BALANCE_P!$D:$D,BALANCE_P!$V:$V,'BALANCE-REF'!$B587)</f>
        <v>0</v>
      </c>
      <c r="H587" s="656">
        <f>SUMIFS(BALANCE_P!$E:$E,BALANCE_P!$V:$V,'BALANCE-REF'!$B587)</f>
        <v>228038780</v>
      </c>
      <c r="I587" s="656">
        <f>SUMIFS(BALANCE_P!$F:$F,BALANCE_P!$V:$V,'BALANCE-REF'!$B587)</f>
        <v>0</v>
      </c>
      <c r="J587" s="687">
        <f t="shared" si="27"/>
        <v>76372633</v>
      </c>
      <c r="K587" s="687">
        <f t="shared" si="28"/>
        <v>0</v>
      </c>
    </row>
    <row r="588" spans="1:11" ht="19" x14ac:dyDescent="0.25">
      <c r="A588" s="671">
        <f t="shared" si="26"/>
        <v>4</v>
      </c>
      <c r="B588" s="652">
        <v>4418</v>
      </c>
      <c r="C588" s="652" t="s">
        <v>2424</v>
      </c>
      <c r="D588" s="654">
        <f>SUMIFS('BALANCE_P-1'!$C:$C,'BALANCE_P-1'!$V:$V,'BALANCE-REF'!$B588)</f>
        <v>0</v>
      </c>
      <c r="E588" s="654">
        <f>SUMIFS('BALANCE_P-1'!$D:$D,'BALANCE_P-1'!$V:$V,'BALANCE-REF'!$B588)</f>
        <v>55672403</v>
      </c>
      <c r="F588" s="654">
        <f>SUMIFS(BALANCE_P!$C:$C,BALANCE_P!$V:$V,'BALANCE-REF'!$B588)</f>
        <v>22510097</v>
      </c>
      <c r="G588" s="654">
        <f>SUMIFS(BALANCE_P!$D:$D,BALANCE_P!$V:$V,'BALANCE-REF'!$B588)</f>
        <v>70891406</v>
      </c>
      <c r="H588" s="656">
        <f>SUMIFS(BALANCE_P!$E:$E,BALANCE_P!$V:$V,'BALANCE-REF'!$B588)</f>
        <v>0</v>
      </c>
      <c r="I588" s="656">
        <f>SUMIFS(BALANCE_P!$F:$F,BALANCE_P!$V:$V,'BALANCE-REF'!$B588)</f>
        <v>104053712</v>
      </c>
      <c r="J588" s="687">
        <f t="shared" si="27"/>
        <v>0</v>
      </c>
      <c r="K588" s="687">
        <f t="shared" si="28"/>
        <v>48381309</v>
      </c>
    </row>
    <row r="589" spans="1:11" ht="19" x14ac:dyDescent="0.25">
      <c r="A589" s="671">
        <f t="shared" si="26"/>
        <v>4</v>
      </c>
      <c r="B589" s="652">
        <v>4419</v>
      </c>
      <c r="C589" s="652" t="s">
        <v>2323</v>
      </c>
      <c r="D589" s="654">
        <f>SUMIFS('BALANCE_P-1'!$C:$C,'BALANCE_P-1'!$V:$V,'BALANCE-REF'!$B589)</f>
        <v>0</v>
      </c>
      <c r="E589" s="654">
        <f>SUMIFS('BALANCE_P-1'!$D:$D,'BALANCE_P-1'!$V:$V,'BALANCE-REF'!$B589)</f>
        <v>0</v>
      </c>
      <c r="F589" s="654">
        <f>SUMIFS(BALANCE_P!$C:$C,BALANCE_P!$V:$V,'BALANCE-REF'!$B589)</f>
        <v>0</v>
      </c>
      <c r="G589" s="654">
        <f>SUMIFS(BALANCE_P!$D:$D,BALANCE_P!$V:$V,'BALANCE-REF'!$B589)</f>
        <v>0</v>
      </c>
      <c r="H589" s="656">
        <f>SUMIFS(BALANCE_P!$E:$E,BALANCE_P!$V:$V,'BALANCE-REF'!$B589)</f>
        <v>0</v>
      </c>
      <c r="I589" s="656">
        <f>SUMIFS(BALANCE_P!$F:$F,BALANCE_P!$V:$V,'BALANCE-REF'!$B589)</f>
        <v>0</v>
      </c>
      <c r="J589" s="687">
        <f t="shared" si="27"/>
        <v>0</v>
      </c>
      <c r="K589" s="687">
        <f t="shared" si="28"/>
        <v>0</v>
      </c>
    </row>
    <row r="590" spans="1:11" ht="19" x14ac:dyDescent="0.25">
      <c r="A590" s="671">
        <f t="shared" si="26"/>
        <v>3</v>
      </c>
      <c r="B590" s="652">
        <v>442</v>
      </c>
      <c r="C590" s="652" t="s">
        <v>786</v>
      </c>
      <c r="D590" s="654">
        <f>SUMIFS('BALANCE_P-1'!$C:$C,'BALANCE_P-1'!$W:$W,'BALANCE-REF'!$B590)</f>
        <v>4106172137</v>
      </c>
      <c r="E590" s="654">
        <f>SUMIFS('BALANCE_P-1'!$D:$D,'BALANCE_P-1'!$W:$W,'BALANCE-REF'!$B590)</f>
        <v>1528898874</v>
      </c>
      <c r="F590" s="654">
        <f>SUMIFS(BALANCE_P!$C:$C,BALANCE_P!$W:$W,'BALANCE-REF'!$B590)</f>
        <v>1411692993</v>
      </c>
      <c r="G590" s="654">
        <f>SUMIFS(BALANCE_P!$D:$D,BALANCE_P!$W:$W,'BALANCE-REF'!$B590)</f>
        <v>1193639137</v>
      </c>
      <c r="H590" s="656">
        <f>SUMIFS(BALANCE_P!$E:$E,BALANCE_P!$W:$W,'BALANCE-REF'!$B590)</f>
        <v>4690725930</v>
      </c>
      <c r="I590" s="656">
        <f>SUMIFS(BALANCE_P!$F:$F,BALANCE_P!$W:$W,'BALANCE-REF'!$B590)</f>
        <v>1895398811</v>
      </c>
      <c r="J590" s="687">
        <f t="shared" si="27"/>
        <v>584553793</v>
      </c>
      <c r="K590" s="687">
        <f t="shared" si="28"/>
        <v>366499937</v>
      </c>
    </row>
    <row r="591" spans="1:11" ht="19" x14ac:dyDescent="0.25">
      <c r="A591" s="671">
        <f t="shared" si="26"/>
        <v>4</v>
      </c>
      <c r="B591" s="652">
        <v>4421</v>
      </c>
      <c r="C591" s="652" t="s">
        <v>786</v>
      </c>
      <c r="D591" s="654">
        <f>SUMIFS('BALANCE_P-1'!$C:$C,'BALANCE_P-1'!$V:$V,'BALANCE-REF'!$B591)</f>
        <v>4106172137</v>
      </c>
      <c r="E591" s="654">
        <f>SUMIFS('BALANCE_P-1'!$D:$D,'BALANCE_P-1'!$V:$V,'BALANCE-REF'!$B591)</f>
        <v>0</v>
      </c>
      <c r="F591" s="654">
        <f>SUMIFS(BALANCE_P!$C:$C,BALANCE_P!$V:$V,'BALANCE-REF'!$B591)</f>
        <v>1062973208</v>
      </c>
      <c r="G591" s="654">
        <f>SUMIFS(BALANCE_P!$D:$D,BALANCE_P!$V:$V,'BALANCE-REF'!$B591)</f>
        <v>478419415</v>
      </c>
      <c r="H591" s="656">
        <f>SUMIFS(BALANCE_P!$E:$E,BALANCE_P!$V:$V,'BALANCE-REF'!$B591)</f>
        <v>4690725930</v>
      </c>
      <c r="I591" s="656">
        <f>SUMIFS(BALANCE_P!$F:$F,BALANCE_P!$V:$V,'BALANCE-REF'!$B591)</f>
        <v>0</v>
      </c>
      <c r="J591" s="687">
        <f t="shared" si="27"/>
        <v>584553793</v>
      </c>
      <c r="K591" s="687">
        <f t="shared" si="28"/>
        <v>0</v>
      </c>
    </row>
    <row r="592" spans="1:11" ht="19" x14ac:dyDescent="0.25">
      <c r="A592" s="671">
        <f t="shared" si="26"/>
        <v>5</v>
      </c>
      <c r="B592" s="652">
        <v>44211</v>
      </c>
      <c r="C592" s="652" t="s">
        <v>2425</v>
      </c>
      <c r="D592" s="654">
        <f>SUMIFS('BALANCE_P-1'!$C:$C,'BALANCE_P-1'!$U:$U,'BALANCE-REF'!$B592)</f>
        <v>257499533</v>
      </c>
      <c r="E592" s="654">
        <f>SUMIFS('BALANCE_P-1'!$D:$D,'BALANCE_P-1'!$U:$U,'BALANCE-REF'!$B592)</f>
        <v>0</v>
      </c>
      <c r="F592" s="654">
        <f>SUMIFS(BALANCE_P!$C:$C,BALANCE_P!$U:$U,'BALANCE-REF'!$B592)</f>
        <v>46000000</v>
      </c>
      <c r="G592" s="654">
        <f>SUMIFS(BALANCE_P!$D:$D,BALANCE_P!$U:$U,'BALANCE-REF'!$B592)</f>
        <v>46000000</v>
      </c>
      <c r="H592" s="656">
        <f>SUMIFS(BALANCE_P!$E:$E,BALANCE_P!$U:$U,'BALANCE-REF'!$B592)</f>
        <v>257499533</v>
      </c>
      <c r="I592" s="656">
        <f>SUMIFS(BALANCE_P!$F:$F,BALANCE_P!$U:$U,'BALANCE-REF'!$B592)</f>
        <v>0</v>
      </c>
      <c r="J592" s="687">
        <f t="shared" si="27"/>
        <v>0</v>
      </c>
      <c r="K592" s="687">
        <f t="shared" si="28"/>
        <v>0</v>
      </c>
    </row>
    <row r="593" spans="1:11" ht="19" x14ac:dyDescent="0.25">
      <c r="A593" s="671">
        <f t="shared" si="26"/>
        <v>6</v>
      </c>
      <c r="B593" s="652">
        <v>442111</v>
      </c>
      <c r="C593" s="652" t="s">
        <v>2426</v>
      </c>
      <c r="D593" s="654">
        <f>SUMIFS('BALANCE_P-1'!$C:$C,'BALANCE_P-1'!$T:$T,'BALANCE-REF'!$B593)</f>
        <v>0</v>
      </c>
      <c r="E593" s="654">
        <f>SUMIFS('BALANCE_P-1'!$D:$D,'BALANCE_P-1'!$T:$T,'BALANCE-REF'!$B593)</f>
        <v>0</v>
      </c>
      <c r="F593" s="654">
        <f>SUMIFS(BALANCE_P!$C:$C,BALANCE_P!$T:$T,'BALANCE-REF'!$B593)</f>
        <v>0</v>
      </c>
      <c r="G593" s="654">
        <f>SUMIFS(BALANCE_P!$D:$D,BALANCE_P!$T:$T,'BALANCE-REF'!$B593)</f>
        <v>0</v>
      </c>
      <c r="H593" s="656">
        <f>SUMIFS(BALANCE_P!$E:$E,BALANCE_P!$T:$T,'BALANCE-REF'!$B593)</f>
        <v>0</v>
      </c>
      <c r="I593" s="656">
        <f>SUMIFS(BALANCE_P!$F:$F,BALANCE_P!$T:$T,'BALANCE-REF'!$B593)</f>
        <v>0</v>
      </c>
      <c r="J593" s="687">
        <f t="shared" si="27"/>
        <v>0</v>
      </c>
      <c r="K593" s="687">
        <f t="shared" si="28"/>
        <v>0</v>
      </c>
    </row>
    <row r="594" spans="1:11" ht="19" x14ac:dyDescent="0.25">
      <c r="A594" s="671">
        <f t="shared" si="26"/>
        <v>6</v>
      </c>
      <c r="B594" s="652">
        <v>442112</v>
      </c>
      <c r="C594" s="652" t="s">
        <v>2427</v>
      </c>
      <c r="D594" s="654">
        <f>SUMIFS('BALANCE_P-1'!$C:$C,'BALANCE_P-1'!$T:$T,'BALANCE-REF'!$B594)</f>
        <v>81000000</v>
      </c>
      <c r="E594" s="654">
        <f>SUMIFS('BALANCE_P-1'!$D:$D,'BALANCE_P-1'!$T:$T,'BALANCE-REF'!$B594)</f>
        <v>0</v>
      </c>
      <c r="F594" s="654">
        <f>SUMIFS(BALANCE_P!$C:$C,BALANCE_P!$T:$T,'BALANCE-REF'!$B594)</f>
        <v>0</v>
      </c>
      <c r="G594" s="654">
        <f>SUMIFS(BALANCE_P!$D:$D,BALANCE_P!$T:$T,'BALANCE-REF'!$B594)</f>
        <v>46000000</v>
      </c>
      <c r="H594" s="656">
        <f>SUMIFS(BALANCE_P!$E:$E,BALANCE_P!$T:$T,'BALANCE-REF'!$B594)</f>
        <v>35000000</v>
      </c>
      <c r="I594" s="656">
        <f>SUMIFS(BALANCE_P!$F:$F,BALANCE_P!$T:$T,'BALANCE-REF'!$B594)</f>
        <v>0</v>
      </c>
      <c r="J594" s="687">
        <f t="shared" si="27"/>
        <v>-46000000</v>
      </c>
      <c r="K594" s="687">
        <f t="shared" si="28"/>
        <v>0</v>
      </c>
    </row>
    <row r="595" spans="1:11" ht="19" x14ac:dyDescent="0.25">
      <c r="A595" s="671">
        <f t="shared" si="26"/>
        <v>6</v>
      </c>
      <c r="B595" s="652">
        <v>442113</v>
      </c>
      <c r="C595" s="652" t="s">
        <v>2428</v>
      </c>
      <c r="D595" s="654">
        <f>SUMIFS('BALANCE_P-1'!$C:$C,'BALANCE_P-1'!$T:$T,'BALANCE-REF'!$B595)</f>
        <v>176499533</v>
      </c>
      <c r="E595" s="654">
        <f>SUMIFS('BALANCE_P-1'!$D:$D,'BALANCE_P-1'!$T:$T,'BALANCE-REF'!$B595)</f>
        <v>0</v>
      </c>
      <c r="F595" s="654">
        <f>SUMIFS(BALANCE_P!$C:$C,BALANCE_P!$T:$T,'BALANCE-REF'!$B595)</f>
        <v>46000000</v>
      </c>
      <c r="G595" s="654">
        <f>SUMIFS(BALANCE_P!$D:$D,BALANCE_P!$T:$T,'BALANCE-REF'!$B595)</f>
        <v>0</v>
      </c>
      <c r="H595" s="656">
        <f>SUMIFS(BALANCE_P!$E:$E,BALANCE_P!$T:$T,'BALANCE-REF'!$B595)</f>
        <v>222499533</v>
      </c>
      <c r="I595" s="656">
        <f>SUMIFS(BALANCE_P!$F:$F,BALANCE_P!$T:$T,'BALANCE-REF'!$B595)</f>
        <v>0</v>
      </c>
      <c r="J595" s="687">
        <f t="shared" si="27"/>
        <v>46000000</v>
      </c>
      <c r="K595" s="687">
        <f t="shared" si="28"/>
        <v>0</v>
      </c>
    </row>
    <row r="596" spans="1:11" ht="19" x14ac:dyDescent="0.25">
      <c r="A596" s="671">
        <f t="shared" si="26"/>
        <v>6</v>
      </c>
      <c r="B596" s="652">
        <v>442114</v>
      </c>
      <c r="C596" s="652" t="s">
        <v>2429</v>
      </c>
      <c r="D596" s="654">
        <f>SUMIFS('BALANCE_P-1'!$C:$C,'BALANCE_P-1'!$T:$T,'BALANCE-REF'!$B596)</f>
        <v>0</v>
      </c>
      <c r="E596" s="654">
        <f>SUMIFS('BALANCE_P-1'!$D:$D,'BALANCE_P-1'!$T:$T,'BALANCE-REF'!$B596)</f>
        <v>0</v>
      </c>
      <c r="F596" s="654">
        <f>SUMIFS(BALANCE_P!$C:$C,BALANCE_P!$T:$T,'BALANCE-REF'!$B596)</f>
        <v>0</v>
      </c>
      <c r="G596" s="654">
        <f>SUMIFS(BALANCE_P!$D:$D,BALANCE_P!$T:$T,'BALANCE-REF'!$B596)</f>
        <v>0</v>
      </c>
      <c r="H596" s="656">
        <f>SUMIFS(BALANCE_P!$E:$E,BALANCE_P!$T:$T,'BALANCE-REF'!$B596)</f>
        <v>0</v>
      </c>
      <c r="I596" s="656">
        <f>SUMIFS(BALANCE_P!$F:$F,BALANCE_P!$T:$T,'BALANCE-REF'!$B596)</f>
        <v>0</v>
      </c>
      <c r="J596" s="687">
        <f t="shared" si="27"/>
        <v>0</v>
      </c>
      <c r="K596" s="687">
        <f t="shared" si="28"/>
        <v>0</v>
      </c>
    </row>
    <row r="597" spans="1:11" ht="19" x14ac:dyDescent="0.25">
      <c r="A597" s="671">
        <f t="shared" si="26"/>
        <v>6</v>
      </c>
      <c r="B597" s="652">
        <v>442115</v>
      </c>
      <c r="C597" s="652" t="s">
        <v>2430</v>
      </c>
      <c r="D597" s="654">
        <f>SUMIFS('BALANCE_P-1'!$C:$C,'BALANCE_P-1'!$T:$T,'BALANCE-REF'!$B597)</f>
        <v>0</v>
      </c>
      <c r="E597" s="654">
        <f>SUMIFS('BALANCE_P-1'!$D:$D,'BALANCE_P-1'!$T:$T,'BALANCE-REF'!$B597)</f>
        <v>0</v>
      </c>
      <c r="F597" s="654">
        <f>SUMIFS(BALANCE_P!$C:$C,BALANCE_P!$T:$T,'BALANCE-REF'!$B597)</f>
        <v>0</v>
      </c>
      <c r="G597" s="654">
        <f>SUMIFS(BALANCE_P!$D:$D,BALANCE_P!$T:$T,'BALANCE-REF'!$B597)</f>
        <v>0</v>
      </c>
      <c r="H597" s="656">
        <f>SUMIFS(BALANCE_P!$E:$E,BALANCE_P!$T:$T,'BALANCE-REF'!$B597)</f>
        <v>0</v>
      </c>
      <c r="I597" s="656">
        <f>SUMIFS(BALANCE_P!$F:$F,BALANCE_P!$T:$T,'BALANCE-REF'!$B597)</f>
        <v>0</v>
      </c>
      <c r="J597" s="687">
        <f t="shared" si="27"/>
        <v>0</v>
      </c>
      <c r="K597" s="687">
        <f t="shared" si="28"/>
        <v>0</v>
      </c>
    </row>
    <row r="598" spans="1:11" ht="19" x14ac:dyDescent="0.25">
      <c r="A598" s="671">
        <f t="shared" si="26"/>
        <v>6</v>
      </c>
      <c r="B598" s="652">
        <v>442116</v>
      </c>
      <c r="C598" s="652" t="s">
        <v>2431</v>
      </c>
      <c r="D598" s="654">
        <f>SUMIFS('BALANCE_P-1'!$C:$C,'BALANCE_P-1'!$T:$T,'BALANCE-REF'!$B598)</f>
        <v>0</v>
      </c>
      <c r="E598" s="654">
        <f>SUMIFS('BALANCE_P-1'!$D:$D,'BALANCE_P-1'!$T:$T,'BALANCE-REF'!$B598)</f>
        <v>0</v>
      </c>
      <c r="F598" s="654">
        <f>SUMIFS(BALANCE_P!$C:$C,BALANCE_P!$T:$T,'BALANCE-REF'!$B598)</f>
        <v>0</v>
      </c>
      <c r="G598" s="654">
        <f>SUMIFS(BALANCE_P!$D:$D,BALANCE_P!$T:$T,'BALANCE-REF'!$B598)</f>
        <v>0</v>
      </c>
      <c r="H598" s="656">
        <f>SUMIFS(BALANCE_P!$E:$E,BALANCE_P!$T:$T,'BALANCE-REF'!$B598)</f>
        <v>0</v>
      </c>
      <c r="I598" s="656">
        <f>SUMIFS(BALANCE_P!$F:$F,BALANCE_P!$T:$T,'BALANCE-REF'!$B598)</f>
        <v>0</v>
      </c>
      <c r="J598" s="687">
        <f t="shared" si="27"/>
        <v>0</v>
      </c>
      <c r="K598" s="687">
        <f t="shared" si="28"/>
        <v>0</v>
      </c>
    </row>
    <row r="599" spans="1:11" ht="19" x14ac:dyDescent="0.25">
      <c r="A599" s="671">
        <f t="shared" si="26"/>
        <v>6</v>
      </c>
      <c r="B599" s="652">
        <v>442117</v>
      </c>
      <c r="C599" s="652" t="s">
        <v>2432</v>
      </c>
      <c r="D599" s="654">
        <f>SUMIFS('BALANCE_P-1'!$C:$C,'BALANCE_P-1'!$T:$T,'BALANCE-REF'!$B599)</f>
        <v>0</v>
      </c>
      <c r="E599" s="654">
        <f>SUMIFS('BALANCE_P-1'!$D:$D,'BALANCE_P-1'!$T:$T,'BALANCE-REF'!$B599)</f>
        <v>0</v>
      </c>
      <c r="F599" s="654">
        <f>SUMIFS(BALANCE_P!$C:$C,BALANCE_P!$T:$T,'BALANCE-REF'!$B599)</f>
        <v>0</v>
      </c>
      <c r="G599" s="654">
        <f>SUMIFS(BALANCE_P!$D:$D,BALANCE_P!$T:$T,'BALANCE-REF'!$B599)</f>
        <v>0</v>
      </c>
      <c r="H599" s="656">
        <f>SUMIFS(BALANCE_P!$E:$E,BALANCE_P!$T:$T,'BALANCE-REF'!$B599)</f>
        <v>0</v>
      </c>
      <c r="I599" s="656">
        <f>SUMIFS(BALANCE_P!$F:$F,BALANCE_P!$T:$T,'BALANCE-REF'!$B599)</f>
        <v>0</v>
      </c>
      <c r="J599" s="687">
        <f t="shared" si="27"/>
        <v>0</v>
      </c>
      <c r="K599" s="687">
        <f t="shared" si="28"/>
        <v>0</v>
      </c>
    </row>
    <row r="600" spans="1:11" ht="19" x14ac:dyDescent="0.25">
      <c r="A600" s="671">
        <f t="shared" si="26"/>
        <v>6</v>
      </c>
      <c r="B600" s="652">
        <v>442118</v>
      </c>
      <c r="C600" s="652" t="s">
        <v>2433</v>
      </c>
      <c r="D600" s="654">
        <f>SUMIFS('BALANCE_P-1'!$C:$C,'BALANCE_P-1'!$T:$T,'BALANCE-REF'!$B600)</f>
        <v>0</v>
      </c>
      <c r="E600" s="654">
        <f>SUMIFS('BALANCE_P-1'!$D:$D,'BALANCE_P-1'!$T:$T,'BALANCE-REF'!$B600)</f>
        <v>0</v>
      </c>
      <c r="F600" s="654">
        <f>SUMIFS(BALANCE_P!$C:$C,BALANCE_P!$T:$T,'BALANCE-REF'!$B600)</f>
        <v>0</v>
      </c>
      <c r="G600" s="654">
        <f>SUMIFS(BALANCE_P!$D:$D,BALANCE_P!$T:$T,'BALANCE-REF'!$B600)</f>
        <v>0</v>
      </c>
      <c r="H600" s="656">
        <f>SUMIFS(BALANCE_P!$E:$E,BALANCE_P!$T:$T,'BALANCE-REF'!$B600)</f>
        <v>0</v>
      </c>
      <c r="I600" s="656">
        <f>SUMIFS(BALANCE_P!$F:$F,BALANCE_P!$T:$T,'BALANCE-REF'!$B600)</f>
        <v>0</v>
      </c>
      <c r="J600" s="687">
        <f t="shared" si="27"/>
        <v>0</v>
      </c>
      <c r="K600" s="687">
        <f t="shared" si="28"/>
        <v>0</v>
      </c>
    </row>
    <row r="601" spans="1:11" ht="19" x14ac:dyDescent="0.25">
      <c r="A601" s="671">
        <f t="shared" si="26"/>
        <v>5</v>
      </c>
      <c r="B601" s="652">
        <v>44212</v>
      </c>
      <c r="C601" s="652" t="s">
        <v>2434</v>
      </c>
      <c r="D601" s="654">
        <f>SUMIFS('BALANCE_P-1'!$C:$C,'BALANCE_P-1'!$U:$U,'BALANCE-REF'!$B601)</f>
        <v>2648351225</v>
      </c>
      <c r="E601" s="654">
        <f>SUMIFS('BALANCE_P-1'!$D:$D,'BALANCE_P-1'!$U:$U,'BALANCE-REF'!$B601)</f>
        <v>0</v>
      </c>
      <c r="F601" s="654">
        <f>SUMIFS(BALANCE_P!$C:$C,BALANCE_P!$U:$U,'BALANCE-REF'!$B601)</f>
        <v>348391120</v>
      </c>
      <c r="G601" s="654">
        <f>SUMIFS(BALANCE_P!$D:$D,BALANCE_P!$U:$U,'BALANCE-REF'!$B601)</f>
        <v>143829850</v>
      </c>
      <c r="H601" s="656">
        <f>SUMIFS(BALANCE_P!$E:$E,BALANCE_P!$U:$U,'BALANCE-REF'!$B601)</f>
        <v>2852912495</v>
      </c>
      <c r="I601" s="656">
        <f>SUMIFS(BALANCE_P!$F:$F,BALANCE_P!$U:$U,'BALANCE-REF'!$B601)</f>
        <v>0</v>
      </c>
      <c r="J601" s="687">
        <f t="shared" si="27"/>
        <v>204561270</v>
      </c>
      <c r="K601" s="687">
        <f t="shared" si="28"/>
        <v>0</v>
      </c>
    </row>
    <row r="602" spans="1:11" ht="19" x14ac:dyDescent="0.25">
      <c r="A602" s="671">
        <f t="shared" si="26"/>
        <v>6</v>
      </c>
      <c r="B602" s="652">
        <v>442121</v>
      </c>
      <c r="C602" s="652" t="s">
        <v>2435</v>
      </c>
      <c r="D602" s="654">
        <f>SUMIFS('BALANCE_P-1'!$C:$C,'BALANCE_P-1'!$T:$T,'BALANCE-REF'!$B602)</f>
        <v>2065546928</v>
      </c>
      <c r="E602" s="654">
        <f>SUMIFS('BALANCE_P-1'!$D:$D,'BALANCE_P-1'!$T:$T,'BALANCE-REF'!$B602)</f>
        <v>0</v>
      </c>
      <c r="F602" s="654">
        <f>SUMIFS(BALANCE_P!$C:$C,BALANCE_P!$T:$T,'BALANCE-REF'!$B602)</f>
        <v>107761409</v>
      </c>
      <c r="G602" s="654">
        <f>SUMIFS(BALANCE_P!$D:$D,BALANCE_P!$T:$T,'BALANCE-REF'!$B602)</f>
        <v>29370142</v>
      </c>
      <c r="H602" s="656">
        <f>SUMIFS(BALANCE_P!$E:$E,BALANCE_P!$T:$T,'BALANCE-REF'!$B602)</f>
        <v>2143938195</v>
      </c>
      <c r="I602" s="656">
        <f>SUMIFS(BALANCE_P!$F:$F,BALANCE_P!$T:$T,'BALANCE-REF'!$B602)</f>
        <v>0</v>
      </c>
      <c r="J602" s="687">
        <f t="shared" si="27"/>
        <v>78391267</v>
      </c>
      <c r="K602" s="687">
        <f t="shared" si="28"/>
        <v>0</v>
      </c>
    </row>
    <row r="603" spans="1:11" ht="19" x14ac:dyDescent="0.25">
      <c r="A603" s="671">
        <f t="shared" ref="A603:A666" si="29">LEN(B603)</f>
        <v>6</v>
      </c>
      <c r="B603" s="652">
        <v>442122</v>
      </c>
      <c r="C603" s="652" t="s">
        <v>2436</v>
      </c>
      <c r="D603" s="654">
        <f>SUMIFS('BALANCE_P-1'!$C:$C,'BALANCE_P-1'!$T:$T,'BALANCE-REF'!$B603)</f>
        <v>0</v>
      </c>
      <c r="E603" s="654">
        <f>SUMIFS('BALANCE_P-1'!$D:$D,'BALANCE_P-1'!$T:$T,'BALANCE-REF'!$B603)</f>
        <v>0</v>
      </c>
      <c r="F603" s="654">
        <f>SUMIFS(BALANCE_P!$C:$C,BALANCE_P!$T:$T,'BALANCE-REF'!$B603)</f>
        <v>0</v>
      </c>
      <c r="G603" s="654">
        <f>SUMIFS(BALANCE_P!$D:$D,BALANCE_P!$T:$T,'BALANCE-REF'!$B603)</f>
        <v>0</v>
      </c>
      <c r="H603" s="656">
        <f>SUMIFS(BALANCE_P!$E:$E,BALANCE_P!$T:$T,'BALANCE-REF'!$B603)</f>
        <v>0</v>
      </c>
      <c r="I603" s="656">
        <f>SUMIFS(BALANCE_P!$F:$F,BALANCE_P!$T:$T,'BALANCE-REF'!$B603)</f>
        <v>0</v>
      </c>
      <c r="J603" s="687">
        <f t="shared" si="27"/>
        <v>0</v>
      </c>
      <c r="K603" s="687">
        <f t="shared" si="28"/>
        <v>0</v>
      </c>
    </row>
    <row r="604" spans="1:11" ht="19" x14ac:dyDescent="0.25">
      <c r="A604" s="671">
        <f t="shared" si="29"/>
        <v>6</v>
      </c>
      <c r="B604" s="652">
        <v>442123</v>
      </c>
      <c r="C604" s="652" t="s">
        <v>2437</v>
      </c>
      <c r="D604" s="654">
        <f>SUMIFS('BALANCE_P-1'!$C:$C,'BALANCE_P-1'!$T:$T,'BALANCE-REF'!$B604)</f>
        <v>0</v>
      </c>
      <c r="E604" s="654">
        <f>SUMIFS('BALANCE_P-1'!$D:$D,'BALANCE_P-1'!$T:$T,'BALANCE-REF'!$B604)</f>
        <v>0</v>
      </c>
      <c r="F604" s="654">
        <f>SUMIFS(BALANCE_P!$C:$C,BALANCE_P!$T:$T,'BALANCE-REF'!$B604)</f>
        <v>0</v>
      </c>
      <c r="G604" s="654">
        <f>SUMIFS(BALANCE_P!$D:$D,BALANCE_P!$T:$T,'BALANCE-REF'!$B604)</f>
        <v>0</v>
      </c>
      <c r="H604" s="656">
        <f>SUMIFS(BALANCE_P!$E:$E,BALANCE_P!$T:$T,'BALANCE-REF'!$B604)</f>
        <v>0</v>
      </c>
      <c r="I604" s="656">
        <f>SUMIFS(BALANCE_P!$F:$F,BALANCE_P!$T:$T,'BALANCE-REF'!$B604)</f>
        <v>0</v>
      </c>
      <c r="J604" s="687">
        <f t="shared" si="27"/>
        <v>0</v>
      </c>
      <c r="K604" s="687">
        <f t="shared" si="28"/>
        <v>0</v>
      </c>
    </row>
    <row r="605" spans="1:11" ht="19" x14ac:dyDescent="0.25">
      <c r="A605" s="671">
        <f t="shared" si="29"/>
        <v>6</v>
      </c>
      <c r="B605" s="652">
        <v>442124</v>
      </c>
      <c r="C605" s="652" t="s">
        <v>2438</v>
      </c>
      <c r="D605" s="654">
        <f>SUMIFS('BALANCE_P-1'!$C:$C,'BALANCE_P-1'!$T:$T,'BALANCE-REF'!$B605)</f>
        <v>550432462</v>
      </c>
      <c r="E605" s="654">
        <f>SUMIFS('BALANCE_P-1'!$D:$D,'BALANCE_P-1'!$T:$T,'BALANCE-REF'!$B605)</f>
        <v>0</v>
      </c>
      <c r="F605" s="654">
        <f>SUMIFS(BALANCE_P!$C:$C,BALANCE_P!$T:$T,'BALANCE-REF'!$B605)</f>
        <v>206741126</v>
      </c>
      <c r="G605" s="654">
        <f>SUMIFS(BALANCE_P!$D:$D,BALANCE_P!$T:$T,'BALANCE-REF'!$B605)</f>
        <v>95536733</v>
      </c>
      <c r="H605" s="656">
        <f>SUMIFS(BALANCE_P!$E:$E,BALANCE_P!$T:$T,'BALANCE-REF'!$B605)</f>
        <v>661636855</v>
      </c>
      <c r="I605" s="656">
        <f>SUMIFS(BALANCE_P!$F:$F,BALANCE_P!$T:$T,'BALANCE-REF'!$B605)</f>
        <v>0</v>
      </c>
      <c r="J605" s="687">
        <f t="shared" si="27"/>
        <v>111204393</v>
      </c>
      <c r="K605" s="687">
        <f t="shared" si="28"/>
        <v>0</v>
      </c>
    </row>
    <row r="606" spans="1:11" ht="19" x14ac:dyDescent="0.25">
      <c r="A606" s="671">
        <f t="shared" si="29"/>
        <v>6</v>
      </c>
      <c r="B606" s="652">
        <v>442125</v>
      </c>
      <c r="C606" s="652" t="s">
        <v>2439</v>
      </c>
      <c r="D606" s="654">
        <f>SUMIFS('BALANCE_P-1'!$C:$C,'BALANCE_P-1'!$T:$T,'BALANCE-REF'!$B606)</f>
        <v>32371835</v>
      </c>
      <c r="E606" s="654">
        <f>SUMIFS('BALANCE_P-1'!$D:$D,'BALANCE_P-1'!$T:$T,'BALANCE-REF'!$B606)</f>
        <v>0</v>
      </c>
      <c r="F606" s="654">
        <f>SUMIFS(BALANCE_P!$C:$C,BALANCE_P!$T:$T,'BALANCE-REF'!$B606)</f>
        <v>33888585</v>
      </c>
      <c r="G606" s="654">
        <f>SUMIFS(BALANCE_P!$D:$D,BALANCE_P!$T:$T,'BALANCE-REF'!$B606)</f>
        <v>18922975</v>
      </c>
      <c r="H606" s="656">
        <f>SUMIFS(BALANCE_P!$E:$E,BALANCE_P!$T:$T,'BALANCE-REF'!$B606)</f>
        <v>47337445</v>
      </c>
      <c r="I606" s="656">
        <f>SUMIFS(BALANCE_P!$F:$F,BALANCE_P!$T:$T,'BALANCE-REF'!$B606)</f>
        <v>0</v>
      </c>
      <c r="J606" s="687">
        <f t="shared" si="27"/>
        <v>14965610</v>
      </c>
      <c r="K606" s="687">
        <f t="shared" si="28"/>
        <v>0</v>
      </c>
    </row>
    <row r="607" spans="1:11" ht="19" x14ac:dyDescent="0.25">
      <c r="A607" s="671">
        <f t="shared" si="29"/>
        <v>6</v>
      </c>
      <c r="B607" s="652">
        <v>442126</v>
      </c>
      <c r="C607" s="652" t="s">
        <v>2440</v>
      </c>
      <c r="D607" s="654">
        <f>SUMIFS('BALANCE_P-1'!$C:$C,'BALANCE_P-1'!$T:$T,'BALANCE-REF'!$B607)</f>
        <v>0</v>
      </c>
      <c r="E607" s="654">
        <f>SUMIFS('BALANCE_P-1'!$D:$D,'BALANCE_P-1'!$T:$T,'BALANCE-REF'!$B607)</f>
        <v>0</v>
      </c>
      <c r="F607" s="654">
        <f>SUMIFS(BALANCE_P!$C:$C,BALANCE_P!$T:$T,'BALANCE-REF'!$B607)</f>
        <v>0</v>
      </c>
      <c r="G607" s="654">
        <f>SUMIFS(BALANCE_P!$D:$D,BALANCE_P!$T:$T,'BALANCE-REF'!$B607)</f>
        <v>0</v>
      </c>
      <c r="H607" s="656">
        <f>SUMIFS(BALANCE_P!$E:$E,BALANCE_P!$T:$T,'BALANCE-REF'!$B607)</f>
        <v>0</v>
      </c>
      <c r="I607" s="656">
        <f>SUMIFS(BALANCE_P!$F:$F,BALANCE_P!$T:$T,'BALANCE-REF'!$B607)</f>
        <v>0</v>
      </c>
      <c r="J607" s="687">
        <f t="shared" si="27"/>
        <v>0</v>
      </c>
      <c r="K607" s="687">
        <f t="shared" si="28"/>
        <v>0</v>
      </c>
    </row>
    <row r="608" spans="1:11" ht="19" x14ac:dyDescent="0.25">
      <c r="A608" s="671">
        <f t="shared" si="29"/>
        <v>6</v>
      </c>
      <c r="B608" s="652">
        <v>442127</v>
      </c>
      <c r="C608" s="652" t="s">
        <v>2441</v>
      </c>
      <c r="D608" s="654">
        <f>SUMIFS('BALANCE_P-1'!$C:$C,'BALANCE_P-1'!$T:$T,'BALANCE-REF'!$B608)</f>
        <v>0</v>
      </c>
      <c r="E608" s="654">
        <f>SUMIFS('BALANCE_P-1'!$D:$D,'BALANCE_P-1'!$T:$T,'BALANCE-REF'!$B608)</f>
        <v>0</v>
      </c>
      <c r="F608" s="654">
        <f>SUMIFS(BALANCE_P!$C:$C,BALANCE_P!$T:$T,'BALANCE-REF'!$B608)</f>
        <v>0</v>
      </c>
      <c r="G608" s="654">
        <f>SUMIFS(BALANCE_P!$D:$D,BALANCE_P!$T:$T,'BALANCE-REF'!$B608)</f>
        <v>0</v>
      </c>
      <c r="H608" s="656">
        <f>SUMIFS(BALANCE_P!$E:$E,BALANCE_P!$T:$T,'BALANCE-REF'!$B608)</f>
        <v>0</v>
      </c>
      <c r="I608" s="656">
        <f>SUMIFS(BALANCE_P!$F:$F,BALANCE_P!$T:$T,'BALANCE-REF'!$B608)</f>
        <v>0</v>
      </c>
      <c r="J608" s="687">
        <f t="shared" si="27"/>
        <v>0</v>
      </c>
      <c r="K608" s="687">
        <f t="shared" si="28"/>
        <v>0</v>
      </c>
    </row>
    <row r="609" spans="1:11" ht="19" x14ac:dyDescent="0.25">
      <c r="A609" s="671">
        <f t="shared" si="29"/>
        <v>5</v>
      </c>
      <c r="B609" s="652">
        <v>44213</v>
      </c>
      <c r="C609" s="652" t="s">
        <v>2442</v>
      </c>
      <c r="D609" s="654">
        <f>SUMIFS('BALANCE_P-1'!$C:$C,'BALANCE_P-1'!$U:$U,'BALANCE-REF'!$B609)</f>
        <v>1200321379</v>
      </c>
      <c r="E609" s="654">
        <f>SUMIFS('BALANCE_P-1'!$D:$D,'BALANCE_P-1'!$U:$U,'BALANCE-REF'!$B609)</f>
        <v>0</v>
      </c>
      <c r="F609" s="654">
        <f>SUMIFS(BALANCE_P!$C:$C,BALANCE_P!$U:$U,'BALANCE-REF'!$B609)</f>
        <v>668582088</v>
      </c>
      <c r="G609" s="654">
        <f>SUMIFS(BALANCE_P!$D:$D,BALANCE_P!$U:$U,'BALANCE-REF'!$B609)</f>
        <v>288589565</v>
      </c>
      <c r="H609" s="656">
        <f>SUMIFS(BALANCE_P!$E:$E,BALANCE_P!$U:$U,'BALANCE-REF'!$B609)</f>
        <v>1580313902</v>
      </c>
      <c r="I609" s="656">
        <f>SUMIFS(BALANCE_P!$F:$F,BALANCE_P!$U:$U,'BALANCE-REF'!$B609)</f>
        <v>0</v>
      </c>
      <c r="J609" s="687">
        <f t="shared" si="27"/>
        <v>379992523</v>
      </c>
      <c r="K609" s="687">
        <f t="shared" si="28"/>
        <v>0</v>
      </c>
    </row>
    <row r="610" spans="1:11" ht="19" x14ac:dyDescent="0.25">
      <c r="A610" s="671">
        <f t="shared" si="29"/>
        <v>6</v>
      </c>
      <c r="B610" s="652">
        <v>442131</v>
      </c>
      <c r="C610" s="652" t="s">
        <v>2409</v>
      </c>
      <c r="D610" s="654">
        <f>SUMIFS('BALANCE_P-1'!$C:$C,'BALANCE_P-1'!$T:$T,'BALANCE-REF'!$B610)</f>
        <v>175793487</v>
      </c>
      <c r="E610" s="654">
        <f>SUMIFS('BALANCE_P-1'!$D:$D,'BALANCE_P-1'!$T:$T,'BALANCE-REF'!$B610)</f>
        <v>0</v>
      </c>
      <c r="F610" s="654">
        <f>SUMIFS(BALANCE_P!$C:$C,BALANCE_P!$T:$T,'BALANCE-REF'!$B610)</f>
        <v>60753446</v>
      </c>
      <c r="G610" s="654">
        <f>SUMIFS(BALANCE_P!$D:$D,BALANCE_P!$T:$T,'BALANCE-REF'!$B610)</f>
        <v>25625598</v>
      </c>
      <c r="H610" s="656">
        <f>SUMIFS(BALANCE_P!$E:$E,BALANCE_P!$T:$T,'BALANCE-REF'!$B610)</f>
        <v>210921335</v>
      </c>
      <c r="I610" s="656">
        <f>SUMIFS(BALANCE_P!$F:$F,BALANCE_P!$T:$T,'BALANCE-REF'!$B610)</f>
        <v>0</v>
      </c>
      <c r="J610" s="687">
        <f t="shared" si="27"/>
        <v>35127848</v>
      </c>
      <c r="K610" s="687">
        <f t="shared" si="28"/>
        <v>0</v>
      </c>
    </row>
    <row r="611" spans="1:11" ht="19" x14ac:dyDescent="0.25">
      <c r="A611" s="671">
        <f t="shared" si="29"/>
        <v>6</v>
      </c>
      <c r="B611" s="652">
        <v>442132</v>
      </c>
      <c r="C611" s="652" t="s">
        <v>2410</v>
      </c>
      <c r="D611" s="654">
        <f>SUMIFS('BALANCE_P-1'!$C:$C,'BALANCE_P-1'!$T:$T,'BALANCE-REF'!$B611)</f>
        <v>0</v>
      </c>
      <c r="E611" s="654">
        <f>SUMIFS('BALANCE_P-1'!$D:$D,'BALANCE_P-1'!$T:$T,'BALANCE-REF'!$B611)</f>
        <v>0</v>
      </c>
      <c r="F611" s="654">
        <f>SUMIFS(BALANCE_P!$C:$C,BALANCE_P!$T:$T,'BALANCE-REF'!$B611)</f>
        <v>0</v>
      </c>
      <c r="G611" s="654">
        <f>SUMIFS(BALANCE_P!$D:$D,BALANCE_P!$T:$T,'BALANCE-REF'!$B611)</f>
        <v>0</v>
      </c>
      <c r="H611" s="656">
        <f>SUMIFS(BALANCE_P!$E:$E,BALANCE_P!$T:$T,'BALANCE-REF'!$B611)</f>
        <v>0</v>
      </c>
      <c r="I611" s="656">
        <f>SUMIFS(BALANCE_P!$F:$F,BALANCE_P!$T:$T,'BALANCE-REF'!$B611)</f>
        <v>0</v>
      </c>
      <c r="J611" s="687">
        <f t="shared" si="27"/>
        <v>0</v>
      </c>
      <c r="K611" s="687">
        <f t="shared" si="28"/>
        <v>0</v>
      </c>
    </row>
    <row r="612" spans="1:11" ht="19" x14ac:dyDescent="0.25">
      <c r="A612" s="671">
        <f t="shared" si="29"/>
        <v>6</v>
      </c>
      <c r="B612" s="652">
        <v>442133</v>
      </c>
      <c r="C612" s="652" t="s">
        <v>2411</v>
      </c>
      <c r="D612" s="654">
        <f>SUMIFS('BALANCE_P-1'!$C:$C,'BALANCE_P-1'!$T:$T,'BALANCE-REF'!$B612)</f>
        <v>0</v>
      </c>
      <c r="E612" s="654">
        <f>SUMIFS('BALANCE_P-1'!$D:$D,'BALANCE_P-1'!$T:$T,'BALANCE-REF'!$B612)</f>
        <v>0</v>
      </c>
      <c r="F612" s="654">
        <f>SUMIFS(BALANCE_P!$C:$C,BALANCE_P!$T:$T,'BALANCE-REF'!$B612)</f>
        <v>0</v>
      </c>
      <c r="G612" s="654">
        <f>SUMIFS(BALANCE_P!$D:$D,BALANCE_P!$T:$T,'BALANCE-REF'!$B612)</f>
        <v>0</v>
      </c>
      <c r="H612" s="656">
        <f>SUMIFS(BALANCE_P!$E:$E,BALANCE_P!$T:$T,'BALANCE-REF'!$B612)</f>
        <v>0</v>
      </c>
      <c r="I612" s="656">
        <f>SUMIFS(BALANCE_P!$F:$F,BALANCE_P!$T:$T,'BALANCE-REF'!$B612)</f>
        <v>0</v>
      </c>
      <c r="J612" s="687">
        <f t="shared" si="27"/>
        <v>0</v>
      </c>
      <c r="K612" s="687">
        <f t="shared" si="28"/>
        <v>0</v>
      </c>
    </row>
    <row r="613" spans="1:11" ht="19" x14ac:dyDescent="0.25">
      <c r="A613" s="671">
        <f t="shared" si="29"/>
        <v>6</v>
      </c>
      <c r="B613" s="652">
        <v>442134</v>
      </c>
      <c r="C613" s="652" t="s">
        <v>2412</v>
      </c>
      <c r="D613" s="654">
        <f>SUMIFS('BALANCE_P-1'!$C:$C,'BALANCE_P-1'!$T:$T,'BALANCE-REF'!$B613)</f>
        <v>409287112</v>
      </c>
      <c r="E613" s="654">
        <f>SUMIFS('BALANCE_P-1'!$D:$D,'BALANCE_P-1'!$T:$T,'BALANCE-REF'!$B613)</f>
        <v>0</v>
      </c>
      <c r="F613" s="654">
        <f>SUMIFS(BALANCE_P!$C:$C,BALANCE_P!$T:$T,'BALANCE-REF'!$B613)</f>
        <v>212738628</v>
      </c>
      <c r="G613" s="654">
        <f>SUMIFS(BALANCE_P!$D:$D,BALANCE_P!$T:$T,'BALANCE-REF'!$B613)</f>
        <v>140524097</v>
      </c>
      <c r="H613" s="656">
        <f>SUMIFS(BALANCE_P!$E:$E,BALANCE_P!$T:$T,'BALANCE-REF'!$B613)</f>
        <v>481501643</v>
      </c>
      <c r="I613" s="656">
        <f>SUMIFS(BALANCE_P!$F:$F,BALANCE_P!$T:$T,'BALANCE-REF'!$B613)</f>
        <v>0</v>
      </c>
      <c r="J613" s="687">
        <f t="shared" si="27"/>
        <v>72214531</v>
      </c>
      <c r="K613" s="687">
        <f t="shared" si="28"/>
        <v>0</v>
      </c>
    </row>
    <row r="614" spans="1:11" ht="19" x14ac:dyDescent="0.25">
      <c r="A614" s="671">
        <f t="shared" si="29"/>
        <v>6</v>
      </c>
      <c r="B614" s="652">
        <v>442135</v>
      </c>
      <c r="C614" s="652" t="s">
        <v>2413</v>
      </c>
      <c r="D614" s="654">
        <f>SUMIFS('BALANCE_P-1'!$C:$C,'BALANCE_P-1'!$T:$T,'BALANCE-REF'!$B614)</f>
        <v>615240780</v>
      </c>
      <c r="E614" s="654">
        <f>SUMIFS('BALANCE_P-1'!$D:$D,'BALANCE_P-1'!$T:$T,'BALANCE-REF'!$B614)</f>
        <v>0</v>
      </c>
      <c r="F614" s="654">
        <f>SUMIFS(BALANCE_P!$C:$C,BALANCE_P!$T:$T,'BALANCE-REF'!$B614)</f>
        <v>395090014</v>
      </c>
      <c r="G614" s="654">
        <f>SUMIFS(BALANCE_P!$D:$D,BALANCE_P!$T:$T,'BALANCE-REF'!$B614)</f>
        <v>122439870</v>
      </c>
      <c r="H614" s="656">
        <f>SUMIFS(BALANCE_P!$E:$E,BALANCE_P!$T:$T,'BALANCE-REF'!$B614)</f>
        <v>887890924</v>
      </c>
      <c r="I614" s="656">
        <f>SUMIFS(BALANCE_P!$F:$F,BALANCE_P!$T:$T,'BALANCE-REF'!$B614)</f>
        <v>0</v>
      </c>
      <c r="J614" s="687">
        <f t="shared" si="27"/>
        <v>272650144</v>
      </c>
      <c r="K614" s="687">
        <f t="shared" si="28"/>
        <v>0</v>
      </c>
    </row>
    <row r="615" spans="1:11" ht="19" x14ac:dyDescent="0.25">
      <c r="A615" s="671">
        <f t="shared" si="29"/>
        <v>6</v>
      </c>
      <c r="B615" s="652">
        <v>442136</v>
      </c>
      <c r="C615" s="652" t="s">
        <v>2414</v>
      </c>
      <c r="D615" s="654">
        <f>SUMIFS('BALANCE_P-1'!$C:$C,'BALANCE_P-1'!$T:$T,'BALANCE-REF'!$B615)</f>
        <v>0</v>
      </c>
      <c r="E615" s="654">
        <f>SUMIFS('BALANCE_P-1'!$D:$D,'BALANCE_P-1'!$T:$T,'BALANCE-REF'!$B615)</f>
        <v>0</v>
      </c>
      <c r="F615" s="654">
        <f>SUMIFS(BALANCE_P!$C:$C,BALANCE_P!$T:$T,'BALANCE-REF'!$B615)</f>
        <v>0</v>
      </c>
      <c r="G615" s="654">
        <f>SUMIFS(BALANCE_P!$D:$D,BALANCE_P!$T:$T,'BALANCE-REF'!$B615)</f>
        <v>0</v>
      </c>
      <c r="H615" s="656">
        <f>SUMIFS(BALANCE_P!$E:$E,BALANCE_P!$T:$T,'BALANCE-REF'!$B615)</f>
        <v>0</v>
      </c>
      <c r="I615" s="656">
        <f>SUMIFS(BALANCE_P!$F:$F,BALANCE_P!$T:$T,'BALANCE-REF'!$B615)</f>
        <v>0</v>
      </c>
      <c r="J615" s="687">
        <f t="shared" si="27"/>
        <v>0</v>
      </c>
      <c r="K615" s="687">
        <f t="shared" si="28"/>
        <v>0</v>
      </c>
    </row>
    <row r="616" spans="1:11" ht="19" x14ac:dyDescent="0.25">
      <c r="A616" s="671">
        <f t="shared" si="29"/>
        <v>6</v>
      </c>
      <c r="B616" s="652">
        <v>442137</v>
      </c>
      <c r="C616" s="652" t="s">
        <v>2415</v>
      </c>
      <c r="D616" s="654">
        <f>SUMIFS('BALANCE_P-1'!$C:$C,'BALANCE_P-1'!$T:$T,'BALANCE-REF'!$B616)</f>
        <v>0</v>
      </c>
      <c r="E616" s="654">
        <f>SUMIFS('BALANCE_P-1'!$D:$D,'BALANCE_P-1'!$T:$T,'BALANCE-REF'!$B616)</f>
        <v>0</v>
      </c>
      <c r="F616" s="654">
        <f>SUMIFS(BALANCE_P!$C:$C,BALANCE_P!$T:$T,'BALANCE-REF'!$B616)</f>
        <v>0</v>
      </c>
      <c r="G616" s="654">
        <f>SUMIFS(BALANCE_P!$D:$D,BALANCE_P!$T:$T,'BALANCE-REF'!$B616)</f>
        <v>0</v>
      </c>
      <c r="H616" s="656">
        <f>SUMIFS(BALANCE_P!$E:$E,BALANCE_P!$T:$T,'BALANCE-REF'!$B616)</f>
        <v>0</v>
      </c>
      <c r="I616" s="656">
        <f>SUMIFS(BALANCE_P!$F:$F,BALANCE_P!$T:$T,'BALANCE-REF'!$B616)</f>
        <v>0</v>
      </c>
      <c r="J616" s="687">
        <f t="shared" si="27"/>
        <v>0</v>
      </c>
      <c r="K616" s="687">
        <f t="shared" si="28"/>
        <v>0</v>
      </c>
    </row>
    <row r="617" spans="1:11" ht="19" x14ac:dyDescent="0.25">
      <c r="A617" s="671">
        <f t="shared" si="29"/>
        <v>6</v>
      </c>
      <c r="B617" s="652">
        <v>442138</v>
      </c>
      <c r="C617" s="652" t="s">
        <v>2416</v>
      </c>
      <c r="D617" s="654">
        <f>SUMIFS('BALANCE_P-1'!$C:$C,'BALANCE_P-1'!$T:$T,'BALANCE-REF'!$B617)</f>
        <v>0</v>
      </c>
      <c r="E617" s="654">
        <f>SUMIFS('BALANCE_P-1'!$D:$D,'BALANCE_P-1'!$T:$T,'BALANCE-REF'!$B617)</f>
        <v>0</v>
      </c>
      <c r="F617" s="654">
        <f>SUMIFS(BALANCE_P!$C:$C,BALANCE_P!$T:$T,'BALANCE-REF'!$B617)</f>
        <v>0</v>
      </c>
      <c r="G617" s="654">
        <f>SUMIFS(BALANCE_P!$D:$D,BALANCE_P!$T:$T,'BALANCE-REF'!$B617)</f>
        <v>0</v>
      </c>
      <c r="H617" s="656">
        <f>SUMIFS(BALANCE_P!$E:$E,BALANCE_P!$T:$T,'BALANCE-REF'!$B617)</f>
        <v>0</v>
      </c>
      <c r="I617" s="656">
        <f>SUMIFS(BALANCE_P!$F:$F,BALANCE_P!$T:$T,'BALANCE-REF'!$B617)</f>
        <v>0</v>
      </c>
      <c r="J617" s="687">
        <f t="shared" si="27"/>
        <v>0</v>
      </c>
      <c r="K617" s="687">
        <f t="shared" si="28"/>
        <v>0</v>
      </c>
    </row>
    <row r="618" spans="1:11" ht="19" x14ac:dyDescent="0.25">
      <c r="A618" s="671">
        <f t="shared" si="29"/>
        <v>4</v>
      </c>
      <c r="B618" s="652">
        <v>4428</v>
      </c>
      <c r="C618" s="652" t="s">
        <v>2424</v>
      </c>
      <c r="D618" s="654">
        <f>SUMIFS('BALANCE_P-1'!$C:$C,'BALANCE_P-1'!$V:$V,'BALANCE-REF'!$B618)</f>
        <v>0</v>
      </c>
      <c r="E618" s="654">
        <f>SUMIFS('BALANCE_P-1'!$D:$D,'BALANCE_P-1'!$V:$V,'BALANCE-REF'!$B618)</f>
        <v>1528898874</v>
      </c>
      <c r="F618" s="654">
        <f>SUMIFS(BALANCE_P!$C:$C,BALANCE_P!$V:$V,'BALANCE-REF'!$B618)</f>
        <v>348719785</v>
      </c>
      <c r="G618" s="654">
        <f>SUMIFS(BALANCE_P!$D:$D,BALANCE_P!$V:$V,'BALANCE-REF'!$B618)</f>
        <v>715219722</v>
      </c>
      <c r="H618" s="656">
        <f>SUMIFS(BALANCE_P!$E:$E,BALANCE_P!$V:$V,'BALANCE-REF'!$B618)</f>
        <v>0</v>
      </c>
      <c r="I618" s="656">
        <f>SUMIFS(BALANCE_P!$F:$F,BALANCE_P!$V:$V,'BALANCE-REF'!$B618)</f>
        <v>1895398811</v>
      </c>
      <c r="J618" s="687">
        <f t="shared" si="27"/>
        <v>0</v>
      </c>
      <c r="K618" s="687">
        <f t="shared" si="28"/>
        <v>366499937</v>
      </c>
    </row>
    <row r="619" spans="1:11" ht="19" x14ac:dyDescent="0.25">
      <c r="A619" s="671">
        <f t="shared" si="29"/>
        <v>5</v>
      </c>
      <c r="B619" s="652">
        <v>44281</v>
      </c>
      <c r="C619" s="652" t="s">
        <v>2443</v>
      </c>
      <c r="D619" s="654">
        <f>SUMIFS('BALANCE_P-1'!$C:$C,'BALANCE_P-1'!$U:$U,'BALANCE-REF'!$B619)</f>
        <v>0</v>
      </c>
      <c r="E619" s="654">
        <f>SUMIFS('BALANCE_P-1'!$D:$D,'BALANCE_P-1'!$U:$U,'BALANCE-REF'!$B619)</f>
        <v>0</v>
      </c>
      <c r="F619" s="654">
        <f>SUMIFS(BALANCE_P!$C:$C,BALANCE_P!$U:$U,'BALANCE-REF'!$B619)</f>
        <v>0</v>
      </c>
      <c r="G619" s="654">
        <f>SUMIFS(BALANCE_P!$D:$D,BALANCE_P!$U:$U,'BALANCE-REF'!$B619)</f>
        <v>0</v>
      </c>
      <c r="H619" s="656">
        <f>SUMIFS(BALANCE_P!$E:$E,BALANCE_P!$U:$U,'BALANCE-REF'!$B619)</f>
        <v>0</v>
      </c>
      <c r="I619" s="656">
        <f>SUMIFS(BALANCE_P!$F:$F,BALANCE_P!$U:$U,'BALANCE-REF'!$B619)</f>
        <v>0</v>
      </c>
      <c r="J619" s="687">
        <f t="shared" si="27"/>
        <v>0</v>
      </c>
      <c r="K619" s="687">
        <f t="shared" si="28"/>
        <v>0</v>
      </c>
    </row>
    <row r="620" spans="1:11" ht="19" x14ac:dyDescent="0.25">
      <c r="A620" s="671">
        <f t="shared" si="29"/>
        <v>6</v>
      </c>
      <c r="B620" s="652">
        <v>442811</v>
      </c>
      <c r="C620" s="652" t="s">
        <v>2444</v>
      </c>
      <c r="D620" s="654">
        <f>SUMIFS('BALANCE_P-1'!$C:$C,'BALANCE_P-1'!$T:$T,'BALANCE-REF'!$B620)</f>
        <v>0</v>
      </c>
      <c r="E620" s="654">
        <f>SUMIFS('BALANCE_P-1'!$D:$D,'BALANCE_P-1'!$T:$T,'BALANCE-REF'!$B620)</f>
        <v>0</v>
      </c>
      <c r="F620" s="654">
        <f>SUMIFS(BALANCE_P!$C:$C,BALANCE_P!$T:$T,'BALANCE-REF'!$B620)</f>
        <v>0</v>
      </c>
      <c r="G620" s="654">
        <f>SUMIFS(BALANCE_P!$D:$D,BALANCE_P!$T:$T,'BALANCE-REF'!$B620)</f>
        <v>0</v>
      </c>
      <c r="H620" s="656">
        <f>SUMIFS(BALANCE_P!$E:$E,BALANCE_P!$T:$T,'BALANCE-REF'!$B620)</f>
        <v>0</v>
      </c>
      <c r="I620" s="656">
        <f>SUMIFS(BALANCE_P!$F:$F,BALANCE_P!$T:$T,'BALANCE-REF'!$B620)</f>
        <v>0</v>
      </c>
      <c r="J620" s="687">
        <f t="shared" si="27"/>
        <v>0</v>
      </c>
      <c r="K620" s="687">
        <f t="shared" si="28"/>
        <v>0</v>
      </c>
    </row>
    <row r="621" spans="1:11" ht="19" x14ac:dyDescent="0.25">
      <c r="A621" s="671">
        <f t="shared" si="29"/>
        <v>6</v>
      </c>
      <c r="B621" s="652">
        <v>442814</v>
      </c>
      <c r="C621" s="652" t="s">
        <v>2445</v>
      </c>
      <c r="D621" s="654">
        <f>SUMIFS('BALANCE_P-1'!$C:$C,'BALANCE_P-1'!$T:$T,'BALANCE-REF'!$B621)</f>
        <v>0</v>
      </c>
      <c r="E621" s="654">
        <f>SUMIFS('BALANCE_P-1'!$D:$D,'BALANCE_P-1'!$T:$T,'BALANCE-REF'!$B621)</f>
        <v>0</v>
      </c>
      <c r="F621" s="654">
        <f>SUMIFS(BALANCE_P!$C:$C,BALANCE_P!$T:$T,'BALANCE-REF'!$B621)</f>
        <v>0</v>
      </c>
      <c r="G621" s="654">
        <f>SUMIFS(BALANCE_P!$D:$D,BALANCE_P!$T:$T,'BALANCE-REF'!$B621)</f>
        <v>0</v>
      </c>
      <c r="H621" s="656">
        <f>SUMIFS(BALANCE_P!$E:$E,BALANCE_P!$T:$T,'BALANCE-REF'!$B621)</f>
        <v>0</v>
      </c>
      <c r="I621" s="656">
        <f>SUMIFS(BALANCE_P!$F:$F,BALANCE_P!$T:$T,'BALANCE-REF'!$B621)</f>
        <v>0</v>
      </c>
      <c r="J621" s="687">
        <f t="shared" si="27"/>
        <v>0</v>
      </c>
      <c r="K621" s="687">
        <f t="shared" si="28"/>
        <v>0</v>
      </c>
    </row>
    <row r="622" spans="1:11" ht="19" x14ac:dyDescent="0.25">
      <c r="A622" s="671">
        <f t="shared" si="29"/>
        <v>6</v>
      </c>
      <c r="B622" s="652">
        <v>442815</v>
      </c>
      <c r="C622" s="652" t="s">
        <v>2446</v>
      </c>
      <c r="D622" s="654">
        <f>SUMIFS('BALANCE_P-1'!$C:$C,'BALANCE_P-1'!$T:$T,'BALANCE-REF'!$B622)</f>
        <v>0</v>
      </c>
      <c r="E622" s="654">
        <f>SUMIFS('BALANCE_P-1'!$D:$D,'BALANCE_P-1'!$T:$T,'BALANCE-REF'!$B622)</f>
        <v>0</v>
      </c>
      <c r="F622" s="654">
        <f>SUMIFS(BALANCE_P!$C:$C,BALANCE_P!$T:$T,'BALANCE-REF'!$B622)</f>
        <v>0</v>
      </c>
      <c r="G622" s="654">
        <f>SUMIFS(BALANCE_P!$D:$D,BALANCE_P!$T:$T,'BALANCE-REF'!$B622)</f>
        <v>0</v>
      </c>
      <c r="H622" s="656">
        <f>SUMIFS(BALANCE_P!$E:$E,BALANCE_P!$T:$T,'BALANCE-REF'!$B622)</f>
        <v>0</v>
      </c>
      <c r="I622" s="656">
        <f>SUMIFS(BALANCE_P!$F:$F,BALANCE_P!$T:$T,'BALANCE-REF'!$B622)</f>
        <v>0</v>
      </c>
      <c r="J622" s="687">
        <f t="shared" si="27"/>
        <v>0</v>
      </c>
      <c r="K622" s="687">
        <f t="shared" si="28"/>
        <v>0</v>
      </c>
    </row>
    <row r="623" spans="1:11" ht="19" x14ac:dyDescent="0.25">
      <c r="A623" s="671">
        <f t="shared" si="29"/>
        <v>5</v>
      </c>
      <c r="B623" s="652">
        <v>44282</v>
      </c>
      <c r="C623" s="652" t="s">
        <v>2447</v>
      </c>
      <c r="D623" s="654">
        <f>SUMIFS('BALANCE_P-1'!$C:$C,'BALANCE_P-1'!$U:$U,'BALANCE-REF'!$B623)</f>
        <v>0</v>
      </c>
      <c r="E623" s="654">
        <f>SUMIFS('BALANCE_P-1'!$D:$D,'BALANCE_P-1'!$U:$U,'BALANCE-REF'!$B623)</f>
        <v>846918458</v>
      </c>
      <c r="F623" s="654">
        <f>SUMIFS(BALANCE_P!$C:$C,BALANCE_P!$U:$U,'BALANCE-REF'!$B623)</f>
        <v>189104717</v>
      </c>
      <c r="G623" s="654">
        <f>SUMIFS(BALANCE_P!$D:$D,BALANCE_P!$U:$U,'BALANCE-REF'!$B623)</f>
        <v>375793585</v>
      </c>
      <c r="H623" s="656">
        <f>SUMIFS(BALANCE_P!$E:$E,BALANCE_P!$U:$U,'BALANCE-REF'!$B623)</f>
        <v>0</v>
      </c>
      <c r="I623" s="656">
        <f>SUMIFS(BALANCE_P!$F:$F,BALANCE_P!$U:$U,'BALANCE-REF'!$B623)</f>
        <v>1033607326</v>
      </c>
      <c r="J623" s="687">
        <f t="shared" si="27"/>
        <v>0</v>
      </c>
      <c r="K623" s="687">
        <f t="shared" si="28"/>
        <v>186688868</v>
      </c>
    </row>
    <row r="624" spans="1:11" ht="19" x14ac:dyDescent="0.25">
      <c r="A624" s="671">
        <f t="shared" si="29"/>
        <v>6</v>
      </c>
      <c r="B624" s="652">
        <v>442821</v>
      </c>
      <c r="C624" s="652" t="s">
        <v>2448</v>
      </c>
      <c r="D624" s="654">
        <f>SUMIFS('BALANCE_P-1'!$C:$C,'BALANCE_P-1'!$T:$T,'BALANCE-REF'!$B624)</f>
        <v>0</v>
      </c>
      <c r="E624" s="654">
        <f>SUMIFS('BALANCE_P-1'!$D:$D,'BALANCE_P-1'!$T:$T,'BALANCE-REF'!$B624)</f>
        <v>511110391</v>
      </c>
      <c r="F624" s="654">
        <f>SUMIFS(BALANCE_P!$C:$C,BALANCE_P!$T:$T,'BALANCE-REF'!$B624)</f>
        <v>106995759</v>
      </c>
      <c r="G624" s="654">
        <f>SUMIFS(BALANCE_P!$D:$D,BALANCE_P!$T:$T,'BALANCE-REF'!$B624)</f>
        <v>187038815</v>
      </c>
      <c r="H624" s="656">
        <f>SUMIFS(BALANCE_P!$E:$E,BALANCE_P!$T:$T,'BALANCE-REF'!$B624)</f>
        <v>0</v>
      </c>
      <c r="I624" s="656">
        <f>SUMIFS(BALANCE_P!$F:$F,BALANCE_P!$T:$T,'BALANCE-REF'!$B624)</f>
        <v>591153447</v>
      </c>
      <c r="J624" s="687">
        <f t="shared" si="27"/>
        <v>0</v>
      </c>
      <c r="K624" s="687">
        <f t="shared" si="28"/>
        <v>80043056</v>
      </c>
    </row>
    <row r="625" spans="1:11" ht="19" x14ac:dyDescent="0.25">
      <c r="A625" s="671">
        <f t="shared" si="29"/>
        <v>6</v>
      </c>
      <c r="B625" s="652">
        <v>442822</v>
      </c>
      <c r="C625" s="652" t="s">
        <v>2449</v>
      </c>
      <c r="D625" s="654">
        <f>SUMIFS('BALANCE_P-1'!$C:$C,'BALANCE_P-1'!$T:$T,'BALANCE-REF'!$B625)</f>
        <v>0</v>
      </c>
      <c r="E625" s="654">
        <f>SUMIFS('BALANCE_P-1'!$D:$D,'BALANCE_P-1'!$T:$T,'BALANCE-REF'!$B625)</f>
        <v>0</v>
      </c>
      <c r="F625" s="654">
        <f>SUMIFS(BALANCE_P!$C:$C,BALANCE_P!$T:$T,'BALANCE-REF'!$B625)</f>
        <v>0</v>
      </c>
      <c r="G625" s="654">
        <f>SUMIFS(BALANCE_P!$D:$D,BALANCE_P!$T:$T,'BALANCE-REF'!$B625)</f>
        <v>0</v>
      </c>
      <c r="H625" s="656">
        <f>SUMIFS(BALANCE_P!$E:$E,BALANCE_P!$T:$T,'BALANCE-REF'!$B625)</f>
        <v>0</v>
      </c>
      <c r="I625" s="656">
        <f>SUMIFS(BALANCE_P!$F:$F,BALANCE_P!$T:$T,'BALANCE-REF'!$B625)</f>
        <v>0</v>
      </c>
      <c r="J625" s="687">
        <f t="shared" si="27"/>
        <v>0</v>
      </c>
      <c r="K625" s="687">
        <f t="shared" si="28"/>
        <v>0</v>
      </c>
    </row>
    <row r="626" spans="1:11" ht="19" x14ac:dyDescent="0.25">
      <c r="A626" s="671">
        <f t="shared" si="29"/>
        <v>6</v>
      </c>
      <c r="B626" s="652">
        <v>442823</v>
      </c>
      <c r="C626" s="652" t="s">
        <v>2450</v>
      </c>
      <c r="D626" s="654">
        <f>SUMIFS('BALANCE_P-1'!$C:$C,'BALANCE_P-1'!$T:$T,'BALANCE-REF'!$B626)</f>
        <v>0</v>
      </c>
      <c r="E626" s="654">
        <f>SUMIFS('BALANCE_P-1'!$D:$D,'BALANCE_P-1'!$T:$T,'BALANCE-REF'!$B626)</f>
        <v>0</v>
      </c>
      <c r="F626" s="654">
        <f>SUMIFS(BALANCE_P!$C:$C,BALANCE_P!$T:$T,'BALANCE-REF'!$B626)</f>
        <v>0</v>
      </c>
      <c r="G626" s="654">
        <f>SUMIFS(BALANCE_P!$D:$D,BALANCE_P!$T:$T,'BALANCE-REF'!$B626)</f>
        <v>0</v>
      </c>
      <c r="H626" s="656">
        <f>SUMIFS(BALANCE_P!$E:$E,BALANCE_P!$T:$T,'BALANCE-REF'!$B626)</f>
        <v>0</v>
      </c>
      <c r="I626" s="656">
        <f>SUMIFS(BALANCE_P!$F:$F,BALANCE_P!$T:$T,'BALANCE-REF'!$B626)</f>
        <v>0</v>
      </c>
      <c r="J626" s="687">
        <f t="shared" si="27"/>
        <v>0</v>
      </c>
      <c r="K626" s="687">
        <f t="shared" si="28"/>
        <v>0</v>
      </c>
    </row>
    <row r="627" spans="1:11" ht="19" x14ac:dyDescent="0.25">
      <c r="A627" s="671">
        <f t="shared" si="29"/>
        <v>6</v>
      </c>
      <c r="B627" s="652">
        <v>442824</v>
      </c>
      <c r="C627" s="652" t="s">
        <v>2451</v>
      </c>
      <c r="D627" s="654">
        <f>SUMIFS('BALANCE_P-1'!$C:$C,'BALANCE_P-1'!$T:$T,'BALANCE-REF'!$B627)</f>
        <v>0</v>
      </c>
      <c r="E627" s="654">
        <f>SUMIFS('BALANCE_P-1'!$D:$D,'BALANCE_P-1'!$T:$T,'BALANCE-REF'!$B627)</f>
        <v>333664549</v>
      </c>
      <c r="F627" s="654">
        <f>SUMIFS(BALANCE_P!$C:$C,BALANCE_P!$T:$T,'BALANCE-REF'!$B627)</f>
        <v>73843365</v>
      </c>
      <c r="G627" s="654">
        <f>SUMIFS(BALANCE_P!$D:$D,BALANCE_P!$T:$T,'BALANCE-REF'!$B627)</f>
        <v>179640983</v>
      </c>
      <c r="H627" s="656">
        <f>SUMIFS(BALANCE_P!$E:$E,BALANCE_P!$T:$T,'BALANCE-REF'!$B627)</f>
        <v>0</v>
      </c>
      <c r="I627" s="656">
        <f>SUMIFS(BALANCE_P!$F:$F,BALANCE_P!$T:$T,'BALANCE-REF'!$B627)</f>
        <v>439462167</v>
      </c>
      <c r="J627" s="687">
        <f t="shared" si="27"/>
        <v>0</v>
      </c>
      <c r="K627" s="687">
        <f t="shared" si="28"/>
        <v>105797618</v>
      </c>
    </row>
    <row r="628" spans="1:11" ht="19" x14ac:dyDescent="0.25">
      <c r="A628" s="671">
        <f t="shared" si="29"/>
        <v>6</v>
      </c>
      <c r="B628" s="652">
        <v>442825</v>
      </c>
      <c r="C628" s="652" t="s">
        <v>2452</v>
      </c>
      <c r="D628" s="654">
        <f>SUMIFS('BALANCE_P-1'!$C:$C,'BALANCE_P-1'!$T:$T,'BALANCE-REF'!$B628)</f>
        <v>0</v>
      </c>
      <c r="E628" s="654">
        <f>SUMIFS('BALANCE_P-1'!$D:$D,'BALANCE_P-1'!$T:$T,'BALANCE-REF'!$B628)</f>
        <v>2143518</v>
      </c>
      <c r="F628" s="654">
        <f>SUMIFS(BALANCE_P!$C:$C,BALANCE_P!$T:$T,'BALANCE-REF'!$B628)</f>
        <v>8265593</v>
      </c>
      <c r="G628" s="654">
        <f>SUMIFS(BALANCE_P!$D:$D,BALANCE_P!$T:$T,'BALANCE-REF'!$B628)</f>
        <v>9113787</v>
      </c>
      <c r="H628" s="656">
        <f>SUMIFS(BALANCE_P!$E:$E,BALANCE_P!$T:$T,'BALANCE-REF'!$B628)</f>
        <v>0</v>
      </c>
      <c r="I628" s="656">
        <f>SUMIFS(BALANCE_P!$F:$F,BALANCE_P!$T:$T,'BALANCE-REF'!$B628)</f>
        <v>2991712</v>
      </c>
      <c r="J628" s="687">
        <f t="shared" si="27"/>
        <v>0</v>
      </c>
      <c r="K628" s="687">
        <f t="shared" si="28"/>
        <v>848194</v>
      </c>
    </row>
    <row r="629" spans="1:11" ht="19" x14ac:dyDescent="0.25">
      <c r="A629" s="671">
        <f t="shared" si="29"/>
        <v>6</v>
      </c>
      <c r="B629" s="652">
        <v>442826</v>
      </c>
      <c r="C629" s="652" t="s">
        <v>2453</v>
      </c>
      <c r="D629" s="654">
        <f>SUMIFS('BALANCE_P-1'!$C:$C,'BALANCE_P-1'!$T:$T,'BALANCE-REF'!$B629)</f>
        <v>0</v>
      </c>
      <c r="E629" s="654">
        <f>SUMIFS('BALANCE_P-1'!$D:$D,'BALANCE_P-1'!$T:$T,'BALANCE-REF'!$B629)</f>
        <v>0</v>
      </c>
      <c r="F629" s="654">
        <f>SUMIFS(BALANCE_P!$C:$C,BALANCE_P!$T:$T,'BALANCE-REF'!$B629)</f>
        <v>0</v>
      </c>
      <c r="G629" s="654">
        <f>SUMIFS(BALANCE_P!$D:$D,BALANCE_P!$T:$T,'BALANCE-REF'!$B629)</f>
        <v>0</v>
      </c>
      <c r="H629" s="656">
        <f>SUMIFS(BALANCE_P!$E:$E,BALANCE_P!$T:$T,'BALANCE-REF'!$B629)</f>
        <v>0</v>
      </c>
      <c r="I629" s="656">
        <f>SUMIFS(BALANCE_P!$F:$F,BALANCE_P!$T:$T,'BALANCE-REF'!$B629)</f>
        <v>0</v>
      </c>
      <c r="J629" s="687">
        <f t="shared" si="27"/>
        <v>0</v>
      </c>
      <c r="K629" s="687">
        <f t="shared" si="28"/>
        <v>0</v>
      </c>
    </row>
    <row r="630" spans="1:11" ht="19" x14ac:dyDescent="0.25">
      <c r="A630" s="671">
        <f t="shared" si="29"/>
        <v>6</v>
      </c>
      <c r="B630" s="652">
        <v>442827</v>
      </c>
      <c r="C630" s="652" t="s">
        <v>2454</v>
      </c>
      <c r="D630" s="654">
        <f>SUMIFS('BALANCE_P-1'!$C:$C,'BALANCE_P-1'!$T:$T,'BALANCE-REF'!$B630)</f>
        <v>0</v>
      </c>
      <c r="E630" s="654">
        <f>SUMIFS('BALANCE_P-1'!$D:$D,'BALANCE_P-1'!$T:$T,'BALANCE-REF'!$B630)</f>
        <v>0</v>
      </c>
      <c r="F630" s="654">
        <f>SUMIFS(BALANCE_P!$C:$C,BALANCE_P!$T:$T,'BALANCE-REF'!$B630)</f>
        <v>0</v>
      </c>
      <c r="G630" s="654">
        <f>SUMIFS(BALANCE_P!$D:$D,BALANCE_P!$T:$T,'BALANCE-REF'!$B630)</f>
        <v>0</v>
      </c>
      <c r="H630" s="656">
        <f>SUMIFS(BALANCE_P!$E:$E,BALANCE_P!$T:$T,'BALANCE-REF'!$B630)</f>
        <v>0</v>
      </c>
      <c r="I630" s="656">
        <f>SUMIFS(BALANCE_P!$F:$F,BALANCE_P!$T:$T,'BALANCE-REF'!$B630)</f>
        <v>0</v>
      </c>
      <c r="J630" s="687">
        <f t="shared" si="27"/>
        <v>0</v>
      </c>
      <c r="K630" s="687">
        <f t="shared" si="28"/>
        <v>0</v>
      </c>
    </row>
    <row r="631" spans="1:11" ht="19" x14ac:dyDescent="0.25">
      <c r="A631" s="671">
        <f t="shared" si="29"/>
        <v>5</v>
      </c>
      <c r="B631" s="652">
        <v>44283</v>
      </c>
      <c r="C631" s="652" t="s">
        <v>2455</v>
      </c>
      <c r="D631" s="654">
        <f>SUMIFS('BALANCE_P-1'!$C:$C,'BALANCE_P-1'!$U:$U,'BALANCE-REF'!$B631)</f>
        <v>0</v>
      </c>
      <c r="E631" s="654">
        <f>SUMIFS('BALANCE_P-1'!$D:$D,'BALANCE_P-1'!$U:$U,'BALANCE-REF'!$B631)</f>
        <v>681980416</v>
      </c>
      <c r="F631" s="654">
        <f>SUMIFS(BALANCE_P!$C:$C,BALANCE_P!$U:$U,'BALANCE-REF'!$B631)</f>
        <v>159615068</v>
      </c>
      <c r="G631" s="654">
        <f>SUMIFS(BALANCE_P!$D:$D,BALANCE_P!$U:$U,'BALANCE-REF'!$B631)</f>
        <v>339426137</v>
      </c>
      <c r="H631" s="656">
        <f>SUMIFS(BALANCE_P!$E:$E,BALANCE_P!$U:$U,'BALANCE-REF'!$B631)</f>
        <v>0</v>
      </c>
      <c r="I631" s="656">
        <f>SUMIFS(BALANCE_P!$F:$F,BALANCE_P!$U:$U,'BALANCE-REF'!$B631)</f>
        <v>861791485</v>
      </c>
      <c r="J631" s="687">
        <f t="shared" si="27"/>
        <v>0</v>
      </c>
      <c r="K631" s="687">
        <f t="shared" si="28"/>
        <v>179811069</v>
      </c>
    </row>
    <row r="632" spans="1:11" ht="19" x14ac:dyDescent="0.25">
      <c r="A632" s="671">
        <f t="shared" si="29"/>
        <v>6</v>
      </c>
      <c r="B632" s="652">
        <v>442831</v>
      </c>
      <c r="C632" s="652" t="s">
        <v>2456</v>
      </c>
      <c r="D632" s="654">
        <f>SUMIFS('BALANCE_P-1'!$C:$C,'BALANCE_P-1'!$T:$T,'BALANCE-REF'!$B632)</f>
        <v>0</v>
      </c>
      <c r="E632" s="654">
        <f>SUMIFS('BALANCE_P-1'!$D:$D,'BALANCE_P-1'!$T:$T,'BALANCE-REF'!$B632)</f>
        <v>77520610</v>
      </c>
      <c r="F632" s="654">
        <f>SUMIFS(BALANCE_P!$C:$C,BALANCE_P!$T:$T,'BALANCE-REF'!$B632)</f>
        <v>16795641</v>
      </c>
      <c r="G632" s="654">
        <f>SUMIFS(BALANCE_P!$D:$D,BALANCE_P!$T:$T,'BALANCE-REF'!$B632)</f>
        <v>39975443</v>
      </c>
      <c r="H632" s="656">
        <f>SUMIFS(BALANCE_P!$E:$E,BALANCE_P!$T:$T,'BALANCE-REF'!$B632)</f>
        <v>0</v>
      </c>
      <c r="I632" s="656">
        <f>SUMIFS(BALANCE_P!$F:$F,BALANCE_P!$T:$T,'BALANCE-REF'!$B632)</f>
        <v>100700412</v>
      </c>
      <c r="J632" s="687">
        <f t="shared" si="27"/>
        <v>0</v>
      </c>
      <c r="K632" s="687">
        <f t="shared" si="28"/>
        <v>23179802</v>
      </c>
    </row>
    <row r="633" spans="1:11" ht="19" x14ac:dyDescent="0.25">
      <c r="A633" s="671">
        <f t="shared" si="29"/>
        <v>6</v>
      </c>
      <c r="B633" s="652">
        <v>442832</v>
      </c>
      <c r="C633" s="652" t="s">
        <v>2457</v>
      </c>
      <c r="D633" s="654">
        <f>SUMIFS('BALANCE_P-1'!$C:$C,'BALANCE_P-1'!$T:$T,'BALANCE-REF'!$B633)</f>
        <v>0</v>
      </c>
      <c r="E633" s="654">
        <f>SUMIFS('BALANCE_P-1'!$D:$D,'BALANCE_P-1'!$T:$T,'BALANCE-REF'!$B633)</f>
        <v>0</v>
      </c>
      <c r="F633" s="654">
        <f>SUMIFS(BALANCE_P!$C:$C,BALANCE_P!$T:$T,'BALANCE-REF'!$B633)</f>
        <v>0</v>
      </c>
      <c r="G633" s="654">
        <f>SUMIFS(BALANCE_P!$D:$D,BALANCE_P!$T:$T,'BALANCE-REF'!$B633)</f>
        <v>0</v>
      </c>
      <c r="H633" s="656">
        <f>SUMIFS(BALANCE_P!$E:$E,BALANCE_P!$T:$T,'BALANCE-REF'!$B633)</f>
        <v>0</v>
      </c>
      <c r="I633" s="656">
        <f>SUMIFS(BALANCE_P!$F:$F,BALANCE_P!$T:$T,'BALANCE-REF'!$B633)</f>
        <v>0</v>
      </c>
      <c r="J633" s="687">
        <f t="shared" si="27"/>
        <v>0</v>
      </c>
      <c r="K633" s="687">
        <f t="shared" si="28"/>
        <v>0</v>
      </c>
    </row>
    <row r="634" spans="1:11" ht="19" x14ac:dyDescent="0.25">
      <c r="A634" s="671">
        <f t="shared" si="29"/>
        <v>6</v>
      </c>
      <c r="B634" s="652">
        <v>442833</v>
      </c>
      <c r="C634" s="652" t="s">
        <v>2458</v>
      </c>
      <c r="D634" s="654">
        <f>SUMIFS('BALANCE_P-1'!$C:$C,'BALANCE_P-1'!$T:$T,'BALANCE-REF'!$B634)</f>
        <v>0</v>
      </c>
      <c r="E634" s="654">
        <f>SUMIFS('BALANCE_P-1'!$D:$D,'BALANCE_P-1'!$T:$T,'BALANCE-REF'!$B634)</f>
        <v>0</v>
      </c>
      <c r="F634" s="654">
        <f>SUMIFS(BALANCE_P!$C:$C,BALANCE_P!$T:$T,'BALANCE-REF'!$B634)</f>
        <v>0</v>
      </c>
      <c r="G634" s="654">
        <f>SUMIFS(BALANCE_P!$D:$D,BALANCE_P!$T:$T,'BALANCE-REF'!$B634)</f>
        <v>0</v>
      </c>
      <c r="H634" s="656">
        <f>SUMIFS(BALANCE_P!$E:$E,BALANCE_P!$T:$T,'BALANCE-REF'!$B634)</f>
        <v>0</v>
      </c>
      <c r="I634" s="656">
        <f>SUMIFS(BALANCE_P!$F:$F,BALANCE_P!$T:$T,'BALANCE-REF'!$B634)</f>
        <v>0</v>
      </c>
      <c r="J634" s="687">
        <f t="shared" si="27"/>
        <v>0</v>
      </c>
      <c r="K634" s="687">
        <f t="shared" si="28"/>
        <v>0</v>
      </c>
    </row>
    <row r="635" spans="1:11" ht="19" x14ac:dyDescent="0.25">
      <c r="A635" s="671">
        <f t="shared" si="29"/>
        <v>6</v>
      </c>
      <c r="B635" s="652">
        <v>442834</v>
      </c>
      <c r="C635" s="652" t="s">
        <v>2459</v>
      </c>
      <c r="D635" s="654">
        <f>SUMIFS('BALANCE_P-1'!$C:$C,'BALANCE_P-1'!$T:$T,'BALANCE-REF'!$B635)</f>
        <v>0</v>
      </c>
      <c r="E635" s="654">
        <f>SUMIFS('BALANCE_P-1'!$D:$D,'BALANCE_P-1'!$T:$T,'BALANCE-REF'!$B635)</f>
        <v>215797989</v>
      </c>
      <c r="F635" s="654">
        <f>SUMIFS(BALANCE_P!$C:$C,BALANCE_P!$T:$T,'BALANCE-REF'!$B635)</f>
        <v>43240966</v>
      </c>
      <c r="G635" s="654">
        <f>SUMIFS(BALANCE_P!$D:$D,BALANCE_P!$T:$T,'BALANCE-REF'!$B635)</f>
        <v>106377323</v>
      </c>
      <c r="H635" s="656">
        <f>SUMIFS(BALANCE_P!$E:$E,BALANCE_P!$T:$T,'BALANCE-REF'!$B635)</f>
        <v>0</v>
      </c>
      <c r="I635" s="656">
        <f>SUMIFS(BALANCE_P!$F:$F,BALANCE_P!$T:$T,'BALANCE-REF'!$B635)</f>
        <v>278934346</v>
      </c>
      <c r="J635" s="687">
        <f t="shared" si="27"/>
        <v>0</v>
      </c>
      <c r="K635" s="687">
        <f t="shared" si="28"/>
        <v>63136357</v>
      </c>
    </row>
    <row r="636" spans="1:11" ht="19" x14ac:dyDescent="0.25">
      <c r="A636" s="671">
        <f t="shared" si="29"/>
        <v>6</v>
      </c>
      <c r="B636" s="652">
        <v>442835</v>
      </c>
      <c r="C636" s="652" t="s">
        <v>2460</v>
      </c>
      <c r="D636" s="654">
        <f>SUMIFS('BALANCE_P-1'!$C:$C,'BALANCE_P-1'!$T:$T,'BALANCE-REF'!$B636)</f>
        <v>0</v>
      </c>
      <c r="E636" s="654">
        <f>SUMIFS('BALANCE_P-1'!$D:$D,'BALANCE_P-1'!$T:$T,'BALANCE-REF'!$B636)</f>
        <v>388661817</v>
      </c>
      <c r="F636" s="654">
        <f>SUMIFS(BALANCE_P!$C:$C,BALANCE_P!$T:$T,'BALANCE-REF'!$B636)</f>
        <v>99578461</v>
      </c>
      <c r="G636" s="654">
        <f>SUMIFS(BALANCE_P!$D:$D,BALANCE_P!$T:$T,'BALANCE-REF'!$B636)</f>
        <v>193073371</v>
      </c>
      <c r="H636" s="656">
        <f>SUMIFS(BALANCE_P!$E:$E,BALANCE_P!$T:$T,'BALANCE-REF'!$B636)</f>
        <v>0</v>
      </c>
      <c r="I636" s="656">
        <f>SUMIFS(BALANCE_P!$F:$F,BALANCE_P!$T:$T,'BALANCE-REF'!$B636)</f>
        <v>482156727</v>
      </c>
      <c r="J636" s="687">
        <f t="shared" si="27"/>
        <v>0</v>
      </c>
      <c r="K636" s="687">
        <f t="shared" si="28"/>
        <v>93494910</v>
      </c>
    </row>
    <row r="637" spans="1:11" ht="19" x14ac:dyDescent="0.25">
      <c r="A637" s="671">
        <f t="shared" si="29"/>
        <v>6</v>
      </c>
      <c r="B637" s="652">
        <v>442836</v>
      </c>
      <c r="C637" s="652" t="s">
        <v>2461</v>
      </c>
      <c r="D637" s="654">
        <f>SUMIFS('BALANCE_P-1'!$C:$C,'BALANCE_P-1'!$T:$T,'BALANCE-REF'!$B637)</f>
        <v>0</v>
      </c>
      <c r="E637" s="654">
        <f>SUMIFS('BALANCE_P-1'!$D:$D,'BALANCE_P-1'!$T:$T,'BALANCE-REF'!$B637)</f>
        <v>0</v>
      </c>
      <c r="F637" s="654">
        <f>SUMIFS(BALANCE_P!$C:$C,BALANCE_P!$T:$T,'BALANCE-REF'!$B637)</f>
        <v>0</v>
      </c>
      <c r="G637" s="654">
        <f>SUMIFS(BALANCE_P!$D:$D,BALANCE_P!$T:$T,'BALANCE-REF'!$B637)</f>
        <v>0</v>
      </c>
      <c r="H637" s="656">
        <f>SUMIFS(BALANCE_P!$E:$E,BALANCE_P!$T:$T,'BALANCE-REF'!$B637)</f>
        <v>0</v>
      </c>
      <c r="I637" s="656">
        <f>SUMIFS(BALANCE_P!$F:$F,BALANCE_P!$T:$T,'BALANCE-REF'!$B637)</f>
        <v>0</v>
      </c>
      <c r="J637" s="687">
        <f t="shared" si="27"/>
        <v>0</v>
      </c>
      <c r="K637" s="687">
        <f t="shared" si="28"/>
        <v>0</v>
      </c>
    </row>
    <row r="638" spans="1:11" ht="19" x14ac:dyDescent="0.25">
      <c r="A638" s="671">
        <f t="shared" si="29"/>
        <v>6</v>
      </c>
      <c r="B638" s="652">
        <v>442837</v>
      </c>
      <c r="C638" s="652" t="s">
        <v>2462</v>
      </c>
      <c r="D638" s="654">
        <f>SUMIFS('BALANCE_P-1'!$C:$C,'BALANCE_P-1'!$T:$T,'BALANCE-REF'!$B638)</f>
        <v>0</v>
      </c>
      <c r="E638" s="654">
        <f>SUMIFS('BALANCE_P-1'!$D:$D,'BALANCE_P-1'!$T:$T,'BALANCE-REF'!$B638)</f>
        <v>0</v>
      </c>
      <c r="F638" s="654">
        <f>SUMIFS(BALANCE_P!$C:$C,BALANCE_P!$T:$T,'BALANCE-REF'!$B638)</f>
        <v>0</v>
      </c>
      <c r="G638" s="654">
        <f>SUMIFS(BALANCE_P!$D:$D,BALANCE_P!$T:$T,'BALANCE-REF'!$B638)</f>
        <v>0</v>
      </c>
      <c r="H638" s="656">
        <f>SUMIFS(BALANCE_P!$E:$E,BALANCE_P!$T:$T,'BALANCE-REF'!$B638)</f>
        <v>0</v>
      </c>
      <c r="I638" s="656">
        <f>SUMIFS(BALANCE_P!$F:$F,BALANCE_P!$T:$T,'BALANCE-REF'!$B638)</f>
        <v>0</v>
      </c>
      <c r="J638" s="687">
        <f t="shared" si="27"/>
        <v>0</v>
      </c>
      <c r="K638" s="687">
        <f t="shared" si="28"/>
        <v>0</v>
      </c>
    </row>
    <row r="639" spans="1:11" ht="19" x14ac:dyDescent="0.25">
      <c r="A639" s="671">
        <f t="shared" si="29"/>
        <v>6</v>
      </c>
      <c r="B639" s="652">
        <v>442838</v>
      </c>
      <c r="C639" s="652" t="s">
        <v>2463</v>
      </c>
      <c r="D639" s="654">
        <f>SUMIFS('BALANCE_P-1'!$C:$C,'BALANCE_P-1'!$T:$T,'BALANCE-REF'!$B639)</f>
        <v>0</v>
      </c>
      <c r="E639" s="654">
        <f>SUMIFS('BALANCE_P-1'!$D:$D,'BALANCE_P-1'!$T:$T,'BALANCE-REF'!$B639)</f>
        <v>0</v>
      </c>
      <c r="F639" s="654">
        <f>SUMIFS(BALANCE_P!$C:$C,BALANCE_P!$T:$T,'BALANCE-REF'!$B639)</f>
        <v>0</v>
      </c>
      <c r="G639" s="654">
        <f>SUMIFS(BALANCE_P!$D:$D,BALANCE_P!$T:$T,'BALANCE-REF'!$B639)</f>
        <v>0</v>
      </c>
      <c r="H639" s="656">
        <f>SUMIFS(BALANCE_P!$E:$E,BALANCE_P!$T:$T,'BALANCE-REF'!$B639)</f>
        <v>0</v>
      </c>
      <c r="I639" s="656">
        <f>SUMIFS(BALANCE_P!$F:$F,BALANCE_P!$T:$T,'BALANCE-REF'!$B639)</f>
        <v>0</v>
      </c>
      <c r="J639" s="687">
        <f t="shared" si="27"/>
        <v>0</v>
      </c>
      <c r="K639" s="687">
        <f t="shared" si="28"/>
        <v>0</v>
      </c>
    </row>
    <row r="640" spans="1:11" ht="19" x14ac:dyDescent="0.25">
      <c r="A640" s="671">
        <f t="shared" si="29"/>
        <v>4</v>
      </c>
      <c r="B640" s="652">
        <v>4429</v>
      </c>
      <c r="C640" s="652" t="s">
        <v>2323</v>
      </c>
      <c r="D640" s="654">
        <f>SUMIFS('BALANCE_P-1'!$C:$C,'BALANCE_P-1'!$V:$V,'BALANCE-REF'!$B640)</f>
        <v>0</v>
      </c>
      <c r="E640" s="654">
        <f>SUMIFS('BALANCE_P-1'!$D:$D,'BALANCE_P-1'!$V:$V,'BALANCE-REF'!$B640)</f>
        <v>0</v>
      </c>
      <c r="F640" s="654">
        <f>SUMIFS(BALANCE_P!$C:$C,BALANCE_P!$V:$V,'BALANCE-REF'!$B640)</f>
        <v>0</v>
      </c>
      <c r="G640" s="654">
        <f>SUMIFS(BALANCE_P!$D:$D,BALANCE_P!$V:$V,'BALANCE-REF'!$B640)</f>
        <v>0</v>
      </c>
      <c r="H640" s="656">
        <f>SUMIFS(BALANCE_P!$E:$E,BALANCE_P!$V:$V,'BALANCE-REF'!$B640)</f>
        <v>0</v>
      </c>
      <c r="I640" s="656">
        <f>SUMIFS(BALANCE_P!$F:$F,BALANCE_P!$V:$V,'BALANCE-REF'!$B640)</f>
        <v>0</v>
      </c>
      <c r="J640" s="687">
        <f t="shared" si="27"/>
        <v>0</v>
      </c>
      <c r="K640" s="687">
        <f t="shared" si="28"/>
        <v>0</v>
      </c>
    </row>
    <row r="641" spans="1:11" ht="19" x14ac:dyDescent="0.25">
      <c r="A641" s="671">
        <f t="shared" si="29"/>
        <v>5</v>
      </c>
      <c r="B641" s="652">
        <v>44291</v>
      </c>
      <c r="C641" s="652" t="s">
        <v>2464</v>
      </c>
      <c r="D641" s="654">
        <f>SUMIFS('BALANCE_P-1'!$C:$C,'BALANCE_P-1'!$U:$U,'BALANCE-REF'!$B641)</f>
        <v>0</v>
      </c>
      <c r="E641" s="654">
        <f>SUMIFS('BALANCE_P-1'!$D:$D,'BALANCE_P-1'!$U:$U,'BALANCE-REF'!$B641)</f>
        <v>0</v>
      </c>
      <c r="F641" s="654">
        <f>SUMIFS(BALANCE_P!$C:$C,BALANCE_P!$U:$U,'BALANCE-REF'!$B641)</f>
        <v>0</v>
      </c>
      <c r="G641" s="654">
        <f>SUMIFS(BALANCE_P!$D:$D,BALANCE_P!$U:$U,'BALANCE-REF'!$B641)</f>
        <v>0</v>
      </c>
      <c r="H641" s="656">
        <f>SUMIFS(BALANCE_P!$E:$E,BALANCE_P!$U:$U,'BALANCE-REF'!$B641)</f>
        <v>0</v>
      </c>
      <c r="I641" s="656">
        <f>SUMIFS(BALANCE_P!$F:$F,BALANCE_P!$U:$U,'BALANCE-REF'!$B641)</f>
        <v>0</v>
      </c>
      <c r="J641" s="687">
        <f t="shared" si="27"/>
        <v>0</v>
      </c>
      <c r="K641" s="687">
        <f t="shared" si="28"/>
        <v>0</v>
      </c>
    </row>
    <row r="642" spans="1:11" ht="19" x14ac:dyDescent="0.25">
      <c r="A642" s="671">
        <f t="shared" si="29"/>
        <v>6</v>
      </c>
      <c r="B642" s="652">
        <v>442911</v>
      </c>
      <c r="C642" s="652" t="s">
        <v>2465</v>
      </c>
      <c r="D642" s="654">
        <f>SUMIFS('BALANCE_P-1'!$C:$C,'BALANCE_P-1'!$T:$T,'BALANCE-REF'!$B642)</f>
        <v>0</v>
      </c>
      <c r="E642" s="654">
        <f>SUMIFS('BALANCE_P-1'!$D:$D,'BALANCE_P-1'!$T:$T,'BALANCE-REF'!$B642)</f>
        <v>0</v>
      </c>
      <c r="F642" s="654">
        <f>SUMIFS(BALANCE_P!$C:$C,BALANCE_P!$T:$T,'BALANCE-REF'!$B642)</f>
        <v>0</v>
      </c>
      <c r="G642" s="654">
        <f>SUMIFS(BALANCE_P!$D:$D,BALANCE_P!$T:$T,'BALANCE-REF'!$B642)</f>
        <v>0</v>
      </c>
      <c r="H642" s="656">
        <f>SUMIFS(BALANCE_P!$E:$E,BALANCE_P!$T:$T,'BALANCE-REF'!$B642)</f>
        <v>0</v>
      </c>
      <c r="I642" s="656">
        <f>SUMIFS(BALANCE_P!$F:$F,BALANCE_P!$T:$T,'BALANCE-REF'!$B642)</f>
        <v>0</v>
      </c>
      <c r="J642" s="687">
        <f t="shared" si="27"/>
        <v>0</v>
      </c>
      <c r="K642" s="687">
        <f t="shared" si="28"/>
        <v>0</v>
      </c>
    </row>
    <row r="643" spans="1:11" ht="19" x14ac:dyDescent="0.25">
      <c r="A643" s="671">
        <f t="shared" si="29"/>
        <v>6</v>
      </c>
      <c r="B643" s="652">
        <v>442912</v>
      </c>
      <c r="C643" s="652" t="s">
        <v>2466</v>
      </c>
      <c r="D643" s="654">
        <f>SUMIFS('BALANCE_P-1'!$C:$C,'BALANCE_P-1'!$T:$T,'BALANCE-REF'!$B643)</f>
        <v>0</v>
      </c>
      <c r="E643" s="654">
        <f>SUMIFS('BALANCE_P-1'!$D:$D,'BALANCE_P-1'!$T:$T,'BALANCE-REF'!$B643)</f>
        <v>0</v>
      </c>
      <c r="F643" s="654">
        <f>SUMIFS(BALANCE_P!$C:$C,BALANCE_P!$T:$T,'BALANCE-REF'!$B643)</f>
        <v>0</v>
      </c>
      <c r="G643" s="654">
        <f>SUMIFS(BALANCE_P!$D:$D,BALANCE_P!$T:$T,'BALANCE-REF'!$B643)</f>
        <v>0</v>
      </c>
      <c r="H643" s="656">
        <f>SUMIFS(BALANCE_P!$E:$E,BALANCE_P!$T:$T,'BALANCE-REF'!$B643)</f>
        <v>0</v>
      </c>
      <c r="I643" s="656">
        <f>SUMIFS(BALANCE_P!$F:$F,BALANCE_P!$T:$T,'BALANCE-REF'!$B643)</f>
        <v>0</v>
      </c>
      <c r="J643" s="687">
        <f t="shared" si="27"/>
        <v>0</v>
      </c>
      <c r="K643" s="687">
        <f t="shared" si="28"/>
        <v>0</v>
      </c>
    </row>
    <row r="644" spans="1:11" ht="19" x14ac:dyDescent="0.25">
      <c r="A644" s="671">
        <f t="shared" si="29"/>
        <v>6</v>
      </c>
      <c r="B644" s="652">
        <v>442913</v>
      </c>
      <c r="C644" s="652" t="s">
        <v>2467</v>
      </c>
      <c r="D644" s="654">
        <f>SUMIFS('BALANCE_P-1'!$C:$C,'BALANCE_P-1'!$T:$T,'BALANCE-REF'!$B644)</f>
        <v>0</v>
      </c>
      <c r="E644" s="654">
        <f>SUMIFS('BALANCE_P-1'!$D:$D,'BALANCE_P-1'!$T:$T,'BALANCE-REF'!$B644)</f>
        <v>0</v>
      </c>
      <c r="F644" s="654">
        <f>SUMIFS(BALANCE_P!$C:$C,BALANCE_P!$T:$T,'BALANCE-REF'!$B644)</f>
        <v>0</v>
      </c>
      <c r="G644" s="654">
        <f>SUMIFS(BALANCE_P!$D:$D,BALANCE_P!$T:$T,'BALANCE-REF'!$B644)</f>
        <v>0</v>
      </c>
      <c r="H644" s="656">
        <f>SUMIFS(BALANCE_P!$E:$E,BALANCE_P!$T:$T,'BALANCE-REF'!$B644)</f>
        <v>0</v>
      </c>
      <c r="I644" s="656">
        <f>SUMIFS(BALANCE_P!$F:$F,BALANCE_P!$T:$T,'BALANCE-REF'!$B644)</f>
        <v>0</v>
      </c>
      <c r="J644" s="687">
        <f t="shared" si="27"/>
        <v>0</v>
      </c>
      <c r="K644" s="687">
        <f t="shared" si="28"/>
        <v>0</v>
      </c>
    </row>
    <row r="645" spans="1:11" ht="19" x14ac:dyDescent="0.25">
      <c r="A645" s="671">
        <f t="shared" si="29"/>
        <v>6</v>
      </c>
      <c r="B645" s="652">
        <v>442914</v>
      </c>
      <c r="C645" s="652" t="s">
        <v>2468</v>
      </c>
      <c r="D645" s="654">
        <f>SUMIFS('BALANCE_P-1'!$C:$C,'BALANCE_P-1'!$T:$T,'BALANCE-REF'!$B645)</f>
        <v>0</v>
      </c>
      <c r="E645" s="654">
        <f>SUMIFS('BALANCE_P-1'!$D:$D,'BALANCE_P-1'!$T:$T,'BALANCE-REF'!$B645)</f>
        <v>0</v>
      </c>
      <c r="F645" s="654">
        <f>SUMIFS(BALANCE_P!$C:$C,BALANCE_P!$T:$T,'BALANCE-REF'!$B645)</f>
        <v>0</v>
      </c>
      <c r="G645" s="654">
        <f>SUMIFS(BALANCE_P!$D:$D,BALANCE_P!$T:$T,'BALANCE-REF'!$B645)</f>
        <v>0</v>
      </c>
      <c r="H645" s="656">
        <f>SUMIFS(BALANCE_P!$E:$E,BALANCE_P!$T:$T,'BALANCE-REF'!$B645)</f>
        <v>0</v>
      </c>
      <c r="I645" s="656">
        <f>SUMIFS(BALANCE_P!$F:$F,BALANCE_P!$T:$T,'BALANCE-REF'!$B645)</f>
        <v>0</v>
      </c>
      <c r="J645" s="687">
        <f t="shared" si="27"/>
        <v>0</v>
      </c>
      <c r="K645" s="687">
        <f t="shared" si="28"/>
        <v>0</v>
      </c>
    </row>
    <row r="646" spans="1:11" ht="19" x14ac:dyDescent="0.25">
      <c r="A646" s="671">
        <f t="shared" si="29"/>
        <v>6</v>
      </c>
      <c r="B646" s="652">
        <v>442915</v>
      </c>
      <c r="C646" s="652" t="s">
        <v>2469</v>
      </c>
      <c r="D646" s="654">
        <f>SUMIFS('BALANCE_P-1'!$C:$C,'BALANCE_P-1'!$T:$T,'BALANCE-REF'!$B646)</f>
        <v>0</v>
      </c>
      <c r="E646" s="654">
        <f>SUMIFS('BALANCE_P-1'!$D:$D,'BALANCE_P-1'!$T:$T,'BALANCE-REF'!$B646)</f>
        <v>0</v>
      </c>
      <c r="F646" s="654">
        <f>SUMIFS(BALANCE_P!$C:$C,BALANCE_P!$T:$T,'BALANCE-REF'!$B646)</f>
        <v>0</v>
      </c>
      <c r="G646" s="654">
        <f>SUMIFS(BALANCE_P!$D:$D,BALANCE_P!$T:$T,'BALANCE-REF'!$B646)</f>
        <v>0</v>
      </c>
      <c r="H646" s="656">
        <f>SUMIFS(BALANCE_P!$E:$E,BALANCE_P!$T:$T,'BALANCE-REF'!$B646)</f>
        <v>0</v>
      </c>
      <c r="I646" s="656">
        <f>SUMIFS(BALANCE_P!$F:$F,BALANCE_P!$T:$T,'BALANCE-REF'!$B646)</f>
        <v>0</v>
      </c>
      <c r="J646" s="687">
        <f t="shared" si="27"/>
        <v>0</v>
      </c>
      <c r="K646" s="687">
        <f t="shared" si="28"/>
        <v>0</v>
      </c>
    </row>
    <row r="647" spans="1:11" ht="19" x14ac:dyDescent="0.25">
      <c r="A647" s="671">
        <f t="shared" si="29"/>
        <v>6</v>
      </c>
      <c r="B647" s="652">
        <v>442916</v>
      </c>
      <c r="C647" s="652" t="s">
        <v>2470</v>
      </c>
      <c r="D647" s="654">
        <f>SUMIFS('BALANCE_P-1'!$C:$C,'BALANCE_P-1'!$T:$T,'BALANCE-REF'!$B647)</f>
        <v>0</v>
      </c>
      <c r="E647" s="654">
        <f>SUMIFS('BALANCE_P-1'!$D:$D,'BALANCE_P-1'!$T:$T,'BALANCE-REF'!$B647)</f>
        <v>0</v>
      </c>
      <c r="F647" s="654">
        <f>SUMIFS(BALANCE_P!$C:$C,BALANCE_P!$T:$T,'BALANCE-REF'!$B647)</f>
        <v>0</v>
      </c>
      <c r="G647" s="654">
        <f>SUMIFS(BALANCE_P!$D:$D,BALANCE_P!$T:$T,'BALANCE-REF'!$B647)</f>
        <v>0</v>
      </c>
      <c r="H647" s="656">
        <f>SUMIFS(BALANCE_P!$E:$E,BALANCE_P!$T:$T,'BALANCE-REF'!$B647)</f>
        <v>0</v>
      </c>
      <c r="I647" s="656">
        <f>SUMIFS(BALANCE_P!$F:$F,BALANCE_P!$T:$T,'BALANCE-REF'!$B647)</f>
        <v>0</v>
      </c>
      <c r="J647" s="687">
        <f t="shared" ref="J647:J710" si="30">H647-D647</f>
        <v>0</v>
      </c>
      <c r="K647" s="687">
        <f t="shared" ref="K647:K710" si="31">I647-E647</f>
        <v>0</v>
      </c>
    </row>
    <row r="648" spans="1:11" ht="19" x14ac:dyDescent="0.25">
      <c r="A648" s="671">
        <f t="shared" si="29"/>
        <v>6</v>
      </c>
      <c r="B648" s="652">
        <v>442917</v>
      </c>
      <c r="C648" s="652" t="s">
        <v>2471</v>
      </c>
      <c r="D648" s="654">
        <f>SUMIFS('BALANCE_P-1'!$C:$C,'BALANCE_P-1'!$T:$T,'BALANCE-REF'!$B648)</f>
        <v>0</v>
      </c>
      <c r="E648" s="654">
        <f>SUMIFS('BALANCE_P-1'!$D:$D,'BALANCE_P-1'!$T:$T,'BALANCE-REF'!$B648)</f>
        <v>0</v>
      </c>
      <c r="F648" s="654">
        <f>SUMIFS(BALANCE_P!$C:$C,BALANCE_P!$T:$T,'BALANCE-REF'!$B648)</f>
        <v>0</v>
      </c>
      <c r="G648" s="654">
        <f>SUMIFS(BALANCE_P!$D:$D,BALANCE_P!$T:$T,'BALANCE-REF'!$B648)</f>
        <v>0</v>
      </c>
      <c r="H648" s="656">
        <f>SUMIFS(BALANCE_P!$E:$E,BALANCE_P!$T:$T,'BALANCE-REF'!$B648)</f>
        <v>0</v>
      </c>
      <c r="I648" s="656">
        <f>SUMIFS(BALANCE_P!$F:$F,BALANCE_P!$T:$T,'BALANCE-REF'!$B648)</f>
        <v>0</v>
      </c>
      <c r="J648" s="687">
        <f t="shared" si="30"/>
        <v>0</v>
      </c>
      <c r="K648" s="687">
        <f t="shared" si="31"/>
        <v>0</v>
      </c>
    </row>
    <row r="649" spans="1:11" ht="19" x14ac:dyDescent="0.25">
      <c r="A649" s="671">
        <f t="shared" si="29"/>
        <v>6</v>
      </c>
      <c r="B649" s="652">
        <v>442918</v>
      </c>
      <c r="C649" s="652" t="s">
        <v>2472</v>
      </c>
      <c r="D649" s="654">
        <f>SUMIFS('BALANCE_P-1'!$C:$C,'BALANCE_P-1'!$T:$T,'BALANCE-REF'!$B649)</f>
        <v>0</v>
      </c>
      <c r="E649" s="654">
        <f>SUMIFS('BALANCE_P-1'!$D:$D,'BALANCE_P-1'!$T:$T,'BALANCE-REF'!$B649)</f>
        <v>0</v>
      </c>
      <c r="F649" s="654">
        <f>SUMIFS(BALANCE_P!$C:$C,BALANCE_P!$T:$T,'BALANCE-REF'!$B649)</f>
        <v>0</v>
      </c>
      <c r="G649" s="654">
        <f>SUMIFS(BALANCE_P!$D:$D,BALANCE_P!$T:$T,'BALANCE-REF'!$B649)</f>
        <v>0</v>
      </c>
      <c r="H649" s="656">
        <f>SUMIFS(BALANCE_P!$E:$E,BALANCE_P!$T:$T,'BALANCE-REF'!$B649)</f>
        <v>0</v>
      </c>
      <c r="I649" s="656">
        <f>SUMIFS(BALANCE_P!$F:$F,BALANCE_P!$T:$T,'BALANCE-REF'!$B649)</f>
        <v>0</v>
      </c>
      <c r="J649" s="687">
        <f t="shared" si="30"/>
        <v>0</v>
      </c>
      <c r="K649" s="687">
        <f t="shared" si="31"/>
        <v>0</v>
      </c>
    </row>
    <row r="650" spans="1:11" ht="19" x14ac:dyDescent="0.25">
      <c r="A650" s="671">
        <f t="shared" si="29"/>
        <v>5</v>
      </c>
      <c r="B650" s="652">
        <v>44292</v>
      </c>
      <c r="C650" s="652" t="s">
        <v>2473</v>
      </c>
      <c r="D650" s="654">
        <f>SUMIFS('BALANCE_P-1'!$C:$C,'BALANCE_P-1'!$U:$U,'BALANCE-REF'!$B650)</f>
        <v>0</v>
      </c>
      <c r="E650" s="654">
        <f>SUMIFS('BALANCE_P-1'!$D:$D,'BALANCE_P-1'!$U:$U,'BALANCE-REF'!$B650)</f>
        <v>0</v>
      </c>
      <c r="F650" s="654">
        <f>SUMIFS(BALANCE_P!$C:$C,BALANCE_P!$U:$U,'BALANCE-REF'!$B650)</f>
        <v>0</v>
      </c>
      <c r="G650" s="654">
        <f>SUMIFS(BALANCE_P!$D:$D,BALANCE_P!$U:$U,'BALANCE-REF'!$B650)</f>
        <v>0</v>
      </c>
      <c r="H650" s="656">
        <f>SUMIFS(BALANCE_P!$E:$E,BALANCE_P!$U:$U,'BALANCE-REF'!$B650)</f>
        <v>0</v>
      </c>
      <c r="I650" s="656">
        <f>SUMIFS(BALANCE_P!$F:$F,BALANCE_P!$U:$U,'BALANCE-REF'!$B650)</f>
        <v>0</v>
      </c>
      <c r="J650" s="687">
        <f t="shared" si="30"/>
        <v>0</v>
      </c>
      <c r="K650" s="687">
        <f t="shared" si="31"/>
        <v>0</v>
      </c>
    </row>
    <row r="651" spans="1:11" ht="19" x14ac:dyDescent="0.25">
      <c r="A651" s="671">
        <f t="shared" si="29"/>
        <v>6</v>
      </c>
      <c r="B651" s="652">
        <v>442921</v>
      </c>
      <c r="C651" s="652" t="s">
        <v>2474</v>
      </c>
      <c r="D651" s="654">
        <f>SUMIFS('BALANCE_P-1'!$C:$C,'BALANCE_P-1'!$T:$T,'BALANCE-REF'!$B651)</f>
        <v>0</v>
      </c>
      <c r="E651" s="654">
        <f>SUMIFS('BALANCE_P-1'!$D:$D,'BALANCE_P-1'!$T:$T,'BALANCE-REF'!$B651)</f>
        <v>0</v>
      </c>
      <c r="F651" s="654">
        <f>SUMIFS(BALANCE_P!$C:$C,BALANCE_P!$T:$T,'BALANCE-REF'!$B651)</f>
        <v>0</v>
      </c>
      <c r="G651" s="654">
        <f>SUMIFS(BALANCE_P!$D:$D,BALANCE_P!$T:$T,'BALANCE-REF'!$B651)</f>
        <v>0</v>
      </c>
      <c r="H651" s="656">
        <f>SUMIFS(BALANCE_P!$E:$E,BALANCE_P!$T:$T,'BALANCE-REF'!$B651)</f>
        <v>0</v>
      </c>
      <c r="I651" s="656">
        <f>SUMIFS(BALANCE_P!$F:$F,BALANCE_P!$T:$T,'BALANCE-REF'!$B651)</f>
        <v>0</v>
      </c>
      <c r="J651" s="687">
        <f t="shared" si="30"/>
        <v>0</v>
      </c>
      <c r="K651" s="687">
        <f t="shared" si="31"/>
        <v>0</v>
      </c>
    </row>
    <row r="652" spans="1:11" ht="19" x14ac:dyDescent="0.25">
      <c r="A652" s="671">
        <f t="shared" si="29"/>
        <v>6</v>
      </c>
      <c r="B652" s="652">
        <v>442922</v>
      </c>
      <c r="C652" s="652" t="s">
        <v>2475</v>
      </c>
      <c r="D652" s="654">
        <f>SUMIFS('BALANCE_P-1'!$C:$C,'BALANCE_P-1'!$T:$T,'BALANCE-REF'!$B652)</f>
        <v>0</v>
      </c>
      <c r="E652" s="654">
        <f>SUMIFS('BALANCE_P-1'!$D:$D,'BALANCE_P-1'!$T:$T,'BALANCE-REF'!$B652)</f>
        <v>0</v>
      </c>
      <c r="F652" s="654">
        <f>SUMIFS(BALANCE_P!$C:$C,BALANCE_P!$T:$T,'BALANCE-REF'!$B652)</f>
        <v>0</v>
      </c>
      <c r="G652" s="654">
        <f>SUMIFS(BALANCE_P!$D:$D,BALANCE_P!$T:$T,'BALANCE-REF'!$B652)</f>
        <v>0</v>
      </c>
      <c r="H652" s="656">
        <f>SUMIFS(BALANCE_P!$E:$E,BALANCE_P!$T:$T,'BALANCE-REF'!$B652)</f>
        <v>0</v>
      </c>
      <c r="I652" s="656">
        <f>SUMIFS(BALANCE_P!$F:$F,BALANCE_P!$T:$T,'BALANCE-REF'!$B652)</f>
        <v>0</v>
      </c>
      <c r="J652" s="687">
        <f t="shared" si="30"/>
        <v>0</v>
      </c>
      <c r="K652" s="687">
        <f t="shared" si="31"/>
        <v>0</v>
      </c>
    </row>
    <row r="653" spans="1:11" ht="19" x14ac:dyDescent="0.25">
      <c r="A653" s="671">
        <f t="shared" si="29"/>
        <v>6</v>
      </c>
      <c r="B653" s="652">
        <v>442923</v>
      </c>
      <c r="C653" s="652" t="s">
        <v>2476</v>
      </c>
      <c r="D653" s="654">
        <f>SUMIFS('BALANCE_P-1'!$C:$C,'BALANCE_P-1'!$T:$T,'BALANCE-REF'!$B653)</f>
        <v>0</v>
      </c>
      <c r="E653" s="654">
        <f>SUMIFS('BALANCE_P-1'!$D:$D,'BALANCE_P-1'!$T:$T,'BALANCE-REF'!$B653)</f>
        <v>0</v>
      </c>
      <c r="F653" s="654">
        <f>SUMIFS(BALANCE_P!$C:$C,BALANCE_P!$T:$T,'BALANCE-REF'!$B653)</f>
        <v>0</v>
      </c>
      <c r="G653" s="654">
        <f>SUMIFS(BALANCE_P!$D:$D,BALANCE_P!$T:$T,'BALANCE-REF'!$B653)</f>
        <v>0</v>
      </c>
      <c r="H653" s="656">
        <f>SUMIFS(BALANCE_P!$E:$E,BALANCE_P!$T:$T,'BALANCE-REF'!$B653)</f>
        <v>0</v>
      </c>
      <c r="I653" s="656">
        <f>SUMIFS(BALANCE_P!$F:$F,BALANCE_P!$T:$T,'BALANCE-REF'!$B653)</f>
        <v>0</v>
      </c>
      <c r="J653" s="687">
        <f t="shared" si="30"/>
        <v>0</v>
      </c>
      <c r="K653" s="687">
        <f t="shared" si="31"/>
        <v>0</v>
      </c>
    </row>
    <row r="654" spans="1:11" ht="19" x14ac:dyDescent="0.25">
      <c r="A654" s="671">
        <f t="shared" si="29"/>
        <v>6</v>
      </c>
      <c r="B654" s="652">
        <v>442924</v>
      </c>
      <c r="C654" s="652" t="s">
        <v>2477</v>
      </c>
      <c r="D654" s="654">
        <f>SUMIFS('BALANCE_P-1'!$C:$C,'BALANCE_P-1'!$T:$T,'BALANCE-REF'!$B654)</f>
        <v>0</v>
      </c>
      <c r="E654" s="654">
        <f>SUMIFS('BALANCE_P-1'!$D:$D,'BALANCE_P-1'!$T:$T,'BALANCE-REF'!$B654)</f>
        <v>0</v>
      </c>
      <c r="F654" s="654">
        <f>SUMIFS(BALANCE_P!$C:$C,BALANCE_P!$T:$T,'BALANCE-REF'!$B654)</f>
        <v>0</v>
      </c>
      <c r="G654" s="654">
        <f>SUMIFS(BALANCE_P!$D:$D,BALANCE_P!$T:$T,'BALANCE-REF'!$B654)</f>
        <v>0</v>
      </c>
      <c r="H654" s="656">
        <f>SUMIFS(BALANCE_P!$E:$E,BALANCE_P!$T:$T,'BALANCE-REF'!$B654)</f>
        <v>0</v>
      </c>
      <c r="I654" s="656">
        <f>SUMIFS(BALANCE_P!$F:$F,BALANCE_P!$T:$T,'BALANCE-REF'!$B654)</f>
        <v>0</v>
      </c>
      <c r="J654" s="687">
        <f t="shared" si="30"/>
        <v>0</v>
      </c>
      <c r="K654" s="687">
        <f t="shared" si="31"/>
        <v>0</v>
      </c>
    </row>
    <row r="655" spans="1:11" ht="19" x14ac:dyDescent="0.25">
      <c r="A655" s="671">
        <f t="shared" si="29"/>
        <v>6</v>
      </c>
      <c r="B655" s="652">
        <v>442925</v>
      </c>
      <c r="C655" s="652" t="s">
        <v>2478</v>
      </c>
      <c r="D655" s="654">
        <f>SUMIFS('BALANCE_P-1'!$C:$C,'BALANCE_P-1'!$T:$T,'BALANCE-REF'!$B655)</f>
        <v>0</v>
      </c>
      <c r="E655" s="654">
        <f>SUMIFS('BALANCE_P-1'!$D:$D,'BALANCE_P-1'!$T:$T,'BALANCE-REF'!$B655)</f>
        <v>0</v>
      </c>
      <c r="F655" s="654">
        <f>SUMIFS(BALANCE_P!$C:$C,BALANCE_P!$T:$T,'BALANCE-REF'!$B655)</f>
        <v>0</v>
      </c>
      <c r="G655" s="654">
        <f>SUMIFS(BALANCE_P!$D:$D,BALANCE_P!$T:$T,'BALANCE-REF'!$B655)</f>
        <v>0</v>
      </c>
      <c r="H655" s="656">
        <f>SUMIFS(BALANCE_P!$E:$E,BALANCE_P!$T:$T,'BALANCE-REF'!$B655)</f>
        <v>0</v>
      </c>
      <c r="I655" s="656">
        <f>SUMIFS(BALANCE_P!$F:$F,BALANCE_P!$T:$T,'BALANCE-REF'!$B655)</f>
        <v>0</v>
      </c>
      <c r="J655" s="687">
        <f t="shared" si="30"/>
        <v>0</v>
      </c>
      <c r="K655" s="687">
        <f t="shared" si="31"/>
        <v>0</v>
      </c>
    </row>
    <row r="656" spans="1:11" ht="19" x14ac:dyDescent="0.25">
      <c r="A656" s="671">
        <f t="shared" si="29"/>
        <v>6</v>
      </c>
      <c r="B656" s="652">
        <v>442926</v>
      </c>
      <c r="C656" s="652" t="s">
        <v>2479</v>
      </c>
      <c r="D656" s="654">
        <f>SUMIFS('BALANCE_P-1'!$C:$C,'BALANCE_P-1'!$T:$T,'BALANCE-REF'!$B656)</f>
        <v>0</v>
      </c>
      <c r="E656" s="654">
        <f>SUMIFS('BALANCE_P-1'!$D:$D,'BALANCE_P-1'!$T:$T,'BALANCE-REF'!$B656)</f>
        <v>0</v>
      </c>
      <c r="F656" s="654">
        <f>SUMIFS(BALANCE_P!$C:$C,BALANCE_P!$T:$T,'BALANCE-REF'!$B656)</f>
        <v>0</v>
      </c>
      <c r="G656" s="654">
        <f>SUMIFS(BALANCE_P!$D:$D,BALANCE_P!$T:$T,'BALANCE-REF'!$B656)</f>
        <v>0</v>
      </c>
      <c r="H656" s="656">
        <f>SUMIFS(BALANCE_P!$E:$E,BALANCE_P!$T:$T,'BALANCE-REF'!$B656)</f>
        <v>0</v>
      </c>
      <c r="I656" s="656">
        <f>SUMIFS(BALANCE_P!$F:$F,BALANCE_P!$T:$T,'BALANCE-REF'!$B656)</f>
        <v>0</v>
      </c>
      <c r="J656" s="687">
        <f t="shared" si="30"/>
        <v>0</v>
      </c>
      <c r="K656" s="687">
        <f t="shared" si="31"/>
        <v>0</v>
      </c>
    </row>
    <row r="657" spans="1:11" ht="19" x14ac:dyDescent="0.25">
      <c r="A657" s="671">
        <f t="shared" si="29"/>
        <v>6</v>
      </c>
      <c r="B657" s="652">
        <v>442927</v>
      </c>
      <c r="C657" s="652" t="s">
        <v>2480</v>
      </c>
      <c r="D657" s="654">
        <f>SUMIFS('BALANCE_P-1'!$C:$C,'BALANCE_P-1'!$T:$T,'BALANCE-REF'!$B657)</f>
        <v>0</v>
      </c>
      <c r="E657" s="654">
        <f>SUMIFS('BALANCE_P-1'!$D:$D,'BALANCE_P-1'!$T:$T,'BALANCE-REF'!$B657)</f>
        <v>0</v>
      </c>
      <c r="F657" s="654">
        <f>SUMIFS(BALANCE_P!$C:$C,BALANCE_P!$T:$T,'BALANCE-REF'!$B657)</f>
        <v>0</v>
      </c>
      <c r="G657" s="654">
        <f>SUMIFS(BALANCE_P!$D:$D,BALANCE_P!$T:$T,'BALANCE-REF'!$B657)</f>
        <v>0</v>
      </c>
      <c r="H657" s="656">
        <f>SUMIFS(BALANCE_P!$E:$E,BALANCE_P!$T:$T,'BALANCE-REF'!$B657)</f>
        <v>0</v>
      </c>
      <c r="I657" s="656">
        <f>SUMIFS(BALANCE_P!$F:$F,BALANCE_P!$T:$T,'BALANCE-REF'!$B657)</f>
        <v>0</v>
      </c>
      <c r="J657" s="687">
        <f t="shared" si="30"/>
        <v>0</v>
      </c>
      <c r="K657" s="687">
        <f t="shared" si="31"/>
        <v>0</v>
      </c>
    </row>
    <row r="658" spans="1:11" ht="19" x14ac:dyDescent="0.25">
      <c r="A658" s="671">
        <f t="shared" si="29"/>
        <v>5</v>
      </c>
      <c r="B658" s="652">
        <v>44293</v>
      </c>
      <c r="C658" s="652" t="s">
        <v>2481</v>
      </c>
      <c r="D658" s="654">
        <f>SUMIFS('BALANCE_P-1'!$C:$C,'BALANCE_P-1'!$U:$U,'BALANCE-REF'!$B658)</f>
        <v>0</v>
      </c>
      <c r="E658" s="654">
        <f>SUMIFS('BALANCE_P-1'!$D:$D,'BALANCE_P-1'!$U:$U,'BALANCE-REF'!$B658)</f>
        <v>0</v>
      </c>
      <c r="F658" s="654">
        <f>SUMIFS(BALANCE_P!$C:$C,BALANCE_P!$U:$U,'BALANCE-REF'!$B658)</f>
        <v>0</v>
      </c>
      <c r="G658" s="654">
        <f>SUMIFS(BALANCE_P!$D:$D,BALANCE_P!$U:$U,'BALANCE-REF'!$B658)</f>
        <v>0</v>
      </c>
      <c r="H658" s="656">
        <f>SUMIFS(BALANCE_P!$E:$E,BALANCE_P!$U:$U,'BALANCE-REF'!$B658)</f>
        <v>0</v>
      </c>
      <c r="I658" s="656">
        <f>SUMIFS(BALANCE_P!$F:$F,BALANCE_P!$U:$U,'BALANCE-REF'!$B658)</f>
        <v>0</v>
      </c>
      <c r="J658" s="687">
        <f t="shared" si="30"/>
        <v>0</v>
      </c>
      <c r="K658" s="687">
        <f t="shared" si="31"/>
        <v>0</v>
      </c>
    </row>
    <row r="659" spans="1:11" ht="19" x14ac:dyDescent="0.25">
      <c r="A659" s="671">
        <f t="shared" si="29"/>
        <v>6</v>
      </c>
      <c r="B659" s="652">
        <v>442931</v>
      </c>
      <c r="C659" s="652" t="s">
        <v>2482</v>
      </c>
      <c r="D659" s="654">
        <f>SUMIFS('BALANCE_P-1'!$C:$C,'BALANCE_P-1'!$T:$T,'BALANCE-REF'!$B659)</f>
        <v>0</v>
      </c>
      <c r="E659" s="654">
        <f>SUMIFS('BALANCE_P-1'!$D:$D,'BALANCE_P-1'!$T:$T,'BALANCE-REF'!$B659)</f>
        <v>0</v>
      </c>
      <c r="F659" s="654">
        <f>SUMIFS(BALANCE_P!$C:$C,BALANCE_P!$T:$T,'BALANCE-REF'!$B659)</f>
        <v>0</v>
      </c>
      <c r="G659" s="654">
        <f>SUMIFS(BALANCE_P!$D:$D,BALANCE_P!$T:$T,'BALANCE-REF'!$B659)</f>
        <v>0</v>
      </c>
      <c r="H659" s="656">
        <f>SUMIFS(BALANCE_P!$E:$E,BALANCE_P!$T:$T,'BALANCE-REF'!$B659)</f>
        <v>0</v>
      </c>
      <c r="I659" s="656">
        <f>SUMIFS(BALANCE_P!$F:$F,BALANCE_P!$T:$T,'BALANCE-REF'!$B659)</f>
        <v>0</v>
      </c>
      <c r="J659" s="687">
        <f t="shared" si="30"/>
        <v>0</v>
      </c>
      <c r="K659" s="687">
        <f t="shared" si="31"/>
        <v>0</v>
      </c>
    </row>
    <row r="660" spans="1:11" ht="19" x14ac:dyDescent="0.25">
      <c r="A660" s="671">
        <f t="shared" si="29"/>
        <v>6</v>
      </c>
      <c r="B660" s="652">
        <v>442932</v>
      </c>
      <c r="C660" s="652" t="s">
        <v>2483</v>
      </c>
      <c r="D660" s="654">
        <f>SUMIFS('BALANCE_P-1'!$C:$C,'BALANCE_P-1'!$T:$T,'BALANCE-REF'!$B660)</f>
        <v>0</v>
      </c>
      <c r="E660" s="654">
        <f>SUMIFS('BALANCE_P-1'!$D:$D,'BALANCE_P-1'!$T:$T,'BALANCE-REF'!$B660)</f>
        <v>0</v>
      </c>
      <c r="F660" s="654">
        <f>SUMIFS(BALANCE_P!$C:$C,BALANCE_P!$T:$T,'BALANCE-REF'!$B660)</f>
        <v>0</v>
      </c>
      <c r="G660" s="654">
        <f>SUMIFS(BALANCE_P!$D:$D,BALANCE_P!$T:$T,'BALANCE-REF'!$B660)</f>
        <v>0</v>
      </c>
      <c r="H660" s="656">
        <f>SUMIFS(BALANCE_P!$E:$E,BALANCE_P!$T:$T,'BALANCE-REF'!$B660)</f>
        <v>0</v>
      </c>
      <c r="I660" s="656">
        <f>SUMIFS(BALANCE_P!$F:$F,BALANCE_P!$T:$T,'BALANCE-REF'!$B660)</f>
        <v>0</v>
      </c>
      <c r="J660" s="687">
        <f t="shared" si="30"/>
        <v>0</v>
      </c>
      <c r="K660" s="687">
        <f t="shared" si="31"/>
        <v>0</v>
      </c>
    </row>
    <row r="661" spans="1:11" ht="19" x14ac:dyDescent="0.25">
      <c r="A661" s="671">
        <f t="shared" si="29"/>
        <v>6</v>
      </c>
      <c r="B661" s="652">
        <v>442933</v>
      </c>
      <c r="C661" s="652" t="s">
        <v>2484</v>
      </c>
      <c r="D661" s="654">
        <f>SUMIFS('BALANCE_P-1'!$C:$C,'BALANCE_P-1'!$T:$T,'BALANCE-REF'!$B661)</f>
        <v>0</v>
      </c>
      <c r="E661" s="654">
        <f>SUMIFS('BALANCE_P-1'!$D:$D,'BALANCE_P-1'!$T:$T,'BALANCE-REF'!$B661)</f>
        <v>0</v>
      </c>
      <c r="F661" s="654">
        <f>SUMIFS(BALANCE_P!$C:$C,BALANCE_P!$T:$T,'BALANCE-REF'!$B661)</f>
        <v>0</v>
      </c>
      <c r="G661" s="654">
        <f>SUMIFS(BALANCE_P!$D:$D,BALANCE_P!$T:$T,'BALANCE-REF'!$B661)</f>
        <v>0</v>
      </c>
      <c r="H661" s="656">
        <f>SUMIFS(BALANCE_P!$E:$E,BALANCE_P!$T:$T,'BALANCE-REF'!$B661)</f>
        <v>0</v>
      </c>
      <c r="I661" s="656">
        <f>SUMIFS(BALANCE_P!$F:$F,BALANCE_P!$T:$T,'BALANCE-REF'!$B661)</f>
        <v>0</v>
      </c>
      <c r="J661" s="687">
        <f t="shared" si="30"/>
        <v>0</v>
      </c>
      <c r="K661" s="687">
        <f t="shared" si="31"/>
        <v>0</v>
      </c>
    </row>
    <row r="662" spans="1:11" ht="19" x14ac:dyDescent="0.25">
      <c r="A662" s="671">
        <f t="shared" si="29"/>
        <v>6</v>
      </c>
      <c r="B662" s="652">
        <v>442934</v>
      </c>
      <c r="C662" s="652" t="s">
        <v>2485</v>
      </c>
      <c r="D662" s="654">
        <f>SUMIFS('BALANCE_P-1'!$C:$C,'BALANCE_P-1'!$T:$T,'BALANCE-REF'!$B662)</f>
        <v>0</v>
      </c>
      <c r="E662" s="654">
        <f>SUMIFS('BALANCE_P-1'!$D:$D,'BALANCE_P-1'!$T:$T,'BALANCE-REF'!$B662)</f>
        <v>0</v>
      </c>
      <c r="F662" s="654">
        <f>SUMIFS(BALANCE_P!$C:$C,BALANCE_P!$T:$T,'BALANCE-REF'!$B662)</f>
        <v>0</v>
      </c>
      <c r="G662" s="654">
        <f>SUMIFS(BALANCE_P!$D:$D,BALANCE_P!$T:$T,'BALANCE-REF'!$B662)</f>
        <v>0</v>
      </c>
      <c r="H662" s="656">
        <f>SUMIFS(BALANCE_P!$E:$E,BALANCE_P!$T:$T,'BALANCE-REF'!$B662)</f>
        <v>0</v>
      </c>
      <c r="I662" s="656">
        <f>SUMIFS(BALANCE_P!$F:$F,BALANCE_P!$T:$T,'BALANCE-REF'!$B662)</f>
        <v>0</v>
      </c>
      <c r="J662" s="687">
        <f t="shared" si="30"/>
        <v>0</v>
      </c>
      <c r="K662" s="687">
        <f t="shared" si="31"/>
        <v>0</v>
      </c>
    </row>
    <row r="663" spans="1:11" ht="19" x14ac:dyDescent="0.25">
      <c r="A663" s="671">
        <f t="shared" si="29"/>
        <v>6</v>
      </c>
      <c r="B663" s="652">
        <v>442935</v>
      </c>
      <c r="C663" s="652" t="s">
        <v>2486</v>
      </c>
      <c r="D663" s="654">
        <f>SUMIFS('BALANCE_P-1'!$C:$C,'BALANCE_P-1'!$T:$T,'BALANCE-REF'!$B663)</f>
        <v>0</v>
      </c>
      <c r="E663" s="654">
        <f>SUMIFS('BALANCE_P-1'!$D:$D,'BALANCE_P-1'!$T:$T,'BALANCE-REF'!$B663)</f>
        <v>0</v>
      </c>
      <c r="F663" s="654">
        <f>SUMIFS(BALANCE_P!$C:$C,BALANCE_P!$T:$T,'BALANCE-REF'!$B663)</f>
        <v>0</v>
      </c>
      <c r="G663" s="654">
        <f>SUMIFS(BALANCE_P!$D:$D,BALANCE_P!$T:$T,'BALANCE-REF'!$B663)</f>
        <v>0</v>
      </c>
      <c r="H663" s="656">
        <f>SUMIFS(BALANCE_P!$E:$E,BALANCE_P!$T:$T,'BALANCE-REF'!$B663)</f>
        <v>0</v>
      </c>
      <c r="I663" s="656">
        <f>SUMIFS(BALANCE_P!$F:$F,BALANCE_P!$T:$T,'BALANCE-REF'!$B663)</f>
        <v>0</v>
      </c>
      <c r="J663" s="687">
        <f t="shared" si="30"/>
        <v>0</v>
      </c>
      <c r="K663" s="687">
        <f t="shared" si="31"/>
        <v>0</v>
      </c>
    </row>
    <row r="664" spans="1:11" ht="19" x14ac:dyDescent="0.25">
      <c r="A664" s="671">
        <f t="shared" si="29"/>
        <v>6</v>
      </c>
      <c r="B664" s="652">
        <v>442936</v>
      </c>
      <c r="C664" s="652" t="s">
        <v>2487</v>
      </c>
      <c r="D664" s="654">
        <f>SUMIFS('BALANCE_P-1'!$C:$C,'BALANCE_P-1'!$T:$T,'BALANCE-REF'!$B664)</f>
        <v>0</v>
      </c>
      <c r="E664" s="654">
        <f>SUMIFS('BALANCE_P-1'!$D:$D,'BALANCE_P-1'!$T:$T,'BALANCE-REF'!$B664)</f>
        <v>0</v>
      </c>
      <c r="F664" s="654">
        <f>SUMIFS(BALANCE_P!$C:$C,BALANCE_P!$T:$T,'BALANCE-REF'!$B664)</f>
        <v>0</v>
      </c>
      <c r="G664" s="654">
        <f>SUMIFS(BALANCE_P!$D:$D,BALANCE_P!$T:$T,'BALANCE-REF'!$B664)</f>
        <v>0</v>
      </c>
      <c r="H664" s="656">
        <f>SUMIFS(BALANCE_P!$E:$E,BALANCE_P!$T:$T,'BALANCE-REF'!$B664)</f>
        <v>0</v>
      </c>
      <c r="I664" s="656">
        <f>SUMIFS(BALANCE_P!$F:$F,BALANCE_P!$T:$T,'BALANCE-REF'!$B664)</f>
        <v>0</v>
      </c>
      <c r="J664" s="687">
        <f t="shared" si="30"/>
        <v>0</v>
      </c>
      <c r="K664" s="687">
        <f t="shared" si="31"/>
        <v>0</v>
      </c>
    </row>
    <row r="665" spans="1:11" ht="19" x14ac:dyDescent="0.25">
      <c r="A665" s="671">
        <f t="shared" si="29"/>
        <v>6</v>
      </c>
      <c r="B665" s="652">
        <v>442937</v>
      </c>
      <c r="C665" s="652" t="s">
        <v>2488</v>
      </c>
      <c r="D665" s="654">
        <f>SUMIFS('BALANCE_P-1'!$C:$C,'BALANCE_P-1'!$T:$T,'BALANCE-REF'!$B665)</f>
        <v>0</v>
      </c>
      <c r="E665" s="654">
        <f>SUMIFS('BALANCE_P-1'!$D:$D,'BALANCE_P-1'!$T:$T,'BALANCE-REF'!$B665)</f>
        <v>0</v>
      </c>
      <c r="F665" s="654">
        <f>SUMIFS(BALANCE_P!$C:$C,BALANCE_P!$T:$T,'BALANCE-REF'!$B665)</f>
        <v>0</v>
      </c>
      <c r="G665" s="654">
        <f>SUMIFS(BALANCE_P!$D:$D,BALANCE_P!$T:$T,'BALANCE-REF'!$B665)</f>
        <v>0</v>
      </c>
      <c r="H665" s="656">
        <f>SUMIFS(BALANCE_P!$E:$E,BALANCE_P!$T:$T,'BALANCE-REF'!$B665)</f>
        <v>0</v>
      </c>
      <c r="I665" s="656">
        <f>SUMIFS(BALANCE_P!$F:$F,BALANCE_P!$T:$T,'BALANCE-REF'!$B665)</f>
        <v>0</v>
      </c>
      <c r="J665" s="687">
        <f t="shared" si="30"/>
        <v>0</v>
      </c>
      <c r="K665" s="687">
        <f t="shared" si="31"/>
        <v>0</v>
      </c>
    </row>
    <row r="666" spans="1:11" ht="19" x14ac:dyDescent="0.25">
      <c r="A666" s="671">
        <f t="shared" si="29"/>
        <v>6</v>
      </c>
      <c r="B666" s="652">
        <v>442938</v>
      </c>
      <c r="C666" s="652" t="s">
        <v>2489</v>
      </c>
      <c r="D666" s="654">
        <f>SUMIFS('BALANCE_P-1'!$C:$C,'BALANCE_P-1'!$T:$T,'BALANCE-REF'!$B666)</f>
        <v>0</v>
      </c>
      <c r="E666" s="654">
        <f>SUMIFS('BALANCE_P-1'!$D:$D,'BALANCE_P-1'!$T:$T,'BALANCE-REF'!$B666)</f>
        <v>0</v>
      </c>
      <c r="F666" s="654">
        <f>SUMIFS(BALANCE_P!$C:$C,BALANCE_P!$T:$T,'BALANCE-REF'!$B666)</f>
        <v>0</v>
      </c>
      <c r="G666" s="654">
        <f>SUMIFS(BALANCE_P!$D:$D,BALANCE_P!$T:$T,'BALANCE-REF'!$B666)</f>
        <v>0</v>
      </c>
      <c r="H666" s="656">
        <f>SUMIFS(BALANCE_P!$E:$E,BALANCE_P!$T:$T,'BALANCE-REF'!$B666)</f>
        <v>0</v>
      </c>
      <c r="I666" s="656">
        <f>SUMIFS(BALANCE_P!$F:$F,BALANCE_P!$T:$T,'BALANCE-REF'!$B666)</f>
        <v>0</v>
      </c>
      <c r="J666" s="687">
        <f t="shared" si="30"/>
        <v>0</v>
      </c>
      <c r="K666" s="687">
        <f t="shared" si="31"/>
        <v>0</v>
      </c>
    </row>
    <row r="667" spans="1:11" ht="19" x14ac:dyDescent="0.25">
      <c r="A667" s="671">
        <f t="shared" ref="A667:A730" si="32">LEN(B667)</f>
        <v>2</v>
      </c>
      <c r="B667" s="658">
        <v>45</v>
      </c>
      <c r="C667" s="658" t="s">
        <v>2490</v>
      </c>
      <c r="D667" s="659">
        <f>SUMIFS('BALANCE_P-1'!$C:$C,'BALANCE_P-1'!$X:$X,'BALANCE-REF'!$B667)</f>
        <v>60000000</v>
      </c>
      <c r="E667" s="659">
        <f>SUMIFS('BALANCE_P-1'!$D:$D,'BALANCE_P-1'!$X:$X,'BALANCE-REF'!$B667)</f>
        <v>24000000</v>
      </c>
      <c r="F667" s="659">
        <f>SUMIFS(BALANCE_P!$C:$C,BALANCE_P!$X:$X,'BALANCE-REF'!$B667)</f>
        <v>0</v>
      </c>
      <c r="G667" s="659">
        <f>SUMIFS(BALANCE_P!$D:$D,BALANCE_P!$X:$X,'BALANCE-REF'!$B667)</f>
        <v>12000000</v>
      </c>
      <c r="H667" s="656">
        <f>SUMIFS(BALANCE_P!$E:$E,BALANCE_P!$X:$X,'BALANCE-REF'!$B667)</f>
        <v>60000000</v>
      </c>
      <c r="I667" s="656">
        <f>SUMIFS(BALANCE_P!$F:$F,BALANCE_P!$X:$X,'BALANCE-REF'!$B667)</f>
        <v>36000000</v>
      </c>
      <c r="J667" s="687">
        <f t="shared" si="30"/>
        <v>0</v>
      </c>
      <c r="K667" s="687">
        <f t="shared" si="31"/>
        <v>12000000</v>
      </c>
    </row>
    <row r="668" spans="1:11" ht="19" x14ac:dyDescent="0.25">
      <c r="A668" s="671">
        <f t="shared" si="32"/>
        <v>3</v>
      </c>
      <c r="B668" s="652">
        <v>451</v>
      </c>
      <c r="C668" s="652" t="s">
        <v>785</v>
      </c>
      <c r="D668" s="654">
        <f>SUMIFS('BALANCE_P-1'!$C:$C,'BALANCE_P-1'!$W:$W,'BALANCE-REF'!$B668)</f>
        <v>0</v>
      </c>
      <c r="E668" s="654">
        <f>SUMIFS('BALANCE_P-1'!$D:$D,'BALANCE_P-1'!$W:$W,'BALANCE-REF'!$B668)</f>
        <v>0</v>
      </c>
      <c r="F668" s="654">
        <f>SUMIFS(BALANCE_P!$C:$C,BALANCE_P!$W:$W,'BALANCE-REF'!$B668)</f>
        <v>0</v>
      </c>
      <c r="G668" s="654">
        <f>SUMIFS(BALANCE_P!$D:$D,BALANCE_P!$W:$W,'BALANCE-REF'!$B668)</f>
        <v>0</v>
      </c>
      <c r="H668" s="656">
        <f>SUMIFS(BALANCE_P!$E:$E,BALANCE_P!$W:$W,'BALANCE-REF'!$B668)</f>
        <v>0</v>
      </c>
      <c r="I668" s="656">
        <f>SUMIFS(BALANCE_P!$F:$F,BALANCE_P!$W:$W,'BALANCE-REF'!$B668)</f>
        <v>0</v>
      </c>
      <c r="J668" s="687">
        <f t="shared" si="30"/>
        <v>0</v>
      </c>
      <c r="K668" s="687">
        <f t="shared" si="31"/>
        <v>0</v>
      </c>
    </row>
    <row r="669" spans="1:11" ht="19" x14ac:dyDescent="0.25">
      <c r="A669" s="671">
        <f t="shared" si="32"/>
        <v>4</v>
      </c>
      <c r="B669" s="652">
        <v>4511</v>
      </c>
      <c r="C669" s="652" t="s">
        <v>2422</v>
      </c>
      <c r="D669" s="654">
        <f>SUMIFS('BALANCE_P-1'!$C:$C,'BALANCE_P-1'!$V:$V,'BALANCE-REF'!$B669)</f>
        <v>0</v>
      </c>
      <c r="E669" s="654">
        <f>SUMIFS('BALANCE_P-1'!$D:$D,'BALANCE_P-1'!$V:$V,'BALANCE-REF'!$B669)</f>
        <v>0</v>
      </c>
      <c r="F669" s="654">
        <f>SUMIFS(BALANCE_P!$C:$C,BALANCE_P!$V:$V,'BALANCE-REF'!$B669)</f>
        <v>0</v>
      </c>
      <c r="G669" s="654">
        <f>SUMIFS(BALANCE_P!$D:$D,BALANCE_P!$V:$V,'BALANCE-REF'!$B669)</f>
        <v>0</v>
      </c>
      <c r="H669" s="656">
        <f>SUMIFS(BALANCE_P!$E:$E,BALANCE_P!$V:$V,'BALANCE-REF'!$B669)</f>
        <v>0</v>
      </c>
      <c r="I669" s="656">
        <f>SUMIFS(BALANCE_P!$F:$F,BALANCE_P!$V:$V,'BALANCE-REF'!$B669)</f>
        <v>0</v>
      </c>
      <c r="J669" s="687">
        <f t="shared" si="30"/>
        <v>0</v>
      </c>
      <c r="K669" s="687">
        <f t="shared" si="31"/>
        <v>0</v>
      </c>
    </row>
    <row r="670" spans="1:11" ht="19" x14ac:dyDescent="0.25">
      <c r="A670" s="671">
        <f t="shared" si="32"/>
        <v>5</v>
      </c>
      <c r="B670" s="652">
        <v>45111</v>
      </c>
      <c r="C670" s="652" t="s">
        <v>470</v>
      </c>
      <c r="D670" s="654">
        <f>SUMIFS('BALANCE_P-1'!$C:$C,'BALANCE_P-1'!$U:$U,'BALANCE-REF'!$B670)</f>
        <v>0</v>
      </c>
      <c r="E670" s="654">
        <f>SUMIFS('BALANCE_P-1'!$D:$D,'BALANCE_P-1'!$U:$U,'BALANCE-REF'!$B670)</f>
        <v>0</v>
      </c>
      <c r="F670" s="654">
        <f>SUMIFS(BALANCE_P!$C:$C,BALANCE_P!$U:$U,'BALANCE-REF'!$B670)</f>
        <v>0</v>
      </c>
      <c r="G670" s="654">
        <f>SUMIFS(BALANCE_P!$D:$D,BALANCE_P!$U:$U,'BALANCE-REF'!$B670)</f>
        <v>0</v>
      </c>
      <c r="H670" s="656">
        <f>SUMIFS(BALANCE_P!$E:$E,BALANCE_P!$U:$U,'BALANCE-REF'!$B670)</f>
        <v>0</v>
      </c>
      <c r="I670" s="656">
        <f>SUMIFS(BALANCE_P!$F:$F,BALANCE_P!$U:$U,'BALANCE-REF'!$B670)</f>
        <v>0</v>
      </c>
      <c r="J670" s="687">
        <f t="shared" si="30"/>
        <v>0</v>
      </c>
      <c r="K670" s="687">
        <f t="shared" si="31"/>
        <v>0</v>
      </c>
    </row>
    <row r="671" spans="1:11" ht="19" x14ac:dyDescent="0.25">
      <c r="A671" s="671">
        <f t="shared" si="32"/>
        <v>5</v>
      </c>
      <c r="B671" s="652">
        <v>45112</v>
      </c>
      <c r="C671" s="652" t="s">
        <v>471</v>
      </c>
      <c r="D671" s="654">
        <f>SUMIFS('BALANCE_P-1'!$C:$C,'BALANCE_P-1'!$U:$U,'BALANCE-REF'!$B671)</f>
        <v>0</v>
      </c>
      <c r="E671" s="654">
        <f>SUMIFS('BALANCE_P-1'!$D:$D,'BALANCE_P-1'!$U:$U,'BALANCE-REF'!$B671)</f>
        <v>0</v>
      </c>
      <c r="F671" s="654">
        <f>SUMIFS(BALANCE_P!$C:$C,BALANCE_P!$U:$U,'BALANCE-REF'!$B671)</f>
        <v>0</v>
      </c>
      <c r="G671" s="654">
        <f>SUMIFS(BALANCE_P!$D:$D,BALANCE_P!$U:$U,'BALANCE-REF'!$B671)</f>
        <v>0</v>
      </c>
      <c r="H671" s="656">
        <f>SUMIFS(BALANCE_P!$E:$E,BALANCE_P!$U:$U,'BALANCE-REF'!$B671)</f>
        <v>0</v>
      </c>
      <c r="I671" s="656">
        <f>SUMIFS(BALANCE_P!$F:$F,BALANCE_P!$U:$U,'BALANCE-REF'!$B671)</f>
        <v>0</v>
      </c>
      <c r="J671" s="687">
        <f t="shared" si="30"/>
        <v>0</v>
      </c>
      <c r="K671" s="687">
        <f t="shared" si="31"/>
        <v>0</v>
      </c>
    </row>
    <row r="672" spans="1:11" ht="19" x14ac:dyDescent="0.25">
      <c r="A672" s="671">
        <f t="shared" si="32"/>
        <v>4</v>
      </c>
      <c r="B672" s="652">
        <v>4513</v>
      </c>
      <c r="C672" s="652" t="s">
        <v>2423</v>
      </c>
      <c r="D672" s="654">
        <f>SUMIFS('BALANCE_P-1'!$C:$C,'BALANCE_P-1'!$V:$V,'BALANCE-REF'!$B672)</f>
        <v>0</v>
      </c>
      <c r="E672" s="654">
        <f>SUMIFS('BALANCE_P-1'!$D:$D,'BALANCE_P-1'!$V:$V,'BALANCE-REF'!$B672)</f>
        <v>0</v>
      </c>
      <c r="F672" s="654">
        <f>SUMIFS(BALANCE_P!$C:$C,BALANCE_P!$V:$V,'BALANCE-REF'!$B672)</f>
        <v>0</v>
      </c>
      <c r="G672" s="654">
        <f>SUMIFS(BALANCE_P!$D:$D,BALANCE_P!$V:$V,'BALANCE-REF'!$B672)</f>
        <v>0</v>
      </c>
      <c r="H672" s="656">
        <f>SUMIFS(BALANCE_P!$E:$E,BALANCE_P!$V:$V,'BALANCE-REF'!$B672)</f>
        <v>0</v>
      </c>
      <c r="I672" s="656">
        <f>SUMIFS(BALANCE_P!$F:$F,BALANCE_P!$V:$V,'BALANCE-REF'!$B672)</f>
        <v>0</v>
      </c>
      <c r="J672" s="687">
        <f t="shared" si="30"/>
        <v>0</v>
      </c>
      <c r="K672" s="687">
        <f t="shared" si="31"/>
        <v>0</v>
      </c>
    </row>
    <row r="673" spans="1:11" ht="19" x14ac:dyDescent="0.25">
      <c r="A673" s="671">
        <f t="shared" si="32"/>
        <v>4</v>
      </c>
      <c r="B673" s="652">
        <v>4518</v>
      </c>
      <c r="C673" s="652" t="s">
        <v>2424</v>
      </c>
      <c r="D673" s="654">
        <f>SUMIFS('BALANCE_P-1'!$C:$C,'BALANCE_P-1'!$V:$V,'BALANCE-REF'!$B673)</f>
        <v>0</v>
      </c>
      <c r="E673" s="654">
        <f>SUMIFS('BALANCE_P-1'!$D:$D,'BALANCE_P-1'!$V:$V,'BALANCE-REF'!$B673)</f>
        <v>0</v>
      </c>
      <c r="F673" s="654">
        <f>SUMIFS(BALANCE_P!$C:$C,BALANCE_P!$V:$V,'BALANCE-REF'!$B673)</f>
        <v>0</v>
      </c>
      <c r="G673" s="654">
        <f>SUMIFS(BALANCE_P!$D:$D,BALANCE_P!$V:$V,'BALANCE-REF'!$B673)</f>
        <v>0</v>
      </c>
      <c r="H673" s="656">
        <f>SUMIFS(BALANCE_P!$E:$E,BALANCE_P!$V:$V,'BALANCE-REF'!$B673)</f>
        <v>0</v>
      </c>
      <c r="I673" s="656">
        <f>SUMIFS(BALANCE_P!$F:$F,BALANCE_P!$V:$V,'BALANCE-REF'!$B673)</f>
        <v>0</v>
      </c>
      <c r="J673" s="687">
        <f t="shared" si="30"/>
        <v>0</v>
      </c>
      <c r="K673" s="687">
        <f t="shared" si="31"/>
        <v>0</v>
      </c>
    </row>
    <row r="674" spans="1:11" ht="19" x14ac:dyDescent="0.25">
      <c r="A674" s="671">
        <f t="shared" si="32"/>
        <v>4</v>
      </c>
      <c r="B674" s="652">
        <v>4519</v>
      </c>
      <c r="C674" s="652" t="s">
        <v>2323</v>
      </c>
      <c r="D674" s="654">
        <f>SUMIFS('BALANCE_P-1'!$C:$C,'BALANCE_P-1'!$V:$V,'BALANCE-REF'!$B674)</f>
        <v>0</v>
      </c>
      <c r="E674" s="654">
        <f>SUMIFS('BALANCE_P-1'!$D:$D,'BALANCE_P-1'!$V:$V,'BALANCE-REF'!$B674)</f>
        <v>0</v>
      </c>
      <c r="F674" s="654">
        <f>SUMIFS(BALANCE_P!$C:$C,BALANCE_P!$V:$V,'BALANCE-REF'!$B674)</f>
        <v>0</v>
      </c>
      <c r="G674" s="654">
        <f>SUMIFS(BALANCE_P!$D:$D,BALANCE_P!$V:$V,'BALANCE-REF'!$B674)</f>
        <v>0</v>
      </c>
      <c r="H674" s="656">
        <f>SUMIFS(BALANCE_P!$E:$E,BALANCE_P!$V:$V,'BALANCE-REF'!$B674)</f>
        <v>0</v>
      </c>
      <c r="I674" s="656">
        <f>SUMIFS(BALANCE_P!$F:$F,BALANCE_P!$V:$V,'BALANCE-REF'!$B674)</f>
        <v>0</v>
      </c>
      <c r="J674" s="687">
        <f t="shared" si="30"/>
        <v>0</v>
      </c>
      <c r="K674" s="687">
        <f t="shared" si="31"/>
        <v>0</v>
      </c>
    </row>
    <row r="675" spans="1:11" ht="19" x14ac:dyDescent="0.25">
      <c r="A675" s="671">
        <f t="shared" si="32"/>
        <v>3</v>
      </c>
      <c r="B675" s="652">
        <v>452</v>
      </c>
      <c r="C675" s="652" t="s">
        <v>786</v>
      </c>
      <c r="D675" s="654">
        <f>SUMIFS('BALANCE_P-1'!$C:$C,'BALANCE_P-1'!$W:$W,'BALANCE-REF'!$B675)</f>
        <v>0</v>
      </c>
      <c r="E675" s="654">
        <f>SUMIFS('BALANCE_P-1'!$D:$D,'BALANCE_P-1'!$W:$W,'BALANCE-REF'!$B675)</f>
        <v>0</v>
      </c>
      <c r="F675" s="654">
        <f>SUMIFS(BALANCE_P!$C:$C,BALANCE_P!$W:$W,'BALANCE-REF'!$B675)</f>
        <v>0</v>
      </c>
      <c r="G675" s="654">
        <f>SUMIFS(BALANCE_P!$D:$D,BALANCE_P!$W:$W,'BALANCE-REF'!$B675)</f>
        <v>0</v>
      </c>
      <c r="H675" s="656">
        <f>SUMIFS(BALANCE_P!$E:$E,BALANCE_P!$W:$W,'BALANCE-REF'!$B675)</f>
        <v>0</v>
      </c>
      <c r="I675" s="656">
        <f>SUMIFS(BALANCE_P!$F:$F,BALANCE_P!$W:$W,'BALANCE-REF'!$B675)</f>
        <v>0</v>
      </c>
      <c r="J675" s="687">
        <f t="shared" si="30"/>
        <v>0</v>
      </c>
      <c r="K675" s="687">
        <f t="shared" si="31"/>
        <v>0</v>
      </c>
    </row>
    <row r="676" spans="1:11" ht="19" x14ac:dyDescent="0.25">
      <c r="A676" s="671">
        <f t="shared" si="32"/>
        <v>4</v>
      </c>
      <c r="B676" s="652">
        <v>4521</v>
      </c>
      <c r="C676" s="652" t="s">
        <v>786</v>
      </c>
      <c r="D676" s="654">
        <f>SUMIFS('BALANCE_P-1'!$C:$C,'BALANCE_P-1'!$V:$V,'BALANCE-REF'!$B676)</f>
        <v>0</v>
      </c>
      <c r="E676" s="654">
        <f>SUMIFS('BALANCE_P-1'!$D:$D,'BALANCE_P-1'!$V:$V,'BALANCE-REF'!$B676)</f>
        <v>0</v>
      </c>
      <c r="F676" s="654">
        <f>SUMIFS(BALANCE_P!$C:$C,BALANCE_P!$V:$V,'BALANCE-REF'!$B676)</f>
        <v>0</v>
      </c>
      <c r="G676" s="654">
        <f>SUMIFS(BALANCE_P!$D:$D,BALANCE_P!$V:$V,'BALANCE-REF'!$B676)</f>
        <v>0</v>
      </c>
      <c r="H676" s="656">
        <f>SUMIFS(BALANCE_P!$E:$E,BALANCE_P!$V:$V,'BALANCE-REF'!$B676)</f>
        <v>0</v>
      </c>
      <c r="I676" s="656">
        <f>SUMIFS(BALANCE_P!$F:$F,BALANCE_P!$V:$V,'BALANCE-REF'!$B676)</f>
        <v>0</v>
      </c>
      <c r="J676" s="687">
        <f t="shared" si="30"/>
        <v>0</v>
      </c>
      <c r="K676" s="687">
        <f t="shared" si="31"/>
        <v>0</v>
      </c>
    </row>
    <row r="677" spans="1:11" ht="19" x14ac:dyDescent="0.25">
      <c r="A677" s="671">
        <f t="shared" si="32"/>
        <v>5</v>
      </c>
      <c r="B677" s="652">
        <v>45211</v>
      </c>
      <c r="C677" s="652" t="s">
        <v>2425</v>
      </c>
      <c r="D677" s="654">
        <f>SUMIFS('BALANCE_P-1'!$C:$C,'BALANCE_P-1'!$U:$U,'BALANCE-REF'!$B677)</f>
        <v>0</v>
      </c>
      <c r="E677" s="654">
        <f>SUMIFS('BALANCE_P-1'!$D:$D,'BALANCE_P-1'!$U:$U,'BALANCE-REF'!$B677)</f>
        <v>0</v>
      </c>
      <c r="F677" s="654">
        <f>SUMIFS(BALANCE_P!$C:$C,BALANCE_P!$U:$U,'BALANCE-REF'!$B677)</f>
        <v>0</v>
      </c>
      <c r="G677" s="654">
        <f>SUMIFS(BALANCE_P!$D:$D,BALANCE_P!$U:$U,'BALANCE-REF'!$B677)</f>
        <v>0</v>
      </c>
      <c r="H677" s="656">
        <f>SUMIFS(BALANCE_P!$E:$E,BALANCE_P!$U:$U,'BALANCE-REF'!$B677)</f>
        <v>0</v>
      </c>
      <c r="I677" s="656">
        <f>SUMIFS(BALANCE_P!$F:$F,BALANCE_P!$U:$U,'BALANCE-REF'!$B677)</f>
        <v>0</v>
      </c>
      <c r="J677" s="687">
        <f t="shared" si="30"/>
        <v>0</v>
      </c>
      <c r="K677" s="687">
        <f t="shared" si="31"/>
        <v>0</v>
      </c>
    </row>
    <row r="678" spans="1:11" ht="19" x14ac:dyDescent="0.25">
      <c r="A678" s="671">
        <f t="shared" si="32"/>
        <v>6</v>
      </c>
      <c r="B678" s="652">
        <v>452111</v>
      </c>
      <c r="C678" s="652" t="s">
        <v>2426</v>
      </c>
      <c r="D678" s="654">
        <f>SUMIFS('BALANCE_P-1'!$C:$C,'BALANCE_P-1'!$T:$T,'BALANCE-REF'!$B678)</f>
        <v>0</v>
      </c>
      <c r="E678" s="654">
        <f>SUMIFS('BALANCE_P-1'!$D:$D,'BALANCE_P-1'!$T:$T,'BALANCE-REF'!$B678)</f>
        <v>0</v>
      </c>
      <c r="F678" s="654">
        <f>SUMIFS(BALANCE_P!$C:$C,BALANCE_P!$T:$T,'BALANCE-REF'!$B678)</f>
        <v>0</v>
      </c>
      <c r="G678" s="654">
        <f>SUMIFS(BALANCE_P!$D:$D,BALANCE_P!$T:$T,'BALANCE-REF'!$B678)</f>
        <v>0</v>
      </c>
      <c r="H678" s="656">
        <f>SUMIFS(BALANCE_P!$E:$E,BALANCE_P!$T:$T,'BALANCE-REF'!$B678)</f>
        <v>0</v>
      </c>
      <c r="I678" s="656">
        <f>SUMIFS(BALANCE_P!$F:$F,BALANCE_P!$T:$T,'BALANCE-REF'!$B678)</f>
        <v>0</v>
      </c>
      <c r="J678" s="687">
        <f t="shared" si="30"/>
        <v>0</v>
      </c>
      <c r="K678" s="687">
        <f t="shared" si="31"/>
        <v>0</v>
      </c>
    </row>
    <row r="679" spans="1:11" ht="19" x14ac:dyDescent="0.25">
      <c r="A679" s="671">
        <f t="shared" si="32"/>
        <v>6</v>
      </c>
      <c r="B679" s="652">
        <v>452112</v>
      </c>
      <c r="C679" s="652" t="s">
        <v>2427</v>
      </c>
      <c r="D679" s="654">
        <f>SUMIFS('BALANCE_P-1'!$C:$C,'BALANCE_P-1'!$T:$T,'BALANCE-REF'!$B679)</f>
        <v>0</v>
      </c>
      <c r="E679" s="654">
        <f>SUMIFS('BALANCE_P-1'!$D:$D,'BALANCE_P-1'!$T:$T,'BALANCE-REF'!$B679)</f>
        <v>0</v>
      </c>
      <c r="F679" s="654">
        <f>SUMIFS(BALANCE_P!$C:$C,BALANCE_P!$T:$T,'BALANCE-REF'!$B679)</f>
        <v>0</v>
      </c>
      <c r="G679" s="654">
        <f>SUMIFS(BALANCE_P!$D:$D,BALANCE_P!$T:$T,'BALANCE-REF'!$B679)</f>
        <v>0</v>
      </c>
      <c r="H679" s="656">
        <f>SUMIFS(BALANCE_P!$E:$E,BALANCE_P!$T:$T,'BALANCE-REF'!$B679)</f>
        <v>0</v>
      </c>
      <c r="I679" s="656">
        <f>SUMIFS(BALANCE_P!$F:$F,BALANCE_P!$T:$T,'BALANCE-REF'!$B679)</f>
        <v>0</v>
      </c>
      <c r="J679" s="687">
        <f t="shared" si="30"/>
        <v>0</v>
      </c>
      <c r="K679" s="687">
        <f t="shared" si="31"/>
        <v>0</v>
      </c>
    </row>
    <row r="680" spans="1:11" ht="19" x14ac:dyDescent="0.25">
      <c r="A680" s="671">
        <f t="shared" si="32"/>
        <v>6</v>
      </c>
      <c r="B680" s="652">
        <v>452113</v>
      </c>
      <c r="C680" s="652" t="s">
        <v>2428</v>
      </c>
      <c r="D680" s="654">
        <f>SUMIFS('BALANCE_P-1'!$C:$C,'BALANCE_P-1'!$T:$T,'BALANCE-REF'!$B680)</f>
        <v>0</v>
      </c>
      <c r="E680" s="654">
        <f>SUMIFS('BALANCE_P-1'!$D:$D,'BALANCE_P-1'!$T:$T,'BALANCE-REF'!$B680)</f>
        <v>0</v>
      </c>
      <c r="F680" s="654">
        <f>SUMIFS(BALANCE_P!$C:$C,BALANCE_P!$T:$T,'BALANCE-REF'!$B680)</f>
        <v>0</v>
      </c>
      <c r="G680" s="654">
        <f>SUMIFS(BALANCE_P!$D:$D,BALANCE_P!$T:$T,'BALANCE-REF'!$B680)</f>
        <v>0</v>
      </c>
      <c r="H680" s="656">
        <f>SUMIFS(BALANCE_P!$E:$E,BALANCE_P!$T:$T,'BALANCE-REF'!$B680)</f>
        <v>0</v>
      </c>
      <c r="I680" s="656">
        <f>SUMIFS(BALANCE_P!$F:$F,BALANCE_P!$T:$T,'BALANCE-REF'!$B680)</f>
        <v>0</v>
      </c>
      <c r="J680" s="687">
        <f t="shared" si="30"/>
        <v>0</v>
      </c>
      <c r="K680" s="687">
        <f t="shared" si="31"/>
        <v>0</v>
      </c>
    </row>
    <row r="681" spans="1:11" ht="19" x14ac:dyDescent="0.25">
      <c r="A681" s="671">
        <f t="shared" si="32"/>
        <v>6</v>
      </c>
      <c r="B681" s="652">
        <v>452114</v>
      </c>
      <c r="C681" s="652" t="s">
        <v>2429</v>
      </c>
      <c r="D681" s="654">
        <f>SUMIFS('BALANCE_P-1'!$C:$C,'BALANCE_P-1'!$T:$T,'BALANCE-REF'!$B681)</f>
        <v>0</v>
      </c>
      <c r="E681" s="654">
        <f>SUMIFS('BALANCE_P-1'!$D:$D,'BALANCE_P-1'!$T:$T,'BALANCE-REF'!$B681)</f>
        <v>0</v>
      </c>
      <c r="F681" s="654">
        <f>SUMIFS(BALANCE_P!$C:$C,BALANCE_P!$T:$T,'BALANCE-REF'!$B681)</f>
        <v>0</v>
      </c>
      <c r="G681" s="654">
        <f>SUMIFS(BALANCE_P!$D:$D,BALANCE_P!$T:$T,'BALANCE-REF'!$B681)</f>
        <v>0</v>
      </c>
      <c r="H681" s="656">
        <f>SUMIFS(BALANCE_P!$E:$E,BALANCE_P!$T:$T,'BALANCE-REF'!$B681)</f>
        <v>0</v>
      </c>
      <c r="I681" s="656">
        <f>SUMIFS(BALANCE_P!$F:$F,BALANCE_P!$T:$T,'BALANCE-REF'!$B681)</f>
        <v>0</v>
      </c>
      <c r="J681" s="687">
        <f t="shared" si="30"/>
        <v>0</v>
      </c>
      <c r="K681" s="687">
        <f t="shared" si="31"/>
        <v>0</v>
      </c>
    </row>
    <row r="682" spans="1:11" ht="19" x14ac:dyDescent="0.25">
      <c r="A682" s="671">
        <f t="shared" si="32"/>
        <v>6</v>
      </c>
      <c r="B682" s="652">
        <v>452115</v>
      </c>
      <c r="C682" s="652" t="s">
        <v>2430</v>
      </c>
      <c r="D682" s="654">
        <f>SUMIFS('BALANCE_P-1'!$C:$C,'BALANCE_P-1'!$T:$T,'BALANCE-REF'!$B682)</f>
        <v>0</v>
      </c>
      <c r="E682" s="654">
        <f>SUMIFS('BALANCE_P-1'!$D:$D,'BALANCE_P-1'!$T:$T,'BALANCE-REF'!$B682)</f>
        <v>0</v>
      </c>
      <c r="F682" s="654">
        <f>SUMIFS(BALANCE_P!$C:$C,BALANCE_P!$T:$T,'BALANCE-REF'!$B682)</f>
        <v>0</v>
      </c>
      <c r="G682" s="654">
        <f>SUMIFS(BALANCE_P!$D:$D,BALANCE_P!$T:$T,'BALANCE-REF'!$B682)</f>
        <v>0</v>
      </c>
      <c r="H682" s="656">
        <f>SUMIFS(BALANCE_P!$E:$E,BALANCE_P!$T:$T,'BALANCE-REF'!$B682)</f>
        <v>0</v>
      </c>
      <c r="I682" s="656">
        <f>SUMIFS(BALANCE_P!$F:$F,BALANCE_P!$T:$T,'BALANCE-REF'!$B682)</f>
        <v>0</v>
      </c>
      <c r="J682" s="687">
        <f t="shared" si="30"/>
        <v>0</v>
      </c>
      <c r="K682" s="687">
        <f t="shared" si="31"/>
        <v>0</v>
      </c>
    </row>
    <row r="683" spans="1:11" ht="19" x14ac:dyDescent="0.25">
      <c r="A683" s="671">
        <f t="shared" si="32"/>
        <v>6</v>
      </c>
      <c r="B683" s="652">
        <v>452116</v>
      </c>
      <c r="C683" s="652" t="s">
        <v>2431</v>
      </c>
      <c r="D683" s="654">
        <f>SUMIFS('BALANCE_P-1'!$C:$C,'BALANCE_P-1'!$T:$T,'BALANCE-REF'!$B683)</f>
        <v>0</v>
      </c>
      <c r="E683" s="654">
        <f>SUMIFS('BALANCE_P-1'!$D:$D,'BALANCE_P-1'!$T:$T,'BALANCE-REF'!$B683)</f>
        <v>0</v>
      </c>
      <c r="F683" s="654">
        <f>SUMIFS(BALANCE_P!$C:$C,BALANCE_P!$T:$T,'BALANCE-REF'!$B683)</f>
        <v>0</v>
      </c>
      <c r="G683" s="654">
        <f>SUMIFS(BALANCE_P!$D:$D,BALANCE_P!$T:$T,'BALANCE-REF'!$B683)</f>
        <v>0</v>
      </c>
      <c r="H683" s="656">
        <f>SUMIFS(BALANCE_P!$E:$E,BALANCE_P!$T:$T,'BALANCE-REF'!$B683)</f>
        <v>0</v>
      </c>
      <c r="I683" s="656">
        <f>SUMIFS(BALANCE_P!$F:$F,BALANCE_P!$T:$T,'BALANCE-REF'!$B683)</f>
        <v>0</v>
      </c>
      <c r="J683" s="687">
        <f t="shared" si="30"/>
        <v>0</v>
      </c>
      <c r="K683" s="687">
        <f t="shared" si="31"/>
        <v>0</v>
      </c>
    </row>
    <row r="684" spans="1:11" ht="19" x14ac:dyDescent="0.25">
      <c r="A684" s="671">
        <f t="shared" si="32"/>
        <v>6</v>
      </c>
      <c r="B684" s="652">
        <v>452117</v>
      </c>
      <c r="C684" s="652" t="s">
        <v>2432</v>
      </c>
      <c r="D684" s="654">
        <f>SUMIFS('BALANCE_P-1'!$C:$C,'BALANCE_P-1'!$T:$T,'BALANCE-REF'!$B684)</f>
        <v>0</v>
      </c>
      <c r="E684" s="654">
        <f>SUMIFS('BALANCE_P-1'!$D:$D,'BALANCE_P-1'!$T:$T,'BALANCE-REF'!$B684)</f>
        <v>0</v>
      </c>
      <c r="F684" s="654">
        <f>SUMIFS(BALANCE_P!$C:$C,BALANCE_P!$T:$T,'BALANCE-REF'!$B684)</f>
        <v>0</v>
      </c>
      <c r="G684" s="654">
        <f>SUMIFS(BALANCE_P!$D:$D,BALANCE_P!$T:$T,'BALANCE-REF'!$B684)</f>
        <v>0</v>
      </c>
      <c r="H684" s="656">
        <f>SUMIFS(BALANCE_P!$E:$E,BALANCE_P!$T:$T,'BALANCE-REF'!$B684)</f>
        <v>0</v>
      </c>
      <c r="I684" s="656">
        <f>SUMIFS(BALANCE_P!$F:$F,BALANCE_P!$T:$T,'BALANCE-REF'!$B684)</f>
        <v>0</v>
      </c>
      <c r="J684" s="687">
        <f t="shared" si="30"/>
        <v>0</v>
      </c>
      <c r="K684" s="687">
        <f t="shared" si="31"/>
        <v>0</v>
      </c>
    </row>
    <row r="685" spans="1:11" ht="19" x14ac:dyDescent="0.25">
      <c r="A685" s="671">
        <f t="shared" si="32"/>
        <v>6</v>
      </c>
      <c r="B685" s="652">
        <v>452118</v>
      </c>
      <c r="C685" s="652" t="s">
        <v>2433</v>
      </c>
      <c r="D685" s="654">
        <f>SUMIFS('BALANCE_P-1'!$C:$C,'BALANCE_P-1'!$T:$T,'BALANCE-REF'!$B685)</f>
        <v>0</v>
      </c>
      <c r="E685" s="654">
        <f>SUMIFS('BALANCE_P-1'!$D:$D,'BALANCE_P-1'!$T:$T,'BALANCE-REF'!$B685)</f>
        <v>0</v>
      </c>
      <c r="F685" s="654">
        <f>SUMIFS(BALANCE_P!$C:$C,BALANCE_P!$T:$T,'BALANCE-REF'!$B685)</f>
        <v>0</v>
      </c>
      <c r="G685" s="654">
        <f>SUMIFS(BALANCE_P!$D:$D,BALANCE_P!$T:$T,'BALANCE-REF'!$B685)</f>
        <v>0</v>
      </c>
      <c r="H685" s="656">
        <f>SUMIFS(BALANCE_P!$E:$E,BALANCE_P!$T:$T,'BALANCE-REF'!$B685)</f>
        <v>0</v>
      </c>
      <c r="I685" s="656">
        <f>SUMIFS(BALANCE_P!$F:$F,BALANCE_P!$T:$T,'BALANCE-REF'!$B685)</f>
        <v>0</v>
      </c>
      <c r="J685" s="687">
        <f t="shared" si="30"/>
        <v>0</v>
      </c>
      <c r="K685" s="687">
        <f t="shared" si="31"/>
        <v>0</v>
      </c>
    </row>
    <row r="686" spans="1:11" ht="19" x14ac:dyDescent="0.25">
      <c r="A686" s="671">
        <f t="shared" si="32"/>
        <v>5</v>
      </c>
      <c r="B686" s="652">
        <v>45212</v>
      </c>
      <c r="C686" s="652" t="s">
        <v>2434</v>
      </c>
      <c r="D686" s="654">
        <f>SUMIFS('BALANCE_P-1'!$C:$C,'BALANCE_P-1'!$U:$U,'BALANCE-REF'!$B686)</f>
        <v>0</v>
      </c>
      <c r="E686" s="654">
        <f>SUMIFS('BALANCE_P-1'!$D:$D,'BALANCE_P-1'!$U:$U,'BALANCE-REF'!$B686)</f>
        <v>0</v>
      </c>
      <c r="F686" s="654">
        <f>SUMIFS(BALANCE_P!$C:$C,BALANCE_P!$U:$U,'BALANCE-REF'!$B686)</f>
        <v>0</v>
      </c>
      <c r="G686" s="654">
        <f>SUMIFS(BALANCE_P!$D:$D,BALANCE_P!$U:$U,'BALANCE-REF'!$B686)</f>
        <v>0</v>
      </c>
      <c r="H686" s="656">
        <f>SUMIFS(BALANCE_P!$E:$E,BALANCE_P!$U:$U,'BALANCE-REF'!$B686)</f>
        <v>0</v>
      </c>
      <c r="I686" s="656">
        <f>SUMIFS(BALANCE_P!$F:$F,BALANCE_P!$U:$U,'BALANCE-REF'!$B686)</f>
        <v>0</v>
      </c>
      <c r="J686" s="687">
        <f t="shared" si="30"/>
        <v>0</v>
      </c>
      <c r="K686" s="687">
        <f t="shared" si="31"/>
        <v>0</v>
      </c>
    </row>
    <row r="687" spans="1:11" ht="19" x14ac:dyDescent="0.25">
      <c r="A687" s="671">
        <f t="shared" si="32"/>
        <v>6</v>
      </c>
      <c r="B687" s="652">
        <v>452121</v>
      </c>
      <c r="C687" s="652" t="s">
        <v>2491</v>
      </c>
      <c r="D687" s="654">
        <f>SUMIFS('BALANCE_P-1'!$C:$C,'BALANCE_P-1'!$T:$T,'BALANCE-REF'!$B687)</f>
        <v>0</v>
      </c>
      <c r="E687" s="654">
        <f>SUMIFS('BALANCE_P-1'!$D:$D,'BALANCE_P-1'!$T:$T,'BALANCE-REF'!$B687)</f>
        <v>0</v>
      </c>
      <c r="F687" s="654">
        <f>SUMIFS(BALANCE_P!$C:$C,BALANCE_P!$T:$T,'BALANCE-REF'!$B687)</f>
        <v>0</v>
      </c>
      <c r="G687" s="654">
        <f>SUMIFS(BALANCE_P!$D:$D,BALANCE_P!$T:$T,'BALANCE-REF'!$B687)</f>
        <v>0</v>
      </c>
      <c r="H687" s="656">
        <f>SUMIFS(BALANCE_P!$E:$E,BALANCE_P!$T:$T,'BALANCE-REF'!$B687)</f>
        <v>0</v>
      </c>
      <c r="I687" s="656">
        <f>SUMIFS(BALANCE_P!$F:$F,BALANCE_P!$T:$T,'BALANCE-REF'!$B687)</f>
        <v>0</v>
      </c>
      <c r="J687" s="687">
        <f t="shared" si="30"/>
        <v>0</v>
      </c>
      <c r="K687" s="687">
        <f t="shared" si="31"/>
        <v>0</v>
      </c>
    </row>
    <row r="688" spans="1:11" ht="19" x14ac:dyDescent="0.25">
      <c r="A688" s="671">
        <f t="shared" si="32"/>
        <v>6</v>
      </c>
      <c r="B688" s="652">
        <v>452122</v>
      </c>
      <c r="C688" s="652" t="s">
        <v>2492</v>
      </c>
      <c r="D688" s="654">
        <f>SUMIFS('BALANCE_P-1'!$C:$C,'BALANCE_P-1'!$T:$T,'BALANCE-REF'!$B688)</f>
        <v>0</v>
      </c>
      <c r="E688" s="654">
        <f>SUMIFS('BALANCE_P-1'!$D:$D,'BALANCE_P-1'!$T:$T,'BALANCE-REF'!$B688)</f>
        <v>0</v>
      </c>
      <c r="F688" s="654">
        <f>SUMIFS(BALANCE_P!$C:$C,BALANCE_P!$T:$T,'BALANCE-REF'!$B688)</f>
        <v>0</v>
      </c>
      <c r="G688" s="654">
        <f>SUMIFS(BALANCE_P!$D:$D,BALANCE_P!$T:$T,'BALANCE-REF'!$B688)</f>
        <v>0</v>
      </c>
      <c r="H688" s="656">
        <f>SUMIFS(BALANCE_P!$E:$E,BALANCE_P!$T:$T,'BALANCE-REF'!$B688)</f>
        <v>0</v>
      </c>
      <c r="I688" s="656">
        <f>SUMIFS(BALANCE_P!$F:$F,BALANCE_P!$T:$T,'BALANCE-REF'!$B688)</f>
        <v>0</v>
      </c>
      <c r="J688" s="687">
        <f t="shared" si="30"/>
        <v>0</v>
      </c>
      <c r="K688" s="687">
        <f t="shared" si="31"/>
        <v>0</v>
      </c>
    </row>
    <row r="689" spans="1:11" ht="19" x14ac:dyDescent="0.25">
      <c r="A689" s="671">
        <f t="shared" si="32"/>
        <v>6</v>
      </c>
      <c r="B689" s="652">
        <v>452123</v>
      </c>
      <c r="C689" s="652" t="s">
        <v>2437</v>
      </c>
      <c r="D689" s="654">
        <f>SUMIFS('BALANCE_P-1'!$C:$C,'BALANCE_P-1'!$T:$T,'BALANCE-REF'!$B689)</f>
        <v>0</v>
      </c>
      <c r="E689" s="654">
        <f>SUMIFS('BALANCE_P-1'!$D:$D,'BALANCE_P-1'!$T:$T,'BALANCE-REF'!$B689)</f>
        <v>0</v>
      </c>
      <c r="F689" s="654">
        <f>SUMIFS(BALANCE_P!$C:$C,BALANCE_P!$T:$T,'BALANCE-REF'!$B689)</f>
        <v>0</v>
      </c>
      <c r="G689" s="654">
        <f>SUMIFS(BALANCE_P!$D:$D,BALANCE_P!$T:$T,'BALANCE-REF'!$B689)</f>
        <v>0</v>
      </c>
      <c r="H689" s="656">
        <f>SUMIFS(BALANCE_P!$E:$E,BALANCE_P!$T:$T,'BALANCE-REF'!$B689)</f>
        <v>0</v>
      </c>
      <c r="I689" s="656">
        <f>SUMIFS(BALANCE_P!$F:$F,BALANCE_P!$T:$T,'BALANCE-REF'!$B689)</f>
        <v>0</v>
      </c>
      <c r="J689" s="687">
        <f t="shared" si="30"/>
        <v>0</v>
      </c>
      <c r="K689" s="687">
        <f t="shared" si="31"/>
        <v>0</v>
      </c>
    </row>
    <row r="690" spans="1:11" ht="19" x14ac:dyDescent="0.25">
      <c r="A690" s="671">
        <f t="shared" si="32"/>
        <v>6</v>
      </c>
      <c r="B690" s="652">
        <v>452124</v>
      </c>
      <c r="C690" s="652" t="s">
        <v>2438</v>
      </c>
      <c r="D690" s="654">
        <f>SUMIFS('BALANCE_P-1'!$C:$C,'BALANCE_P-1'!$T:$T,'BALANCE-REF'!$B690)</f>
        <v>0</v>
      </c>
      <c r="E690" s="654">
        <f>SUMIFS('BALANCE_P-1'!$D:$D,'BALANCE_P-1'!$T:$T,'BALANCE-REF'!$B690)</f>
        <v>0</v>
      </c>
      <c r="F690" s="654">
        <f>SUMIFS(BALANCE_P!$C:$C,BALANCE_P!$T:$T,'BALANCE-REF'!$B690)</f>
        <v>0</v>
      </c>
      <c r="G690" s="654">
        <f>SUMIFS(BALANCE_P!$D:$D,BALANCE_P!$T:$T,'BALANCE-REF'!$B690)</f>
        <v>0</v>
      </c>
      <c r="H690" s="656">
        <f>SUMIFS(BALANCE_P!$E:$E,BALANCE_P!$T:$T,'BALANCE-REF'!$B690)</f>
        <v>0</v>
      </c>
      <c r="I690" s="656">
        <f>SUMIFS(BALANCE_P!$F:$F,BALANCE_P!$T:$T,'BALANCE-REF'!$B690)</f>
        <v>0</v>
      </c>
      <c r="J690" s="687">
        <f t="shared" si="30"/>
        <v>0</v>
      </c>
      <c r="K690" s="687">
        <f t="shared" si="31"/>
        <v>0</v>
      </c>
    </row>
    <row r="691" spans="1:11" ht="19" x14ac:dyDescent="0.25">
      <c r="A691" s="671">
        <f t="shared" si="32"/>
        <v>6</v>
      </c>
      <c r="B691" s="652">
        <v>452125</v>
      </c>
      <c r="C691" s="652" t="s">
        <v>2439</v>
      </c>
      <c r="D691" s="654">
        <f>SUMIFS('BALANCE_P-1'!$C:$C,'BALANCE_P-1'!$T:$T,'BALANCE-REF'!$B691)</f>
        <v>0</v>
      </c>
      <c r="E691" s="654">
        <f>SUMIFS('BALANCE_P-1'!$D:$D,'BALANCE_P-1'!$T:$T,'BALANCE-REF'!$B691)</f>
        <v>0</v>
      </c>
      <c r="F691" s="654">
        <f>SUMIFS(BALANCE_P!$C:$C,BALANCE_P!$T:$T,'BALANCE-REF'!$B691)</f>
        <v>0</v>
      </c>
      <c r="G691" s="654">
        <f>SUMIFS(BALANCE_P!$D:$D,BALANCE_P!$T:$T,'BALANCE-REF'!$B691)</f>
        <v>0</v>
      </c>
      <c r="H691" s="656">
        <f>SUMIFS(BALANCE_P!$E:$E,BALANCE_P!$T:$T,'BALANCE-REF'!$B691)</f>
        <v>0</v>
      </c>
      <c r="I691" s="656">
        <f>SUMIFS(BALANCE_P!$F:$F,BALANCE_P!$T:$T,'BALANCE-REF'!$B691)</f>
        <v>0</v>
      </c>
      <c r="J691" s="687">
        <f t="shared" si="30"/>
        <v>0</v>
      </c>
      <c r="K691" s="687">
        <f t="shared" si="31"/>
        <v>0</v>
      </c>
    </row>
    <row r="692" spans="1:11" ht="19" x14ac:dyDescent="0.25">
      <c r="A692" s="671">
        <f t="shared" si="32"/>
        <v>6</v>
      </c>
      <c r="B692" s="652">
        <v>452126</v>
      </c>
      <c r="C692" s="652" t="s">
        <v>2440</v>
      </c>
      <c r="D692" s="654">
        <f>SUMIFS('BALANCE_P-1'!$C:$C,'BALANCE_P-1'!$T:$T,'BALANCE-REF'!$B692)</f>
        <v>0</v>
      </c>
      <c r="E692" s="654">
        <f>SUMIFS('BALANCE_P-1'!$D:$D,'BALANCE_P-1'!$T:$T,'BALANCE-REF'!$B692)</f>
        <v>0</v>
      </c>
      <c r="F692" s="654">
        <f>SUMIFS(BALANCE_P!$C:$C,BALANCE_P!$T:$T,'BALANCE-REF'!$B692)</f>
        <v>0</v>
      </c>
      <c r="G692" s="654">
        <f>SUMIFS(BALANCE_P!$D:$D,BALANCE_P!$T:$T,'BALANCE-REF'!$B692)</f>
        <v>0</v>
      </c>
      <c r="H692" s="656">
        <f>SUMIFS(BALANCE_P!$E:$E,BALANCE_P!$T:$T,'BALANCE-REF'!$B692)</f>
        <v>0</v>
      </c>
      <c r="I692" s="656">
        <f>SUMIFS(BALANCE_P!$F:$F,BALANCE_P!$T:$T,'BALANCE-REF'!$B692)</f>
        <v>0</v>
      </c>
      <c r="J692" s="687">
        <f t="shared" si="30"/>
        <v>0</v>
      </c>
      <c r="K692" s="687">
        <f t="shared" si="31"/>
        <v>0</v>
      </c>
    </row>
    <row r="693" spans="1:11" ht="19" x14ac:dyDescent="0.25">
      <c r="A693" s="671">
        <f t="shared" si="32"/>
        <v>6</v>
      </c>
      <c r="B693" s="652">
        <v>452127</v>
      </c>
      <c r="C693" s="652" t="s">
        <v>2441</v>
      </c>
      <c r="D693" s="654">
        <f>SUMIFS('BALANCE_P-1'!$C:$C,'BALANCE_P-1'!$T:$T,'BALANCE-REF'!$B693)</f>
        <v>0</v>
      </c>
      <c r="E693" s="654">
        <f>SUMIFS('BALANCE_P-1'!$D:$D,'BALANCE_P-1'!$T:$T,'BALANCE-REF'!$B693)</f>
        <v>0</v>
      </c>
      <c r="F693" s="654">
        <f>SUMIFS(BALANCE_P!$C:$C,BALANCE_P!$T:$T,'BALANCE-REF'!$B693)</f>
        <v>0</v>
      </c>
      <c r="G693" s="654">
        <f>SUMIFS(BALANCE_P!$D:$D,BALANCE_P!$T:$T,'BALANCE-REF'!$B693)</f>
        <v>0</v>
      </c>
      <c r="H693" s="656">
        <f>SUMIFS(BALANCE_P!$E:$E,BALANCE_P!$T:$T,'BALANCE-REF'!$B693)</f>
        <v>0</v>
      </c>
      <c r="I693" s="656">
        <f>SUMIFS(BALANCE_P!$F:$F,BALANCE_P!$T:$T,'BALANCE-REF'!$B693)</f>
        <v>0</v>
      </c>
      <c r="J693" s="687">
        <f t="shared" si="30"/>
        <v>0</v>
      </c>
      <c r="K693" s="687">
        <f t="shared" si="31"/>
        <v>0</v>
      </c>
    </row>
    <row r="694" spans="1:11" ht="19" x14ac:dyDescent="0.25">
      <c r="A694" s="671">
        <f t="shared" si="32"/>
        <v>5</v>
      </c>
      <c r="B694" s="652">
        <v>45213</v>
      </c>
      <c r="C694" s="652" t="s">
        <v>2442</v>
      </c>
      <c r="D694" s="654">
        <f>SUMIFS('BALANCE_P-1'!$C:$C,'BALANCE_P-1'!$U:$U,'BALANCE-REF'!$B694)</f>
        <v>0</v>
      </c>
      <c r="E694" s="654">
        <f>SUMIFS('BALANCE_P-1'!$D:$D,'BALANCE_P-1'!$U:$U,'BALANCE-REF'!$B694)</f>
        <v>0</v>
      </c>
      <c r="F694" s="654">
        <f>SUMIFS(BALANCE_P!$C:$C,BALANCE_P!$U:$U,'BALANCE-REF'!$B694)</f>
        <v>0</v>
      </c>
      <c r="G694" s="654">
        <f>SUMIFS(BALANCE_P!$D:$D,BALANCE_P!$U:$U,'BALANCE-REF'!$B694)</f>
        <v>0</v>
      </c>
      <c r="H694" s="656">
        <f>SUMIFS(BALANCE_P!$E:$E,BALANCE_P!$U:$U,'BALANCE-REF'!$B694)</f>
        <v>0</v>
      </c>
      <c r="I694" s="656">
        <f>SUMIFS(BALANCE_P!$F:$F,BALANCE_P!$U:$U,'BALANCE-REF'!$B694)</f>
        <v>0</v>
      </c>
      <c r="J694" s="687">
        <f t="shared" si="30"/>
        <v>0</v>
      </c>
      <c r="K694" s="687">
        <f t="shared" si="31"/>
        <v>0</v>
      </c>
    </row>
    <row r="695" spans="1:11" ht="19" x14ac:dyDescent="0.25">
      <c r="A695" s="671">
        <f t="shared" si="32"/>
        <v>6</v>
      </c>
      <c r="B695" s="652">
        <v>452131</v>
      </c>
      <c r="C695" s="652" t="s">
        <v>2409</v>
      </c>
      <c r="D695" s="654">
        <f>SUMIFS('BALANCE_P-1'!$C:$C,'BALANCE_P-1'!$T:$T,'BALANCE-REF'!$B695)</f>
        <v>0</v>
      </c>
      <c r="E695" s="654">
        <f>SUMIFS('BALANCE_P-1'!$D:$D,'BALANCE_P-1'!$T:$T,'BALANCE-REF'!$B695)</f>
        <v>0</v>
      </c>
      <c r="F695" s="654">
        <f>SUMIFS(BALANCE_P!$C:$C,BALANCE_P!$T:$T,'BALANCE-REF'!$B695)</f>
        <v>0</v>
      </c>
      <c r="G695" s="654">
        <f>SUMIFS(BALANCE_P!$D:$D,BALANCE_P!$T:$T,'BALANCE-REF'!$B695)</f>
        <v>0</v>
      </c>
      <c r="H695" s="656">
        <f>SUMIFS(BALANCE_P!$E:$E,BALANCE_P!$T:$T,'BALANCE-REF'!$B695)</f>
        <v>0</v>
      </c>
      <c r="I695" s="656">
        <f>SUMIFS(BALANCE_P!$F:$F,BALANCE_P!$T:$T,'BALANCE-REF'!$B695)</f>
        <v>0</v>
      </c>
      <c r="J695" s="687">
        <f t="shared" si="30"/>
        <v>0</v>
      </c>
      <c r="K695" s="687">
        <f t="shared" si="31"/>
        <v>0</v>
      </c>
    </row>
    <row r="696" spans="1:11" ht="19" x14ac:dyDescent="0.25">
      <c r="A696" s="671">
        <f t="shared" si="32"/>
        <v>6</v>
      </c>
      <c r="B696" s="652">
        <v>452132</v>
      </c>
      <c r="C696" s="652" t="s">
        <v>2410</v>
      </c>
      <c r="D696" s="654">
        <f>SUMIFS('BALANCE_P-1'!$C:$C,'BALANCE_P-1'!$T:$T,'BALANCE-REF'!$B696)</f>
        <v>0</v>
      </c>
      <c r="E696" s="654">
        <f>SUMIFS('BALANCE_P-1'!$D:$D,'BALANCE_P-1'!$T:$T,'BALANCE-REF'!$B696)</f>
        <v>0</v>
      </c>
      <c r="F696" s="654">
        <f>SUMIFS(BALANCE_P!$C:$C,BALANCE_P!$T:$T,'BALANCE-REF'!$B696)</f>
        <v>0</v>
      </c>
      <c r="G696" s="654">
        <f>SUMIFS(BALANCE_P!$D:$D,BALANCE_P!$T:$T,'BALANCE-REF'!$B696)</f>
        <v>0</v>
      </c>
      <c r="H696" s="656">
        <f>SUMIFS(BALANCE_P!$E:$E,BALANCE_P!$T:$T,'BALANCE-REF'!$B696)</f>
        <v>0</v>
      </c>
      <c r="I696" s="656">
        <f>SUMIFS(BALANCE_P!$F:$F,BALANCE_P!$T:$T,'BALANCE-REF'!$B696)</f>
        <v>0</v>
      </c>
      <c r="J696" s="687">
        <f t="shared" si="30"/>
        <v>0</v>
      </c>
      <c r="K696" s="687">
        <f t="shared" si="31"/>
        <v>0</v>
      </c>
    </row>
    <row r="697" spans="1:11" ht="19" x14ac:dyDescent="0.25">
      <c r="A697" s="671">
        <f t="shared" si="32"/>
        <v>6</v>
      </c>
      <c r="B697" s="652">
        <v>452133</v>
      </c>
      <c r="C697" s="652" t="s">
        <v>2411</v>
      </c>
      <c r="D697" s="654">
        <f>SUMIFS('BALANCE_P-1'!$C:$C,'BALANCE_P-1'!$T:$T,'BALANCE-REF'!$B697)</f>
        <v>0</v>
      </c>
      <c r="E697" s="654">
        <f>SUMIFS('BALANCE_P-1'!$D:$D,'BALANCE_P-1'!$T:$T,'BALANCE-REF'!$B697)</f>
        <v>0</v>
      </c>
      <c r="F697" s="654">
        <f>SUMIFS(BALANCE_P!$C:$C,BALANCE_P!$T:$T,'BALANCE-REF'!$B697)</f>
        <v>0</v>
      </c>
      <c r="G697" s="654">
        <f>SUMIFS(BALANCE_P!$D:$D,BALANCE_P!$T:$T,'BALANCE-REF'!$B697)</f>
        <v>0</v>
      </c>
      <c r="H697" s="656">
        <f>SUMIFS(BALANCE_P!$E:$E,BALANCE_P!$T:$T,'BALANCE-REF'!$B697)</f>
        <v>0</v>
      </c>
      <c r="I697" s="656">
        <f>SUMIFS(BALANCE_P!$F:$F,BALANCE_P!$T:$T,'BALANCE-REF'!$B697)</f>
        <v>0</v>
      </c>
      <c r="J697" s="687">
        <f t="shared" si="30"/>
        <v>0</v>
      </c>
      <c r="K697" s="687">
        <f t="shared" si="31"/>
        <v>0</v>
      </c>
    </row>
    <row r="698" spans="1:11" ht="19" x14ac:dyDescent="0.25">
      <c r="A698" s="671">
        <f t="shared" si="32"/>
        <v>6</v>
      </c>
      <c r="B698" s="652">
        <v>452134</v>
      </c>
      <c r="C698" s="652" t="s">
        <v>2412</v>
      </c>
      <c r="D698" s="654">
        <f>SUMIFS('BALANCE_P-1'!$C:$C,'BALANCE_P-1'!$T:$T,'BALANCE-REF'!$B698)</f>
        <v>0</v>
      </c>
      <c r="E698" s="654">
        <f>SUMIFS('BALANCE_P-1'!$D:$D,'BALANCE_P-1'!$T:$T,'BALANCE-REF'!$B698)</f>
        <v>0</v>
      </c>
      <c r="F698" s="654">
        <f>SUMIFS(BALANCE_P!$C:$C,BALANCE_P!$T:$T,'BALANCE-REF'!$B698)</f>
        <v>0</v>
      </c>
      <c r="G698" s="654">
        <f>SUMIFS(BALANCE_P!$D:$D,BALANCE_P!$T:$T,'BALANCE-REF'!$B698)</f>
        <v>0</v>
      </c>
      <c r="H698" s="656">
        <f>SUMIFS(BALANCE_P!$E:$E,BALANCE_P!$T:$T,'BALANCE-REF'!$B698)</f>
        <v>0</v>
      </c>
      <c r="I698" s="656">
        <f>SUMIFS(BALANCE_P!$F:$F,BALANCE_P!$T:$T,'BALANCE-REF'!$B698)</f>
        <v>0</v>
      </c>
      <c r="J698" s="687">
        <f t="shared" si="30"/>
        <v>0</v>
      </c>
      <c r="K698" s="687">
        <f t="shared" si="31"/>
        <v>0</v>
      </c>
    </row>
    <row r="699" spans="1:11" ht="19" x14ac:dyDescent="0.25">
      <c r="A699" s="671">
        <f t="shared" si="32"/>
        <v>6</v>
      </c>
      <c r="B699" s="652">
        <v>452135</v>
      </c>
      <c r="C699" s="652" t="s">
        <v>2413</v>
      </c>
      <c r="D699" s="654">
        <f>SUMIFS('BALANCE_P-1'!$C:$C,'BALANCE_P-1'!$T:$T,'BALANCE-REF'!$B699)</f>
        <v>0</v>
      </c>
      <c r="E699" s="654">
        <f>SUMIFS('BALANCE_P-1'!$D:$D,'BALANCE_P-1'!$T:$T,'BALANCE-REF'!$B699)</f>
        <v>0</v>
      </c>
      <c r="F699" s="654">
        <f>SUMIFS(BALANCE_P!$C:$C,BALANCE_P!$T:$T,'BALANCE-REF'!$B699)</f>
        <v>0</v>
      </c>
      <c r="G699" s="654">
        <f>SUMIFS(BALANCE_P!$D:$D,BALANCE_P!$T:$T,'BALANCE-REF'!$B699)</f>
        <v>0</v>
      </c>
      <c r="H699" s="656">
        <f>SUMIFS(BALANCE_P!$E:$E,BALANCE_P!$T:$T,'BALANCE-REF'!$B699)</f>
        <v>0</v>
      </c>
      <c r="I699" s="656">
        <f>SUMIFS(BALANCE_P!$F:$F,BALANCE_P!$T:$T,'BALANCE-REF'!$B699)</f>
        <v>0</v>
      </c>
      <c r="J699" s="687">
        <f t="shared" si="30"/>
        <v>0</v>
      </c>
      <c r="K699" s="687">
        <f t="shared" si="31"/>
        <v>0</v>
      </c>
    </row>
    <row r="700" spans="1:11" ht="19" x14ac:dyDescent="0.25">
      <c r="A700" s="671">
        <f t="shared" si="32"/>
        <v>6</v>
      </c>
      <c r="B700" s="652">
        <v>452136</v>
      </c>
      <c r="C700" s="652" t="s">
        <v>2414</v>
      </c>
      <c r="D700" s="654">
        <f>SUMIFS('BALANCE_P-1'!$C:$C,'BALANCE_P-1'!$T:$T,'BALANCE-REF'!$B700)</f>
        <v>0</v>
      </c>
      <c r="E700" s="654">
        <f>SUMIFS('BALANCE_P-1'!$D:$D,'BALANCE_P-1'!$T:$T,'BALANCE-REF'!$B700)</f>
        <v>0</v>
      </c>
      <c r="F700" s="654">
        <f>SUMIFS(BALANCE_P!$C:$C,BALANCE_P!$T:$T,'BALANCE-REF'!$B700)</f>
        <v>0</v>
      </c>
      <c r="G700" s="654">
        <f>SUMIFS(BALANCE_P!$D:$D,BALANCE_P!$T:$T,'BALANCE-REF'!$B700)</f>
        <v>0</v>
      </c>
      <c r="H700" s="656">
        <f>SUMIFS(BALANCE_P!$E:$E,BALANCE_P!$T:$T,'BALANCE-REF'!$B700)</f>
        <v>0</v>
      </c>
      <c r="I700" s="656">
        <f>SUMIFS(BALANCE_P!$F:$F,BALANCE_P!$T:$T,'BALANCE-REF'!$B700)</f>
        <v>0</v>
      </c>
      <c r="J700" s="687">
        <f t="shared" si="30"/>
        <v>0</v>
      </c>
      <c r="K700" s="687">
        <f t="shared" si="31"/>
        <v>0</v>
      </c>
    </row>
    <row r="701" spans="1:11" ht="19" x14ac:dyDescent="0.25">
      <c r="A701" s="671">
        <f t="shared" si="32"/>
        <v>6</v>
      </c>
      <c r="B701" s="652">
        <v>452137</v>
      </c>
      <c r="C701" s="652" t="s">
        <v>2415</v>
      </c>
      <c r="D701" s="654">
        <f>SUMIFS('BALANCE_P-1'!$C:$C,'BALANCE_P-1'!$T:$T,'BALANCE-REF'!$B701)</f>
        <v>0</v>
      </c>
      <c r="E701" s="654">
        <f>SUMIFS('BALANCE_P-1'!$D:$D,'BALANCE_P-1'!$T:$T,'BALANCE-REF'!$B701)</f>
        <v>0</v>
      </c>
      <c r="F701" s="654">
        <f>SUMIFS(BALANCE_P!$C:$C,BALANCE_P!$T:$T,'BALANCE-REF'!$B701)</f>
        <v>0</v>
      </c>
      <c r="G701" s="654">
        <f>SUMIFS(BALANCE_P!$D:$D,BALANCE_P!$T:$T,'BALANCE-REF'!$B701)</f>
        <v>0</v>
      </c>
      <c r="H701" s="656">
        <f>SUMIFS(BALANCE_P!$E:$E,BALANCE_P!$T:$T,'BALANCE-REF'!$B701)</f>
        <v>0</v>
      </c>
      <c r="I701" s="656">
        <f>SUMIFS(BALANCE_P!$F:$F,BALANCE_P!$T:$T,'BALANCE-REF'!$B701)</f>
        <v>0</v>
      </c>
      <c r="J701" s="687">
        <f t="shared" si="30"/>
        <v>0</v>
      </c>
      <c r="K701" s="687">
        <f t="shared" si="31"/>
        <v>0</v>
      </c>
    </row>
    <row r="702" spans="1:11" ht="19" x14ac:dyDescent="0.25">
      <c r="A702" s="671">
        <f t="shared" si="32"/>
        <v>6</v>
      </c>
      <c r="B702" s="652">
        <v>452138</v>
      </c>
      <c r="C702" s="652" t="s">
        <v>2416</v>
      </c>
      <c r="D702" s="654">
        <f>SUMIFS('BALANCE_P-1'!$C:$C,'BALANCE_P-1'!$T:$T,'BALANCE-REF'!$B702)</f>
        <v>0</v>
      </c>
      <c r="E702" s="654">
        <f>SUMIFS('BALANCE_P-1'!$D:$D,'BALANCE_P-1'!$T:$T,'BALANCE-REF'!$B702)</f>
        <v>0</v>
      </c>
      <c r="F702" s="654">
        <f>SUMIFS(BALANCE_P!$C:$C,BALANCE_P!$T:$T,'BALANCE-REF'!$B702)</f>
        <v>0</v>
      </c>
      <c r="G702" s="654">
        <f>SUMIFS(BALANCE_P!$D:$D,BALANCE_P!$T:$T,'BALANCE-REF'!$B702)</f>
        <v>0</v>
      </c>
      <c r="H702" s="656">
        <f>SUMIFS(BALANCE_P!$E:$E,BALANCE_P!$T:$T,'BALANCE-REF'!$B702)</f>
        <v>0</v>
      </c>
      <c r="I702" s="656">
        <f>SUMIFS(BALANCE_P!$F:$F,BALANCE_P!$T:$T,'BALANCE-REF'!$B702)</f>
        <v>0</v>
      </c>
      <c r="J702" s="687">
        <f t="shared" si="30"/>
        <v>0</v>
      </c>
      <c r="K702" s="687">
        <f t="shared" si="31"/>
        <v>0</v>
      </c>
    </row>
    <row r="703" spans="1:11" ht="19" x14ac:dyDescent="0.25">
      <c r="A703" s="671">
        <f t="shared" si="32"/>
        <v>4</v>
      </c>
      <c r="B703" s="652">
        <v>4528</v>
      </c>
      <c r="C703" s="652" t="s">
        <v>2424</v>
      </c>
      <c r="D703" s="654">
        <f>SUMIFS('BALANCE_P-1'!$C:$C,'BALANCE_P-1'!$V:$V,'BALANCE-REF'!$B703)</f>
        <v>0</v>
      </c>
      <c r="E703" s="654">
        <f>SUMIFS('BALANCE_P-1'!$D:$D,'BALANCE_P-1'!$V:$V,'BALANCE-REF'!$B703)</f>
        <v>0</v>
      </c>
      <c r="F703" s="654">
        <f>SUMIFS(BALANCE_P!$C:$C,BALANCE_P!$V:$V,'BALANCE-REF'!$B703)</f>
        <v>0</v>
      </c>
      <c r="G703" s="654">
        <f>SUMIFS(BALANCE_P!$D:$D,BALANCE_P!$V:$V,'BALANCE-REF'!$B703)</f>
        <v>0</v>
      </c>
      <c r="H703" s="656">
        <f>SUMIFS(BALANCE_P!$E:$E,BALANCE_P!$V:$V,'BALANCE-REF'!$B703)</f>
        <v>0</v>
      </c>
      <c r="I703" s="656">
        <f>SUMIFS(BALANCE_P!$F:$F,BALANCE_P!$V:$V,'BALANCE-REF'!$B703)</f>
        <v>0</v>
      </c>
      <c r="J703" s="687">
        <f t="shared" si="30"/>
        <v>0</v>
      </c>
      <c r="K703" s="687">
        <f t="shared" si="31"/>
        <v>0</v>
      </c>
    </row>
    <row r="704" spans="1:11" ht="19" x14ac:dyDescent="0.25">
      <c r="A704" s="671">
        <f t="shared" si="32"/>
        <v>5</v>
      </c>
      <c r="B704" s="652">
        <v>45281</v>
      </c>
      <c r="C704" s="652" t="s">
        <v>2443</v>
      </c>
      <c r="D704" s="654">
        <f>SUMIFS('BALANCE_P-1'!$C:$C,'BALANCE_P-1'!$U:$U,'BALANCE-REF'!$B704)</f>
        <v>0</v>
      </c>
      <c r="E704" s="654">
        <f>SUMIFS('BALANCE_P-1'!$D:$D,'BALANCE_P-1'!$U:$U,'BALANCE-REF'!$B704)</f>
        <v>0</v>
      </c>
      <c r="F704" s="654">
        <f>SUMIFS(BALANCE_P!$C:$C,BALANCE_P!$U:$U,'BALANCE-REF'!$B704)</f>
        <v>0</v>
      </c>
      <c r="G704" s="654">
        <f>SUMIFS(BALANCE_P!$D:$D,BALANCE_P!$U:$U,'BALANCE-REF'!$B704)</f>
        <v>0</v>
      </c>
      <c r="H704" s="656">
        <f>SUMIFS(BALANCE_P!$E:$E,BALANCE_P!$U:$U,'BALANCE-REF'!$B704)</f>
        <v>0</v>
      </c>
      <c r="I704" s="656">
        <f>SUMIFS(BALANCE_P!$F:$F,BALANCE_P!$U:$U,'BALANCE-REF'!$B704)</f>
        <v>0</v>
      </c>
      <c r="J704" s="687">
        <f t="shared" si="30"/>
        <v>0</v>
      </c>
      <c r="K704" s="687">
        <f t="shared" si="31"/>
        <v>0</v>
      </c>
    </row>
    <row r="705" spans="1:11" ht="19" x14ac:dyDescent="0.25">
      <c r="A705" s="671">
        <f t="shared" si="32"/>
        <v>6</v>
      </c>
      <c r="B705" s="652">
        <v>452811</v>
      </c>
      <c r="C705" s="652" t="s">
        <v>2444</v>
      </c>
      <c r="D705" s="654">
        <f>SUMIFS('BALANCE_P-1'!$C:$C,'BALANCE_P-1'!$T:$T,'BALANCE-REF'!$B705)</f>
        <v>0</v>
      </c>
      <c r="E705" s="654">
        <f>SUMIFS('BALANCE_P-1'!$D:$D,'BALANCE_P-1'!$T:$T,'BALANCE-REF'!$B705)</f>
        <v>0</v>
      </c>
      <c r="F705" s="654">
        <f>SUMIFS(BALANCE_P!$C:$C,BALANCE_P!$T:$T,'BALANCE-REF'!$B705)</f>
        <v>0</v>
      </c>
      <c r="G705" s="654">
        <f>SUMIFS(BALANCE_P!$D:$D,BALANCE_P!$T:$T,'BALANCE-REF'!$B705)</f>
        <v>0</v>
      </c>
      <c r="H705" s="656">
        <f>SUMIFS(BALANCE_P!$E:$E,BALANCE_P!$T:$T,'BALANCE-REF'!$B705)</f>
        <v>0</v>
      </c>
      <c r="I705" s="656">
        <f>SUMIFS(BALANCE_P!$F:$F,BALANCE_P!$T:$T,'BALANCE-REF'!$B705)</f>
        <v>0</v>
      </c>
      <c r="J705" s="687">
        <f t="shared" si="30"/>
        <v>0</v>
      </c>
      <c r="K705" s="687">
        <f t="shared" si="31"/>
        <v>0</v>
      </c>
    </row>
    <row r="706" spans="1:11" ht="19" x14ac:dyDescent="0.25">
      <c r="A706" s="671">
        <f t="shared" si="32"/>
        <v>6</v>
      </c>
      <c r="B706" s="652">
        <v>452814</v>
      </c>
      <c r="C706" s="652" t="s">
        <v>2445</v>
      </c>
      <c r="D706" s="654">
        <f>SUMIFS('BALANCE_P-1'!$C:$C,'BALANCE_P-1'!$T:$T,'BALANCE-REF'!$B706)</f>
        <v>0</v>
      </c>
      <c r="E706" s="654">
        <f>SUMIFS('BALANCE_P-1'!$D:$D,'BALANCE_P-1'!$T:$T,'BALANCE-REF'!$B706)</f>
        <v>0</v>
      </c>
      <c r="F706" s="654">
        <f>SUMIFS(BALANCE_P!$C:$C,BALANCE_P!$T:$T,'BALANCE-REF'!$B706)</f>
        <v>0</v>
      </c>
      <c r="G706" s="654">
        <f>SUMIFS(BALANCE_P!$D:$D,BALANCE_P!$T:$T,'BALANCE-REF'!$B706)</f>
        <v>0</v>
      </c>
      <c r="H706" s="656">
        <f>SUMIFS(BALANCE_P!$E:$E,BALANCE_P!$T:$T,'BALANCE-REF'!$B706)</f>
        <v>0</v>
      </c>
      <c r="I706" s="656">
        <f>SUMIFS(BALANCE_P!$F:$F,BALANCE_P!$T:$T,'BALANCE-REF'!$B706)</f>
        <v>0</v>
      </c>
      <c r="J706" s="687">
        <f t="shared" si="30"/>
        <v>0</v>
      </c>
      <c r="K706" s="687">
        <f t="shared" si="31"/>
        <v>0</v>
      </c>
    </row>
    <row r="707" spans="1:11" ht="19" x14ac:dyDescent="0.25">
      <c r="A707" s="671">
        <f t="shared" si="32"/>
        <v>6</v>
      </c>
      <c r="B707" s="652">
        <v>452815</v>
      </c>
      <c r="C707" s="652" t="s">
        <v>2446</v>
      </c>
      <c r="D707" s="654">
        <f>SUMIFS('BALANCE_P-1'!$C:$C,'BALANCE_P-1'!$T:$T,'BALANCE-REF'!$B707)</f>
        <v>0</v>
      </c>
      <c r="E707" s="654">
        <f>SUMIFS('BALANCE_P-1'!$D:$D,'BALANCE_P-1'!$T:$T,'BALANCE-REF'!$B707)</f>
        <v>0</v>
      </c>
      <c r="F707" s="654">
        <f>SUMIFS(BALANCE_P!$C:$C,BALANCE_P!$T:$T,'BALANCE-REF'!$B707)</f>
        <v>0</v>
      </c>
      <c r="G707" s="654">
        <f>SUMIFS(BALANCE_P!$D:$D,BALANCE_P!$T:$T,'BALANCE-REF'!$B707)</f>
        <v>0</v>
      </c>
      <c r="H707" s="656">
        <f>SUMIFS(BALANCE_P!$E:$E,BALANCE_P!$T:$T,'BALANCE-REF'!$B707)</f>
        <v>0</v>
      </c>
      <c r="I707" s="656">
        <f>SUMIFS(BALANCE_P!$F:$F,BALANCE_P!$T:$T,'BALANCE-REF'!$B707)</f>
        <v>0</v>
      </c>
      <c r="J707" s="687">
        <f t="shared" si="30"/>
        <v>0</v>
      </c>
      <c r="K707" s="687">
        <f t="shared" si="31"/>
        <v>0</v>
      </c>
    </row>
    <row r="708" spans="1:11" ht="19" x14ac:dyDescent="0.25">
      <c r="A708" s="671">
        <f t="shared" si="32"/>
        <v>5</v>
      </c>
      <c r="B708" s="652">
        <v>45282</v>
      </c>
      <c r="C708" s="652" t="s">
        <v>2447</v>
      </c>
      <c r="D708" s="654">
        <f>SUMIFS('BALANCE_P-1'!$C:$C,'BALANCE_P-1'!$U:$U,'BALANCE-REF'!$B708)</f>
        <v>0</v>
      </c>
      <c r="E708" s="654">
        <f>SUMIFS('BALANCE_P-1'!$D:$D,'BALANCE_P-1'!$U:$U,'BALANCE-REF'!$B708)</f>
        <v>0</v>
      </c>
      <c r="F708" s="654">
        <f>SUMIFS(BALANCE_P!$C:$C,BALANCE_P!$U:$U,'BALANCE-REF'!$B708)</f>
        <v>0</v>
      </c>
      <c r="G708" s="654">
        <f>SUMIFS(BALANCE_P!$D:$D,BALANCE_P!$U:$U,'BALANCE-REF'!$B708)</f>
        <v>0</v>
      </c>
      <c r="H708" s="656">
        <f>SUMIFS(BALANCE_P!$E:$E,BALANCE_P!$U:$U,'BALANCE-REF'!$B708)</f>
        <v>0</v>
      </c>
      <c r="I708" s="656">
        <f>SUMIFS(BALANCE_P!$F:$F,BALANCE_P!$U:$U,'BALANCE-REF'!$B708)</f>
        <v>0</v>
      </c>
      <c r="J708" s="687">
        <f t="shared" si="30"/>
        <v>0</v>
      </c>
      <c r="K708" s="687">
        <f t="shared" si="31"/>
        <v>0</v>
      </c>
    </row>
    <row r="709" spans="1:11" ht="19" x14ac:dyDescent="0.25">
      <c r="A709" s="671">
        <f t="shared" si="32"/>
        <v>6</v>
      </c>
      <c r="B709" s="652">
        <v>452821</v>
      </c>
      <c r="C709" s="652" t="s">
        <v>2493</v>
      </c>
      <c r="D709" s="654">
        <f>SUMIFS('BALANCE_P-1'!$C:$C,'BALANCE_P-1'!$T:$T,'BALANCE-REF'!$B709)</f>
        <v>0</v>
      </c>
      <c r="E709" s="654">
        <f>SUMIFS('BALANCE_P-1'!$D:$D,'BALANCE_P-1'!$T:$T,'BALANCE-REF'!$B709)</f>
        <v>0</v>
      </c>
      <c r="F709" s="654">
        <f>SUMIFS(BALANCE_P!$C:$C,BALANCE_P!$T:$T,'BALANCE-REF'!$B709)</f>
        <v>0</v>
      </c>
      <c r="G709" s="654">
        <f>SUMIFS(BALANCE_P!$D:$D,BALANCE_P!$T:$T,'BALANCE-REF'!$B709)</f>
        <v>0</v>
      </c>
      <c r="H709" s="656">
        <f>SUMIFS(BALANCE_P!$E:$E,BALANCE_P!$T:$T,'BALANCE-REF'!$B709)</f>
        <v>0</v>
      </c>
      <c r="I709" s="656">
        <f>SUMIFS(BALANCE_P!$F:$F,BALANCE_P!$T:$T,'BALANCE-REF'!$B709)</f>
        <v>0</v>
      </c>
      <c r="J709" s="687">
        <f t="shared" si="30"/>
        <v>0</v>
      </c>
      <c r="K709" s="687">
        <f t="shared" si="31"/>
        <v>0</v>
      </c>
    </row>
    <row r="710" spans="1:11" ht="19" x14ac:dyDescent="0.25">
      <c r="A710" s="671">
        <f t="shared" si="32"/>
        <v>6</v>
      </c>
      <c r="B710" s="652">
        <v>452822</v>
      </c>
      <c r="C710" s="652" t="s">
        <v>2449</v>
      </c>
      <c r="D710" s="654">
        <f>SUMIFS('BALANCE_P-1'!$C:$C,'BALANCE_P-1'!$T:$T,'BALANCE-REF'!$B710)</f>
        <v>0</v>
      </c>
      <c r="E710" s="654">
        <f>SUMIFS('BALANCE_P-1'!$D:$D,'BALANCE_P-1'!$T:$T,'BALANCE-REF'!$B710)</f>
        <v>0</v>
      </c>
      <c r="F710" s="654">
        <f>SUMIFS(BALANCE_P!$C:$C,BALANCE_P!$T:$T,'BALANCE-REF'!$B710)</f>
        <v>0</v>
      </c>
      <c r="G710" s="654">
        <f>SUMIFS(BALANCE_P!$D:$D,BALANCE_P!$T:$T,'BALANCE-REF'!$B710)</f>
        <v>0</v>
      </c>
      <c r="H710" s="656">
        <f>SUMIFS(BALANCE_P!$E:$E,BALANCE_P!$T:$T,'BALANCE-REF'!$B710)</f>
        <v>0</v>
      </c>
      <c r="I710" s="656">
        <f>SUMIFS(BALANCE_P!$F:$F,BALANCE_P!$T:$T,'BALANCE-REF'!$B710)</f>
        <v>0</v>
      </c>
      <c r="J710" s="687">
        <f t="shared" si="30"/>
        <v>0</v>
      </c>
      <c r="K710" s="687">
        <f t="shared" si="31"/>
        <v>0</v>
      </c>
    </row>
    <row r="711" spans="1:11" ht="19" x14ac:dyDescent="0.25">
      <c r="A711" s="671">
        <f t="shared" si="32"/>
        <v>6</v>
      </c>
      <c r="B711" s="652">
        <v>452823</v>
      </c>
      <c r="C711" s="652" t="s">
        <v>2450</v>
      </c>
      <c r="D711" s="654">
        <f>SUMIFS('BALANCE_P-1'!$C:$C,'BALANCE_P-1'!$T:$T,'BALANCE-REF'!$B711)</f>
        <v>0</v>
      </c>
      <c r="E711" s="654">
        <f>SUMIFS('BALANCE_P-1'!$D:$D,'BALANCE_P-1'!$T:$T,'BALANCE-REF'!$B711)</f>
        <v>0</v>
      </c>
      <c r="F711" s="654">
        <f>SUMIFS(BALANCE_P!$C:$C,BALANCE_P!$T:$T,'BALANCE-REF'!$B711)</f>
        <v>0</v>
      </c>
      <c r="G711" s="654">
        <f>SUMIFS(BALANCE_P!$D:$D,BALANCE_P!$T:$T,'BALANCE-REF'!$B711)</f>
        <v>0</v>
      </c>
      <c r="H711" s="656">
        <f>SUMIFS(BALANCE_P!$E:$E,BALANCE_P!$T:$T,'BALANCE-REF'!$B711)</f>
        <v>0</v>
      </c>
      <c r="I711" s="656">
        <f>SUMIFS(BALANCE_P!$F:$F,BALANCE_P!$T:$T,'BALANCE-REF'!$B711)</f>
        <v>0</v>
      </c>
      <c r="J711" s="687">
        <f t="shared" ref="J711:J774" si="33">H711-D711</f>
        <v>0</v>
      </c>
      <c r="K711" s="687">
        <f t="shared" ref="K711:K774" si="34">I711-E711</f>
        <v>0</v>
      </c>
    </row>
    <row r="712" spans="1:11" ht="19" x14ac:dyDescent="0.25">
      <c r="A712" s="671">
        <f t="shared" si="32"/>
        <v>6</v>
      </c>
      <c r="B712" s="652">
        <v>452824</v>
      </c>
      <c r="C712" s="652" t="s">
        <v>2451</v>
      </c>
      <c r="D712" s="654">
        <f>SUMIFS('BALANCE_P-1'!$C:$C,'BALANCE_P-1'!$T:$T,'BALANCE-REF'!$B712)</f>
        <v>0</v>
      </c>
      <c r="E712" s="654">
        <f>SUMIFS('BALANCE_P-1'!$D:$D,'BALANCE_P-1'!$T:$T,'BALANCE-REF'!$B712)</f>
        <v>0</v>
      </c>
      <c r="F712" s="654">
        <f>SUMIFS(BALANCE_P!$C:$C,BALANCE_P!$T:$T,'BALANCE-REF'!$B712)</f>
        <v>0</v>
      </c>
      <c r="G712" s="654">
        <f>SUMIFS(BALANCE_P!$D:$D,BALANCE_P!$T:$T,'BALANCE-REF'!$B712)</f>
        <v>0</v>
      </c>
      <c r="H712" s="656">
        <f>SUMIFS(BALANCE_P!$E:$E,BALANCE_P!$T:$T,'BALANCE-REF'!$B712)</f>
        <v>0</v>
      </c>
      <c r="I712" s="656">
        <f>SUMIFS(BALANCE_P!$F:$F,BALANCE_P!$T:$T,'BALANCE-REF'!$B712)</f>
        <v>0</v>
      </c>
      <c r="J712" s="687">
        <f t="shared" si="33"/>
        <v>0</v>
      </c>
      <c r="K712" s="687">
        <f t="shared" si="34"/>
        <v>0</v>
      </c>
    </row>
    <row r="713" spans="1:11" ht="19" x14ac:dyDescent="0.25">
      <c r="A713" s="671">
        <f t="shared" si="32"/>
        <v>6</v>
      </c>
      <c r="B713" s="652">
        <v>452825</v>
      </c>
      <c r="C713" s="652" t="s">
        <v>2452</v>
      </c>
      <c r="D713" s="654">
        <f>SUMIFS('BALANCE_P-1'!$C:$C,'BALANCE_P-1'!$T:$T,'BALANCE-REF'!$B713)</f>
        <v>0</v>
      </c>
      <c r="E713" s="654">
        <f>SUMIFS('BALANCE_P-1'!$D:$D,'BALANCE_P-1'!$T:$T,'BALANCE-REF'!$B713)</f>
        <v>0</v>
      </c>
      <c r="F713" s="654">
        <f>SUMIFS(BALANCE_P!$C:$C,BALANCE_P!$T:$T,'BALANCE-REF'!$B713)</f>
        <v>0</v>
      </c>
      <c r="G713" s="654">
        <f>SUMIFS(BALANCE_P!$D:$D,BALANCE_P!$T:$T,'BALANCE-REF'!$B713)</f>
        <v>0</v>
      </c>
      <c r="H713" s="656">
        <f>SUMIFS(BALANCE_P!$E:$E,BALANCE_P!$T:$T,'BALANCE-REF'!$B713)</f>
        <v>0</v>
      </c>
      <c r="I713" s="656">
        <f>SUMIFS(BALANCE_P!$F:$F,BALANCE_P!$T:$T,'BALANCE-REF'!$B713)</f>
        <v>0</v>
      </c>
      <c r="J713" s="687">
        <f t="shared" si="33"/>
        <v>0</v>
      </c>
      <c r="K713" s="687">
        <f t="shared" si="34"/>
        <v>0</v>
      </c>
    </row>
    <row r="714" spans="1:11" ht="19" x14ac:dyDescent="0.25">
      <c r="A714" s="671">
        <f t="shared" si="32"/>
        <v>6</v>
      </c>
      <c r="B714" s="652">
        <v>452826</v>
      </c>
      <c r="C714" s="652" t="s">
        <v>2453</v>
      </c>
      <c r="D714" s="654">
        <f>SUMIFS('BALANCE_P-1'!$C:$C,'BALANCE_P-1'!$T:$T,'BALANCE-REF'!$B714)</f>
        <v>0</v>
      </c>
      <c r="E714" s="654">
        <f>SUMIFS('BALANCE_P-1'!$D:$D,'BALANCE_P-1'!$T:$T,'BALANCE-REF'!$B714)</f>
        <v>0</v>
      </c>
      <c r="F714" s="654">
        <f>SUMIFS(BALANCE_P!$C:$C,BALANCE_P!$T:$T,'BALANCE-REF'!$B714)</f>
        <v>0</v>
      </c>
      <c r="G714" s="654">
        <f>SUMIFS(BALANCE_P!$D:$D,BALANCE_P!$T:$T,'BALANCE-REF'!$B714)</f>
        <v>0</v>
      </c>
      <c r="H714" s="656">
        <f>SUMIFS(BALANCE_P!$E:$E,BALANCE_P!$T:$T,'BALANCE-REF'!$B714)</f>
        <v>0</v>
      </c>
      <c r="I714" s="656">
        <f>SUMIFS(BALANCE_P!$F:$F,BALANCE_P!$T:$T,'BALANCE-REF'!$B714)</f>
        <v>0</v>
      </c>
      <c r="J714" s="687">
        <f t="shared" si="33"/>
        <v>0</v>
      </c>
      <c r="K714" s="687">
        <f t="shared" si="34"/>
        <v>0</v>
      </c>
    </row>
    <row r="715" spans="1:11" ht="19" x14ac:dyDescent="0.25">
      <c r="A715" s="671">
        <f t="shared" si="32"/>
        <v>6</v>
      </c>
      <c r="B715" s="652">
        <v>452827</v>
      </c>
      <c r="C715" s="652" t="s">
        <v>2454</v>
      </c>
      <c r="D715" s="654">
        <f>SUMIFS('BALANCE_P-1'!$C:$C,'BALANCE_P-1'!$T:$T,'BALANCE-REF'!$B715)</f>
        <v>0</v>
      </c>
      <c r="E715" s="654">
        <f>SUMIFS('BALANCE_P-1'!$D:$D,'BALANCE_P-1'!$T:$T,'BALANCE-REF'!$B715)</f>
        <v>0</v>
      </c>
      <c r="F715" s="654">
        <f>SUMIFS(BALANCE_P!$C:$C,BALANCE_P!$T:$T,'BALANCE-REF'!$B715)</f>
        <v>0</v>
      </c>
      <c r="G715" s="654">
        <f>SUMIFS(BALANCE_P!$D:$D,BALANCE_P!$T:$T,'BALANCE-REF'!$B715)</f>
        <v>0</v>
      </c>
      <c r="H715" s="656">
        <f>SUMIFS(BALANCE_P!$E:$E,BALANCE_P!$T:$T,'BALANCE-REF'!$B715)</f>
        <v>0</v>
      </c>
      <c r="I715" s="656">
        <f>SUMIFS(BALANCE_P!$F:$F,BALANCE_P!$T:$T,'BALANCE-REF'!$B715)</f>
        <v>0</v>
      </c>
      <c r="J715" s="687">
        <f t="shared" si="33"/>
        <v>0</v>
      </c>
      <c r="K715" s="687">
        <f t="shared" si="34"/>
        <v>0</v>
      </c>
    </row>
    <row r="716" spans="1:11" ht="19" x14ac:dyDescent="0.25">
      <c r="A716" s="671">
        <f t="shared" si="32"/>
        <v>5</v>
      </c>
      <c r="B716" s="652">
        <v>45283</v>
      </c>
      <c r="C716" s="652" t="s">
        <v>2455</v>
      </c>
      <c r="D716" s="654">
        <f>SUMIFS('BALANCE_P-1'!$C:$C,'BALANCE_P-1'!$U:$U,'BALANCE-REF'!$B716)</f>
        <v>0</v>
      </c>
      <c r="E716" s="654">
        <f>SUMIFS('BALANCE_P-1'!$D:$D,'BALANCE_P-1'!$U:$U,'BALANCE-REF'!$B716)</f>
        <v>0</v>
      </c>
      <c r="F716" s="654">
        <f>SUMIFS(BALANCE_P!$C:$C,BALANCE_P!$U:$U,'BALANCE-REF'!$B716)</f>
        <v>0</v>
      </c>
      <c r="G716" s="654">
        <f>SUMIFS(BALANCE_P!$D:$D,BALANCE_P!$U:$U,'BALANCE-REF'!$B716)</f>
        <v>0</v>
      </c>
      <c r="H716" s="656">
        <f>SUMIFS(BALANCE_P!$E:$E,BALANCE_P!$U:$U,'BALANCE-REF'!$B716)</f>
        <v>0</v>
      </c>
      <c r="I716" s="656">
        <f>SUMIFS(BALANCE_P!$F:$F,BALANCE_P!$U:$U,'BALANCE-REF'!$B716)</f>
        <v>0</v>
      </c>
      <c r="J716" s="687">
        <f t="shared" si="33"/>
        <v>0</v>
      </c>
      <c r="K716" s="687">
        <f t="shared" si="34"/>
        <v>0</v>
      </c>
    </row>
    <row r="717" spans="1:11" ht="19" x14ac:dyDescent="0.25">
      <c r="A717" s="671">
        <f t="shared" si="32"/>
        <v>6</v>
      </c>
      <c r="B717" s="652">
        <v>452831</v>
      </c>
      <c r="C717" s="652" t="s">
        <v>2456</v>
      </c>
      <c r="D717" s="654">
        <f>SUMIFS('BALANCE_P-1'!$C:$C,'BALANCE_P-1'!$T:$T,'BALANCE-REF'!$B717)</f>
        <v>0</v>
      </c>
      <c r="E717" s="654">
        <f>SUMIFS('BALANCE_P-1'!$D:$D,'BALANCE_P-1'!$T:$T,'BALANCE-REF'!$B717)</f>
        <v>0</v>
      </c>
      <c r="F717" s="654">
        <f>SUMIFS(BALANCE_P!$C:$C,BALANCE_P!$T:$T,'BALANCE-REF'!$B717)</f>
        <v>0</v>
      </c>
      <c r="G717" s="654">
        <f>SUMIFS(BALANCE_P!$D:$D,BALANCE_P!$T:$T,'BALANCE-REF'!$B717)</f>
        <v>0</v>
      </c>
      <c r="H717" s="656">
        <f>SUMIFS(BALANCE_P!$E:$E,BALANCE_P!$T:$T,'BALANCE-REF'!$B717)</f>
        <v>0</v>
      </c>
      <c r="I717" s="656">
        <f>SUMIFS(BALANCE_P!$F:$F,BALANCE_P!$T:$T,'BALANCE-REF'!$B717)</f>
        <v>0</v>
      </c>
      <c r="J717" s="687">
        <f t="shared" si="33"/>
        <v>0</v>
      </c>
      <c r="K717" s="687">
        <f t="shared" si="34"/>
        <v>0</v>
      </c>
    </row>
    <row r="718" spans="1:11" ht="19" x14ac:dyDescent="0.25">
      <c r="A718" s="671">
        <f t="shared" si="32"/>
        <v>6</v>
      </c>
      <c r="B718" s="652">
        <v>452832</v>
      </c>
      <c r="C718" s="652" t="s">
        <v>2457</v>
      </c>
      <c r="D718" s="654">
        <f>SUMIFS('BALANCE_P-1'!$C:$C,'BALANCE_P-1'!$T:$T,'BALANCE-REF'!$B718)</f>
        <v>0</v>
      </c>
      <c r="E718" s="654">
        <f>SUMIFS('BALANCE_P-1'!$D:$D,'BALANCE_P-1'!$T:$T,'BALANCE-REF'!$B718)</f>
        <v>0</v>
      </c>
      <c r="F718" s="654">
        <f>SUMIFS(BALANCE_P!$C:$C,BALANCE_P!$T:$T,'BALANCE-REF'!$B718)</f>
        <v>0</v>
      </c>
      <c r="G718" s="654">
        <f>SUMIFS(BALANCE_P!$D:$D,BALANCE_P!$T:$T,'BALANCE-REF'!$B718)</f>
        <v>0</v>
      </c>
      <c r="H718" s="656">
        <f>SUMIFS(BALANCE_P!$E:$E,BALANCE_P!$T:$T,'BALANCE-REF'!$B718)</f>
        <v>0</v>
      </c>
      <c r="I718" s="656">
        <f>SUMIFS(BALANCE_P!$F:$F,BALANCE_P!$T:$T,'BALANCE-REF'!$B718)</f>
        <v>0</v>
      </c>
      <c r="J718" s="687">
        <f t="shared" si="33"/>
        <v>0</v>
      </c>
      <c r="K718" s="687">
        <f t="shared" si="34"/>
        <v>0</v>
      </c>
    </row>
    <row r="719" spans="1:11" ht="19" x14ac:dyDescent="0.25">
      <c r="A719" s="671">
        <f t="shared" si="32"/>
        <v>6</v>
      </c>
      <c r="B719" s="652">
        <v>452833</v>
      </c>
      <c r="C719" s="652" t="s">
        <v>2458</v>
      </c>
      <c r="D719" s="654">
        <f>SUMIFS('BALANCE_P-1'!$C:$C,'BALANCE_P-1'!$T:$T,'BALANCE-REF'!$B719)</f>
        <v>0</v>
      </c>
      <c r="E719" s="654">
        <f>SUMIFS('BALANCE_P-1'!$D:$D,'BALANCE_P-1'!$T:$T,'BALANCE-REF'!$B719)</f>
        <v>0</v>
      </c>
      <c r="F719" s="654">
        <f>SUMIFS(BALANCE_P!$C:$C,BALANCE_P!$T:$T,'BALANCE-REF'!$B719)</f>
        <v>0</v>
      </c>
      <c r="G719" s="654">
        <f>SUMIFS(BALANCE_P!$D:$D,BALANCE_P!$T:$T,'BALANCE-REF'!$B719)</f>
        <v>0</v>
      </c>
      <c r="H719" s="656">
        <f>SUMIFS(BALANCE_P!$E:$E,BALANCE_P!$T:$T,'BALANCE-REF'!$B719)</f>
        <v>0</v>
      </c>
      <c r="I719" s="656">
        <f>SUMIFS(BALANCE_P!$F:$F,BALANCE_P!$T:$T,'BALANCE-REF'!$B719)</f>
        <v>0</v>
      </c>
      <c r="J719" s="687">
        <f t="shared" si="33"/>
        <v>0</v>
      </c>
      <c r="K719" s="687">
        <f t="shared" si="34"/>
        <v>0</v>
      </c>
    </row>
    <row r="720" spans="1:11" ht="19" x14ac:dyDescent="0.25">
      <c r="A720" s="671">
        <f t="shared" si="32"/>
        <v>6</v>
      </c>
      <c r="B720" s="652">
        <v>452834</v>
      </c>
      <c r="C720" s="652" t="s">
        <v>2459</v>
      </c>
      <c r="D720" s="654">
        <f>SUMIFS('BALANCE_P-1'!$C:$C,'BALANCE_P-1'!$T:$T,'BALANCE-REF'!$B720)</f>
        <v>0</v>
      </c>
      <c r="E720" s="654">
        <f>SUMIFS('BALANCE_P-1'!$D:$D,'BALANCE_P-1'!$T:$T,'BALANCE-REF'!$B720)</f>
        <v>0</v>
      </c>
      <c r="F720" s="654">
        <f>SUMIFS(BALANCE_P!$C:$C,BALANCE_P!$T:$T,'BALANCE-REF'!$B720)</f>
        <v>0</v>
      </c>
      <c r="G720" s="654">
        <f>SUMIFS(BALANCE_P!$D:$D,BALANCE_P!$T:$T,'BALANCE-REF'!$B720)</f>
        <v>0</v>
      </c>
      <c r="H720" s="656">
        <f>SUMIFS(BALANCE_P!$E:$E,BALANCE_P!$T:$T,'BALANCE-REF'!$B720)</f>
        <v>0</v>
      </c>
      <c r="I720" s="656">
        <f>SUMIFS(BALANCE_P!$F:$F,BALANCE_P!$T:$T,'BALANCE-REF'!$B720)</f>
        <v>0</v>
      </c>
      <c r="J720" s="687">
        <f t="shared" si="33"/>
        <v>0</v>
      </c>
      <c r="K720" s="687">
        <f t="shared" si="34"/>
        <v>0</v>
      </c>
    </row>
    <row r="721" spans="1:11" ht="19" x14ac:dyDescent="0.25">
      <c r="A721" s="671">
        <f t="shared" si="32"/>
        <v>6</v>
      </c>
      <c r="B721" s="652">
        <v>452835</v>
      </c>
      <c r="C721" s="652" t="s">
        <v>2460</v>
      </c>
      <c r="D721" s="654">
        <f>SUMIFS('BALANCE_P-1'!$C:$C,'BALANCE_P-1'!$T:$T,'BALANCE-REF'!$B721)</f>
        <v>0</v>
      </c>
      <c r="E721" s="654">
        <f>SUMIFS('BALANCE_P-1'!$D:$D,'BALANCE_P-1'!$T:$T,'BALANCE-REF'!$B721)</f>
        <v>0</v>
      </c>
      <c r="F721" s="654">
        <f>SUMIFS(BALANCE_P!$C:$C,BALANCE_P!$T:$T,'BALANCE-REF'!$B721)</f>
        <v>0</v>
      </c>
      <c r="G721" s="654">
        <f>SUMIFS(BALANCE_P!$D:$D,BALANCE_P!$T:$T,'BALANCE-REF'!$B721)</f>
        <v>0</v>
      </c>
      <c r="H721" s="656">
        <f>SUMIFS(BALANCE_P!$E:$E,BALANCE_P!$T:$T,'BALANCE-REF'!$B721)</f>
        <v>0</v>
      </c>
      <c r="I721" s="656">
        <f>SUMIFS(BALANCE_P!$F:$F,BALANCE_P!$T:$T,'BALANCE-REF'!$B721)</f>
        <v>0</v>
      </c>
      <c r="J721" s="687">
        <f t="shared" si="33"/>
        <v>0</v>
      </c>
      <c r="K721" s="687">
        <f t="shared" si="34"/>
        <v>0</v>
      </c>
    </row>
    <row r="722" spans="1:11" ht="19" x14ac:dyDescent="0.25">
      <c r="A722" s="671">
        <f t="shared" si="32"/>
        <v>6</v>
      </c>
      <c r="B722" s="652">
        <v>452836</v>
      </c>
      <c r="C722" s="652" t="s">
        <v>2461</v>
      </c>
      <c r="D722" s="654">
        <f>SUMIFS('BALANCE_P-1'!$C:$C,'BALANCE_P-1'!$T:$T,'BALANCE-REF'!$B722)</f>
        <v>0</v>
      </c>
      <c r="E722" s="654">
        <f>SUMIFS('BALANCE_P-1'!$D:$D,'BALANCE_P-1'!$T:$T,'BALANCE-REF'!$B722)</f>
        <v>0</v>
      </c>
      <c r="F722" s="654">
        <f>SUMIFS(BALANCE_P!$C:$C,BALANCE_P!$T:$T,'BALANCE-REF'!$B722)</f>
        <v>0</v>
      </c>
      <c r="G722" s="654">
        <f>SUMIFS(BALANCE_P!$D:$D,BALANCE_P!$T:$T,'BALANCE-REF'!$B722)</f>
        <v>0</v>
      </c>
      <c r="H722" s="656">
        <f>SUMIFS(BALANCE_P!$E:$E,BALANCE_P!$T:$T,'BALANCE-REF'!$B722)</f>
        <v>0</v>
      </c>
      <c r="I722" s="656">
        <f>SUMIFS(BALANCE_P!$F:$F,BALANCE_P!$T:$T,'BALANCE-REF'!$B722)</f>
        <v>0</v>
      </c>
      <c r="J722" s="687">
        <f t="shared" si="33"/>
        <v>0</v>
      </c>
      <c r="K722" s="687">
        <f t="shared" si="34"/>
        <v>0</v>
      </c>
    </row>
    <row r="723" spans="1:11" ht="19" x14ac:dyDescent="0.25">
      <c r="A723" s="671">
        <f t="shared" si="32"/>
        <v>6</v>
      </c>
      <c r="B723" s="652">
        <v>452837</v>
      </c>
      <c r="C723" s="652" t="s">
        <v>2462</v>
      </c>
      <c r="D723" s="654">
        <f>SUMIFS('BALANCE_P-1'!$C:$C,'BALANCE_P-1'!$T:$T,'BALANCE-REF'!$B723)</f>
        <v>0</v>
      </c>
      <c r="E723" s="654">
        <f>SUMIFS('BALANCE_P-1'!$D:$D,'BALANCE_P-1'!$T:$T,'BALANCE-REF'!$B723)</f>
        <v>0</v>
      </c>
      <c r="F723" s="654">
        <f>SUMIFS(BALANCE_P!$C:$C,BALANCE_P!$T:$T,'BALANCE-REF'!$B723)</f>
        <v>0</v>
      </c>
      <c r="G723" s="654">
        <f>SUMIFS(BALANCE_P!$D:$D,BALANCE_P!$T:$T,'BALANCE-REF'!$B723)</f>
        <v>0</v>
      </c>
      <c r="H723" s="656">
        <f>SUMIFS(BALANCE_P!$E:$E,BALANCE_P!$T:$T,'BALANCE-REF'!$B723)</f>
        <v>0</v>
      </c>
      <c r="I723" s="656">
        <f>SUMIFS(BALANCE_P!$F:$F,BALANCE_P!$T:$T,'BALANCE-REF'!$B723)</f>
        <v>0</v>
      </c>
      <c r="J723" s="687">
        <f t="shared" si="33"/>
        <v>0</v>
      </c>
      <c r="K723" s="687">
        <f t="shared" si="34"/>
        <v>0</v>
      </c>
    </row>
    <row r="724" spans="1:11" ht="19" x14ac:dyDescent="0.25">
      <c r="A724" s="671">
        <f t="shared" si="32"/>
        <v>6</v>
      </c>
      <c r="B724" s="652">
        <v>452838</v>
      </c>
      <c r="C724" s="652" t="s">
        <v>2463</v>
      </c>
      <c r="D724" s="654">
        <f>SUMIFS('BALANCE_P-1'!$C:$C,'BALANCE_P-1'!$T:$T,'BALANCE-REF'!$B724)</f>
        <v>0</v>
      </c>
      <c r="E724" s="654">
        <f>SUMIFS('BALANCE_P-1'!$D:$D,'BALANCE_P-1'!$T:$T,'BALANCE-REF'!$B724)</f>
        <v>0</v>
      </c>
      <c r="F724" s="654">
        <f>SUMIFS(BALANCE_P!$C:$C,BALANCE_P!$T:$T,'BALANCE-REF'!$B724)</f>
        <v>0</v>
      </c>
      <c r="G724" s="654">
        <f>SUMIFS(BALANCE_P!$D:$D,BALANCE_P!$T:$T,'BALANCE-REF'!$B724)</f>
        <v>0</v>
      </c>
      <c r="H724" s="656">
        <f>SUMIFS(BALANCE_P!$E:$E,BALANCE_P!$T:$T,'BALANCE-REF'!$B724)</f>
        <v>0</v>
      </c>
      <c r="I724" s="656">
        <f>SUMIFS(BALANCE_P!$F:$F,BALANCE_P!$T:$T,'BALANCE-REF'!$B724)</f>
        <v>0</v>
      </c>
      <c r="J724" s="687">
        <f t="shared" si="33"/>
        <v>0</v>
      </c>
      <c r="K724" s="687">
        <f t="shared" si="34"/>
        <v>0</v>
      </c>
    </row>
    <row r="725" spans="1:11" ht="19" x14ac:dyDescent="0.25">
      <c r="A725" s="671">
        <f t="shared" si="32"/>
        <v>4</v>
      </c>
      <c r="B725" s="652">
        <v>4529</v>
      </c>
      <c r="C725" s="652" t="s">
        <v>2323</v>
      </c>
      <c r="D725" s="654">
        <f>SUMIFS('BALANCE_P-1'!$C:$C,'BALANCE_P-1'!$V:$V,'BALANCE-REF'!$B725)</f>
        <v>0</v>
      </c>
      <c r="E725" s="654">
        <f>SUMIFS('BALANCE_P-1'!$D:$D,'BALANCE_P-1'!$V:$V,'BALANCE-REF'!$B725)</f>
        <v>0</v>
      </c>
      <c r="F725" s="654">
        <f>SUMIFS(BALANCE_P!$C:$C,BALANCE_P!$V:$V,'BALANCE-REF'!$B725)</f>
        <v>0</v>
      </c>
      <c r="G725" s="654">
        <f>SUMIFS(BALANCE_P!$D:$D,BALANCE_P!$V:$V,'BALANCE-REF'!$B725)</f>
        <v>0</v>
      </c>
      <c r="H725" s="656">
        <f>SUMIFS(BALANCE_P!$E:$E,BALANCE_P!$V:$V,'BALANCE-REF'!$B725)</f>
        <v>0</v>
      </c>
      <c r="I725" s="656">
        <f>SUMIFS(BALANCE_P!$F:$F,BALANCE_P!$V:$V,'BALANCE-REF'!$B725)</f>
        <v>0</v>
      </c>
      <c r="J725" s="687">
        <f t="shared" si="33"/>
        <v>0</v>
      </c>
      <c r="K725" s="687">
        <f t="shared" si="34"/>
        <v>0</v>
      </c>
    </row>
    <row r="726" spans="1:11" ht="19" x14ac:dyDescent="0.25">
      <c r="A726" s="671">
        <f t="shared" si="32"/>
        <v>5</v>
      </c>
      <c r="B726" s="652">
        <v>45291</v>
      </c>
      <c r="C726" s="652" t="s">
        <v>2464</v>
      </c>
      <c r="D726" s="654">
        <f>SUMIFS('BALANCE_P-1'!$C:$C,'BALANCE_P-1'!$U:$U,'BALANCE-REF'!$B726)</f>
        <v>0</v>
      </c>
      <c r="E726" s="654">
        <f>SUMIFS('BALANCE_P-1'!$D:$D,'BALANCE_P-1'!$U:$U,'BALANCE-REF'!$B726)</f>
        <v>0</v>
      </c>
      <c r="F726" s="654">
        <f>SUMIFS(BALANCE_P!$C:$C,BALANCE_P!$U:$U,'BALANCE-REF'!$B726)</f>
        <v>0</v>
      </c>
      <c r="G726" s="654">
        <f>SUMIFS(BALANCE_P!$D:$D,BALANCE_P!$U:$U,'BALANCE-REF'!$B726)</f>
        <v>0</v>
      </c>
      <c r="H726" s="656">
        <f>SUMIFS(BALANCE_P!$E:$E,BALANCE_P!$U:$U,'BALANCE-REF'!$B726)</f>
        <v>0</v>
      </c>
      <c r="I726" s="656">
        <f>SUMIFS(BALANCE_P!$F:$F,BALANCE_P!$U:$U,'BALANCE-REF'!$B726)</f>
        <v>0</v>
      </c>
      <c r="J726" s="687">
        <f t="shared" si="33"/>
        <v>0</v>
      </c>
      <c r="K726" s="687">
        <f t="shared" si="34"/>
        <v>0</v>
      </c>
    </row>
    <row r="727" spans="1:11" ht="19" x14ac:dyDescent="0.25">
      <c r="A727" s="671">
        <f t="shared" si="32"/>
        <v>6</v>
      </c>
      <c r="B727" s="652">
        <v>452911</v>
      </c>
      <c r="C727" s="652" t="s">
        <v>2465</v>
      </c>
      <c r="D727" s="654">
        <f>SUMIFS('BALANCE_P-1'!$C:$C,'BALANCE_P-1'!$T:$T,'BALANCE-REF'!$B727)</f>
        <v>0</v>
      </c>
      <c r="E727" s="654">
        <f>SUMIFS('BALANCE_P-1'!$D:$D,'BALANCE_P-1'!$T:$T,'BALANCE-REF'!$B727)</f>
        <v>0</v>
      </c>
      <c r="F727" s="654">
        <f>SUMIFS(BALANCE_P!$C:$C,BALANCE_P!$T:$T,'BALANCE-REF'!$B727)</f>
        <v>0</v>
      </c>
      <c r="G727" s="654">
        <f>SUMIFS(BALANCE_P!$D:$D,BALANCE_P!$T:$T,'BALANCE-REF'!$B727)</f>
        <v>0</v>
      </c>
      <c r="H727" s="656">
        <f>SUMIFS(BALANCE_P!$E:$E,BALANCE_P!$T:$T,'BALANCE-REF'!$B727)</f>
        <v>0</v>
      </c>
      <c r="I727" s="656">
        <f>SUMIFS(BALANCE_P!$F:$F,BALANCE_P!$T:$T,'BALANCE-REF'!$B727)</f>
        <v>0</v>
      </c>
      <c r="J727" s="687">
        <f t="shared" si="33"/>
        <v>0</v>
      </c>
      <c r="K727" s="687">
        <f t="shared" si="34"/>
        <v>0</v>
      </c>
    </row>
    <row r="728" spans="1:11" ht="19" x14ac:dyDescent="0.25">
      <c r="A728" s="671">
        <f t="shared" si="32"/>
        <v>6</v>
      </c>
      <c r="B728" s="652">
        <v>452912</v>
      </c>
      <c r="C728" s="652" t="s">
        <v>2466</v>
      </c>
      <c r="D728" s="654">
        <f>SUMIFS('BALANCE_P-1'!$C:$C,'BALANCE_P-1'!$T:$T,'BALANCE-REF'!$B728)</f>
        <v>0</v>
      </c>
      <c r="E728" s="654">
        <f>SUMIFS('BALANCE_P-1'!$D:$D,'BALANCE_P-1'!$T:$T,'BALANCE-REF'!$B728)</f>
        <v>0</v>
      </c>
      <c r="F728" s="654">
        <f>SUMIFS(BALANCE_P!$C:$C,BALANCE_P!$T:$T,'BALANCE-REF'!$B728)</f>
        <v>0</v>
      </c>
      <c r="G728" s="654">
        <f>SUMIFS(BALANCE_P!$D:$D,BALANCE_P!$T:$T,'BALANCE-REF'!$B728)</f>
        <v>0</v>
      </c>
      <c r="H728" s="656">
        <f>SUMIFS(BALANCE_P!$E:$E,BALANCE_P!$T:$T,'BALANCE-REF'!$B728)</f>
        <v>0</v>
      </c>
      <c r="I728" s="656">
        <f>SUMIFS(BALANCE_P!$F:$F,BALANCE_P!$T:$T,'BALANCE-REF'!$B728)</f>
        <v>0</v>
      </c>
      <c r="J728" s="687">
        <f t="shared" si="33"/>
        <v>0</v>
      </c>
      <c r="K728" s="687">
        <f t="shared" si="34"/>
        <v>0</v>
      </c>
    </row>
    <row r="729" spans="1:11" ht="19" x14ac:dyDescent="0.25">
      <c r="A729" s="671">
        <f t="shared" si="32"/>
        <v>6</v>
      </c>
      <c r="B729" s="652">
        <v>452913</v>
      </c>
      <c r="C729" s="652" t="s">
        <v>2467</v>
      </c>
      <c r="D729" s="654">
        <f>SUMIFS('BALANCE_P-1'!$C:$C,'BALANCE_P-1'!$T:$T,'BALANCE-REF'!$B729)</f>
        <v>0</v>
      </c>
      <c r="E729" s="654">
        <f>SUMIFS('BALANCE_P-1'!$D:$D,'BALANCE_P-1'!$T:$T,'BALANCE-REF'!$B729)</f>
        <v>0</v>
      </c>
      <c r="F729" s="654">
        <f>SUMIFS(BALANCE_P!$C:$C,BALANCE_P!$T:$T,'BALANCE-REF'!$B729)</f>
        <v>0</v>
      </c>
      <c r="G729" s="654">
        <f>SUMIFS(BALANCE_P!$D:$D,BALANCE_P!$T:$T,'BALANCE-REF'!$B729)</f>
        <v>0</v>
      </c>
      <c r="H729" s="656">
        <f>SUMIFS(BALANCE_P!$E:$E,BALANCE_P!$T:$T,'BALANCE-REF'!$B729)</f>
        <v>0</v>
      </c>
      <c r="I729" s="656">
        <f>SUMIFS(BALANCE_P!$F:$F,BALANCE_P!$T:$T,'BALANCE-REF'!$B729)</f>
        <v>0</v>
      </c>
      <c r="J729" s="687">
        <f t="shared" si="33"/>
        <v>0</v>
      </c>
      <c r="K729" s="687">
        <f t="shared" si="34"/>
        <v>0</v>
      </c>
    </row>
    <row r="730" spans="1:11" ht="19" x14ac:dyDescent="0.25">
      <c r="A730" s="671">
        <f t="shared" si="32"/>
        <v>6</v>
      </c>
      <c r="B730" s="652">
        <v>452914</v>
      </c>
      <c r="C730" s="652" t="s">
        <v>2468</v>
      </c>
      <c r="D730" s="654">
        <f>SUMIFS('BALANCE_P-1'!$C:$C,'BALANCE_P-1'!$T:$T,'BALANCE-REF'!$B730)</f>
        <v>0</v>
      </c>
      <c r="E730" s="654">
        <f>SUMIFS('BALANCE_P-1'!$D:$D,'BALANCE_P-1'!$T:$T,'BALANCE-REF'!$B730)</f>
        <v>0</v>
      </c>
      <c r="F730" s="654">
        <f>SUMIFS(BALANCE_P!$C:$C,BALANCE_P!$T:$T,'BALANCE-REF'!$B730)</f>
        <v>0</v>
      </c>
      <c r="G730" s="654">
        <f>SUMIFS(BALANCE_P!$D:$D,BALANCE_P!$T:$T,'BALANCE-REF'!$B730)</f>
        <v>0</v>
      </c>
      <c r="H730" s="656">
        <f>SUMIFS(BALANCE_P!$E:$E,BALANCE_P!$T:$T,'BALANCE-REF'!$B730)</f>
        <v>0</v>
      </c>
      <c r="I730" s="656">
        <f>SUMIFS(BALANCE_P!$F:$F,BALANCE_P!$T:$T,'BALANCE-REF'!$B730)</f>
        <v>0</v>
      </c>
      <c r="J730" s="687">
        <f t="shared" si="33"/>
        <v>0</v>
      </c>
      <c r="K730" s="687">
        <f t="shared" si="34"/>
        <v>0</v>
      </c>
    </row>
    <row r="731" spans="1:11" ht="19" x14ac:dyDescent="0.25">
      <c r="A731" s="671">
        <f t="shared" ref="A731:A794" si="35">LEN(B731)</f>
        <v>6</v>
      </c>
      <c r="B731" s="652">
        <v>452915</v>
      </c>
      <c r="C731" s="652" t="s">
        <v>2469</v>
      </c>
      <c r="D731" s="654">
        <f>SUMIFS('BALANCE_P-1'!$C:$C,'BALANCE_P-1'!$T:$T,'BALANCE-REF'!$B731)</f>
        <v>0</v>
      </c>
      <c r="E731" s="654">
        <f>SUMIFS('BALANCE_P-1'!$D:$D,'BALANCE_P-1'!$T:$T,'BALANCE-REF'!$B731)</f>
        <v>0</v>
      </c>
      <c r="F731" s="654">
        <f>SUMIFS(BALANCE_P!$C:$C,BALANCE_P!$T:$T,'BALANCE-REF'!$B731)</f>
        <v>0</v>
      </c>
      <c r="G731" s="654">
        <f>SUMIFS(BALANCE_P!$D:$D,BALANCE_P!$T:$T,'BALANCE-REF'!$B731)</f>
        <v>0</v>
      </c>
      <c r="H731" s="656">
        <f>SUMIFS(BALANCE_P!$E:$E,BALANCE_P!$T:$T,'BALANCE-REF'!$B731)</f>
        <v>0</v>
      </c>
      <c r="I731" s="656">
        <f>SUMIFS(BALANCE_P!$F:$F,BALANCE_P!$T:$T,'BALANCE-REF'!$B731)</f>
        <v>0</v>
      </c>
      <c r="J731" s="687">
        <f t="shared" si="33"/>
        <v>0</v>
      </c>
      <c r="K731" s="687">
        <f t="shared" si="34"/>
        <v>0</v>
      </c>
    </row>
    <row r="732" spans="1:11" ht="19" x14ac:dyDescent="0.25">
      <c r="A732" s="671">
        <f t="shared" si="35"/>
        <v>6</v>
      </c>
      <c r="B732" s="652">
        <v>452916</v>
      </c>
      <c r="C732" s="652" t="s">
        <v>2470</v>
      </c>
      <c r="D732" s="654">
        <f>SUMIFS('BALANCE_P-1'!$C:$C,'BALANCE_P-1'!$T:$T,'BALANCE-REF'!$B732)</f>
        <v>0</v>
      </c>
      <c r="E732" s="654">
        <f>SUMIFS('BALANCE_P-1'!$D:$D,'BALANCE_P-1'!$T:$T,'BALANCE-REF'!$B732)</f>
        <v>0</v>
      </c>
      <c r="F732" s="654">
        <f>SUMIFS(BALANCE_P!$C:$C,BALANCE_P!$T:$T,'BALANCE-REF'!$B732)</f>
        <v>0</v>
      </c>
      <c r="G732" s="654">
        <f>SUMIFS(BALANCE_P!$D:$D,BALANCE_P!$T:$T,'BALANCE-REF'!$B732)</f>
        <v>0</v>
      </c>
      <c r="H732" s="656">
        <f>SUMIFS(BALANCE_P!$E:$E,BALANCE_P!$T:$T,'BALANCE-REF'!$B732)</f>
        <v>0</v>
      </c>
      <c r="I732" s="656">
        <f>SUMIFS(BALANCE_P!$F:$F,BALANCE_P!$T:$T,'BALANCE-REF'!$B732)</f>
        <v>0</v>
      </c>
      <c r="J732" s="687">
        <f t="shared" si="33"/>
        <v>0</v>
      </c>
      <c r="K732" s="687">
        <f t="shared" si="34"/>
        <v>0</v>
      </c>
    </row>
    <row r="733" spans="1:11" ht="19" x14ac:dyDescent="0.25">
      <c r="A733" s="671">
        <f t="shared" si="35"/>
        <v>6</v>
      </c>
      <c r="B733" s="652">
        <v>452917</v>
      </c>
      <c r="C733" s="652" t="s">
        <v>2471</v>
      </c>
      <c r="D733" s="654">
        <f>SUMIFS('BALANCE_P-1'!$C:$C,'BALANCE_P-1'!$T:$T,'BALANCE-REF'!$B733)</f>
        <v>0</v>
      </c>
      <c r="E733" s="654">
        <f>SUMIFS('BALANCE_P-1'!$D:$D,'BALANCE_P-1'!$T:$T,'BALANCE-REF'!$B733)</f>
        <v>0</v>
      </c>
      <c r="F733" s="654">
        <f>SUMIFS(BALANCE_P!$C:$C,BALANCE_P!$T:$T,'BALANCE-REF'!$B733)</f>
        <v>0</v>
      </c>
      <c r="G733" s="654">
        <f>SUMIFS(BALANCE_P!$D:$D,BALANCE_P!$T:$T,'BALANCE-REF'!$B733)</f>
        <v>0</v>
      </c>
      <c r="H733" s="656">
        <f>SUMIFS(BALANCE_P!$E:$E,BALANCE_P!$T:$T,'BALANCE-REF'!$B733)</f>
        <v>0</v>
      </c>
      <c r="I733" s="656">
        <f>SUMIFS(BALANCE_P!$F:$F,BALANCE_P!$T:$T,'BALANCE-REF'!$B733)</f>
        <v>0</v>
      </c>
      <c r="J733" s="687">
        <f t="shared" si="33"/>
        <v>0</v>
      </c>
      <c r="K733" s="687">
        <f t="shared" si="34"/>
        <v>0</v>
      </c>
    </row>
    <row r="734" spans="1:11" ht="19" x14ac:dyDescent="0.25">
      <c r="A734" s="671">
        <f t="shared" si="35"/>
        <v>6</v>
      </c>
      <c r="B734" s="652">
        <v>452918</v>
      </c>
      <c r="C734" s="652" t="s">
        <v>2472</v>
      </c>
      <c r="D734" s="654">
        <f>SUMIFS('BALANCE_P-1'!$C:$C,'BALANCE_P-1'!$T:$T,'BALANCE-REF'!$B734)</f>
        <v>0</v>
      </c>
      <c r="E734" s="654">
        <f>SUMIFS('BALANCE_P-1'!$D:$D,'BALANCE_P-1'!$T:$T,'BALANCE-REF'!$B734)</f>
        <v>0</v>
      </c>
      <c r="F734" s="654">
        <f>SUMIFS(BALANCE_P!$C:$C,BALANCE_P!$T:$T,'BALANCE-REF'!$B734)</f>
        <v>0</v>
      </c>
      <c r="G734" s="654">
        <f>SUMIFS(BALANCE_P!$D:$D,BALANCE_P!$T:$T,'BALANCE-REF'!$B734)</f>
        <v>0</v>
      </c>
      <c r="H734" s="656">
        <f>SUMIFS(BALANCE_P!$E:$E,BALANCE_P!$T:$T,'BALANCE-REF'!$B734)</f>
        <v>0</v>
      </c>
      <c r="I734" s="656">
        <f>SUMIFS(BALANCE_P!$F:$F,BALANCE_P!$T:$T,'BALANCE-REF'!$B734)</f>
        <v>0</v>
      </c>
      <c r="J734" s="687">
        <f t="shared" si="33"/>
        <v>0</v>
      </c>
      <c r="K734" s="687">
        <f t="shared" si="34"/>
        <v>0</v>
      </c>
    </row>
    <row r="735" spans="1:11" ht="19" x14ac:dyDescent="0.25">
      <c r="A735" s="671">
        <f t="shared" si="35"/>
        <v>5</v>
      </c>
      <c r="B735" s="652">
        <v>45292</v>
      </c>
      <c r="C735" s="652" t="s">
        <v>2473</v>
      </c>
      <c r="D735" s="654">
        <f>SUMIFS('BALANCE_P-1'!$C:$C,'BALANCE_P-1'!$U:$U,'BALANCE-REF'!$B735)</f>
        <v>0</v>
      </c>
      <c r="E735" s="654">
        <f>SUMIFS('BALANCE_P-1'!$D:$D,'BALANCE_P-1'!$U:$U,'BALANCE-REF'!$B735)</f>
        <v>0</v>
      </c>
      <c r="F735" s="654">
        <f>SUMIFS(BALANCE_P!$C:$C,BALANCE_P!$U:$U,'BALANCE-REF'!$B735)</f>
        <v>0</v>
      </c>
      <c r="G735" s="654">
        <f>SUMIFS(BALANCE_P!$D:$D,BALANCE_P!$U:$U,'BALANCE-REF'!$B735)</f>
        <v>0</v>
      </c>
      <c r="H735" s="656">
        <f>SUMIFS(BALANCE_P!$E:$E,BALANCE_P!$U:$U,'BALANCE-REF'!$B735)</f>
        <v>0</v>
      </c>
      <c r="I735" s="656">
        <f>SUMIFS(BALANCE_P!$F:$F,BALANCE_P!$U:$U,'BALANCE-REF'!$B735)</f>
        <v>0</v>
      </c>
      <c r="J735" s="687">
        <f t="shared" si="33"/>
        <v>0</v>
      </c>
      <c r="K735" s="687">
        <f t="shared" si="34"/>
        <v>0</v>
      </c>
    </row>
    <row r="736" spans="1:11" ht="19" x14ac:dyDescent="0.25">
      <c r="A736" s="671">
        <f t="shared" si="35"/>
        <v>6</v>
      </c>
      <c r="B736" s="652">
        <v>452921</v>
      </c>
      <c r="C736" s="652" t="s">
        <v>2494</v>
      </c>
      <c r="D736" s="654">
        <f>SUMIFS('BALANCE_P-1'!$C:$C,'BALANCE_P-1'!$T:$T,'BALANCE-REF'!$B736)</f>
        <v>0</v>
      </c>
      <c r="E736" s="654">
        <f>SUMIFS('BALANCE_P-1'!$D:$D,'BALANCE_P-1'!$T:$T,'BALANCE-REF'!$B736)</f>
        <v>0</v>
      </c>
      <c r="F736" s="654">
        <f>SUMIFS(BALANCE_P!$C:$C,BALANCE_P!$T:$T,'BALANCE-REF'!$B736)</f>
        <v>0</v>
      </c>
      <c r="G736" s="654">
        <f>SUMIFS(BALANCE_P!$D:$D,BALANCE_P!$T:$T,'BALANCE-REF'!$B736)</f>
        <v>0</v>
      </c>
      <c r="H736" s="656">
        <f>SUMIFS(BALANCE_P!$E:$E,BALANCE_P!$T:$T,'BALANCE-REF'!$B736)</f>
        <v>0</v>
      </c>
      <c r="I736" s="656">
        <f>SUMIFS(BALANCE_P!$F:$F,BALANCE_P!$T:$T,'BALANCE-REF'!$B736)</f>
        <v>0</v>
      </c>
      <c r="J736" s="687">
        <f t="shared" si="33"/>
        <v>0</v>
      </c>
      <c r="K736" s="687">
        <f t="shared" si="34"/>
        <v>0</v>
      </c>
    </row>
    <row r="737" spans="1:11" ht="19" x14ac:dyDescent="0.25">
      <c r="A737" s="671">
        <f t="shared" si="35"/>
        <v>6</v>
      </c>
      <c r="B737" s="652">
        <v>452922</v>
      </c>
      <c r="C737" s="652" t="s">
        <v>2495</v>
      </c>
      <c r="D737" s="654">
        <f>SUMIFS('BALANCE_P-1'!$C:$C,'BALANCE_P-1'!$T:$T,'BALANCE-REF'!$B737)</f>
        <v>0</v>
      </c>
      <c r="E737" s="654">
        <f>SUMIFS('BALANCE_P-1'!$D:$D,'BALANCE_P-1'!$T:$T,'BALANCE-REF'!$B737)</f>
        <v>0</v>
      </c>
      <c r="F737" s="654">
        <f>SUMIFS(BALANCE_P!$C:$C,BALANCE_P!$T:$T,'BALANCE-REF'!$B737)</f>
        <v>0</v>
      </c>
      <c r="G737" s="654">
        <f>SUMIFS(BALANCE_P!$D:$D,BALANCE_P!$T:$T,'BALANCE-REF'!$B737)</f>
        <v>0</v>
      </c>
      <c r="H737" s="656">
        <f>SUMIFS(BALANCE_P!$E:$E,BALANCE_P!$T:$T,'BALANCE-REF'!$B737)</f>
        <v>0</v>
      </c>
      <c r="I737" s="656">
        <f>SUMIFS(BALANCE_P!$F:$F,BALANCE_P!$T:$T,'BALANCE-REF'!$B737)</f>
        <v>0</v>
      </c>
      <c r="J737" s="687">
        <f t="shared" si="33"/>
        <v>0</v>
      </c>
      <c r="K737" s="687">
        <f t="shared" si="34"/>
        <v>0</v>
      </c>
    </row>
    <row r="738" spans="1:11" ht="19" x14ac:dyDescent="0.25">
      <c r="A738" s="671">
        <f t="shared" si="35"/>
        <v>6</v>
      </c>
      <c r="B738" s="652">
        <v>452923</v>
      </c>
      <c r="C738" s="652" t="s">
        <v>2476</v>
      </c>
      <c r="D738" s="654">
        <f>SUMIFS('BALANCE_P-1'!$C:$C,'BALANCE_P-1'!$T:$T,'BALANCE-REF'!$B738)</f>
        <v>0</v>
      </c>
      <c r="E738" s="654">
        <f>SUMIFS('BALANCE_P-1'!$D:$D,'BALANCE_P-1'!$T:$T,'BALANCE-REF'!$B738)</f>
        <v>0</v>
      </c>
      <c r="F738" s="654">
        <f>SUMIFS(BALANCE_P!$C:$C,BALANCE_P!$T:$T,'BALANCE-REF'!$B738)</f>
        <v>0</v>
      </c>
      <c r="G738" s="654">
        <f>SUMIFS(BALANCE_P!$D:$D,BALANCE_P!$T:$T,'BALANCE-REF'!$B738)</f>
        <v>0</v>
      </c>
      <c r="H738" s="656">
        <f>SUMIFS(BALANCE_P!$E:$E,BALANCE_P!$T:$T,'BALANCE-REF'!$B738)</f>
        <v>0</v>
      </c>
      <c r="I738" s="656">
        <f>SUMIFS(BALANCE_P!$F:$F,BALANCE_P!$T:$T,'BALANCE-REF'!$B738)</f>
        <v>0</v>
      </c>
      <c r="J738" s="687">
        <f t="shared" si="33"/>
        <v>0</v>
      </c>
      <c r="K738" s="687">
        <f t="shared" si="34"/>
        <v>0</v>
      </c>
    </row>
    <row r="739" spans="1:11" ht="19" x14ac:dyDescent="0.25">
      <c r="A739" s="671">
        <f t="shared" si="35"/>
        <v>6</v>
      </c>
      <c r="B739" s="652">
        <v>452924</v>
      </c>
      <c r="C739" s="652" t="s">
        <v>2477</v>
      </c>
      <c r="D739" s="654">
        <f>SUMIFS('BALANCE_P-1'!$C:$C,'BALANCE_P-1'!$T:$T,'BALANCE-REF'!$B739)</f>
        <v>0</v>
      </c>
      <c r="E739" s="654">
        <f>SUMIFS('BALANCE_P-1'!$D:$D,'BALANCE_P-1'!$T:$T,'BALANCE-REF'!$B739)</f>
        <v>0</v>
      </c>
      <c r="F739" s="654">
        <f>SUMIFS(BALANCE_P!$C:$C,BALANCE_P!$T:$T,'BALANCE-REF'!$B739)</f>
        <v>0</v>
      </c>
      <c r="G739" s="654">
        <f>SUMIFS(BALANCE_P!$D:$D,BALANCE_P!$T:$T,'BALANCE-REF'!$B739)</f>
        <v>0</v>
      </c>
      <c r="H739" s="656">
        <f>SUMIFS(BALANCE_P!$E:$E,BALANCE_P!$T:$T,'BALANCE-REF'!$B739)</f>
        <v>0</v>
      </c>
      <c r="I739" s="656">
        <f>SUMIFS(BALANCE_P!$F:$F,BALANCE_P!$T:$T,'BALANCE-REF'!$B739)</f>
        <v>0</v>
      </c>
      <c r="J739" s="687">
        <f t="shared" si="33"/>
        <v>0</v>
      </c>
      <c r="K739" s="687">
        <f t="shared" si="34"/>
        <v>0</v>
      </c>
    </row>
    <row r="740" spans="1:11" ht="19" x14ac:dyDescent="0.25">
      <c r="A740" s="671">
        <f t="shared" si="35"/>
        <v>6</v>
      </c>
      <c r="B740" s="652">
        <v>452925</v>
      </c>
      <c r="C740" s="652" t="s">
        <v>2478</v>
      </c>
      <c r="D740" s="654">
        <f>SUMIFS('BALANCE_P-1'!$C:$C,'BALANCE_P-1'!$T:$T,'BALANCE-REF'!$B740)</f>
        <v>0</v>
      </c>
      <c r="E740" s="654">
        <f>SUMIFS('BALANCE_P-1'!$D:$D,'BALANCE_P-1'!$T:$T,'BALANCE-REF'!$B740)</f>
        <v>0</v>
      </c>
      <c r="F740" s="654">
        <f>SUMIFS(BALANCE_P!$C:$C,BALANCE_P!$T:$T,'BALANCE-REF'!$B740)</f>
        <v>0</v>
      </c>
      <c r="G740" s="654">
        <f>SUMIFS(BALANCE_P!$D:$D,BALANCE_P!$T:$T,'BALANCE-REF'!$B740)</f>
        <v>0</v>
      </c>
      <c r="H740" s="656">
        <f>SUMIFS(BALANCE_P!$E:$E,BALANCE_P!$T:$T,'BALANCE-REF'!$B740)</f>
        <v>0</v>
      </c>
      <c r="I740" s="656">
        <f>SUMIFS(BALANCE_P!$F:$F,BALANCE_P!$T:$T,'BALANCE-REF'!$B740)</f>
        <v>0</v>
      </c>
      <c r="J740" s="687">
        <f t="shared" si="33"/>
        <v>0</v>
      </c>
      <c r="K740" s="687">
        <f t="shared" si="34"/>
        <v>0</v>
      </c>
    </row>
    <row r="741" spans="1:11" ht="19" x14ac:dyDescent="0.25">
      <c r="A741" s="671">
        <f t="shared" si="35"/>
        <v>6</v>
      </c>
      <c r="B741" s="652">
        <v>452926</v>
      </c>
      <c r="C741" s="652" t="s">
        <v>2479</v>
      </c>
      <c r="D741" s="654">
        <f>SUMIFS('BALANCE_P-1'!$C:$C,'BALANCE_P-1'!$T:$T,'BALANCE-REF'!$B741)</f>
        <v>0</v>
      </c>
      <c r="E741" s="654">
        <f>SUMIFS('BALANCE_P-1'!$D:$D,'BALANCE_P-1'!$T:$T,'BALANCE-REF'!$B741)</f>
        <v>0</v>
      </c>
      <c r="F741" s="654">
        <f>SUMIFS(BALANCE_P!$C:$C,BALANCE_P!$T:$T,'BALANCE-REF'!$B741)</f>
        <v>0</v>
      </c>
      <c r="G741" s="654">
        <f>SUMIFS(BALANCE_P!$D:$D,BALANCE_P!$T:$T,'BALANCE-REF'!$B741)</f>
        <v>0</v>
      </c>
      <c r="H741" s="656">
        <f>SUMIFS(BALANCE_P!$E:$E,BALANCE_P!$T:$T,'BALANCE-REF'!$B741)</f>
        <v>0</v>
      </c>
      <c r="I741" s="656">
        <f>SUMIFS(BALANCE_P!$F:$F,BALANCE_P!$T:$T,'BALANCE-REF'!$B741)</f>
        <v>0</v>
      </c>
      <c r="J741" s="687">
        <f t="shared" si="33"/>
        <v>0</v>
      </c>
      <c r="K741" s="687">
        <f t="shared" si="34"/>
        <v>0</v>
      </c>
    </row>
    <row r="742" spans="1:11" ht="19" x14ac:dyDescent="0.25">
      <c r="A742" s="671">
        <f t="shared" si="35"/>
        <v>6</v>
      </c>
      <c r="B742" s="652">
        <v>452927</v>
      </c>
      <c r="C742" s="652" t="s">
        <v>2480</v>
      </c>
      <c r="D742" s="654">
        <f>SUMIFS('BALANCE_P-1'!$C:$C,'BALANCE_P-1'!$T:$T,'BALANCE-REF'!$B742)</f>
        <v>0</v>
      </c>
      <c r="E742" s="654">
        <f>SUMIFS('BALANCE_P-1'!$D:$D,'BALANCE_P-1'!$T:$T,'BALANCE-REF'!$B742)</f>
        <v>0</v>
      </c>
      <c r="F742" s="654">
        <f>SUMIFS(BALANCE_P!$C:$C,BALANCE_P!$T:$T,'BALANCE-REF'!$B742)</f>
        <v>0</v>
      </c>
      <c r="G742" s="654">
        <f>SUMIFS(BALANCE_P!$D:$D,BALANCE_P!$T:$T,'BALANCE-REF'!$B742)</f>
        <v>0</v>
      </c>
      <c r="H742" s="656">
        <f>SUMIFS(BALANCE_P!$E:$E,BALANCE_P!$T:$T,'BALANCE-REF'!$B742)</f>
        <v>0</v>
      </c>
      <c r="I742" s="656">
        <f>SUMIFS(BALANCE_P!$F:$F,BALANCE_P!$T:$T,'BALANCE-REF'!$B742)</f>
        <v>0</v>
      </c>
      <c r="J742" s="687">
        <f t="shared" si="33"/>
        <v>0</v>
      </c>
      <c r="K742" s="687">
        <f t="shared" si="34"/>
        <v>0</v>
      </c>
    </row>
    <row r="743" spans="1:11" ht="19" x14ac:dyDescent="0.25">
      <c r="A743" s="671">
        <f t="shared" si="35"/>
        <v>5</v>
      </c>
      <c r="B743" s="652">
        <v>45293</v>
      </c>
      <c r="C743" s="652" t="s">
        <v>2481</v>
      </c>
      <c r="D743" s="654">
        <f>SUMIFS('BALANCE_P-1'!$C:$C,'BALANCE_P-1'!$U:$U,'BALANCE-REF'!$B743)</f>
        <v>0</v>
      </c>
      <c r="E743" s="654">
        <f>SUMIFS('BALANCE_P-1'!$D:$D,'BALANCE_P-1'!$U:$U,'BALANCE-REF'!$B743)</f>
        <v>0</v>
      </c>
      <c r="F743" s="654">
        <f>SUMIFS(BALANCE_P!$C:$C,BALANCE_P!$U:$U,'BALANCE-REF'!$B743)</f>
        <v>0</v>
      </c>
      <c r="G743" s="654">
        <f>SUMIFS(BALANCE_P!$D:$D,BALANCE_P!$U:$U,'BALANCE-REF'!$B743)</f>
        <v>0</v>
      </c>
      <c r="H743" s="656">
        <f>SUMIFS(BALANCE_P!$E:$E,BALANCE_P!$U:$U,'BALANCE-REF'!$B743)</f>
        <v>0</v>
      </c>
      <c r="I743" s="656">
        <f>SUMIFS(BALANCE_P!$F:$F,BALANCE_P!$U:$U,'BALANCE-REF'!$B743)</f>
        <v>0</v>
      </c>
      <c r="J743" s="687">
        <f t="shared" si="33"/>
        <v>0</v>
      </c>
      <c r="K743" s="687">
        <f t="shared" si="34"/>
        <v>0</v>
      </c>
    </row>
    <row r="744" spans="1:11" ht="19" x14ac:dyDescent="0.25">
      <c r="A744" s="671">
        <f t="shared" si="35"/>
        <v>6</v>
      </c>
      <c r="B744" s="652">
        <v>452931</v>
      </c>
      <c r="C744" s="652" t="s">
        <v>2482</v>
      </c>
      <c r="D744" s="654">
        <f>SUMIFS('BALANCE_P-1'!$C:$C,'BALANCE_P-1'!$T:$T,'BALANCE-REF'!$B744)</f>
        <v>0</v>
      </c>
      <c r="E744" s="654">
        <f>SUMIFS('BALANCE_P-1'!$D:$D,'BALANCE_P-1'!$T:$T,'BALANCE-REF'!$B744)</f>
        <v>0</v>
      </c>
      <c r="F744" s="654">
        <f>SUMIFS(BALANCE_P!$C:$C,BALANCE_P!$T:$T,'BALANCE-REF'!$B744)</f>
        <v>0</v>
      </c>
      <c r="G744" s="654">
        <f>SUMIFS(BALANCE_P!$D:$D,BALANCE_P!$T:$T,'BALANCE-REF'!$B744)</f>
        <v>0</v>
      </c>
      <c r="H744" s="656">
        <f>SUMIFS(BALANCE_P!$E:$E,BALANCE_P!$T:$T,'BALANCE-REF'!$B744)</f>
        <v>0</v>
      </c>
      <c r="I744" s="656">
        <f>SUMIFS(BALANCE_P!$F:$F,BALANCE_P!$T:$T,'BALANCE-REF'!$B744)</f>
        <v>0</v>
      </c>
      <c r="J744" s="687">
        <f t="shared" si="33"/>
        <v>0</v>
      </c>
      <c r="K744" s="687">
        <f t="shared" si="34"/>
        <v>0</v>
      </c>
    </row>
    <row r="745" spans="1:11" ht="19" x14ac:dyDescent="0.25">
      <c r="A745" s="671">
        <f t="shared" si="35"/>
        <v>6</v>
      </c>
      <c r="B745" s="652">
        <v>452932</v>
      </c>
      <c r="C745" s="652" t="s">
        <v>2483</v>
      </c>
      <c r="D745" s="654">
        <f>SUMIFS('BALANCE_P-1'!$C:$C,'BALANCE_P-1'!$T:$T,'BALANCE-REF'!$B745)</f>
        <v>0</v>
      </c>
      <c r="E745" s="654">
        <f>SUMIFS('BALANCE_P-1'!$D:$D,'BALANCE_P-1'!$T:$T,'BALANCE-REF'!$B745)</f>
        <v>0</v>
      </c>
      <c r="F745" s="654">
        <f>SUMIFS(BALANCE_P!$C:$C,BALANCE_P!$T:$T,'BALANCE-REF'!$B745)</f>
        <v>0</v>
      </c>
      <c r="G745" s="654">
        <f>SUMIFS(BALANCE_P!$D:$D,BALANCE_P!$T:$T,'BALANCE-REF'!$B745)</f>
        <v>0</v>
      </c>
      <c r="H745" s="656">
        <f>SUMIFS(BALANCE_P!$E:$E,BALANCE_P!$T:$T,'BALANCE-REF'!$B745)</f>
        <v>0</v>
      </c>
      <c r="I745" s="656">
        <f>SUMIFS(BALANCE_P!$F:$F,BALANCE_P!$T:$T,'BALANCE-REF'!$B745)</f>
        <v>0</v>
      </c>
      <c r="J745" s="687">
        <f t="shared" si="33"/>
        <v>0</v>
      </c>
      <c r="K745" s="687">
        <f t="shared" si="34"/>
        <v>0</v>
      </c>
    </row>
    <row r="746" spans="1:11" ht="19" x14ac:dyDescent="0.25">
      <c r="A746" s="671">
        <f t="shared" si="35"/>
        <v>6</v>
      </c>
      <c r="B746" s="652">
        <v>452933</v>
      </c>
      <c r="C746" s="652" t="s">
        <v>2484</v>
      </c>
      <c r="D746" s="654">
        <f>SUMIFS('BALANCE_P-1'!$C:$C,'BALANCE_P-1'!$T:$T,'BALANCE-REF'!$B746)</f>
        <v>0</v>
      </c>
      <c r="E746" s="654">
        <f>SUMIFS('BALANCE_P-1'!$D:$D,'BALANCE_P-1'!$T:$T,'BALANCE-REF'!$B746)</f>
        <v>0</v>
      </c>
      <c r="F746" s="654">
        <f>SUMIFS(BALANCE_P!$C:$C,BALANCE_P!$T:$T,'BALANCE-REF'!$B746)</f>
        <v>0</v>
      </c>
      <c r="G746" s="654">
        <f>SUMIFS(BALANCE_P!$D:$D,BALANCE_P!$T:$T,'BALANCE-REF'!$B746)</f>
        <v>0</v>
      </c>
      <c r="H746" s="656">
        <f>SUMIFS(BALANCE_P!$E:$E,BALANCE_P!$T:$T,'BALANCE-REF'!$B746)</f>
        <v>0</v>
      </c>
      <c r="I746" s="656">
        <f>SUMIFS(BALANCE_P!$F:$F,BALANCE_P!$T:$T,'BALANCE-REF'!$B746)</f>
        <v>0</v>
      </c>
      <c r="J746" s="687">
        <f t="shared" si="33"/>
        <v>0</v>
      </c>
      <c r="K746" s="687">
        <f t="shared" si="34"/>
        <v>0</v>
      </c>
    </row>
    <row r="747" spans="1:11" ht="19" x14ac:dyDescent="0.25">
      <c r="A747" s="671">
        <f t="shared" si="35"/>
        <v>6</v>
      </c>
      <c r="B747" s="652">
        <v>452934</v>
      </c>
      <c r="C747" s="652" t="s">
        <v>2485</v>
      </c>
      <c r="D747" s="654">
        <f>SUMIFS('BALANCE_P-1'!$C:$C,'BALANCE_P-1'!$T:$T,'BALANCE-REF'!$B747)</f>
        <v>0</v>
      </c>
      <c r="E747" s="654">
        <f>SUMIFS('BALANCE_P-1'!$D:$D,'BALANCE_P-1'!$T:$T,'BALANCE-REF'!$B747)</f>
        <v>0</v>
      </c>
      <c r="F747" s="654">
        <f>SUMIFS(BALANCE_P!$C:$C,BALANCE_P!$T:$T,'BALANCE-REF'!$B747)</f>
        <v>0</v>
      </c>
      <c r="G747" s="654">
        <f>SUMIFS(BALANCE_P!$D:$D,BALANCE_P!$T:$T,'BALANCE-REF'!$B747)</f>
        <v>0</v>
      </c>
      <c r="H747" s="656">
        <f>SUMIFS(BALANCE_P!$E:$E,BALANCE_P!$T:$T,'BALANCE-REF'!$B747)</f>
        <v>0</v>
      </c>
      <c r="I747" s="656">
        <f>SUMIFS(BALANCE_P!$F:$F,BALANCE_P!$T:$T,'BALANCE-REF'!$B747)</f>
        <v>0</v>
      </c>
      <c r="J747" s="687">
        <f t="shared" si="33"/>
        <v>0</v>
      </c>
      <c r="K747" s="687">
        <f t="shared" si="34"/>
        <v>0</v>
      </c>
    </row>
    <row r="748" spans="1:11" ht="19" x14ac:dyDescent="0.25">
      <c r="A748" s="671">
        <f t="shared" si="35"/>
        <v>6</v>
      </c>
      <c r="B748" s="652">
        <v>452935</v>
      </c>
      <c r="C748" s="652" t="s">
        <v>2486</v>
      </c>
      <c r="D748" s="654">
        <f>SUMIFS('BALANCE_P-1'!$C:$C,'BALANCE_P-1'!$T:$T,'BALANCE-REF'!$B748)</f>
        <v>0</v>
      </c>
      <c r="E748" s="654">
        <f>SUMIFS('BALANCE_P-1'!$D:$D,'BALANCE_P-1'!$T:$T,'BALANCE-REF'!$B748)</f>
        <v>0</v>
      </c>
      <c r="F748" s="654">
        <f>SUMIFS(BALANCE_P!$C:$C,BALANCE_P!$T:$T,'BALANCE-REF'!$B748)</f>
        <v>0</v>
      </c>
      <c r="G748" s="654">
        <f>SUMIFS(BALANCE_P!$D:$D,BALANCE_P!$T:$T,'BALANCE-REF'!$B748)</f>
        <v>0</v>
      </c>
      <c r="H748" s="656">
        <f>SUMIFS(BALANCE_P!$E:$E,BALANCE_P!$T:$T,'BALANCE-REF'!$B748)</f>
        <v>0</v>
      </c>
      <c r="I748" s="656">
        <f>SUMIFS(BALANCE_P!$F:$F,BALANCE_P!$T:$T,'BALANCE-REF'!$B748)</f>
        <v>0</v>
      </c>
      <c r="J748" s="687">
        <f t="shared" si="33"/>
        <v>0</v>
      </c>
      <c r="K748" s="687">
        <f t="shared" si="34"/>
        <v>0</v>
      </c>
    </row>
    <row r="749" spans="1:11" ht="19" x14ac:dyDescent="0.25">
      <c r="A749" s="671">
        <f t="shared" si="35"/>
        <v>6</v>
      </c>
      <c r="B749" s="652">
        <v>452936</v>
      </c>
      <c r="C749" s="652" t="s">
        <v>2496</v>
      </c>
      <c r="D749" s="654">
        <f>SUMIFS('BALANCE_P-1'!$C:$C,'BALANCE_P-1'!$T:$T,'BALANCE-REF'!$B749)</f>
        <v>0</v>
      </c>
      <c r="E749" s="654">
        <f>SUMIFS('BALANCE_P-1'!$D:$D,'BALANCE_P-1'!$T:$T,'BALANCE-REF'!$B749)</f>
        <v>0</v>
      </c>
      <c r="F749" s="654">
        <f>SUMIFS(BALANCE_P!$C:$C,BALANCE_P!$T:$T,'BALANCE-REF'!$B749)</f>
        <v>0</v>
      </c>
      <c r="G749" s="654">
        <f>SUMIFS(BALANCE_P!$D:$D,BALANCE_P!$T:$T,'BALANCE-REF'!$B749)</f>
        <v>0</v>
      </c>
      <c r="H749" s="656">
        <f>SUMIFS(BALANCE_P!$E:$E,BALANCE_P!$T:$T,'BALANCE-REF'!$B749)</f>
        <v>0</v>
      </c>
      <c r="I749" s="656">
        <f>SUMIFS(BALANCE_P!$F:$F,BALANCE_P!$T:$T,'BALANCE-REF'!$B749)</f>
        <v>0</v>
      </c>
      <c r="J749" s="687">
        <f t="shared" si="33"/>
        <v>0</v>
      </c>
      <c r="K749" s="687">
        <f t="shared" si="34"/>
        <v>0</v>
      </c>
    </row>
    <row r="750" spans="1:11" ht="19" x14ac:dyDescent="0.25">
      <c r="A750" s="671">
        <f t="shared" si="35"/>
        <v>6</v>
      </c>
      <c r="B750" s="652">
        <v>452937</v>
      </c>
      <c r="C750" s="652" t="s">
        <v>2488</v>
      </c>
      <c r="D750" s="654">
        <f>SUMIFS('BALANCE_P-1'!$C:$C,'BALANCE_P-1'!$T:$T,'BALANCE-REF'!$B750)</f>
        <v>0</v>
      </c>
      <c r="E750" s="654">
        <f>SUMIFS('BALANCE_P-1'!$D:$D,'BALANCE_P-1'!$T:$T,'BALANCE-REF'!$B750)</f>
        <v>0</v>
      </c>
      <c r="F750" s="654">
        <f>SUMIFS(BALANCE_P!$C:$C,BALANCE_P!$T:$T,'BALANCE-REF'!$B750)</f>
        <v>0</v>
      </c>
      <c r="G750" s="654">
        <f>SUMIFS(BALANCE_P!$D:$D,BALANCE_P!$T:$T,'BALANCE-REF'!$B750)</f>
        <v>0</v>
      </c>
      <c r="H750" s="656">
        <f>SUMIFS(BALANCE_P!$E:$E,BALANCE_P!$T:$T,'BALANCE-REF'!$B750)</f>
        <v>0</v>
      </c>
      <c r="I750" s="656">
        <f>SUMIFS(BALANCE_P!$F:$F,BALANCE_P!$T:$T,'BALANCE-REF'!$B750)</f>
        <v>0</v>
      </c>
      <c r="J750" s="687">
        <f t="shared" si="33"/>
        <v>0</v>
      </c>
      <c r="K750" s="687">
        <f t="shared" si="34"/>
        <v>0</v>
      </c>
    </row>
    <row r="751" spans="1:11" ht="19" x14ac:dyDescent="0.25">
      <c r="A751" s="671">
        <f t="shared" si="35"/>
        <v>6</v>
      </c>
      <c r="B751" s="652">
        <v>452938</v>
      </c>
      <c r="C751" s="652" t="s">
        <v>2489</v>
      </c>
      <c r="D751" s="654">
        <f>SUMIFS('BALANCE_P-1'!$C:$C,'BALANCE_P-1'!$T:$T,'BALANCE-REF'!$B751)</f>
        <v>0</v>
      </c>
      <c r="E751" s="654">
        <f>SUMIFS('BALANCE_P-1'!$D:$D,'BALANCE_P-1'!$T:$T,'BALANCE-REF'!$B751)</f>
        <v>0</v>
      </c>
      <c r="F751" s="654">
        <f>SUMIFS(BALANCE_P!$C:$C,BALANCE_P!$T:$T,'BALANCE-REF'!$B751)</f>
        <v>0</v>
      </c>
      <c r="G751" s="654">
        <f>SUMIFS(BALANCE_P!$D:$D,BALANCE_P!$T:$T,'BALANCE-REF'!$B751)</f>
        <v>0</v>
      </c>
      <c r="H751" s="656">
        <f>SUMIFS(BALANCE_P!$E:$E,BALANCE_P!$T:$T,'BALANCE-REF'!$B751)</f>
        <v>0</v>
      </c>
      <c r="I751" s="656">
        <f>SUMIFS(BALANCE_P!$F:$F,BALANCE_P!$T:$T,'BALANCE-REF'!$B751)</f>
        <v>0</v>
      </c>
      <c r="J751" s="687">
        <f t="shared" si="33"/>
        <v>0</v>
      </c>
      <c r="K751" s="687">
        <f t="shared" si="34"/>
        <v>0</v>
      </c>
    </row>
    <row r="752" spans="1:11" ht="19" x14ac:dyDescent="0.25">
      <c r="A752" s="671">
        <f t="shared" si="35"/>
        <v>3</v>
      </c>
      <c r="B752" s="652">
        <v>453</v>
      </c>
      <c r="C752" s="652" t="s">
        <v>2497</v>
      </c>
      <c r="D752" s="654">
        <f>SUMIFS('BALANCE_P-1'!$C:$C,'BALANCE_P-1'!$W:$W,'BALANCE-REF'!$B752)</f>
        <v>0</v>
      </c>
      <c r="E752" s="654">
        <f>SUMIFS('BALANCE_P-1'!$D:$D,'BALANCE_P-1'!$W:$W,'BALANCE-REF'!$B752)</f>
        <v>0</v>
      </c>
      <c r="F752" s="654">
        <f>SUMIFS(BALANCE_P!$C:$C,BALANCE_P!$W:$W,'BALANCE-REF'!$B752)</f>
        <v>0</v>
      </c>
      <c r="G752" s="654">
        <f>SUMIFS(BALANCE_P!$D:$D,BALANCE_P!$W:$W,'BALANCE-REF'!$B752)</f>
        <v>0</v>
      </c>
      <c r="H752" s="656">
        <f>SUMIFS(BALANCE_P!$E:$E,BALANCE_P!$W:$W,'BALANCE-REF'!$B752)</f>
        <v>0</v>
      </c>
      <c r="I752" s="656">
        <f>SUMIFS(BALANCE_P!$F:$F,BALANCE_P!$W:$W,'BALANCE-REF'!$B752)</f>
        <v>0</v>
      </c>
      <c r="J752" s="687">
        <f t="shared" si="33"/>
        <v>0</v>
      </c>
      <c r="K752" s="687">
        <f t="shared" si="34"/>
        <v>0</v>
      </c>
    </row>
    <row r="753" spans="1:11" ht="19" x14ac:dyDescent="0.25">
      <c r="A753" s="671">
        <f t="shared" si="35"/>
        <v>4</v>
      </c>
      <c r="B753" s="652">
        <v>4531</v>
      </c>
      <c r="C753" s="652" t="s">
        <v>2497</v>
      </c>
      <c r="D753" s="654">
        <f>SUMIFS('BALANCE_P-1'!$C:$C,'BALANCE_P-1'!$V:$V,'BALANCE-REF'!$B753)</f>
        <v>0</v>
      </c>
      <c r="E753" s="654">
        <f>SUMIFS('BALANCE_P-1'!$D:$D,'BALANCE_P-1'!$V:$V,'BALANCE-REF'!$B753)</f>
        <v>0</v>
      </c>
      <c r="F753" s="654">
        <f>SUMIFS(BALANCE_P!$C:$C,BALANCE_P!$V:$V,'BALANCE-REF'!$B753)</f>
        <v>0</v>
      </c>
      <c r="G753" s="654">
        <f>SUMIFS(BALANCE_P!$D:$D,BALANCE_P!$V:$V,'BALANCE-REF'!$B753)</f>
        <v>0</v>
      </c>
      <c r="H753" s="656">
        <f>SUMIFS(BALANCE_P!$E:$E,BALANCE_P!$V:$V,'BALANCE-REF'!$B753)</f>
        <v>0</v>
      </c>
      <c r="I753" s="656">
        <f>SUMIFS(BALANCE_P!$F:$F,BALANCE_P!$V:$V,'BALANCE-REF'!$B753)</f>
        <v>0</v>
      </c>
      <c r="J753" s="687">
        <f t="shared" si="33"/>
        <v>0</v>
      </c>
      <c r="K753" s="687">
        <f t="shared" si="34"/>
        <v>0</v>
      </c>
    </row>
    <row r="754" spans="1:11" ht="19" x14ac:dyDescent="0.25">
      <c r="A754" s="671">
        <f t="shared" si="35"/>
        <v>4</v>
      </c>
      <c r="B754" s="652">
        <v>4538</v>
      </c>
      <c r="C754" s="652" t="s">
        <v>2424</v>
      </c>
      <c r="D754" s="654">
        <f>SUMIFS('BALANCE_P-1'!$C:$C,'BALANCE_P-1'!$V:$V,'BALANCE-REF'!$B754)</f>
        <v>0</v>
      </c>
      <c r="E754" s="654">
        <f>SUMIFS('BALANCE_P-1'!$D:$D,'BALANCE_P-1'!$V:$V,'BALANCE-REF'!$B754)</f>
        <v>0</v>
      </c>
      <c r="F754" s="654">
        <f>SUMIFS(BALANCE_P!$C:$C,BALANCE_P!$V:$V,'BALANCE-REF'!$B754)</f>
        <v>0</v>
      </c>
      <c r="G754" s="654">
        <f>SUMIFS(BALANCE_P!$D:$D,BALANCE_P!$V:$V,'BALANCE-REF'!$B754)</f>
        <v>0</v>
      </c>
      <c r="H754" s="656">
        <f>SUMIFS(BALANCE_P!$E:$E,BALANCE_P!$V:$V,'BALANCE-REF'!$B754)</f>
        <v>0</v>
      </c>
      <c r="I754" s="656">
        <f>SUMIFS(BALANCE_P!$F:$F,BALANCE_P!$V:$V,'BALANCE-REF'!$B754)</f>
        <v>0</v>
      </c>
      <c r="J754" s="687">
        <f t="shared" si="33"/>
        <v>0</v>
      </c>
      <c r="K754" s="687">
        <f t="shared" si="34"/>
        <v>0</v>
      </c>
    </row>
    <row r="755" spans="1:11" ht="19" x14ac:dyDescent="0.25">
      <c r="A755" s="671">
        <f t="shared" si="35"/>
        <v>4</v>
      </c>
      <c r="B755" s="652">
        <v>4539</v>
      </c>
      <c r="C755" s="652" t="s">
        <v>2323</v>
      </c>
      <c r="D755" s="654">
        <f>SUMIFS('BALANCE_P-1'!$C:$C,'BALANCE_P-1'!$V:$V,'BALANCE-REF'!$B755)</f>
        <v>0</v>
      </c>
      <c r="E755" s="654">
        <f>SUMIFS('BALANCE_P-1'!$D:$D,'BALANCE_P-1'!$V:$V,'BALANCE-REF'!$B755)</f>
        <v>0</v>
      </c>
      <c r="F755" s="654">
        <f>SUMIFS(BALANCE_P!$C:$C,BALANCE_P!$V:$V,'BALANCE-REF'!$B755)</f>
        <v>0</v>
      </c>
      <c r="G755" s="654">
        <f>SUMIFS(BALANCE_P!$D:$D,BALANCE_P!$V:$V,'BALANCE-REF'!$B755)</f>
        <v>0</v>
      </c>
      <c r="H755" s="656">
        <f>SUMIFS(BALANCE_P!$E:$E,BALANCE_P!$V:$V,'BALANCE-REF'!$B755)</f>
        <v>0</v>
      </c>
      <c r="I755" s="656">
        <f>SUMIFS(BALANCE_P!$F:$F,BALANCE_P!$V:$V,'BALANCE-REF'!$B755)</f>
        <v>0</v>
      </c>
      <c r="J755" s="687">
        <f t="shared" si="33"/>
        <v>0</v>
      </c>
      <c r="K755" s="687">
        <f t="shared" si="34"/>
        <v>0</v>
      </c>
    </row>
    <row r="756" spans="1:11" ht="19" x14ac:dyDescent="0.25">
      <c r="A756" s="671">
        <f t="shared" si="35"/>
        <v>3</v>
      </c>
      <c r="B756" s="652">
        <v>454</v>
      </c>
      <c r="C756" s="652" t="s">
        <v>2498</v>
      </c>
      <c r="D756" s="654">
        <f>SUMIFS('BALANCE_P-1'!$C:$C,'BALANCE_P-1'!$W:$W,'BALANCE-REF'!$B756)</f>
        <v>60000000</v>
      </c>
      <c r="E756" s="654">
        <f>SUMIFS('BALANCE_P-1'!$D:$D,'BALANCE_P-1'!$W:$W,'BALANCE-REF'!$B756)</f>
        <v>24000000</v>
      </c>
      <c r="F756" s="654">
        <f>SUMIFS(BALANCE_P!$C:$C,BALANCE_P!$W:$W,'BALANCE-REF'!$B756)</f>
        <v>0</v>
      </c>
      <c r="G756" s="654">
        <f>SUMIFS(BALANCE_P!$D:$D,BALANCE_P!$W:$W,'BALANCE-REF'!$B756)</f>
        <v>12000000</v>
      </c>
      <c r="H756" s="656">
        <f>SUMIFS(BALANCE_P!$E:$E,BALANCE_P!$W:$W,'BALANCE-REF'!$B756)</f>
        <v>60000000</v>
      </c>
      <c r="I756" s="656">
        <f>SUMIFS(BALANCE_P!$F:$F,BALANCE_P!$W:$W,'BALANCE-REF'!$B756)</f>
        <v>36000000</v>
      </c>
      <c r="J756" s="687">
        <f t="shared" si="33"/>
        <v>0</v>
      </c>
      <c r="K756" s="687">
        <f t="shared" si="34"/>
        <v>12000000</v>
      </c>
    </row>
    <row r="757" spans="1:11" ht="19" x14ac:dyDescent="0.25">
      <c r="A757" s="671">
        <f t="shared" si="35"/>
        <v>4</v>
      </c>
      <c r="B757" s="652">
        <v>4541</v>
      </c>
      <c r="C757" s="652" t="s">
        <v>2498</v>
      </c>
      <c r="D757" s="654">
        <f>SUMIFS('BALANCE_P-1'!$C:$C,'BALANCE_P-1'!$V:$V,'BALANCE-REF'!$B757)</f>
        <v>60000000</v>
      </c>
      <c r="E757" s="654">
        <f>SUMIFS('BALANCE_P-1'!$D:$D,'BALANCE_P-1'!$V:$V,'BALANCE-REF'!$B757)</f>
        <v>0</v>
      </c>
      <c r="F757" s="654">
        <f>SUMIFS(BALANCE_P!$C:$C,BALANCE_P!$V:$V,'BALANCE-REF'!$B757)</f>
        <v>0</v>
      </c>
      <c r="G757" s="654">
        <f>SUMIFS(BALANCE_P!$D:$D,BALANCE_P!$V:$V,'BALANCE-REF'!$B757)</f>
        <v>0</v>
      </c>
      <c r="H757" s="656">
        <f>SUMIFS(BALANCE_P!$E:$E,BALANCE_P!$V:$V,'BALANCE-REF'!$B757)</f>
        <v>60000000</v>
      </c>
      <c r="I757" s="656">
        <f>SUMIFS(BALANCE_P!$F:$F,BALANCE_P!$V:$V,'BALANCE-REF'!$B757)</f>
        <v>0</v>
      </c>
      <c r="J757" s="687">
        <f t="shared" si="33"/>
        <v>0</v>
      </c>
      <c r="K757" s="687">
        <f t="shared" si="34"/>
        <v>0</v>
      </c>
    </row>
    <row r="758" spans="1:11" ht="19" x14ac:dyDescent="0.25">
      <c r="A758" s="671">
        <f t="shared" si="35"/>
        <v>5</v>
      </c>
      <c r="B758" s="652">
        <v>45411</v>
      </c>
      <c r="C758" s="652" t="s">
        <v>2425</v>
      </c>
      <c r="D758" s="654">
        <f>SUMIFS('BALANCE_P-1'!$C:$C,'BALANCE_P-1'!$U:$U,'BALANCE-REF'!$B758)</f>
        <v>0</v>
      </c>
      <c r="E758" s="654">
        <f>SUMIFS('BALANCE_P-1'!$D:$D,'BALANCE_P-1'!$U:$U,'BALANCE-REF'!$B758)</f>
        <v>0</v>
      </c>
      <c r="F758" s="654">
        <f>SUMIFS(BALANCE_P!$C:$C,BALANCE_P!$U:$U,'BALANCE-REF'!$B758)</f>
        <v>0</v>
      </c>
      <c r="G758" s="654">
        <f>SUMIFS(BALANCE_P!$D:$D,BALANCE_P!$U:$U,'BALANCE-REF'!$B758)</f>
        <v>0</v>
      </c>
      <c r="H758" s="656">
        <f>SUMIFS(BALANCE_P!$E:$E,BALANCE_P!$U:$U,'BALANCE-REF'!$B758)</f>
        <v>0</v>
      </c>
      <c r="I758" s="656">
        <f>SUMIFS(BALANCE_P!$F:$F,BALANCE_P!$U:$U,'BALANCE-REF'!$B758)</f>
        <v>0</v>
      </c>
      <c r="J758" s="687">
        <f t="shared" si="33"/>
        <v>0</v>
      </c>
      <c r="K758" s="687">
        <f t="shared" si="34"/>
        <v>0</v>
      </c>
    </row>
    <row r="759" spans="1:11" ht="19" x14ac:dyDescent="0.25">
      <c r="A759" s="671">
        <f t="shared" si="35"/>
        <v>6</v>
      </c>
      <c r="B759" s="652">
        <v>454111</v>
      </c>
      <c r="C759" s="652" t="s">
        <v>2426</v>
      </c>
      <c r="D759" s="654">
        <f>SUMIFS('BALANCE_P-1'!$C:$C,'BALANCE_P-1'!$T:$T,'BALANCE-REF'!$B759)</f>
        <v>0</v>
      </c>
      <c r="E759" s="654">
        <f>SUMIFS('BALANCE_P-1'!$D:$D,'BALANCE_P-1'!$T:$T,'BALANCE-REF'!$B759)</f>
        <v>0</v>
      </c>
      <c r="F759" s="654">
        <f>SUMIFS(BALANCE_P!$C:$C,BALANCE_P!$T:$T,'BALANCE-REF'!$B759)</f>
        <v>0</v>
      </c>
      <c r="G759" s="654">
        <f>SUMIFS(BALANCE_P!$D:$D,BALANCE_P!$T:$T,'BALANCE-REF'!$B759)</f>
        <v>0</v>
      </c>
      <c r="H759" s="656">
        <f>SUMIFS(BALANCE_P!$E:$E,BALANCE_P!$T:$T,'BALANCE-REF'!$B759)</f>
        <v>0</v>
      </c>
      <c r="I759" s="656">
        <f>SUMIFS(BALANCE_P!$F:$F,BALANCE_P!$T:$T,'BALANCE-REF'!$B759)</f>
        <v>0</v>
      </c>
      <c r="J759" s="687">
        <f t="shared" si="33"/>
        <v>0</v>
      </c>
      <c r="K759" s="687">
        <f t="shared" si="34"/>
        <v>0</v>
      </c>
    </row>
    <row r="760" spans="1:11" ht="19" x14ac:dyDescent="0.25">
      <c r="A760" s="671">
        <f t="shared" si="35"/>
        <v>6</v>
      </c>
      <c r="B760" s="652">
        <v>454112</v>
      </c>
      <c r="C760" s="652" t="s">
        <v>2427</v>
      </c>
      <c r="D760" s="654">
        <f>SUMIFS('BALANCE_P-1'!$C:$C,'BALANCE_P-1'!$T:$T,'BALANCE-REF'!$B760)</f>
        <v>0</v>
      </c>
      <c r="E760" s="654">
        <f>SUMIFS('BALANCE_P-1'!$D:$D,'BALANCE_P-1'!$T:$T,'BALANCE-REF'!$B760)</f>
        <v>0</v>
      </c>
      <c r="F760" s="654">
        <f>SUMIFS(BALANCE_P!$C:$C,BALANCE_P!$T:$T,'BALANCE-REF'!$B760)</f>
        <v>0</v>
      </c>
      <c r="G760" s="654">
        <f>SUMIFS(BALANCE_P!$D:$D,BALANCE_P!$T:$T,'BALANCE-REF'!$B760)</f>
        <v>0</v>
      </c>
      <c r="H760" s="656">
        <f>SUMIFS(BALANCE_P!$E:$E,BALANCE_P!$T:$T,'BALANCE-REF'!$B760)</f>
        <v>0</v>
      </c>
      <c r="I760" s="656">
        <f>SUMIFS(BALANCE_P!$F:$F,BALANCE_P!$T:$T,'BALANCE-REF'!$B760)</f>
        <v>0</v>
      </c>
      <c r="J760" s="687">
        <f t="shared" si="33"/>
        <v>0</v>
      </c>
      <c r="K760" s="687">
        <f t="shared" si="34"/>
        <v>0</v>
      </c>
    </row>
    <row r="761" spans="1:11" ht="19" x14ac:dyDescent="0.25">
      <c r="A761" s="671">
        <f t="shared" si="35"/>
        <v>6</v>
      </c>
      <c r="B761" s="652">
        <v>454113</v>
      </c>
      <c r="C761" s="652" t="s">
        <v>2428</v>
      </c>
      <c r="D761" s="654">
        <f>SUMIFS('BALANCE_P-1'!$C:$C,'BALANCE_P-1'!$T:$T,'BALANCE-REF'!$B761)</f>
        <v>0</v>
      </c>
      <c r="E761" s="654">
        <f>SUMIFS('BALANCE_P-1'!$D:$D,'BALANCE_P-1'!$T:$T,'BALANCE-REF'!$B761)</f>
        <v>0</v>
      </c>
      <c r="F761" s="654">
        <f>SUMIFS(BALANCE_P!$C:$C,BALANCE_P!$T:$T,'BALANCE-REF'!$B761)</f>
        <v>0</v>
      </c>
      <c r="G761" s="654">
        <f>SUMIFS(BALANCE_P!$D:$D,BALANCE_P!$T:$T,'BALANCE-REF'!$B761)</f>
        <v>0</v>
      </c>
      <c r="H761" s="656">
        <f>SUMIFS(BALANCE_P!$E:$E,BALANCE_P!$T:$T,'BALANCE-REF'!$B761)</f>
        <v>0</v>
      </c>
      <c r="I761" s="656">
        <f>SUMIFS(BALANCE_P!$F:$F,BALANCE_P!$T:$T,'BALANCE-REF'!$B761)</f>
        <v>0</v>
      </c>
      <c r="J761" s="687">
        <f t="shared" si="33"/>
        <v>0</v>
      </c>
      <c r="K761" s="687">
        <f t="shared" si="34"/>
        <v>0</v>
      </c>
    </row>
    <row r="762" spans="1:11" ht="19" x14ac:dyDescent="0.25">
      <c r="A762" s="671">
        <f t="shared" si="35"/>
        <v>6</v>
      </c>
      <c r="B762" s="652">
        <v>454114</v>
      </c>
      <c r="C762" s="652" t="s">
        <v>2429</v>
      </c>
      <c r="D762" s="654">
        <f>SUMIFS('BALANCE_P-1'!$C:$C,'BALANCE_P-1'!$T:$T,'BALANCE-REF'!$B762)</f>
        <v>0</v>
      </c>
      <c r="E762" s="654">
        <f>SUMIFS('BALANCE_P-1'!$D:$D,'BALANCE_P-1'!$T:$T,'BALANCE-REF'!$B762)</f>
        <v>0</v>
      </c>
      <c r="F762" s="654">
        <f>SUMIFS(BALANCE_P!$C:$C,BALANCE_P!$T:$T,'BALANCE-REF'!$B762)</f>
        <v>0</v>
      </c>
      <c r="G762" s="654">
        <f>SUMIFS(BALANCE_P!$D:$D,BALANCE_P!$T:$T,'BALANCE-REF'!$B762)</f>
        <v>0</v>
      </c>
      <c r="H762" s="656">
        <f>SUMIFS(BALANCE_P!$E:$E,BALANCE_P!$T:$T,'BALANCE-REF'!$B762)</f>
        <v>0</v>
      </c>
      <c r="I762" s="656">
        <f>SUMIFS(BALANCE_P!$F:$F,BALANCE_P!$T:$T,'BALANCE-REF'!$B762)</f>
        <v>0</v>
      </c>
      <c r="J762" s="687">
        <f t="shared" si="33"/>
        <v>0</v>
      </c>
      <c r="K762" s="687">
        <f t="shared" si="34"/>
        <v>0</v>
      </c>
    </row>
    <row r="763" spans="1:11" ht="19" x14ac:dyDescent="0.25">
      <c r="A763" s="671">
        <f t="shared" si="35"/>
        <v>6</v>
      </c>
      <c r="B763" s="652">
        <v>454115</v>
      </c>
      <c r="C763" s="652" t="s">
        <v>2430</v>
      </c>
      <c r="D763" s="654">
        <f>SUMIFS('BALANCE_P-1'!$C:$C,'BALANCE_P-1'!$T:$T,'BALANCE-REF'!$B763)</f>
        <v>0</v>
      </c>
      <c r="E763" s="654">
        <f>SUMIFS('BALANCE_P-1'!$D:$D,'BALANCE_P-1'!$T:$T,'BALANCE-REF'!$B763)</f>
        <v>0</v>
      </c>
      <c r="F763" s="654">
        <f>SUMIFS(BALANCE_P!$C:$C,BALANCE_P!$T:$T,'BALANCE-REF'!$B763)</f>
        <v>0</v>
      </c>
      <c r="G763" s="654">
        <f>SUMIFS(BALANCE_P!$D:$D,BALANCE_P!$T:$T,'BALANCE-REF'!$B763)</f>
        <v>0</v>
      </c>
      <c r="H763" s="656">
        <f>SUMIFS(BALANCE_P!$E:$E,BALANCE_P!$T:$T,'BALANCE-REF'!$B763)</f>
        <v>0</v>
      </c>
      <c r="I763" s="656">
        <f>SUMIFS(BALANCE_P!$F:$F,BALANCE_P!$T:$T,'BALANCE-REF'!$B763)</f>
        <v>0</v>
      </c>
      <c r="J763" s="687">
        <f t="shared" si="33"/>
        <v>0</v>
      </c>
      <c r="K763" s="687">
        <f t="shared" si="34"/>
        <v>0</v>
      </c>
    </row>
    <row r="764" spans="1:11" ht="19" x14ac:dyDescent="0.25">
      <c r="A764" s="671">
        <f t="shared" si="35"/>
        <v>6</v>
      </c>
      <c r="B764" s="652">
        <v>454116</v>
      </c>
      <c r="C764" s="652" t="s">
        <v>2431</v>
      </c>
      <c r="D764" s="654">
        <f>SUMIFS('BALANCE_P-1'!$C:$C,'BALANCE_P-1'!$T:$T,'BALANCE-REF'!$B764)</f>
        <v>0</v>
      </c>
      <c r="E764" s="654">
        <f>SUMIFS('BALANCE_P-1'!$D:$D,'BALANCE_P-1'!$T:$T,'BALANCE-REF'!$B764)</f>
        <v>0</v>
      </c>
      <c r="F764" s="654">
        <f>SUMIFS(BALANCE_P!$C:$C,BALANCE_P!$T:$T,'BALANCE-REF'!$B764)</f>
        <v>0</v>
      </c>
      <c r="G764" s="654">
        <f>SUMIFS(BALANCE_P!$D:$D,BALANCE_P!$T:$T,'BALANCE-REF'!$B764)</f>
        <v>0</v>
      </c>
      <c r="H764" s="656">
        <f>SUMIFS(BALANCE_P!$E:$E,BALANCE_P!$T:$T,'BALANCE-REF'!$B764)</f>
        <v>0</v>
      </c>
      <c r="I764" s="656">
        <f>SUMIFS(BALANCE_P!$F:$F,BALANCE_P!$T:$T,'BALANCE-REF'!$B764)</f>
        <v>0</v>
      </c>
      <c r="J764" s="687">
        <f t="shared" si="33"/>
        <v>0</v>
      </c>
      <c r="K764" s="687">
        <f t="shared" si="34"/>
        <v>0</v>
      </c>
    </row>
    <row r="765" spans="1:11" ht="19" x14ac:dyDescent="0.25">
      <c r="A765" s="671">
        <f t="shared" si="35"/>
        <v>6</v>
      </c>
      <c r="B765" s="652">
        <v>454117</v>
      </c>
      <c r="C765" s="652" t="s">
        <v>2432</v>
      </c>
      <c r="D765" s="654">
        <f>SUMIFS('BALANCE_P-1'!$C:$C,'BALANCE_P-1'!$T:$T,'BALANCE-REF'!$B765)</f>
        <v>0</v>
      </c>
      <c r="E765" s="654">
        <f>SUMIFS('BALANCE_P-1'!$D:$D,'BALANCE_P-1'!$T:$T,'BALANCE-REF'!$B765)</f>
        <v>0</v>
      </c>
      <c r="F765" s="654">
        <f>SUMIFS(BALANCE_P!$C:$C,BALANCE_P!$T:$T,'BALANCE-REF'!$B765)</f>
        <v>0</v>
      </c>
      <c r="G765" s="654">
        <f>SUMIFS(BALANCE_P!$D:$D,BALANCE_P!$T:$T,'BALANCE-REF'!$B765)</f>
        <v>0</v>
      </c>
      <c r="H765" s="656">
        <f>SUMIFS(BALANCE_P!$E:$E,BALANCE_P!$T:$T,'BALANCE-REF'!$B765)</f>
        <v>0</v>
      </c>
      <c r="I765" s="656">
        <f>SUMIFS(BALANCE_P!$F:$F,BALANCE_P!$T:$T,'BALANCE-REF'!$B765)</f>
        <v>0</v>
      </c>
      <c r="J765" s="687">
        <f t="shared" si="33"/>
        <v>0</v>
      </c>
      <c r="K765" s="687">
        <f t="shared" si="34"/>
        <v>0</v>
      </c>
    </row>
    <row r="766" spans="1:11" ht="19" x14ac:dyDescent="0.25">
      <c r="A766" s="671">
        <f t="shared" si="35"/>
        <v>6</v>
      </c>
      <c r="B766" s="652">
        <v>454118</v>
      </c>
      <c r="C766" s="652" t="s">
        <v>2433</v>
      </c>
      <c r="D766" s="654">
        <f>SUMIFS('BALANCE_P-1'!$C:$C,'BALANCE_P-1'!$T:$T,'BALANCE-REF'!$B766)</f>
        <v>0</v>
      </c>
      <c r="E766" s="654">
        <f>SUMIFS('BALANCE_P-1'!$D:$D,'BALANCE_P-1'!$T:$T,'BALANCE-REF'!$B766)</f>
        <v>0</v>
      </c>
      <c r="F766" s="654">
        <f>SUMIFS(BALANCE_P!$C:$C,BALANCE_P!$T:$T,'BALANCE-REF'!$B766)</f>
        <v>0</v>
      </c>
      <c r="G766" s="654">
        <f>SUMIFS(BALANCE_P!$D:$D,BALANCE_P!$T:$T,'BALANCE-REF'!$B766)</f>
        <v>0</v>
      </c>
      <c r="H766" s="656">
        <f>SUMIFS(BALANCE_P!$E:$E,BALANCE_P!$T:$T,'BALANCE-REF'!$B766)</f>
        <v>0</v>
      </c>
      <c r="I766" s="656">
        <f>SUMIFS(BALANCE_P!$F:$F,BALANCE_P!$T:$T,'BALANCE-REF'!$B766)</f>
        <v>0</v>
      </c>
      <c r="J766" s="687">
        <f t="shared" si="33"/>
        <v>0</v>
      </c>
      <c r="K766" s="687">
        <f t="shared" si="34"/>
        <v>0</v>
      </c>
    </row>
    <row r="767" spans="1:11" ht="19" x14ac:dyDescent="0.25">
      <c r="A767" s="671">
        <f t="shared" si="35"/>
        <v>5</v>
      </c>
      <c r="B767" s="652">
        <v>45412</v>
      </c>
      <c r="C767" s="652" t="s">
        <v>2434</v>
      </c>
      <c r="D767" s="654">
        <f>SUMIFS('BALANCE_P-1'!$C:$C,'BALANCE_P-1'!$U:$U,'BALANCE-REF'!$B767)</f>
        <v>0</v>
      </c>
      <c r="E767" s="654">
        <f>SUMIFS('BALANCE_P-1'!$D:$D,'BALANCE_P-1'!$U:$U,'BALANCE-REF'!$B767)</f>
        <v>0</v>
      </c>
      <c r="F767" s="654">
        <f>SUMIFS(BALANCE_P!$C:$C,BALANCE_P!$U:$U,'BALANCE-REF'!$B767)</f>
        <v>0</v>
      </c>
      <c r="G767" s="654">
        <f>SUMIFS(BALANCE_P!$D:$D,BALANCE_P!$U:$U,'BALANCE-REF'!$B767)</f>
        <v>0</v>
      </c>
      <c r="H767" s="656">
        <f>SUMIFS(BALANCE_P!$E:$E,BALANCE_P!$U:$U,'BALANCE-REF'!$B767)</f>
        <v>0</v>
      </c>
      <c r="I767" s="656">
        <f>SUMIFS(BALANCE_P!$F:$F,BALANCE_P!$U:$U,'BALANCE-REF'!$B767)</f>
        <v>0</v>
      </c>
      <c r="J767" s="687">
        <f t="shared" si="33"/>
        <v>0</v>
      </c>
      <c r="K767" s="687">
        <f t="shared" si="34"/>
        <v>0</v>
      </c>
    </row>
    <row r="768" spans="1:11" ht="19" x14ac:dyDescent="0.25">
      <c r="A768" s="671">
        <f t="shared" si="35"/>
        <v>6</v>
      </c>
      <c r="B768" s="652">
        <v>454121</v>
      </c>
      <c r="C768" s="652" t="s">
        <v>2491</v>
      </c>
      <c r="D768" s="654">
        <f>SUMIFS('BALANCE_P-1'!$C:$C,'BALANCE_P-1'!$T:$T,'BALANCE-REF'!$B768)</f>
        <v>0</v>
      </c>
      <c r="E768" s="654">
        <f>SUMIFS('BALANCE_P-1'!$D:$D,'BALANCE_P-1'!$T:$T,'BALANCE-REF'!$B768)</f>
        <v>0</v>
      </c>
      <c r="F768" s="654">
        <f>SUMIFS(BALANCE_P!$C:$C,BALANCE_P!$T:$T,'BALANCE-REF'!$B768)</f>
        <v>0</v>
      </c>
      <c r="G768" s="654">
        <f>SUMIFS(BALANCE_P!$D:$D,BALANCE_P!$T:$T,'BALANCE-REF'!$B768)</f>
        <v>0</v>
      </c>
      <c r="H768" s="656">
        <f>SUMIFS(BALANCE_P!$E:$E,BALANCE_P!$T:$T,'BALANCE-REF'!$B768)</f>
        <v>0</v>
      </c>
      <c r="I768" s="656">
        <f>SUMIFS(BALANCE_P!$F:$F,BALANCE_P!$T:$T,'BALANCE-REF'!$B768)</f>
        <v>0</v>
      </c>
      <c r="J768" s="687">
        <f t="shared" si="33"/>
        <v>0</v>
      </c>
      <c r="K768" s="687">
        <f t="shared" si="34"/>
        <v>0</v>
      </c>
    </row>
    <row r="769" spans="1:11" ht="19" x14ac:dyDescent="0.25">
      <c r="A769" s="671">
        <f t="shared" si="35"/>
        <v>6</v>
      </c>
      <c r="B769" s="652">
        <v>454122</v>
      </c>
      <c r="C769" s="652" t="s">
        <v>2492</v>
      </c>
      <c r="D769" s="654">
        <f>SUMIFS('BALANCE_P-1'!$C:$C,'BALANCE_P-1'!$T:$T,'BALANCE-REF'!$B769)</f>
        <v>0</v>
      </c>
      <c r="E769" s="654">
        <f>SUMIFS('BALANCE_P-1'!$D:$D,'BALANCE_P-1'!$T:$T,'BALANCE-REF'!$B769)</f>
        <v>0</v>
      </c>
      <c r="F769" s="654">
        <f>SUMIFS(BALANCE_P!$C:$C,BALANCE_P!$T:$T,'BALANCE-REF'!$B769)</f>
        <v>0</v>
      </c>
      <c r="G769" s="654">
        <f>SUMIFS(BALANCE_P!$D:$D,BALANCE_P!$T:$T,'BALANCE-REF'!$B769)</f>
        <v>0</v>
      </c>
      <c r="H769" s="656">
        <f>SUMIFS(BALANCE_P!$E:$E,BALANCE_P!$T:$T,'BALANCE-REF'!$B769)</f>
        <v>0</v>
      </c>
      <c r="I769" s="656">
        <f>SUMIFS(BALANCE_P!$F:$F,BALANCE_P!$T:$T,'BALANCE-REF'!$B769)</f>
        <v>0</v>
      </c>
      <c r="J769" s="687">
        <f t="shared" si="33"/>
        <v>0</v>
      </c>
      <c r="K769" s="687">
        <f t="shared" si="34"/>
        <v>0</v>
      </c>
    </row>
    <row r="770" spans="1:11" ht="19" x14ac:dyDescent="0.25">
      <c r="A770" s="671">
        <f t="shared" si="35"/>
        <v>6</v>
      </c>
      <c r="B770" s="652">
        <v>454123</v>
      </c>
      <c r="C770" s="652" t="s">
        <v>2437</v>
      </c>
      <c r="D770" s="654">
        <f>SUMIFS('BALANCE_P-1'!$C:$C,'BALANCE_P-1'!$T:$T,'BALANCE-REF'!$B770)</f>
        <v>0</v>
      </c>
      <c r="E770" s="654">
        <f>SUMIFS('BALANCE_P-1'!$D:$D,'BALANCE_P-1'!$T:$T,'BALANCE-REF'!$B770)</f>
        <v>0</v>
      </c>
      <c r="F770" s="654">
        <f>SUMIFS(BALANCE_P!$C:$C,BALANCE_P!$T:$T,'BALANCE-REF'!$B770)</f>
        <v>0</v>
      </c>
      <c r="G770" s="654">
        <f>SUMIFS(BALANCE_P!$D:$D,BALANCE_P!$T:$T,'BALANCE-REF'!$B770)</f>
        <v>0</v>
      </c>
      <c r="H770" s="656">
        <f>SUMIFS(BALANCE_P!$E:$E,BALANCE_P!$T:$T,'BALANCE-REF'!$B770)</f>
        <v>0</v>
      </c>
      <c r="I770" s="656">
        <f>SUMIFS(BALANCE_P!$F:$F,BALANCE_P!$T:$T,'BALANCE-REF'!$B770)</f>
        <v>0</v>
      </c>
      <c r="J770" s="687">
        <f t="shared" si="33"/>
        <v>0</v>
      </c>
      <c r="K770" s="687">
        <f t="shared" si="34"/>
        <v>0</v>
      </c>
    </row>
    <row r="771" spans="1:11" ht="19" x14ac:dyDescent="0.25">
      <c r="A771" s="671">
        <f t="shared" si="35"/>
        <v>6</v>
      </c>
      <c r="B771" s="652">
        <v>454124</v>
      </c>
      <c r="C771" s="652" t="s">
        <v>2438</v>
      </c>
      <c r="D771" s="654">
        <f>SUMIFS('BALANCE_P-1'!$C:$C,'BALANCE_P-1'!$T:$T,'BALANCE-REF'!$B771)</f>
        <v>0</v>
      </c>
      <c r="E771" s="654">
        <f>SUMIFS('BALANCE_P-1'!$D:$D,'BALANCE_P-1'!$T:$T,'BALANCE-REF'!$B771)</f>
        <v>0</v>
      </c>
      <c r="F771" s="654">
        <f>SUMIFS(BALANCE_P!$C:$C,BALANCE_P!$T:$T,'BALANCE-REF'!$B771)</f>
        <v>0</v>
      </c>
      <c r="G771" s="654">
        <f>SUMIFS(BALANCE_P!$D:$D,BALANCE_P!$T:$T,'BALANCE-REF'!$B771)</f>
        <v>0</v>
      </c>
      <c r="H771" s="656">
        <f>SUMIFS(BALANCE_P!$E:$E,BALANCE_P!$T:$T,'BALANCE-REF'!$B771)</f>
        <v>0</v>
      </c>
      <c r="I771" s="656">
        <f>SUMIFS(BALANCE_P!$F:$F,BALANCE_P!$T:$T,'BALANCE-REF'!$B771)</f>
        <v>0</v>
      </c>
      <c r="J771" s="687">
        <f t="shared" si="33"/>
        <v>0</v>
      </c>
      <c r="K771" s="687">
        <f t="shared" si="34"/>
        <v>0</v>
      </c>
    </row>
    <row r="772" spans="1:11" ht="19" x14ac:dyDescent="0.25">
      <c r="A772" s="671">
        <f t="shared" si="35"/>
        <v>6</v>
      </c>
      <c r="B772" s="652">
        <v>454125</v>
      </c>
      <c r="C772" s="652" t="s">
        <v>2439</v>
      </c>
      <c r="D772" s="654">
        <f>SUMIFS('BALANCE_P-1'!$C:$C,'BALANCE_P-1'!$T:$T,'BALANCE-REF'!$B772)</f>
        <v>0</v>
      </c>
      <c r="E772" s="654">
        <f>SUMIFS('BALANCE_P-1'!$D:$D,'BALANCE_P-1'!$T:$T,'BALANCE-REF'!$B772)</f>
        <v>0</v>
      </c>
      <c r="F772" s="654">
        <f>SUMIFS(BALANCE_P!$C:$C,BALANCE_P!$T:$T,'BALANCE-REF'!$B772)</f>
        <v>0</v>
      </c>
      <c r="G772" s="654">
        <f>SUMIFS(BALANCE_P!$D:$D,BALANCE_P!$T:$T,'BALANCE-REF'!$B772)</f>
        <v>0</v>
      </c>
      <c r="H772" s="656">
        <f>SUMIFS(BALANCE_P!$E:$E,BALANCE_P!$T:$T,'BALANCE-REF'!$B772)</f>
        <v>0</v>
      </c>
      <c r="I772" s="656">
        <f>SUMIFS(BALANCE_P!$F:$F,BALANCE_P!$T:$T,'BALANCE-REF'!$B772)</f>
        <v>0</v>
      </c>
      <c r="J772" s="687">
        <f t="shared" si="33"/>
        <v>0</v>
      </c>
      <c r="K772" s="687">
        <f t="shared" si="34"/>
        <v>0</v>
      </c>
    </row>
    <row r="773" spans="1:11" ht="19" x14ac:dyDescent="0.25">
      <c r="A773" s="671">
        <f t="shared" si="35"/>
        <v>6</v>
      </c>
      <c r="B773" s="652">
        <v>454126</v>
      </c>
      <c r="C773" s="652" t="s">
        <v>2440</v>
      </c>
      <c r="D773" s="654">
        <f>SUMIFS('BALANCE_P-1'!$C:$C,'BALANCE_P-1'!$T:$T,'BALANCE-REF'!$B773)</f>
        <v>0</v>
      </c>
      <c r="E773" s="654">
        <f>SUMIFS('BALANCE_P-1'!$D:$D,'BALANCE_P-1'!$T:$T,'BALANCE-REF'!$B773)</f>
        <v>0</v>
      </c>
      <c r="F773" s="654">
        <f>SUMIFS(BALANCE_P!$C:$C,BALANCE_P!$T:$T,'BALANCE-REF'!$B773)</f>
        <v>0</v>
      </c>
      <c r="G773" s="654">
        <f>SUMIFS(BALANCE_P!$D:$D,BALANCE_P!$T:$T,'BALANCE-REF'!$B773)</f>
        <v>0</v>
      </c>
      <c r="H773" s="656">
        <f>SUMIFS(BALANCE_P!$E:$E,BALANCE_P!$T:$T,'BALANCE-REF'!$B773)</f>
        <v>0</v>
      </c>
      <c r="I773" s="656">
        <f>SUMIFS(BALANCE_P!$F:$F,BALANCE_P!$T:$T,'BALANCE-REF'!$B773)</f>
        <v>0</v>
      </c>
      <c r="J773" s="687">
        <f t="shared" si="33"/>
        <v>0</v>
      </c>
      <c r="K773" s="687">
        <f t="shared" si="34"/>
        <v>0</v>
      </c>
    </row>
    <row r="774" spans="1:11" ht="19" x14ac:dyDescent="0.25">
      <c r="A774" s="671">
        <f t="shared" si="35"/>
        <v>6</v>
      </c>
      <c r="B774" s="652">
        <v>454127</v>
      </c>
      <c r="C774" s="652" t="s">
        <v>2441</v>
      </c>
      <c r="D774" s="654">
        <f>SUMIFS('BALANCE_P-1'!$C:$C,'BALANCE_P-1'!$T:$T,'BALANCE-REF'!$B774)</f>
        <v>0</v>
      </c>
      <c r="E774" s="654">
        <f>SUMIFS('BALANCE_P-1'!$D:$D,'BALANCE_P-1'!$T:$T,'BALANCE-REF'!$B774)</f>
        <v>0</v>
      </c>
      <c r="F774" s="654">
        <f>SUMIFS(BALANCE_P!$C:$C,BALANCE_P!$T:$T,'BALANCE-REF'!$B774)</f>
        <v>0</v>
      </c>
      <c r="G774" s="654">
        <f>SUMIFS(BALANCE_P!$D:$D,BALANCE_P!$T:$T,'BALANCE-REF'!$B774)</f>
        <v>0</v>
      </c>
      <c r="H774" s="656">
        <f>SUMIFS(BALANCE_P!$E:$E,BALANCE_P!$T:$T,'BALANCE-REF'!$B774)</f>
        <v>0</v>
      </c>
      <c r="I774" s="656">
        <f>SUMIFS(BALANCE_P!$F:$F,BALANCE_P!$T:$T,'BALANCE-REF'!$B774)</f>
        <v>0</v>
      </c>
      <c r="J774" s="687">
        <f t="shared" si="33"/>
        <v>0</v>
      </c>
      <c r="K774" s="687">
        <f t="shared" si="34"/>
        <v>0</v>
      </c>
    </row>
    <row r="775" spans="1:11" ht="19" x14ac:dyDescent="0.25">
      <c r="A775" s="671">
        <f t="shared" si="35"/>
        <v>5</v>
      </c>
      <c r="B775" s="652">
        <v>45413</v>
      </c>
      <c r="C775" s="652" t="s">
        <v>2442</v>
      </c>
      <c r="D775" s="654">
        <f>SUMIFS('BALANCE_P-1'!$C:$C,'BALANCE_P-1'!$U:$U,'BALANCE-REF'!$B775)</f>
        <v>0</v>
      </c>
      <c r="E775" s="654">
        <f>SUMIFS('BALANCE_P-1'!$D:$D,'BALANCE_P-1'!$U:$U,'BALANCE-REF'!$B775)</f>
        <v>0</v>
      </c>
      <c r="F775" s="654">
        <f>SUMIFS(BALANCE_P!$C:$C,BALANCE_P!$U:$U,'BALANCE-REF'!$B775)</f>
        <v>0</v>
      </c>
      <c r="G775" s="654">
        <f>SUMIFS(BALANCE_P!$D:$D,BALANCE_P!$U:$U,'BALANCE-REF'!$B775)</f>
        <v>0</v>
      </c>
      <c r="H775" s="656">
        <f>SUMIFS(BALANCE_P!$E:$E,BALANCE_P!$U:$U,'BALANCE-REF'!$B775)</f>
        <v>0</v>
      </c>
      <c r="I775" s="656">
        <f>SUMIFS(BALANCE_P!$F:$F,BALANCE_P!$U:$U,'BALANCE-REF'!$B775)</f>
        <v>0</v>
      </c>
      <c r="J775" s="687">
        <f t="shared" ref="J775:J838" si="36">H775-D775</f>
        <v>0</v>
      </c>
      <c r="K775" s="687">
        <f t="shared" ref="K775:K838" si="37">I775-E775</f>
        <v>0</v>
      </c>
    </row>
    <row r="776" spans="1:11" ht="19" x14ac:dyDescent="0.25">
      <c r="A776" s="671">
        <f t="shared" si="35"/>
        <v>6</v>
      </c>
      <c r="B776" s="652">
        <v>454131</v>
      </c>
      <c r="C776" s="652" t="s">
        <v>2409</v>
      </c>
      <c r="D776" s="654">
        <f>SUMIFS('BALANCE_P-1'!$C:$C,'BALANCE_P-1'!$T:$T,'BALANCE-REF'!$B776)</f>
        <v>0</v>
      </c>
      <c r="E776" s="654">
        <f>SUMIFS('BALANCE_P-1'!$D:$D,'BALANCE_P-1'!$T:$T,'BALANCE-REF'!$B776)</f>
        <v>0</v>
      </c>
      <c r="F776" s="654">
        <f>SUMIFS(BALANCE_P!$C:$C,BALANCE_P!$T:$T,'BALANCE-REF'!$B776)</f>
        <v>0</v>
      </c>
      <c r="G776" s="654">
        <f>SUMIFS(BALANCE_P!$D:$D,BALANCE_P!$T:$T,'BALANCE-REF'!$B776)</f>
        <v>0</v>
      </c>
      <c r="H776" s="656">
        <f>SUMIFS(BALANCE_P!$E:$E,BALANCE_P!$T:$T,'BALANCE-REF'!$B776)</f>
        <v>0</v>
      </c>
      <c r="I776" s="656">
        <f>SUMIFS(BALANCE_P!$F:$F,BALANCE_P!$T:$T,'BALANCE-REF'!$B776)</f>
        <v>0</v>
      </c>
      <c r="J776" s="687">
        <f t="shared" si="36"/>
        <v>0</v>
      </c>
      <c r="K776" s="687">
        <f t="shared" si="37"/>
        <v>0</v>
      </c>
    </row>
    <row r="777" spans="1:11" ht="19" x14ac:dyDescent="0.25">
      <c r="A777" s="671">
        <f t="shared" si="35"/>
        <v>6</v>
      </c>
      <c r="B777" s="652">
        <v>454132</v>
      </c>
      <c r="C777" s="652" t="s">
        <v>2410</v>
      </c>
      <c r="D777" s="654">
        <f>SUMIFS('BALANCE_P-1'!$C:$C,'BALANCE_P-1'!$T:$T,'BALANCE-REF'!$B777)</f>
        <v>0</v>
      </c>
      <c r="E777" s="654">
        <f>SUMIFS('BALANCE_P-1'!$D:$D,'BALANCE_P-1'!$T:$T,'BALANCE-REF'!$B777)</f>
        <v>0</v>
      </c>
      <c r="F777" s="654">
        <f>SUMIFS(BALANCE_P!$C:$C,BALANCE_P!$T:$T,'BALANCE-REF'!$B777)</f>
        <v>0</v>
      </c>
      <c r="G777" s="654">
        <f>SUMIFS(BALANCE_P!$D:$D,BALANCE_P!$T:$T,'BALANCE-REF'!$B777)</f>
        <v>0</v>
      </c>
      <c r="H777" s="656">
        <f>SUMIFS(BALANCE_P!$E:$E,BALANCE_P!$T:$T,'BALANCE-REF'!$B777)</f>
        <v>0</v>
      </c>
      <c r="I777" s="656">
        <f>SUMIFS(BALANCE_P!$F:$F,BALANCE_P!$T:$T,'BALANCE-REF'!$B777)</f>
        <v>0</v>
      </c>
      <c r="J777" s="687">
        <f t="shared" si="36"/>
        <v>0</v>
      </c>
      <c r="K777" s="687">
        <f t="shared" si="37"/>
        <v>0</v>
      </c>
    </row>
    <row r="778" spans="1:11" ht="19" x14ac:dyDescent="0.25">
      <c r="A778" s="671">
        <f t="shared" si="35"/>
        <v>6</v>
      </c>
      <c r="B778" s="652">
        <v>454133</v>
      </c>
      <c r="C778" s="652" t="s">
        <v>2411</v>
      </c>
      <c r="D778" s="654">
        <f>SUMIFS('BALANCE_P-1'!$C:$C,'BALANCE_P-1'!$T:$T,'BALANCE-REF'!$B778)</f>
        <v>0</v>
      </c>
      <c r="E778" s="654">
        <f>SUMIFS('BALANCE_P-1'!$D:$D,'BALANCE_P-1'!$T:$T,'BALANCE-REF'!$B778)</f>
        <v>0</v>
      </c>
      <c r="F778" s="654">
        <f>SUMIFS(BALANCE_P!$C:$C,BALANCE_P!$T:$T,'BALANCE-REF'!$B778)</f>
        <v>0</v>
      </c>
      <c r="G778" s="654">
        <f>SUMIFS(BALANCE_P!$D:$D,BALANCE_P!$T:$T,'BALANCE-REF'!$B778)</f>
        <v>0</v>
      </c>
      <c r="H778" s="656">
        <f>SUMIFS(BALANCE_P!$E:$E,BALANCE_P!$T:$T,'BALANCE-REF'!$B778)</f>
        <v>0</v>
      </c>
      <c r="I778" s="656">
        <f>SUMIFS(BALANCE_P!$F:$F,BALANCE_P!$T:$T,'BALANCE-REF'!$B778)</f>
        <v>0</v>
      </c>
      <c r="J778" s="687">
        <f t="shared" si="36"/>
        <v>0</v>
      </c>
      <c r="K778" s="687">
        <f t="shared" si="37"/>
        <v>0</v>
      </c>
    </row>
    <row r="779" spans="1:11" ht="19" x14ac:dyDescent="0.25">
      <c r="A779" s="671">
        <f t="shared" si="35"/>
        <v>6</v>
      </c>
      <c r="B779" s="652">
        <v>454134</v>
      </c>
      <c r="C779" s="652" t="s">
        <v>2412</v>
      </c>
      <c r="D779" s="654">
        <f>SUMIFS('BALANCE_P-1'!$C:$C,'BALANCE_P-1'!$T:$T,'BALANCE-REF'!$B779)</f>
        <v>0</v>
      </c>
      <c r="E779" s="654">
        <f>SUMIFS('BALANCE_P-1'!$D:$D,'BALANCE_P-1'!$T:$T,'BALANCE-REF'!$B779)</f>
        <v>0</v>
      </c>
      <c r="F779" s="654">
        <f>SUMIFS(BALANCE_P!$C:$C,BALANCE_P!$T:$T,'BALANCE-REF'!$B779)</f>
        <v>0</v>
      </c>
      <c r="G779" s="654">
        <f>SUMIFS(BALANCE_P!$D:$D,BALANCE_P!$T:$T,'BALANCE-REF'!$B779)</f>
        <v>0</v>
      </c>
      <c r="H779" s="656">
        <f>SUMIFS(BALANCE_P!$E:$E,BALANCE_P!$T:$T,'BALANCE-REF'!$B779)</f>
        <v>0</v>
      </c>
      <c r="I779" s="656">
        <f>SUMIFS(BALANCE_P!$F:$F,BALANCE_P!$T:$T,'BALANCE-REF'!$B779)</f>
        <v>0</v>
      </c>
      <c r="J779" s="687">
        <f t="shared" si="36"/>
        <v>0</v>
      </c>
      <c r="K779" s="687">
        <f t="shared" si="37"/>
        <v>0</v>
      </c>
    </row>
    <row r="780" spans="1:11" ht="19" x14ac:dyDescent="0.25">
      <c r="A780" s="671">
        <f t="shared" si="35"/>
        <v>6</v>
      </c>
      <c r="B780" s="652">
        <v>454135</v>
      </c>
      <c r="C780" s="652" t="s">
        <v>2413</v>
      </c>
      <c r="D780" s="654">
        <f>SUMIFS('BALANCE_P-1'!$C:$C,'BALANCE_P-1'!$T:$T,'BALANCE-REF'!$B780)</f>
        <v>0</v>
      </c>
      <c r="E780" s="654">
        <f>SUMIFS('BALANCE_P-1'!$D:$D,'BALANCE_P-1'!$T:$T,'BALANCE-REF'!$B780)</f>
        <v>0</v>
      </c>
      <c r="F780" s="654">
        <f>SUMIFS(BALANCE_P!$C:$C,BALANCE_P!$T:$T,'BALANCE-REF'!$B780)</f>
        <v>0</v>
      </c>
      <c r="G780" s="654">
        <f>SUMIFS(BALANCE_P!$D:$D,BALANCE_P!$T:$T,'BALANCE-REF'!$B780)</f>
        <v>0</v>
      </c>
      <c r="H780" s="656">
        <f>SUMIFS(BALANCE_P!$E:$E,BALANCE_P!$T:$T,'BALANCE-REF'!$B780)</f>
        <v>0</v>
      </c>
      <c r="I780" s="656">
        <f>SUMIFS(BALANCE_P!$F:$F,BALANCE_P!$T:$T,'BALANCE-REF'!$B780)</f>
        <v>0</v>
      </c>
      <c r="J780" s="687">
        <f t="shared" si="36"/>
        <v>0</v>
      </c>
      <c r="K780" s="687">
        <f t="shared" si="37"/>
        <v>0</v>
      </c>
    </row>
    <row r="781" spans="1:11" ht="19" x14ac:dyDescent="0.25">
      <c r="A781" s="671">
        <f t="shared" si="35"/>
        <v>6</v>
      </c>
      <c r="B781" s="652">
        <v>454136</v>
      </c>
      <c r="C781" s="652" t="s">
        <v>2414</v>
      </c>
      <c r="D781" s="654">
        <f>SUMIFS('BALANCE_P-1'!$C:$C,'BALANCE_P-1'!$T:$T,'BALANCE-REF'!$B781)</f>
        <v>0</v>
      </c>
      <c r="E781" s="654">
        <f>SUMIFS('BALANCE_P-1'!$D:$D,'BALANCE_P-1'!$T:$T,'BALANCE-REF'!$B781)</f>
        <v>0</v>
      </c>
      <c r="F781" s="654">
        <f>SUMIFS(BALANCE_P!$C:$C,BALANCE_P!$T:$T,'BALANCE-REF'!$B781)</f>
        <v>0</v>
      </c>
      <c r="G781" s="654">
        <f>SUMIFS(BALANCE_P!$D:$D,BALANCE_P!$T:$T,'BALANCE-REF'!$B781)</f>
        <v>0</v>
      </c>
      <c r="H781" s="656">
        <f>SUMIFS(BALANCE_P!$E:$E,BALANCE_P!$T:$T,'BALANCE-REF'!$B781)</f>
        <v>0</v>
      </c>
      <c r="I781" s="656">
        <f>SUMIFS(BALANCE_P!$F:$F,BALANCE_P!$T:$T,'BALANCE-REF'!$B781)</f>
        <v>0</v>
      </c>
      <c r="J781" s="687">
        <f t="shared" si="36"/>
        <v>0</v>
      </c>
      <c r="K781" s="687">
        <f t="shared" si="37"/>
        <v>0</v>
      </c>
    </row>
    <row r="782" spans="1:11" ht="19" x14ac:dyDescent="0.25">
      <c r="A782" s="671">
        <f t="shared" si="35"/>
        <v>4</v>
      </c>
      <c r="B782" s="652">
        <v>4548</v>
      </c>
      <c r="C782" s="652" t="s">
        <v>2424</v>
      </c>
      <c r="D782" s="654">
        <f>SUMIFS('BALANCE_P-1'!$C:$C,'BALANCE_P-1'!$V:$V,'BALANCE-REF'!$B782)</f>
        <v>0</v>
      </c>
      <c r="E782" s="654">
        <f>SUMIFS('BALANCE_P-1'!$D:$D,'BALANCE_P-1'!$V:$V,'BALANCE-REF'!$B782)</f>
        <v>24000000</v>
      </c>
      <c r="F782" s="654">
        <f>SUMIFS(BALANCE_P!$C:$C,BALANCE_P!$V:$V,'BALANCE-REF'!$B782)</f>
        <v>0</v>
      </c>
      <c r="G782" s="654">
        <f>SUMIFS(BALANCE_P!$D:$D,BALANCE_P!$V:$V,'BALANCE-REF'!$B782)</f>
        <v>12000000</v>
      </c>
      <c r="H782" s="656">
        <f>SUMIFS(BALANCE_P!$E:$E,BALANCE_P!$V:$V,'BALANCE-REF'!$B782)</f>
        <v>0</v>
      </c>
      <c r="I782" s="656">
        <f>SUMIFS(BALANCE_P!$F:$F,BALANCE_P!$V:$V,'BALANCE-REF'!$B782)</f>
        <v>36000000</v>
      </c>
      <c r="J782" s="687">
        <f t="shared" si="36"/>
        <v>0</v>
      </c>
      <c r="K782" s="687">
        <f t="shared" si="37"/>
        <v>12000000</v>
      </c>
    </row>
    <row r="783" spans="1:11" ht="19" x14ac:dyDescent="0.25">
      <c r="A783" s="671">
        <f t="shared" si="35"/>
        <v>5</v>
      </c>
      <c r="B783" s="652">
        <v>45481</v>
      </c>
      <c r="C783" s="652" t="s">
        <v>2443</v>
      </c>
      <c r="D783" s="654">
        <f>SUMIFS('BALANCE_P-1'!$C:$C,'BALANCE_P-1'!$U:$U,'BALANCE-REF'!$B783)</f>
        <v>0</v>
      </c>
      <c r="E783" s="654">
        <f>SUMIFS('BALANCE_P-1'!$D:$D,'BALANCE_P-1'!$U:$U,'BALANCE-REF'!$B783)</f>
        <v>0</v>
      </c>
      <c r="F783" s="654">
        <f>SUMIFS(BALANCE_P!$C:$C,BALANCE_P!$U:$U,'BALANCE-REF'!$B783)</f>
        <v>0</v>
      </c>
      <c r="G783" s="654">
        <f>SUMIFS(BALANCE_P!$D:$D,BALANCE_P!$U:$U,'BALANCE-REF'!$B783)</f>
        <v>0</v>
      </c>
      <c r="H783" s="656">
        <f>SUMIFS(BALANCE_P!$E:$E,BALANCE_P!$U:$U,'BALANCE-REF'!$B783)</f>
        <v>0</v>
      </c>
      <c r="I783" s="656">
        <f>SUMIFS(BALANCE_P!$F:$F,BALANCE_P!$U:$U,'BALANCE-REF'!$B783)</f>
        <v>0</v>
      </c>
      <c r="J783" s="687">
        <f t="shared" si="36"/>
        <v>0</v>
      </c>
      <c r="K783" s="687">
        <f t="shared" si="37"/>
        <v>0</v>
      </c>
    </row>
    <row r="784" spans="1:11" ht="19" x14ac:dyDescent="0.25">
      <c r="A784" s="671">
        <f t="shared" si="35"/>
        <v>6</v>
      </c>
      <c r="B784" s="652">
        <v>454811</v>
      </c>
      <c r="C784" s="652" t="s">
        <v>2444</v>
      </c>
      <c r="D784" s="654">
        <f>SUMIFS('BALANCE_P-1'!$C:$C,'BALANCE_P-1'!$T:$T,'BALANCE-REF'!$B784)</f>
        <v>0</v>
      </c>
      <c r="E784" s="654">
        <f>SUMIFS('BALANCE_P-1'!$D:$D,'BALANCE_P-1'!$T:$T,'BALANCE-REF'!$B784)</f>
        <v>0</v>
      </c>
      <c r="F784" s="654">
        <f>SUMIFS(BALANCE_P!$C:$C,BALANCE_P!$T:$T,'BALANCE-REF'!$B784)</f>
        <v>0</v>
      </c>
      <c r="G784" s="654">
        <f>SUMIFS(BALANCE_P!$D:$D,BALANCE_P!$T:$T,'BALANCE-REF'!$B784)</f>
        <v>0</v>
      </c>
      <c r="H784" s="656">
        <f>SUMIFS(BALANCE_P!$E:$E,BALANCE_P!$T:$T,'BALANCE-REF'!$B784)</f>
        <v>0</v>
      </c>
      <c r="I784" s="656">
        <f>SUMIFS(BALANCE_P!$F:$F,BALANCE_P!$T:$T,'BALANCE-REF'!$B784)</f>
        <v>0</v>
      </c>
      <c r="J784" s="687">
        <f t="shared" si="36"/>
        <v>0</v>
      </c>
      <c r="K784" s="687">
        <f t="shared" si="37"/>
        <v>0</v>
      </c>
    </row>
    <row r="785" spans="1:11" ht="19" x14ac:dyDescent="0.25">
      <c r="A785" s="671">
        <f t="shared" si="35"/>
        <v>6</v>
      </c>
      <c r="B785" s="652">
        <v>454814</v>
      </c>
      <c r="C785" s="652" t="s">
        <v>2445</v>
      </c>
      <c r="D785" s="654">
        <f>SUMIFS('BALANCE_P-1'!$C:$C,'BALANCE_P-1'!$T:$T,'BALANCE-REF'!$B785)</f>
        <v>0</v>
      </c>
      <c r="E785" s="654">
        <f>SUMIFS('BALANCE_P-1'!$D:$D,'BALANCE_P-1'!$T:$T,'BALANCE-REF'!$B785)</f>
        <v>0</v>
      </c>
      <c r="F785" s="654">
        <f>SUMIFS(BALANCE_P!$C:$C,BALANCE_P!$T:$T,'BALANCE-REF'!$B785)</f>
        <v>0</v>
      </c>
      <c r="G785" s="654">
        <f>SUMIFS(BALANCE_P!$D:$D,BALANCE_P!$T:$T,'BALANCE-REF'!$B785)</f>
        <v>0</v>
      </c>
      <c r="H785" s="656">
        <f>SUMIFS(BALANCE_P!$E:$E,BALANCE_P!$T:$T,'BALANCE-REF'!$B785)</f>
        <v>0</v>
      </c>
      <c r="I785" s="656">
        <f>SUMIFS(BALANCE_P!$F:$F,BALANCE_P!$T:$T,'BALANCE-REF'!$B785)</f>
        <v>0</v>
      </c>
      <c r="J785" s="687">
        <f t="shared" si="36"/>
        <v>0</v>
      </c>
      <c r="K785" s="687">
        <f t="shared" si="37"/>
        <v>0</v>
      </c>
    </row>
    <row r="786" spans="1:11" ht="19" x14ac:dyDescent="0.25">
      <c r="A786" s="671">
        <f t="shared" si="35"/>
        <v>6</v>
      </c>
      <c r="B786" s="652">
        <v>454815</v>
      </c>
      <c r="C786" s="652" t="s">
        <v>2446</v>
      </c>
      <c r="D786" s="654">
        <f>SUMIFS('BALANCE_P-1'!$C:$C,'BALANCE_P-1'!$T:$T,'BALANCE-REF'!$B786)</f>
        <v>0</v>
      </c>
      <c r="E786" s="654">
        <f>SUMIFS('BALANCE_P-1'!$D:$D,'BALANCE_P-1'!$T:$T,'BALANCE-REF'!$B786)</f>
        <v>0</v>
      </c>
      <c r="F786" s="654">
        <f>SUMIFS(BALANCE_P!$C:$C,BALANCE_P!$T:$T,'BALANCE-REF'!$B786)</f>
        <v>0</v>
      </c>
      <c r="G786" s="654">
        <f>SUMIFS(BALANCE_P!$D:$D,BALANCE_P!$T:$T,'BALANCE-REF'!$B786)</f>
        <v>0</v>
      </c>
      <c r="H786" s="656">
        <f>SUMIFS(BALANCE_P!$E:$E,BALANCE_P!$T:$T,'BALANCE-REF'!$B786)</f>
        <v>0</v>
      </c>
      <c r="I786" s="656">
        <f>SUMIFS(BALANCE_P!$F:$F,BALANCE_P!$T:$T,'BALANCE-REF'!$B786)</f>
        <v>0</v>
      </c>
      <c r="J786" s="687">
        <f t="shared" si="36"/>
        <v>0</v>
      </c>
      <c r="K786" s="687">
        <f t="shared" si="37"/>
        <v>0</v>
      </c>
    </row>
    <row r="787" spans="1:11" ht="19" x14ac:dyDescent="0.25">
      <c r="A787" s="671">
        <f t="shared" si="35"/>
        <v>5</v>
      </c>
      <c r="B787" s="652">
        <v>45482</v>
      </c>
      <c r="C787" s="652" t="s">
        <v>2447</v>
      </c>
      <c r="D787" s="654">
        <f>SUMIFS('BALANCE_P-1'!$C:$C,'BALANCE_P-1'!$U:$U,'BALANCE-REF'!$B787)</f>
        <v>0</v>
      </c>
      <c r="E787" s="654">
        <f>SUMIFS('BALANCE_P-1'!$D:$D,'BALANCE_P-1'!$U:$U,'BALANCE-REF'!$B787)</f>
        <v>0</v>
      </c>
      <c r="F787" s="654">
        <f>SUMIFS(BALANCE_P!$C:$C,BALANCE_P!$U:$U,'BALANCE-REF'!$B787)</f>
        <v>0</v>
      </c>
      <c r="G787" s="654">
        <f>SUMIFS(BALANCE_P!$D:$D,BALANCE_P!$U:$U,'BALANCE-REF'!$B787)</f>
        <v>0</v>
      </c>
      <c r="H787" s="656">
        <f>SUMIFS(BALANCE_P!$E:$E,BALANCE_P!$U:$U,'BALANCE-REF'!$B787)</f>
        <v>0</v>
      </c>
      <c r="I787" s="656">
        <f>SUMIFS(BALANCE_P!$F:$F,BALANCE_P!$U:$U,'BALANCE-REF'!$B787)</f>
        <v>0</v>
      </c>
      <c r="J787" s="687">
        <f t="shared" si="36"/>
        <v>0</v>
      </c>
      <c r="K787" s="687">
        <f t="shared" si="37"/>
        <v>0</v>
      </c>
    </row>
    <row r="788" spans="1:11" ht="19" x14ac:dyDescent="0.25">
      <c r="A788" s="671">
        <f t="shared" si="35"/>
        <v>6</v>
      </c>
      <c r="B788" s="652">
        <v>454821</v>
      </c>
      <c r="C788" s="652" t="s">
        <v>2493</v>
      </c>
      <c r="D788" s="654">
        <f>SUMIFS('BALANCE_P-1'!$C:$C,'BALANCE_P-1'!$T:$T,'BALANCE-REF'!$B788)</f>
        <v>0</v>
      </c>
      <c r="E788" s="654">
        <f>SUMIFS('BALANCE_P-1'!$D:$D,'BALANCE_P-1'!$T:$T,'BALANCE-REF'!$B788)</f>
        <v>0</v>
      </c>
      <c r="F788" s="654">
        <f>SUMIFS(BALANCE_P!$C:$C,BALANCE_P!$T:$T,'BALANCE-REF'!$B788)</f>
        <v>0</v>
      </c>
      <c r="G788" s="654">
        <f>SUMIFS(BALANCE_P!$D:$D,BALANCE_P!$T:$T,'BALANCE-REF'!$B788)</f>
        <v>0</v>
      </c>
      <c r="H788" s="656">
        <f>SUMIFS(BALANCE_P!$E:$E,BALANCE_P!$T:$T,'BALANCE-REF'!$B788)</f>
        <v>0</v>
      </c>
      <c r="I788" s="656">
        <f>SUMIFS(BALANCE_P!$F:$F,BALANCE_P!$T:$T,'BALANCE-REF'!$B788)</f>
        <v>0</v>
      </c>
      <c r="J788" s="687">
        <f t="shared" si="36"/>
        <v>0</v>
      </c>
      <c r="K788" s="687">
        <f t="shared" si="37"/>
        <v>0</v>
      </c>
    </row>
    <row r="789" spans="1:11" ht="19" x14ac:dyDescent="0.25">
      <c r="A789" s="671">
        <f t="shared" si="35"/>
        <v>6</v>
      </c>
      <c r="B789" s="652">
        <v>454822</v>
      </c>
      <c r="C789" s="652" t="s">
        <v>2449</v>
      </c>
      <c r="D789" s="654">
        <f>SUMIFS('BALANCE_P-1'!$C:$C,'BALANCE_P-1'!$T:$T,'BALANCE-REF'!$B789)</f>
        <v>0</v>
      </c>
      <c r="E789" s="654">
        <f>SUMIFS('BALANCE_P-1'!$D:$D,'BALANCE_P-1'!$T:$T,'BALANCE-REF'!$B789)</f>
        <v>0</v>
      </c>
      <c r="F789" s="654">
        <f>SUMIFS(BALANCE_P!$C:$C,BALANCE_P!$T:$T,'BALANCE-REF'!$B789)</f>
        <v>0</v>
      </c>
      <c r="G789" s="654">
        <f>SUMIFS(BALANCE_P!$D:$D,BALANCE_P!$T:$T,'BALANCE-REF'!$B789)</f>
        <v>0</v>
      </c>
      <c r="H789" s="656">
        <f>SUMIFS(BALANCE_P!$E:$E,BALANCE_P!$T:$T,'BALANCE-REF'!$B789)</f>
        <v>0</v>
      </c>
      <c r="I789" s="656">
        <f>SUMIFS(BALANCE_P!$F:$F,BALANCE_P!$T:$T,'BALANCE-REF'!$B789)</f>
        <v>0</v>
      </c>
      <c r="J789" s="687">
        <f t="shared" si="36"/>
        <v>0</v>
      </c>
      <c r="K789" s="687">
        <f t="shared" si="37"/>
        <v>0</v>
      </c>
    </row>
    <row r="790" spans="1:11" ht="19" x14ac:dyDescent="0.25">
      <c r="A790" s="671">
        <f t="shared" si="35"/>
        <v>6</v>
      </c>
      <c r="B790" s="652">
        <v>454823</v>
      </c>
      <c r="C790" s="652" t="s">
        <v>2450</v>
      </c>
      <c r="D790" s="654">
        <f>SUMIFS('BALANCE_P-1'!$C:$C,'BALANCE_P-1'!$T:$T,'BALANCE-REF'!$B790)</f>
        <v>0</v>
      </c>
      <c r="E790" s="654">
        <f>SUMIFS('BALANCE_P-1'!$D:$D,'BALANCE_P-1'!$T:$T,'BALANCE-REF'!$B790)</f>
        <v>0</v>
      </c>
      <c r="F790" s="654">
        <f>SUMIFS(BALANCE_P!$C:$C,BALANCE_P!$T:$T,'BALANCE-REF'!$B790)</f>
        <v>0</v>
      </c>
      <c r="G790" s="654">
        <f>SUMIFS(BALANCE_P!$D:$D,BALANCE_P!$T:$T,'BALANCE-REF'!$B790)</f>
        <v>0</v>
      </c>
      <c r="H790" s="656">
        <f>SUMIFS(BALANCE_P!$E:$E,BALANCE_P!$T:$T,'BALANCE-REF'!$B790)</f>
        <v>0</v>
      </c>
      <c r="I790" s="656">
        <f>SUMIFS(BALANCE_P!$F:$F,BALANCE_P!$T:$T,'BALANCE-REF'!$B790)</f>
        <v>0</v>
      </c>
      <c r="J790" s="687">
        <f t="shared" si="36"/>
        <v>0</v>
      </c>
      <c r="K790" s="687">
        <f t="shared" si="37"/>
        <v>0</v>
      </c>
    </row>
    <row r="791" spans="1:11" ht="19" x14ac:dyDescent="0.25">
      <c r="A791" s="671">
        <f t="shared" si="35"/>
        <v>6</v>
      </c>
      <c r="B791" s="652">
        <v>454824</v>
      </c>
      <c r="C791" s="652" t="s">
        <v>2451</v>
      </c>
      <c r="D791" s="654">
        <f>SUMIFS('BALANCE_P-1'!$C:$C,'BALANCE_P-1'!$T:$T,'BALANCE-REF'!$B791)</f>
        <v>0</v>
      </c>
      <c r="E791" s="654">
        <f>SUMIFS('BALANCE_P-1'!$D:$D,'BALANCE_P-1'!$T:$T,'BALANCE-REF'!$B791)</f>
        <v>0</v>
      </c>
      <c r="F791" s="654">
        <f>SUMIFS(BALANCE_P!$C:$C,BALANCE_P!$T:$T,'BALANCE-REF'!$B791)</f>
        <v>0</v>
      </c>
      <c r="G791" s="654">
        <f>SUMIFS(BALANCE_P!$D:$D,BALANCE_P!$T:$T,'BALANCE-REF'!$B791)</f>
        <v>0</v>
      </c>
      <c r="H791" s="656">
        <f>SUMIFS(BALANCE_P!$E:$E,BALANCE_P!$T:$T,'BALANCE-REF'!$B791)</f>
        <v>0</v>
      </c>
      <c r="I791" s="656">
        <f>SUMIFS(BALANCE_P!$F:$F,BALANCE_P!$T:$T,'BALANCE-REF'!$B791)</f>
        <v>0</v>
      </c>
      <c r="J791" s="687">
        <f t="shared" si="36"/>
        <v>0</v>
      </c>
      <c r="K791" s="687">
        <f t="shared" si="37"/>
        <v>0</v>
      </c>
    </row>
    <row r="792" spans="1:11" ht="19" x14ac:dyDescent="0.25">
      <c r="A792" s="671">
        <f t="shared" si="35"/>
        <v>6</v>
      </c>
      <c r="B792" s="652">
        <v>454825</v>
      </c>
      <c r="C792" s="652" t="s">
        <v>2452</v>
      </c>
      <c r="D792" s="654">
        <f>SUMIFS('BALANCE_P-1'!$C:$C,'BALANCE_P-1'!$T:$T,'BALANCE-REF'!$B792)</f>
        <v>0</v>
      </c>
      <c r="E792" s="654">
        <f>SUMIFS('BALANCE_P-1'!$D:$D,'BALANCE_P-1'!$T:$T,'BALANCE-REF'!$B792)</f>
        <v>0</v>
      </c>
      <c r="F792" s="654">
        <f>SUMIFS(BALANCE_P!$C:$C,BALANCE_P!$T:$T,'BALANCE-REF'!$B792)</f>
        <v>0</v>
      </c>
      <c r="G792" s="654">
        <f>SUMIFS(BALANCE_P!$D:$D,BALANCE_P!$T:$T,'BALANCE-REF'!$B792)</f>
        <v>0</v>
      </c>
      <c r="H792" s="656">
        <f>SUMIFS(BALANCE_P!$E:$E,BALANCE_P!$T:$T,'BALANCE-REF'!$B792)</f>
        <v>0</v>
      </c>
      <c r="I792" s="656">
        <f>SUMIFS(BALANCE_P!$F:$F,BALANCE_P!$T:$T,'BALANCE-REF'!$B792)</f>
        <v>0</v>
      </c>
      <c r="J792" s="687">
        <f t="shared" si="36"/>
        <v>0</v>
      </c>
      <c r="K792" s="687">
        <f t="shared" si="37"/>
        <v>0</v>
      </c>
    </row>
    <row r="793" spans="1:11" ht="19" x14ac:dyDescent="0.25">
      <c r="A793" s="671">
        <f t="shared" si="35"/>
        <v>6</v>
      </c>
      <c r="B793" s="652">
        <v>454826</v>
      </c>
      <c r="C793" s="652" t="s">
        <v>2453</v>
      </c>
      <c r="D793" s="654">
        <f>SUMIFS('BALANCE_P-1'!$C:$C,'BALANCE_P-1'!$T:$T,'BALANCE-REF'!$B793)</f>
        <v>0</v>
      </c>
      <c r="E793" s="654">
        <f>SUMIFS('BALANCE_P-1'!$D:$D,'BALANCE_P-1'!$T:$T,'BALANCE-REF'!$B793)</f>
        <v>0</v>
      </c>
      <c r="F793" s="654">
        <f>SUMIFS(BALANCE_P!$C:$C,BALANCE_P!$T:$T,'BALANCE-REF'!$B793)</f>
        <v>0</v>
      </c>
      <c r="G793" s="654">
        <f>SUMIFS(BALANCE_P!$D:$D,BALANCE_P!$T:$T,'BALANCE-REF'!$B793)</f>
        <v>0</v>
      </c>
      <c r="H793" s="656">
        <f>SUMIFS(BALANCE_P!$E:$E,BALANCE_P!$T:$T,'BALANCE-REF'!$B793)</f>
        <v>0</v>
      </c>
      <c r="I793" s="656">
        <f>SUMIFS(BALANCE_P!$F:$F,BALANCE_P!$T:$T,'BALANCE-REF'!$B793)</f>
        <v>0</v>
      </c>
      <c r="J793" s="687">
        <f t="shared" si="36"/>
        <v>0</v>
      </c>
      <c r="K793" s="687">
        <f t="shared" si="37"/>
        <v>0</v>
      </c>
    </row>
    <row r="794" spans="1:11" ht="19" x14ac:dyDescent="0.25">
      <c r="A794" s="671">
        <f t="shared" si="35"/>
        <v>6</v>
      </c>
      <c r="B794" s="652">
        <v>454827</v>
      </c>
      <c r="C794" s="652" t="s">
        <v>2454</v>
      </c>
      <c r="D794" s="654">
        <f>SUMIFS('BALANCE_P-1'!$C:$C,'BALANCE_P-1'!$T:$T,'BALANCE-REF'!$B794)</f>
        <v>0</v>
      </c>
      <c r="E794" s="654">
        <f>SUMIFS('BALANCE_P-1'!$D:$D,'BALANCE_P-1'!$T:$T,'BALANCE-REF'!$B794)</f>
        <v>0</v>
      </c>
      <c r="F794" s="654">
        <f>SUMIFS(BALANCE_P!$C:$C,BALANCE_P!$T:$T,'BALANCE-REF'!$B794)</f>
        <v>0</v>
      </c>
      <c r="G794" s="654">
        <f>SUMIFS(BALANCE_P!$D:$D,BALANCE_P!$T:$T,'BALANCE-REF'!$B794)</f>
        <v>0</v>
      </c>
      <c r="H794" s="656">
        <f>SUMIFS(BALANCE_P!$E:$E,BALANCE_P!$T:$T,'BALANCE-REF'!$B794)</f>
        <v>0</v>
      </c>
      <c r="I794" s="656">
        <f>SUMIFS(BALANCE_P!$F:$F,BALANCE_P!$T:$T,'BALANCE-REF'!$B794)</f>
        <v>0</v>
      </c>
      <c r="J794" s="687">
        <f t="shared" si="36"/>
        <v>0</v>
      </c>
      <c r="K794" s="687">
        <f t="shared" si="37"/>
        <v>0</v>
      </c>
    </row>
    <row r="795" spans="1:11" ht="19" x14ac:dyDescent="0.25">
      <c r="A795" s="671">
        <f t="shared" ref="A795:A858" si="38">LEN(B795)</f>
        <v>5</v>
      </c>
      <c r="B795" s="652">
        <v>45483</v>
      </c>
      <c r="C795" s="652" t="s">
        <v>2455</v>
      </c>
      <c r="D795" s="654">
        <f>SUMIFS('BALANCE_P-1'!$C:$C,'BALANCE_P-1'!$U:$U,'BALANCE-REF'!$B795)</f>
        <v>0</v>
      </c>
      <c r="E795" s="654">
        <f>SUMIFS('BALANCE_P-1'!$D:$D,'BALANCE_P-1'!$U:$U,'BALANCE-REF'!$B795)</f>
        <v>0</v>
      </c>
      <c r="F795" s="654">
        <f>SUMIFS(BALANCE_P!$C:$C,BALANCE_P!$U:$U,'BALANCE-REF'!$B795)</f>
        <v>0</v>
      </c>
      <c r="G795" s="654">
        <f>SUMIFS(BALANCE_P!$D:$D,BALANCE_P!$U:$U,'BALANCE-REF'!$B795)</f>
        <v>0</v>
      </c>
      <c r="H795" s="656">
        <f>SUMIFS(BALANCE_P!$E:$E,BALANCE_P!$U:$U,'BALANCE-REF'!$B795)</f>
        <v>0</v>
      </c>
      <c r="I795" s="656">
        <f>SUMIFS(BALANCE_P!$F:$F,BALANCE_P!$U:$U,'BALANCE-REF'!$B795)</f>
        <v>0</v>
      </c>
      <c r="J795" s="687">
        <f t="shared" si="36"/>
        <v>0</v>
      </c>
      <c r="K795" s="687">
        <f t="shared" si="37"/>
        <v>0</v>
      </c>
    </row>
    <row r="796" spans="1:11" ht="19" x14ac:dyDescent="0.25">
      <c r="A796" s="671">
        <f t="shared" si="38"/>
        <v>6</v>
      </c>
      <c r="B796" s="652">
        <v>454831</v>
      </c>
      <c r="C796" s="652" t="s">
        <v>2456</v>
      </c>
      <c r="D796" s="654">
        <f>SUMIFS('BALANCE_P-1'!$C:$C,'BALANCE_P-1'!$T:$T,'BALANCE-REF'!$B796)</f>
        <v>0</v>
      </c>
      <c r="E796" s="654">
        <f>SUMIFS('BALANCE_P-1'!$D:$D,'BALANCE_P-1'!$T:$T,'BALANCE-REF'!$B796)</f>
        <v>0</v>
      </c>
      <c r="F796" s="654">
        <f>SUMIFS(BALANCE_P!$C:$C,BALANCE_P!$T:$T,'BALANCE-REF'!$B796)</f>
        <v>0</v>
      </c>
      <c r="G796" s="654">
        <f>SUMIFS(BALANCE_P!$D:$D,BALANCE_P!$T:$T,'BALANCE-REF'!$B796)</f>
        <v>0</v>
      </c>
      <c r="H796" s="656">
        <f>SUMIFS(BALANCE_P!$E:$E,BALANCE_P!$T:$T,'BALANCE-REF'!$B796)</f>
        <v>0</v>
      </c>
      <c r="I796" s="656">
        <f>SUMIFS(BALANCE_P!$F:$F,BALANCE_P!$T:$T,'BALANCE-REF'!$B796)</f>
        <v>0</v>
      </c>
      <c r="J796" s="687">
        <f t="shared" si="36"/>
        <v>0</v>
      </c>
      <c r="K796" s="687">
        <f t="shared" si="37"/>
        <v>0</v>
      </c>
    </row>
    <row r="797" spans="1:11" ht="19" x14ac:dyDescent="0.25">
      <c r="A797" s="671">
        <f t="shared" si="38"/>
        <v>6</v>
      </c>
      <c r="B797" s="652">
        <v>454832</v>
      </c>
      <c r="C797" s="652" t="s">
        <v>2457</v>
      </c>
      <c r="D797" s="654">
        <f>SUMIFS('BALANCE_P-1'!$C:$C,'BALANCE_P-1'!$T:$T,'BALANCE-REF'!$B797)</f>
        <v>0</v>
      </c>
      <c r="E797" s="654">
        <f>SUMIFS('BALANCE_P-1'!$D:$D,'BALANCE_P-1'!$T:$T,'BALANCE-REF'!$B797)</f>
        <v>0</v>
      </c>
      <c r="F797" s="654">
        <f>SUMIFS(BALANCE_P!$C:$C,BALANCE_P!$T:$T,'BALANCE-REF'!$B797)</f>
        <v>0</v>
      </c>
      <c r="G797" s="654">
        <f>SUMIFS(BALANCE_P!$D:$D,BALANCE_P!$T:$T,'BALANCE-REF'!$B797)</f>
        <v>0</v>
      </c>
      <c r="H797" s="656">
        <f>SUMIFS(BALANCE_P!$E:$E,BALANCE_P!$T:$T,'BALANCE-REF'!$B797)</f>
        <v>0</v>
      </c>
      <c r="I797" s="656">
        <f>SUMIFS(BALANCE_P!$F:$F,BALANCE_P!$T:$T,'BALANCE-REF'!$B797)</f>
        <v>0</v>
      </c>
      <c r="J797" s="687">
        <f t="shared" si="36"/>
        <v>0</v>
      </c>
      <c r="K797" s="687">
        <f t="shared" si="37"/>
        <v>0</v>
      </c>
    </row>
    <row r="798" spans="1:11" ht="19" x14ac:dyDescent="0.25">
      <c r="A798" s="671">
        <f t="shared" si="38"/>
        <v>6</v>
      </c>
      <c r="B798" s="652">
        <v>454833</v>
      </c>
      <c r="C798" s="652" t="s">
        <v>2458</v>
      </c>
      <c r="D798" s="654">
        <f>SUMIFS('BALANCE_P-1'!$C:$C,'BALANCE_P-1'!$T:$T,'BALANCE-REF'!$B798)</f>
        <v>0</v>
      </c>
      <c r="E798" s="654">
        <f>SUMIFS('BALANCE_P-1'!$D:$D,'BALANCE_P-1'!$T:$T,'BALANCE-REF'!$B798)</f>
        <v>0</v>
      </c>
      <c r="F798" s="654">
        <f>SUMIFS(BALANCE_P!$C:$C,BALANCE_P!$T:$T,'BALANCE-REF'!$B798)</f>
        <v>0</v>
      </c>
      <c r="G798" s="654">
        <f>SUMIFS(BALANCE_P!$D:$D,BALANCE_P!$T:$T,'BALANCE-REF'!$B798)</f>
        <v>0</v>
      </c>
      <c r="H798" s="656">
        <f>SUMIFS(BALANCE_P!$E:$E,BALANCE_P!$T:$T,'BALANCE-REF'!$B798)</f>
        <v>0</v>
      </c>
      <c r="I798" s="656">
        <f>SUMIFS(BALANCE_P!$F:$F,BALANCE_P!$T:$T,'BALANCE-REF'!$B798)</f>
        <v>0</v>
      </c>
      <c r="J798" s="687">
        <f t="shared" si="36"/>
        <v>0</v>
      </c>
      <c r="K798" s="687">
        <f t="shared" si="37"/>
        <v>0</v>
      </c>
    </row>
    <row r="799" spans="1:11" ht="19" x14ac:dyDescent="0.25">
      <c r="A799" s="671">
        <f t="shared" si="38"/>
        <v>6</v>
      </c>
      <c r="B799" s="652">
        <v>454834</v>
      </c>
      <c r="C799" s="652" t="s">
        <v>2459</v>
      </c>
      <c r="D799" s="654">
        <f>SUMIFS('BALANCE_P-1'!$C:$C,'BALANCE_P-1'!$T:$T,'BALANCE-REF'!$B799)</f>
        <v>0</v>
      </c>
      <c r="E799" s="654">
        <f>SUMIFS('BALANCE_P-1'!$D:$D,'BALANCE_P-1'!$T:$T,'BALANCE-REF'!$B799)</f>
        <v>0</v>
      </c>
      <c r="F799" s="654">
        <f>SUMIFS(BALANCE_P!$C:$C,BALANCE_P!$T:$T,'BALANCE-REF'!$B799)</f>
        <v>0</v>
      </c>
      <c r="G799" s="654">
        <f>SUMIFS(BALANCE_P!$D:$D,BALANCE_P!$T:$T,'BALANCE-REF'!$B799)</f>
        <v>0</v>
      </c>
      <c r="H799" s="656">
        <f>SUMIFS(BALANCE_P!$E:$E,BALANCE_P!$T:$T,'BALANCE-REF'!$B799)</f>
        <v>0</v>
      </c>
      <c r="I799" s="656">
        <f>SUMIFS(BALANCE_P!$F:$F,BALANCE_P!$T:$T,'BALANCE-REF'!$B799)</f>
        <v>0</v>
      </c>
      <c r="J799" s="687">
        <f t="shared" si="36"/>
        <v>0</v>
      </c>
      <c r="K799" s="687">
        <f t="shared" si="37"/>
        <v>0</v>
      </c>
    </row>
    <row r="800" spans="1:11" ht="19" x14ac:dyDescent="0.25">
      <c r="A800" s="671">
        <f t="shared" si="38"/>
        <v>6</v>
      </c>
      <c r="B800" s="652">
        <v>454835</v>
      </c>
      <c r="C800" s="652" t="s">
        <v>2460</v>
      </c>
      <c r="D800" s="654">
        <f>SUMIFS('BALANCE_P-1'!$C:$C,'BALANCE_P-1'!$T:$T,'BALANCE-REF'!$B800)</f>
        <v>0</v>
      </c>
      <c r="E800" s="654">
        <f>SUMIFS('BALANCE_P-1'!$D:$D,'BALANCE_P-1'!$T:$T,'BALANCE-REF'!$B800)</f>
        <v>0</v>
      </c>
      <c r="F800" s="654">
        <f>SUMIFS(BALANCE_P!$C:$C,BALANCE_P!$T:$T,'BALANCE-REF'!$B800)</f>
        <v>0</v>
      </c>
      <c r="G800" s="654">
        <f>SUMIFS(BALANCE_P!$D:$D,BALANCE_P!$T:$T,'BALANCE-REF'!$B800)</f>
        <v>0</v>
      </c>
      <c r="H800" s="656">
        <f>SUMIFS(BALANCE_P!$E:$E,BALANCE_P!$T:$T,'BALANCE-REF'!$B800)</f>
        <v>0</v>
      </c>
      <c r="I800" s="656">
        <f>SUMIFS(BALANCE_P!$F:$F,BALANCE_P!$T:$T,'BALANCE-REF'!$B800)</f>
        <v>0</v>
      </c>
      <c r="J800" s="687">
        <f t="shared" si="36"/>
        <v>0</v>
      </c>
      <c r="K800" s="687">
        <f t="shared" si="37"/>
        <v>0</v>
      </c>
    </row>
    <row r="801" spans="1:11" ht="19" x14ac:dyDescent="0.25">
      <c r="A801" s="671">
        <f t="shared" si="38"/>
        <v>6</v>
      </c>
      <c r="B801" s="652">
        <v>454836</v>
      </c>
      <c r="C801" s="652" t="s">
        <v>2461</v>
      </c>
      <c r="D801" s="654">
        <f>SUMIFS('BALANCE_P-1'!$C:$C,'BALANCE_P-1'!$T:$T,'BALANCE-REF'!$B801)</f>
        <v>0</v>
      </c>
      <c r="E801" s="654">
        <f>SUMIFS('BALANCE_P-1'!$D:$D,'BALANCE_P-1'!$T:$T,'BALANCE-REF'!$B801)</f>
        <v>0</v>
      </c>
      <c r="F801" s="654">
        <f>SUMIFS(BALANCE_P!$C:$C,BALANCE_P!$T:$T,'BALANCE-REF'!$B801)</f>
        <v>0</v>
      </c>
      <c r="G801" s="654">
        <f>SUMIFS(BALANCE_P!$D:$D,BALANCE_P!$T:$T,'BALANCE-REF'!$B801)</f>
        <v>0</v>
      </c>
      <c r="H801" s="656">
        <f>SUMIFS(BALANCE_P!$E:$E,BALANCE_P!$T:$T,'BALANCE-REF'!$B801)</f>
        <v>0</v>
      </c>
      <c r="I801" s="656">
        <f>SUMIFS(BALANCE_P!$F:$F,BALANCE_P!$T:$T,'BALANCE-REF'!$B801)</f>
        <v>0</v>
      </c>
      <c r="J801" s="687">
        <f t="shared" si="36"/>
        <v>0</v>
      </c>
      <c r="K801" s="687">
        <f t="shared" si="37"/>
        <v>0</v>
      </c>
    </row>
    <row r="802" spans="1:11" ht="19" x14ac:dyDescent="0.25">
      <c r="A802" s="671">
        <f t="shared" si="38"/>
        <v>6</v>
      </c>
      <c r="B802" s="652">
        <v>454837</v>
      </c>
      <c r="C802" s="652" t="s">
        <v>2462</v>
      </c>
      <c r="D802" s="654">
        <f>SUMIFS('BALANCE_P-1'!$C:$C,'BALANCE_P-1'!$T:$T,'BALANCE-REF'!$B802)</f>
        <v>0</v>
      </c>
      <c r="E802" s="654">
        <f>SUMIFS('BALANCE_P-1'!$D:$D,'BALANCE_P-1'!$T:$T,'BALANCE-REF'!$B802)</f>
        <v>0</v>
      </c>
      <c r="F802" s="654">
        <f>SUMIFS(BALANCE_P!$C:$C,BALANCE_P!$T:$T,'BALANCE-REF'!$B802)</f>
        <v>0</v>
      </c>
      <c r="G802" s="654">
        <f>SUMIFS(BALANCE_P!$D:$D,BALANCE_P!$T:$T,'BALANCE-REF'!$B802)</f>
        <v>0</v>
      </c>
      <c r="H802" s="656">
        <f>SUMIFS(BALANCE_P!$E:$E,BALANCE_P!$T:$T,'BALANCE-REF'!$B802)</f>
        <v>0</v>
      </c>
      <c r="I802" s="656">
        <f>SUMIFS(BALANCE_P!$F:$F,BALANCE_P!$T:$T,'BALANCE-REF'!$B802)</f>
        <v>0</v>
      </c>
      <c r="J802" s="687">
        <f t="shared" si="36"/>
        <v>0</v>
      </c>
      <c r="K802" s="687">
        <f t="shared" si="37"/>
        <v>0</v>
      </c>
    </row>
    <row r="803" spans="1:11" ht="19" x14ac:dyDescent="0.25">
      <c r="A803" s="671">
        <f t="shared" si="38"/>
        <v>6</v>
      </c>
      <c r="B803" s="652">
        <v>454838</v>
      </c>
      <c r="C803" s="652" t="s">
        <v>2463</v>
      </c>
      <c r="D803" s="654">
        <f>SUMIFS('BALANCE_P-1'!$C:$C,'BALANCE_P-1'!$T:$T,'BALANCE-REF'!$B803)</f>
        <v>0</v>
      </c>
      <c r="E803" s="654">
        <f>SUMIFS('BALANCE_P-1'!$D:$D,'BALANCE_P-1'!$T:$T,'BALANCE-REF'!$B803)</f>
        <v>0</v>
      </c>
      <c r="F803" s="654">
        <f>SUMIFS(BALANCE_P!$C:$C,BALANCE_P!$T:$T,'BALANCE-REF'!$B803)</f>
        <v>0</v>
      </c>
      <c r="G803" s="654">
        <f>SUMIFS(BALANCE_P!$D:$D,BALANCE_P!$T:$T,'BALANCE-REF'!$B803)</f>
        <v>0</v>
      </c>
      <c r="H803" s="656">
        <f>SUMIFS(BALANCE_P!$E:$E,BALANCE_P!$T:$T,'BALANCE-REF'!$B803)</f>
        <v>0</v>
      </c>
      <c r="I803" s="656">
        <f>SUMIFS(BALANCE_P!$F:$F,BALANCE_P!$T:$T,'BALANCE-REF'!$B803)</f>
        <v>0</v>
      </c>
      <c r="J803" s="687">
        <f t="shared" si="36"/>
        <v>0</v>
      </c>
      <c r="K803" s="687">
        <f t="shared" si="37"/>
        <v>0</v>
      </c>
    </row>
    <row r="804" spans="1:11" ht="19" x14ac:dyDescent="0.25">
      <c r="A804" s="671">
        <f t="shared" si="38"/>
        <v>4</v>
      </c>
      <c r="B804" s="652">
        <v>4549</v>
      </c>
      <c r="C804" s="652" t="s">
        <v>2323</v>
      </c>
      <c r="D804" s="654">
        <f>SUMIFS('BALANCE_P-1'!$C:$C,'BALANCE_P-1'!$V:$V,'BALANCE-REF'!$B804)</f>
        <v>0</v>
      </c>
      <c r="E804" s="654">
        <f>SUMIFS('BALANCE_P-1'!$D:$D,'BALANCE_P-1'!$V:$V,'BALANCE-REF'!$B804)</f>
        <v>0</v>
      </c>
      <c r="F804" s="654">
        <f>SUMIFS(BALANCE_P!$C:$C,BALANCE_P!$V:$V,'BALANCE-REF'!$B804)</f>
        <v>0</v>
      </c>
      <c r="G804" s="654">
        <f>SUMIFS(BALANCE_P!$D:$D,BALANCE_P!$V:$V,'BALANCE-REF'!$B804)</f>
        <v>0</v>
      </c>
      <c r="H804" s="656">
        <f>SUMIFS(BALANCE_P!$E:$E,BALANCE_P!$V:$V,'BALANCE-REF'!$B804)</f>
        <v>0</v>
      </c>
      <c r="I804" s="656">
        <f>SUMIFS(BALANCE_P!$F:$F,BALANCE_P!$V:$V,'BALANCE-REF'!$B804)</f>
        <v>0</v>
      </c>
      <c r="J804" s="687">
        <f t="shared" si="36"/>
        <v>0</v>
      </c>
      <c r="K804" s="687">
        <f t="shared" si="37"/>
        <v>0</v>
      </c>
    </row>
    <row r="805" spans="1:11" ht="19" x14ac:dyDescent="0.25">
      <c r="A805" s="671">
        <f t="shared" si="38"/>
        <v>5</v>
      </c>
      <c r="B805" s="652">
        <v>45491</v>
      </c>
      <c r="C805" s="652" t="s">
        <v>2464</v>
      </c>
      <c r="D805" s="654">
        <f>SUMIFS('BALANCE_P-1'!$C:$C,'BALANCE_P-1'!$U:$U,'BALANCE-REF'!$B805)</f>
        <v>0</v>
      </c>
      <c r="E805" s="654">
        <f>SUMIFS('BALANCE_P-1'!$D:$D,'BALANCE_P-1'!$U:$U,'BALANCE-REF'!$B805)</f>
        <v>0</v>
      </c>
      <c r="F805" s="654">
        <f>SUMIFS(BALANCE_P!$C:$C,BALANCE_P!$U:$U,'BALANCE-REF'!$B805)</f>
        <v>0</v>
      </c>
      <c r="G805" s="654">
        <f>SUMIFS(BALANCE_P!$D:$D,BALANCE_P!$U:$U,'BALANCE-REF'!$B805)</f>
        <v>0</v>
      </c>
      <c r="H805" s="656">
        <f>SUMIFS(BALANCE_P!$E:$E,BALANCE_P!$U:$U,'BALANCE-REF'!$B805)</f>
        <v>0</v>
      </c>
      <c r="I805" s="656">
        <f>SUMIFS(BALANCE_P!$F:$F,BALANCE_P!$U:$U,'BALANCE-REF'!$B805)</f>
        <v>0</v>
      </c>
      <c r="J805" s="687">
        <f t="shared" si="36"/>
        <v>0</v>
      </c>
      <c r="K805" s="687">
        <f t="shared" si="37"/>
        <v>0</v>
      </c>
    </row>
    <row r="806" spans="1:11" ht="19" x14ac:dyDescent="0.25">
      <c r="A806" s="671">
        <f t="shared" si="38"/>
        <v>6</v>
      </c>
      <c r="B806" s="652">
        <v>454911</v>
      </c>
      <c r="C806" s="652" t="s">
        <v>2465</v>
      </c>
      <c r="D806" s="654">
        <f>SUMIFS('BALANCE_P-1'!$C:$C,'BALANCE_P-1'!$T:$T,'BALANCE-REF'!$B806)</f>
        <v>0</v>
      </c>
      <c r="E806" s="654">
        <f>SUMIFS('BALANCE_P-1'!$D:$D,'BALANCE_P-1'!$T:$T,'BALANCE-REF'!$B806)</f>
        <v>0</v>
      </c>
      <c r="F806" s="654">
        <f>SUMIFS(BALANCE_P!$C:$C,BALANCE_P!$T:$T,'BALANCE-REF'!$B806)</f>
        <v>0</v>
      </c>
      <c r="G806" s="654">
        <f>SUMIFS(BALANCE_P!$D:$D,BALANCE_P!$T:$T,'BALANCE-REF'!$B806)</f>
        <v>0</v>
      </c>
      <c r="H806" s="656">
        <f>SUMIFS(BALANCE_P!$E:$E,BALANCE_P!$T:$T,'BALANCE-REF'!$B806)</f>
        <v>0</v>
      </c>
      <c r="I806" s="656">
        <f>SUMIFS(BALANCE_P!$F:$F,BALANCE_P!$T:$T,'BALANCE-REF'!$B806)</f>
        <v>0</v>
      </c>
      <c r="J806" s="687">
        <f t="shared" si="36"/>
        <v>0</v>
      </c>
      <c r="K806" s="687">
        <f t="shared" si="37"/>
        <v>0</v>
      </c>
    </row>
    <row r="807" spans="1:11" ht="19" x14ac:dyDescent="0.25">
      <c r="A807" s="671">
        <f t="shared" si="38"/>
        <v>6</v>
      </c>
      <c r="B807" s="652">
        <v>454912</v>
      </c>
      <c r="C807" s="652" t="s">
        <v>2466</v>
      </c>
      <c r="D807" s="654">
        <f>SUMIFS('BALANCE_P-1'!$C:$C,'BALANCE_P-1'!$T:$T,'BALANCE-REF'!$B807)</f>
        <v>0</v>
      </c>
      <c r="E807" s="654">
        <f>SUMIFS('BALANCE_P-1'!$D:$D,'BALANCE_P-1'!$T:$T,'BALANCE-REF'!$B807)</f>
        <v>0</v>
      </c>
      <c r="F807" s="654">
        <f>SUMIFS(BALANCE_P!$C:$C,BALANCE_P!$T:$T,'BALANCE-REF'!$B807)</f>
        <v>0</v>
      </c>
      <c r="G807" s="654">
        <f>SUMIFS(BALANCE_P!$D:$D,BALANCE_P!$T:$T,'BALANCE-REF'!$B807)</f>
        <v>0</v>
      </c>
      <c r="H807" s="656">
        <f>SUMIFS(BALANCE_P!$E:$E,BALANCE_P!$T:$T,'BALANCE-REF'!$B807)</f>
        <v>0</v>
      </c>
      <c r="I807" s="656">
        <f>SUMIFS(BALANCE_P!$F:$F,BALANCE_P!$T:$T,'BALANCE-REF'!$B807)</f>
        <v>0</v>
      </c>
      <c r="J807" s="687">
        <f t="shared" si="36"/>
        <v>0</v>
      </c>
      <c r="K807" s="687">
        <f t="shared" si="37"/>
        <v>0</v>
      </c>
    </row>
    <row r="808" spans="1:11" ht="19" x14ac:dyDescent="0.25">
      <c r="A808" s="671">
        <f t="shared" si="38"/>
        <v>6</v>
      </c>
      <c r="B808" s="652">
        <v>454913</v>
      </c>
      <c r="C808" s="652" t="s">
        <v>2467</v>
      </c>
      <c r="D808" s="654">
        <f>SUMIFS('BALANCE_P-1'!$C:$C,'BALANCE_P-1'!$T:$T,'BALANCE-REF'!$B808)</f>
        <v>0</v>
      </c>
      <c r="E808" s="654">
        <f>SUMIFS('BALANCE_P-1'!$D:$D,'BALANCE_P-1'!$T:$T,'BALANCE-REF'!$B808)</f>
        <v>0</v>
      </c>
      <c r="F808" s="654">
        <f>SUMIFS(BALANCE_P!$C:$C,BALANCE_P!$T:$T,'BALANCE-REF'!$B808)</f>
        <v>0</v>
      </c>
      <c r="G808" s="654">
        <f>SUMIFS(BALANCE_P!$D:$D,BALANCE_P!$T:$T,'BALANCE-REF'!$B808)</f>
        <v>0</v>
      </c>
      <c r="H808" s="656">
        <f>SUMIFS(BALANCE_P!$E:$E,BALANCE_P!$T:$T,'BALANCE-REF'!$B808)</f>
        <v>0</v>
      </c>
      <c r="I808" s="656">
        <f>SUMIFS(BALANCE_P!$F:$F,BALANCE_P!$T:$T,'BALANCE-REF'!$B808)</f>
        <v>0</v>
      </c>
      <c r="J808" s="687">
        <f t="shared" si="36"/>
        <v>0</v>
      </c>
      <c r="K808" s="687">
        <f t="shared" si="37"/>
        <v>0</v>
      </c>
    </row>
    <row r="809" spans="1:11" ht="19" x14ac:dyDescent="0.25">
      <c r="A809" s="671">
        <f t="shared" si="38"/>
        <v>6</v>
      </c>
      <c r="B809" s="652">
        <v>454914</v>
      </c>
      <c r="C809" s="652" t="s">
        <v>2468</v>
      </c>
      <c r="D809" s="654">
        <f>SUMIFS('BALANCE_P-1'!$C:$C,'BALANCE_P-1'!$T:$T,'BALANCE-REF'!$B809)</f>
        <v>0</v>
      </c>
      <c r="E809" s="654">
        <f>SUMIFS('BALANCE_P-1'!$D:$D,'BALANCE_P-1'!$T:$T,'BALANCE-REF'!$B809)</f>
        <v>0</v>
      </c>
      <c r="F809" s="654">
        <f>SUMIFS(BALANCE_P!$C:$C,BALANCE_P!$T:$T,'BALANCE-REF'!$B809)</f>
        <v>0</v>
      </c>
      <c r="G809" s="654">
        <f>SUMIFS(BALANCE_P!$D:$D,BALANCE_P!$T:$T,'BALANCE-REF'!$B809)</f>
        <v>0</v>
      </c>
      <c r="H809" s="656">
        <f>SUMIFS(BALANCE_P!$E:$E,BALANCE_P!$T:$T,'BALANCE-REF'!$B809)</f>
        <v>0</v>
      </c>
      <c r="I809" s="656">
        <f>SUMIFS(BALANCE_P!$F:$F,BALANCE_P!$T:$T,'BALANCE-REF'!$B809)</f>
        <v>0</v>
      </c>
      <c r="J809" s="687">
        <f t="shared" si="36"/>
        <v>0</v>
      </c>
      <c r="K809" s="687">
        <f t="shared" si="37"/>
        <v>0</v>
      </c>
    </row>
    <row r="810" spans="1:11" ht="19" x14ac:dyDescent="0.25">
      <c r="A810" s="671">
        <f t="shared" si="38"/>
        <v>6</v>
      </c>
      <c r="B810" s="652">
        <v>454915</v>
      </c>
      <c r="C810" s="652" t="s">
        <v>2469</v>
      </c>
      <c r="D810" s="654">
        <f>SUMIFS('BALANCE_P-1'!$C:$C,'BALANCE_P-1'!$T:$T,'BALANCE-REF'!$B810)</f>
        <v>0</v>
      </c>
      <c r="E810" s="654">
        <f>SUMIFS('BALANCE_P-1'!$D:$D,'BALANCE_P-1'!$T:$T,'BALANCE-REF'!$B810)</f>
        <v>0</v>
      </c>
      <c r="F810" s="654">
        <f>SUMIFS(BALANCE_P!$C:$C,BALANCE_P!$T:$T,'BALANCE-REF'!$B810)</f>
        <v>0</v>
      </c>
      <c r="G810" s="654">
        <f>SUMIFS(BALANCE_P!$D:$D,BALANCE_P!$T:$T,'BALANCE-REF'!$B810)</f>
        <v>0</v>
      </c>
      <c r="H810" s="656">
        <f>SUMIFS(BALANCE_P!$E:$E,BALANCE_P!$T:$T,'BALANCE-REF'!$B810)</f>
        <v>0</v>
      </c>
      <c r="I810" s="656">
        <f>SUMIFS(BALANCE_P!$F:$F,BALANCE_P!$T:$T,'BALANCE-REF'!$B810)</f>
        <v>0</v>
      </c>
      <c r="J810" s="687">
        <f t="shared" si="36"/>
        <v>0</v>
      </c>
      <c r="K810" s="687">
        <f t="shared" si="37"/>
        <v>0</v>
      </c>
    </row>
    <row r="811" spans="1:11" ht="19" x14ac:dyDescent="0.25">
      <c r="A811" s="671">
        <f t="shared" si="38"/>
        <v>6</v>
      </c>
      <c r="B811" s="652">
        <v>454916</v>
      </c>
      <c r="C811" s="652" t="s">
        <v>2470</v>
      </c>
      <c r="D811" s="654">
        <f>SUMIFS('BALANCE_P-1'!$C:$C,'BALANCE_P-1'!$T:$T,'BALANCE-REF'!$B811)</f>
        <v>0</v>
      </c>
      <c r="E811" s="654">
        <f>SUMIFS('BALANCE_P-1'!$D:$D,'BALANCE_P-1'!$T:$T,'BALANCE-REF'!$B811)</f>
        <v>0</v>
      </c>
      <c r="F811" s="654">
        <f>SUMIFS(BALANCE_P!$C:$C,BALANCE_P!$T:$T,'BALANCE-REF'!$B811)</f>
        <v>0</v>
      </c>
      <c r="G811" s="654">
        <f>SUMIFS(BALANCE_P!$D:$D,BALANCE_P!$T:$T,'BALANCE-REF'!$B811)</f>
        <v>0</v>
      </c>
      <c r="H811" s="656">
        <f>SUMIFS(BALANCE_P!$E:$E,BALANCE_P!$T:$T,'BALANCE-REF'!$B811)</f>
        <v>0</v>
      </c>
      <c r="I811" s="656">
        <f>SUMIFS(BALANCE_P!$F:$F,BALANCE_P!$T:$T,'BALANCE-REF'!$B811)</f>
        <v>0</v>
      </c>
      <c r="J811" s="687">
        <f t="shared" si="36"/>
        <v>0</v>
      </c>
      <c r="K811" s="687">
        <f t="shared" si="37"/>
        <v>0</v>
      </c>
    </row>
    <row r="812" spans="1:11" ht="19" x14ac:dyDescent="0.25">
      <c r="A812" s="671">
        <f t="shared" si="38"/>
        <v>6</v>
      </c>
      <c r="B812" s="652">
        <v>454917</v>
      </c>
      <c r="C812" s="652" t="s">
        <v>2471</v>
      </c>
      <c r="D812" s="654">
        <f>SUMIFS('BALANCE_P-1'!$C:$C,'BALANCE_P-1'!$T:$T,'BALANCE-REF'!$B812)</f>
        <v>0</v>
      </c>
      <c r="E812" s="654">
        <f>SUMIFS('BALANCE_P-1'!$D:$D,'BALANCE_P-1'!$T:$T,'BALANCE-REF'!$B812)</f>
        <v>0</v>
      </c>
      <c r="F812" s="654">
        <f>SUMIFS(BALANCE_P!$C:$C,BALANCE_P!$T:$T,'BALANCE-REF'!$B812)</f>
        <v>0</v>
      </c>
      <c r="G812" s="654">
        <f>SUMIFS(BALANCE_P!$D:$D,BALANCE_P!$T:$T,'BALANCE-REF'!$B812)</f>
        <v>0</v>
      </c>
      <c r="H812" s="656">
        <f>SUMIFS(BALANCE_P!$E:$E,BALANCE_P!$T:$T,'BALANCE-REF'!$B812)</f>
        <v>0</v>
      </c>
      <c r="I812" s="656">
        <f>SUMIFS(BALANCE_P!$F:$F,BALANCE_P!$T:$T,'BALANCE-REF'!$B812)</f>
        <v>0</v>
      </c>
      <c r="J812" s="687">
        <f t="shared" si="36"/>
        <v>0</v>
      </c>
      <c r="K812" s="687">
        <f t="shared" si="37"/>
        <v>0</v>
      </c>
    </row>
    <row r="813" spans="1:11" ht="19" x14ac:dyDescent="0.25">
      <c r="A813" s="671">
        <f t="shared" si="38"/>
        <v>6</v>
      </c>
      <c r="B813" s="652">
        <v>454918</v>
      </c>
      <c r="C813" s="652" t="s">
        <v>2472</v>
      </c>
      <c r="D813" s="654">
        <f>SUMIFS('BALANCE_P-1'!$C:$C,'BALANCE_P-1'!$T:$T,'BALANCE-REF'!$B813)</f>
        <v>0</v>
      </c>
      <c r="E813" s="654">
        <f>SUMIFS('BALANCE_P-1'!$D:$D,'BALANCE_P-1'!$T:$T,'BALANCE-REF'!$B813)</f>
        <v>0</v>
      </c>
      <c r="F813" s="654">
        <f>SUMIFS(BALANCE_P!$C:$C,BALANCE_P!$T:$T,'BALANCE-REF'!$B813)</f>
        <v>0</v>
      </c>
      <c r="G813" s="654">
        <f>SUMIFS(BALANCE_P!$D:$D,BALANCE_P!$T:$T,'BALANCE-REF'!$B813)</f>
        <v>0</v>
      </c>
      <c r="H813" s="656">
        <f>SUMIFS(BALANCE_P!$E:$E,BALANCE_P!$T:$T,'BALANCE-REF'!$B813)</f>
        <v>0</v>
      </c>
      <c r="I813" s="656">
        <f>SUMIFS(BALANCE_P!$F:$F,BALANCE_P!$T:$T,'BALANCE-REF'!$B813)</f>
        <v>0</v>
      </c>
      <c r="J813" s="687">
        <f t="shared" si="36"/>
        <v>0</v>
      </c>
      <c r="K813" s="687">
        <f t="shared" si="37"/>
        <v>0</v>
      </c>
    </row>
    <row r="814" spans="1:11" ht="19" x14ac:dyDescent="0.25">
      <c r="A814" s="671">
        <f t="shared" si="38"/>
        <v>5</v>
      </c>
      <c r="B814" s="652">
        <v>45492</v>
      </c>
      <c r="C814" s="652" t="s">
        <v>2499</v>
      </c>
      <c r="D814" s="654">
        <f>SUMIFS('BALANCE_P-1'!$C:$C,'BALANCE_P-1'!$U:$U,'BALANCE-REF'!$B814)</f>
        <v>0</v>
      </c>
      <c r="E814" s="654">
        <f>SUMIFS('BALANCE_P-1'!$D:$D,'BALANCE_P-1'!$U:$U,'BALANCE-REF'!$B814)</f>
        <v>0</v>
      </c>
      <c r="F814" s="654">
        <f>SUMIFS(BALANCE_P!$C:$C,BALANCE_P!$U:$U,'BALANCE-REF'!$B814)</f>
        <v>0</v>
      </c>
      <c r="G814" s="654">
        <f>SUMIFS(BALANCE_P!$D:$D,BALANCE_P!$U:$U,'BALANCE-REF'!$B814)</f>
        <v>0</v>
      </c>
      <c r="H814" s="656">
        <f>SUMIFS(BALANCE_P!$E:$E,BALANCE_P!$U:$U,'BALANCE-REF'!$B814)</f>
        <v>0</v>
      </c>
      <c r="I814" s="656">
        <f>SUMIFS(BALANCE_P!$F:$F,BALANCE_P!$U:$U,'BALANCE-REF'!$B814)</f>
        <v>0</v>
      </c>
      <c r="J814" s="687">
        <f t="shared" si="36"/>
        <v>0</v>
      </c>
      <c r="K814" s="687">
        <f t="shared" si="37"/>
        <v>0</v>
      </c>
    </row>
    <row r="815" spans="1:11" ht="19" x14ac:dyDescent="0.25">
      <c r="A815" s="671">
        <f t="shared" si="38"/>
        <v>6</v>
      </c>
      <c r="B815" s="652">
        <v>454921</v>
      </c>
      <c r="C815" s="652" t="s">
        <v>2494</v>
      </c>
      <c r="D815" s="654">
        <f>SUMIFS('BALANCE_P-1'!$C:$C,'BALANCE_P-1'!$T:$T,'BALANCE-REF'!$B815)</f>
        <v>0</v>
      </c>
      <c r="E815" s="654">
        <f>SUMIFS('BALANCE_P-1'!$D:$D,'BALANCE_P-1'!$T:$T,'BALANCE-REF'!$B815)</f>
        <v>0</v>
      </c>
      <c r="F815" s="654">
        <f>SUMIFS(BALANCE_P!$C:$C,BALANCE_P!$T:$T,'BALANCE-REF'!$B815)</f>
        <v>0</v>
      </c>
      <c r="G815" s="654">
        <f>SUMIFS(BALANCE_P!$D:$D,BALANCE_P!$T:$T,'BALANCE-REF'!$B815)</f>
        <v>0</v>
      </c>
      <c r="H815" s="656">
        <f>SUMIFS(BALANCE_P!$E:$E,BALANCE_P!$T:$T,'BALANCE-REF'!$B815)</f>
        <v>0</v>
      </c>
      <c r="I815" s="656">
        <f>SUMIFS(BALANCE_P!$F:$F,BALANCE_P!$T:$T,'BALANCE-REF'!$B815)</f>
        <v>0</v>
      </c>
      <c r="J815" s="687">
        <f t="shared" si="36"/>
        <v>0</v>
      </c>
      <c r="K815" s="687">
        <f t="shared" si="37"/>
        <v>0</v>
      </c>
    </row>
    <row r="816" spans="1:11" ht="19" x14ac:dyDescent="0.25">
      <c r="A816" s="671">
        <f t="shared" si="38"/>
        <v>6</v>
      </c>
      <c r="B816" s="652">
        <v>454922</v>
      </c>
      <c r="C816" s="652" t="s">
        <v>2495</v>
      </c>
      <c r="D816" s="654">
        <f>SUMIFS('BALANCE_P-1'!$C:$C,'BALANCE_P-1'!$T:$T,'BALANCE-REF'!$B816)</f>
        <v>0</v>
      </c>
      <c r="E816" s="654">
        <f>SUMIFS('BALANCE_P-1'!$D:$D,'BALANCE_P-1'!$T:$T,'BALANCE-REF'!$B816)</f>
        <v>0</v>
      </c>
      <c r="F816" s="654">
        <f>SUMIFS(BALANCE_P!$C:$C,BALANCE_P!$T:$T,'BALANCE-REF'!$B816)</f>
        <v>0</v>
      </c>
      <c r="G816" s="654">
        <f>SUMIFS(BALANCE_P!$D:$D,BALANCE_P!$T:$T,'BALANCE-REF'!$B816)</f>
        <v>0</v>
      </c>
      <c r="H816" s="656">
        <f>SUMIFS(BALANCE_P!$E:$E,BALANCE_P!$T:$T,'BALANCE-REF'!$B816)</f>
        <v>0</v>
      </c>
      <c r="I816" s="656">
        <f>SUMIFS(BALANCE_P!$F:$F,BALANCE_P!$T:$T,'BALANCE-REF'!$B816)</f>
        <v>0</v>
      </c>
      <c r="J816" s="687">
        <f t="shared" si="36"/>
        <v>0</v>
      </c>
      <c r="K816" s="687">
        <f t="shared" si="37"/>
        <v>0</v>
      </c>
    </row>
    <row r="817" spans="1:11" ht="19" x14ac:dyDescent="0.25">
      <c r="A817" s="671">
        <f t="shared" si="38"/>
        <v>6</v>
      </c>
      <c r="B817" s="652">
        <v>454923</v>
      </c>
      <c r="C817" s="652" t="s">
        <v>2476</v>
      </c>
      <c r="D817" s="654">
        <f>SUMIFS('BALANCE_P-1'!$C:$C,'BALANCE_P-1'!$T:$T,'BALANCE-REF'!$B817)</f>
        <v>0</v>
      </c>
      <c r="E817" s="654">
        <f>SUMIFS('BALANCE_P-1'!$D:$D,'BALANCE_P-1'!$T:$T,'BALANCE-REF'!$B817)</f>
        <v>0</v>
      </c>
      <c r="F817" s="654">
        <f>SUMIFS(BALANCE_P!$C:$C,BALANCE_P!$T:$T,'BALANCE-REF'!$B817)</f>
        <v>0</v>
      </c>
      <c r="G817" s="654">
        <f>SUMIFS(BALANCE_P!$D:$D,BALANCE_P!$T:$T,'BALANCE-REF'!$B817)</f>
        <v>0</v>
      </c>
      <c r="H817" s="656">
        <f>SUMIFS(BALANCE_P!$E:$E,BALANCE_P!$T:$T,'BALANCE-REF'!$B817)</f>
        <v>0</v>
      </c>
      <c r="I817" s="656">
        <f>SUMIFS(BALANCE_P!$F:$F,BALANCE_P!$T:$T,'BALANCE-REF'!$B817)</f>
        <v>0</v>
      </c>
      <c r="J817" s="687">
        <f t="shared" si="36"/>
        <v>0</v>
      </c>
      <c r="K817" s="687">
        <f t="shared" si="37"/>
        <v>0</v>
      </c>
    </row>
    <row r="818" spans="1:11" ht="19" x14ac:dyDescent="0.25">
      <c r="A818" s="671">
        <f t="shared" si="38"/>
        <v>6</v>
      </c>
      <c r="B818" s="652">
        <v>454924</v>
      </c>
      <c r="C818" s="652" t="s">
        <v>2477</v>
      </c>
      <c r="D818" s="654">
        <f>SUMIFS('BALANCE_P-1'!$C:$C,'BALANCE_P-1'!$T:$T,'BALANCE-REF'!$B818)</f>
        <v>0</v>
      </c>
      <c r="E818" s="654">
        <f>SUMIFS('BALANCE_P-1'!$D:$D,'BALANCE_P-1'!$T:$T,'BALANCE-REF'!$B818)</f>
        <v>0</v>
      </c>
      <c r="F818" s="654">
        <f>SUMIFS(BALANCE_P!$C:$C,BALANCE_P!$T:$T,'BALANCE-REF'!$B818)</f>
        <v>0</v>
      </c>
      <c r="G818" s="654">
        <f>SUMIFS(BALANCE_P!$D:$D,BALANCE_P!$T:$T,'BALANCE-REF'!$B818)</f>
        <v>0</v>
      </c>
      <c r="H818" s="656">
        <f>SUMIFS(BALANCE_P!$E:$E,BALANCE_P!$T:$T,'BALANCE-REF'!$B818)</f>
        <v>0</v>
      </c>
      <c r="I818" s="656">
        <f>SUMIFS(BALANCE_P!$F:$F,BALANCE_P!$T:$T,'BALANCE-REF'!$B818)</f>
        <v>0</v>
      </c>
      <c r="J818" s="687">
        <f t="shared" si="36"/>
        <v>0</v>
      </c>
      <c r="K818" s="687">
        <f t="shared" si="37"/>
        <v>0</v>
      </c>
    </row>
    <row r="819" spans="1:11" ht="19" x14ac:dyDescent="0.25">
      <c r="A819" s="671">
        <f t="shared" si="38"/>
        <v>6</v>
      </c>
      <c r="B819" s="652">
        <v>454925</v>
      </c>
      <c r="C819" s="652" t="s">
        <v>2478</v>
      </c>
      <c r="D819" s="654">
        <f>SUMIFS('BALANCE_P-1'!$C:$C,'BALANCE_P-1'!$T:$T,'BALANCE-REF'!$B819)</f>
        <v>0</v>
      </c>
      <c r="E819" s="654">
        <f>SUMIFS('BALANCE_P-1'!$D:$D,'BALANCE_P-1'!$T:$T,'BALANCE-REF'!$B819)</f>
        <v>0</v>
      </c>
      <c r="F819" s="654">
        <f>SUMIFS(BALANCE_P!$C:$C,BALANCE_P!$T:$T,'BALANCE-REF'!$B819)</f>
        <v>0</v>
      </c>
      <c r="G819" s="654">
        <f>SUMIFS(BALANCE_P!$D:$D,BALANCE_P!$T:$T,'BALANCE-REF'!$B819)</f>
        <v>0</v>
      </c>
      <c r="H819" s="656">
        <f>SUMIFS(BALANCE_P!$E:$E,BALANCE_P!$T:$T,'BALANCE-REF'!$B819)</f>
        <v>0</v>
      </c>
      <c r="I819" s="656">
        <f>SUMIFS(BALANCE_P!$F:$F,BALANCE_P!$T:$T,'BALANCE-REF'!$B819)</f>
        <v>0</v>
      </c>
      <c r="J819" s="687">
        <f t="shared" si="36"/>
        <v>0</v>
      </c>
      <c r="K819" s="687">
        <f t="shared" si="37"/>
        <v>0</v>
      </c>
    </row>
    <row r="820" spans="1:11" ht="19" x14ac:dyDescent="0.25">
      <c r="A820" s="671">
        <f t="shared" si="38"/>
        <v>5</v>
      </c>
      <c r="B820" s="652">
        <v>45493</v>
      </c>
      <c r="C820" s="652" t="s">
        <v>2500</v>
      </c>
      <c r="D820" s="654">
        <f>SUMIFS('BALANCE_P-1'!$C:$C,'BALANCE_P-1'!$U:$U,'BALANCE-REF'!$B820)</f>
        <v>0</v>
      </c>
      <c r="E820" s="654">
        <f>SUMIFS('BALANCE_P-1'!$D:$D,'BALANCE_P-1'!$U:$U,'BALANCE-REF'!$B820)</f>
        <v>0</v>
      </c>
      <c r="F820" s="654">
        <f>SUMIFS(BALANCE_P!$C:$C,BALANCE_P!$U:$U,'BALANCE-REF'!$B820)</f>
        <v>0</v>
      </c>
      <c r="G820" s="654">
        <f>SUMIFS(BALANCE_P!$D:$D,BALANCE_P!$U:$U,'BALANCE-REF'!$B820)</f>
        <v>0</v>
      </c>
      <c r="H820" s="656">
        <f>SUMIFS(BALANCE_P!$E:$E,BALANCE_P!$U:$U,'BALANCE-REF'!$B820)</f>
        <v>0</v>
      </c>
      <c r="I820" s="656">
        <f>SUMIFS(BALANCE_P!$F:$F,BALANCE_P!$U:$U,'BALANCE-REF'!$B820)</f>
        <v>0</v>
      </c>
      <c r="J820" s="687">
        <f t="shared" si="36"/>
        <v>0</v>
      </c>
      <c r="K820" s="687">
        <f t="shared" si="37"/>
        <v>0</v>
      </c>
    </row>
    <row r="821" spans="1:11" ht="19" x14ac:dyDescent="0.25">
      <c r="A821" s="671">
        <f t="shared" si="38"/>
        <v>6</v>
      </c>
      <c r="B821" s="652">
        <v>454931</v>
      </c>
      <c r="C821" s="652" t="s">
        <v>2482</v>
      </c>
      <c r="D821" s="654">
        <f>SUMIFS('BALANCE_P-1'!$C:$C,'BALANCE_P-1'!$T:$T,'BALANCE-REF'!$B821)</f>
        <v>0</v>
      </c>
      <c r="E821" s="654">
        <f>SUMIFS('BALANCE_P-1'!$D:$D,'BALANCE_P-1'!$T:$T,'BALANCE-REF'!$B821)</f>
        <v>0</v>
      </c>
      <c r="F821" s="654">
        <f>SUMIFS(BALANCE_P!$C:$C,BALANCE_P!$T:$T,'BALANCE-REF'!$B821)</f>
        <v>0</v>
      </c>
      <c r="G821" s="654">
        <f>SUMIFS(BALANCE_P!$D:$D,BALANCE_P!$T:$T,'BALANCE-REF'!$B821)</f>
        <v>0</v>
      </c>
      <c r="H821" s="656">
        <f>SUMIFS(BALANCE_P!$E:$E,BALANCE_P!$T:$T,'BALANCE-REF'!$B821)</f>
        <v>0</v>
      </c>
      <c r="I821" s="656">
        <f>SUMIFS(BALANCE_P!$F:$F,BALANCE_P!$T:$T,'BALANCE-REF'!$B821)</f>
        <v>0</v>
      </c>
      <c r="J821" s="687">
        <f t="shared" si="36"/>
        <v>0</v>
      </c>
      <c r="K821" s="687">
        <f t="shared" si="37"/>
        <v>0</v>
      </c>
    </row>
    <row r="822" spans="1:11" ht="19" x14ac:dyDescent="0.25">
      <c r="A822" s="671">
        <f t="shared" si="38"/>
        <v>6</v>
      </c>
      <c r="B822" s="652">
        <v>454932</v>
      </c>
      <c r="C822" s="652" t="s">
        <v>2483</v>
      </c>
      <c r="D822" s="654">
        <f>SUMIFS('BALANCE_P-1'!$C:$C,'BALANCE_P-1'!$T:$T,'BALANCE-REF'!$B822)</f>
        <v>0</v>
      </c>
      <c r="E822" s="654">
        <f>SUMIFS('BALANCE_P-1'!$D:$D,'BALANCE_P-1'!$T:$T,'BALANCE-REF'!$B822)</f>
        <v>0</v>
      </c>
      <c r="F822" s="654">
        <f>SUMIFS(BALANCE_P!$C:$C,BALANCE_P!$T:$T,'BALANCE-REF'!$B822)</f>
        <v>0</v>
      </c>
      <c r="G822" s="654">
        <f>SUMIFS(BALANCE_P!$D:$D,BALANCE_P!$T:$T,'BALANCE-REF'!$B822)</f>
        <v>0</v>
      </c>
      <c r="H822" s="656">
        <f>SUMIFS(BALANCE_P!$E:$E,BALANCE_P!$T:$T,'BALANCE-REF'!$B822)</f>
        <v>0</v>
      </c>
      <c r="I822" s="656">
        <f>SUMIFS(BALANCE_P!$F:$F,BALANCE_P!$T:$T,'BALANCE-REF'!$B822)</f>
        <v>0</v>
      </c>
      <c r="J822" s="687">
        <f t="shared" si="36"/>
        <v>0</v>
      </c>
      <c r="K822" s="687">
        <f t="shared" si="37"/>
        <v>0</v>
      </c>
    </row>
    <row r="823" spans="1:11" ht="19" x14ac:dyDescent="0.25">
      <c r="A823" s="671">
        <f t="shared" si="38"/>
        <v>6</v>
      </c>
      <c r="B823" s="652">
        <v>454933</v>
      </c>
      <c r="C823" s="652" t="s">
        <v>2484</v>
      </c>
      <c r="D823" s="654">
        <f>SUMIFS('BALANCE_P-1'!$C:$C,'BALANCE_P-1'!$T:$T,'BALANCE-REF'!$B823)</f>
        <v>0</v>
      </c>
      <c r="E823" s="654">
        <f>SUMIFS('BALANCE_P-1'!$D:$D,'BALANCE_P-1'!$T:$T,'BALANCE-REF'!$B823)</f>
        <v>0</v>
      </c>
      <c r="F823" s="654">
        <f>SUMIFS(BALANCE_P!$C:$C,BALANCE_P!$T:$T,'BALANCE-REF'!$B823)</f>
        <v>0</v>
      </c>
      <c r="G823" s="654">
        <f>SUMIFS(BALANCE_P!$D:$D,BALANCE_P!$T:$T,'BALANCE-REF'!$B823)</f>
        <v>0</v>
      </c>
      <c r="H823" s="656">
        <f>SUMIFS(BALANCE_P!$E:$E,BALANCE_P!$T:$T,'BALANCE-REF'!$B823)</f>
        <v>0</v>
      </c>
      <c r="I823" s="656">
        <f>SUMIFS(BALANCE_P!$F:$F,BALANCE_P!$T:$T,'BALANCE-REF'!$B823)</f>
        <v>0</v>
      </c>
      <c r="J823" s="687">
        <f t="shared" si="36"/>
        <v>0</v>
      </c>
      <c r="K823" s="687">
        <f t="shared" si="37"/>
        <v>0</v>
      </c>
    </row>
    <row r="824" spans="1:11" ht="19" x14ac:dyDescent="0.25">
      <c r="A824" s="671">
        <f t="shared" si="38"/>
        <v>6</v>
      </c>
      <c r="B824" s="652">
        <v>454934</v>
      </c>
      <c r="C824" s="652" t="s">
        <v>2485</v>
      </c>
      <c r="D824" s="654">
        <f>SUMIFS('BALANCE_P-1'!$C:$C,'BALANCE_P-1'!$T:$T,'BALANCE-REF'!$B824)</f>
        <v>0</v>
      </c>
      <c r="E824" s="654">
        <f>SUMIFS('BALANCE_P-1'!$D:$D,'BALANCE_P-1'!$T:$T,'BALANCE-REF'!$B824)</f>
        <v>0</v>
      </c>
      <c r="F824" s="654">
        <f>SUMIFS(BALANCE_P!$C:$C,BALANCE_P!$T:$T,'BALANCE-REF'!$B824)</f>
        <v>0</v>
      </c>
      <c r="G824" s="654">
        <f>SUMIFS(BALANCE_P!$D:$D,BALANCE_P!$T:$T,'BALANCE-REF'!$B824)</f>
        <v>0</v>
      </c>
      <c r="H824" s="656">
        <f>SUMIFS(BALANCE_P!$E:$E,BALANCE_P!$T:$T,'BALANCE-REF'!$B824)</f>
        <v>0</v>
      </c>
      <c r="I824" s="656">
        <f>SUMIFS(BALANCE_P!$F:$F,BALANCE_P!$T:$T,'BALANCE-REF'!$B824)</f>
        <v>0</v>
      </c>
      <c r="J824" s="687">
        <f t="shared" si="36"/>
        <v>0</v>
      </c>
      <c r="K824" s="687">
        <f t="shared" si="37"/>
        <v>0</v>
      </c>
    </row>
    <row r="825" spans="1:11" ht="19" x14ac:dyDescent="0.25">
      <c r="A825" s="671">
        <f t="shared" si="38"/>
        <v>6</v>
      </c>
      <c r="B825" s="652">
        <v>454935</v>
      </c>
      <c r="C825" s="652" t="s">
        <v>2486</v>
      </c>
      <c r="D825" s="654">
        <f>SUMIFS('BALANCE_P-1'!$C:$C,'BALANCE_P-1'!$T:$T,'BALANCE-REF'!$B825)</f>
        <v>0</v>
      </c>
      <c r="E825" s="654">
        <f>SUMIFS('BALANCE_P-1'!$D:$D,'BALANCE_P-1'!$T:$T,'BALANCE-REF'!$B825)</f>
        <v>0</v>
      </c>
      <c r="F825" s="654">
        <f>SUMIFS(BALANCE_P!$C:$C,BALANCE_P!$T:$T,'BALANCE-REF'!$B825)</f>
        <v>0</v>
      </c>
      <c r="G825" s="654">
        <f>SUMIFS(BALANCE_P!$D:$D,BALANCE_P!$T:$T,'BALANCE-REF'!$B825)</f>
        <v>0</v>
      </c>
      <c r="H825" s="656">
        <f>SUMIFS(BALANCE_P!$E:$E,BALANCE_P!$T:$T,'BALANCE-REF'!$B825)</f>
        <v>0</v>
      </c>
      <c r="I825" s="656">
        <f>SUMIFS(BALANCE_P!$F:$F,BALANCE_P!$T:$T,'BALANCE-REF'!$B825)</f>
        <v>0</v>
      </c>
      <c r="J825" s="687">
        <f t="shared" si="36"/>
        <v>0</v>
      </c>
      <c r="K825" s="687">
        <f t="shared" si="37"/>
        <v>0</v>
      </c>
    </row>
    <row r="826" spans="1:11" ht="19" x14ac:dyDescent="0.25">
      <c r="A826" s="671">
        <f t="shared" si="38"/>
        <v>6</v>
      </c>
      <c r="B826" s="652">
        <v>454936</v>
      </c>
      <c r="C826" s="652" t="s">
        <v>2496</v>
      </c>
      <c r="D826" s="654">
        <f>SUMIFS('BALANCE_P-1'!$C:$C,'BALANCE_P-1'!$T:$T,'BALANCE-REF'!$B826)</f>
        <v>0</v>
      </c>
      <c r="E826" s="654">
        <f>SUMIFS('BALANCE_P-1'!$D:$D,'BALANCE_P-1'!$T:$T,'BALANCE-REF'!$B826)</f>
        <v>0</v>
      </c>
      <c r="F826" s="654">
        <f>SUMIFS(BALANCE_P!$C:$C,BALANCE_P!$T:$T,'BALANCE-REF'!$B826)</f>
        <v>0</v>
      </c>
      <c r="G826" s="654">
        <f>SUMIFS(BALANCE_P!$D:$D,BALANCE_P!$T:$T,'BALANCE-REF'!$B826)</f>
        <v>0</v>
      </c>
      <c r="H826" s="656">
        <f>SUMIFS(BALANCE_P!$E:$E,BALANCE_P!$T:$T,'BALANCE-REF'!$B826)</f>
        <v>0</v>
      </c>
      <c r="I826" s="656">
        <f>SUMIFS(BALANCE_P!$F:$F,BALANCE_P!$T:$T,'BALANCE-REF'!$B826)</f>
        <v>0</v>
      </c>
      <c r="J826" s="687">
        <f t="shared" si="36"/>
        <v>0</v>
      </c>
      <c r="K826" s="687">
        <f t="shared" si="37"/>
        <v>0</v>
      </c>
    </row>
    <row r="827" spans="1:11" ht="19" x14ac:dyDescent="0.25">
      <c r="A827" s="671">
        <f t="shared" si="38"/>
        <v>6</v>
      </c>
      <c r="B827" s="652">
        <v>454937</v>
      </c>
      <c r="C827" s="652" t="s">
        <v>2488</v>
      </c>
      <c r="D827" s="654">
        <f>SUMIFS('BALANCE_P-1'!$C:$C,'BALANCE_P-1'!$T:$T,'BALANCE-REF'!$B827)</f>
        <v>0</v>
      </c>
      <c r="E827" s="654">
        <f>SUMIFS('BALANCE_P-1'!$D:$D,'BALANCE_P-1'!$T:$T,'BALANCE-REF'!$B827)</f>
        <v>0</v>
      </c>
      <c r="F827" s="654">
        <f>SUMIFS(BALANCE_P!$C:$C,BALANCE_P!$T:$T,'BALANCE-REF'!$B827)</f>
        <v>0</v>
      </c>
      <c r="G827" s="654">
        <f>SUMIFS(BALANCE_P!$D:$D,BALANCE_P!$T:$T,'BALANCE-REF'!$B827)</f>
        <v>0</v>
      </c>
      <c r="H827" s="656">
        <f>SUMIFS(BALANCE_P!$E:$E,BALANCE_P!$T:$T,'BALANCE-REF'!$B827)</f>
        <v>0</v>
      </c>
      <c r="I827" s="656">
        <f>SUMIFS(BALANCE_P!$F:$F,BALANCE_P!$T:$T,'BALANCE-REF'!$B827)</f>
        <v>0</v>
      </c>
      <c r="J827" s="687">
        <f t="shared" si="36"/>
        <v>0</v>
      </c>
      <c r="K827" s="687">
        <f t="shared" si="37"/>
        <v>0</v>
      </c>
    </row>
    <row r="828" spans="1:11" ht="19" x14ac:dyDescent="0.25">
      <c r="A828" s="671">
        <f t="shared" si="38"/>
        <v>6</v>
      </c>
      <c r="B828" s="652">
        <v>454938</v>
      </c>
      <c r="C828" s="652" t="s">
        <v>2489</v>
      </c>
      <c r="D828" s="654">
        <f>SUMIFS('BALANCE_P-1'!$C:$C,'BALANCE_P-1'!$T:$T,'BALANCE-REF'!$B828)</f>
        <v>0</v>
      </c>
      <c r="E828" s="654">
        <f>SUMIFS('BALANCE_P-1'!$D:$D,'BALANCE_P-1'!$T:$T,'BALANCE-REF'!$B828)</f>
        <v>0</v>
      </c>
      <c r="F828" s="654">
        <f>SUMIFS(BALANCE_P!$C:$C,BALANCE_P!$T:$T,'BALANCE-REF'!$B828)</f>
        <v>0</v>
      </c>
      <c r="G828" s="654">
        <f>SUMIFS(BALANCE_P!$D:$D,BALANCE_P!$T:$T,'BALANCE-REF'!$B828)</f>
        <v>0</v>
      </c>
      <c r="H828" s="656">
        <f>SUMIFS(BALANCE_P!$E:$E,BALANCE_P!$T:$T,'BALANCE-REF'!$B828)</f>
        <v>0</v>
      </c>
      <c r="I828" s="656">
        <f>SUMIFS(BALANCE_P!$F:$F,BALANCE_P!$T:$T,'BALANCE-REF'!$B828)</f>
        <v>0</v>
      </c>
      <c r="J828" s="687">
        <f t="shared" si="36"/>
        <v>0</v>
      </c>
      <c r="K828" s="687">
        <f t="shared" si="37"/>
        <v>0</v>
      </c>
    </row>
    <row r="829" spans="1:11" ht="19" x14ac:dyDescent="0.25">
      <c r="A829" s="671">
        <f t="shared" si="38"/>
        <v>2</v>
      </c>
      <c r="B829" s="658">
        <v>46</v>
      </c>
      <c r="C829" s="658" t="s">
        <v>2501</v>
      </c>
      <c r="D829" s="659">
        <f>SUMIFS('BALANCE_P-1'!$C:$C,'BALANCE_P-1'!$X:$X,'BALANCE-REF'!$B829)</f>
        <v>0</v>
      </c>
      <c r="E829" s="659">
        <f>SUMIFS('BALANCE_P-1'!$D:$D,'BALANCE_P-1'!$X:$X,'BALANCE-REF'!$B829)</f>
        <v>0</v>
      </c>
      <c r="F829" s="659">
        <f>SUMIFS(BALANCE_P!$C:$C,BALANCE_P!$X:$X,'BALANCE-REF'!$B829)</f>
        <v>0</v>
      </c>
      <c r="G829" s="659">
        <f>SUMIFS(BALANCE_P!$D:$D,BALANCE_P!$X:$X,'BALANCE-REF'!$B829)</f>
        <v>0</v>
      </c>
      <c r="H829" s="656">
        <f>SUMIFS(BALANCE_P!$E:$E,BALANCE_P!$X:$X,'BALANCE-REF'!$B829)</f>
        <v>0</v>
      </c>
      <c r="I829" s="656">
        <f>SUMIFS(BALANCE_P!$F:$F,BALANCE_P!$X:$X,'BALANCE-REF'!$B829)</f>
        <v>0</v>
      </c>
      <c r="J829" s="687">
        <f t="shared" si="36"/>
        <v>0</v>
      </c>
      <c r="K829" s="687">
        <f t="shared" si="37"/>
        <v>0</v>
      </c>
    </row>
    <row r="830" spans="1:11" ht="19" x14ac:dyDescent="0.25">
      <c r="A830" s="671">
        <f t="shared" si="38"/>
        <v>3</v>
      </c>
      <c r="B830" s="652">
        <v>461</v>
      </c>
      <c r="C830" s="652" t="s">
        <v>552</v>
      </c>
      <c r="D830" s="654">
        <f>SUMIFS('BALANCE_P-1'!$C:$C,'BALANCE_P-1'!$W:$W,'BALANCE-REF'!$B830)</f>
        <v>0</v>
      </c>
      <c r="E830" s="654">
        <f>SUMIFS('BALANCE_P-1'!$D:$D,'BALANCE_P-1'!$W:$W,'BALANCE-REF'!$B830)</f>
        <v>0</v>
      </c>
      <c r="F830" s="654">
        <f>SUMIFS(BALANCE_P!$C:$C,BALANCE_P!$W:$W,'BALANCE-REF'!$B830)</f>
        <v>0</v>
      </c>
      <c r="G830" s="654">
        <f>SUMIFS(BALANCE_P!$D:$D,BALANCE_P!$W:$W,'BALANCE-REF'!$B830)</f>
        <v>0</v>
      </c>
      <c r="H830" s="656">
        <f>SUMIFS(BALANCE_P!$E:$E,BALANCE_P!$W:$W,'BALANCE-REF'!$B830)</f>
        <v>0</v>
      </c>
      <c r="I830" s="656">
        <f>SUMIFS(BALANCE_P!$F:$F,BALANCE_P!$W:$W,'BALANCE-REF'!$B830)</f>
        <v>0</v>
      </c>
      <c r="J830" s="687">
        <f t="shared" si="36"/>
        <v>0</v>
      </c>
      <c r="K830" s="687">
        <f t="shared" si="37"/>
        <v>0</v>
      </c>
    </row>
    <row r="831" spans="1:11" ht="19" x14ac:dyDescent="0.25">
      <c r="A831" s="671">
        <f t="shared" si="38"/>
        <v>4</v>
      </c>
      <c r="B831" s="652">
        <v>4611</v>
      </c>
      <c r="C831" s="652" t="s">
        <v>55</v>
      </c>
      <c r="D831" s="654">
        <f>SUMIFS('BALANCE_P-1'!$C:$C,'BALANCE_P-1'!$V:$V,'BALANCE-REF'!$B831)</f>
        <v>0</v>
      </c>
      <c r="E831" s="654">
        <f>SUMIFS('BALANCE_P-1'!$D:$D,'BALANCE_P-1'!$V:$V,'BALANCE-REF'!$B831)</f>
        <v>0</v>
      </c>
      <c r="F831" s="654">
        <f>SUMIFS(BALANCE_P!$C:$C,BALANCE_P!$V:$V,'BALANCE-REF'!$B831)</f>
        <v>0</v>
      </c>
      <c r="G831" s="654">
        <f>SUMIFS(BALANCE_P!$D:$D,BALANCE_P!$V:$V,'BALANCE-REF'!$B831)</f>
        <v>0</v>
      </c>
      <c r="H831" s="656">
        <f>SUMIFS(BALANCE_P!$E:$E,BALANCE_P!$V:$V,'BALANCE-REF'!$B831)</f>
        <v>0</v>
      </c>
      <c r="I831" s="656">
        <f>SUMIFS(BALANCE_P!$F:$F,BALANCE_P!$V:$V,'BALANCE-REF'!$B831)</f>
        <v>0</v>
      </c>
      <c r="J831" s="687">
        <f t="shared" si="36"/>
        <v>0</v>
      </c>
      <c r="K831" s="687">
        <f t="shared" si="37"/>
        <v>0</v>
      </c>
    </row>
    <row r="832" spans="1:11" ht="19" x14ac:dyDescent="0.25">
      <c r="A832" s="671">
        <f t="shared" si="38"/>
        <v>4</v>
      </c>
      <c r="B832" s="652">
        <v>4612</v>
      </c>
      <c r="C832" s="652" t="s">
        <v>2502</v>
      </c>
      <c r="D832" s="654">
        <f>SUMIFS('BALANCE_P-1'!$C:$C,'BALANCE_P-1'!$V:$V,'BALANCE-REF'!$B832)</f>
        <v>0</v>
      </c>
      <c r="E832" s="654">
        <f>SUMIFS('BALANCE_P-1'!$D:$D,'BALANCE_P-1'!$V:$V,'BALANCE-REF'!$B832)</f>
        <v>0</v>
      </c>
      <c r="F832" s="654">
        <f>SUMIFS(BALANCE_P!$C:$C,BALANCE_P!$V:$V,'BALANCE-REF'!$B832)</f>
        <v>0</v>
      </c>
      <c r="G832" s="654">
        <f>SUMIFS(BALANCE_P!$D:$D,BALANCE_P!$V:$V,'BALANCE-REF'!$B832)</f>
        <v>0</v>
      </c>
      <c r="H832" s="656">
        <f>SUMIFS(BALANCE_P!$E:$E,BALANCE_P!$V:$V,'BALANCE-REF'!$B832)</f>
        <v>0</v>
      </c>
      <c r="I832" s="656">
        <f>SUMIFS(BALANCE_P!$F:$F,BALANCE_P!$V:$V,'BALANCE-REF'!$B832)</f>
        <v>0</v>
      </c>
      <c r="J832" s="687">
        <f t="shared" si="36"/>
        <v>0</v>
      </c>
      <c r="K832" s="687">
        <f t="shared" si="37"/>
        <v>0</v>
      </c>
    </row>
    <row r="833" spans="1:11" ht="19" x14ac:dyDescent="0.25">
      <c r="A833" s="671">
        <f t="shared" si="38"/>
        <v>4</v>
      </c>
      <c r="B833" s="652">
        <v>4613</v>
      </c>
      <c r="C833" s="652" t="s">
        <v>2503</v>
      </c>
      <c r="D833" s="654">
        <f>SUMIFS('BALANCE_P-1'!$C:$C,'BALANCE_P-1'!$V:$V,'BALANCE-REF'!$B833)</f>
        <v>0</v>
      </c>
      <c r="E833" s="654">
        <f>SUMIFS('BALANCE_P-1'!$D:$D,'BALANCE_P-1'!$V:$V,'BALANCE-REF'!$B833)</f>
        <v>0</v>
      </c>
      <c r="F833" s="654">
        <f>SUMIFS(BALANCE_P!$C:$C,BALANCE_P!$V:$V,'BALANCE-REF'!$B833)</f>
        <v>0</v>
      </c>
      <c r="G833" s="654">
        <f>SUMIFS(BALANCE_P!$D:$D,BALANCE_P!$V:$V,'BALANCE-REF'!$B833)</f>
        <v>0</v>
      </c>
      <c r="H833" s="656">
        <f>SUMIFS(BALANCE_P!$E:$E,BALANCE_P!$V:$V,'BALANCE-REF'!$B833)</f>
        <v>0</v>
      </c>
      <c r="I833" s="656">
        <f>SUMIFS(BALANCE_P!$F:$F,BALANCE_P!$V:$V,'BALANCE-REF'!$B833)</f>
        <v>0</v>
      </c>
      <c r="J833" s="687">
        <f t="shared" si="36"/>
        <v>0</v>
      </c>
      <c r="K833" s="687">
        <f t="shared" si="37"/>
        <v>0</v>
      </c>
    </row>
    <row r="834" spans="1:11" ht="19" x14ac:dyDescent="0.25">
      <c r="A834" s="671">
        <f t="shared" si="38"/>
        <v>4</v>
      </c>
      <c r="B834" s="652">
        <v>4614</v>
      </c>
      <c r="C834" s="652" t="s">
        <v>2504</v>
      </c>
      <c r="D834" s="654">
        <f>SUMIFS('BALANCE_P-1'!$C:$C,'BALANCE_P-1'!$V:$V,'BALANCE-REF'!$B834)</f>
        <v>0</v>
      </c>
      <c r="E834" s="654">
        <f>SUMIFS('BALANCE_P-1'!$D:$D,'BALANCE_P-1'!$V:$V,'BALANCE-REF'!$B834)</f>
        <v>0</v>
      </c>
      <c r="F834" s="654">
        <f>SUMIFS(BALANCE_P!$C:$C,BALANCE_P!$V:$V,'BALANCE-REF'!$B834)</f>
        <v>0</v>
      </c>
      <c r="G834" s="654">
        <f>SUMIFS(BALANCE_P!$D:$D,BALANCE_P!$V:$V,'BALANCE-REF'!$B834)</f>
        <v>0</v>
      </c>
      <c r="H834" s="656">
        <f>SUMIFS(BALANCE_P!$E:$E,BALANCE_P!$V:$V,'BALANCE-REF'!$B834)</f>
        <v>0</v>
      </c>
      <c r="I834" s="656">
        <f>SUMIFS(BALANCE_P!$F:$F,BALANCE_P!$V:$V,'BALANCE-REF'!$B834)</f>
        <v>0</v>
      </c>
      <c r="J834" s="687">
        <f t="shared" si="36"/>
        <v>0</v>
      </c>
      <c r="K834" s="687">
        <f t="shared" si="37"/>
        <v>0</v>
      </c>
    </row>
    <row r="835" spans="1:11" ht="19" x14ac:dyDescent="0.25">
      <c r="A835" s="671">
        <f t="shared" si="38"/>
        <v>3</v>
      </c>
      <c r="B835" s="652">
        <v>462</v>
      </c>
      <c r="C835" s="652" t="s">
        <v>475</v>
      </c>
      <c r="D835" s="654">
        <f>SUMIFS('BALANCE_P-1'!$C:$C,'BALANCE_P-1'!$W:$W,'BALANCE-REF'!$B835)</f>
        <v>0</v>
      </c>
      <c r="E835" s="654">
        <f>SUMIFS('BALANCE_P-1'!$D:$D,'BALANCE_P-1'!$W:$W,'BALANCE-REF'!$B835)</f>
        <v>0</v>
      </c>
      <c r="F835" s="654">
        <f>SUMIFS(BALANCE_P!$C:$C,BALANCE_P!$W:$W,'BALANCE-REF'!$B835)</f>
        <v>0</v>
      </c>
      <c r="G835" s="654">
        <f>SUMIFS(BALANCE_P!$D:$D,BALANCE_P!$W:$W,'BALANCE-REF'!$B835)</f>
        <v>0</v>
      </c>
      <c r="H835" s="656">
        <f>SUMIFS(BALANCE_P!$E:$E,BALANCE_P!$W:$W,'BALANCE-REF'!$B835)</f>
        <v>0</v>
      </c>
      <c r="I835" s="656">
        <f>SUMIFS(BALANCE_P!$F:$F,BALANCE_P!$W:$W,'BALANCE-REF'!$B835)</f>
        <v>0</v>
      </c>
      <c r="J835" s="687">
        <f t="shared" si="36"/>
        <v>0</v>
      </c>
      <c r="K835" s="687">
        <f t="shared" si="37"/>
        <v>0</v>
      </c>
    </row>
    <row r="836" spans="1:11" ht="19" x14ac:dyDescent="0.25">
      <c r="A836" s="671">
        <f t="shared" si="38"/>
        <v>4</v>
      </c>
      <c r="B836" s="652">
        <v>4621</v>
      </c>
      <c r="C836" s="652" t="s">
        <v>55</v>
      </c>
      <c r="D836" s="654">
        <f>SUMIFS('BALANCE_P-1'!$C:$C,'BALANCE_P-1'!$V:$V,'BALANCE-REF'!$B836)</f>
        <v>0</v>
      </c>
      <c r="E836" s="654">
        <f>SUMIFS('BALANCE_P-1'!$D:$D,'BALANCE_P-1'!$V:$V,'BALANCE-REF'!$B836)</f>
        <v>0</v>
      </c>
      <c r="F836" s="654">
        <f>SUMIFS(BALANCE_P!$C:$C,BALANCE_P!$V:$V,'BALANCE-REF'!$B836)</f>
        <v>0</v>
      </c>
      <c r="G836" s="654">
        <f>SUMIFS(BALANCE_P!$D:$D,BALANCE_P!$V:$V,'BALANCE-REF'!$B836)</f>
        <v>0</v>
      </c>
      <c r="H836" s="656">
        <f>SUMIFS(BALANCE_P!$E:$E,BALANCE_P!$V:$V,'BALANCE-REF'!$B836)</f>
        <v>0</v>
      </c>
      <c r="I836" s="656">
        <f>SUMIFS(BALANCE_P!$F:$F,BALANCE_P!$V:$V,'BALANCE-REF'!$B836)</f>
        <v>0</v>
      </c>
      <c r="J836" s="687">
        <f t="shared" si="36"/>
        <v>0</v>
      </c>
      <c r="K836" s="687">
        <f t="shared" si="37"/>
        <v>0</v>
      </c>
    </row>
    <row r="837" spans="1:11" ht="19" x14ac:dyDescent="0.25">
      <c r="A837" s="671">
        <f t="shared" si="38"/>
        <v>4</v>
      </c>
      <c r="B837" s="652">
        <v>4622</v>
      </c>
      <c r="C837" s="652" t="s">
        <v>2505</v>
      </c>
      <c r="D837" s="654">
        <f>SUMIFS('BALANCE_P-1'!$C:$C,'BALANCE_P-1'!$V:$V,'BALANCE-REF'!$B837)</f>
        <v>0</v>
      </c>
      <c r="E837" s="654">
        <f>SUMIFS('BALANCE_P-1'!$D:$D,'BALANCE_P-1'!$V:$V,'BALANCE-REF'!$B837)</f>
        <v>0</v>
      </c>
      <c r="F837" s="654">
        <f>SUMIFS(BALANCE_P!$C:$C,BALANCE_P!$V:$V,'BALANCE-REF'!$B837)</f>
        <v>0</v>
      </c>
      <c r="G837" s="654">
        <f>SUMIFS(BALANCE_P!$D:$D,BALANCE_P!$V:$V,'BALANCE-REF'!$B837)</f>
        <v>0</v>
      </c>
      <c r="H837" s="656">
        <f>SUMIFS(BALANCE_P!$E:$E,BALANCE_P!$V:$V,'BALANCE-REF'!$B837)</f>
        <v>0</v>
      </c>
      <c r="I837" s="656">
        <f>SUMIFS(BALANCE_P!$F:$F,BALANCE_P!$V:$V,'BALANCE-REF'!$B837)</f>
        <v>0</v>
      </c>
      <c r="J837" s="687">
        <f t="shared" si="36"/>
        <v>0</v>
      </c>
      <c r="K837" s="687">
        <f t="shared" si="37"/>
        <v>0</v>
      </c>
    </row>
    <row r="838" spans="1:11" ht="19" x14ac:dyDescent="0.25">
      <c r="A838" s="671">
        <f t="shared" si="38"/>
        <v>3</v>
      </c>
      <c r="B838" s="652">
        <v>463</v>
      </c>
      <c r="C838" s="652" t="s">
        <v>2506</v>
      </c>
      <c r="D838" s="654">
        <f>SUMIFS('BALANCE_P-1'!$C:$C,'BALANCE_P-1'!$W:$W,'BALANCE-REF'!$B838)</f>
        <v>0</v>
      </c>
      <c r="E838" s="654">
        <f>SUMIFS('BALANCE_P-1'!$D:$D,'BALANCE_P-1'!$W:$W,'BALANCE-REF'!$B838)</f>
        <v>0</v>
      </c>
      <c r="F838" s="654">
        <f>SUMIFS(BALANCE_P!$C:$C,BALANCE_P!$W:$W,'BALANCE-REF'!$B838)</f>
        <v>0</v>
      </c>
      <c r="G838" s="654">
        <f>SUMIFS(BALANCE_P!$D:$D,BALANCE_P!$W:$W,'BALANCE-REF'!$B838)</f>
        <v>0</v>
      </c>
      <c r="H838" s="656">
        <f>SUMIFS(BALANCE_P!$E:$E,BALANCE_P!$W:$W,'BALANCE-REF'!$B838)</f>
        <v>0</v>
      </c>
      <c r="I838" s="656">
        <f>SUMIFS(BALANCE_P!$F:$F,BALANCE_P!$W:$W,'BALANCE-REF'!$B838)</f>
        <v>0</v>
      </c>
      <c r="J838" s="687">
        <f t="shared" si="36"/>
        <v>0</v>
      </c>
      <c r="K838" s="687">
        <f t="shared" si="37"/>
        <v>0</v>
      </c>
    </row>
    <row r="839" spans="1:11" ht="19" x14ac:dyDescent="0.25">
      <c r="A839" s="671">
        <f t="shared" si="38"/>
        <v>3</v>
      </c>
      <c r="B839" s="652">
        <v>464</v>
      </c>
      <c r="C839" s="652" t="s">
        <v>2507</v>
      </c>
      <c r="D839" s="654">
        <f>SUMIFS('BALANCE_P-1'!$C:$C,'BALANCE_P-1'!$W:$W,'BALANCE-REF'!$B839)</f>
        <v>0</v>
      </c>
      <c r="E839" s="654">
        <f>SUMIFS('BALANCE_P-1'!$D:$D,'BALANCE_P-1'!$W:$W,'BALANCE-REF'!$B839)</f>
        <v>0</v>
      </c>
      <c r="F839" s="654">
        <f>SUMIFS(BALANCE_P!$C:$C,BALANCE_P!$W:$W,'BALANCE-REF'!$B839)</f>
        <v>0</v>
      </c>
      <c r="G839" s="654">
        <f>SUMIFS(BALANCE_P!$D:$D,BALANCE_P!$W:$W,'BALANCE-REF'!$B839)</f>
        <v>0</v>
      </c>
      <c r="H839" s="656">
        <f>SUMIFS(BALANCE_P!$E:$E,BALANCE_P!$W:$W,'BALANCE-REF'!$B839)</f>
        <v>0</v>
      </c>
      <c r="I839" s="656">
        <f>SUMIFS(BALANCE_P!$F:$F,BALANCE_P!$W:$W,'BALANCE-REF'!$B839)</f>
        <v>0</v>
      </c>
      <c r="J839" s="687">
        <f t="shared" ref="J839:J902" si="39">H839-D839</f>
        <v>0</v>
      </c>
      <c r="K839" s="687">
        <f t="shared" ref="K839:K902" si="40">I839-E839</f>
        <v>0</v>
      </c>
    </row>
    <row r="840" spans="1:11" ht="19" x14ac:dyDescent="0.25">
      <c r="A840" s="671">
        <f t="shared" si="38"/>
        <v>3</v>
      </c>
      <c r="B840" s="652">
        <v>467</v>
      </c>
      <c r="C840" s="652" t="s">
        <v>112</v>
      </c>
      <c r="D840" s="654">
        <f>SUMIFS('BALANCE_P-1'!$C:$C,'BALANCE_P-1'!$W:$W,'BALANCE-REF'!$B840)</f>
        <v>0</v>
      </c>
      <c r="E840" s="654">
        <f>SUMIFS('BALANCE_P-1'!$D:$D,'BALANCE_P-1'!$W:$W,'BALANCE-REF'!$B840)</f>
        <v>0</v>
      </c>
      <c r="F840" s="654">
        <f>SUMIFS(BALANCE_P!$C:$C,BALANCE_P!$W:$W,'BALANCE-REF'!$B840)</f>
        <v>0</v>
      </c>
      <c r="G840" s="654">
        <f>SUMIFS(BALANCE_P!$D:$D,BALANCE_P!$W:$W,'BALANCE-REF'!$B840)</f>
        <v>0</v>
      </c>
      <c r="H840" s="656">
        <f>SUMIFS(BALANCE_P!$E:$E,BALANCE_P!$W:$W,'BALANCE-REF'!$B840)</f>
        <v>0</v>
      </c>
      <c r="I840" s="656">
        <f>SUMIFS(BALANCE_P!$F:$F,BALANCE_P!$W:$W,'BALANCE-REF'!$B840)</f>
        <v>0</v>
      </c>
      <c r="J840" s="687">
        <f t="shared" si="39"/>
        <v>0</v>
      </c>
      <c r="K840" s="687">
        <f t="shared" si="40"/>
        <v>0</v>
      </c>
    </row>
    <row r="841" spans="1:11" ht="19" x14ac:dyDescent="0.25">
      <c r="A841" s="671">
        <f t="shared" si="38"/>
        <v>3</v>
      </c>
      <c r="B841" s="652">
        <v>468</v>
      </c>
      <c r="C841" s="652" t="s">
        <v>2508</v>
      </c>
      <c r="D841" s="654">
        <f>SUMIFS('BALANCE_P-1'!$C:$C,'BALANCE_P-1'!$W:$W,'BALANCE-REF'!$B841)</f>
        <v>0</v>
      </c>
      <c r="E841" s="654">
        <f>SUMIFS('BALANCE_P-1'!$D:$D,'BALANCE_P-1'!$W:$W,'BALANCE-REF'!$B841)</f>
        <v>0</v>
      </c>
      <c r="F841" s="654">
        <f>SUMIFS(BALANCE_P!$C:$C,BALANCE_P!$W:$W,'BALANCE-REF'!$B841)</f>
        <v>0</v>
      </c>
      <c r="G841" s="654">
        <f>SUMIFS(BALANCE_P!$D:$D,BALANCE_P!$W:$W,'BALANCE-REF'!$B841)</f>
        <v>0</v>
      </c>
      <c r="H841" s="656">
        <f>SUMIFS(BALANCE_P!$E:$E,BALANCE_P!$W:$W,'BALANCE-REF'!$B841)</f>
        <v>0</v>
      </c>
      <c r="I841" s="656">
        <f>SUMIFS(BALANCE_P!$F:$F,BALANCE_P!$W:$W,'BALANCE-REF'!$B841)</f>
        <v>0</v>
      </c>
      <c r="J841" s="687">
        <f t="shared" si="39"/>
        <v>0</v>
      </c>
      <c r="K841" s="687">
        <f t="shared" si="40"/>
        <v>0</v>
      </c>
    </row>
    <row r="842" spans="1:11" ht="19" x14ac:dyDescent="0.25">
      <c r="A842" s="671">
        <f t="shared" si="38"/>
        <v>3</v>
      </c>
      <c r="B842" s="652">
        <v>469</v>
      </c>
      <c r="C842" s="652" t="s">
        <v>2509</v>
      </c>
      <c r="D842" s="654">
        <f>SUMIFS('BALANCE_P-1'!$C:$C,'BALANCE_P-1'!$W:$W,'BALANCE-REF'!$B842)</f>
        <v>0</v>
      </c>
      <c r="E842" s="654">
        <f>SUMIFS('BALANCE_P-1'!$D:$D,'BALANCE_P-1'!$W:$W,'BALANCE-REF'!$B842)</f>
        <v>0</v>
      </c>
      <c r="F842" s="654">
        <f>SUMIFS(BALANCE_P!$C:$C,BALANCE_P!$W:$W,'BALANCE-REF'!$B842)</f>
        <v>0</v>
      </c>
      <c r="G842" s="654">
        <f>SUMIFS(BALANCE_P!$D:$D,BALANCE_P!$W:$W,'BALANCE-REF'!$B842)</f>
        <v>0</v>
      </c>
      <c r="H842" s="656">
        <f>SUMIFS(BALANCE_P!$E:$E,BALANCE_P!$W:$W,'BALANCE-REF'!$B842)</f>
        <v>0</v>
      </c>
      <c r="I842" s="656">
        <f>SUMIFS(BALANCE_P!$F:$F,BALANCE_P!$W:$W,'BALANCE-REF'!$B842)</f>
        <v>0</v>
      </c>
      <c r="J842" s="687">
        <f t="shared" si="39"/>
        <v>0</v>
      </c>
      <c r="K842" s="687">
        <f t="shared" si="40"/>
        <v>0</v>
      </c>
    </row>
    <row r="843" spans="1:11" ht="19" x14ac:dyDescent="0.25">
      <c r="A843" s="671">
        <f t="shared" si="38"/>
        <v>2</v>
      </c>
      <c r="B843" s="658">
        <v>47</v>
      </c>
      <c r="C843" s="658" t="s">
        <v>2510</v>
      </c>
      <c r="D843" s="659">
        <f>SUMIFS('BALANCE_P-1'!$C:$C,'BALANCE_P-1'!$X:$X,'BALANCE-REF'!$B843)</f>
        <v>0</v>
      </c>
      <c r="E843" s="659">
        <f>SUMIFS('BALANCE_P-1'!$D:$D,'BALANCE_P-1'!$X:$X,'BALANCE-REF'!$B843)</f>
        <v>0</v>
      </c>
      <c r="F843" s="659">
        <f>SUMIFS(BALANCE_P!$C:$C,BALANCE_P!$X:$X,'BALANCE-REF'!$B843)</f>
        <v>0</v>
      </c>
      <c r="G843" s="659">
        <f>SUMIFS(BALANCE_P!$D:$D,BALANCE_P!$X:$X,'BALANCE-REF'!$B843)</f>
        <v>0</v>
      </c>
      <c r="H843" s="656">
        <f>SUMIFS(BALANCE_P!$E:$E,BALANCE_P!$X:$X,'BALANCE-REF'!$B843)</f>
        <v>0</v>
      </c>
      <c r="I843" s="656">
        <f>SUMIFS(BALANCE_P!$F:$F,BALANCE_P!$X:$X,'BALANCE-REF'!$B843)</f>
        <v>0</v>
      </c>
      <c r="J843" s="687">
        <f t="shared" si="39"/>
        <v>0</v>
      </c>
      <c r="K843" s="687">
        <f t="shared" si="40"/>
        <v>0</v>
      </c>
    </row>
    <row r="844" spans="1:11" ht="19" x14ac:dyDescent="0.25">
      <c r="A844" s="671">
        <f t="shared" si="38"/>
        <v>3</v>
      </c>
      <c r="B844" s="652">
        <v>471</v>
      </c>
      <c r="C844" s="652" t="s">
        <v>55</v>
      </c>
      <c r="D844" s="654">
        <f>SUMIFS('BALANCE_P-1'!$C:$C,'BALANCE_P-1'!$W:$W,'BALANCE-REF'!$B844)</f>
        <v>0</v>
      </c>
      <c r="E844" s="654">
        <f>SUMIFS('BALANCE_P-1'!$D:$D,'BALANCE_P-1'!$W:$W,'BALANCE-REF'!$B844)</f>
        <v>0</v>
      </c>
      <c r="F844" s="654">
        <f>SUMIFS(BALANCE_P!$C:$C,BALANCE_P!$W:$W,'BALANCE-REF'!$B844)</f>
        <v>0</v>
      </c>
      <c r="G844" s="654">
        <f>SUMIFS(BALANCE_P!$D:$D,BALANCE_P!$W:$W,'BALANCE-REF'!$B844)</f>
        <v>0</v>
      </c>
      <c r="H844" s="656">
        <f>SUMIFS(BALANCE_P!$E:$E,BALANCE_P!$W:$W,'BALANCE-REF'!$B844)</f>
        <v>0</v>
      </c>
      <c r="I844" s="656">
        <f>SUMIFS(BALANCE_P!$F:$F,BALANCE_P!$W:$W,'BALANCE-REF'!$B844)</f>
        <v>0</v>
      </c>
      <c r="J844" s="687">
        <f t="shared" si="39"/>
        <v>0</v>
      </c>
      <c r="K844" s="687">
        <f t="shared" si="40"/>
        <v>0</v>
      </c>
    </row>
    <row r="845" spans="1:11" ht="19" x14ac:dyDescent="0.25">
      <c r="A845" s="671">
        <f t="shared" si="38"/>
        <v>3</v>
      </c>
      <c r="B845" s="652">
        <v>472</v>
      </c>
      <c r="C845" s="652" t="s">
        <v>479</v>
      </c>
      <c r="D845" s="654">
        <f>SUMIFS('BALANCE_P-1'!$C:$C,'BALANCE_P-1'!$W:$W,'BALANCE-REF'!$B845)</f>
        <v>0</v>
      </c>
      <c r="E845" s="654">
        <f>SUMIFS('BALANCE_P-1'!$D:$D,'BALANCE_P-1'!$W:$W,'BALANCE-REF'!$B845)</f>
        <v>0</v>
      </c>
      <c r="F845" s="654">
        <f>SUMIFS(BALANCE_P!$C:$C,BALANCE_P!$W:$W,'BALANCE-REF'!$B845)</f>
        <v>0</v>
      </c>
      <c r="G845" s="654">
        <f>SUMIFS(BALANCE_P!$D:$D,BALANCE_P!$W:$W,'BALANCE-REF'!$B845)</f>
        <v>0</v>
      </c>
      <c r="H845" s="656">
        <f>SUMIFS(BALANCE_P!$E:$E,BALANCE_P!$W:$W,'BALANCE-REF'!$B845)</f>
        <v>0</v>
      </c>
      <c r="I845" s="656">
        <f>SUMIFS(BALANCE_P!$F:$F,BALANCE_P!$W:$W,'BALANCE-REF'!$B845)</f>
        <v>0</v>
      </c>
      <c r="J845" s="687">
        <f t="shared" si="39"/>
        <v>0</v>
      </c>
      <c r="K845" s="687">
        <f t="shared" si="40"/>
        <v>0</v>
      </c>
    </row>
    <row r="846" spans="1:11" ht="19" x14ac:dyDescent="0.25">
      <c r="A846" s="671">
        <f t="shared" si="38"/>
        <v>3</v>
      </c>
      <c r="B846" s="652">
        <v>473</v>
      </c>
      <c r="C846" s="652" t="s">
        <v>2506</v>
      </c>
      <c r="D846" s="654">
        <f>SUMIFS('BALANCE_P-1'!$C:$C,'BALANCE_P-1'!$W:$W,'BALANCE-REF'!$B846)</f>
        <v>0</v>
      </c>
      <c r="E846" s="654">
        <f>SUMIFS('BALANCE_P-1'!$D:$D,'BALANCE_P-1'!$W:$W,'BALANCE-REF'!$B846)</f>
        <v>0</v>
      </c>
      <c r="F846" s="654">
        <f>SUMIFS(BALANCE_P!$C:$C,BALANCE_P!$W:$W,'BALANCE-REF'!$B846)</f>
        <v>0</v>
      </c>
      <c r="G846" s="654">
        <f>SUMIFS(BALANCE_P!$D:$D,BALANCE_P!$W:$W,'BALANCE-REF'!$B846)</f>
        <v>0</v>
      </c>
      <c r="H846" s="656">
        <f>SUMIFS(BALANCE_P!$E:$E,BALANCE_P!$W:$W,'BALANCE-REF'!$B846)</f>
        <v>0</v>
      </c>
      <c r="I846" s="656">
        <f>SUMIFS(BALANCE_P!$F:$F,BALANCE_P!$W:$W,'BALANCE-REF'!$B846)</f>
        <v>0</v>
      </c>
      <c r="J846" s="687">
        <f t="shared" si="39"/>
        <v>0</v>
      </c>
      <c r="K846" s="687">
        <f t="shared" si="40"/>
        <v>0</v>
      </c>
    </row>
    <row r="847" spans="1:11" ht="19" x14ac:dyDescent="0.25">
      <c r="A847" s="671">
        <f t="shared" si="38"/>
        <v>3</v>
      </c>
      <c r="B847" s="652">
        <v>474</v>
      </c>
      <c r="C847" s="652" t="s">
        <v>2507</v>
      </c>
      <c r="D847" s="654">
        <f>SUMIFS('BALANCE_P-1'!$C:$C,'BALANCE_P-1'!$W:$W,'BALANCE-REF'!$B847)</f>
        <v>0</v>
      </c>
      <c r="E847" s="654">
        <f>SUMIFS('BALANCE_P-1'!$D:$D,'BALANCE_P-1'!$W:$W,'BALANCE-REF'!$B847)</f>
        <v>0</v>
      </c>
      <c r="F847" s="654">
        <f>SUMIFS(BALANCE_P!$C:$C,BALANCE_P!$W:$W,'BALANCE-REF'!$B847)</f>
        <v>0</v>
      </c>
      <c r="G847" s="654">
        <f>SUMIFS(BALANCE_P!$D:$D,BALANCE_P!$W:$W,'BALANCE-REF'!$B847)</f>
        <v>0</v>
      </c>
      <c r="H847" s="656">
        <f>SUMIFS(BALANCE_P!$E:$E,BALANCE_P!$W:$W,'BALANCE-REF'!$B847)</f>
        <v>0</v>
      </c>
      <c r="I847" s="656">
        <f>SUMIFS(BALANCE_P!$F:$F,BALANCE_P!$W:$W,'BALANCE-REF'!$B847)</f>
        <v>0</v>
      </c>
      <c r="J847" s="687">
        <f t="shared" si="39"/>
        <v>0</v>
      </c>
      <c r="K847" s="687">
        <f t="shared" si="40"/>
        <v>0</v>
      </c>
    </row>
    <row r="848" spans="1:11" ht="19" x14ac:dyDescent="0.25">
      <c r="A848" s="671">
        <f t="shared" si="38"/>
        <v>3</v>
      </c>
      <c r="B848" s="652">
        <v>477</v>
      </c>
      <c r="C848" s="652" t="s">
        <v>112</v>
      </c>
      <c r="D848" s="654">
        <f>SUMIFS('BALANCE_P-1'!$C:$C,'BALANCE_P-1'!$W:$W,'BALANCE-REF'!$B848)</f>
        <v>0</v>
      </c>
      <c r="E848" s="654">
        <f>SUMIFS('BALANCE_P-1'!$D:$D,'BALANCE_P-1'!$W:$W,'BALANCE-REF'!$B848)</f>
        <v>0</v>
      </c>
      <c r="F848" s="654">
        <f>SUMIFS(BALANCE_P!$C:$C,BALANCE_P!$W:$W,'BALANCE-REF'!$B848)</f>
        <v>0</v>
      </c>
      <c r="G848" s="654">
        <f>SUMIFS(BALANCE_P!$D:$D,BALANCE_P!$W:$W,'BALANCE-REF'!$B848)</f>
        <v>0</v>
      </c>
      <c r="H848" s="656">
        <f>SUMIFS(BALANCE_P!$E:$E,BALANCE_P!$W:$W,'BALANCE-REF'!$B848)</f>
        <v>0</v>
      </c>
      <c r="I848" s="656">
        <f>SUMIFS(BALANCE_P!$F:$F,BALANCE_P!$W:$W,'BALANCE-REF'!$B848)</f>
        <v>0</v>
      </c>
      <c r="J848" s="687">
        <f t="shared" si="39"/>
        <v>0</v>
      </c>
      <c r="K848" s="687">
        <f t="shared" si="40"/>
        <v>0</v>
      </c>
    </row>
    <row r="849" spans="1:11" ht="19" x14ac:dyDescent="0.25">
      <c r="A849" s="671">
        <f t="shared" si="38"/>
        <v>3</v>
      </c>
      <c r="B849" s="652">
        <v>478</v>
      </c>
      <c r="C849" s="652" t="s">
        <v>2511</v>
      </c>
      <c r="D849" s="654">
        <f>SUMIFS('BALANCE_P-1'!$C:$C,'BALANCE_P-1'!$W:$W,'BALANCE-REF'!$B849)</f>
        <v>0</v>
      </c>
      <c r="E849" s="654">
        <f>SUMIFS('BALANCE_P-1'!$D:$D,'BALANCE_P-1'!$W:$W,'BALANCE-REF'!$B849)</f>
        <v>0</v>
      </c>
      <c r="F849" s="654">
        <f>SUMIFS(BALANCE_P!$C:$C,BALANCE_P!$W:$W,'BALANCE-REF'!$B849)</f>
        <v>0</v>
      </c>
      <c r="G849" s="654">
        <f>SUMIFS(BALANCE_P!$D:$D,BALANCE_P!$W:$W,'BALANCE-REF'!$B849)</f>
        <v>0</v>
      </c>
      <c r="H849" s="656">
        <f>SUMIFS(BALANCE_P!$E:$E,BALANCE_P!$W:$W,'BALANCE-REF'!$B849)</f>
        <v>0</v>
      </c>
      <c r="I849" s="656">
        <f>SUMIFS(BALANCE_P!$F:$F,BALANCE_P!$W:$W,'BALANCE-REF'!$B849)</f>
        <v>0</v>
      </c>
      <c r="J849" s="687">
        <f t="shared" si="39"/>
        <v>0</v>
      </c>
      <c r="K849" s="687">
        <f t="shared" si="40"/>
        <v>0</v>
      </c>
    </row>
    <row r="850" spans="1:11" ht="19" x14ac:dyDescent="0.25">
      <c r="A850" s="671">
        <f t="shared" si="38"/>
        <v>3</v>
      </c>
      <c r="B850" s="652">
        <v>479</v>
      </c>
      <c r="C850" s="652" t="s">
        <v>2512</v>
      </c>
      <c r="D850" s="654">
        <f>SUMIFS('BALANCE_P-1'!$C:$C,'BALANCE_P-1'!$W:$W,'BALANCE-REF'!$B850)</f>
        <v>0</v>
      </c>
      <c r="E850" s="654">
        <f>SUMIFS('BALANCE_P-1'!$D:$D,'BALANCE_P-1'!$W:$W,'BALANCE-REF'!$B850)</f>
        <v>0</v>
      </c>
      <c r="F850" s="654">
        <f>SUMIFS(BALANCE_P!$C:$C,BALANCE_P!$W:$W,'BALANCE-REF'!$B850)</f>
        <v>0</v>
      </c>
      <c r="G850" s="654">
        <f>SUMIFS(BALANCE_P!$D:$D,BALANCE_P!$W:$W,'BALANCE-REF'!$B850)</f>
        <v>0</v>
      </c>
      <c r="H850" s="656">
        <f>SUMIFS(BALANCE_P!$E:$E,BALANCE_P!$W:$W,'BALANCE-REF'!$B850)</f>
        <v>0</v>
      </c>
      <c r="I850" s="656">
        <f>SUMIFS(BALANCE_P!$F:$F,BALANCE_P!$W:$W,'BALANCE-REF'!$B850)</f>
        <v>0</v>
      </c>
      <c r="J850" s="687">
        <f t="shared" si="39"/>
        <v>0</v>
      </c>
      <c r="K850" s="687">
        <f t="shared" si="40"/>
        <v>0</v>
      </c>
    </row>
    <row r="851" spans="1:11" ht="19" x14ac:dyDescent="0.25">
      <c r="A851" s="671">
        <f t="shared" si="38"/>
        <v>2</v>
      </c>
      <c r="B851" s="658">
        <v>49</v>
      </c>
      <c r="C851" s="658" t="s">
        <v>2513</v>
      </c>
      <c r="D851" s="659">
        <f>SUMIFS('BALANCE_P-1'!$C:$C,'BALANCE_P-1'!$X:$X,'BALANCE-REF'!$B851)</f>
        <v>0</v>
      </c>
      <c r="E851" s="659">
        <f>SUMIFS('BALANCE_P-1'!$D:$D,'BALANCE_P-1'!$X:$X,'BALANCE-REF'!$B851)</f>
        <v>0</v>
      </c>
      <c r="F851" s="659">
        <f>SUMIFS(BALANCE_P!$C:$C,BALANCE_P!$X:$X,'BALANCE-REF'!$B851)</f>
        <v>0</v>
      </c>
      <c r="G851" s="659">
        <f>SUMIFS(BALANCE_P!$D:$D,BALANCE_P!$X:$X,'BALANCE-REF'!$B851)</f>
        <v>0</v>
      </c>
      <c r="H851" s="656">
        <f>SUMIFS(BALANCE_P!$E:$E,BALANCE_P!$X:$X,'BALANCE-REF'!$B851)</f>
        <v>0</v>
      </c>
      <c r="I851" s="656">
        <f>SUMIFS(BALANCE_P!$F:$F,BALANCE_P!$X:$X,'BALANCE-REF'!$B851)</f>
        <v>0</v>
      </c>
      <c r="J851" s="687">
        <f t="shared" si="39"/>
        <v>0</v>
      </c>
      <c r="K851" s="687">
        <f t="shared" si="40"/>
        <v>0</v>
      </c>
    </row>
    <row r="852" spans="1:11" ht="19" x14ac:dyDescent="0.25">
      <c r="A852" s="671">
        <f t="shared" si="38"/>
        <v>3</v>
      </c>
      <c r="B852" s="652">
        <v>491</v>
      </c>
      <c r="C852" s="652" t="s">
        <v>559</v>
      </c>
      <c r="D852" s="654">
        <f>SUMIFS('BALANCE_P-1'!$C:$C,'BALANCE_P-1'!$W:$W,'BALANCE-REF'!$B852)</f>
        <v>0</v>
      </c>
      <c r="E852" s="654">
        <f>SUMIFS('BALANCE_P-1'!$D:$D,'BALANCE_P-1'!$W:$W,'BALANCE-REF'!$B852)</f>
        <v>0</v>
      </c>
      <c r="F852" s="654">
        <f>SUMIFS(BALANCE_P!$C:$C,BALANCE_P!$W:$W,'BALANCE-REF'!$B852)</f>
        <v>0</v>
      </c>
      <c r="G852" s="654">
        <f>SUMIFS(BALANCE_P!$D:$D,BALANCE_P!$W:$W,'BALANCE-REF'!$B852)</f>
        <v>0</v>
      </c>
      <c r="H852" s="656">
        <f>SUMIFS(BALANCE_P!$E:$E,BALANCE_P!$W:$W,'BALANCE-REF'!$B852)</f>
        <v>0</v>
      </c>
      <c r="I852" s="656">
        <f>SUMIFS(BALANCE_P!$F:$F,BALANCE_P!$W:$W,'BALANCE-REF'!$B852)</f>
        <v>0</v>
      </c>
      <c r="J852" s="687">
        <f t="shared" si="39"/>
        <v>0</v>
      </c>
      <c r="K852" s="687">
        <f t="shared" si="40"/>
        <v>0</v>
      </c>
    </row>
    <row r="853" spans="1:11" ht="19" x14ac:dyDescent="0.25">
      <c r="A853" s="671">
        <f t="shared" si="38"/>
        <v>4</v>
      </c>
      <c r="B853" s="652">
        <v>4916</v>
      </c>
      <c r="C853" s="652" t="s">
        <v>2514</v>
      </c>
      <c r="D853" s="654">
        <f>SUMIFS('BALANCE_P-1'!$C:$C,'BALANCE_P-1'!$V:$V,'BALANCE-REF'!$B853)</f>
        <v>0</v>
      </c>
      <c r="E853" s="654">
        <f>SUMIFS('BALANCE_P-1'!$D:$D,'BALANCE_P-1'!$V:$V,'BALANCE-REF'!$B853)</f>
        <v>0</v>
      </c>
      <c r="F853" s="654">
        <f>SUMIFS(BALANCE_P!$C:$C,BALANCE_P!$V:$V,'BALANCE-REF'!$B853)</f>
        <v>0</v>
      </c>
      <c r="G853" s="654">
        <f>SUMIFS(BALANCE_P!$D:$D,BALANCE_P!$V:$V,'BALANCE-REF'!$B853)</f>
        <v>0</v>
      </c>
      <c r="H853" s="656">
        <f>SUMIFS(BALANCE_P!$E:$E,BALANCE_P!$V:$V,'BALANCE-REF'!$B853)</f>
        <v>0</v>
      </c>
      <c r="I853" s="656">
        <f>SUMIFS(BALANCE_P!$F:$F,BALANCE_P!$V:$V,'BALANCE-REF'!$B853)</f>
        <v>0</v>
      </c>
      <c r="J853" s="687">
        <f t="shared" si="39"/>
        <v>0</v>
      </c>
      <c r="K853" s="687">
        <f t="shared" si="40"/>
        <v>0</v>
      </c>
    </row>
    <row r="854" spans="1:11" ht="19" x14ac:dyDescent="0.25">
      <c r="A854" s="671">
        <f t="shared" si="38"/>
        <v>5</v>
      </c>
      <c r="B854" s="652">
        <v>49161</v>
      </c>
      <c r="C854" s="652" t="s">
        <v>2515</v>
      </c>
      <c r="D854" s="654">
        <f>SUMIFS('BALANCE_P-1'!$C:$C,'BALANCE_P-1'!$U:$U,'BALANCE-REF'!$B854)</f>
        <v>0</v>
      </c>
      <c r="E854" s="654">
        <f>SUMIFS('BALANCE_P-1'!$D:$D,'BALANCE_P-1'!$U:$U,'BALANCE-REF'!$B854)</f>
        <v>0</v>
      </c>
      <c r="F854" s="654">
        <f>SUMIFS(BALANCE_P!$C:$C,BALANCE_P!$U:$U,'BALANCE-REF'!$B854)</f>
        <v>0</v>
      </c>
      <c r="G854" s="654">
        <f>SUMIFS(BALANCE_P!$D:$D,BALANCE_P!$U:$U,'BALANCE-REF'!$B854)</f>
        <v>0</v>
      </c>
      <c r="H854" s="656">
        <f>SUMIFS(BALANCE_P!$E:$E,BALANCE_P!$U:$U,'BALANCE-REF'!$B854)</f>
        <v>0</v>
      </c>
      <c r="I854" s="656">
        <f>SUMIFS(BALANCE_P!$F:$F,BALANCE_P!$U:$U,'BALANCE-REF'!$B854)</f>
        <v>0</v>
      </c>
      <c r="J854" s="687">
        <f t="shared" si="39"/>
        <v>0</v>
      </c>
      <c r="K854" s="687">
        <f t="shared" si="40"/>
        <v>0</v>
      </c>
    </row>
    <row r="855" spans="1:11" ht="19" x14ac:dyDescent="0.25">
      <c r="A855" s="671">
        <f t="shared" si="38"/>
        <v>6</v>
      </c>
      <c r="B855" s="652">
        <v>491611</v>
      </c>
      <c r="C855" s="652" t="s">
        <v>2516</v>
      </c>
      <c r="D855" s="654">
        <f>SUMIFS('BALANCE_P-1'!$C:$C,'BALANCE_P-1'!$T:$T,'BALANCE-REF'!$B855)</f>
        <v>0</v>
      </c>
      <c r="E855" s="654">
        <f>SUMIFS('BALANCE_P-1'!$D:$D,'BALANCE_P-1'!$T:$T,'BALANCE-REF'!$B855)</f>
        <v>0</v>
      </c>
      <c r="F855" s="654">
        <f>SUMIFS(BALANCE_P!$C:$C,BALANCE_P!$T:$T,'BALANCE-REF'!$B855)</f>
        <v>0</v>
      </c>
      <c r="G855" s="654">
        <f>SUMIFS(BALANCE_P!$D:$D,BALANCE_P!$T:$T,'BALANCE-REF'!$B855)</f>
        <v>0</v>
      </c>
      <c r="H855" s="656">
        <f>SUMIFS(BALANCE_P!$E:$E,BALANCE_P!$T:$T,'BALANCE-REF'!$B855)</f>
        <v>0</v>
      </c>
      <c r="I855" s="656">
        <f>SUMIFS(BALANCE_P!$F:$F,BALANCE_P!$T:$T,'BALANCE-REF'!$B855)</f>
        <v>0</v>
      </c>
      <c r="J855" s="687">
        <f t="shared" si="39"/>
        <v>0</v>
      </c>
      <c r="K855" s="687">
        <f t="shared" si="40"/>
        <v>0</v>
      </c>
    </row>
    <row r="856" spans="1:11" ht="19" x14ac:dyDescent="0.25">
      <c r="A856" s="671">
        <f t="shared" si="38"/>
        <v>6</v>
      </c>
      <c r="B856" s="652">
        <v>491612</v>
      </c>
      <c r="C856" s="652" t="s">
        <v>2517</v>
      </c>
      <c r="D856" s="654">
        <f>SUMIFS('BALANCE_P-1'!$C:$C,'BALANCE_P-1'!$T:$T,'BALANCE-REF'!$B856)</f>
        <v>0</v>
      </c>
      <c r="E856" s="654">
        <f>SUMIFS('BALANCE_P-1'!$D:$D,'BALANCE_P-1'!$T:$T,'BALANCE-REF'!$B856)</f>
        <v>0</v>
      </c>
      <c r="F856" s="654">
        <f>SUMIFS(BALANCE_P!$C:$C,BALANCE_P!$T:$T,'BALANCE-REF'!$B856)</f>
        <v>0</v>
      </c>
      <c r="G856" s="654">
        <f>SUMIFS(BALANCE_P!$D:$D,BALANCE_P!$T:$T,'BALANCE-REF'!$B856)</f>
        <v>0</v>
      </c>
      <c r="H856" s="656">
        <f>SUMIFS(BALANCE_P!$E:$E,BALANCE_P!$T:$T,'BALANCE-REF'!$B856)</f>
        <v>0</v>
      </c>
      <c r="I856" s="656">
        <f>SUMIFS(BALANCE_P!$F:$F,BALANCE_P!$T:$T,'BALANCE-REF'!$B856)</f>
        <v>0</v>
      </c>
      <c r="J856" s="687">
        <f t="shared" si="39"/>
        <v>0</v>
      </c>
      <c r="K856" s="687">
        <f t="shared" si="40"/>
        <v>0</v>
      </c>
    </row>
    <row r="857" spans="1:11" ht="19" x14ac:dyDescent="0.25">
      <c r="A857" s="671">
        <f t="shared" si="38"/>
        <v>5</v>
      </c>
      <c r="B857" s="652">
        <v>49162</v>
      </c>
      <c r="C857" s="652" t="s">
        <v>2518</v>
      </c>
      <c r="D857" s="654">
        <f>SUMIFS('BALANCE_P-1'!$C:$C,'BALANCE_P-1'!$U:$U,'BALANCE-REF'!$B857)</f>
        <v>0</v>
      </c>
      <c r="E857" s="654">
        <f>SUMIFS('BALANCE_P-1'!$D:$D,'BALANCE_P-1'!$U:$U,'BALANCE-REF'!$B857)</f>
        <v>0</v>
      </c>
      <c r="F857" s="654">
        <f>SUMIFS(BALANCE_P!$C:$C,BALANCE_P!$U:$U,'BALANCE-REF'!$B857)</f>
        <v>0</v>
      </c>
      <c r="G857" s="654">
        <f>SUMIFS(BALANCE_P!$D:$D,BALANCE_P!$U:$U,'BALANCE-REF'!$B857)</f>
        <v>0</v>
      </c>
      <c r="H857" s="656">
        <f>SUMIFS(BALANCE_P!$E:$E,BALANCE_P!$U:$U,'BALANCE-REF'!$B857)</f>
        <v>0</v>
      </c>
      <c r="I857" s="656">
        <f>SUMIFS(BALANCE_P!$F:$F,BALANCE_P!$U:$U,'BALANCE-REF'!$B857)</f>
        <v>0</v>
      </c>
      <c r="J857" s="687">
        <f t="shared" si="39"/>
        <v>0</v>
      </c>
      <c r="K857" s="687">
        <f t="shared" si="40"/>
        <v>0</v>
      </c>
    </row>
    <row r="858" spans="1:11" ht="19" x14ac:dyDescent="0.25">
      <c r="A858" s="671">
        <f t="shared" si="38"/>
        <v>6</v>
      </c>
      <c r="B858" s="652">
        <v>491621</v>
      </c>
      <c r="C858" s="652" t="s">
        <v>2519</v>
      </c>
      <c r="D858" s="654">
        <f>SUMIFS('BALANCE_P-1'!$C:$C,'BALANCE_P-1'!$T:$T,'BALANCE-REF'!$B858)</f>
        <v>0</v>
      </c>
      <c r="E858" s="654">
        <f>SUMIFS('BALANCE_P-1'!$D:$D,'BALANCE_P-1'!$T:$T,'BALANCE-REF'!$B858)</f>
        <v>0</v>
      </c>
      <c r="F858" s="654">
        <f>SUMIFS(BALANCE_P!$C:$C,BALANCE_P!$T:$T,'BALANCE-REF'!$B858)</f>
        <v>0</v>
      </c>
      <c r="G858" s="654">
        <f>SUMIFS(BALANCE_P!$D:$D,BALANCE_P!$T:$T,'BALANCE-REF'!$B858)</f>
        <v>0</v>
      </c>
      <c r="H858" s="656">
        <f>SUMIFS(BALANCE_P!$E:$E,BALANCE_P!$T:$T,'BALANCE-REF'!$B858)</f>
        <v>0</v>
      </c>
      <c r="I858" s="656">
        <f>SUMIFS(BALANCE_P!$F:$F,BALANCE_P!$T:$T,'BALANCE-REF'!$B858)</f>
        <v>0</v>
      </c>
      <c r="J858" s="687">
        <f t="shared" si="39"/>
        <v>0</v>
      </c>
      <c r="K858" s="687">
        <f t="shared" si="40"/>
        <v>0</v>
      </c>
    </row>
    <row r="859" spans="1:11" ht="19" x14ac:dyDescent="0.25">
      <c r="A859" s="671">
        <f t="shared" ref="A859:A922" si="41">LEN(B859)</f>
        <v>6</v>
      </c>
      <c r="B859" s="652">
        <v>491622</v>
      </c>
      <c r="C859" s="652" t="s">
        <v>2520</v>
      </c>
      <c r="D859" s="654">
        <f>SUMIFS('BALANCE_P-1'!$C:$C,'BALANCE_P-1'!$T:$T,'BALANCE-REF'!$B859)</f>
        <v>0</v>
      </c>
      <c r="E859" s="654">
        <f>SUMIFS('BALANCE_P-1'!$D:$D,'BALANCE_P-1'!$T:$T,'BALANCE-REF'!$B859)</f>
        <v>0</v>
      </c>
      <c r="F859" s="654">
        <f>SUMIFS(BALANCE_P!$C:$C,BALANCE_P!$T:$T,'BALANCE-REF'!$B859)</f>
        <v>0</v>
      </c>
      <c r="G859" s="654">
        <f>SUMIFS(BALANCE_P!$D:$D,BALANCE_P!$T:$T,'BALANCE-REF'!$B859)</f>
        <v>0</v>
      </c>
      <c r="H859" s="656">
        <f>SUMIFS(BALANCE_P!$E:$E,BALANCE_P!$T:$T,'BALANCE-REF'!$B859)</f>
        <v>0</v>
      </c>
      <c r="I859" s="656">
        <f>SUMIFS(BALANCE_P!$F:$F,BALANCE_P!$T:$T,'BALANCE-REF'!$B859)</f>
        <v>0</v>
      </c>
      <c r="J859" s="687">
        <f t="shared" si="39"/>
        <v>0</v>
      </c>
      <c r="K859" s="687">
        <f t="shared" si="40"/>
        <v>0</v>
      </c>
    </row>
    <row r="860" spans="1:11" ht="19" x14ac:dyDescent="0.25">
      <c r="A860" s="671">
        <f t="shared" si="41"/>
        <v>4</v>
      </c>
      <c r="B860" s="652">
        <v>4917</v>
      </c>
      <c r="C860" s="652" t="s">
        <v>2521</v>
      </c>
      <c r="D860" s="654">
        <f>SUMIFS('BALANCE_P-1'!$C:$C,'BALANCE_P-1'!$V:$V,'BALANCE-REF'!$B860)</f>
        <v>0</v>
      </c>
      <c r="E860" s="654">
        <f>SUMIFS('BALANCE_P-1'!$D:$D,'BALANCE_P-1'!$V:$V,'BALANCE-REF'!$B860)</f>
        <v>0</v>
      </c>
      <c r="F860" s="654">
        <f>SUMIFS(BALANCE_P!$C:$C,BALANCE_P!$V:$V,'BALANCE-REF'!$B860)</f>
        <v>0</v>
      </c>
      <c r="G860" s="654">
        <f>SUMIFS(BALANCE_P!$D:$D,BALANCE_P!$V:$V,'BALANCE-REF'!$B860)</f>
        <v>0</v>
      </c>
      <c r="H860" s="656">
        <f>SUMIFS(BALANCE_P!$E:$E,BALANCE_P!$V:$V,'BALANCE-REF'!$B860)</f>
        <v>0</v>
      </c>
      <c r="I860" s="656">
        <f>SUMIFS(BALANCE_P!$F:$F,BALANCE_P!$V:$V,'BALANCE-REF'!$B860)</f>
        <v>0</v>
      </c>
      <c r="J860" s="687">
        <f t="shared" si="39"/>
        <v>0</v>
      </c>
      <c r="K860" s="687">
        <f t="shared" si="40"/>
        <v>0</v>
      </c>
    </row>
    <row r="861" spans="1:11" ht="19" x14ac:dyDescent="0.25">
      <c r="A861" s="671">
        <f t="shared" si="41"/>
        <v>5</v>
      </c>
      <c r="B861" s="652">
        <v>49171</v>
      </c>
      <c r="C861" s="652" t="s">
        <v>2522</v>
      </c>
      <c r="D861" s="654">
        <f>SUMIFS('BALANCE_P-1'!$C:$C,'BALANCE_P-1'!$U:$U,'BALANCE-REF'!$B861)</f>
        <v>0</v>
      </c>
      <c r="E861" s="654">
        <f>SUMIFS('BALANCE_P-1'!$D:$D,'BALANCE_P-1'!$U:$U,'BALANCE-REF'!$B861)</f>
        <v>0</v>
      </c>
      <c r="F861" s="654">
        <f>SUMIFS(BALANCE_P!$C:$C,BALANCE_P!$U:$U,'BALANCE-REF'!$B861)</f>
        <v>0</v>
      </c>
      <c r="G861" s="654">
        <f>SUMIFS(BALANCE_P!$D:$D,BALANCE_P!$U:$U,'BALANCE-REF'!$B861)</f>
        <v>0</v>
      </c>
      <c r="H861" s="656">
        <f>SUMIFS(BALANCE_P!$E:$E,BALANCE_P!$U:$U,'BALANCE-REF'!$B861)</f>
        <v>0</v>
      </c>
      <c r="I861" s="656">
        <f>SUMIFS(BALANCE_P!$F:$F,BALANCE_P!$U:$U,'BALANCE-REF'!$B861)</f>
        <v>0</v>
      </c>
      <c r="J861" s="687">
        <f t="shared" si="39"/>
        <v>0</v>
      </c>
      <c r="K861" s="687">
        <f t="shared" si="40"/>
        <v>0</v>
      </c>
    </row>
    <row r="862" spans="1:11" ht="19" x14ac:dyDescent="0.25">
      <c r="A862" s="671">
        <f t="shared" si="41"/>
        <v>5</v>
      </c>
      <c r="B862" s="652">
        <v>49172</v>
      </c>
      <c r="C862" s="652" t="s">
        <v>2523</v>
      </c>
      <c r="D862" s="654">
        <f>SUMIFS('BALANCE_P-1'!$C:$C,'BALANCE_P-1'!$U:$U,'BALANCE-REF'!$B862)</f>
        <v>0</v>
      </c>
      <c r="E862" s="654">
        <f>SUMIFS('BALANCE_P-1'!$D:$D,'BALANCE_P-1'!$U:$U,'BALANCE-REF'!$B862)</f>
        <v>0</v>
      </c>
      <c r="F862" s="654">
        <f>SUMIFS(BALANCE_P!$C:$C,BALANCE_P!$U:$U,'BALANCE-REF'!$B862)</f>
        <v>0</v>
      </c>
      <c r="G862" s="654">
        <f>SUMIFS(BALANCE_P!$D:$D,BALANCE_P!$U:$U,'BALANCE-REF'!$B862)</f>
        <v>0</v>
      </c>
      <c r="H862" s="656">
        <f>SUMIFS(BALANCE_P!$E:$E,BALANCE_P!$U:$U,'BALANCE-REF'!$B862)</f>
        <v>0</v>
      </c>
      <c r="I862" s="656">
        <f>SUMIFS(BALANCE_P!$F:$F,BALANCE_P!$U:$U,'BALANCE-REF'!$B862)</f>
        <v>0</v>
      </c>
      <c r="J862" s="687">
        <f t="shared" si="39"/>
        <v>0</v>
      </c>
      <c r="K862" s="687">
        <f t="shared" si="40"/>
        <v>0</v>
      </c>
    </row>
    <row r="863" spans="1:11" ht="19" x14ac:dyDescent="0.25">
      <c r="A863" s="671">
        <f t="shared" si="41"/>
        <v>3</v>
      </c>
      <c r="B863" s="652">
        <v>492</v>
      </c>
      <c r="C863" s="652" t="s">
        <v>562</v>
      </c>
      <c r="D863" s="654">
        <f>SUMIFS('BALANCE_P-1'!$C:$C,'BALANCE_P-1'!$W:$W,'BALANCE-REF'!$B863)</f>
        <v>0</v>
      </c>
      <c r="E863" s="654">
        <f>SUMIFS('BALANCE_P-1'!$D:$D,'BALANCE_P-1'!$W:$W,'BALANCE-REF'!$B863)</f>
        <v>0</v>
      </c>
      <c r="F863" s="654">
        <f>SUMIFS(BALANCE_P!$C:$C,BALANCE_P!$W:$W,'BALANCE-REF'!$B863)</f>
        <v>0</v>
      </c>
      <c r="G863" s="654">
        <f>SUMIFS(BALANCE_P!$D:$D,BALANCE_P!$W:$W,'BALANCE-REF'!$B863)</f>
        <v>0</v>
      </c>
      <c r="H863" s="656">
        <f>SUMIFS(BALANCE_P!$E:$E,BALANCE_P!$W:$W,'BALANCE-REF'!$B863)</f>
        <v>0</v>
      </c>
      <c r="I863" s="656">
        <f>SUMIFS(BALANCE_P!$F:$F,BALANCE_P!$W:$W,'BALANCE-REF'!$B863)</f>
        <v>0</v>
      </c>
      <c r="J863" s="687">
        <f t="shared" si="39"/>
        <v>0</v>
      </c>
      <c r="K863" s="687">
        <f t="shared" si="40"/>
        <v>0</v>
      </c>
    </row>
    <row r="864" spans="1:11" ht="19" x14ac:dyDescent="0.25">
      <c r="A864" s="671">
        <f t="shared" si="41"/>
        <v>4</v>
      </c>
      <c r="B864" s="652">
        <v>4926</v>
      </c>
      <c r="C864" s="652" t="s">
        <v>2524</v>
      </c>
      <c r="D864" s="654">
        <f>SUMIFS('BALANCE_P-1'!$C:$C,'BALANCE_P-1'!$V:$V,'BALANCE-REF'!$B864)</f>
        <v>0</v>
      </c>
      <c r="E864" s="654">
        <f>SUMIFS('BALANCE_P-1'!$D:$D,'BALANCE_P-1'!$V:$V,'BALANCE-REF'!$B864)</f>
        <v>0</v>
      </c>
      <c r="F864" s="654">
        <f>SUMIFS(BALANCE_P!$C:$C,BALANCE_P!$V:$V,'BALANCE-REF'!$B864)</f>
        <v>0</v>
      </c>
      <c r="G864" s="654">
        <f>SUMIFS(BALANCE_P!$D:$D,BALANCE_P!$V:$V,'BALANCE-REF'!$B864)</f>
        <v>0</v>
      </c>
      <c r="H864" s="656">
        <f>SUMIFS(BALANCE_P!$E:$E,BALANCE_P!$V:$V,'BALANCE-REF'!$B864)</f>
        <v>0</v>
      </c>
      <c r="I864" s="656">
        <f>SUMIFS(BALANCE_P!$F:$F,BALANCE_P!$V:$V,'BALANCE-REF'!$B864)</f>
        <v>0</v>
      </c>
      <c r="J864" s="687">
        <f t="shared" si="39"/>
        <v>0</v>
      </c>
      <c r="K864" s="687">
        <f t="shared" si="40"/>
        <v>0</v>
      </c>
    </row>
    <row r="865" spans="1:11" ht="19" x14ac:dyDescent="0.25">
      <c r="A865" s="671">
        <f t="shared" si="41"/>
        <v>5</v>
      </c>
      <c r="B865" s="652">
        <v>49261</v>
      </c>
      <c r="C865" s="652" t="s">
        <v>2525</v>
      </c>
      <c r="D865" s="654">
        <f>SUMIFS('BALANCE_P-1'!$C:$C,'BALANCE_P-1'!$U:$U,'BALANCE-REF'!$B865)</f>
        <v>0</v>
      </c>
      <c r="E865" s="654">
        <f>SUMIFS('BALANCE_P-1'!$D:$D,'BALANCE_P-1'!$U:$U,'BALANCE-REF'!$B865)</f>
        <v>0</v>
      </c>
      <c r="F865" s="654">
        <f>SUMIFS(BALANCE_P!$C:$C,BALANCE_P!$U:$U,'BALANCE-REF'!$B865)</f>
        <v>0</v>
      </c>
      <c r="G865" s="654">
        <f>SUMIFS(BALANCE_P!$D:$D,BALANCE_P!$U:$U,'BALANCE-REF'!$B865)</f>
        <v>0</v>
      </c>
      <c r="H865" s="656">
        <f>SUMIFS(BALANCE_P!$E:$E,BALANCE_P!$U:$U,'BALANCE-REF'!$B865)</f>
        <v>0</v>
      </c>
      <c r="I865" s="656">
        <f>SUMIFS(BALANCE_P!$F:$F,BALANCE_P!$U:$U,'BALANCE-REF'!$B865)</f>
        <v>0</v>
      </c>
      <c r="J865" s="687">
        <f t="shared" si="39"/>
        <v>0</v>
      </c>
      <c r="K865" s="687">
        <f t="shared" si="40"/>
        <v>0</v>
      </c>
    </row>
    <row r="866" spans="1:11" ht="19" x14ac:dyDescent="0.25">
      <c r="A866" s="671">
        <f t="shared" si="41"/>
        <v>5</v>
      </c>
      <c r="B866" s="652">
        <v>49262</v>
      </c>
      <c r="C866" s="652" t="s">
        <v>2526</v>
      </c>
      <c r="D866" s="654">
        <f>SUMIFS('BALANCE_P-1'!$C:$C,'BALANCE_P-1'!$U:$U,'BALANCE-REF'!$B866)</f>
        <v>0</v>
      </c>
      <c r="E866" s="654">
        <f>SUMIFS('BALANCE_P-1'!$D:$D,'BALANCE_P-1'!$U:$U,'BALANCE-REF'!$B866)</f>
        <v>0</v>
      </c>
      <c r="F866" s="654">
        <f>SUMIFS(BALANCE_P!$C:$C,BALANCE_P!$U:$U,'BALANCE-REF'!$B866)</f>
        <v>0</v>
      </c>
      <c r="G866" s="654">
        <f>SUMIFS(BALANCE_P!$D:$D,BALANCE_P!$U:$U,'BALANCE-REF'!$B866)</f>
        <v>0</v>
      </c>
      <c r="H866" s="656">
        <f>SUMIFS(BALANCE_P!$E:$E,BALANCE_P!$U:$U,'BALANCE-REF'!$B866)</f>
        <v>0</v>
      </c>
      <c r="I866" s="656">
        <f>SUMIFS(BALANCE_P!$F:$F,BALANCE_P!$U:$U,'BALANCE-REF'!$B866)</f>
        <v>0</v>
      </c>
      <c r="J866" s="687">
        <f t="shared" si="39"/>
        <v>0</v>
      </c>
      <c r="K866" s="687">
        <f t="shared" si="40"/>
        <v>0</v>
      </c>
    </row>
    <row r="867" spans="1:11" ht="19" x14ac:dyDescent="0.25">
      <c r="A867" s="671">
        <f t="shared" si="41"/>
        <v>4</v>
      </c>
      <c r="B867" s="652">
        <v>4927</v>
      </c>
      <c r="C867" s="652" t="s">
        <v>2527</v>
      </c>
      <c r="D867" s="654">
        <f>SUMIFS('BALANCE_P-1'!$C:$C,'BALANCE_P-1'!$V:$V,'BALANCE-REF'!$B867)</f>
        <v>0</v>
      </c>
      <c r="E867" s="654">
        <f>SUMIFS('BALANCE_P-1'!$D:$D,'BALANCE_P-1'!$V:$V,'BALANCE-REF'!$B867)</f>
        <v>0</v>
      </c>
      <c r="F867" s="654">
        <f>SUMIFS(BALANCE_P!$C:$C,BALANCE_P!$V:$V,'BALANCE-REF'!$B867)</f>
        <v>0</v>
      </c>
      <c r="G867" s="654">
        <f>SUMIFS(BALANCE_P!$D:$D,BALANCE_P!$V:$V,'BALANCE-REF'!$B867)</f>
        <v>0</v>
      </c>
      <c r="H867" s="656">
        <f>SUMIFS(BALANCE_P!$E:$E,BALANCE_P!$V:$V,'BALANCE-REF'!$B867)</f>
        <v>0</v>
      </c>
      <c r="I867" s="656">
        <f>SUMIFS(BALANCE_P!$F:$F,BALANCE_P!$V:$V,'BALANCE-REF'!$B867)</f>
        <v>0</v>
      </c>
      <c r="J867" s="687">
        <f t="shared" si="39"/>
        <v>0</v>
      </c>
      <c r="K867" s="687">
        <f t="shared" si="40"/>
        <v>0</v>
      </c>
    </row>
    <row r="868" spans="1:11" ht="19" x14ac:dyDescent="0.25">
      <c r="A868" s="671">
        <f t="shared" si="41"/>
        <v>3</v>
      </c>
      <c r="B868" s="652">
        <v>493</v>
      </c>
      <c r="C868" s="652" t="s">
        <v>563</v>
      </c>
      <c r="D868" s="654">
        <f>SUMIFS('BALANCE_P-1'!$C:$C,'BALANCE_P-1'!$W:$W,'BALANCE-REF'!$B868)</f>
        <v>0</v>
      </c>
      <c r="E868" s="654">
        <f>SUMIFS('BALANCE_P-1'!$D:$D,'BALANCE_P-1'!$W:$W,'BALANCE-REF'!$B868)</f>
        <v>0</v>
      </c>
      <c r="F868" s="654">
        <f>SUMIFS(BALANCE_P!$C:$C,BALANCE_P!$W:$W,'BALANCE-REF'!$B868)</f>
        <v>0</v>
      </c>
      <c r="G868" s="654">
        <f>SUMIFS(BALANCE_P!$D:$D,BALANCE_P!$W:$W,'BALANCE-REF'!$B868)</f>
        <v>0</v>
      </c>
      <c r="H868" s="656">
        <f>SUMIFS(BALANCE_P!$E:$E,BALANCE_P!$W:$W,'BALANCE-REF'!$B868)</f>
        <v>0</v>
      </c>
      <c r="I868" s="656">
        <f>SUMIFS(BALANCE_P!$F:$F,BALANCE_P!$W:$W,'BALANCE-REF'!$B868)</f>
        <v>0</v>
      </c>
      <c r="J868" s="687">
        <f t="shared" si="39"/>
        <v>0</v>
      </c>
      <c r="K868" s="687">
        <f t="shared" si="40"/>
        <v>0</v>
      </c>
    </row>
    <row r="869" spans="1:11" ht="19" x14ac:dyDescent="0.25">
      <c r="A869" s="671">
        <f t="shared" si="41"/>
        <v>4</v>
      </c>
      <c r="B869" s="652">
        <v>4936</v>
      </c>
      <c r="C869" s="652" t="s">
        <v>2528</v>
      </c>
      <c r="D869" s="654">
        <f>SUMIFS('BALANCE_P-1'!$C:$C,'BALANCE_P-1'!$V:$V,'BALANCE-REF'!$B869)</f>
        <v>0</v>
      </c>
      <c r="E869" s="654">
        <f>SUMIFS('BALANCE_P-1'!$D:$D,'BALANCE_P-1'!$V:$V,'BALANCE-REF'!$B869)</f>
        <v>0</v>
      </c>
      <c r="F869" s="654">
        <f>SUMIFS(BALANCE_P!$C:$C,BALANCE_P!$V:$V,'BALANCE-REF'!$B869)</f>
        <v>0</v>
      </c>
      <c r="G869" s="654">
        <f>SUMIFS(BALANCE_P!$D:$D,BALANCE_P!$V:$V,'BALANCE-REF'!$B869)</f>
        <v>0</v>
      </c>
      <c r="H869" s="656">
        <f>SUMIFS(BALANCE_P!$E:$E,BALANCE_P!$V:$V,'BALANCE-REF'!$B869)</f>
        <v>0</v>
      </c>
      <c r="I869" s="656">
        <f>SUMIFS(BALANCE_P!$F:$F,BALANCE_P!$V:$V,'BALANCE-REF'!$B869)</f>
        <v>0</v>
      </c>
      <c r="J869" s="687">
        <f t="shared" si="39"/>
        <v>0</v>
      </c>
      <c r="K869" s="687">
        <f t="shared" si="40"/>
        <v>0</v>
      </c>
    </row>
    <row r="870" spans="1:11" ht="19" x14ac:dyDescent="0.25">
      <c r="A870" s="671">
        <f t="shared" si="41"/>
        <v>5</v>
      </c>
      <c r="B870" s="652">
        <v>49361</v>
      </c>
      <c r="C870" s="652" t="s">
        <v>2529</v>
      </c>
      <c r="D870" s="654">
        <f>SUMIFS('BALANCE_P-1'!$C:$C,'BALANCE_P-1'!$U:$U,'BALANCE-REF'!$B870)</f>
        <v>0</v>
      </c>
      <c r="E870" s="654">
        <f>SUMIFS('BALANCE_P-1'!$D:$D,'BALANCE_P-1'!$U:$U,'BALANCE-REF'!$B870)</f>
        <v>0</v>
      </c>
      <c r="F870" s="654">
        <f>SUMIFS(BALANCE_P!$C:$C,BALANCE_P!$U:$U,'BALANCE-REF'!$B870)</f>
        <v>0</v>
      </c>
      <c r="G870" s="654">
        <f>SUMIFS(BALANCE_P!$D:$D,BALANCE_P!$U:$U,'BALANCE-REF'!$B870)</f>
        <v>0</v>
      </c>
      <c r="H870" s="656">
        <f>SUMIFS(BALANCE_P!$E:$E,BALANCE_P!$U:$U,'BALANCE-REF'!$B870)</f>
        <v>0</v>
      </c>
      <c r="I870" s="656">
        <f>SUMIFS(BALANCE_P!$F:$F,BALANCE_P!$U:$U,'BALANCE-REF'!$B870)</f>
        <v>0</v>
      </c>
      <c r="J870" s="687">
        <f t="shared" si="39"/>
        <v>0</v>
      </c>
      <c r="K870" s="687">
        <f t="shared" si="40"/>
        <v>0</v>
      </c>
    </row>
    <row r="871" spans="1:11" ht="19" x14ac:dyDescent="0.25">
      <c r="A871" s="671">
        <f t="shared" si="41"/>
        <v>5</v>
      </c>
      <c r="B871" s="652">
        <v>49362</v>
      </c>
      <c r="C871" s="652" t="s">
        <v>2530</v>
      </c>
      <c r="D871" s="654">
        <f>SUMIFS('BALANCE_P-1'!$C:$C,'BALANCE_P-1'!$U:$U,'BALANCE-REF'!$B871)</f>
        <v>0</v>
      </c>
      <c r="E871" s="654">
        <f>SUMIFS('BALANCE_P-1'!$D:$D,'BALANCE_P-1'!$U:$U,'BALANCE-REF'!$B871)</f>
        <v>0</v>
      </c>
      <c r="F871" s="654">
        <f>SUMIFS(BALANCE_P!$C:$C,BALANCE_P!$U:$U,'BALANCE-REF'!$B871)</f>
        <v>0</v>
      </c>
      <c r="G871" s="654">
        <f>SUMIFS(BALANCE_P!$D:$D,BALANCE_P!$U:$U,'BALANCE-REF'!$B871)</f>
        <v>0</v>
      </c>
      <c r="H871" s="656">
        <f>SUMIFS(BALANCE_P!$E:$E,BALANCE_P!$U:$U,'BALANCE-REF'!$B871)</f>
        <v>0</v>
      </c>
      <c r="I871" s="656">
        <f>SUMIFS(BALANCE_P!$F:$F,BALANCE_P!$U:$U,'BALANCE-REF'!$B871)</f>
        <v>0</v>
      </c>
      <c r="J871" s="687">
        <f t="shared" si="39"/>
        <v>0</v>
      </c>
      <c r="K871" s="687">
        <f t="shared" si="40"/>
        <v>0</v>
      </c>
    </row>
    <row r="872" spans="1:11" ht="19" x14ac:dyDescent="0.25">
      <c r="A872" s="671">
        <f t="shared" si="41"/>
        <v>4</v>
      </c>
      <c r="B872" s="652">
        <v>4937</v>
      </c>
      <c r="C872" s="652" t="s">
        <v>2531</v>
      </c>
      <c r="D872" s="654">
        <f>SUMIFS('BALANCE_P-1'!$C:$C,'BALANCE_P-1'!$V:$V,'BALANCE-REF'!$B872)</f>
        <v>0</v>
      </c>
      <c r="E872" s="654">
        <f>SUMIFS('BALANCE_P-1'!$D:$D,'BALANCE_P-1'!$V:$V,'BALANCE-REF'!$B872)</f>
        <v>0</v>
      </c>
      <c r="F872" s="654">
        <f>SUMIFS(BALANCE_P!$C:$C,BALANCE_P!$V:$V,'BALANCE-REF'!$B872)</f>
        <v>0</v>
      </c>
      <c r="G872" s="654">
        <f>SUMIFS(BALANCE_P!$D:$D,BALANCE_P!$V:$V,'BALANCE-REF'!$B872)</f>
        <v>0</v>
      </c>
      <c r="H872" s="656">
        <f>SUMIFS(BALANCE_P!$E:$E,BALANCE_P!$V:$V,'BALANCE-REF'!$B872)</f>
        <v>0</v>
      </c>
      <c r="I872" s="656">
        <f>SUMIFS(BALANCE_P!$F:$F,BALANCE_P!$V:$V,'BALANCE-REF'!$B872)</f>
        <v>0</v>
      </c>
      <c r="J872" s="687">
        <f t="shared" si="39"/>
        <v>0</v>
      </c>
      <c r="K872" s="687">
        <f t="shared" si="40"/>
        <v>0</v>
      </c>
    </row>
    <row r="873" spans="1:11" ht="19" x14ac:dyDescent="0.25">
      <c r="A873" s="671">
        <f t="shared" si="41"/>
        <v>3</v>
      </c>
      <c r="B873" s="652">
        <v>499</v>
      </c>
      <c r="C873" s="652" t="s">
        <v>2532</v>
      </c>
      <c r="D873" s="654">
        <f>SUMIFS('BALANCE_P-1'!$C:$C,'BALANCE_P-1'!$W:$W,'BALANCE-REF'!$B873)</f>
        <v>0</v>
      </c>
      <c r="E873" s="654">
        <f>SUMIFS('BALANCE_P-1'!$D:$D,'BALANCE_P-1'!$W:$W,'BALANCE-REF'!$B873)</f>
        <v>0</v>
      </c>
      <c r="F873" s="654">
        <f>SUMIFS(BALANCE_P!$C:$C,BALANCE_P!$W:$W,'BALANCE-REF'!$B873)</f>
        <v>0</v>
      </c>
      <c r="G873" s="654">
        <f>SUMIFS(BALANCE_P!$D:$D,BALANCE_P!$W:$W,'BALANCE-REF'!$B873)</f>
        <v>0</v>
      </c>
      <c r="H873" s="656">
        <f>SUMIFS(BALANCE_P!$E:$E,BALANCE_P!$W:$W,'BALANCE-REF'!$B873)</f>
        <v>0</v>
      </c>
      <c r="I873" s="656">
        <f>SUMIFS(BALANCE_P!$F:$F,BALANCE_P!$W:$W,'BALANCE-REF'!$B873)</f>
        <v>0</v>
      </c>
      <c r="J873" s="687">
        <f t="shared" si="39"/>
        <v>0</v>
      </c>
      <c r="K873" s="687">
        <f t="shared" si="40"/>
        <v>0</v>
      </c>
    </row>
    <row r="874" spans="1:11" ht="19" x14ac:dyDescent="0.25">
      <c r="A874" s="671">
        <f t="shared" si="41"/>
        <v>4</v>
      </c>
      <c r="B874" s="652">
        <v>4996</v>
      </c>
      <c r="C874" s="652" t="s">
        <v>2533</v>
      </c>
      <c r="D874" s="654">
        <f>SUMIFS('BALANCE_P-1'!$C:$C,'BALANCE_P-1'!$V:$V,'BALANCE-REF'!$B874)</f>
        <v>0</v>
      </c>
      <c r="E874" s="654">
        <f>SUMIFS('BALANCE_P-1'!$D:$D,'BALANCE_P-1'!$V:$V,'BALANCE-REF'!$B874)</f>
        <v>0</v>
      </c>
      <c r="F874" s="654">
        <f>SUMIFS(BALANCE_P!$C:$C,BALANCE_P!$V:$V,'BALANCE-REF'!$B874)</f>
        <v>0</v>
      </c>
      <c r="G874" s="654">
        <f>SUMIFS(BALANCE_P!$D:$D,BALANCE_P!$V:$V,'BALANCE-REF'!$B874)</f>
        <v>0</v>
      </c>
      <c r="H874" s="656">
        <f>SUMIFS(BALANCE_P!$E:$E,BALANCE_P!$V:$V,'BALANCE-REF'!$B874)</f>
        <v>0</v>
      </c>
      <c r="I874" s="656">
        <f>SUMIFS(BALANCE_P!$F:$F,BALANCE_P!$V:$V,'BALANCE-REF'!$B874)</f>
        <v>0</v>
      </c>
      <c r="J874" s="687">
        <f t="shared" si="39"/>
        <v>0</v>
      </c>
      <c r="K874" s="687">
        <f t="shared" si="40"/>
        <v>0</v>
      </c>
    </row>
    <row r="875" spans="1:11" ht="19" x14ac:dyDescent="0.25">
      <c r="A875" s="671">
        <f t="shared" si="41"/>
        <v>5</v>
      </c>
      <c r="B875" s="652">
        <v>49961</v>
      </c>
      <c r="C875" s="652" t="s">
        <v>2534</v>
      </c>
      <c r="D875" s="654">
        <f>SUMIFS('BALANCE_P-1'!$C:$C,'BALANCE_P-1'!$U:$U,'BALANCE-REF'!$B875)</f>
        <v>0</v>
      </c>
      <c r="E875" s="654">
        <f>SUMIFS('BALANCE_P-1'!$D:$D,'BALANCE_P-1'!$U:$U,'BALANCE-REF'!$B875)</f>
        <v>0</v>
      </c>
      <c r="F875" s="654">
        <f>SUMIFS(BALANCE_P!$C:$C,BALANCE_P!$U:$U,'BALANCE-REF'!$B875)</f>
        <v>0</v>
      </c>
      <c r="G875" s="654">
        <f>SUMIFS(BALANCE_P!$D:$D,BALANCE_P!$U:$U,'BALANCE-REF'!$B875)</f>
        <v>0</v>
      </c>
      <c r="H875" s="656">
        <f>SUMIFS(BALANCE_P!$E:$E,BALANCE_P!$U:$U,'BALANCE-REF'!$B875)</f>
        <v>0</v>
      </c>
      <c r="I875" s="656">
        <f>SUMIFS(BALANCE_P!$F:$F,BALANCE_P!$U:$U,'BALANCE-REF'!$B875)</f>
        <v>0</v>
      </c>
      <c r="J875" s="687">
        <f t="shared" si="39"/>
        <v>0</v>
      </c>
      <c r="K875" s="687">
        <f t="shared" si="40"/>
        <v>0</v>
      </c>
    </row>
    <row r="876" spans="1:11" ht="19" x14ac:dyDescent="0.25">
      <c r="A876" s="671">
        <f t="shared" si="41"/>
        <v>6</v>
      </c>
      <c r="B876" s="652">
        <v>499611</v>
      </c>
      <c r="C876" s="652" t="s">
        <v>2535</v>
      </c>
      <c r="D876" s="654">
        <f>SUMIFS('BALANCE_P-1'!$C:$C,'BALANCE_P-1'!$T:$T,'BALANCE-REF'!$B876)</f>
        <v>0</v>
      </c>
      <c r="E876" s="654">
        <f>SUMIFS('BALANCE_P-1'!$D:$D,'BALANCE_P-1'!$T:$T,'BALANCE-REF'!$B876)</f>
        <v>0</v>
      </c>
      <c r="F876" s="654">
        <f>SUMIFS(BALANCE_P!$C:$C,BALANCE_P!$T:$T,'BALANCE-REF'!$B876)</f>
        <v>0</v>
      </c>
      <c r="G876" s="654">
        <f>SUMIFS(BALANCE_P!$D:$D,BALANCE_P!$T:$T,'BALANCE-REF'!$B876)</f>
        <v>0</v>
      </c>
      <c r="H876" s="656">
        <f>SUMIFS(BALANCE_P!$E:$E,BALANCE_P!$T:$T,'BALANCE-REF'!$B876)</f>
        <v>0</v>
      </c>
      <c r="I876" s="656">
        <f>SUMIFS(BALANCE_P!$F:$F,BALANCE_P!$T:$T,'BALANCE-REF'!$B876)</f>
        <v>0</v>
      </c>
      <c r="J876" s="687">
        <f t="shared" si="39"/>
        <v>0</v>
      </c>
      <c r="K876" s="687">
        <f t="shared" si="40"/>
        <v>0</v>
      </c>
    </row>
    <row r="877" spans="1:11" ht="19" x14ac:dyDescent="0.25">
      <c r="A877" s="671">
        <f t="shared" si="41"/>
        <v>6</v>
      </c>
      <c r="B877" s="652">
        <v>499612</v>
      </c>
      <c r="C877" s="652" t="s">
        <v>2536</v>
      </c>
      <c r="D877" s="654">
        <f>SUMIFS('BALANCE_P-1'!$C:$C,'BALANCE_P-1'!$T:$T,'BALANCE-REF'!$B877)</f>
        <v>0</v>
      </c>
      <c r="E877" s="654">
        <f>SUMIFS('BALANCE_P-1'!$D:$D,'BALANCE_P-1'!$T:$T,'BALANCE-REF'!$B877)</f>
        <v>0</v>
      </c>
      <c r="F877" s="654">
        <f>SUMIFS(BALANCE_P!$C:$C,BALANCE_P!$T:$T,'BALANCE-REF'!$B877)</f>
        <v>0</v>
      </c>
      <c r="G877" s="654">
        <f>SUMIFS(BALANCE_P!$D:$D,BALANCE_P!$T:$T,'BALANCE-REF'!$B877)</f>
        <v>0</v>
      </c>
      <c r="H877" s="656">
        <f>SUMIFS(BALANCE_P!$E:$E,BALANCE_P!$T:$T,'BALANCE-REF'!$B877)</f>
        <v>0</v>
      </c>
      <c r="I877" s="656">
        <f>SUMIFS(BALANCE_P!$F:$F,BALANCE_P!$T:$T,'BALANCE-REF'!$B877)</f>
        <v>0</v>
      </c>
      <c r="J877" s="687">
        <f t="shared" si="39"/>
        <v>0</v>
      </c>
      <c r="K877" s="687">
        <f t="shared" si="40"/>
        <v>0</v>
      </c>
    </row>
    <row r="878" spans="1:11" ht="19" x14ac:dyDescent="0.25">
      <c r="A878" s="671">
        <f t="shared" si="41"/>
        <v>5</v>
      </c>
      <c r="B878" s="652">
        <v>49962</v>
      </c>
      <c r="C878" s="652" t="s">
        <v>2537</v>
      </c>
      <c r="D878" s="654">
        <f>SUMIFS('BALANCE_P-1'!$C:$C,'BALANCE_P-1'!$U:$U,'BALANCE-REF'!$B878)</f>
        <v>0</v>
      </c>
      <c r="E878" s="654">
        <f>SUMIFS('BALANCE_P-1'!$D:$D,'BALANCE_P-1'!$U:$U,'BALANCE-REF'!$B878)</f>
        <v>0</v>
      </c>
      <c r="F878" s="654">
        <f>SUMIFS(BALANCE_P!$C:$C,BALANCE_P!$U:$U,'BALANCE-REF'!$B878)</f>
        <v>0</v>
      </c>
      <c r="G878" s="654">
        <f>SUMIFS(BALANCE_P!$D:$D,BALANCE_P!$U:$U,'BALANCE-REF'!$B878)</f>
        <v>0</v>
      </c>
      <c r="H878" s="656">
        <f>SUMIFS(BALANCE_P!$E:$E,BALANCE_P!$U:$U,'BALANCE-REF'!$B878)</f>
        <v>0</v>
      </c>
      <c r="I878" s="656">
        <f>SUMIFS(BALANCE_P!$F:$F,BALANCE_P!$U:$U,'BALANCE-REF'!$B878)</f>
        <v>0</v>
      </c>
      <c r="J878" s="687">
        <f t="shared" si="39"/>
        <v>0</v>
      </c>
      <c r="K878" s="687">
        <f t="shared" si="40"/>
        <v>0</v>
      </c>
    </row>
    <row r="879" spans="1:11" ht="19" x14ac:dyDescent="0.25">
      <c r="A879" s="671">
        <f t="shared" si="41"/>
        <v>5</v>
      </c>
      <c r="B879" s="652">
        <v>49963</v>
      </c>
      <c r="C879" s="652" t="s">
        <v>2538</v>
      </c>
      <c r="D879" s="654">
        <f>SUMIFS('BALANCE_P-1'!$C:$C,'BALANCE_P-1'!$U:$U,'BALANCE-REF'!$B879)</f>
        <v>0</v>
      </c>
      <c r="E879" s="654">
        <f>SUMIFS('BALANCE_P-1'!$D:$D,'BALANCE_P-1'!$U:$U,'BALANCE-REF'!$B879)</f>
        <v>0</v>
      </c>
      <c r="F879" s="654">
        <f>SUMIFS(BALANCE_P!$C:$C,BALANCE_P!$U:$U,'BALANCE-REF'!$B879)</f>
        <v>0</v>
      </c>
      <c r="G879" s="654">
        <f>SUMIFS(BALANCE_P!$D:$D,BALANCE_P!$U:$U,'BALANCE-REF'!$B879)</f>
        <v>0</v>
      </c>
      <c r="H879" s="656">
        <f>SUMIFS(BALANCE_P!$E:$E,BALANCE_P!$U:$U,'BALANCE-REF'!$B879)</f>
        <v>0</v>
      </c>
      <c r="I879" s="656">
        <f>SUMIFS(BALANCE_P!$F:$F,BALANCE_P!$U:$U,'BALANCE-REF'!$B879)</f>
        <v>0</v>
      </c>
      <c r="J879" s="687">
        <f t="shared" si="39"/>
        <v>0</v>
      </c>
      <c r="K879" s="687">
        <f t="shared" si="40"/>
        <v>0</v>
      </c>
    </row>
    <row r="880" spans="1:11" ht="19" x14ac:dyDescent="0.25">
      <c r="A880" s="671">
        <f t="shared" si="41"/>
        <v>4</v>
      </c>
      <c r="B880" s="652">
        <v>4997</v>
      </c>
      <c r="C880" s="652" t="s">
        <v>2539</v>
      </c>
      <c r="D880" s="654">
        <f>SUMIFS('BALANCE_P-1'!$C:$C,'BALANCE_P-1'!$V:$V,'BALANCE-REF'!$B880)</f>
        <v>0</v>
      </c>
      <c r="E880" s="654">
        <f>SUMIFS('BALANCE_P-1'!$D:$D,'BALANCE_P-1'!$V:$V,'BALANCE-REF'!$B880)</f>
        <v>0</v>
      </c>
      <c r="F880" s="654">
        <f>SUMIFS(BALANCE_P!$C:$C,BALANCE_P!$V:$V,'BALANCE-REF'!$B880)</f>
        <v>0</v>
      </c>
      <c r="G880" s="654">
        <f>SUMIFS(BALANCE_P!$D:$D,BALANCE_P!$V:$V,'BALANCE-REF'!$B880)</f>
        <v>0</v>
      </c>
      <c r="H880" s="656">
        <f>SUMIFS(BALANCE_P!$E:$E,BALANCE_P!$V:$V,'BALANCE-REF'!$B880)</f>
        <v>0</v>
      </c>
      <c r="I880" s="656">
        <f>SUMIFS(BALANCE_P!$F:$F,BALANCE_P!$V:$V,'BALANCE-REF'!$B880)</f>
        <v>0</v>
      </c>
      <c r="J880" s="687">
        <f t="shared" si="39"/>
        <v>0</v>
      </c>
      <c r="K880" s="687">
        <f t="shared" si="40"/>
        <v>0</v>
      </c>
    </row>
    <row r="881" spans="1:11" ht="19" x14ac:dyDescent="0.25">
      <c r="A881" s="671">
        <f t="shared" si="41"/>
        <v>5</v>
      </c>
      <c r="B881" s="652">
        <v>49971</v>
      </c>
      <c r="C881" s="652" t="s">
        <v>2534</v>
      </c>
      <c r="D881" s="654">
        <f>SUMIFS('BALANCE_P-1'!$C:$C,'BALANCE_P-1'!$U:$U,'BALANCE-REF'!$B881)</f>
        <v>0</v>
      </c>
      <c r="E881" s="654">
        <f>SUMIFS('BALANCE_P-1'!$D:$D,'BALANCE_P-1'!$U:$U,'BALANCE-REF'!$B881)</f>
        <v>0</v>
      </c>
      <c r="F881" s="654">
        <f>SUMIFS(BALANCE_P!$C:$C,BALANCE_P!$U:$U,'BALANCE-REF'!$B881)</f>
        <v>0</v>
      </c>
      <c r="G881" s="654">
        <f>SUMIFS(BALANCE_P!$D:$D,BALANCE_P!$U:$U,'BALANCE-REF'!$B881)</f>
        <v>0</v>
      </c>
      <c r="H881" s="656">
        <f>SUMIFS(BALANCE_P!$E:$E,BALANCE_P!$U:$U,'BALANCE-REF'!$B881)</f>
        <v>0</v>
      </c>
      <c r="I881" s="656">
        <f>SUMIFS(BALANCE_P!$F:$F,BALANCE_P!$U:$U,'BALANCE-REF'!$B881)</f>
        <v>0</v>
      </c>
      <c r="J881" s="687">
        <f t="shared" si="39"/>
        <v>0</v>
      </c>
      <c r="K881" s="687">
        <f t="shared" si="40"/>
        <v>0</v>
      </c>
    </row>
    <row r="882" spans="1:11" ht="19" x14ac:dyDescent="0.25">
      <c r="A882" s="671">
        <f t="shared" si="41"/>
        <v>6</v>
      </c>
      <c r="B882" s="652">
        <v>499711</v>
      </c>
      <c r="C882" s="652" t="s">
        <v>2535</v>
      </c>
      <c r="D882" s="654">
        <f>SUMIFS('BALANCE_P-1'!$C:$C,'BALANCE_P-1'!$T:$T,'BALANCE-REF'!$B882)</f>
        <v>0</v>
      </c>
      <c r="E882" s="654">
        <f>SUMIFS('BALANCE_P-1'!$D:$D,'BALANCE_P-1'!$T:$T,'BALANCE-REF'!$B882)</f>
        <v>0</v>
      </c>
      <c r="F882" s="654">
        <f>SUMIFS(BALANCE_P!$C:$C,BALANCE_P!$T:$T,'BALANCE-REF'!$B882)</f>
        <v>0</v>
      </c>
      <c r="G882" s="654">
        <f>SUMIFS(BALANCE_P!$D:$D,BALANCE_P!$T:$T,'BALANCE-REF'!$B882)</f>
        <v>0</v>
      </c>
      <c r="H882" s="656">
        <f>SUMIFS(BALANCE_P!$E:$E,BALANCE_P!$T:$T,'BALANCE-REF'!$B882)</f>
        <v>0</v>
      </c>
      <c r="I882" s="656">
        <f>SUMIFS(BALANCE_P!$F:$F,BALANCE_P!$T:$T,'BALANCE-REF'!$B882)</f>
        <v>0</v>
      </c>
      <c r="J882" s="687">
        <f t="shared" si="39"/>
        <v>0</v>
      </c>
      <c r="K882" s="687">
        <f t="shared" si="40"/>
        <v>0</v>
      </c>
    </row>
    <row r="883" spans="1:11" ht="19" x14ac:dyDescent="0.25">
      <c r="A883" s="671">
        <f t="shared" si="41"/>
        <v>6</v>
      </c>
      <c r="B883" s="652">
        <v>499712</v>
      </c>
      <c r="C883" s="652" t="s">
        <v>2536</v>
      </c>
      <c r="D883" s="654">
        <f>SUMIFS('BALANCE_P-1'!$C:$C,'BALANCE_P-1'!$T:$T,'BALANCE-REF'!$B883)</f>
        <v>0</v>
      </c>
      <c r="E883" s="654">
        <f>SUMIFS('BALANCE_P-1'!$D:$D,'BALANCE_P-1'!$T:$T,'BALANCE-REF'!$B883)</f>
        <v>0</v>
      </c>
      <c r="F883" s="654">
        <f>SUMIFS(BALANCE_P!$C:$C,BALANCE_P!$T:$T,'BALANCE-REF'!$B883)</f>
        <v>0</v>
      </c>
      <c r="G883" s="654">
        <f>SUMIFS(BALANCE_P!$D:$D,BALANCE_P!$T:$T,'BALANCE-REF'!$B883)</f>
        <v>0</v>
      </c>
      <c r="H883" s="656">
        <f>SUMIFS(BALANCE_P!$E:$E,BALANCE_P!$T:$T,'BALANCE-REF'!$B883)</f>
        <v>0</v>
      </c>
      <c r="I883" s="656">
        <f>SUMIFS(BALANCE_P!$F:$F,BALANCE_P!$T:$T,'BALANCE-REF'!$B883)</f>
        <v>0</v>
      </c>
      <c r="J883" s="687">
        <f t="shared" si="39"/>
        <v>0</v>
      </c>
      <c r="K883" s="687">
        <f t="shared" si="40"/>
        <v>0</v>
      </c>
    </row>
    <row r="884" spans="1:11" ht="19" x14ac:dyDescent="0.25">
      <c r="A884" s="671">
        <f t="shared" si="41"/>
        <v>5</v>
      </c>
      <c r="B884" s="652">
        <v>49972</v>
      </c>
      <c r="C884" s="652" t="s">
        <v>2537</v>
      </c>
      <c r="D884" s="654">
        <f>SUMIFS('BALANCE_P-1'!$C:$C,'BALANCE_P-1'!$U:$U,'BALANCE-REF'!$B884)</f>
        <v>0</v>
      </c>
      <c r="E884" s="654">
        <f>SUMIFS('BALANCE_P-1'!$D:$D,'BALANCE_P-1'!$U:$U,'BALANCE-REF'!$B884)</f>
        <v>0</v>
      </c>
      <c r="F884" s="654">
        <f>SUMIFS(BALANCE_P!$C:$C,BALANCE_P!$U:$U,'BALANCE-REF'!$B884)</f>
        <v>0</v>
      </c>
      <c r="G884" s="654">
        <f>SUMIFS(BALANCE_P!$D:$D,BALANCE_P!$U:$U,'BALANCE-REF'!$B884)</f>
        <v>0</v>
      </c>
      <c r="H884" s="656">
        <f>SUMIFS(BALANCE_P!$E:$E,BALANCE_P!$U:$U,'BALANCE-REF'!$B884)</f>
        <v>0</v>
      </c>
      <c r="I884" s="656">
        <f>SUMIFS(BALANCE_P!$F:$F,BALANCE_P!$U:$U,'BALANCE-REF'!$B884)</f>
        <v>0</v>
      </c>
      <c r="J884" s="687">
        <f t="shared" si="39"/>
        <v>0</v>
      </c>
      <c r="K884" s="687">
        <f t="shared" si="40"/>
        <v>0</v>
      </c>
    </row>
    <row r="885" spans="1:11" ht="19" x14ac:dyDescent="0.25">
      <c r="A885" s="671">
        <f t="shared" si="41"/>
        <v>5</v>
      </c>
      <c r="B885" s="652">
        <v>49973</v>
      </c>
      <c r="C885" s="652" t="s">
        <v>2538</v>
      </c>
      <c r="D885" s="654">
        <f>SUMIFS('BALANCE_P-1'!$C:$C,'BALANCE_P-1'!$U:$U,'BALANCE-REF'!$B885)</f>
        <v>0</v>
      </c>
      <c r="E885" s="654">
        <f>SUMIFS('BALANCE_P-1'!$D:$D,'BALANCE_P-1'!$U:$U,'BALANCE-REF'!$B885)</f>
        <v>0</v>
      </c>
      <c r="F885" s="654">
        <f>SUMIFS(BALANCE_P!$C:$C,BALANCE_P!$U:$U,'BALANCE-REF'!$B885)</f>
        <v>0</v>
      </c>
      <c r="G885" s="654">
        <f>SUMIFS(BALANCE_P!$D:$D,BALANCE_P!$U:$U,'BALANCE-REF'!$B885)</f>
        <v>0</v>
      </c>
      <c r="H885" s="656">
        <f>SUMIFS(BALANCE_P!$E:$E,BALANCE_P!$U:$U,'BALANCE-REF'!$B885)</f>
        <v>0</v>
      </c>
      <c r="I885" s="656">
        <f>SUMIFS(BALANCE_P!$F:$F,BALANCE_P!$U:$U,'BALANCE-REF'!$B885)</f>
        <v>0</v>
      </c>
      <c r="J885" s="687">
        <f t="shared" si="39"/>
        <v>0</v>
      </c>
      <c r="K885" s="687">
        <f t="shared" si="40"/>
        <v>0</v>
      </c>
    </row>
    <row r="886" spans="1:11" ht="19" x14ac:dyDescent="0.25">
      <c r="A886" s="671">
        <f t="shared" si="41"/>
        <v>1</v>
      </c>
      <c r="B886" s="655">
        <v>5</v>
      </c>
      <c r="C886" s="655" t="s">
        <v>254</v>
      </c>
      <c r="D886" s="656">
        <f>SUMIFS('BALANCE_P-1'!$C:$C,'BALANCE_P-1'!$Y:$Y,'BALANCE-REF'!$B886)</f>
        <v>0</v>
      </c>
      <c r="E886" s="657">
        <f>SUMIFS('BALANCE_P-1'!$D:$D,'BALANCE_P-1'!$Y:$Y,'BALANCE-REF'!$B886)</f>
        <v>27659086441</v>
      </c>
      <c r="F886" s="656">
        <f>SUMIFS(BALANCE_P!$C:$C,BALANCE_P!$Y:$Y,'BALANCE-REF'!$B886)</f>
        <v>14102434382</v>
      </c>
      <c r="G886" s="657">
        <f>SUMIFS(BALANCE_P!$D:$D,BALANCE_P!$Y:$Y,'BALANCE-REF'!$B886)</f>
        <v>14087256973</v>
      </c>
      <c r="H886" s="656">
        <f>SUMIFS(BALANCE_P!$E:$E,BALANCE_P!$Y:$Y,'BALANCE-REF'!$B886)</f>
        <v>0</v>
      </c>
      <c r="I886" s="656">
        <f>SUMIFS(BALANCE_P!$F:$F,BALANCE_P!$Y:$Y,'BALANCE-REF'!$B886)</f>
        <v>27643909032</v>
      </c>
      <c r="J886" s="687">
        <f t="shared" si="39"/>
        <v>0</v>
      </c>
      <c r="K886" s="687">
        <f t="shared" si="40"/>
        <v>-15177409</v>
      </c>
    </row>
    <row r="887" spans="1:11" ht="19" x14ac:dyDescent="0.25">
      <c r="A887" s="671">
        <f t="shared" si="41"/>
        <v>2</v>
      </c>
      <c r="B887" s="658">
        <v>50</v>
      </c>
      <c r="C887" s="658" t="s">
        <v>2540</v>
      </c>
      <c r="D887" s="659">
        <f>SUMIFS('BALANCE_P-1'!$C:$C,'BALANCE_P-1'!$X:$X,'BALANCE-REF'!$B887)</f>
        <v>0</v>
      </c>
      <c r="E887" s="659">
        <f>SUMIFS('BALANCE_P-1'!$D:$D,'BALANCE_P-1'!$X:$X,'BALANCE-REF'!$B887)</f>
        <v>815804205</v>
      </c>
      <c r="F887" s="659">
        <f>SUMIFS(BALANCE_P!$C:$C,BALANCE_P!$X:$X,'BALANCE-REF'!$B887)</f>
        <v>236078942</v>
      </c>
      <c r="G887" s="659">
        <f>SUMIFS(BALANCE_P!$D:$D,BALANCE_P!$X:$X,'BALANCE-REF'!$B887)</f>
        <v>37178833</v>
      </c>
      <c r="H887" s="656">
        <f>SUMIFS(BALANCE_P!$E:$E,BALANCE_P!$X:$X,'BALANCE-REF'!$B887)</f>
        <v>0</v>
      </c>
      <c r="I887" s="656">
        <f>SUMIFS(BALANCE_P!$F:$F,BALANCE_P!$X:$X,'BALANCE-REF'!$B887)</f>
        <v>616904096</v>
      </c>
      <c r="J887" s="687">
        <f t="shared" si="39"/>
        <v>0</v>
      </c>
      <c r="K887" s="687">
        <f t="shared" si="40"/>
        <v>-198900109</v>
      </c>
    </row>
    <row r="888" spans="1:11" ht="19" x14ac:dyDescent="0.25">
      <c r="A888" s="671">
        <f t="shared" si="41"/>
        <v>3</v>
      </c>
      <c r="B888" s="652">
        <v>501</v>
      </c>
      <c r="C888" s="652" t="s">
        <v>62</v>
      </c>
      <c r="D888" s="654">
        <f>SUMIFS('BALANCE_P-1'!$C:$C,'BALANCE_P-1'!$W:$W,'BALANCE-REF'!$B888)</f>
        <v>0</v>
      </c>
      <c r="E888" s="654">
        <f>SUMIFS('BALANCE_P-1'!$D:$D,'BALANCE_P-1'!$W:$W,'BALANCE-REF'!$B888)</f>
        <v>0</v>
      </c>
      <c r="F888" s="654">
        <f>SUMIFS(BALANCE_P!$C:$C,BALANCE_P!$W:$W,'BALANCE-REF'!$B888)</f>
        <v>8724596</v>
      </c>
      <c r="G888" s="654">
        <f>SUMIFS(BALANCE_P!$D:$D,BALANCE_P!$W:$W,'BALANCE-REF'!$B888)</f>
        <v>8724596</v>
      </c>
      <c r="H888" s="656">
        <f>SUMIFS(BALANCE_P!$E:$E,BALANCE_P!$W:$W,'BALANCE-REF'!$B888)</f>
        <v>0</v>
      </c>
      <c r="I888" s="656">
        <f>SUMIFS(BALANCE_P!$F:$F,BALANCE_P!$W:$W,'BALANCE-REF'!$B888)</f>
        <v>0</v>
      </c>
      <c r="J888" s="687">
        <f t="shared" si="39"/>
        <v>0</v>
      </c>
      <c r="K888" s="687">
        <f t="shared" si="40"/>
        <v>0</v>
      </c>
    </row>
    <row r="889" spans="1:11" ht="19" x14ac:dyDescent="0.25">
      <c r="A889" s="671">
        <f t="shared" si="41"/>
        <v>4</v>
      </c>
      <c r="B889" s="652">
        <v>5011</v>
      </c>
      <c r="C889" s="652" t="s">
        <v>62</v>
      </c>
      <c r="D889" s="654">
        <f>SUMIFS('BALANCE_P-1'!$C:$C,'BALANCE_P-1'!$V:$V,'BALANCE-REF'!$B889)</f>
        <v>0</v>
      </c>
      <c r="E889" s="654">
        <f>SUMIFS('BALANCE_P-1'!$D:$D,'BALANCE_P-1'!$V:$V,'BALANCE-REF'!$B889)</f>
        <v>0</v>
      </c>
      <c r="F889" s="654">
        <f>SUMIFS(BALANCE_P!$C:$C,BALANCE_P!$V:$V,'BALANCE-REF'!$B889)</f>
        <v>8724596</v>
      </c>
      <c r="G889" s="654">
        <f>SUMIFS(BALANCE_P!$D:$D,BALANCE_P!$V:$V,'BALANCE-REF'!$B889)</f>
        <v>8724596</v>
      </c>
      <c r="H889" s="656">
        <f>SUMIFS(BALANCE_P!$E:$E,BALANCE_P!$V:$V,'BALANCE-REF'!$B889)</f>
        <v>0</v>
      </c>
      <c r="I889" s="656">
        <f>SUMIFS(BALANCE_P!$F:$F,BALANCE_P!$V:$V,'BALANCE-REF'!$B889)</f>
        <v>0</v>
      </c>
      <c r="J889" s="687">
        <f t="shared" si="39"/>
        <v>0</v>
      </c>
      <c r="K889" s="687">
        <f t="shared" si="40"/>
        <v>0</v>
      </c>
    </row>
    <row r="890" spans="1:11" ht="19" x14ac:dyDescent="0.25">
      <c r="A890" s="671">
        <f t="shared" si="41"/>
        <v>5</v>
      </c>
      <c r="B890" s="652">
        <v>50111</v>
      </c>
      <c r="C890" s="652" t="s">
        <v>2541</v>
      </c>
      <c r="D890" s="654">
        <f>SUMIFS('BALANCE_P-1'!$C:$C,'BALANCE_P-1'!$U:$U,'BALANCE-REF'!$B890)</f>
        <v>0</v>
      </c>
      <c r="E890" s="654">
        <f>SUMIFS('BALANCE_P-1'!$D:$D,'BALANCE_P-1'!$U:$U,'BALANCE-REF'!$B890)</f>
        <v>0</v>
      </c>
      <c r="F890" s="654">
        <f>SUMIFS(BALANCE_P!$C:$C,BALANCE_P!$U:$U,'BALANCE-REF'!$B890)</f>
        <v>0</v>
      </c>
      <c r="G890" s="654">
        <f>SUMIFS(BALANCE_P!$D:$D,BALANCE_P!$U:$U,'BALANCE-REF'!$B890)</f>
        <v>0</v>
      </c>
      <c r="H890" s="656">
        <f>SUMIFS(BALANCE_P!$E:$E,BALANCE_P!$U:$U,'BALANCE-REF'!$B890)</f>
        <v>0</v>
      </c>
      <c r="I890" s="656">
        <f>SUMIFS(BALANCE_P!$F:$F,BALANCE_P!$U:$U,'BALANCE-REF'!$B890)</f>
        <v>0</v>
      </c>
      <c r="J890" s="687">
        <f t="shared" si="39"/>
        <v>0</v>
      </c>
      <c r="K890" s="687">
        <f t="shared" si="40"/>
        <v>0</v>
      </c>
    </row>
    <row r="891" spans="1:11" ht="19" x14ac:dyDescent="0.25">
      <c r="A891" s="671">
        <f t="shared" si="41"/>
        <v>5</v>
      </c>
      <c r="B891" s="652">
        <v>50112</v>
      </c>
      <c r="C891" s="652" t="s">
        <v>2542</v>
      </c>
      <c r="D891" s="654">
        <f>SUMIFS('BALANCE_P-1'!$C:$C,'BALANCE_P-1'!$U:$U,'BALANCE-REF'!$B891)</f>
        <v>0</v>
      </c>
      <c r="E891" s="654">
        <f>SUMIFS('BALANCE_P-1'!$D:$D,'BALANCE_P-1'!$U:$U,'BALANCE-REF'!$B891)</f>
        <v>0</v>
      </c>
      <c r="F891" s="654">
        <f>SUMIFS(BALANCE_P!$C:$C,BALANCE_P!$U:$U,'BALANCE-REF'!$B891)</f>
        <v>8724596</v>
      </c>
      <c r="G891" s="654">
        <f>SUMIFS(BALANCE_P!$D:$D,BALANCE_P!$U:$U,'BALANCE-REF'!$B891)</f>
        <v>8724596</v>
      </c>
      <c r="H891" s="656">
        <f>SUMIFS(BALANCE_P!$E:$E,BALANCE_P!$U:$U,'BALANCE-REF'!$B891)</f>
        <v>0</v>
      </c>
      <c r="I891" s="656">
        <f>SUMIFS(BALANCE_P!$F:$F,BALANCE_P!$U:$U,'BALANCE-REF'!$B891)</f>
        <v>0</v>
      </c>
      <c r="J891" s="687">
        <f t="shared" si="39"/>
        <v>0</v>
      </c>
      <c r="K891" s="687">
        <f t="shared" si="40"/>
        <v>0</v>
      </c>
    </row>
    <row r="892" spans="1:11" ht="19" x14ac:dyDescent="0.25">
      <c r="A892" s="671">
        <f t="shared" si="41"/>
        <v>5</v>
      </c>
      <c r="B892" s="652">
        <v>50113</v>
      </c>
      <c r="C892" s="652" t="s">
        <v>2543</v>
      </c>
      <c r="D892" s="654">
        <f>SUMIFS('BALANCE_P-1'!$C:$C,'BALANCE_P-1'!$U:$U,'BALANCE-REF'!$B892)</f>
        <v>0</v>
      </c>
      <c r="E892" s="654">
        <f>SUMIFS('BALANCE_P-1'!$D:$D,'BALANCE_P-1'!$U:$U,'BALANCE-REF'!$B892)</f>
        <v>0</v>
      </c>
      <c r="F892" s="654">
        <f>SUMIFS(BALANCE_P!$C:$C,BALANCE_P!$U:$U,'BALANCE-REF'!$B892)</f>
        <v>0</v>
      </c>
      <c r="G892" s="654">
        <f>SUMIFS(BALANCE_P!$D:$D,BALANCE_P!$U:$U,'BALANCE-REF'!$B892)</f>
        <v>0</v>
      </c>
      <c r="H892" s="656">
        <f>SUMIFS(BALANCE_P!$E:$E,BALANCE_P!$U:$U,'BALANCE-REF'!$B892)</f>
        <v>0</v>
      </c>
      <c r="I892" s="656">
        <f>SUMIFS(BALANCE_P!$F:$F,BALANCE_P!$U:$U,'BALANCE-REF'!$B892)</f>
        <v>0</v>
      </c>
      <c r="J892" s="687">
        <f t="shared" si="39"/>
        <v>0</v>
      </c>
      <c r="K892" s="687">
        <f t="shared" si="40"/>
        <v>0</v>
      </c>
    </row>
    <row r="893" spans="1:11" ht="19" x14ac:dyDescent="0.25">
      <c r="A893" s="671">
        <f t="shared" si="41"/>
        <v>4</v>
      </c>
      <c r="B893" s="652">
        <v>5012</v>
      </c>
      <c r="C893" s="652" t="s">
        <v>2544</v>
      </c>
      <c r="D893" s="654">
        <f>SUMIFS('BALANCE_P-1'!$C:$C,'BALANCE_P-1'!$V:$V,'BALANCE-REF'!$B893)</f>
        <v>0</v>
      </c>
      <c r="E893" s="654">
        <f>SUMIFS('BALANCE_P-1'!$D:$D,'BALANCE_P-1'!$V:$V,'BALANCE-REF'!$B893)</f>
        <v>0</v>
      </c>
      <c r="F893" s="654">
        <f>SUMIFS(BALANCE_P!$C:$C,BALANCE_P!$V:$V,'BALANCE-REF'!$B893)</f>
        <v>0</v>
      </c>
      <c r="G893" s="654">
        <f>SUMIFS(BALANCE_P!$D:$D,BALANCE_P!$V:$V,'BALANCE-REF'!$B893)</f>
        <v>0</v>
      </c>
      <c r="H893" s="656">
        <f>SUMIFS(BALANCE_P!$E:$E,BALANCE_P!$V:$V,'BALANCE-REF'!$B893)</f>
        <v>0</v>
      </c>
      <c r="I893" s="656">
        <f>SUMIFS(BALANCE_P!$F:$F,BALANCE_P!$V:$V,'BALANCE-REF'!$B893)</f>
        <v>0</v>
      </c>
      <c r="J893" s="687">
        <f t="shared" si="39"/>
        <v>0</v>
      </c>
      <c r="K893" s="687">
        <f t="shared" si="40"/>
        <v>0</v>
      </c>
    </row>
    <row r="894" spans="1:11" ht="19" x14ac:dyDescent="0.25">
      <c r="A894" s="671">
        <f t="shared" si="41"/>
        <v>3</v>
      </c>
      <c r="B894" s="652">
        <v>502</v>
      </c>
      <c r="C894" s="652" t="s">
        <v>64</v>
      </c>
      <c r="D894" s="654">
        <f>SUMIFS('BALANCE_P-1'!$C:$C,'BALANCE_P-1'!$W:$W,'BALANCE-REF'!$B894)</f>
        <v>0</v>
      </c>
      <c r="E894" s="654">
        <f>SUMIFS('BALANCE_P-1'!$D:$D,'BALANCE_P-1'!$W:$W,'BALANCE-REF'!$B894)</f>
        <v>815804205</v>
      </c>
      <c r="F894" s="654">
        <f>SUMIFS(BALANCE_P!$C:$C,BALANCE_P!$W:$W,'BALANCE-REF'!$B894)</f>
        <v>227354346</v>
      </c>
      <c r="G894" s="654">
        <f>SUMIFS(BALANCE_P!$D:$D,BALANCE_P!$W:$W,'BALANCE-REF'!$B894)</f>
        <v>28454237</v>
      </c>
      <c r="H894" s="656">
        <f>SUMIFS(BALANCE_P!$E:$E,BALANCE_P!$W:$W,'BALANCE-REF'!$B894)</f>
        <v>0</v>
      </c>
      <c r="I894" s="656">
        <f>SUMIFS(BALANCE_P!$F:$F,BALANCE_P!$W:$W,'BALANCE-REF'!$B894)</f>
        <v>616904096</v>
      </c>
      <c r="J894" s="687">
        <f t="shared" si="39"/>
        <v>0</v>
      </c>
      <c r="K894" s="687">
        <f t="shared" si="40"/>
        <v>-198900109</v>
      </c>
    </row>
    <row r="895" spans="1:11" ht="19" x14ac:dyDescent="0.25">
      <c r="A895" s="671">
        <f t="shared" si="41"/>
        <v>4</v>
      </c>
      <c r="B895" s="652">
        <v>5021</v>
      </c>
      <c r="C895" s="652" t="s">
        <v>2545</v>
      </c>
      <c r="D895" s="654">
        <f>SUMIFS('BALANCE_P-1'!$C:$C,'BALANCE_P-1'!$V:$V,'BALANCE-REF'!$B895)</f>
        <v>0</v>
      </c>
      <c r="E895" s="654">
        <f>SUMIFS('BALANCE_P-1'!$D:$D,'BALANCE_P-1'!$V:$V,'BALANCE-REF'!$B895)</f>
        <v>0</v>
      </c>
      <c r="F895" s="654">
        <f>SUMIFS(BALANCE_P!$C:$C,BALANCE_P!$V:$V,'BALANCE-REF'!$B895)</f>
        <v>0</v>
      </c>
      <c r="G895" s="654">
        <f>SUMIFS(BALANCE_P!$D:$D,BALANCE_P!$V:$V,'BALANCE-REF'!$B895)</f>
        <v>0</v>
      </c>
      <c r="H895" s="656">
        <f>SUMIFS(BALANCE_P!$E:$E,BALANCE_P!$V:$V,'BALANCE-REF'!$B895)</f>
        <v>0</v>
      </c>
      <c r="I895" s="656">
        <f>SUMIFS(BALANCE_P!$F:$F,BALANCE_P!$V:$V,'BALANCE-REF'!$B895)</f>
        <v>0</v>
      </c>
      <c r="J895" s="687">
        <f t="shared" si="39"/>
        <v>0</v>
      </c>
      <c r="K895" s="687">
        <f t="shared" si="40"/>
        <v>0</v>
      </c>
    </row>
    <row r="896" spans="1:11" ht="19" x14ac:dyDescent="0.25">
      <c r="A896" s="671">
        <f t="shared" si="41"/>
        <v>4</v>
      </c>
      <c r="B896" s="652">
        <v>5022</v>
      </c>
      <c r="C896" s="652" t="s">
        <v>599</v>
      </c>
      <c r="D896" s="654">
        <f>SUMIFS('BALANCE_P-1'!$C:$C,'BALANCE_P-1'!$V:$V,'BALANCE-REF'!$B896)</f>
        <v>0</v>
      </c>
      <c r="E896" s="654">
        <f>SUMIFS('BALANCE_P-1'!$D:$D,'BALANCE_P-1'!$V:$V,'BALANCE-REF'!$B896)</f>
        <v>643833914</v>
      </c>
      <c r="F896" s="654">
        <f>SUMIFS(BALANCE_P!$C:$C,BALANCE_P!$V:$V,'BALANCE-REF'!$B896)</f>
        <v>55384055</v>
      </c>
      <c r="G896" s="654">
        <f>SUMIFS(BALANCE_P!$D:$D,BALANCE_P!$V:$V,'BALANCE-REF'!$B896)</f>
        <v>28454237</v>
      </c>
      <c r="H896" s="656">
        <f>SUMIFS(BALANCE_P!$E:$E,BALANCE_P!$V:$V,'BALANCE-REF'!$B896)</f>
        <v>0</v>
      </c>
      <c r="I896" s="656">
        <f>SUMIFS(BALANCE_P!$F:$F,BALANCE_P!$V:$V,'BALANCE-REF'!$B896)</f>
        <v>616904096</v>
      </c>
      <c r="J896" s="687">
        <f t="shared" si="39"/>
        <v>0</v>
      </c>
      <c r="K896" s="687">
        <f t="shared" si="40"/>
        <v>-26929818</v>
      </c>
    </row>
    <row r="897" spans="1:11" ht="19" x14ac:dyDescent="0.25">
      <c r="A897" s="671">
        <f t="shared" si="41"/>
        <v>4</v>
      </c>
      <c r="B897" s="652">
        <v>5023</v>
      </c>
      <c r="C897" s="652" t="s">
        <v>600</v>
      </c>
      <c r="D897" s="654">
        <f>SUMIFS('BALANCE_P-1'!$C:$C,'BALANCE_P-1'!$V:$V,'BALANCE-REF'!$B897)</f>
        <v>0</v>
      </c>
      <c r="E897" s="654">
        <f>SUMIFS('BALANCE_P-1'!$D:$D,'BALANCE_P-1'!$V:$V,'BALANCE-REF'!$B897)</f>
        <v>0</v>
      </c>
      <c r="F897" s="654">
        <f>SUMIFS(BALANCE_P!$C:$C,BALANCE_P!$V:$V,'BALANCE-REF'!$B897)</f>
        <v>0</v>
      </c>
      <c r="G897" s="654">
        <f>SUMIFS(BALANCE_P!$D:$D,BALANCE_P!$V:$V,'BALANCE-REF'!$B897)</f>
        <v>0</v>
      </c>
      <c r="H897" s="656">
        <f>SUMIFS(BALANCE_P!$E:$E,BALANCE_P!$V:$V,'BALANCE-REF'!$B897)</f>
        <v>0</v>
      </c>
      <c r="I897" s="656">
        <f>SUMIFS(BALANCE_P!$F:$F,BALANCE_P!$V:$V,'BALANCE-REF'!$B897)</f>
        <v>0</v>
      </c>
      <c r="J897" s="687">
        <f t="shared" si="39"/>
        <v>0</v>
      </c>
      <c r="K897" s="687">
        <f t="shared" si="40"/>
        <v>0</v>
      </c>
    </row>
    <row r="898" spans="1:11" ht="19" x14ac:dyDescent="0.25">
      <c r="A898" s="671">
        <f t="shared" si="41"/>
        <v>4</v>
      </c>
      <c r="B898" s="652">
        <v>5024</v>
      </c>
      <c r="C898" s="652" t="s">
        <v>601</v>
      </c>
      <c r="D898" s="654">
        <f>SUMIFS('BALANCE_P-1'!$C:$C,'BALANCE_P-1'!$V:$V,'BALANCE-REF'!$B898)</f>
        <v>0</v>
      </c>
      <c r="E898" s="654">
        <f>SUMIFS('BALANCE_P-1'!$D:$D,'BALANCE_P-1'!$V:$V,'BALANCE-REF'!$B898)</f>
        <v>0</v>
      </c>
      <c r="F898" s="654">
        <f>SUMIFS(BALANCE_P!$C:$C,BALANCE_P!$V:$V,'BALANCE-REF'!$B898)</f>
        <v>0</v>
      </c>
      <c r="G898" s="654">
        <f>SUMIFS(BALANCE_P!$D:$D,BALANCE_P!$V:$V,'BALANCE-REF'!$B898)</f>
        <v>0</v>
      </c>
      <c r="H898" s="656">
        <f>SUMIFS(BALANCE_P!$E:$E,BALANCE_P!$V:$V,'BALANCE-REF'!$B898)</f>
        <v>0</v>
      </c>
      <c r="I898" s="656">
        <f>SUMIFS(BALANCE_P!$F:$F,BALANCE_P!$V:$V,'BALANCE-REF'!$B898)</f>
        <v>0</v>
      </c>
      <c r="J898" s="687">
        <f t="shared" si="39"/>
        <v>0</v>
      </c>
      <c r="K898" s="687">
        <f t="shared" si="40"/>
        <v>0</v>
      </c>
    </row>
    <row r="899" spans="1:11" ht="19" x14ac:dyDescent="0.25">
      <c r="A899" s="671">
        <f t="shared" si="41"/>
        <v>4</v>
      </c>
      <c r="B899" s="652">
        <v>5029</v>
      </c>
      <c r="C899" s="652" t="s">
        <v>602</v>
      </c>
      <c r="D899" s="654">
        <f>SUMIFS('BALANCE_P-1'!$C:$C,'BALANCE_P-1'!$V:$V,'BALANCE-REF'!$B899)</f>
        <v>0</v>
      </c>
      <c r="E899" s="654">
        <f>SUMIFS('BALANCE_P-1'!$D:$D,'BALANCE_P-1'!$V:$V,'BALANCE-REF'!$B899)</f>
        <v>171970291</v>
      </c>
      <c r="F899" s="654">
        <f>SUMIFS(BALANCE_P!$C:$C,BALANCE_P!$V:$V,'BALANCE-REF'!$B899)</f>
        <v>171970291</v>
      </c>
      <c r="G899" s="654">
        <f>SUMIFS(BALANCE_P!$D:$D,BALANCE_P!$V:$V,'BALANCE-REF'!$B899)</f>
        <v>0</v>
      </c>
      <c r="H899" s="656">
        <f>SUMIFS(BALANCE_P!$E:$E,BALANCE_P!$V:$V,'BALANCE-REF'!$B899)</f>
        <v>0</v>
      </c>
      <c r="I899" s="656">
        <f>SUMIFS(BALANCE_P!$F:$F,BALANCE_P!$V:$V,'BALANCE-REF'!$B899)</f>
        <v>0</v>
      </c>
      <c r="J899" s="687">
        <f t="shared" si="39"/>
        <v>0</v>
      </c>
      <c r="K899" s="687">
        <f t="shared" si="40"/>
        <v>-171970291</v>
      </c>
    </row>
    <row r="900" spans="1:11" ht="19" x14ac:dyDescent="0.25">
      <c r="A900" s="671">
        <f t="shared" si="41"/>
        <v>3</v>
      </c>
      <c r="B900" s="652">
        <v>503</v>
      </c>
      <c r="C900" s="652" t="s">
        <v>66</v>
      </c>
      <c r="D900" s="654">
        <f>SUMIFS('BALANCE_P-1'!$C:$C,'BALANCE_P-1'!$W:$W,'BALANCE-REF'!$B900)</f>
        <v>0</v>
      </c>
      <c r="E900" s="654">
        <f>SUMIFS('BALANCE_P-1'!$D:$D,'BALANCE_P-1'!$W:$W,'BALANCE-REF'!$B900)</f>
        <v>0</v>
      </c>
      <c r="F900" s="654">
        <f>SUMIFS(BALANCE_P!$C:$C,BALANCE_P!$W:$W,'BALANCE-REF'!$B900)</f>
        <v>0</v>
      </c>
      <c r="G900" s="654">
        <f>SUMIFS(BALANCE_P!$D:$D,BALANCE_P!$W:$W,'BALANCE-REF'!$B900)</f>
        <v>0</v>
      </c>
      <c r="H900" s="656">
        <f>SUMIFS(BALANCE_P!$E:$E,BALANCE_P!$W:$W,'BALANCE-REF'!$B900)</f>
        <v>0</v>
      </c>
      <c r="I900" s="656">
        <f>SUMIFS(BALANCE_P!$F:$F,BALANCE_P!$W:$W,'BALANCE-REF'!$B900)</f>
        <v>0</v>
      </c>
      <c r="J900" s="687">
        <f t="shared" si="39"/>
        <v>0</v>
      </c>
      <c r="K900" s="687">
        <f t="shared" si="40"/>
        <v>0</v>
      </c>
    </row>
    <row r="901" spans="1:11" ht="19" x14ac:dyDescent="0.25">
      <c r="A901" s="671">
        <f t="shared" si="41"/>
        <v>2</v>
      </c>
      <c r="B901" s="658">
        <v>51</v>
      </c>
      <c r="C901" s="658" t="s">
        <v>2546</v>
      </c>
      <c r="D901" s="659">
        <f>SUMIFS('BALANCE_P-1'!$C:$C,'BALANCE_P-1'!$X:$X,'BALANCE-REF'!$B901)</f>
        <v>0</v>
      </c>
      <c r="E901" s="659">
        <f>SUMIFS('BALANCE_P-1'!$D:$D,'BALANCE_P-1'!$X:$X,'BALANCE-REF'!$B901)</f>
        <v>768864893</v>
      </c>
      <c r="F901" s="659">
        <f>SUMIFS(BALANCE_P!$C:$C,BALANCE_P!$X:$X,'BALANCE-REF'!$B901)</f>
        <v>154599413</v>
      </c>
      <c r="G901" s="659">
        <f>SUMIFS(BALANCE_P!$D:$D,BALANCE_P!$X:$X,'BALANCE-REF'!$B901)</f>
        <v>293846209</v>
      </c>
      <c r="H901" s="656">
        <f>SUMIFS(BALANCE_P!$E:$E,BALANCE_P!$X:$X,'BALANCE-REF'!$B901)</f>
        <v>0</v>
      </c>
      <c r="I901" s="656">
        <f>SUMIFS(BALANCE_P!$F:$F,BALANCE_P!$X:$X,'BALANCE-REF'!$B901)</f>
        <v>908111689</v>
      </c>
      <c r="J901" s="687">
        <f t="shared" si="39"/>
        <v>0</v>
      </c>
      <c r="K901" s="687">
        <f t="shared" si="40"/>
        <v>139246796</v>
      </c>
    </row>
    <row r="902" spans="1:11" ht="19" x14ac:dyDescent="0.25">
      <c r="A902" s="671">
        <f t="shared" si="41"/>
        <v>3</v>
      </c>
      <c r="B902" s="652">
        <v>511</v>
      </c>
      <c r="C902" s="652" t="s">
        <v>2547</v>
      </c>
      <c r="D902" s="654">
        <f>SUMIFS('BALANCE_P-1'!$C:$C,'BALANCE_P-1'!$W:$W,'BALANCE-REF'!$B902)</f>
        <v>0</v>
      </c>
      <c r="E902" s="654">
        <f>SUMIFS('BALANCE_P-1'!$D:$D,'BALANCE_P-1'!$W:$W,'BALANCE-REF'!$B902)</f>
        <v>768864893</v>
      </c>
      <c r="F902" s="654">
        <f>SUMIFS(BALANCE_P!$C:$C,BALANCE_P!$W:$W,'BALANCE-REF'!$B902)</f>
        <v>124705342</v>
      </c>
      <c r="G902" s="654">
        <f>SUMIFS(BALANCE_P!$D:$D,BALANCE_P!$W:$W,'BALANCE-REF'!$B902)</f>
        <v>263952138</v>
      </c>
      <c r="H902" s="656">
        <f>SUMIFS(BALANCE_P!$E:$E,BALANCE_P!$W:$W,'BALANCE-REF'!$B902)</f>
        <v>0</v>
      </c>
      <c r="I902" s="656">
        <f>SUMIFS(BALANCE_P!$F:$F,BALANCE_P!$W:$W,'BALANCE-REF'!$B902)</f>
        <v>908111689</v>
      </c>
      <c r="J902" s="687">
        <f t="shared" si="39"/>
        <v>0</v>
      </c>
      <c r="K902" s="687">
        <f t="shared" si="40"/>
        <v>139246796</v>
      </c>
    </row>
    <row r="903" spans="1:11" ht="19" x14ac:dyDescent="0.25">
      <c r="A903" s="671">
        <f t="shared" si="41"/>
        <v>3</v>
      </c>
      <c r="B903" s="652">
        <v>512</v>
      </c>
      <c r="C903" s="652" t="s">
        <v>2548</v>
      </c>
      <c r="D903" s="654">
        <f>SUMIFS('BALANCE_P-1'!$C:$C,'BALANCE_P-1'!$W:$W,'BALANCE-REF'!$B903)</f>
        <v>0</v>
      </c>
      <c r="E903" s="654">
        <f>SUMIFS('BALANCE_P-1'!$D:$D,'BALANCE_P-1'!$W:$W,'BALANCE-REF'!$B903)</f>
        <v>0</v>
      </c>
      <c r="F903" s="654">
        <f>SUMIFS(BALANCE_P!$C:$C,BALANCE_P!$W:$W,'BALANCE-REF'!$B903)</f>
        <v>0</v>
      </c>
      <c r="G903" s="654">
        <f>SUMIFS(BALANCE_P!$D:$D,BALANCE_P!$W:$W,'BALANCE-REF'!$B903)</f>
        <v>0</v>
      </c>
      <c r="H903" s="656">
        <f>SUMIFS(BALANCE_P!$E:$E,BALANCE_P!$W:$W,'BALANCE-REF'!$B903)</f>
        <v>0</v>
      </c>
      <c r="I903" s="656">
        <f>SUMIFS(BALANCE_P!$F:$F,BALANCE_P!$W:$W,'BALANCE-REF'!$B903)</f>
        <v>0</v>
      </c>
      <c r="J903" s="687">
        <f t="shared" ref="J903:J966" si="42">H903-D903</f>
        <v>0</v>
      </c>
      <c r="K903" s="687">
        <f t="shared" ref="K903:K966" si="43">I903-E903</f>
        <v>0</v>
      </c>
    </row>
    <row r="904" spans="1:11" ht="19" x14ac:dyDescent="0.25">
      <c r="A904" s="671">
        <f t="shared" si="41"/>
        <v>3</v>
      </c>
      <c r="B904" s="652">
        <v>519</v>
      </c>
      <c r="C904" s="652" t="s">
        <v>155</v>
      </c>
      <c r="D904" s="654">
        <f>SUMIFS('BALANCE_P-1'!$C:$C,'BALANCE_P-1'!$W:$W,'BALANCE-REF'!$B904)</f>
        <v>0</v>
      </c>
      <c r="E904" s="654">
        <f>SUMIFS('BALANCE_P-1'!$D:$D,'BALANCE_P-1'!$W:$W,'BALANCE-REF'!$B904)</f>
        <v>0</v>
      </c>
      <c r="F904" s="654">
        <f>SUMIFS(BALANCE_P!$C:$C,BALANCE_P!$W:$W,'BALANCE-REF'!$B904)</f>
        <v>29894071</v>
      </c>
      <c r="G904" s="654">
        <f>SUMIFS(BALANCE_P!$D:$D,BALANCE_P!$W:$W,'BALANCE-REF'!$B904)</f>
        <v>29894071</v>
      </c>
      <c r="H904" s="656">
        <f>SUMIFS(BALANCE_P!$E:$E,BALANCE_P!$W:$W,'BALANCE-REF'!$B904)</f>
        <v>0</v>
      </c>
      <c r="I904" s="656">
        <f>SUMIFS(BALANCE_P!$F:$F,BALANCE_P!$W:$W,'BALANCE-REF'!$B904)</f>
        <v>0</v>
      </c>
      <c r="J904" s="687">
        <f t="shared" si="42"/>
        <v>0</v>
      </c>
      <c r="K904" s="687">
        <f t="shared" si="43"/>
        <v>0</v>
      </c>
    </row>
    <row r="905" spans="1:11" ht="19" x14ac:dyDescent="0.25">
      <c r="A905" s="671">
        <f t="shared" si="41"/>
        <v>2</v>
      </c>
      <c r="B905" s="658">
        <v>52</v>
      </c>
      <c r="C905" s="658" t="s">
        <v>2549</v>
      </c>
      <c r="D905" s="659">
        <f>SUMIFS('BALANCE_P-1'!$C:$C,'BALANCE_P-1'!$X:$X,'BALANCE-REF'!$B905)</f>
        <v>0</v>
      </c>
      <c r="E905" s="659">
        <f>SUMIFS('BALANCE_P-1'!$D:$D,'BALANCE_P-1'!$X:$X,'BALANCE-REF'!$B905)</f>
        <v>0</v>
      </c>
      <c r="F905" s="659">
        <f>SUMIFS(BALANCE_P!$C:$C,BALANCE_P!$X:$X,'BALANCE-REF'!$B905)</f>
        <v>0</v>
      </c>
      <c r="G905" s="659">
        <f>SUMIFS(BALANCE_P!$D:$D,BALANCE_P!$X:$X,'BALANCE-REF'!$B905)</f>
        <v>0</v>
      </c>
      <c r="H905" s="656">
        <f>SUMIFS(BALANCE_P!$E:$E,BALANCE_P!$X:$X,'BALANCE-REF'!$B905)</f>
        <v>0</v>
      </c>
      <c r="I905" s="656">
        <f>SUMIFS(BALANCE_P!$F:$F,BALANCE_P!$X:$X,'BALANCE-REF'!$B905)</f>
        <v>0</v>
      </c>
      <c r="J905" s="687">
        <f t="shared" si="42"/>
        <v>0</v>
      </c>
      <c r="K905" s="687">
        <f t="shared" si="43"/>
        <v>0</v>
      </c>
    </row>
    <row r="906" spans="1:11" ht="19" x14ac:dyDescent="0.25">
      <c r="A906" s="671">
        <f t="shared" si="41"/>
        <v>3</v>
      </c>
      <c r="B906" s="652">
        <v>521</v>
      </c>
      <c r="C906" s="652" t="s">
        <v>2550</v>
      </c>
      <c r="D906" s="654">
        <f>SUMIFS('BALANCE_P-1'!$C:$C,'BALANCE_P-1'!$W:$W,'BALANCE-REF'!$B906)</f>
        <v>0</v>
      </c>
      <c r="E906" s="654">
        <f>SUMIFS('BALANCE_P-1'!$D:$D,'BALANCE_P-1'!$W:$W,'BALANCE-REF'!$B906)</f>
        <v>0</v>
      </c>
      <c r="F906" s="654">
        <f>SUMIFS(BALANCE_P!$C:$C,BALANCE_P!$W:$W,'BALANCE-REF'!$B906)</f>
        <v>0</v>
      </c>
      <c r="G906" s="654">
        <f>SUMIFS(BALANCE_P!$D:$D,BALANCE_P!$W:$W,'BALANCE-REF'!$B906)</f>
        <v>0</v>
      </c>
      <c r="H906" s="656">
        <f>SUMIFS(BALANCE_P!$E:$E,BALANCE_P!$W:$W,'BALANCE-REF'!$B906)</f>
        <v>0</v>
      </c>
      <c r="I906" s="656">
        <f>SUMIFS(BALANCE_P!$F:$F,BALANCE_P!$W:$W,'BALANCE-REF'!$B906)</f>
        <v>0</v>
      </c>
      <c r="J906" s="687">
        <f t="shared" si="42"/>
        <v>0</v>
      </c>
      <c r="K906" s="687">
        <f t="shared" si="43"/>
        <v>0</v>
      </c>
    </row>
    <row r="907" spans="1:11" ht="19" x14ac:dyDescent="0.25">
      <c r="A907" s="671">
        <f t="shared" si="41"/>
        <v>3</v>
      </c>
      <c r="B907" s="652">
        <v>522</v>
      </c>
      <c r="C907" s="652" t="s">
        <v>2551</v>
      </c>
      <c r="D907" s="654">
        <f>SUMIFS('BALANCE_P-1'!$C:$C,'BALANCE_P-1'!$W:$W,'BALANCE-REF'!$B907)</f>
        <v>0</v>
      </c>
      <c r="E907" s="654">
        <f>SUMIFS('BALANCE_P-1'!$D:$D,'BALANCE_P-1'!$W:$W,'BALANCE-REF'!$B907)</f>
        <v>0</v>
      </c>
      <c r="F907" s="654">
        <f>SUMIFS(BALANCE_P!$C:$C,BALANCE_P!$W:$W,'BALANCE-REF'!$B907)</f>
        <v>0</v>
      </c>
      <c r="G907" s="654">
        <f>SUMIFS(BALANCE_P!$D:$D,BALANCE_P!$W:$W,'BALANCE-REF'!$B907)</f>
        <v>0</v>
      </c>
      <c r="H907" s="656">
        <f>SUMIFS(BALANCE_P!$E:$E,BALANCE_P!$W:$W,'BALANCE-REF'!$B907)</f>
        <v>0</v>
      </c>
      <c r="I907" s="656">
        <f>SUMIFS(BALANCE_P!$F:$F,BALANCE_P!$W:$W,'BALANCE-REF'!$B907)</f>
        <v>0</v>
      </c>
      <c r="J907" s="687">
        <f t="shared" si="42"/>
        <v>0</v>
      </c>
      <c r="K907" s="687">
        <f t="shared" si="43"/>
        <v>0</v>
      </c>
    </row>
    <row r="908" spans="1:11" ht="19" x14ac:dyDescent="0.25">
      <c r="A908" s="671">
        <f t="shared" si="41"/>
        <v>2</v>
      </c>
      <c r="B908" s="658">
        <v>53</v>
      </c>
      <c r="C908" s="658" t="s">
        <v>2552</v>
      </c>
      <c r="D908" s="659">
        <f>SUMIFS('BALANCE_P-1'!$C:$C,'BALANCE_P-1'!$X:$X,'BALANCE-REF'!$B908)</f>
        <v>0</v>
      </c>
      <c r="E908" s="659">
        <f>SUMIFS('BALANCE_P-1'!$D:$D,'BALANCE_P-1'!$X:$X,'BALANCE-REF'!$B908)</f>
        <v>0</v>
      </c>
      <c r="F908" s="659">
        <f>SUMIFS(BALANCE_P!$C:$C,BALANCE_P!$X:$X,'BALANCE-REF'!$B908)</f>
        <v>0</v>
      </c>
      <c r="G908" s="659">
        <f>SUMIFS(BALANCE_P!$D:$D,BALANCE_P!$X:$X,'BALANCE-REF'!$B908)</f>
        <v>0</v>
      </c>
      <c r="H908" s="656">
        <f>SUMIFS(BALANCE_P!$E:$E,BALANCE_P!$X:$X,'BALANCE-REF'!$B908)</f>
        <v>0</v>
      </c>
      <c r="I908" s="656">
        <f>SUMIFS(BALANCE_P!$F:$F,BALANCE_P!$X:$X,'BALANCE-REF'!$B908)</f>
        <v>0</v>
      </c>
      <c r="J908" s="687">
        <f t="shared" si="42"/>
        <v>0</v>
      </c>
      <c r="K908" s="687">
        <f t="shared" si="43"/>
        <v>0</v>
      </c>
    </row>
    <row r="909" spans="1:11" ht="19" x14ac:dyDescent="0.25">
      <c r="A909" s="671">
        <f t="shared" si="41"/>
        <v>3</v>
      </c>
      <c r="B909" s="652">
        <v>532</v>
      </c>
      <c r="C909" s="652" t="s">
        <v>72</v>
      </c>
      <c r="D909" s="654">
        <f>SUMIFS('BALANCE_P-1'!$C:$C,'BALANCE_P-1'!$W:$W,'BALANCE-REF'!$B909)</f>
        <v>0</v>
      </c>
      <c r="E909" s="654">
        <f>SUMIFS('BALANCE_P-1'!$D:$D,'BALANCE_P-1'!$W:$W,'BALANCE-REF'!$B909)</f>
        <v>0</v>
      </c>
      <c r="F909" s="654">
        <f>SUMIFS(BALANCE_P!$C:$C,BALANCE_P!$W:$W,'BALANCE-REF'!$B909)</f>
        <v>0</v>
      </c>
      <c r="G909" s="654">
        <f>SUMIFS(BALANCE_P!$D:$D,BALANCE_P!$W:$W,'BALANCE-REF'!$B909)</f>
        <v>0</v>
      </c>
      <c r="H909" s="656">
        <f>SUMIFS(BALANCE_P!$E:$E,BALANCE_P!$W:$W,'BALANCE-REF'!$B909)</f>
        <v>0</v>
      </c>
      <c r="I909" s="656">
        <f>SUMIFS(BALANCE_P!$F:$F,BALANCE_P!$W:$W,'BALANCE-REF'!$B909)</f>
        <v>0</v>
      </c>
      <c r="J909" s="687">
        <f t="shared" si="42"/>
        <v>0</v>
      </c>
      <c r="K909" s="687">
        <f t="shared" si="43"/>
        <v>0</v>
      </c>
    </row>
    <row r="910" spans="1:11" ht="19" x14ac:dyDescent="0.25">
      <c r="A910" s="671">
        <f t="shared" si="41"/>
        <v>4</v>
      </c>
      <c r="B910" s="652">
        <v>5321</v>
      </c>
      <c r="C910" s="652" t="s">
        <v>2553</v>
      </c>
      <c r="D910" s="654">
        <f>SUMIFS('BALANCE_P-1'!$C:$C,'BALANCE_P-1'!$V:$V,'BALANCE-REF'!$B910)</f>
        <v>0</v>
      </c>
      <c r="E910" s="654">
        <f>SUMIFS('BALANCE_P-1'!$D:$D,'BALANCE_P-1'!$V:$V,'BALANCE-REF'!$B910)</f>
        <v>0</v>
      </c>
      <c r="F910" s="654">
        <f>SUMIFS(BALANCE_P!$C:$C,BALANCE_P!$V:$V,'BALANCE-REF'!$B910)</f>
        <v>0</v>
      </c>
      <c r="G910" s="654">
        <f>SUMIFS(BALANCE_P!$D:$D,BALANCE_P!$V:$V,'BALANCE-REF'!$B910)</f>
        <v>0</v>
      </c>
      <c r="H910" s="656">
        <f>SUMIFS(BALANCE_P!$E:$E,BALANCE_P!$V:$V,'BALANCE-REF'!$B910)</f>
        <v>0</v>
      </c>
      <c r="I910" s="656">
        <f>SUMIFS(BALANCE_P!$F:$F,BALANCE_P!$V:$V,'BALANCE-REF'!$B910)</f>
        <v>0</v>
      </c>
      <c r="J910" s="687">
        <f t="shared" si="42"/>
        <v>0</v>
      </c>
      <c r="K910" s="687">
        <f t="shared" si="43"/>
        <v>0</v>
      </c>
    </row>
    <row r="911" spans="1:11" ht="19" x14ac:dyDescent="0.25">
      <c r="A911" s="671">
        <f t="shared" si="41"/>
        <v>5</v>
      </c>
      <c r="B911" s="652">
        <v>53212</v>
      </c>
      <c r="C911" s="652" t="s">
        <v>2554</v>
      </c>
      <c r="D911" s="654">
        <f>SUMIFS('BALANCE_P-1'!$C:$C,'BALANCE_P-1'!$U:$U,'BALANCE-REF'!$B911)</f>
        <v>0</v>
      </c>
      <c r="E911" s="654">
        <f>SUMIFS('BALANCE_P-1'!$D:$D,'BALANCE_P-1'!$U:$U,'BALANCE-REF'!$B911)</f>
        <v>0</v>
      </c>
      <c r="F911" s="654">
        <f>SUMIFS(BALANCE_P!$C:$C,BALANCE_P!$U:$U,'BALANCE-REF'!$B911)</f>
        <v>0</v>
      </c>
      <c r="G911" s="654">
        <f>SUMIFS(BALANCE_P!$D:$D,BALANCE_P!$U:$U,'BALANCE-REF'!$B911)</f>
        <v>0</v>
      </c>
      <c r="H911" s="656">
        <f>SUMIFS(BALANCE_P!$E:$E,BALANCE_P!$U:$U,'BALANCE-REF'!$B911)</f>
        <v>0</v>
      </c>
      <c r="I911" s="656">
        <f>SUMIFS(BALANCE_P!$F:$F,BALANCE_P!$U:$U,'BALANCE-REF'!$B911)</f>
        <v>0</v>
      </c>
      <c r="J911" s="687">
        <f t="shared" si="42"/>
        <v>0</v>
      </c>
      <c r="K911" s="687">
        <f t="shared" si="43"/>
        <v>0</v>
      </c>
    </row>
    <row r="912" spans="1:11" ht="19" x14ac:dyDescent="0.25">
      <c r="A912" s="671">
        <f t="shared" si="41"/>
        <v>5</v>
      </c>
      <c r="B912" s="652">
        <v>53214</v>
      </c>
      <c r="C912" s="652" t="s">
        <v>2555</v>
      </c>
      <c r="D912" s="654">
        <f>SUMIFS('BALANCE_P-1'!$C:$C,'BALANCE_P-1'!$U:$U,'BALANCE-REF'!$B912)</f>
        <v>0</v>
      </c>
      <c r="E912" s="654">
        <f>SUMIFS('BALANCE_P-1'!$D:$D,'BALANCE_P-1'!$U:$U,'BALANCE-REF'!$B912)</f>
        <v>0</v>
      </c>
      <c r="F912" s="654">
        <f>SUMIFS(BALANCE_P!$C:$C,BALANCE_P!$U:$U,'BALANCE-REF'!$B912)</f>
        <v>0</v>
      </c>
      <c r="G912" s="654">
        <f>SUMIFS(BALANCE_P!$D:$D,BALANCE_P!$U:$U,'BALANCE-REF'!$B912)</f>
        <v>0</v>
      </c>
      <c r="H912" s="656">
        <f>SUMIFS(BALANCE_P!$E:$E,BALANCE_P!$U:$U,'BALANCE-REF'!$B912)</f>
        <v>0</v>
      </c>
      <c r="I912" s="656">
        <f>SUMIFS(BALANCE_P!$F:$F,BALANCE_P!$U:$U,'BALANCE-REF'!$B912)</f>
        <v>0</v>
      </c>
      <c r="J912" s="687">
        <f t="shared" si="42"/>
        <v>0</v>
      </c>
      <c r="K912" s="687">
        <f t="shared" si="43"/>
        <v>0</v>
      </c>
    </row>
    <row r="913" spans="1:11" ht="19" x14ac:dyDescent="0.25">
      <c r="A913" s="671">
        <f t="shared" si="41"/>
        <v>4</v>
      </c>
      <c r="B913" s="652">
        <v>5322</v>
      </c>
      <c r="C913" s="652" t="s">
        <v>2556</v>
      </c>
      <c r="D913" s="654">
        <f>SUMIFS('BALANCE_P-1'!$C:$C,'BALANCE_P-1'!$V:$V,'BALANCE-REF'!$B913)</f>
        <v>0</v>
      </c>
      <c r="E913" s="654">
        <f>SUMIFS('BALANCE_P-1'!$D:$D,'BALANCE_P-1'!$V:$V,'BALANCE-REF'!$B913)</f>
        <v>0</v>
      </c>
      <c r="F913" s="654">
        <f>SUMIFS(BALANCE_P!$C:$C,BALANCE_P!$V:$V,'BALANCE-REF'!$B913)</f>
        <v>0</v>
      </c>
      <c r="G913" s="654">
        <f>SUMIFS(BALANCE_P!$D:$D,BALANCE_P!$V:$V,'BALANCE-REF'!$B913)</f>
        <v>0</v>
      </c>
      <c r="H913" s="656">
        <f>SUMIFS(BALANCE_P!$E:$E,BALANCE_P!$V:$V,'BALANCE-REF'!$B913)</f>
        <v>0</v>
      </c>
      <c r="I913" s="656">
        <f>SUMIFS(BALANCE_P!$F:$F,BALANCE_P!$V:$V,'BALANCE-REF'!$B913)</f>
        <v>0</v>
      </c>
      <c r="J913" s="687">
        <f t="shared" si="42"/>
        <v>0</v>
      </c>
      <c r="K913" s="687">
        <f t="shared" si="43"/>
        <v>0</v>
      </c>
    </row>
    <row r="914" spans="1:11" ht="19" x14ac:dyDescent="0.25">
      <c r="A914" s="671">
        <f t="shared" si="41"/>
        <v>3</v>
      </c>
      <c r="B914" s="652">
        <v>536</v>
      </c>
      <c r="C914" s="652" t="s">
        <v>140</v>
      </c>
      <c r="D914" s="654">
        <f>SUMIFS('BALANCE_P-1'!$C:$C,'BALANCE_P-1'!$W:$W,'BALANCE-REF'!$B914)</f>
        <v>0</v>
      </c>
      <c r="E914" s="654">
        <f>SUMIFS('BALANCE_P-1'!$D:$D,'BALANCE_P-1'!$W:$W,'BALANCE-REF'!$B914)</f>
        <v>0</v>
      </c>
      <c r="F914" s="654">
        <f>SUMIFS(BALANCE_P!$C:$C,BALANCE_P!$W:$W,'BALANCE-REF'!$B914)</f>
        <v>0</v>
      </c>
      <c r="G914" s="654">
        <f>SUMIFS(BALANCE_P!$D:$D,BALANCE_P!$W:$W,'BALANCE-REF'!$B914)</f>
        <v>0</v>
      </c>
      <c r="H914" s="656">
        <f>SUMIFS(BALANCE_P!$E:$E,BALANCE_P!$W:$W,'BALANCE-REF'!$B914)</f>
        <v>0</v>
      </c>
      <c r="I914" s="656">
        <f>SUMIFS(BALANCE_P!$F:$F,BALANCE_P!$W:$W,'BALANCE-REF'!$B914)</f>
        <v>0</v>
      </c>
      <c r="J914" s="687">
        <f t="shared" si="42"/>
        <v>0</v>
      </c>
      <c r="K914" s="687">
        <f t="shared" si="43"/>
        <v>0</v>
      </c>
    </row>
    <row r="915" spans="1:11" ht="19" x14ac:dyDescent="0.25">
      <c r="A915" s="671">
        <f t="shared" si="41"/>
        <v>2</v>
      </c>
      <c r="B915" s="658">
        <v>54</v>
      </c>
      <c r="C915" s="658" t="s">
        <v>2557</v>
      </c>
      <c r="D915" s="659">
        <f>SUMIFS('BALANCE_P-1'!$C:$C,'BALANCE_P-1'!$X:$X,'BALANCE-REF'!$B915)</f>
        <v>0</v>
      </c>
      <c r="E915" s="659">
        <f>SUMIFS('BALANCE_P-1'!$D:$D,'BALANCE_P-1'!$X:$X,'BALANCE-REF'!$B915)</f>
        <v>0</v>
      </c>
      <c r="F915" s="659">
        <f>SUMIFS(BALANCE_P!$C:$C,BALANCE_P!$X:$X,'BALANCE-REF'!$B915)</f>
        <v>0</v>
      </c>
      <c r="G915" s="659">
        <f>SUMIFS(BALANCE_P!$D:$D,BALANCE_P!$X:$X,'BALANCE-REF'!$B915)</f>
        <v>0</v>
      </c>
      <c r="H915" s="656">
        <f>SUMIFS(BALANCE_P!$E:$E,BALANCE_P!$X:$X,'BALANCE-REF'!$B915)</f>
        <v>0</v>
      </c>
      <c r="I915" s="656">
        <f>SUMIFS(BALANCE_P!$F:$F,BALANCE_P!$X:$X,'BALANCE-REF'!$B915)</f>
        <v>0</v>
      </c>
      <c r="J915" s="687">
        <f t="shared" si="42"/>
        <v>0</v>
      </c>
      <c r="K915" s="687">
        <f t="shared" si="43"/>
        <v>0</v>
      </c>
    </row>
    <row r="916" spans="1:11" ht="19" x14ac:dyDescent="0.25">
      <c r="A916" s="671">
        <f t="shared" si="41"/>
        <v>2</v>
      </c>
      <c r="B916" s="658">
        <v>55</v>
      </c>
      <c r="C916" s="658" t="s">
        <v>2558</v>
      </c>
      <c r="D916" s="659">
        <f>SUMIFS('BALANCE_P-1'!$C:$C,'BALANCE_P-1'!$X:$X,'BALANCE-REF'!$B916)</f>
        <v>0</v>
      </c>
      <c r="E916" s="659">
        <f>SUMIFS('BALANCE_P-1'!$D:$D,'BALANCE_P-1'!$X:$X,'BALANCE-REF'!$B916)</f>
        <v>22051206626</v>
      </c>
      <c r="F916" s="659">
        <f>SUMIFS(BALANCE_P!$C:$C,BALANCE_P!$X:$X,'BALANCE-REF'!$B916)</f>
        <v>10124211966</v>
      </c>
      <c r="G916" s="659">
        <f>SUMIFS(BALANCE_P!$D:$D,BALANCE_P!$X:$X,'BALANCE-REF'!$B916)</f>
        <v>11771843966</v>
      </c>
      <c r="H916" s="656">
        <f>SUMIFS(BALANCE_P!$E:$E,BALANCE_P!$X:$X,'BALANCE-REF'!$B916)</f>
        <v>0</v>
      </c>
      <c r="I916" s="656">
        <f>SUMIFS(BALANCE_P!$F:$F,BALANCE_P!$X:$X,'BALANCE-REF'!$B916)</f>
        <v>23698838626</v>
      </c>
      <c r="J916" s="687">
        <f t="shared" si="42"/>
        <v>0</v>
      </c>
      <c r="K916" s="687">
        <f t="shared" si="43"/>
        <v>1647632000</v>
      </c>
    </row>
    <row r="917" spans="1:11" ht="19" x14ac:dyDescent="0.25">
      <c r="A917" s="671">
        <f t="shared" si="41"/>
        <v>3</v>
      </c>
      <c r="B917" s="652">
        <v>551</v>
      </c>
      <c r="C917" s="652" t="s">
        <v>76</v>
      </c>
      <c r="D917" s="654">
        <f>SUMIFS('BALANCE_P-1'!$C:$C,'BALANCE_P-1'!$W:$W,'BALANCE-REF'!$B917)</f>
        <v>0</v>
      </c>
      <c r="E917" s="654">
        <f>SUMIFS('BALANCE_P-1'!$D:$D,'BALANCE_P-1'!$W:$W,'BALANCE-REF'!$B917)</f>
        <v>0</v>
      </c>
      <c r="F917" s="654">
        <f>SUMIFS(BALANCE_P!$C:$C,BALANCE_P!$W:$W,'BALANCE-REF'!$B917)</f>
        <v>0</v>
      </c>
      <c r="G917" s="654">
        <f>SUMIFS(BALANCE_P!$D:$D,BALANCE_P!$W:$W,'BALANCE-REF'!$B917)</f>
        <v>0</v>
      </c>
      <c r="H917" s="656">
        <f>SUMIFS(BALANCE_P!$E:$E,BALANCE_P!$W:$W,'BALANCE-REF'!$B917)</f>
        <v>0</v>
      </c>
      <c r="I917" s="656">
        <f>SUMIFS(BALANCE_P!$F:$F,BALANCE_P!$W:$W,'BALANCE-REF'!$B917)</f>
        <v>0</v>
      </c>
      <c r="J917" s="687">
        <f t="shared" si="42"/>
        <v>0</v>
      </c>
      <c r="K917" s="687">
        <f t="shared" si="43"/>
        <v>0</v>
      </c>
    </row>
    <row r="918" spans="1:11" ht="19" x14ac:dyDescent="0.25">
      <c r="A918" s="671">
        <f t="shared" si="41"/>
        <v>3</v>
      </c>
      <c r="B918" s="652">
        <v>552</v>
      </c>
      <c r="C918" s="652" t="s">
        <v>78</v>
      </c>
      <c r="D918" s="654">
        <f>SUMIFS('BALANCE_P-1'!$C:$C,'BALANCE_P-1'!$W:$W,'BALANCE-REF'!$B918)</f>
        <v>0</v>
      </c>
      <c r="E918" s="654">
        <f>SUMIFS('BALANCE_P-1'!$D:$D,'BALANCE_P-1'!$W:$W,'BALANCE-REF'!$B918)</f>
        <v>22051206626</v>
      </c>
      <c r="F918" s="654">
        <f>SUMIFS(BALANCE_P!$C:$C,BALANCE_P!$W:$W,'BALANCE-REF'!$B918)</f>
        <v>10124211966</v>
      </c>
      <c r="G918" s="654">
        <f>SUMIFS(BALANCE_P!$D:$D,BALANCE_P!$W:$W,'BALANCE-REF'!$B918)</f>
        <v>11771843966</v>
      </c>
      <c r="H918" s="656">
        <f>SUMIFS(BALANCE_P!$E:$E,BALANCE_P!$W:$W,'BALANCE-REF'!$B918)</f>
        <v>0</v>
      </c>
      <c r="I918" s="656">
        <f>SUMIFS(BALANCE_P!$F:$F,BALANCE_P!$W:$W,'BALANCE-REF'!$B918)</f>
        <v>23698838626</v>
      </c>
      <c r="J918" s="687">
        <f t="shared" si="42"/>
        <v>0</v>
      </c>
      <c r="K918" s="687">
        <f t="shared" si="43"/>
        <v>1647632000</v>
      </c>
    </row>
    <row r="919" spans="1:11" ht="19" x14ac:dyDescent="0.25">
      <c r="A919" s="671">
        <f t="shared" si="41"/>
        <v>4</v>
      </c>
      <c r="B919" s="652">
        <v>5521</v>
      </c>
      <c r="C919" s="652" t="s">
        <v>138</v>
      </c>
      <c r="D919" s="654">
        <f>SUMIFS('BALANCE_P-1'!$C:$C,'BALANCE_P-1'!$V:$V,'BALANCE-REF'!$B919)</f>
        <v>0</v>
      </c>
      <c r="E919" s="654">
        <f>SUMIFS('BALANCE_P-1'!$D:$D,'BALANCE_P-1'!$V:$V,'BALANCE-REF'!$B919)</f>
        <v>3456537865</v>
      </c>
      <c r="F919" s="654">
        <f>SUMIFS(BALANCE_P!$C:$C,BALANCE_P!$V:$V,'BALANCE-REF'!$B919)</f>
        <v>288441745</v>
      </c>
      <c r="G919" s="654">
        <f>SUMIFS(BALANCE_P!$D:$D,BALANCE_P!$V:$V,'BALANCE-REF'!$B919)</f>
        <v>533097009</v>
      </c>
      <c r="H919" s="656">
        <f>SUMIFS(BALANCE_P!$E:$E,BALANCE_P!$V:$V,'BALANCE-REF'!$B919)</f>
        <v>0</v>
      </c>
      <c r="I919" s="656">
        <f>SUMIFS(BALANCE_P!$F:$F,BALANCE_P!$V:$V,'BALANCE-REF'!$B919)</f>
        <v>3701193129</v>
      </c>
      <c r="J919" s="687">
        <f t="shared" si="42"/>
        <v>0</v>
      </c>
      <c r="K919" s="687">
        <f t="shared" si="43"/>
        <v>244655264</v>
      </c>
    </row>
    <row r="920" spans="1:11" ht="19" x14ac:dyDescent="0.25">
      <c r="A920" s="671">
        <f t="shared" si="41"/>
        <v>4</v>
      </c>
      <c r="B920" s="652">
        <v>5522</v>
      </c>
      <c r="C920" s="652" t="s">
        <v>157</v>
      </c>
      <c r="D920" s="654">
        <f>SUMIFS('BALANCE_P-1'!$C:$C,'BALANCE_P-1'!$V:$V,'BALANCE-REF'!$B920)</f>
        <v>0</v>
      </c>
      <c r="E920" s="654">
        <f>SUMIFS('BALANCE_P-1'!$D:$D,'BALANCE_P-1'!$V:$V,'BALANCE-REF'!$B920)</f>
        <v>1111876812</v>
      </c>
      <c r="F920" s="654">
        <f>SUMIFS(BALANCE_P!$C:$C,BALANCE_P!$V:$V,'BALANCE-REF'!$B920)</f>
        <v>0</v>
      </c>
      <c r="G920" s="654">
        <f>SUMIFS(BALANCE_P!$D:$D,BALANCE_P!$V:$V,'BALANCE-REF'!$B920)</f>
        <v>0</v>
      </c>
      <c r="H920" s="656">
        <f>SUMIFS(BALANCE_P!$E:$E,BALANCE_P!$V:$V,'BALANCE-REF'!$B920)</f>
        <v>0</v>
      </c>
      <c r="I920" s="656">
        <f>SUMIFS(BALANCE_P!$F:$F,BALANCE_P!$V:$V,'BALANCE-REF'!$B920)</f>
        <v>1111876812</v>
      </c>
      <c r="J920" s="687">
        <f t="shared" si="42"/>
        <v>0</v>
      </c>
      <c r="K920" s="687">
        <f t="shared" si="43"/>
        <v>0</v>
      </c>
    </row>
    <row r="921" spans="1:11" ht="19" x14ac:dyDescent="0.25">
      <c r="A921" s="671">
        <f t="shared" si="41"/>
        <v>4</v>
      </c>
      <c r="B921" s="652">
        <v>5523</v>
      </c>
      <c r="C921" s="652" t="s">
        <v>158</v>
      </c>
      <c r="D921" s="654">
        <f>SUMIFS('BALANCE_P-1'!$C:$C,'BALANCE_P-1'!$V:$V,'BALANCE-REF'!$B921)</f>
        <v>0</v>
      </c>
      <c r="E921" s="654">
        <f>SUMIFS('BALANCE_P-1'!$D:$D,'BALANCE_P-1'!$V:$V,'BALANCE-REF'!$B921)</f>
        <v>17482791949</v>
      </c>
      <c r="F921" s="654">
        <f>SUMIFS(BALANCE_P!$C:$C,BALANCE_P!$V:$V,'BALANCE-REF'!$B921)</f>
        <v>9835770221</v>
      </c>
      <c r="G921" s="654">
        <f>SUMIFS(BALANCE_P!$D:$D,BALANCE_P!$V:$V,'BALANCE-REF'!$B921)</f>
        <v>11238746957</v>
      </c>
      <c r="H921" s="656">
        <f>SUMIFS(BALANCE_P!$E:$E,BALANCE_P!$V:$V,'BALANCE-REF'!$B921)</f>
        <v>0</v>
      </c>
      <c r="I921" s="656">
        <f>SUMIFS(BALANCE_P!$F:$F,BALANCE_P!$V:$V,'BALANCE-REF'!$B921)</f>
        <v>18885768685</v>
      </c>
      <c r="J921" s="687">
        <f t="shared" si="42"/>
        <v>0</v>
      </c>
      <c r="K921" s="687">
        <f t="shared" si="43"/>
        <v>1402976736</v>
      </c>
    </row>
    <row r="922" spans="1:11" ht="19" x14ac:dyDescent="0.25">
      <c r="A922" s="671">
        <f t="shared" si="41"/>
        <v>3</v>
      </c>
      <c r="B922" s="652">
        <v>553</v>
      </c>
      <c r="C922" s="652" t="s">
        <v>134</v>
      </c>
      <c r="D922" s="654">
        <f>SUMIFS('BALANCE_P-1'!$C:$C,'BALANCE_P-1'!$W:$W,'BALANCE-REF'!$B922)</f>
        <v>0</v>
      </c>
      <c r="E922" s="654">
        <f>SUMIFS('BALANCE_P-1'!$D:$D,'BALANCE_P-1'!$W:$W,'BALANCE-REF'!$B922)</f>
        <v>0</v>
      </c>
      <c r="F922" s="654">
        <f>SUMIFS(BALANCE_P!$C:$C,BALANCE_P!$W:$W,'BALANCE-REF'!$B922)</f>
        <v>0</v>
      </c>
      <c r="G922" s="654">
        <f>SUMIFS(BALANCE_P!$D:$D,BALANCE_P!$W:$W,'BALANCE-REF'!$B922)</f>
        <v>0</v>
      </c>
      <c r="H922" s="656">
        <f>SUMIFS(BALANCE_P!$E:$E,BALANCE_P!$W:$W,'BALANCE-REF'!$B922)</f>
        <v>0</v>
      </c>
      <c r="I922" s="656">
        <f>SUMIFS(BALANCE_P!$F:$F,BALANCE_P!$W:$W,'BALANCE-REF'!$B922)</f>
        <v>0</v>
      </c>
      <c r="J922" s="687">
        <f t="shared" si="42"/>
        <v>0</v>
      </c>
      <c r="K922" s="687">
        <f t="shared" si="43"/>
        <v>0</v>
      </c>
    </row>
    <row r="923" spans="1:11" ht="19" x14ac:dyDescent="0.25">
      <c r="A923" s="671">
        <f t="shared" ref="A923:A986" si="44">LEN(B923)</f>
        <v>2</v>
      </c>
      <c r="B923" s="658">
        <v>56</v>
      </c>
      <c r="C923" s="658" t="s">
        <v>2559</v>
      </c>
      <c r="D923" s="659">
        <f>SUMIFS('BALANCE_P-1'!$C:$C,'BALANCE_P-1'!$X:$X,'BALANCE-REF'!$B923)</f>
        <v>0</v>
      </c>
      <c r="E923" s="659">
        <f>SUMIFS('BALANCE_P-1'!$D:$D,'BALANCE_P-1'!$X:$X,'BALANCE-REF'!$B923)</f>
        <v>2044689621</v>
      </c>
      <c r="F923" s="659">
        <f>SUMIFS(BALANCE_P!$C:$C,BALANCE_P!$X:$X,'BALANCE-REF'!$B923)</f>
        <v>0</v>
      </c>
      <c r="G923" s="659">
        <f>SUMIFS(BALANCE_P!$D:$D,BALANCE_P!$X:$X,'BALANCE-REF'!$B923)</f>
        <v>0</v>
      </c>
      <c r="H923" s="656">
        <f>SUMIFS(BALANCE_P!$E:$E,BALANCE_P!$X:$X,'BALANCE-REF'!$B923)</f>
        <v>0</v>
      </c>
      <c r="I923" s="656">
        <f>SUMIFS(BALANCE_P!$F:$F,BALANCE_P!$X:$X,'BALANCE-REF'!$B923)</f>
        <v>2044689621</v>
      </c>
      <c r="J923" s="687">
        <f t="shared" si="42"/>
        <v>0</v>
      </c>
      <c r="K923" s="687">
        <f t="shared" si="43"/>
        <v>0</v>
      </c>
    </row>
    <row r="924" spans="1:11" ht="19" x14ac:dyDescent="0.25">
      <c r="A924" s="671">
        <f t="shared" si="44"/>
        <v>2</v>
      </c>
      <c r="B924" s="658">
        <v>57</v>
      </c>
      <c r="C924" s="658" t="s">
        <v>2560</v>
      </c>
      <c r="D924" s="659">
        <f>SUMIFS('BALANCE_P-1'!$C:$C,'BALANCE_P-1'!$X:$X,'BALANCE-REF'!$B924)</f>
        <v>0</v>
      </c>
      <c r="E924" s="659">
        <f>SUMIFS('BALANCE_P-1'!$D:$D,'BALANCE_P-1'!$X:$X,'BALANCE-REF'!$B924)</f>
        <v>347486000</v>
      </c>
      <c r="F924" s="659">
        <f>SUMIFS(BALANCE_P!$C:$C,BALANCE_P!$X:$X,'BALANCE-REF'!$B924)</f>
        <v>33564000</v>
      </c>
      <c r="G924" s="659">
        <f>SUMIFS(BALANCE_P!$D:$D,BALANCE_P!$X:$X,'BALANCE-REF'!$B924)</f>
        <v>61443000</v>
      </c>
      <c r="H924" s="656">
        <f>SUMIFS(BALANCE_P!$E:$E,BALANCE_P!$X:$X,'BALANCE-REF'!$B924)</f>
        <v>0</v>
      </c>
      <c r="I924" s="656">
        <f>SUMIFS(BALANCE_P!$F:$F,BALANCE_P!$X:$X,'BALANCE-REF'!$B924)</f>
        <v>375365000</v>
      </c>
      <c r="J924" s="687">
        <f t="shared" si="42"/>
        <v>0</v>
      </c>
      <c r="K924" s="687">
        <f t="shared" si="43"/>
        <v>27879000</v>
      </c>
    </row>
    <row r="925" spans="1:11" ht="19" x14ac:dyDescent="0.25">
      <c r="A925" s="671">
        <f t="shared" si="44"/>
        <v>3</v>
      </c>
      <c r="B925" s="652">
        <v>571</v>
      </c>
      <c r="C925" s="652" t="s">
        <v>81</v>
      </c>
      <c r="D925" s="654">
        <f>SUMIFS('BALANCE_P-1'!$C:$C,'BALANCE_P-1'!$W:$W,'BALANCE-REF'!$B925)</f>
        <v>0</v>
      </c>
      <c r="E925" s="654">
        <f>SUMIFS('BALANCE_P-1'!$D:$D,'BALANCE_P-1'!$W:$W,'BALANCE-REF'!$B925)</f>
        <v>347486000</v>
      </c>
      <c r="F925" s="654">
        <f>SUMIFS(BALANCE_P!$C:$C,BALANCE_P!$W:$W,'BALANCE-REF'!$B925)</f>
        <v>33564000</v>
      </c>
      <c r="G925" s="654">
        <f>SUMIFS(BALANCE_P!$D:$D,BALANCE_P!$W:$W,'BALANCE-REF'!$B925)</f>
        <v>61443000</v>
      </c>
      <c r="H925" s="656">
        <f>SUMIFS(BALANCE_P!$E:$E,BALANCE_P!$W:$W,'BALANCE-REF'!$B925)</f>
        <v>0</v>
      </c>
      <c r="I925" s="656">
        <f>SUMIFS(BALANCE_P!$F:$F,BALANCE_P!$W:$W,'BALANCE-REF'!$B925)</f>
        <v>375365000</v>
      </c>
      <c r="J925" s="687">
        <f t="shared" si="42"/>
        <v>0</v>
      </c>
      <c r="K925" s="687">
        <f t="shared" si="43"/>
        <v>27879000</v>
      </c>
    </row>
    <row r="926" spans="1:11" ht="19" x14ac:dyDescent="0.25">
      <c r="A926" s="671">
        <f t="shared" si="44"/>
        <v>4</v>
      </c>
      <c r="B926" s="652">
        <v>5711</v>
      </c>
      <c r="C926" s="652" t="s">
        <v>2561</v>
      </c>
      <c r="D926" s="654">
        <f>SUMIFS('BALANCE_P-1'!$C:$C,'BALANCE_P-1'!$V:$V,'BALANCE-REF'!$B926)</f>
        <v>0</v>
      </c>
      <c r="E926" s="654">
        <f>SUMIFS('BALANCE_P-1'!$D:$D,'BALANCE_P-1'!$V:$V,'BALANCE-REF'!$B926)</f>
        <v>347486000</v>
      </c>
      <c r="F926" s="654">
        <f>SUMIFS(BALANCE_P!$C:$C,BALANCE_P!$V:$V,'BALANCE-REF'!$B926)</f>
        <v>33564000</v>
      </c>
      <c r="G926" s="654">
        <f>SUMIFS(BALANCE_P!$D:$D,BALANCE_P!$V:$V,'BALANCE-REF'!$B926)</f>
        <v>61443000</v>
      </c>
      <c r="H926" s="656">
        <f>SUMIFS(BALANCE_P!$E:$E,BALANCE_P!$V:$V,'BALANCE-REF'!$B926)</f>
        <v>0</v>
      </c>
      <c r="I926" s="656">
        <f>SUMIFS(BALANCE_P!$F:$F,BALANCE_P!$V:$V,'BALANCE-REF'!$B926)</f>
        <v>375365000</v>
      </c>
      <c r="J926" s="687">
        <f t="shared" si="42"/>
        <v>0</v>
      </c>
      <c r="K926" s="687">
        <f t="shared" si="43"/>
        <v>27879000</v>
      </c>
    </row>
    <row r="927" spans="1:11" ht="19" x14ac:dyDescent="0.25">
      <c r="A927" s="671">
        <f t="shared" si="44"/>
        <v>5</v>
      </c>
      <c r="B927" s="652">
        <v>57111</v>
      </c>
      <c r="C927" s="652" t="s">
        <v>2562</v>
      </c>
      <c r="D927" s="654">
        <f>SUMIFS('BALANCE_P-1'!$C:$C,'BALANCE_P-1'!$U:$U,'BALANCE-REF'!$B927)</f>
        <v>0</v>
      </c>
      <c r="E927" s="654">
        <f>SUMIFS('BALANCE_P-1'!$D:$D,'BALANCE_P-1'!$U:$U,'BALANCE-REF'!$B927)</f>
        <v>347486000</v>
      </c>
      <c r="F927" s="654">
        <f>SUMIFS(BALANCE_P!$C:$C,BALANCE_P!$U:$U,'BALANCE-REF'!$B927)</f>
        <v>33564000</v>
      </c>
      <c r="G927" s="654">
        <f>SUMIFS(BALANCE_P!$D:$D,BALANCE_P!$U:$U,'BALANCE-REF'!$B927)</f>
        <v>61443000</v>
      </c>
      <c r="H927" s="656">
        <f>SUMIFS(BALANCE_P!$E:$E,BALANCE_P!$U:$U,'BALANCE-REF'!$B927)</f>
        <v>0</v>
      </c>
      <c r="I927" s="656">
        <f>SUMIFS(BALANCE_P!$F:$F,BALANCE_P!$U:$U,'BALANCE-REF'!$B927)</f>
        <v>375365000</v>
      </c>
      <c r="J927" s="687">
        <f t="shared" si="42"/>
        <v>0</v>
      </c>
      <c r="K927" s="687">
        <f t="shared" si="43"/>
        <v>27879000</v>
      </c>
    </row>
    <row r="928" spans="1:11" ht="19" x14ac:dyDescent="0.25">
      <c r="A928" s="671">
        <f t="shared" si="44"/>
        <v>5</v>
      </c>
      <c r="B928" s="652">
        <v>57112</v>
      </c>
      <c r="C928" s="652" t="s">
        <v>2563</v>
      </c>
      <c r="D928" s="654">
        <f>SUMIFS('BALANCE_P-1'!$C:$C,'BALANCE_P-1'!$U:$U,'BALANCE-REF'!$B928)</f>
        <v>0</v>
      </c>
      <c r="E928" s="654">
        <f>SUMIFS('BALANCE_P-1'!$D:$D,'BALANCE_P-1'!$U:$U,'BALANCE-REF'!$B928)</f>
        <v>0</v>
      </c>
      <c r="F928" s="654">
        <f>SUMIFS(BALANCE_P!$C:$C,BALANCE_P!$U:$U,'BALANCE-REF'!$B928)</f>
        <v>0</v>
      </c>
      <c r="G928" s="654">
        <f>SUMIFS(BALANCE_P!$D:$D,BALANCE_P!$U:$U,'BALANCE-REF'!$B928)</f>
        <v>0</v>
      </c>
      <c r="H928" s="656">
        <f>SUMIFS(BALANCE_P!$E:$E,BALANCE_P!$U:$U,'BALANCE-REF'!$B928)</f>
        <v>0</v>
      </c>
      <c r="I928" s="656">
        <f>SUMIFS(BALANCE_P!$F:$F,BALANCE_P!$U:$U,'BALANCE-REF'!$B928)</f>
        <v>0</v>
      </c>
      <c r="J928" s="687">
        <f t="shared" si="42"/>
        <v>0</v>
      </c>
      <c r="K928" s="687">
        <f t="shared" si="43"/>
        <v>0</v>
      </c>
    </row>
    <row r="929" spans="1:11" ht="19" x14ac:dyDescent="0.25">
      <c r="A929" s="671">
        <f t="shared" si="44"/>
        <v>4</v>
      </c>
      <c r="B929" s="652">
        <v>5712</v>
      </c>
      <c r="C929" s="652" t="s">
        <v>2564</v>
      </c>
      <c r="D929" s="654">
        <f>SUMIFS('BALANCE_P-1'!$C:$C,'BALANCE_P-1'!$V:$V,'BALANCE-REF'!$B929)</f>
        <v>0</v>
      </c>
      <c r="E929" s="654">
        <f>SUMIFS('BALANCE_P-1'!$D:$D,'BALANCE_P-1'!$V:$V,'BALANCE-REF'!$B929)</f>
        <v>0</v>
      </c>
      <c r="F929" s="654">
        <f>SUMIFS(BALANCE_P!$C:$C,BALANCE_P!$V:$V,'BALANCE-REF'!$B929)</f>
        <v>0</v>
      </c>
      <c r="G929" s="654">
        <f>SUMIFS(BALANCE_P!$D:$D,BALANCE_P!$V:$V,'BALANCE-REF'!$B929)</f>
        <v>0</v>
      </c>
      <c r="H929" s="656">
        <f>SUMIFS(BALANCE_P!$E:$E,BALANCE_P!$V:$V,'BALANCE-REF'!$B929)</f>
        <v>0</v>
      </c>
      <c r="I929" s="656">
        <f>SUMIFS(BALANCE_P!$F:$F,BALANCE_P!$V:$V,'BALANCE-REF'!$B929)</f>
        <v>0</v>
      </c>
      <c r="J929" s="687">
        <f t="shared" si="42"/>
        <v>0</v>
      </c>
      <c r="K929" s="687">
        <f t="shared" si="43"/>
        <v>0</v>
      </c>
    </row>
    <row r="930" spans="1:11" ht="19" x14ac:dyDescent="0.25">
      <c r="A930" s="671">
        <f t="shared" si="44"/>
        <v>3</v>
      </c>
      <c r="B930" s="652">
        <v>573</v>
      </c>
      <c r="C930" s="652" t="s">
        <v>2565</v>
      </c>
      <c r="D930" s="654">
        <f>SUMIFS('BALANCE_P-1'!$C:$C,'BALANCE_P-1'!$W:$W,'BALANCE-REF'!$B930)</f>
        <v>0</v>
      </c>
      <c r="E930" s="654">
        <f>SUMIFS('BALANCE_P-1'!$D:$D,'BALANCE_P-1'!$W:$W,'BALANCE-REF'!$B930)</f>
        <v>0</v>
      </c>
      <c r="F930" s="654">
        <f>SUMIFS(BALANCE_P!$C:$C,BALANCE_P!$W:$W,'BALANCE-REF'!$B930)</f>
        <v>0</v>
      </c>
      <c r="G930" s="654">
        <f>SUMIFS(BALANCE_P!$D:$D,BALANCE_P!$W:$W,'BALANCE-REF'!$B930)</f>
        <v>0</v>
      </c>
      <c r="H930" s="656">
        <f>SUMIFS(BALANCE_P!$E:$E,BALANCE_P!$W:$W,'BALANCE-REF'!$B930)</f>
        <v>0</v>
      </c>
      <c r="I930" s="656">
        <f>SUMIFS(BALANCE_P!$F:$F,BALANCE_P!$W:$W,'BALANCE-REF'!$B930)</f>
        <v>0</v>
      </c>
      <c r="J930" s="687">
        <f t="shared" si="42"/>
        <v>0</v>
      </c>
      <c r="K930" s="687">
        <f t="shared" si="43"/>
        <v>0</v>
      </c>
    </row>
    <row r="931" spans="1:11" ht="19" x14ac:dyDescent="0.25">
      <c r="A931" s="671">
        <f t="shared" si="44"/>
        <v>4</v>
      </c>
      <c r="B931" s="652">
        <v>5731</v>
      </c>
      <c r="C931" s="652" t="s">
        <v>2566</v>
      </c>
      <c r="D931" s="654">
        <f>SUMIFS('BALANCE_P-1'!$C:$C,'BALANCE_P-1'!$V:$V,'BALANCE-REF'!$B931)</f>
        <v>0</v>
      </c>
      <c r="E931" s="654">
        <f>SUMIFS('BALANCE_P-1'!$D:$D,'BALANCE_P-1'!$V:$V,'BALANCE-REF'!$B931)</f>
        <v>0</v>
      </c>
      <c r="F931" s="654">
        <f>SUMIFS(BALANCE_P!$C:$C,BALANCE_P!$V:$V,'BALANCE-REF'!$B931)</f>
        <v>0</v>
      </c>
      <c r="G931" s="654">
        <f>SUMIFS(BALANCE_P!$D:$D,BALANCE_P!$V:$V,'BALANCE-REF'!$B931)</f>
        <v>0</v>
      </c>
      <c r="H931" s="656">
        <f>SUMIFS(BALANCE_P!$E:$E,BALANCE_P!$V:$V,'BALANCE-REF'!$B931)</f>
        <v>0</v>
      </c>
      <c r="I931" s="656">
        <f>SUMIFS(BALANCE_P!$F:$F,BALANCE_P!$V:$V,'BALANCE-REF'!$B931)</f>
        <v>0</v>
      </c>
      <c r="J931" s="687">
        <f t="shared" si="42"/>
        <v>0</v>
      </c>
      <c r="K931" s="687">
        <f t="shared" si="43"/>
        <v>0</v>
      </c>
    </row>
    <row r="932" spans="1:11" ht="19" x14ac:dyDescent="0.25">
      <c r="A932" s="671">
        <f t="shared" si="44"/>
        <v>4</v>
      </c>
      <c r="B932" s="652">
        <v>5732</v>
      </c>
      <c r="C932" s="652" t="s">
        <v>2567</v>
      </c>
      <c r="D932" s="654">
        <f>SUMIFS('BALANCE_P-1'!$C:$C,'BALANCE_P-1'!$V:$V,'BALANCE-REF'!$B932)</f>
        <v>0</v>
      </c>
      <c r="E932" s="654">
        <f>SUMIFS('BALANCE_P-1'!$D:$D,'BALANCE_P-1'!$V:$V,'BALANCE-REF'!$B932)</f>
        <v>0</v>
      </c>
      <c r="F932" s="654">
        <f>SUMIFS(BALANCE_P!$C:$C,BALANCE_P!$V:$V,'BALANCE-REF'!$B932)</f>
        <v>0</v>
      </c>
      <c r="G932" s="654">
        <f>SUMIFS(BALANCE_P!$D:$D,BALANCE_P!$V:$V,'BALANCE-REF'!$B932)</f>
        <v>0</v>
      </c>
      <c r="H932" s="656">
        <f>SUMIFS(BALANCE_P!$E:$E,BALANCE_P!$V:$V,'BALANCE-REF'!$B932)</f>
        <v>0</v>
      </c>
      <c r="I932" s="656">
        <f>SUMIFS(BALANCE_P!$F:$F,BALANCE_P!$V:$V,'BALANCE-REF'!$B932)</f>
        <v>0</v>
      </c>
      <c r="J932" s="687">
        <f t="shared" si="42"/>
        <v>0</v>
      </c>
      <c r="K932" s="687">
        <f t="shared" si="43"/>
        <v>0</v>
      </c>
    </row>
    <row r="933" spans="1:11" ht="19" x14ac:dyDescent="0.25">
      <c r="A933" s="671">
        <f t="shared" si="44"/>
        <v>2</v>
      </c>
      <c r="B933" s="658">
        <v>58</v>
      </c>
      <c r="C933" s="658" t="s">
        <v>2568</v>
      </c>
      <c r="D933" s="659">
        <f>SUMIFS('BALANCE_P-1'!$C:$C,'BALANCE_P-1'!$X:$X,'BALANCE-REF'!$B933)</f>
        <v>0</v>
      </c>
      <c r="E933" s="659">
        <f>SUMIFS('BALANCE_P-1'!$D:$D,'BALANCE_P-1'!$X:$X,'BALANCE-REF'!$B933)</f>
        <v>0</v>
      </c>
      <c r="F933" s="659">
        <f>SUMIFS(BALANCE_P!$C:$C,BALANCE_P!$X:$X,'BALANCE-REF'!$B933)</f>
        <v>0</v>
      </c>
      <c r="G933" s="659">
        <f>SUMIFS(BALANCE_P!$D:$D,BALANCE_P!$X:$X,'BALANCE-REF'!$B933)</f>
        <v>0</v>
      </c>
      <c r="H933" s="656">
        <f>SUMIFS(BALANCE_P!$E:$E,BALANCE_P!$X:$X,'BALANCE-REF'!$B933)</f>
        <v>0</v>
      </c>
      <c r="I933" s="656">
        <f>SUMIFS(BALANCE_P!$F:$F,BALANCE_P!$X:$X,'BALANCE-REF'!$B933)</f>
        <v>0</v>
      </c>
      <c r="J933" s="687">
        <f t="shared" si="42"/>
        <v>0</v>
      </c>
      <c r="K933" s="687">
        <f t="shared" si="43"/>
        <v>0</v>
      </c>
    </row>
    <row r="934" spans="1:11" ht="19" x14ac:dyDescent="0.25">
      <c r="A934" s="671">
        <f t="shared" si="44"/>
        <v>2</v>
      </c>
      <c r="B934" s="658">
        <v>59</v>
      </c>
      <c r="C934" s="658" t="s">
        <v>2569</v>
      </c>
      <c r="D934" s="659">
        <f>SUMIFS('BALANCE_P-1'!$C:$C,'BALANCE_P-1'!$X:$X,'BALANCE-REF'!$B934)</f>
        <v>0</v>
      </c>
      <c r="E934" s="659">
        <f>SUMIFS('BALANCE_P-1'!$D:$D,'BALANCE_P-1'!$X:$X,'BALANCE-REF'!$B934)</f>
        <v>1631035096</v>
      </c>
      <c r="F934" s="659">
        <f>SUMIFS(BALANCE_P!$C:$C,BALANCE_P!$X:$X,'BALANCE-REF'!$B934)</f>
        <v>3553980061</v>
      </c>
      <c r="G934" s="659">
        <f>SUMIFS(BALANCE_P!$D:$D,BALANCE_P!$X:$X,'BALANCE-REF'!$B934)</f>
        <v>1922944965</v>
      </c>
      <c r="H934" s="656">
        <f>SUMIFS(BALANCE_P!$E:$E,BALANCE_P!$X:$X,'BALANCE-REF'!$B934)</f>
        <v>0</v>
      </c>
      <c r="I934" s="656">
        <f>SUMIFS(BALANCE_P!$F:$F,BALANCE_P!$X:$X,'BALANCE-REF'!$B934)</f>
        <v>0</v>
      </c>
      <c r="J934" s="687">
        <f t="shared" si="42"/>
        <v>0</v>
      </c>
      <c r="K934" s="687">
        <f t="shared" si="43"/>
        <v>-1631035096</v>
      </c>
    </row>
    <row r="935" spans="1:11" ht="19" x14ac:dyDescent="0.25">
      <c r="A935" s="671">
        <f t="shared" si="44"/>
        <v>3</v>
      </c>
      <c r="B935" s="652">
        <v>591</v>
      </c>
      <c r="C935" s="652" t="s">
        <v>1697</v>
      </c>
      <c r="D935" s="654">
        <f>SUMIFS('BALANCE_P-1'!$C:$C,'BALANCE_P-1'!$W:$W,'BALANCE-REF'!$B935)</f>
        <v>0</v>
      </c>
      <c r="E935" s="654">
        <f>SUMIFS('BALANCE_P-1'!$D:$D,'BALANCE_P-1'!$W:$W,'BALANCE-REF'!$B935)</f>
        <v>1631035096</v>
      </c>
      <c r="F935" s="654">
        <f>SUMIFS(BALANCE_P!$C:$C,BALANCE_P!$W:$W,'BALANCE-REF'!$B935)</f>
        <v>3553980061</v>
      </c>
      <c r="G935" s="654">
        <f>SUMIFS(BALANCE_P!$D:$D,BALANCE_P!$W:$W,'BALANCE-REF'!$B935)</f>
        <v>1922944965</v>
      </c>
      <c r="H935" s="656">
        <f>SUMIFS(BALANCE_P!$E:$E,BALANCE_P!$W:$W,'BALANCE-REF'!$B935)</f>
        <v>0</v>
      </c>
      <c r="I935" s="656">
        <f>SUMIFS(BALANCE_P!$F:$F,BALANCE_P!$W:$W,'BALANCE-REF'!$B935)</f>
        <v>0</v>
      </c>
      <c r="J935" s="687">
        <f t="shared" si="42"/>
        <v>0</v>
      </c>
      <c r="K935" s="687">
        <f t="shared" si="43"/>
        <v>-1631035096</v>
      </c>
    </row>
    <row r="936" spans="1:11" ht="19" x14ac:dyDescent="0.25">
      <c r="A936" s="671">
        <f t="shared" si="44"/>
        <v>3</v>
      </c>
      <c r="B936" s="652">
        <v>592</v>
      </c>
      <c r="C936" s="652" t="s">
        <v>2570</v>
      </c>
      <c r="D936" s="654">
        <f>SUMIFS('BALANCE_P-1'!$C:$C,'BALANCE_P-1'!$W:$W,'BALANCE-REF'!$B936)</f>
        <v>0</v>
      </c>
      <c r="E936" s="654">
        <f>SUMIFS('BALANCE_P-1'!$D:$D,'BALANCE_P-1'!$W:$W,'BALANCE-REF'!$B936)</f>
        <v>0</v>
      </c>
      <c r="F936" s="654">
        <f>SUMIFS(BALANCE_P!$C:$C,BALANCE_P!$W:$W,'BALANCE-REF'!$B936)</f>
        <v>0</v>
      </c>
      <c r="G936" s="654">
        <f>SUMIFS(BALANCE_P!$D:$D,BALANCE_P!$W:$W,'BALANCE-REF'!$B936)</f>
        <v>0</v>
      </c>
      <c r="H936" s="656">
        <f>SUMIFS(BALANCE_P!$E:$E,BALANCE_P!$W:$W,'BALANCE-REF'!$B936)</f>
        <v>0</v>
      </c>
      <c r="I936" s="656">
        <f>SUMIFS(BALANCE_P!$F:$F,BALANCE_P!$W:$W,'BALANCE-REF'!$B936)</f>
        <v>0</v>
      </c>
      <c r="J936" s="687">
        <f t="shared" si="42"/>
        <v>0</v>
      </c>
      <c r="K936" s="687">
        <f t="shared" si="43"/>
        <v>0</v>
      </c>
    </row>
    <row r="937" spans="1:11" ht="19" x14ac:dyDescent="0.25">
      <c r="A937" s="671">
        <f t="shared" si="44"/>
        <v>3</v>
      </c>
      <c r="B937" s="652">
        <v>593</v>
      </c>
      <c r="C937" s="652" t="s">
        <v>2571</v>
      </c>
      <c r="D937" s="654">
        <f>SUMIFS('BALANCE_P-1'!$C:$C,'BALANCE_P-1'!$W:$W,'BALANCE-REF'!$B937)</f>
        <v>0</v>
      </c>
      <c r="E937" s="654">
        <f>SUMIFS('BALANCE_P-1'!$D:$D,'BALANCE_P-1'!$W:$W,'BALANCE-REF'!$B937)</f>
        <v>0</v>
      </c>
      <c r="F937" s="654">
        <f>SUMIFS(BALANCE_P!$C:$C,BALANCE_P!$W:$W,'BALANCE-REF'!$B937)</f>
        <v>0</v>
      </c>
      <c r="G937" s="654">
        <f>SUMIFS(BALANCE_P!$D:$D,BALANCE_P!$W:$W,'BALANCE-REF'!$B937)</f>
        <v>0</v>
      </c>
      <c r="H937" s="656">
        <f>SUMIFS(BALANCE_P!$E:$E,BALANCE_P!$W:$W,'BALANCE-REF'!$B937)</f>
        <v>0</v>
      </c>
      <c r="I937" s="656">
        <f>SUMIFS(BALANCE_P!$F:$F,BALANCE_P!$W:$W,'BALANCE-REF'!$B937)</f>
        <v>0</v>
      </c>
      <c r="J937" s="687">
        <f t="shared" si="42"/>
        <v>0</v>
      </c>
      <c r="K937" s="687">
        <f t="shared" si="43"/>
        <v>0</v>
      </c>
    </row>
    <row r="938" spans="1:11" ht="19" x14ac:dyDescent="0.25">
      <c r="A938" s="671">
        <f t="shared" si="44"/>
        <v>4</v>
      </c>
      <c r="B938" s="652">
        <v>5931</v>
      </c>
      <c r="C938" s="652" t="s">
        <v>2572</v>
      </c>
      <c r="D938" s="654">
        <f>SUMIFS('BALANCE_P-1'!$C:$C,'BALANCE_P-1'!$V:$V,'BALANCE-REF'!$B938)</f>
        <v>0</v>
      </c>
      <c r="E938" s="654">
        <f>SUMIFS('BALANCE_P-1'!$D:$D,'BALANCE_P-1'!$V:$V,'BALANCE-REF'!$B938)</f>
        <v>0</v>
      </c>
      <c r="F938" s="654">
        <f>SUMIFS(BALANCE_P!$C:$C,BALANCE_P!$V:$V,'BALANCE-REF'!$B938)</f>
        <v>0</v>
      </c>
      <c r="G938" s="654">
        <f>SUMIFS(BALANCE_P!$D:$D,BALANCE_P!$V:$V,'BALANCE-REF'!$B938)</f>
        <v>0</v>
      </c>
      <c r="H938" s="656">
        <f>SUMIFS(BALANCE_P!$E:$E,BALANCE_P!$V:$V,'BALANCE-REF'!$B938)</f>
        <v>0</v>
      </c>
      <c r="I938" s="656">
        <f>SUMIFS(BALANCE_P!$F:$F,BALANCE_P!$V:$V,'BALANCE-REF'!$B938)</f>
        <v>0</v>
      </c>
      <c r="J938" s="687">
        <f t="shared" si="42"/>
        <v>0</v>
      </c>
      <c r="K938" s="687">
        <f t="shared" si="43"/>
        <v>0</v>
      </c>
    </row>
    <row r="939" spans="1:11" ht="19" x14ac:dyDescent="0.25">
      <c r="A939" s="671">
        <f t="shared" si="44"/>
        <v>4</v>
      </c>
      <c r="B939" s="652">
        <v>5932</v>
      </c>
      <c r="C939" s="652" t="s">
        <v>309</v>
      </c>
      <c r="D939" s="654">
        <f>SUMIFS('BALANCE_P-1'!$C:$C,'BALANCE_P-1'!$V:$V,'BALANCE-REF'!$B939)</f>
        <v>0</v>
      </c>
      <c r="E939" s="654">
        <f>SUMIFS('BALANCE_P-1'!$D:$D,'BALANCE_P-1'!$V:$V,'BALANCE-REF'!$B939)</f>
        <v>0</v>
      </c>
      <c r="F939" s="654">
        <f>SUMIFS(BALANCE_P!$C:$C,BALANCE_P!$V:$V,'BALANCE-REF'!$B939)</f>
        <v>0</v>
      </c>
      <c r="G939" s="654">
        <f>SUMIFS(BALANCE_P!$D:$D,BALANCE_P!$V:$V,'BALANCE-REF'!$B939)</f>
        <v>0</v>
      </c>
      <c r="H939" s="656">
        <f>SUMIFS(BALANCE_P!$E:$E,BALANCE_P!$V:$V,'BALANCE-REF'!$B939)</f>
        <v>0</v>
      </c>
      <c r="I939" s="656">
        <f>SUMIFS(BALANCE_P!$F:$F,BALANCE_P!$V:$V,'BALANCE-REF'!$B939)</f>
        <v>0</v>
      </c>
      <c r="J939" s="687">
        <f t="shared" si="42"/>
        <v>0</v>
      </c>
      <c r="K939" s="687">
        <f t="shared" si="43"/>
        <v>0</v>
      </c>
    </row>
    <row r="940" spans="1:11" ht="19" x14ac:dyDescent="0.25">
      <c r="A940" s="671">
        <f t="shared" si="44"/>
        <v>3</v>
      </c>
      <c r="B940" s="652">
        <v>594</v>
      </c>
      <c r="C940" s="652" t="s">
        <v>2573</v>
      </c>
      <c r="D940" s="654">
        <f>SUMIFS('BALANCE_P-1'!$C:$C,'BALANCE_P-1'!$W:$W,'BALANCE-REF'!$B940)</f>
        <v>0</v>
      </c>
      <c r="E940" s="654">
        <f>SUMIFS('BALANCE_P-1'!$D:$D,'BALANCE_P-1'!$W:$W,'BALANCE-REF'!$B940)</f>
        <v>0</v>
      </c>
      <c r="F940" s="654">
        <f>SUMIFS(BALANCE_P!$C:$C,BALANCE_P!$W:$W,'BALANCE-REF'!$B940)</f>
        <v>0</v>
      </c>
      <c r="G940" s="654">
        <f>SUMIFS(BALANCE_P!$D:$D,BALANCE_P!$W:$W,'BALANCE-REF'!$B940)</f>
        <v>0</v>
      </c>
      <c r="H940" s="656">
        <f>SUMIFS(BALANCE_P!$E:$E,BALANCE_P!$W:$W,'BALANCE-REF'!$B940)</f>
        <v>0</v>
      </c>
      <c r="I940" s="656">
        <f>SUMIFS(BALANCE_P!$F:$F,BALANCE_P!$W:$W,'BALANCE-REF'!$B940)</f>
        <v>0</v>
      </c>
      <c r="J940" s="687">
        <f t="shared" si="42"/>
        <v>0</v>
      </c>
      <c r="K940" s="687">
        <f t="shared" si="43"/>
        <v>0</v>
      </c>
    </row>
    <row r="941" spans="1:11" ht="19" x14ac:dyDescent="0.25">
      <c r="A941" s="671">
        <f t="shared" si="44"/>
        <v>3</v>
      </c>
      <c r="B941" s="652">
        <v>595</v>
      </c>
      <c r="C941" s="652" t="s">
        <v>2574</v>
      </c>
      <c r="D941" s="654">
        <f>SUMIFS('BALANCE_P-1'!$C:$C,'BALANCE_P-1'!$W:$W,'BALANCE-REF'!$B941)</f>
        <v>0</v>
      </c>
      <c r="E941" s="654">
        <f>SUMIFS('BALANCE_P-1'!$D:$D,'BALANCE_P-1'!$W:$W,'BALANCE-REF'!$B941)</f>
        <v>0</v>
      </c>
      <c r="F941" s="654">
        <f>SUMIFS(BALANCE_P!$C:$C,BALANCE_P!$W:$W,'BALANCE-REF'!$B941)</f>
        <v>0</v>
      </c>
      <c r="G941" s="654">
        <f>SUMIFS(BALANCE_P!$D:$D,BALANCE_P!$W:$W,'BALANCE-REF'!$B941)</f>
        <v>0</v>
      </c>
      <c r="H941" s="656">
        <f>SUMIFS(BALANCE_P!$E:$E,BALANCE_P!$W:$W,'BALANCE-REF'!$B941)</f>
        <v>0</v>
      </c>
      <c r="I941" s="656">
        <f>SUMIFS(BALANCE_P!$F:$F,BALANCE_P!$W:$W,'BALANCE-REF'!$B941)</f>
        <v>0</v>
      </c>
      <c r="J941" s="687">
        <f t="shared" si="42"/>
        <v>0</v>
      </c>
      <c r="K941" s="687">
        <f t="shared" si="43"/>
        <v>0</v>
      </c>
    </row>
    <row r="942" spans="1:11" ht="19" x14ac:dyDescent="0.25">
      <c r="A942" s="671">
        <f t="shared" si="44"/>
        <v>3</v>
      </c>
      <c r="B942" s="652">
        <v>596</v>
      </c>
      <c r="C942" s="652" t="s">
        <v>2575</v>
      </c>
      <c r="D942" s="654">
        <f>SUMIFS('BALANCE_P-1'!$C:$C,'BALANCE_P-1'!$W:$W,'BALANCE-REF'!$B942)</f>
        <v>0</v>
      </c>
      <c r="E942" s="654">
        <f>SUMIFS('BALANCE_P-1'!$D:$D,'BALANCE_P-1'!$W:$W,'BALANCE-REF'!$B942)</f>
        <v>0</v>
      </c>
      <c r="F942" s="654">
        <f>SUMIFS(BALANCE_P!$C:$C,BALANCE_P!$W:$W,'BALANCE-REF'!$B942)</f>
        <v>0</v>
      </c>
      <c r="G942" s="654">
        <f>SUMIFS(BALANCE_P!$D:$D,BALANCE_P!$W:$W,'BALANCE-REF'!$B942)</f>
        <v>0</v>
      </c>
      <c r="H942" s="656">
        <f>SUMIFS(BALANCE_P!$E:$E,BALANCE_P!$W:$W,'BALANCE-REF'!$B942)</f>
        <v>0</v>
      </c>
      <c r="I942" s="656">
        <f>SUMIFS(BALANCE_P!$F:$F,BALANCE_P!$W:$W,'BALANCE-REF'!$B942)</f>
        <v>0</v>
      </c>
      <c r="J942" s="687">
        <f t="shared" si="42"/>
        <v>0</v>
      </c>
      <c r="K942" s="687">
        <f t="shared" si="43"/>
        <v>0</v>
      </c>
    </row>
    <row r="943" spans="1:11" ht="19" x14ac:dyDescent="0.25">
      <c r="A943" s="671">
        <f t="shared" si="44"/>
        <v>1</v>
      </c>
      <c r="B943" s="655">
        <v>6</v>
      </c>
      <c r="C943" s="655" t="s">
        <v>2576</v>
      </c>
      <c r="D943" s="656">
        <f>SUMIFS('BALANCE_P-1'!$C:$C,'BALANCE_P-1'!$Y:$Y,'BALANCE-REF'!$B943)</f>
        <v>0</v>
      </c>
      <c r="E943" s="657">
        <f>SUMIFS('BALANCE_P-1'!$D:$D,'BALANCE_P-1'!$Y:$Y,'BALANCE-REF'!$B943)</f>
        <v>0</v>
      </c>
      <c r="F943" s="656">
        <f>SUMIFS(BALANCE_P!$C:$C,BALANCE_P!$Y:$Y,'BALANCE-REF'!$B943)</f>
        <v>15092549563</v>
      </c>
      <c r="G943" s="657">
        <f>SUMIFS(BALANCE_P!$D:$D,BALANCE_P!$Y:$Y,'BALANCE-REF'!$B943)</f>
        <v>944288914</v>
      </c>
      <c r="H943" s="656">
        <f>SUMIFS(BALANCE_P!$E:$E,BALANCE_P!$Y:$Y,'BALANCE-REF'!$B943)</f>
        <v>14148260649</v>
      </c>
      <c r="I943" s="656">
        <f>SUMIFS(BALANCE_P!$F:$F,BALANCE_P!$Y:$Y,'BALANCE-REF'!$B943)</f>
        <v>0</v>
      </c>
      <c r="J943" s="687">
        <f t="shared" si="42"/>
        <v>14148260649</v>
      </c>
      <c r="K943" s="687">
        <f t="shared" si="43"/>
        <v>0</v>
      </c>
    </row>
    <row r="944" spans="1:11" ht="19" x14ac:dyDescent="0.25">
      <c r="A944" s="671">
        <f t="shared" si="44"/>
        <v>2</v>
      </c>
      <c r="B944" s="658">
        <v>60</v>
      </c>
      <c r="C944" s="658" t="s">
        <v>2577</v>
      </c>
      <c r="D944" s="659">
        <f>SUMIFS('BALANCE_P-1'!$C:$C,'BALANCE_P-1'!$X:$X,'BALANCE-REF'!$B944)</f>
        <v>0</v>
      </c>
      <c r="E944" s="659">
        <f>SUMIFS('BALANCE_P-1'!$D:$D,'BALANCE_P-1'!$X:$X,'BALANCE-REF'!$B944)</f>
        <v>0</v>
      </c>
      <c r="F944" s="659">
        <f>SUMIFS(BALANCE_P!$C:$C,BALANCE_P!$X:$X,'BALANCE-REF'!$B944)</f>
        <v>481947308</v>
      </c>
      <c r="G944" s="659">
        <f>SUMIFS(BALANCE_P!$D:$D,BALANCE_P!$X:$X,'BALANCE-REF'!$B944)</f>
        <v>88869571</v>
      </c>
      <c r="H944" s="656">
        <f>SUMIFS(BALANCE_P!$E:$E,BALANCE_P!$X:$X,'BALANCE-REF'!$B944)</f>
        <v>393077737</v>
      </c>
      <c r="I944" s="656">
        <f>SUMIFS(BALANCE_P!$F:$F,BALANCE_P!$X:$X,'BALANCE-REF'!$B944)</f>
        <v>0</v>
      </c>
      <c r="J944" s="687">
        <f t="shared" si="42"/>
        <v>393077737</v>
      </c>
      <c r="K944" s="687">
        <f t="shared" si="43"/>
        <v>0</v>
      </c>
    </row>
    <row r="945" spans="1:11" ht="19" x14ac:dyDescent="0.25">
      <c r="A945" s="671">
        <f t="shared" si="44"/>
        <v>3</v>
      </c>
      <c r="B945" s="652">
        <v>601</v>
      </c>
      <c r="C945" s="652" t="s">
        <v>2578</v>
      </c>
      <c r="D945" s="654">
        <f>SUMIFS('BALANCE_P-1'!$C:$C,'BALANCE_P-1'!$W:$W,'BALANCE-REF'!$B945)</f>
        <v>0</v>
      </c>
      <c r="E945" s="654">
        <f>SUMIFS('BALANCE_P-1'!$D:$D,'BALANCE_P-1'!$W:$W,'BALANCE-REF'!$B945)</f>
        <v>0</v>
      </c>
      <c r="F945" s="654">
        <f>SUMIFS(BALANCE_P!$C:$C,BALANCE_P!$W:$W,'BALANCE-REF'!$B945)</f>
        <v>378559197</v>
      </c>
      <c r="G945" s="654">
        <f>SUMIFS(BALANCE_P!$D:$D,BALANCE_P!$W:$W,'BALANCE-REF'!$B945)</f>
        <v>56029661</v>
      </c>
      <c r="H945" s="656">
        <f>SUMIFS(BALANCE_P!$E:$E,BALANCE_P!$W:$W,'BALANCE-REF'!$B945)</f>
        <v>322529536</v>
      </c>
      <c r="I945" s="656">
        <f>SUMIFS(BALANCE_P!$F:$F,BALANCE_P!$W:$W,'BALANCE-REF'!$B945)</f>
        <v>0</v>
      </c>
      <c r="J945" s="687">
        <f t="shared" si="42"/>
        <v>322529536</v>
      </c>
      <c r="K945" s="687">
        <f t="shared" si="43"/>
        <v>0</v>
      </c>
    </row>
    <row r="946" spans="1:11" ht="19" x14ac:dyDescent="0.25">
      <c r="A946" s="671">
        <f t="shared" si="44"/>
        <v>4</v>
      </c>
      <c r="B946" s="652">
        <v>6011</v>
      </c>
      <c r="C946" s="652" t="s">
        <v>2579</v>
      </c>
      <c r="D946" s="654">
        <f>SUMIFS('BALANCE_P-1'!$C:$C,'BALANCE_P-1'!$V:$V,'BALANCE-REF'!$B946)</f>
        <v>0</v>
      </c>
      <c r="E946" s="654">
        <f>SUMIFS('BALANCE_P-1'!$D:$D,'BALANCE_P-1'!$V:$V,'BALANCE-REF'!$B946)</f>
        <v>0</v>
      </c>
      <c r="F946" s="654">
        <f>SUMIFS(BALANCE_P!$C:$C,BALANCE_P!$V:$V,'BALANCE-REF'!$B946)</f>
        <v>0</v>
      </c>
      <c r="G946" s="654">
        <f>SUMIFS(BALANCE_P!$D:$D,BALANCE_P!$V:$V,'BALANCE-REF'!$B946)</f>
        <v>0</v>
      </c>
      <c r="H946" s="656">
        <f>SUMIFS(BALANCE_P!$E:$E,BALANCE_P!$V:$V,'BALANCE-REF'!$B946)</f>
        <v>0</v>
      </c>
      <c r="I946" s="656">
        <f>SUMIFS(BALANCE_P!$F:$F,BALANCE_P!$V:$V,'BALANCE-REF'!$B946)</f>
        <v>0</v>
      </c>
      <c r="J946" s="687">
        <f t="shared" si="42"/>
        <v>0</v>
      </c>
      <c r="K946" s="687">
        <f t="shared" si="43"/>
        <v>0</v>
      </c>
    </row>
    <row r="947" spans="1:11" ht="19" x14ac:dyDescent="0.25">
      <c r="A947" s="671">
        <f t="shared" si="44"/>
        <v>5</v>
      </c>
      <c r="B947" s="652">
        <v>60111</v>
      </c>
      <c r="C947" s="652" t="s">
        <v>2580</v>
      </c>
      <c r="D947" s="654">
        <f>SUMIFS('BALANCE_P-1'!$C:$C,'BALANCE_P-1'!$U:$U,'BALANCE-REF'!$B947)</f>
        <v>0</v>
      </c>
      <c r="E947" s="654">
        <f>SUMIFS('BALANCE_P-1'!$D:$D,'BALANCE_P-1'!$U:$U,'BALANCE-REF'!$B947)</f>
        <v>0</v>
      </c>
      <c r="F947" s="654">
        <f>SUMIFS(BALANCE_P!$C:$C,BALANCE_P!$U:$U,'BALANCE-REF'!$B947)</f>
        <v>0</v>
      </c>
      <c r="G947" s="654">
        <f>SUMIFS(BALANCE_P!$D:$D,BALANCE_P!$U:$U,'BALANCE-REF'!$B947)</f>
        <v>0</v>
      </c>
      <c r="H947" s="656">
        <f>SUMIFS(BALANCE_P!$E:$E,BALANCE_P!$U:$U,'BALANCE-REF'!$B947)</f>
        <v>0</v>
      </c>
      <c r="I947" s="656">
        <f>SUMIFS(BALANCE_P!$F:$F,BALANCE_P!$U:$U,'BALANCE-REF'!$B947)</f>
        <v>0</v>
      </c>
      <c r="J947" s="687">
        <f t="shared" si="42"/>
        <v>0</v>
      </c>
      <c r="K947" s="687">
        <f t="shared" si="43"/>
        <v>0</v>
      </c>
    </row>
    <row r="948" spans="1:11" ht="19" x14ac:dyDescent="0.25">
      <c r="A948" s="671">
        <f t="shared" si="44"/>
        <v>5</v>
      </c>
      <c r="B948" s="652">
        <v>60112</v>
      </c>
      <c r="C948" s="652" t="s">
        <v>2581</v>
      </c>
      <c r="D948" s="654">
        <f>SUMIFS('BALANCE_P-1'!$C:$C,'BALANCE_P-1'!$U:$U,'BALANCE-REF'!$B948)</f>
        <v>0</v>
      </c>
      <c r="E948" s="654">
        <f>SUMIFS('BALANCE_P-1'!$D:$D,'BALANCE_P-1'!$U:$U,'BALANCE-REF'!$B948)</f>
        <v>0</v>
      </c>
      <c r="F948" s="654">
        <f>SUMIFS(BALANCE_P!$C:$C,BALANCE_P!$U:$U,'BALANCE-REF'!$B948)</f>
        <v>0</v>
      </c>
      <c r="G948" s="654">
        <f>SUMIFS(BALANCE_P!$D:$D,BALANCE_P!$U:$U,'BALANCE-REF'!$B948)</f>
        <v>0</v>
      </c>
      <c r="H948" s="656">
        <f>SUMIFS(BALANCE_P!$E:$E,BALANCE_P!$U:$U,'BALANCE-REF'!$B948)</f>
        <v>0</v>
      </c>
      <c r="I948" s="656">
        <f>SUMIFS(BALANCE_P!$F:$F,BALANCE_P!$U:$U,'BALANCE-REF'!$B948)</f>
        <v>0</v>
      </c>
      <c r="J948" s="687">
        <f t="shared" si="42"/>
        <v>0</v>
      </c>
      <c r="K948" s="687">
        <f t="shared" si="43"/>
        <v>0</v>
      </c>
    </row>
    <row r="949" spans="1:11" ht="19" x14ac:dyDescent="0.25">
      <c r="A949" s="671">
        <f t="shared" si="44"/>
        <v>5</v>
      </c>
      <c r="B949" s="652">
        <v>60113</v>
      </c>
      <c r="C949" s="652" t="s">
        <v>2582</v>
      </c>
      <c r="D949" s="654">
        <f>SUMIFS('BALANCE_P-1'!$C:$C,'BALANCE_P-1'!$U:$U,'BALANCE-REF'!$B949)</f>
        <v>0</v>
      </c>
      <c r="E949" s="654">
        <f>SUMIFS('BALANCE_P-1'!$D:$D,'BALANCE_P-1'!$U:$U,'BALANCE-REF'!$B949)</f>
        <v>0</v>
      </c>
      <c r="F949" s="654">
        <f>SUMIFS(BALANCE_P!$C:$C,BALANCE_P!$U:$U,'BALANCE-REF'!$B949)</f>
        <v>0</v>
      </c>
      <c r="G949" s="654">
        <f>SUMIFS(BALANCE_P!$D:$D,BALANCE_P!$U:$U,'BALANCE-REF'!$B949)</f>
        <v>0</v>
      </c>
      <c r="H949" s="656">
        <f>SUMIFS(BALANCE_P!$E:$E,BALANCE_P!$U:$U,'BALANCE-REF'!$B949)</f>
        <v>0</v>
      </c>
      <c r="I949" s="656">
        <f>SUMIFS(BALANCE_P!$F:$F,BALANCE_P!$U:$U,'BALANCE-REF'!$B949)</f>
        <v>0</v>
      </c>
      <c r="J949" s="687">
        <f t="shared" si="42"/>
        <v>0</v>
      </c>
      <c r="K949" s="687">
        <f t="shared" si="43"/>
        <v>0</v>
      </c>
    </row>
    <row r="950" spans="1:11" ht="19" x14ac:dyDescent="0.25">
      <c r="A950" s="671">
        <f t="shared" si="44"/>
        <v>5</v>
      </c>
      <c r="B950" s="652">
        <v>60114</v>
      </c>
      <c r="C950" s="652" t="s">
        <v>2583</v>
      </c>
      <c r="D950" s="654">
        <f>SUMIFS('BALANCE_P-1'!$C:$C,'BALANCE_P-1'!$U:$U,'BALANCE-REF'!$B950)</f>
        <v>0</v>
      </c>
      <c r="E950" s="654">
        <f>SUMIFS('BALANCE_P-1'!$D:$D,'BALANCE_P-1'!$U:$U,'BALANCE-REF'!$B950)</f>
        <v>0</v>
      </c>
      <c r="F950" s="654">
        <f>SUMIFS(BALANCE_P!$C:$C,BALANCE_P!$U:$U,'BALANCE-REF'!$B950)</f>
        <v>0</v>
      </c>
      <c r="G950" s="654">
        <f>SUMIFS(BALANCE_P!$D:$D,BALANCE_P!$U:$U,'BALANCE-REF'!$B950)</f>
        <v>0</v>
      </c>
      <c r="H950" s="656">
        <f>SUMIFS(BALANCE_P!$E:$E,BALANCE_P!$U:$U,'BALANCE-REF'!$B950)</f>
        <v>0</v>
      </c>
      <c r="I950" s="656">
        <f>SUMIFS(BALANCE_P!$F:$F,BALANCE_P!$U:$U,'BALANCE-REF'!$B950)</f>
        <v>0</v>
      </c>
      <c r="J950" s="687">
        <f t="shared" si="42"/>
        <v>0</v>
      </c>
      <c r="K950" s="687">
        <f t="shared" si="43"/>
        <v>0</v>
      </c>
    </row>
    <row r="951" spans="1:11" ht="19" x14ac:dyDescent="0.25">
      <c r="A951" s="671">
        <f t="shared" si="44"/>
        <v>5</v>
      </c>
      <c r="B951" s="652">
        <v>60115</v>
      </c>
      <c r="C951" s="652" t="s">
        <v>2584</v>
      </c>
      <c r="D951" s="654">
        <f>SUMIFS('BALANCE_P-1'!$C:$C,'BALANCE_P-1'!$U:$U,'BALANCE-REF'!$B951)</f>
        <v>0</v>
      </c>
      <c r="E951" s="654">
        <f>SUMIFS('BALANCE_P-1'!$D:$D,'BALANCE_P-1'!$U:$U,'BALANCE-REF'!$B951)</f>
        <v>0</v>
      </c>
      <c r="F951" s="654">
        <f>SUMIFS(BALANCE_P!$C:$C,BALANCE_P!$U:$U,'BALANCE-REF'!$B951)</f>
        <v>0</v>
      </c>
      <c r="G951" s="654">
        <f>SUMIFS(BALANCE_P!$D:$D,BALANCE_P!$U:$U,'BALANCE-REF'!$B951)</f>
        <v>0</v>
      </c>
      <c r="H951" s="656">
        <f>SUMIFS(BALANCE_P!$E:$E,BALANCE_P!$U:$U,'BALANCE-REF'!$B951)</f>
        <v>0</v>
      </c>
      <c r="I951" s="656">
        <f>SUMIFS(BALANCE_P!$F:$F,BALANCE_P!$U:$U,'BALANCE-REF'!$B951)</f>
        <v>0</v>
      </c>
      <c r="J951" s="687">
        <f t="shared" si="42"/>
        <v>0</v>
      </c>
      <c r="K951" s="687">
        <f t="shared" si="43"/>
        <v>0</v>
      </c>
    </row>
    <row r="952" spans="1:11" ht="19" x14ac:dyDescent="0.25">
      <c r="A952" s="671">
        <f t="shared" si="44"/>
        <v>5</v>
      </c>
      <c r="B952" s="652">
        <v>60116</v>
      </c>
      <c r="C952" s="652" t="s">
        <v>2585</v>
      </c>
      <c r="D952" s="654">
        <f>SUMIFS('BALANCE_P-1'!$C:$C,'BALANCE_P-1'!$U:$U,'BALANCE-REF'!$B952)</f>
        <v>0</v>
      </c>
      <c r="E952" s="654">
        <f>SUMIFS('BALANCE_P-1'!$D:$D,'BALANCE_P-1'!$U:$U,'BALANCE-REF'!$B952)</f>
        <v>0</v>
      </c>
      <c r="F952" s="654">
        <f>SUMIFS(BALANCE_P!$C:$C,BALANCE_P!$U:$U,'BALANCE-REF'!$B952)</f>
        <v>0</v>
      </c>
      <c r="G952" s="654">
        <f>SUMIFS(BALANCE_P!$D:$D,BALANCE_P!$U:$U,'BALANCE-REF'!$B952)</f>
        <v>0</v>
      </c>
      <c r="H952" s="656">
        <f>SUMIFS(BALANCE_P!$E:$E,BALANCE_P!$U:$U,'BALANCE-REF'!$B952)</f>
        <v>0</v>
      </c>
      <c r="I952" s="656">
        <f>SUMIFS(BALANCE_P!$F:$F,BALANCE_P!$U:$U,'BALANCE-REF'!$B952)</f>
        <v>0</v>
      </c>
      <c r="J952" s="687">
        <f t="shared" si="42"/>
        <v>0</v>
      </c>
      <c r="K952" s="687">
        <f t="shared" si="43"/>
        <v>0</v>
      </c>
    </row>
    <row r="953" spans="1:11" ht="19" x14ac:dyDescent="0.25">
      <c r="A953" s="671">
        <f t="shared" si="44"/>
        <v>5</v>
      </c>
      <c r="B953" s="652">
        <v>60117</v>
      </c>
      <c r="C953" s="652" t="s">
        <v>2586</v>
      </c>
      <c r="D953" s="654">
        <f>SUMIFS('BALANCE_P-1'!$C:$C,'BALANCE_P-1'!$U:$U,'BALANCE-REF'!$B953)</f>
        <v>0</v>
      </c>
      <c r="E953" s="654">
        <f>SUMIFS('BALANCE_P-1'!$D:$D,'BALANCE_P-1'!$U:$U,'BALANCE-REF'!$B953)</f>
        <v>0</v>
      </c>
      <c r="F953" s="654">
        <f>SUMIFS(BALANCE_P!$C:$C,BALANCE_P!$U:$U,'BALANCE-REF'!$B953)</f>
        <v>0</v>
      </c>
      <c r="G953" s="654">
        <f>SUMIFS(BALANCE_P!$D:$D,BALANCE_P!$U:$U,'BALANCE-REF'!$B953)</f>
        <v>0</v>
      </c>
      <c r="H953" s="656">
        <f>SUMIFS(BALANCE_P!$E:$E,BALANCE_P!$U:$U,'BALANCE-REF'!$B953)</f>
        <v>0</v>
      </c>
      <c r="I953" s="656">
        <f>SUMIFS(BALANCE_P!$F:$F,BALANCE_P!$U:$U,'BALANCE-REF'!$B953)</f>
        <v>0</v>
      </c>
      <c r="J953" s="687">
        <f t="shared" si="42"/>
        <v>0</v>
      </c>
      <c r="K953" s="687">
        <f t="shared" si="43"/>
        <v>0</v>
      </c>
    </row>
    <row r="954" spans="1:11" ht="19" x14ac:dyDescent="0.25">
      <c r="A954" s="671">
        <f t="shared" si="44"/>
        <v>4</v>
      </c>
      <c r="B954" s="652">
        <v>6015</v>
      </c>
      <c r="C954" s="652" t="s">
        <v>2587</v>
      </c>
      <c r="D954" s="654">
        <f>SUMIFS('BALANCE_P-1'!$C:$C,'BALANCE_P-1'!$V:$V,'BALANCE-REF'!$B954)</f>
        <v>0</v>
      </c>
      <c r="E954" s="654">
        <f>SUMIFS('BALANCE_P-1'!$D:$D,'BALANCE_P-1'!$V:$V,'BALANCE-REF'!$B954)</f>
        <v>0</v>
      </c>
      <c r="F954" s="654">
        <f>SUMIFS(BALANCE_P!$C:$C,BALANCE_P!$V:$V,'BALANCE-REF'!$B954)</f>
        <v>0</v>
      </c>
      <c r="G954" s="654">
        <f>SUMIFS(BALANCE_P!$D:$D,BALANCE_P!$V:$V,'BALANCE-REF'!$B954)</f>
        <v>0</v>
      </c>
      <c r="H954" s="656">
        <f>SUMIFS(BALANCE_P!$E:$E,BALANCE_P!$V:$V,'BALANCE-REF'!$B954)</f>
        <v>0</v>
      </c>
      <c r="I954" s="656">
        <f>SUMIFS(BALANCE_P!$F:$F,BALANCE_P!$V:$V,'BALANCE-REF'!$B954)</f>
        <v>0</v>
      </c>
      <c r="J954" s="687">
        <f t="shared" si="42"/>
        <v>0</v>
      </c>
      <c r="K954" s="687">
        <f t="shared" si="43"/>
        <v>0</v>
      </c>
    </row>
    <row r="955" spans="1:11" ht="19" x14ac:dyDescent="0.25">
      <c r="A955" s="671">
        <f t="shared" si="44"/>
        <v>5</v>
      </c>
      <c r="B955" s="652">
        <v>60151</v>
      </c>
      <c r="C955" s="652" t="s">
        <v>2588</v>
      </c>
      <c r="D955" s="654">
        <f>SUMIFS('BALANCE_P-1'!$C:$C,'BALANCE_P-1'!$U:$U,'BALANCE-REF'!$B955)</f>
        <v>0</v>
      </c>
      <c r="E955" s="654">
        <f>SUMIFS('BALANCE_P-1'!$D:$D,'BALANCE_P-1'!$U:$U,'BALANCE-REF'!$B955)</f>
        <v>0</v>
      </c>
      <c r="F955" s="654">
        <f>SUMIFS(BALANCE_P!$C:$C,BALANCE_P!$U:$U,'BALANCE-REF'!$B955)</f>
        <v>0</v>
      </c>
      <c r="G955" s="654">
        <f>SUMIFS(BALANCE_P!$D:$D,BALANCE_P!$U:$U,'BALANCE-REF'!$B955)</f>
        <v>0</v>
      </c>
      <c r="H955" s="656">
        <f>SUMIFS(BALANCE_P!$E:$E,BALANCE_P!$U:$U,'BALANCE-REF'!$B955)</f>
        <v>0</v>
      </c>
      <c r="I955" s="656">
        <f>SUMIFS(BALANCE_P!$F:$F,BALANCE_P!$U:$U,'BALANCE-REF'!$B955)</f>
        <v>0</v>
      </c>
      <c r="J955" s="687">
        <f t="shared" si="42"/>
        <v>0</v>
      </c>
      <c r="K955" s="687">
        <f t="shared" si="43"/>
        <v>0</v>
      </c>
    </row>
    <row r="956" spans="1:11" ht="19" x14ac:dyDescent="0.25">
      <c r="A956" s="671">
        <f t="shared" si="44"/>
        <v>5</v>
      </c>
      <c r="B956" s="652">
        <v>60152</v>
      </c>
      <c r="C956" s="652" t="s">
        <v>2589</v>
      </c>
      <c r="D956" s="654">
        <f>SUMIFS('BALANCE_P-1'!$C:$C,'BALANCE_P-1'!$U:$U,'BALANCE-REF'!$B956)</f>
        <v>0</v>
      </c>
      <c r="E956" s="654">
        <f>SUMIFS('BALANCE_P-1'!$D:$D,'BALANCE_P-1'!$U:$U,'BALANCE-REF'!$B956)</f>
        <v>0</v>
      </c>
      <c r="F956" s="654">
        <f>SUMIFS(BALANCE_P!$C:$C,BALANCE_P!$U:$U,'BALANCE-REF'!$B956)</f>
        <v>0</v>
      </c>
      <c r="G956" s="654">
        <f>SUMIFS(BALANCE_P!$D:$D,BALANCE_P!$U:$U,'BALANCE-REF'!$B956)</f>
        <v>0</v>
      </c>
      <c r="H956" s="656">
        <f>SUMIFS(BALANCE_P!$E:$E,BALANCE_P!$U:$U,'BALANCE-REF'!$B956)</f>
        <v>0</v>
      </c>
      <c r="I956" s="656">
        <f>SUMIFS(BALANCE_P!$F:$F,BALANCE_P!$U:$U,'BALANCE-REF'!$B956)</f>
        <v>0</v>
      </c>
      <c r="J956" s="687">
        <f t="shared" si="42"/>
        <v>0</v>
      </c>
      <c r="K956" s="687">
        <f t="shared" si="43"/>
        <v>0</v>
      </c>
    </row>
    <row r="957" spans="1:11" ht="19" x14ac:dyDescent="0.25">
      <c r="A957" s="671">
        <f t="shared" si="44"/>
        <v>5</v>
      </c>
      <c r="B957" s="652">
        <v>60153</v>
      </c>
      <c r="C957" s="652" t="s">
        <v>2590</v>
      </c>
      <c r="D957" s="654">
        <f>SUMIFS('BALANCE_P-1'!$C:$C,'BALANCE_P-1'!$U:$U,'BALANCE-REF'!$B957)</f>
        <v>0</v>
      </c>
      <c r="E957" s="654">
        <f>SUMIFS('BALANCE_P-1'!$D:$D,'BALANCE_P-1'!$U:$U,'BALANCE-REF'!$B957)</f>
        <v>0</v>
      </c>
      <c r="F957" s="654">
        <f>SUMIFS(BALANCE_P!$C:$C,BALANCE_P!$U:$U,'BALANCE-REF'!$B957)</f>
        <v>0</v>
      </c>
      <c r="G957" s="654">
        <f>SUMIFS(BALANCE_P!$D:$D,BALANCE_P!$U:$U,'BALANCE-REF'!$B957)</f>
        <v>0</v>
      </c>
      <c r="H957" s="656">
        <f>SUMIFS(BALANCE_P!$E:$E,BALANCE_P!$U:$U,'BALANCE-REF'!$B957)</f>
        <v>0</v>
      </c>
      <c r="I957" s="656">
        <f>SUMIFS(BALANCE_P!$F:$F,BALANCE_P!$U:$U,'BALANCE-REF'!$B957)</f>
        <v>0</v>
      </c>
      <c r="J957" s="687">
        <f t="shared" si="42"/>
        <v>0</v>
      </c>
      <c r="K957" s="687">
        <f t="shared" si="43"/>
        <v>0</v>
      </c>
    </row>
    <row r="958" spans="1:11" ht="19" x14ac:dyDescent="0.25">
      <c r="A958" s="671">
        <f t="shared" si="44"/>
        <v>5</v>
      </c>
      <c r="B958" s="652">
        <v>60154</v>
      </c>
      <c r="C958" s="652" t="s">
        <v>2591</v>
      </c>
      <c r="D958" s="654">
        <f>SUMIFS('BALANCE_P-1'!$C:$C,'BALANCE_P-1'!$U:$U,'BALANCE-REF'!$B958)</f>
        <v>0</v>
      </c>
      <c r="E958" s="654">
        <f>SUMIFS('BALANCE_P-1'!$D:$D,'BALANCE_P-1'!$U:$U,'BALANCE-REF'!$B958)</f>
        <v>0</v>
      </c>
      <c r="F958" s="654">
        <f>SUMIFS(BALANCE_P!$C:$C,BALANCE_P!$U:$U,'BALANCE-REF'!$B958)</f>
        <v>0</v>
      </c>
      <c r="G958" s="654">
        <f>SUMIFS(BALANCE_P!$D:$D,BALANCE_P!$U:$U,'BALANCE-REF'!$B958)</f>
        <v>0</v>
      </c>
      <c r="H958" s="656">
        <f>SUMIFS(BALANCE_P!$E:$E,BALANCE_P!$U:$U,'BALANCE-REF'!$B958)</f>
        <v>0</v>
      </c>
      <c r="I958" s="656">
        <f>SUMIFS(BALANCE_P!$F:$F,BALANCE_P!$U:$U,'BALANCE-REF'!$B958)</f>
        <v>0</v>
      </c>
      <c r="J958" s="687">
        <f t="shared" si="42"/>
        <v>0</v>
      </c>
      <c r="K958" s="687">
        <f t="shared" si="43"/>
        <v>0</v>
      </c>
    </row>
    <row r="959" spans="1:11" ht="19" x14ac:dyDescent="0.25">
      <c r="A959" s="671">
        <f t="shared" si="44"/>
        <v>5</v>
      </c>
      <c r="B959" s="652">
        <v>60155</v>
      </c>
      <c r="C959" s="652" t="s">
        <v>2592</v>
      </c>
      <c r="D959" s="654">
        <f>SUMIFS('BALANCE_P-1'!$C:$C,'BALANCE_P-1'!$U:$U,'BALANCE-REF'!$B959)</f>
        <v>0</v>
      </c>
      <c r="E959" s="654">
        <f>SUMIFS('BALANCE_P-1'!$D:$D,'BALANCE_P-1'!$U:$U,'BALANCE-REF'!$B959)</f>
        <v>0</v>
      </c>
      <c r="F959" s="654">
        <f>SUMIFS(BALANCE_P!$C:$C,BALANCE_P!$U:$U,'BALANCE-REF'!$B959)</f>
        <v>0</v>
      </c>
      <c r="G959" s="654">
        <f>SUMIFS(BALANCE_P!$D:$D,BALANCE_P!$U:$U,'BALANCE-REF'!$B959)</f>
        <v>0</v>
      </c>
      <c r="H959" s="656">
        <f>SUMIFS(BALANCE_P!$E:$E,BALANCE_P!$U:$U,'BALANCE-REF'!$B959)</f>
        <v>0</v>
      </c>
      <c r="I959" s="656">
        <f>SUMIFS(BALANCE_P!$F:$F,BALANCE_P!$U:$U,'BALANCE-REF'!$B959)</f>
        <v>0</v>
      </c>
      <c r="J959" s="687">
        <f t="shared" si="42"/>
        <v>0</v>
      </c>
      <c r="K959" s="687">
        <f t="shared" si="43"/>
        <v>0</v>
      </c>
    </row>
    <row r="960" spans="1:11" ht="19" x14ac:dyDescent="0.25">
      <c r="A960" s="671">
        <f t="shared" si="44"/>
        <v>5</v>
      </c>
      <c r="B960" s="652">
        <v>60156</v>
      </c>
      <c r="C960" s="652" t="s">
        <v>2593</v>
      </c>
      <c r="D960" s="654">
        <f>SUMIFS('BALANCE_P-1'!$C:$C,'BALANCE_P-1'!$U:$U,'BALANCE-REF'!$B960)</f>
        <v>0</v>
      </c>
      <c r="E960" s="654">
        <f>SUMIFS('BALANCE_P-1'!$D:$D,'BALANCE_P-1'!$U:$U,'BALANCE-REF'!$B960)</f>
        <v>0</v>
      </c>
      <c r="F960" s="654">
        <f>SUMIFS(BALANCE_P!$C:$C,BALANCE_P!$U:$U,'BALANCE-REF'!$B960)</f>
        <v>0</v>
      </c>
      <c r="G960" s="654">
        <f>SUMIFS(BALANCE_P!$D:$D,BALANCE_P!$U:$U,'BALANCE-REF'!$B960)</f>
        <v>0</v>
      </c>
      <c r="H960" s="656">
        <f>SUMIFS(BALANCE_P!$E:$E,BALANCE_P!$U:$U,'BALANCE-REF'!$B960)</f>
        <v>0</v>
      </c>
      <c r="I960" s="656">
        <f>SUMIFS(BALANCE_P!$F:$F,BALANCE_P!$U:$U,'BALANCE-REF'!$B960)</f>
        <v>0</v>
      </c>
      <c r="J960" s="687">
        <f t="shared" si="42"/>
        <v>0</v>
      </c>
      <c r="K960" s="687">
        <f t="shared" si="43"/>
        <v>0</v>
      </c>
    </row>
    <row r="961" spans="1:11" ht="19" x14ac:dyDescent="0.25">
      <c r="A961" s="671">
        <f t="shared" si="44"/>
        <v>5</v>
      </c>
      <c r="B961" s="652">
        <v>60157</v>
      </c>
      <c r="C961" s="652" t="s">
        <v>2594</v>
      </c>
      <c r="D961" s="654">
        <f>SUMIFS('BALANCE_P-1'!$C:$C,'BALANCE_P-1'!$U:$U,'BALANCE-REF'!$B961)</f>
        <v>0</v>
      </c>
      <c r="E961" s="654">
        <f>SUMIFS('BALANCE_P-1'!$D:$D,'BALANCE_P-1'!$U:$U,'BALANCE-REF'!$B961)</f>
        <v>0</v>
      </c>
      <c r="F961" s="654">
        <f>SUMIFS(BALANCE_P!$C:$C,BALANCE_P!$U:$U,'BALANCE-REF'!$B961)</f>
        <v>0</v>
      </c>
      <c r="G961" s="654">
        <f>SUMIFS(BALANCE_P!$D:$D,BALANCE_P!$U:$U,'BALANCE-REF'!$B961)</f>
        <v>0</v>
      </c>
      <c r="H961" s="656">
        <f>SUMIFS(BALANCE_P!$E:$E,BALANCE_P!$U:$U,'BALANCE-REF'!$B961)</f>
        <v>0</v>
      </c>
      <c r="I961" s="656">
        <f>SUMIFS(BALANCE_P!$F:$F,BALANCE_P!$U:$U,'BALANCE-REF'!$B961)</f>
        <v>0</v>
      </c>
      <c r="J961" s="687">
        <f t="shared" si="42"/>
        <v>0</v>
      </c>
      <c r="K961" s="687">
        <f t="shared" si="43"/>
        <v>0</v>
      </c>
    </row>
    <row r="962" spans="1:11" ht="19" x14ac:dyDescent="0.25">
      <c r="A962" s="671">
        <f t="shared" si="44"/>
        <v>4</v>
      </c>
      <c r="B962" s="652">
        <v>6016</v>
      </c>
      <c r="C962" s="652" t="s">
        <v>2595</v>
      </c>
      <c r="D962" s="654">
        <f>SUMIFS('BALANCE_P-1'!$C:$C,'BALANCE_P-1'!$V:$V,'BALANCE-REF'!$B962)</f>
        <v>0</v>
      </c>
      <c r="E962" s="654">
        <f>SUMIFS('BALANCE_P-1'!$D:$D,'BALANCE_P-1'!$V:$V,'BALANCE-REF'!$B962)</f>
        <v>0</v>
      </c>
      <c r="F962" s="654">
        <f>SUMIFS(BALANCE_P!$C:$C,BALANCE_P!$V:$V,'BALANCE-REF'!$B962)</f>
        <v>0</v>
      </c>
      <c r="G962" s="654">
        <f>SUMIFS(BALANCE_P!$D:$D,BALANCE_P!$V:$V,'BALANCE-REF'!$B962)</f>
        <v>0</v>
      </c>
      <c r="H962" s="656">
        <f>SUMIFS(BALANCE_P!$E:$E,BALANCE_P!$V:$V,'BALANCE-REF'!$B962)</f>
        <v>0</v>
      </c>
      <c r="I962" s="656">
        <f>SUMIFS(BALANCE_P!$F:$F,BALANCE_P!$V:$V,'BALANCE-REF'!$B962)</f>
        <v>0</v>
      </c>
      <c r="J962" s="687">
        <f t="shared" si="42"/>
        <v>0</v>
      </c>
      <c r="K962" s="687">
        <f t="shared" si="43"/>
        <v>0</v>
      </c>
    </row>
    <row r="963" spans="1:11" ht="19" x14ac:dyDescent="0.25">
      <c r="A963" s="671">
        <f t="shared" si="44"/>
        <v>5</v>
      </c>
      <c r="B963" s="652">
        <v>60161</v>
      </c>
      <c r="C963" s="652" t="s">
        <v>2596</v>
      </c>
      <c r="D963" s="654">
        <f>SUMIFS('BALANCE_P-1'!$C:$C,'BALANCE_P-1'!$U:$U,'BALANCE-REF'!$B963)</f>
        <v>0</v>
      </c>
      <c r="E963" s="654">
        <f>SUMIFS('BALANCE_P-1'!$D:$D,'BALANCE_P-1'!$U:$U,'BALANCE-REF'!$B963)</f>
        <v>0</v>
      </c>
      <c r="F963" s="654">
        <f>SUMIFS(BALANCE_P!$C:$C,BALANCE_P!$U:$U,'BALANCE-REF'!$B963)</f>
        <v>0</v>
      </c>
      <c r="G963" s="654">
        <f>SUMIFS(BALANCE_P!$D:$D,BALANCE_P!$U:$U,'BALANCE-REF'!$B963)</f>
        <v>0</v>
      </c>
      <c r="H963" s="656">
        <f>SUMIFS(BALANCE_P!$E:$E,BALANCE_P!$U:$U,'BALANCE-REF'!$B963)</f>
        <v>0</v>
      </c>
      <c r="I963" s="656">
        <f>SUMIFS(BALANCE_P!$F:$F,BALANCE_P!$U:$U,'BALANCE-REF'!$B963)</f>
        <v>0</v>
      </c>
      <c r="J963" s="687">
        <f t="shared" si="42"/>
        <v>0</v>
      </c>
      <c r="K963" s="687">
        <f t="shared" si="43"/>
        <v>0</v>
      </c>
    </row>
    <row r="964" spans="1:11" ht="19" x14ac:dyDescent="0.25">
      <c r="A964" s="671">
        <f t="shared" si="44"/>
        <v>5</v>
      </c>
      <c r="B964" s="652">
        <v>60162</v>
      </c>
      <c r="C964" s="652" t="s">
        <v>2597</v>
      </c>
      <c r="D964" s="654">
        <f>SUMIFS('BALANCE_P-1'!$C:$C,'BALANCE_P-1'!$U:$U,'BALANCE-REF'!$B964)</f>
        <v>0</v>
      </c>
      <c r="E964" s="654">
        <f>SUMIFS('BALANCE_P-1'!$D:$D,'BALANCE_P-1'!$U:$U,'BALANCE-REF'!$B964)</f>
        <v>0</v>
      </c>
      <c r="F964" s="654">
        <f>SUMIFS(BALANCE_P!$C:$C,BALANCE_P!$U:$U,'BALANCE-REF'!$B964)</f>
        <v>0</v>
      </c>
      <c r="G964" s="654">
        <f>SUMIFS(BALANCE_P!$D:$D,BALANCE_P!$U:$U,'BALANCE-REF'!$B964)</f>
        <v>0</v>
      </c>
      <c r="H964" s="656">
        <f>SUMIFS(BALANCE_P!$E:$E,BALANCE_P!$U:$U,'BALANCE-REF'!$B964)</f>
        <v>0</v>
      </c>
      <c r="I964" s="656">
        <f>SUMIFS(BALANCE_P!$F:$F,BALANCE_P!$U:$U,'BALANCE-REF'!$B964)</f>
        <v>0</v>
      </c>
      <c r="J964" s="687">
        <f t="shared" si="42"/>
        <v>0</v>
      </c>
      <c r="K964" s="687">
        <f t="shared" si="43"/>
        <v>0</v>
      </c>
    </row>
    <row r="965" spans="1:11" ht="19" x14ac:dyDescent="0.25">
      <c r="A965" s="671">
        <f t="shared" si="44"/>
        <v>5</v>
      </c>
      <c r="B965" s="652">
        <v>60165</v>
      </c>
      <c r="C965" s="652" t="s">
        <v>2598</v>
      </c>
      <c r="D965" s="654">
        <f>SUMIFS('BALANCE_P-1'!$C:$C,'BALANCE_P-1'!$U:$U,'BALANCE-REF'!$B965)</f>
        <v>0</v>
      </c>
      <c r="E965" s="654">
        <f>SUMIFS('BALANCE_P-1'!$D:$D,'BALANCE_P-1'!$U:$U,'BALANCE-REF'!$B965)</f>
        <v>0</v>
      </c>
      <c r="F965" s="654">
        <f>SUMIFS(BALANCE_P!$C:$C,BALANCE_P!$U:$U,'BALANCE-REF'!$B965)</f>
        <v>0</v>
      </c>
      <c r="G965" s="654">
        <f>SUMIFS(BALANCE_P!$D:$D,BALANCE_P!$U:$U,'BALANCE-REF'!$B965)</f>
        <v>0</v>
      </c>
      <c r="H965" s="656">
        <f>SUMIFS(BALANCE_P!$E:$E,BALANCE_P!$U:$U,'BALANCE-REF'!$B965)</f>
        <v>0</v>
      </c>
      <c r="I965" s="656">
        <f>SUMIFS(BALANCE_P!$F:$F,BALANCE_P!$U:$U,'BALANCE-REF'!$B965)</f>
        <v>0</v>
      </c>
      <c r="J965" s="687">
        <f t="shared" si="42"/>
        <v>0</v>
      </c>
      <c r="K965" s="687">
        <f t="shared" si="43"/>
        <v>0</v>
      </c>
    </row>
    <row r="966" spans="1:11" ht="19" x14ac:dyDescent="0.25">
      <c r="A966" s="671">
        <f t="shared" si="44"/>
        <v>4</v>
      </c>
      <c r="B966" s="652">
        <v>6017</v>
      </c>
      <c r="C966" s="652" t="s">
        <v>2599</v>
      </c>
      <c r="D966" s="654">
        <f>SUMIFS('BALANCE_P-1'!$C:$C,'BALANCE_P-1'!$V:$V,'BALANCE-REF'!$B966)</f>
        <v>0</v>
      </c>
      <c r="E966" s="654">
        <f>SUMIFS('BALANCE_P-1'!$D:$D,'BALANCE_P-1'!$V:$V,'BALANCE-REF'!$B966)</f>
        <v>0</v>
      </c>
      <c r="F966" s="654">
        <f>SUMIFS(BALANCE_P!$C:$C,BALANCE_P!$V:$V,'BALANCE-REF'!$B966)</f>
        <v>348918195</v>
      </c>
      <c r="G966" s="654">
        <f>SUMIFS(BALANCE_P!$D:$D,BALANCE_P!$V:$V,'BALANCE-REF'!$B966)</f>
        <v>56029661</v>
      </c>
      <c r="H966" s="656">
        <f>SUMIFS(BALANCE_P!$E:$E,BALANCE_P!$V:$V,'BALANCE-REF'!$B966)</f>
        <v>292888534</v>
      </c>
      <c r="I966" s="656">
        <f>SUMIFS(BALANCE_P!$F:$F,BALANCE_P!$V:$V,'BALANCE-REF'!$B966)</f>
        <v>0</v>
      </c>
      <c r="J966" s="687">
        <f t="shared" si="42"/>
        <v>292888534</v>
      </c>
      <c r="K966" s="687">
        <f t="shared" si="43"/>
        <v>0</v>
      </c>
    </row>
    <row r="967" spans="1:11" ht="19" x14ac:dyDescent="0.25">
      <c r="A967" s="671">
        <f t="shared" si="44"/>
        <v>5</v>
      </c>
      <c r="B967" s="652">
        <v>60175</v>
      </c>
      <c r="C967" s="652" t="s">
        <v>2600</v>
      </c>
      <c r="D967" s="654">
        <f>SUMIFS('BALANCE_P-1'!$C:$C,'BALANCE_P-1'!$U:$U,'BALANCE-REF'!$B967)</f>
        <v>0</v>
      </c>
      <c r="E967" s="654">
        <f>SUMIFS('BALANCE_P-1'!$D:$D,'BALANCE_P-1'!$U:$U,'BALANCE-REF'!$B967)</f>
        <v>0</v>
      </c>
      <c r="F967" s="654">
        <f>SUMIFS(BALANCE_P!$C:$C,BALANCE_P!$U:$U,'BALANCE-REF'!$B967)</f>
        <v>21318602</v>
      </c>
      <c r="G967" s="654">
        <f>SUMIFS(BALANCE_P!$D:$D,BALANCE_P!$U:$U,'BALANCE-REF'!$B967)</f>
        <v>0</v>
      </c>
      <c r="H967" s="656">
        <f>SUMIFS(BALANCE_P!$E:$E,BALANCE_P!$U:$U,'BALANCE-REF'!$B967)</f>
        <v>21318602</v>
      </c>
      <c r="I967" s="656">
        <f>SUMIFS(BALANCE_P!$F:$F,BALANCE_P!$U:$U,'BALANCE-REF'!$B967)</f>
        <v>0</v>
      </c>
      <c r="J967" s="687">
        <f t="shared" ref="J967:J1030" si="45">H967-D967</f>
        <v>21318602</v>
      </c>
      <c r="K967" s="687">
        <f t="shared" ref="K967:K1030" si="46">I967-E967</f>
        <v>0</v>
      </c>
    </row>
    <row r="968" spans="1:11" ht="19" x14ac:dyDescent="0.25">
      <c r="A968" s="671">
        <f t="shared" si="44"/>
        <v>5</v>
      </c>
      <c r="B968" s="652">
        <v>60178</v>
      </c>
      <c r="C968" s="652" t="s">
        <v>2601</v>
      </c>
      <c r="D968" s="654">
        <f>SUMIFS('BALANCE_P-1'!$C:$C,'BALANCE_P-1'!$U:$U,'BALANCE-REF'!$B968)</f>
        <v>0</v>
      </c>
      <c r="E968" s="654">
        <f>SUMIFS('BALANCE_P-1'!$D:$D,'BALANCE_P-1'!$U:$U,'BALANCE-REF'!$B968)</f>
        <v>0</v>
      </c>
      <c r="F968" s="654">
        <f>SUMIFS(BALANCE_P!$C:$C,BALANCE_P!$U:$U,'BALANCE-REF'!$B968)</f>
        <v>327599593</v>
      </c>
      <c r="G968" s="654">
        <f>SUMIFS(BALANCE_P!$D:$D,BALANCE_P!$U:$U,'BALANCE-REF'!$B968)</f>
        <v>56029661</v>
      </c>
      <c r="H968" s="656">
        <f>SUMIFS(BALANCE_P!$E:$E,BALANCE_P!$U:$U,'BALANCE-REF'!$B968)</f>
        <v>271569932</v>
      </c>
      <c r="I968" s="656">
        <f>SUMIFS(BALANCE_P!$F:$F,BALANCE_P!$U:$U,'BALANCE-REF'!$B968)</f>
        <v>0</v>
      </c>
      <c r="J968" s="687">
        <f t="shared" si="45"/>
        <v>271569932</v>
      </c>
      <c r="K968" s="687">
        <f t="shared" si="46"/>
        <v>0</v>
      </c>
    </row>
    <row r="969" spans="1:11" ht="19" x14ac:dyDescent="0.25">
      <c r="A969" s="671">
        <f t="shared" si="44"/>
        <v>4</v>
      </c>
      <c r="B969" s="652">
        <v>6018</v>
      </c>
      <c r="C969" s="652" t="s">
        <v>2602</v>
      </c>
      <c r="D969" s="654">
        <f>SUMIFS('BALANCE_P-1'!$C:$C,'BALANCE_P-1'!$V:$V,'BALANCE-REF'!$B969)</f>
        <v>0</v>
      </c>
      <c r="E969" s="654">
        <f>SUMIFS('BALANCE_P-1'!$D:$D,'BALANCE_P-1'!$V:$V,'BALANCE-REF'!$B969)</f>
        <v>0</v>
      </c>
      <c r="F969" s="654">
        <f>SUMIFS(BALANCE_P!$C:$C,BALANCE_P!$V:$V,'BALANCE-REF'!$B969)</f>
        <v>0</v>
      </c>
      <c r="G969" s="654">
        <f>SUMIFS(BALANCE_P!$D:$D,BALANCE_P!$V:$V,'BALANCE-REF'!$B969)</f>
        <v>0</v>
      </c>
      <c r="H969" s="656">
        <f>SUMIFS(BALANCE_P!$E:$E,BALANCE_P!$V:$V,'BALANCE-REF'!$B969)</f>
        <v>0</v>
      </c>
      <c r="I969" s="656">
        <f>SUMIFS(BALANCE_P!$F:$F,BALANCE_P!$V:$V,'BALANCE-REF'!$B969)</f>
        <v>0</v>
      </c>
      <c r="J969" s="687">
        <f t="shared" si="45"/>
        <v>0</v>
      </c>
      <c r="K969" s="687">
        <f t="shared" si="46"/>
        <v>0</v>
      </c>
    </row>
    <row r="970" spans="1:11" ht="19" x14ac:dyDescent="0.25">
      <c r="A970" s="671">
        <f t="shared" si="44"/>
        <v>5</v>
      </c>
      <c r="B970" s="652">
        <v>60189</v>
      </c>
      <c r="C970" s="652" t="s">
        <v>2603</v>
      </c>
      <c r="D970" s="654">
        <f>SUMIFS('BALANCE_P-1'!$C:$C,'BALANCE_P-1'!$U:$U,'BALANCE-REF'!$B970)</f>
        <v>0</v>
      </c>
      <c r="E970" s="654">
        <f>SUMIFS('BALANCE_P-1'!$D:$D,'BALANCE_P-1'!$U:$U,'BALANCE-REF'!$B970)</f>
        <v>0</v>
      </c>
      <c r="F970" s="654">
        <f>SUMIFS(BALANCE_P!$C:$C,BALANCE_P!$U:$U,'BALANCE-REF'!$B970)</f>
        <v>0</v>
      </c>
      <c r="G970" s="654">
        <f>SUMIFS(BALANCE_P!$D:$D,BALANCE_P!$U:$U,'BALANCE-REF'!$B970)</f>
        <v>0</v>
      </c>
      <c r="H970" s="656">
        <f>SUMIFS(BALANCE_P!$E:$E,BALANCE_P!$U:$U,'BALANCE-REF'!$B970)</f>
        <v>0</v>
      </c>
      <c r="I970" s="656">
        <f>SUMIFS(BALANCE_P!$F:$F,BALANCE_P!$U:$U,'BALANCE-REF'!$B970)</f>
        <v>0</v>
      </c>
      <c r="J970" s="687">
        <f t="shared" si="45"/>
        <v>0</v>
      </c>
      <c r="K970" s="687">
        <f t="shared" si="46"/>
        <v>0</v>
      </c>
    </row>
    <row r="971" spans="1:11" ht="19" x14ac:dyDescent="0.25">
      <c r="A971" s="671">
        <f t="shared" si="44"/>
        <v>4</v>
      </c>
      <c r="B971" s="652">
        <v>6019</v>
      </c>
      <c r="C971" s="652" t="s">
        <v>159</v>
      </c>
      <c r="D971" s="654">
        <f>SUMIFS('BALANCE_P-1'!$C:$C,'BALANCE_P-1'!$V:$V,'BALANCE-REF'!$B971)</f>
        <v>0</v>
      </c>
      <c r="E971" s="654">
        <f>SUMIFS('BALANCE_P-1'!$D:$D,'BALANCE_P-1'!$V:$V,'BALANCE-REF'!$B971)</f>
        <v>0</v>
      </c>
      <c r="F971" s="654">
        <f>SUMIFS(BALANCE_P!$C:$C,BALANCE_P!$V:$V,'BALANCE-REF'!$B971)</f>
        <v>29641002</v>
      </c>
      <c r="G971" s="654">
        <f>SUMIFS(BALANCE_P!$D:$D,BALANCE_P!$V:$V,'BALANCE-REF'!$B971)</f>
        <v>0</v>
      </c>
      <c r="H971" s="656">
        <f>SUMIFS(BALANCE_P!$E:$E,BALANCE_P!$V:$V,'BALANCE-REF'!$B971)</f>
        <v>29641002</v>
      </c>
      <c r="I971" s="656">
        <f>SUMIFS(BALANCE_P!$F:$F,BALANCE_P!$V:$V,'BALANCE-REF'!$B971)</f>
        <v>0</v>
      </c>
      <c r="J971" s="687">
        <f t="shared" si="45"/>
        <v>29641002</v>
      </c>
      <c r="K971" s="687">
        <f t="shared" si="46"/>
        <v>0</v>
      </c>
    </row>
    <row r="972" spans="1:11" ht="19" x14ac:dyDescent="0.25">
      <c r="A972" s="671">
        <f t="shared" si="44"/>
        <v>3</v>
      </c>
      <c r="B972" s="652">
        <v>602</v>
      </c>
      <c r="C972" s="652" t="s">
        <v>2604</v>
      </c>
      <c r="D972" s="654">
        <f>SUMIFS('BALANCE_P-1'!$C:$C,'BALANCE_P-1'!$W:$W,'BALANCE-REF'!$B972)</f>
        <v>0</v>
      </c>
      <c r="E972" s="654">
        <f>SUMIFS('BALANCE_P-1'!$D:$D,'BALANCE_P-1'!$W:$W,'BALANCE-REF'!$B972)</f>
        <v>0</v>
      </c>
      <c r="F972" s="654">
        <f>SUMIFS(BALANCE_P!$C:$C,BALANCE_P!$W:$W,'BALANCE-REF'!$B972)</f>
        <v>36387027</v>
      </c>
      <c r="G972" s="654">
        <f>SUMIFS(BALANCE_P!$D:$D,BALANCE_P!$W:$W,'BALANCE-REF'!$B972)</f>
        <v>0</v>
      </c>
      <c r="H972" s="656">
        <f>SUMIFS(BALANCE_P!$E:$E,BALANCE_P!$W:$W,'BALANCE-REF'!$B972)</f>
        <v>36387027</v>
      </c>
      <c r="I972" s="656">
        <f>SUMIFS(BALANCE_P!$F:$F,BALANCE_P!$W:$W,'BALANCE-REF'!$B972)</f>
        <v>0</v>
      </c>
      <c r="J972" s="687">
        <f t="shared" si="45"/>
        <v>36387027</v>
      </c>
      <c r="K972" s="687">
        <f t="shared" si="46"/>
        <v>0</v>
      </c>
    </row>
    <row r="973" spans="1:11" ht="19" x14ac:dyDescent="0.25">
      <c r="A973" s="671">
        <f t="shared" si="44"/>
        <v>4</v>
      </c>
      <c r="B973" s="652">
        <v>6025</v>
      </c>
      <c r="C973" s="652" t="s">
        <v>1723</v>
      </c>
      <c r="D973" s="654">
        <f>SUMIFS('BALANCE_P-1'!$C:$C,'BALANCE_P-1'!$V:$V,'BALANCE-REF'!$B973)</f>
        <v>0</v>
      </c>
      <c r="E973" s="654">
        <f>SUMIFS('BALANCE_P-1'!$D:$D,'BALANCE_P-1'!$V:$V,'BALANCE-REF'!$B973)</f>
        <v>0</v>
      </c>
      <c r="F973" s="654">
        <f>SUMIFS(BALANCE_P!$C:$C,BALANCE_P!$V:$V,'BALANCE-REF'!$B973)</f>
        <v>36387027</v>
      </c>
      <c r="G973" s="654">
        <f>SUMIFS(BALANCE_P!$D:$D,BALANCE_P!$V:$V,'BALANCE-REF'!$B973)</f>
        <v>0</v>
      </c>
      <c r="H973" s="656">
        <f>SUMIFS(BALANCE_P!$E:$E,BALANCE_P!$V:$V,'BALANCE-REF'!$B973)</f>
        <v>36387027</v>
      </c>
      <c r="I973" s="656">
        <f>SUMIFS(BALANCE_P!$F:$F,BALANCE_P!$V:$V,'BALANCE-REF'!$B973)</f>
        <v>0</v>
      </c>
      <c r="J973" s="687">
        <f t="shared" si="45"/>
        <v>36387027</v>
      </c>
      <c r="K973" s="687">
        <f t="shared" si="46"/>
        <v>0</v>
      </c>
    </row>
    <row r="974" spans="1:11" ht="19" x14ac:dyDescent="0.25">
      <c r="A974" s="671">
        <f t="shared" si="44"/>
        <v>5</v>
      </c>
      <c r="B974" s="652">
        <v>60251</v>
      </c>
      <c r="C974" s="652" t="s">
        <v>2605</v>
      </c>
      <c r="D974" s="654">
        <f>SUMIFS('BALANCE_P-1'!$C:$C,'BALANCE_P-1'!$U:$U,'BALANCE-REF'!$B974)</f>
        <v>0</v>
      </c>
      <c r="E974" s="654">
        <f>SUMIFS('BALANCE_P-1'!$D:$D,'BALANCE_P-1'!$U:$U,'BALANCE-REF'!$B974)</f>
        <v>0</v>
      </c>
      <c r="F974" s="654">
        <f>SUMIFS(BALANCE_P!$C:$C,BALANCE_P!$U:$U,'BALANCE-REF'!$B974)</f>
        <v>0</v>
      </c>
      <c r="G974" s="654">
        <f>SUMIFS(BALANCE_P!$D:$D,BALANCE_P!$U:$U,'BALANCE-REF'!$B974)</f>
        <v>0</v>
      </c>
      <c r="H974" s="656">
        <f>SUMIFS(BALANCE_P!$E:$E,BALANCE_P!$U:$U,'BALANCE-REF'!$B974)</f>
        <v>0</v>
      </c>
      <c r="I974" s="656">
        <f>SUMIFS(BALANCE_P!$F:$F,BALANCE_P!$U:$U,'BALANCE-REF'!$B974)</f>
        <v>0</v>
      </c>
      <c r="J974" s="687">
        <f t="shared" si="45"/>
        <v>0</v>
      </c>
      <c r="K974" s="687">
        <f t="shared" si="46"/>
        <v>0</v>
      </c>
    </row>
    <row r="975" spans="1:11" ht="19" x14ac:dyDescent="0.25">
      <c r="A975" s="671">
        <f t="shared" si="44"/>
        <v>5</v>
      </c>
      <c r="B975" s="652">
        <v>60252</v>
      </c>
      <c r="C975" s="652" t="s">
        <v>2596</v>
      </c>
      <c r="D975" s="654">
        <f>SUMIFS('BALANCE_P-1'!$C:$C,'BALANCE_P-1'!$U:$U,'BALANCE-REF'!$B975)</f>
        <v>0</v>
      </c>
      <c r="E975" s="654">
        <f>SUMIFS('BALANCE_P-1'!$D:$D,'BALANCE_P-1'!$U:$U,'BALANCE-REF'!$B975)</f>
        <v>0</v>
      </c>
      <c r="F975" s="654">
        <f>SUMIFS(BALANCE_P!$C:$C,BALANCE_P!$U:$U,'BALANCE-REF'!$B975)</f>
        <v>40107</v>
      </c>
      <c r="G975" s="654">
        <f>SUMIFS(BALANCE_P!$D:$D,BALANCE_P!$U:$U,'BALANCE-REF'!$B975)</f>
        <v>0</v>
      </c>
      <c r="H975" s="656">
        <f>SUMIFS(BALANCE_P!$E:$E,BALANCE_P!$U:$U,'BALANCE-REF'!$B975)</f>
        <v>40107</v>
      </c>
      <c r="I975" s="656">
        <f>SUMIFS(BALANCE_P!$F:$F,BALANCE_P!$U:$U,'BALANCE-REF'!$B975)</f>
        <v>0</v>
      </c>
      <c r="J975" s="687">
        <f t="shared" si="45"/>
        <v>40107</v>
      </c>
      <c r="K975" s="687">
        <f t="shared" si="46"/>
        <v>0</v>
      </c>
    </row>
    <row r="976" spans="1:11" ht="19" x14ac:dyDescent="0.25">
      <c r="A976" s="671">
        <f t="shared" si="44"/>
        <v>5</v>
      </c>
      <c r="B976" s="652">
        <v>60253</v>
      </c>
      <c r="C976" s="652" t="s">
        <v>2606</v>
      </c>
      <c r="D976" s="654">
        <f>SUMIFS('BALANCE_P-1'!$C:$C,'BALANCE_P-1'!$U:$U,'BALANCE-REF'!$B976)</f>
        <v>0</v>
      </c>
      <c r="E976" s="654">
        <f>SUMIFS('BALANCE_P-1'!$D:$D,'BALANCE_P-1'!$U:$U,'BALANCE-REF'!$B976)</f>
        <v>0</v>
      </c>
      <c r="F976" s="654">
        <f>SUMIFS(BALANCE_P!$C:$C,BALANCE_P!$U:$U,'BALANCE-REF'!$B976)</f>
        <v>144269</v>
      </c>
      <c r="G976" s="654">
        <f>SUMIFS(BALANCE_P!$D:$D,BALANCE_P!$U:$U,'BALANCE-REF'!$B976)</f>
        <v>0</v>
      </c>
      <c r="H976" s="656">
        <f>SUMIFS(BALANCE_P!$E:$E,BALANCE_P!$U:$U,'BALANCE-REF'!$B976)</f>
        <v>144269</v>
      </c>
      <c r="I976" s="656">
        <f>SUMIFS(BALANCE_P!$F:$F,BALANCE_P!$U:$U,'BALANCE-REF'!$B976)</f>
        <v>0</v>
      </c>
      <c r="J976" s="687">
        <f t="shared" si="45"/>
        <v>144269</v>
      </c>
      <c r="K976" s="687">
        <f t="shared" si="46"/>
        <v>0</v>
      </c>
    </row>
    <row r="977" spans="1:11" ht="19" x14ac:dyDescent="0.25">
      <c r="A977" s="671">
        <f t="shared" si="44"/>
        <v>5</v>
      </c>
      <c r="B977" s="652">
        <v>60254</v>
      </c>
      <c r="C977" s="652" t="s">
        <v>2597</v>
      </c>
      <c r="D977" s="654">
        <f>SUMIFS('BALANCE_P-1'!$C:$C,'BALANCE_P-1'!$U:$U,'BALANCE-REF'!$B977)</f>
        <v>0</v>
      </c>
      <c r="E977" s="654">
        <f>SUMIFS('BALANCE_P-1'!$D:$D,'BALANCE_P-1'!$U:$U,'BALANCE-REF'!$B977)</f>
        <v>0</v>
      </c>
      <c r="F977" s="654">
        <f>SUMIFS(BALANCE_P!$C:$C,BALANCE_P!$U:$U,'BALANCE-REF'!$B977)</f>
        <v>36202651</v>
      </c>
      <c r="G977" s="654">
        <f>SUMIFS(BALANCE_P!$D:$D,BALANCE_P!$U:$U,'BALANCE-REF'!$B977)</f>
        <v>0</v>
      </c>
      <c r="H977" s="656">
        <f>SUMIFS(BALANCE_P!$E:$E,BALANCE_P!$U:$U,'BALANCE-REF'!$B977)</f>
        <v>36202651</v>
      </c>
      <c r="I977" s="656">
        <f>SUMIFS(BALANCE_P!$F:$F,BALANCE_P!$U:$U,'BALANCE-REF'!$B977)</f>
        <v>0</v>
      </c>
      <c r="J977" s="687">
        <f t="shared" si="45"/>
        <v>36202651</v>
      </c>
      <c r="K977" s="687">
        <f t="shared" si="46"/>
        <v>0</v>
      </c>
    </row>
    <row r="978" spans="1:11" ht="19" x14ac:dyDescent="0.25">
      <c r="A978" s="671">
        <f t="shared" si="44"/>
        <v>5</v>
      </c>
      <c r="B978" s="652">
        <v>60255</v>
      </c>
      <c r="C978" s="652" t="s">
        <v>161</v>
      </c>
      <c r="D978" s="654">
        <f>SUMIFS('BALANCE_P-1'!$C:$C,'BALANCE_P-1'!$U:$U,'BALANCE-REF'!$B978)</f>
        <v>0</v>
      </c>
      <c r="E978" s="654">
        <f>SUMIFS('BALANCE_P-1'!$D:$D,'BALANCE_P-1'!$U:$U,'BALANCE-REF'!$B978)</f>
        <v>0</v>
      </c>
      <c r="F978" s="654">
        <f>SUMIFS(BALANCE_P!$C:$C,BALANCE_P!$U:$U,'BALANCE-REF'!$B978)</f>
        <v>0</v>
      </c>
      <c r="G978" s="654">
        <f>SUMIFS(BALANCE_P!$D:$D,BALANCE_P!$U:$U,'BALANCE-REF'!$B978)</f>
        <v>0</v>
      </c>
      <c r="H978" s="656">
        <f>SUMIFS(BALANCE_P!$E:$E,BALANCE_P!$U:$U,'BALANCE-REF'!$B978)</f>
        <v>0</v>
      </c>
      <c r="I978" s="656">
        <f>SUMIFS(BALANCE_P!$F:$F,BALANCE_P!$U:$U,'BALANCE-REF'!$B978)</f>
        <v>0</v>
      </c>
      <c r="J978" s="687">
        <f t="shared" si="45"/>
        <v>0</v>
      </c>
      <c r="K978" s="687">
        <f t="shared" si="46"/>
        <v>0</v>
      </c>
    </row>
    <row r="979" spans="1:11" ht="19" x14ac:dyDescent="0.25">
      <c r="A979" s="671">
        <f t="shared" si="44"/>
        <v>4</v>
      </c>
      <c r="B979" s="652">
        <v>6027</v>
      </c>
      <c r="C979" s="652" t="s">
        <v>2607</v>
      </c>
      <c r="D979" s="654">
        <f>SUMIFS('BALANCE_P-1'!$C:$C,'BALANCE_P-1'!$V:$V,'BALANCE-REF'!$B979)</f>
        <v>0</v>
      </c>
      <c r="E979" s="654">
        <f>SUMIFS('BALANCE_P-1'!$D:$D,'BALANCE_P-1'!$V:$V,'BALANCE-REF'!$B979)</f>
        <v>0</v>
      </c>
      <c r="F979" s="654">
        <f>SUMIFS(BALANCE_P!$C:$C,BALANCE_P!$V:$V,'BALANCE-REF'!$B979)</f>
        <v>0</v>
      </c>
      <c r="G979" s="654">
        <f>SUMIFS(BALANCE_P!$D:$D,BALANCE_P!$V:$V,'BALANCE-REF'!$B979)</f>
        <v>0</v>
      </c>
      <c r="H979" s="656">
        <f>SUMIFS(BALANCE_P!$E:$E,BALANCE_P!$V:$V,'BALANCE-REF'!$B979)</f>
        <v>0</v>
      </c>
      <c r="I979" s="656">
        <f>SUMIFS(BALANCE_P!$F:$F,BALANCE_P!$V:$V,'BALANCE-REF'!$B979)</f>
        <v>0</v>
      </c>
      <c r="J979" s="687">
        <f t="shared" si="45"/>
        <v>0</v>
      </c>
      <c r="K979" s="687">
        <f t="shared" si="46"/>
        <v>0</v>
      </c>
    </row>
    <row r="980" spans="1:11" ht="19" x14ac:dyDescent="0.25">
      <c r="A980" s="671">
        <f t="shared" si="44"/>
        <v>4</v>
      </c>
      <c r="B980" s="652">
        <v>6028</v>
      </c>
      <c r="C980" s="652" t="s">
        <v>2602</v>
      </c>
      <c r="D980" s="654">
        <f>SUMIFS('BALANCE_P-1'!$C:$C,'BALANCE_P-1'!$V:$V,'BALANCE-REF'!$B980)</f>
        <v>0</v>
      </c>
      <c r="E980" s="654">
        <f>SUMIFS('BALANCE_P-1'!$D:$D,'BALANCE_P-1'!$V:$V,'BALANCE-REF'!$B980)</f>
        <v>0</v>
      </c>
      <c r="F980" s="654">
        <f>SUMIFS(BALANCE_P!$C:$C,BALANCE_P!$V:$V,'BALANCE-REF'!$B980)</f>
        <v>0</v>
      </c>
      <c r="G980" s="654">
        <f>SUMIFS(BALANCE_P!$D:$D,BALANCE_P!$V:$V,'BALANCE-REF'!$B980)</f>
        <v>0</v>
      </c>
      <c r="H980" s="656">
        <f>SUMIFS(BALANCE_P!$E:$E,BALANCE_P!$V:$V,'BALANCE-REF'!$B980)</f>
        <v>0</v>
      </c>
      <c r="I980" s="656">
        <f>SUMIFS(BALANCE_P!$F:$F,BALANCE_P!$V:$V,'BALANCE-REF'!$B980)</f>
        <v>0</v>
      </c>
      <c r="J980" s="687">
        <f t="shared" si="45"/>
        <v>0</v>
      </c>
      <c r="K980" s="687">
        <f t="shared" si="46"/>
        <v>0</v>
      </c>
    </row>
    <row r="981" spans="1:11" ht="19" x14ac:dyDescent="0.25">
      <c r="A981" s="671">
        <f t="shared" si="44"/>
        <v>4</v>
      </c>
      <c r="B981" s="652">
        <v>6029</v>
      </c>
      <c r="C981" s="652" t="s">
        <v>159</v>
      </c>
      <c r="D981" s="654">
        <f>SUMIFS('BALANCE_P-1'!$C:$C,'BALANCE_P-1'!$V:$V,'BALANCE-REF'!$B981)</f>
        <v>0</v>
      </c>
      <c r="E981" s="654">
        <f>SUMIFS('BALANCE_P-1'!$D:$D,'BALANCE_P-1'!$V:$V,'BALANCE-REF'!$B981)</f>
        <v>0</v>
      </c>
      <c r="F981" s="654">
        <f>SUMIFS(BALANCE_P!$C:$C,BALANCE_P!$V:$V,'BALANCE-REF'!$B981)</f>
        <v>0</v>
      </c>
      <c r="G981" s="654">
        <f>SUMIFS(BALANCE_P!$D:$D,BALANCE_P!$V:$V,'BALANCE-REF'!$B981)</f>
        <v>0</v>
      </c>
      <c r="H981" s="656">
        <f>SUMIFS(BALANCE_P!$E:$E,BALANCE_P!$V:$V,'BALANCE-REF'!$B981)</f>
        <v>0</v>
      </c>
      <c r="I981" s="656">
        <f>SUMIFS(BALANCE_P!$F:$F,BALANCE_P!$V:$V,'BALANCE-REF'!$B981)</f>
        <v>0</v>
      </c>
      <c r="J981" s="687">
        <f t="shared" si="45"/>
        <v>0</v>
      </c>
      <c r="K981" s="687">
        <f t="shared" si="46"/>
        <v>0</v>
      </c>
    </row>
    <row r="982" spans="1:11" ht="19" x14ac:dyDescent="0.25">
      <c r="A982" s="671">
        <f t="shared" si="44"/>
        <v>5</v>
      </c>
      <c r="B982" s="652">
        <v>60291</v>
      </c>
      <c r="C982" s="652" t="s">
        <v>2608</v>
      </c>
      <c r="D982" s="654">
        <f>SUMIFS('BALANCE_P-1'!$C:$C,'BALANCE_P-1'!$U:$U,'BALANCE-REF'!$B982)</f>
        <v>0</v>
      </c>
      <c r="E982" s="654">
        <f>SUMIFS('BALANCE_P-1'!$D:$D,'BALANCE_P-1'!$U:$U,'BALANCE-REF'!$B982)</f>
        <v>0</v>
      </c>
      <c r="F982" s="654">
        <f>SUMIFS(BALANCE_P!$C:$C,BALANCE_P!$U:$U,'BALANCE-REF'!$B982)</f>
        <v>0</v>
      </c>
      <c r="G982" s="654">
        <f>SUMIFS(BALANCE_P!$D:$D,BALANCE_P!$U:$U,'BALANCE-REF'!$B982)</f>
        <v>0</v>
      </c>
      <c r="H982" s="656">
        <f>SUMIFS(BALANCE_P!$E:$E,BALANCE_P!$U:$U,'BALANCE-REF'!$B982)</f>
        <v>0</v>
      </c>
      <c r="I982" s="656">
        <f>SUMIFS(BALANCE_P!$F:$F,BALANCE_P!$U:$U,'BALANCE-REF'!$B982)</f>
        <v>0</v>
      </c>
      <c r="J982" s="687">
        <f t="shared" si="45"/>
        <v>0</v>
      </c>
      <c r="K982" s="687">
        <f t="shared" si="46"/>
        <v>0</v>
      </c>
    </row>
    <row r="983" spans="1:11" ht="19" x14ac:dyDescent="0.25">
      <c r="A983" s="671">
        <f t="shared" si="44"/>
        <v>5</v>
      </c>
      <c r="B983" s="652">
        <v>60292</v>
      </c>
      <c r="C983" s="652" t="s">
        <v>2609</v>
      </c>
      <c r="D983" s="654">
        <f>SUMIFS('BALANCE_P-1'!$C:$C,'BALANCE_P-1'!$U:$U,'BALANCE-REF'!$B983)</f>
        <v>0</v>
      </c>
      <c r="E983" s="654">
        <f>SUMIFS('BALANCE_P-1'!$D:$D,'BALANCE_P-1'!$U:$U,'BALANCE-REF'!$B983)</f>
        <v>0</v>
      </c>
      <c r="F983" s="654">
        <f>SUMIFS(BALANCE_P!$C:$C,BALANCE_P!$U:$U,'BALANCE-REF'!$B983)</f>
        <v>0</v>
      </c>
      <c r="G983" s="654">
        <f>SUMIFS(BALANCE_P!$D:$D,BALANCE_P!$U:$U,'BALANCE-REF'!$B983)</f>
        <v>0</v>
      </c>
      <c r="H983" s="656">
        <f>SUMIFS(BALANCE_P!$E:$E,BALANCE_P!$U:$U,'BALANCE-REF'!$B983)</f>
        <v>0</v>
      </c>
      <c r="I983" s="656">
        <f>SUMIFS(BALANCE_P!$F:$F,BALANCE_P!$U:$U,'BALANCE-REF'!$B983)</f>
        <v>0</v>
      </c>
      <c r="J983" s="687">
        <f t="shared" si="45"/>
        <v>0</v>
      </c>
      <c r="K983" s="687">
        <f t="shared" si="46"/>
        <v>0</v>
      </c>
    </row>
    <row r="984" spans="1:11" ht="19" x14ac:dyDescent="0.25">
      <c r="A984" s="671">
        <f t="shared" si="44"/>
        <v>3</v>
      </c>
      <c r="B984" s="652">
        <v>603</v>
      </c>
      <c r="C984" s="652" t="s">
        <v>2610</v>
      </c>
      <c r="D984" s="654">
        <f>SUMIFS('BALANCE_P-1'!$C:$C,'BALANCE_P-1'!$W:$W,'BALANCE-REF'!$B984)</f>
        <v>0</v>
      </c>
      <c r="E984" s="654">
        <f>SUMIFS('BALANCE_P-1'!$D:$D,'BALANCE_P-1'!$W:$W,'BALANCE-REF'!$B984)</f>
        <v>0</v>
      </c>
      <c r="F984" s="654">
        <f>SUMIFS(BALANCE_P!$C:$C,BALANCE_P!$W:$W,'BALANCE-REF'!$B984)</f>
        <v>0</v>
      </c>
      <c r="G984" s="654">
        <f>SUMIFS(BALANCE_P!$D:$D,BALANCE_P!$W:$W,'BALANCE-REF'!$B984)</f>
        <v>0</v>
      </c>
      <c r="H984" s="656">
        <f>SUMIFS(BALANCE_P!$E:$E,BALANCE_P!$W:$W,'BALANCE-REF'!$B984)</f>
        <v>0</v>
      </c>
      <c r="I984" s="656">
        <f>SUMIFS(BALANCE_P!$F:$F,BALANCE_P!$W:$W,'BALANCE-REF'!$B984)</f>
        <v>0</v>
      </c>
      <c r="J984" s="687">
        <f t="shared" si="45"/>
        <v>0</v>
      </c>
      <c r="K984" s="687">
        <f t="shared" si="46"/>
        <v>0</v>
      </c>
    </row>
    <row r="985" spans="1:11" ht="19" x14ac:dyDescent="0.25">
      <c r="A985" s="671">
        <f t="shared" si="44"/>
        <v>4</v>
      </c>
      <c r="B985" s="652">
        <v>6031</v>
      </c>
      <c r="C985" s="652" t="s">
        <v>631</v>
      </c>
      <c r="D985" s="654">
        <f>SUMIFS('BALANCE_P-1'!$C:$C,'BALANCE_P-1'!$V:$V,'BALANCE-REF'!$B985)</f>
        <v>0</v>
      </c>
      <c r="E985" s="654">
        <f>SUMIFS('BALANCE_P-1'!$D:$D,'BALANCE_P-1'!$V:$V,'BALANCE-REF'!$B985)</f>
        <v>0</v>
      </c>
      <c r="F985" s="654">
        <f>SUMIFS(BALANCE_P!$C:$C,BALANCE_P!$V:$V,'BALANCE-REF'!$B985)</f>
        <v>0</v>
      </c>
      <c r="G985" s="654">
        <f>SUMIFS(BALANCE_P!$D:$D,BALANCE_P!$V:$V,'BALANCE-REF'!$B985)</f>
        <v>0</v>
      </c>
      <c r="H985" s="656">
        <f>SUMIFS(BALANCE_P!$E:$E,BALANCE_P!$V:$V,'BALANCE-REF'!$B985)</f>
        <v>0</v>
      </c>
      <c r="I985" s="656">
        <f>SUMIFS(BALANCE_P!$F:$F,BALANCE_P!$V:$V,'BALANCE-REF'!$B985)</f>
        <v>0</v>
      </c>
      <c r="J985" s="687">
        <f t="shared" si="45"/>
        <v>0</v>
      </c>
      <c r="K985" s="687">
        <f t="shared" si="46"/>
        <v>0</v>
      </c>
    </row>
    <row r="986" spans="1:11" ht="19" x14ac:dyDescent="0.25">
      <c r="A986" s="671">
        <f t="shared" si="44"/>
        <v>4</v>
      </c>
      <c r="B986" s="652">
        <v>6038</v>
      </c>
      <c r="C986" s="652" t="s">
        <v>286</v>
      </c>
      <c r="D986" s="654">
        <f>SUMIFS('BALANCE_P-1'!$C:$C,'BALANCE_P-1'!$V:$V,'BALANCE-REF'!$B986)</f>
        <v>0</v>
      </c>
      <c r="E986" s="654">
        <f>SUMIFS('BALANCE_P-1'!$D:$D,'BALANCE_P-1'!$V:$V,'BALANCE-REF'!$B986)</f>
        <v>0</v>
      </c>
      <c r="F986" s="654">
        <f>SUMIFS(BALANCE_P!$C:$C,BALANCE_P!$V:$V,'BALANCE-REF'!$B986)</f>
        <v>0</v>
      </c>
      <c r="G986" s="654">
        <f>SUMIFS(BALANCE_P!$D:$D,BALANCE_P!$V:$V,'BALANCE-REF'!$B986)</f>
        <v>0</v>
      </c>
      <c r="H986" s="656">
        <f>SUMIFS(BALANCE_P!$E:$E,BALANCE_P!$V:$V,'BALANCE-REF'!$B986)</f>
        <v>0</v>
      </c>
      <c r="I986" s="656">
        <f>SUMIFS(BALANCE_P!$F:$F,BALANCE_P!$V:$V,'BALANCE-REF'!$B986)</f>
        <v>0</v>
      </c>
      <c r="J986" s="687">
        <f t="shared" si="45"/>
        <v>0</v>
      </c>
      <c r="K986" s="687">
        <f t="shared" si="46"/>
        <v>0</v>
      </c>
    </row>
    <row r="987" spans="1:11" ht="19" x14ac:dyDescent="0.25">
      <c r="A987" s="671">
        <f t="shared" ref="A987:A1050" si="47">LEN(B987)</f>
        <v>4</v>
      </c>
      <c r="B987" s="652">
        <v>6039</v>
      </c>
      <c r="C987" s="652" t="s">
        <v>159</v>
      </c>
      <c r="D987" s="654">
        <f>SUMIFS('BALANCE_P-1'!$C:$C,'BALANCE_P-1'!$V:$V,'BALANCE-REF'!$B987)</f>
        <v>0</v>
      </c>
      <c r="E987" s="654">
        <f>SUMIFS('BALANCE_P-1'!$D:$D,'BALANCE_P-1'!$V:$V,'BALANCE-REF'!$B987)</f>
        <v>0</v>
      </c>
      <c r="F987" s="654">
        <f>SUMIFS(BALANCE_P!$C:$C,BALANCE_P!$V:$V,'BALANCE-REF'!$B987)</f>
        <v>0</v>
      </c>
      <c r="G987" s="654">
        <f>SUMIFS(BALANCE_P!$D:$D,BALANCE_P!$V:$V,'BALANCE-REF'!$B987)</f>
        <v>0</v>
      </c>
      <c r="H987" s="656">
        <f>SUMIFS(BALANCE_P!$E:$E,BALANCE_P!$V:$V,'BALANCE-REF'!$B987)</f>
        <v>0</v>
      </c>
      <c r="I987" s="656">
        <f>SUMIFS(BALANCE_P!$F:$F,BALANCE_P!$V:$V,'BALANCE-REF'!$B987)</f>
        <v>0</v>
      </c>
      <c r="J987" s="687">
        <f t="shared" si="45"/>
        <v>0</v>
      </c>
      <c r="K987" s="687">
        <f t="shared" si="46"/>
        <v>0</v>
      </c>
    </row>
    <row r="988" spans="1:11" ht="19" x14ac:dyDescent="0.25">
      <c r="A988" s="671">
        <f t="shared" si="47"/>
        <v>3</v>
      </c>
      <c r="B988" s="652">
        <v>604</v>
      </c>
      <c r="C988" s="652" t="s">
        <v>2611</v>
      </c>
      <c r="D988" s="654">
        <f>SUMIFS('BALANCE_P-1'!$C:$C,'BALANCE_P-1'!$W:$W,'BALANCE-REF'!$B988)</f>
        <v>0</v>
      </c>
      <c r="E988" s="654">
        <f>SUMIFS('BALANCE_P-1'!$D:$D,'BALANCE_P-1'!$W:$W,'BALANCE-REF'!$B988)</f>
        <v>0</v>
      </c>
      <c r="F988" s="654">
        <f>SUMIFS(BALANCE_P!$C:$C,BALANCE_P!$W:$W,'BALANCE-REF'!$B988)</f>
        <v>0</v>
      </c>
      <c r="G988" s="654">
        <f>SUMIFS(BALANCE_P!$D:$D,BALANCE_P!$W:$W,'BALANCE-REF'!$B988)</f>
        <v>0</v>
      </c>
      <c r="H988" s="656">
        <f>SUMIFS(BALANCE_P!$E:$E,BALANCE_P!$W:$W,'BALANCE-REF'!$B988)</f>
        <v>0</v>
      </c>
      <c r="I988" s="656">
        <f>SUMIFS(BALANCE_P!$F:$F,BALANCE_P!$W:$W,'BALANCE-REF'!$B988)</f>
        <v>0</v>
      </c>
      <c r="J988" s="687">
        <f t="shared" si="45"/>
        <v>0</v>
      </c>
      <c r="K988" s="687">
        <f t="shared" si="46"/>
        <v>0</v>
      </c>
    </row>
    <row r="989" spans="1:11" ht="19" x14ac:dyDescent="0.25">
      <c r="A989" s="671">
        <f t="shared" si="47"/>
        <v>4</v>
      </c>
      <c r="B989" s="652">
        <v>6041</v>
      </c>
      <c r="C989" s="652" t="s">
        <v>2612</v>
      </c>
      <c r="D989" s="654">
        <f>SUMIFS('BALANCE_P-1'!$C:$C,'BALANCE_P-1'!$V:$V,'BALANCE-REF'!$B989)</f>
        <v>0</v>
      </c>
      <c r="E989" s="654">
        <f>SUMIFS('BALANCE_P-1'!$D:$D,'BALANCE_P-1'!$V:$V,'BALANCE-REF'!$B989)</f>
        <v>0</v>
      </c>
      <c r="F989" s="654">
        <f>SUMIFS(BALANCE_P!$C:$C,BALANCE_P!$V:$V,'BALANCE-REF'!$B989)</f>
        <v>0</v>
      </c>
      <c r="G989" s="654">
        <f>SUMIFS(BALANCE_P!$D:$D,BALANCE_P!$V:$V,'BALANCE-REF'!$B989)</f>
        <v>0</v>
      </c>
      <c r="H989" s="656">
        <f>SUMIFS(BALANCE_P!$E:$E,BALANCE_P!$V:$V,'BALANCE-REF'!$B989)</f>
        <v>0</v>
      </c>
      <c r="I989" s="656">
        <f>SUMIFS(BALANCE_P!$F:$F,BALANCE_P!$V:$V,'BALANCE-REF'!$B989)</f>
        <v>0</v>
      </c>
      <c r="J989" s="687">
        <f t="shared" si="45"/>
        <v>0</v>
      </c>
      <c r="K989" s="687">
        <f t="shared" si="46"/>
        <v>0</v>
      </c>
    </row>
    <row r="990" spans="1:11" ht="19" x14ac:dyDescent="0.25">
      <c r="A990" s="671">
        <f t="shared" si="47"/>
        <v>5</v>
      </c>
      <c r="B990" s="652">
        <v>60411</v>
      </c>
      <c r="C990" s="652" t="s">
        <v>633</v>
      </c>
      <c r="D990" s="654">
        <f>SUMIFS('BALANCE_P-1'!$C:$C,'BALANCE_P-1'!$U:$U,'BALANCE-REF'!$B990)</f>
        <v>0</v>
      </c>
      <c r="E990" s="654">
        <f>SUMIFS('BALANCE_P-1'!$D:$D,'BALANCE_P-1'!$U:$U,'BALANCE-REF'!$B990)</f>
        <v>0</v>
      </c>
      <c r="F990" s="654">
        <f>SUMIFS(BALANCE_P!$C:$C,BALANCE_P!$U:$U,'BALANCE-REF'!$B990)</f>
        <v>0</v>
      </c>
      <c r="G990" s="654">
        <f>SUMIFS(BALANCE_P!$D:$D,BALANCE_P!$U:$U,'BALANCE-REF'!$B990)</f>
        <v>0</v>
      </c>
      <c r="H990" s="656">
        <f>SUMIFS(BALANCE_P!$E:$E,BALANCE_P!$U:$U,'BALANCE-REF'!$B990)</f>
        <v>0</v>
      </c>
      <c r="I990" s="656">
        <f>SUMIFS(BALANCE_P!$F:$F,BALANCE_P!$U:$U,'BALANCE-REF'!$B990)</f>
        <v>0</v>
      </c>
      <c r="J990" s="687">
        <f t="shared" si="45"/>
        <v>0</v>
      </c>
      <c r="K990" s="687">
        <f t="shared" si="46"/>
        <v>0</v>
      </c>
    </row>
    <row r="991" spans="1:11" ht="19" x14ac:dyDescent="0.25">
      <c r="A991" s="671">
        <f t="shared" si="47"/>
        <v>5</v>
      </c>
      <c r="B991" s="652">
        <v>60412</v>
      </c>
      <c r="C991" s="652" t="s">
        <v>635</v>
      </c>
      <c r="D991" s="654">
        <f>SUMIFS('BALANCE_P-1'!$C:$C,'BALANCE_P-1'!$U:$U,'BALANCE-REF'!$B991)</f>
        <v>0</v>
      </c>
      <c r="E991" s="654">
        <f>SUMIFS('BALANCE_P-1'!$D:$D,'BALANCE_P-1'!$U:$U,'BALANCE-REF'!$B991)</f>
        <v>0</v>
      </c>
      <c r="F991" s="654">
        <f>SUMIFS(BALANCE_P!$C:$C,BALANCE_P!$U:$U,'BALANCE-REF'!$B991)</f>
        <v>0</v>
      </c>
      <c r="G991" s="654">
        <f>SUMIFS(BALANCE_P!$D:$D,BALANCE_P!$U:$U,'BALANCE-REF'!$B991)</f>
        <v>0</v>
      </c>
      <c r="H991" s="656">
        <f>SUMIFS(BALANCE_P!$E:$E,BALANCE_P!$U:$U,'BALANCE-REF'!$B991)</f>
        <v>0</v>
      </c>
      <c r="I991" s="656">
        <f>SUMIFS(BALANCE_P!$F:$F,BALANCE_P!$U:$U,'BALANCE-REF'!$B991)</f>
        <v>0</v>
      </c>
      <c r="J991" s="687">
        <f t="shared" si="45"/>
        <v>0</v>
      </c>
      <c r="K991" s="687">
        <f t="shared" si="46"/>
        <v>0</v>
      </c>
    </row>
    <row r="992" spans="1:11" ht="19" x14ac:dyDescent="0.25">
      <c r="A992" s="671">
        <f t="shared" si="47"/>
        <v>4</v>
      </c>
      <c r="B992" s="652">
        <v>6046</v>
      </c>
      <c r="C992" s="652" t="s">
        <v>2613</v>
      </c>
      <c r="D992" s="654">
        <f>SUMIFS('BALANCE_P-1'!$C:$C,'BALANCE_P-1'!$V:$V,'BALANCE-REF'!$B992)</f>
        <v>0</v>
      </c>
      <c r="E992" s="654">
        <f>SUMIFS('BALANCE_P-1'!$D:$D,'BALANCE_P-1'!$V:$V,'BALANCE-REF'!$B992)</f>
        <v>0</v>
      </c>
      <c r="F992" s="654">
        <f>SUMIFS(BALANCE_P!$C:$C,BALANCE_P!$V:$V,'BALANCE-REF'!$B992)</f>
        <v>0</v>
      </c>
      <c r="G992" s="654">
        <f>SUMIFS(BALANCE_P!$D:$D,BALANCE_P!$V:$V,'BALANCE-REF'!$B992)</f>
        <v>0</v>
      </c>
      <c r="H992" s="656">
        <f>SUMIFS(BALANCE_P!$E:$E,BALANCE_P!$V:$V,'BALANCE-REF'!$B992)</f>
        <v>0</v>
      </c>
      <c r="I992" s="656">
        <f>SUMIFS(BALANCE_P!$F:$F,BALANCE_P!$V:$V,'BALANCE-REF'!$B992)</f>
        <v>0</v>
      </c>
      <c r="J992" s="687">
        <f t="shared" si="45"/>
        <v>0</v>
      </c>
      <c r="K992" s="687">
        <f t="shared" si="46"/>
        <v>0</v>
      </c>
    </row>
    <row r="993" spans="1:11" ht="19" x14ac:dyDescent="0.25">
      <c r="A993" s="671">
        <f t="shared" si="47"/>
        <v>5</v>
      </c>
      <c r="B993" s="652">
        <v>60461</v>
      </c>
      <c r="C993" s="652" t="s">
        <v>2614</v>
      </c>
      <c r="D993" s="654">
        <f>SUMIFS('BALANCE_P-1'!$C:$C,'BALANCE_P-1'!$U:$U,'BALANCE-REF'!$B993)</f>
        <v>0</v>
      </c>
      <c r="E993" s="654">
        <f>SUMIFS('BALANCE_P-1'!$D:$D,'BALANCE_P-1'!$U:$U,'BALANCE-REF'!$B993)</f>
        <v>0</v>
      </c>
      <c r="F993" s="654">
        <f>SUMIFS(BALANCE_P!$C:$C,BALANCE_P!$U:$U,'BALANCE-REF'!$B993)</f>
        <v>0</v>
      </c>
      <c r="G993" s="654">
        <f>SUMIFS(BALANCE_P!$D:$D,BALANCE_P!$U:$U,'BALANCE-REF'!$B993)</f>
        <v>0</v>
      </c>
      <c r="H993" s="656">
        <f>SUMIFS(BALANCE_P!$E:$E,BALANCE_P!$U:$U,'BALANCE-REF'!$B993)</f>
        <v>0</v>
      </c>
      <c r="I993" s="656">
        <f>SUMIFS(BALANCE_P!$F:$F,BALANCE_P!$U:$U,'BALANCE-REF'!$B993)</f>
        <v>0</v>
      </c>
      <c r="J993" s="687">
        <f t="shared" si="45"/>
        <v>0</v>
      </c>
      <c r="K993" s="687">
        <f t="shared" si="46"/>
        <v>0</v>
      </c>
    </row>
    <row r="994" spans="1:11" ht="19" x14ac:dyDescent="0.25">
      <c r="A994" s="671">
        <f t="shared" si="47"/>
        <v>6</v>
      </c>
      <c r="B994" s="652">
        <v>604611</v>
      </c>
      <c r="C994" s="652" t="s">
        <v>650</v>
      </c>
      <c r="D994" s="654">
        <f>SUMIFS('BALANCE_P-1'!$C:$C,'BALANCE_P-1'!$T:$T,'BALANCE-REF'!$B994)</f>
        <v>0</v>
      </c>
      <c r="E994" s="654">
        <f>SUMIFS('BALANCE_P-1'!$D:$D,'BALANCE_P-1'!$T:$T,'BALANCE-REF'!$B994)</f>
        <v>0</v>
      </c>
      <c r="F994" s="654">
        <f>SUMIFS(BALANCE_P!$C:$C,BALANCE_P!$T:$T,'BALANCE-REF'!$B994)</f>
        <v>0</v>
      </c>
      <c r="G994" s="654">
        <f>SUMIFS(BALANCE_P!$D:$D,BALANCE_P!$T:$T,'BALANCE-REF'!$B994)</f>
        <v>0</v>
      </c>
      <c r="H994" s="656">
        <f>SUMIFS(BALANCE_P!$E:$E,BALANCE_P!$T:$T,'BALANCE-REF'!$B994)</f>
        <v>0</v>
      </c>
      <c r="I994" s="656">
        <f>SUMIFS(BALANCE_P!$F:$F,BALANCE_P!$T:$T,'BALANCE-REF'!$B994)</f>
        <v>0</v>
      </c>
      <c r="J994" s="687">
        <f t="shared" si="45"/>
        <v>0</v>
      </c>
      <c r="K994" s="687">
        <f t="shared" si="46"/>
        <v>0</v>
      </c>
    </row>
    <row r="995" spans="1:11" ht="19" x14ac:dyDescent="0.25">
      <c r="A995" s="671">
        <f t="shared" si="47"/>
        <v>6</v>
      </c>
      <c r="B995" s="652">
        <v>604612</v>
      </c>
      <c r="C995" s="652" t="s">
        <v>649</v>
      </c>
      <c r="D995" s="654">
        <f>SUMIFS('BALANCE_P-1'!$C:$C,'BALANCE_P-1'!$T:$T,'BALANCE-REF'!$B995)</f>
        <v>0</v>
      </c>
      <c r="E995" s="654">
        <f>SUMIFS('BALANCE_P-1'!$D:$D,'BALANCE_P-1'!$T:$T,'BALANCE-REF'!$B995)</f>
        <v>0</v>
      </c>
      <c r="F995" s="654">
        <f>SUMIFS(BALANCE_P!$C:$C,BALANCE_P!$T:$T,'BALANCE-REF'!$B995)</f>
        <v>0</v>
      </c>
      <c r="G995" s="654">
        <f>SUMIFS(BALANCE_P!$D:$D,BALANCE_P!$T:$T,'BALANCE-REF'!$B995)</f>
        <v>0</v>
      </c>
      <c r="H995" s="656">
        <f>SUMIFS(BALANCE_P!$E:$E,BALANCE_P!$T:$T,'BALANCE-REF'!$B995)</f>
        <v>0</v>
      </c>
      <c r="I995" s="656">
        <f>SUMIFS(BALANCE_P!$F:$F,BALANCE_P!$T:$T,'BALANCE-REF'!$B995)</f>
        <v>0</v>
      </c>
      <c r="J995" s="687">
        <f t="shared" si="45"/>
        <v>0</v>
      </c>
      <c r="K995" s="687">
        <f t="shared" si="46"/>
        <v>0</v>
      </c>
    </row>
    <row r="996" spans="1:11" ht="19" x14ac:dyDescent="0.25">
      <c r="A996" s="671">
        <f t="shared" si="47"/>
        <v>6</v>
      </c>
      <c r="B996" s="652">
        <v>604613</v>
      </c>
      <c r="C996" s="652" t="s">
        <v>2615</v>
      </c>
      <c r="D996" s="654">
        <f>SUMIFS('BALANCE_P-1'!$C:$C,'BALANCE_P-1'!$T:$T,'BALANCE-REF'!$B996)</f>
        <v>0</v>
      </c>
      <c r="E996" s="654">
        <f>SUMIFS('BALANCE_P-1'!$D:$D,'BALANCE_P-1'!$T:$T,'BALANCE-REF'!$B996)</f>
        <v>0</v>
      </c>
      <c r="F996" s="654">
        <f>SUMIFS(BALANCE_P!$C:$C,BALANCE_P!$T:$T,'BALANCE-REF'!$B996)</f>
        <v>0</v>
      </c>
      <c r="G996" s="654">
        <f>SUMIFS(BALANCE_P!$D:$D,BALANCE_P!$T:$T,'BALANCE-REF'!$B996)</f>
        <v>0</v>
      </c>
      <c r="H996" s="656">
        <f>SUMIFS(BALANCE_P!$E:$E,BALANCE_P!$T:$T,'BALANCE-REF'!$B996)</f>
        <v>0</v>
      </c>
      <c r="I996" s="656">
        <f>SUMIFS(BALANCE_P!$F:$F,BALANCE_P!$T:$T,'BALANCE-REF'!$B996)</f>
        <v>0</v>
      </c>
      <c r="J996" s="687">
        <f t="shared" si="45"/>
        <v>0</v>
      </c>
      <c r="K996" s="687">
        <f t="shared" si="46"/>
        <v>0</v>
      </c>
    </row>
    <row r="997" spans="1:11" ht="19" x14ac:dyDescent="0.25">
      <c r="A997" s="671">
        <f t="shared" si="47"/>
        <v>6</v>
      </c>
      <c r="B997" s="652">
        <v>604619</v>
      </c>
      <c r="C997" s="652" t="s">
        <v>648</v>
      </c>
      <c r="D997" s="654">
        <f>SUMIFS('BALANCE_P-1'!$C:$C,'BALANCE_P-1'!$T:$T,'BALANCE-REF'!$B997)</f>
        <v>0</v>
      </c>
      <c r="E997" s="654">
        <f>SUMIFS('BALANCE_P-1'!$D:$D,'BALANCE_P-1'!$T:$T,'BALANCE-REF'!$B997)</f>
        <v>0</v>
      </c>
      <c r="F997" s="654">
        <f>SUMIFS(BALANCE_P!$C:$C,BALANCE_P!$T:$T,'BALANCE-REF'!$B997)</f>
        <v>0</v>
      </c>
      <c r="G997" s="654">
        <f>SUMIFS(BALANCE_P!$D:$D,BALANCE_P!$T:$T,'BALANCE-REF'!$B997)</f>
        <v>0</v>
      </c>
      <c r="H997" s="656">
        <f>SUMIFS(BALANCE_P!$E:$E,BALANCE_P!$T:$T,'BALANCE-REF'!$B997)</f>
        <v>0</v>
      </c>
      <c r="I997" s="656">
        <f>SUMIFS(BALANCE_P!$F:$F,BALANCE_P!$T:$T,'BALANCE-REF'!$B997)</f>
        <v>0</v>
      </c>
      <c r="J997" s="687">
        <f t="shared" si="45"/>
        <v>0</v>
      </c>
      <c r="K997" s="687">
        <f t="shared" si="46"/>
        <v>0</v>
      </c>
    </row>
    <row r="998" spans="1:11" ht="19" x14ac:dyDescent="0.25">
      <c r="A998" s="671">
        <f t="shared" si="47"/>
        <v>5</v>
      </c>
      <c r="B998" s="652">
        <v>60462</v>
      </c>
      <c r="C998" s="652" t="s">
        <v>2616</v>
      </c>
      <c r="D998" s="654">
        <f>SUMIFS('BALANCE_P-1'!$C:$C,'BALANCE_P-1'!$U:$U,'BALANCE-REF'!$B998)</f>
        <v>0</v>
      </c>
      <c r="E998" s="654">
        <f>SUMIFS('BALANCE_P-1'!$D:$D,'BALANCE_P-1'!$U:$U,'BALANCE-REF'!$B998)</f>
        <v>0</v>
      </c>
      <c r="F998" s="654">
        <f>SUMIFS(BALANCE_P!$C:$C,BALANCE_P!$U:$U,'BALANCE-REF'!$B998)</f>
        <v>0</v>
      </c>
      <c r="G998" s="654">
        <f>SUMIFS(BALANCE_P!$D:$D,BALANCE_P!$U:$U,'BALANCE-REF'!$B998)</f>
        <v>0</v>
      </c>
      <c r="H998" s="656">
        <f>SUMIFS(BALANCE_P!$E:$E,BALANCE_P!$U:$U,'BALANCE-REF'!$B998)</f>
        <v>0</v>
      </c>
      <c r="I998" s="656">
        <f>SUMIFS(BALANCE_P!$F:$F,BALANCE_P!$U:$U,'BALANCE-REF'!$B998)</f>
        <v>0</v>
      </c>
      <c r="J998" s="687">
        <f t="shared" si="45"/>
        <v>0</v>
      </c>
      <c r="K998" s="687">
        <f t="shared" si="46"/>
        <v>0</v>
      </c>
    </row>
    <row r="999" spans="1:11" ht="19" x14ac:dyDescent="0.25">
      <c r="A999" s="671">
        <f t="shared" si="47"/>
        <v>6</v>
      </c>
      <c r="B999" s="652">
        <v>604621</v>
      </c>
      <c r="C999" s="652" t="s">
        <v>650</v>
      </c>
      <c r="D999" s="654">
        <f>SUMIFS('BALANCE_P-1'!$C:$C,'BALANCE_P-1'!$T:$T,'BALANCE-REF'!$B999)</f>
        <v>0</v>
      </c>
      <c r="E999" s="654">
        <f>SUMIFS('BALANCE_P-1'!$D:$D,'BALANCE_P-1'!$T:$T,'BALANCE-REF'!$B999)</f>
        <v>0</v>
      </c>
      <c r="F999" s="654">
        <f>SUMIFS(BALANCE_P!$C:$C,BALANCE_P!$T:$T,'BALANCE-REF'!$B999)</f>
        <v>0</v>
      </c>
      <c r="G999" s="654">
        <f>SUMIFS(BALANCE_P!$D:$D,BALANCE_P!$T:$T,'BALANCE-REF'!$B999)</f>
        <v>0</v>
      </c>
      <c r="H999" s="656">
        <f>SUMIFS(BALANCE_P!$E:$E,BALANCE_P!$T:$T,'BALANCE-REF'!$B999)</f>
        <v>0</v>
      </c>
      <c r="I999" s="656">
        <f>SUMIFS(BALANCE_P!$F:$F,BALANCE_P!$T:$T,'BALANCE-REF'!$B999)</f>
        <v>0</v>
      </c>
      <c r="J999" s="687">
        <f t="shared" si="45"/>
        <v>0</v>
      </c>
      <c r="K999" s="687">
        <f t="shared" si="46"/>
        <v>0</v>
      </c>
    </row>
    <row r="1000" spans="1:11" ht="19" x14ac:dyDescent="0.25">
      <c r="A1000" s="671">
        <f t="shared" si="47"/>
        <v>6</v>
      </c>
      <c r="B1000" s="652">
        <v>604622</v>
      </c>
      <c r="C1000" s="652" t="s">
        <v>649</v>
      </c>
      <c r="D1000" s="654">
        <f>SUMIFS('BALANCE_P-1'!$C:$C,'BALANCE_P-1'!$T:$T,'BALANCE-REF'!$B1000)</f>
        <v>0</v>
      </c>
      <c r="E1000" s="654">
        <f>SUMIFS('BALANCE_P-1'!$D:$D,'BALANCE_P-1'!$T:$T,'BALANCE-REF'!$B1000)</f>
        <v>0</v>
      </c>
      <c r="F1000" s="654">
        <f>SUMIFS(BALANCE_P!$C:$C,BALANCE_P!$T:$T,'BALANCE-REF'!$B1000)</f>
        <v>0</v>
      </c>
      <c r="G1000" s="654">
        <f>SUMIFS(BALANCE_P!$D:$D,BALANCE_P!$T:$T,'BALANCE-REF'!$B1000)</f>
        <v>0</v>
      </c>
      <c r="H1000" s="656">
        <f>SUMIFS(BALANCE_P!$E:$E,BALANCE_P!$T:$T,'BALANCE-REF'!$B1000)</f>
        <v>0</v>
      </c>
      <c r="I1000" s="656">
        <f>SUMIFS(BALANCE_P!$F:$F,BALANCE_P!$T:$T,'BALANCE-REF'!$B1000)</f>
        <v>0</v>
      </c>
      <c r="J1000" s="687">
        <f t="shared" si="45"/>
        <v>0</v>
      </c>
      <c r="K1000" s="687">
        <f t="shared" si="46"/>
        <v>0</v>
      </c>
    </row>
    <row r="1001" spans="1:11" ht="19" x14ac:dyDescent="0.25">
      <c r="A1001" s="671">
        <f t="shared" si="47"/>
        <v>6</v>
      </c>
      <c r="B1001" s="652">
        <v>604623</v>
      </c>
      <c r="C1001" s="652" t="s">
        <v>2615</v>
      </c>
      <c r="D1001" s="654">
        <f>SUMIFS('BALANCE_P-1'!$C:$C,'BALANCE_P-1'!$T:$T,'BALANCE-REF'!$B1001)</f>
        <v>0</v>
      </c>
      <c r="E1001" s="654">
        <f>SUMIFS('BALANCE_P-1'!$D:$D,'BALANCE_P-1'!$T:$T,'BALANCE-REF'!$B1001)</f>
        <v>0</v>
      </c>
      <c r="F1001" s="654">
        <f>SUMIFS(BALANCE_P!$C:$C,BALANCE_P!$T:$T,'BALANCE-REF'!$B1001)</f>
        <v>0</v>
      </c>
      <c r="G1001" s="654">
        <f>SUMIFS(BALANCE_P!$D:$D,BALANCE_P!$T:$T,'BALANCE-REF'!$B1001)</f>
        <v>0</v>
      </c>
      <c r="H1001" s="656">
        <f>SUMIFS(BALANCE_P!$E:$E,BALANCE_P!$T:$T,'BALANCE-REF'!$B1001)</f>
        <v>0</v>
      </c>
      <c r="I1001" s="656">
        <f>SUMIFS(BALANCE_P!$F:$F,BALANCE_P!$T:$T,'BALANCE-REF'!$B1001)</f>
        <v>0</v>
      </c>
      <c r="J1001" s="687">
        <f t="shared" si="45"/>
        <v>0</v>
      </c>
      <c r="K1001" s="687">
        <f t="shared" si="46"/>
        <v>0</v>
      </c>
    </row>
    <row r="1002" spans="1:11" ht="19" x14ac:dyDescent="0.25">
      <c r="A1002" s="671">
        <f t="shared" si="47"/>
        <v>6</v>
      </c>
      <c r="B1002" s="652">
        <v>604629</v>
      </c>
      <c r="C1002" s="652" t="s">
        <v>648</v>
      </c>
      <c r="D1002" s="654">
        <f>SUMIFS('BALANCE_P-1'!$C:$C,'BALANCE_P-1'!$T:$T,'BALANCE-REF'!$B1002)</f>
        <v>0</v>
      </c>
      <c r="E1002" s="654">
        <f>SUMIFS('BALANCE_P-1'!$D:$D,'BALANCE_P-1'!$T:$T,'BALANCE-REF'!$B1002)</f>
        <v>0</v>
      </c>
      <c r="F1002" s="654">
        <f>SUMIFS(BALANCE_P!$C:$C,BALANCE_P!$T:$T,'BALANCE-REF'!$B1002)</f>
        <v>0</v>
      </c>
      <c r="G1002" s="654">
        <f>SUMIFS(BALANCE_P!$D:$D,BALANCE_P!$T:$T,'BALANCE-REF'!$B1002)</f>
        <v>0</v>
      </c>
      <c r="H1002" s="656">
        <f>SUMIFS(BALANCE_P!$E:$E,BALANCE_P!$T:$T,'BALANCE-REF'!$B1002)</f>
        <v>0</v>
      </c>
      <c r="I1002" s="656">
        <f>SUMIFS(BALANCE_P!$F:$F,BALANCE_P!$T:$T,'BALANCE-REF'!$B1002)</f>
        <v>0</v>
      </c>
      <c r="J1002" s="687">
        <f t="shared" si="45"/>
        <v>0</v>
      </c>
      <c r="K1002" s="687">
        <f t="shared" si="46"/>
        <v>0</v>
      </c>
    </row>
    <row r="1003" spans="1:11" ht="19" x14ac:dyDescent="0.25">
      <c r="A1003" s="671">
        <f t="shared" si="47"/>
        <v>5</v>
      </c>
      <c r="B1003" s="652">
        <v>60463</v>
      </c>
      <c r="C1003" s="652" t="s">
        <v>2617</v>
      </c>
      <c r="D1003" s="654">
        <f>SUMIFS('BALANCE_P-1'!$C:$C,'BALANCE_P-1'!$U:$U,'BALANCE-REF'!$B1003)</f>
        <v>0</v>
      </c>
      <c r="E1003" s="654">
        <f>SUMIFS('BALANCE_P-1'!$D:$D,'BALANCE_P-1'!$U:$U,'BALANCE-REF'!$B1003)</f>
        <v>0</v>
      </c>
      <c r="F1003" s="654">
        <f>SUMIFS(BALANCE_P!$C:$C,BALANCE_P!$U:$U,'BALANCE-REF'!$B1003)</f>
        <v>0</v>
      </c>
      <c r="G1003" s="654">
        <f>SUMIFS(BALANCE_P!$D:$D,BALANCE_P!$U:$U,'BALANCE-REF'!$B1003)</f>
        <v>0</v>
      </c>
      <c r="H1003" s="656">
        <f>SUMIFS(BALANCE_P!$E:$E,BALANCE_P!$U:$U,'BALANCE-REF'!$B1003)</f>
        <v>0</v>
      </c>
      <c r="I1003" s="656">
        <f>SUMIFS(BALANCE_P!$F:$F,BALANCE_P!$U:$U,'BALANCE-REF'!$B1003)</f>
        <v>0</v>
      </c>
      <c r="J1003" s="687">
        <f t="shared" si="45"/>
        <v>0</v>
      </c>
      <c r="K1003" s="687">
        <f t="shared" si="46"/>
        <v>0</v>
      </c>
    </row>
    <row r="1004" spans="1:11" ht="19" x14ac:dyDescent="0.25">
      <c r="A1004" s="671">
        <f t="shared" si="47"/>
        <v>6</v>
      </c>
      <c r="B1004" s="652">
        <v>604631</v>
      </c>
      <c r="C1004" s="652" t="s">
        <v>650</v>
      </c>
      <c r="D1004" s="654">
        <f>SUMIFS('BALANCE_P-1'!$C:$C,'BALANCE_P-1'!$T:$T,'BALANCE-REF'!$B1004)</f>
        <v>0</v>
      </c>
      <c r="E1004" s="654">
        <f>SUMIFS('BALANCE_P-1'!$D:$D,'BALANCE_P-1'!$T:$T,'BALANCE-REF'!$B1004)</f>
        <v>0</v>
      </c>
      <c r="F1004" s="654">
        <f>SUMIFS(BALANCE_P!$C:$C,BALANCE_P!$T:$T,'BALANCE-REF'!$B1004)</f>
        <v>0</v>
      </c>
      <c r="G1004" s="654">
        <f>SUMIFS(BALANCE_P!$D:$D,BALANCE_P!$T:$T,'BALANCE-REF'!$B1004)</f>
        <v>0</v>
      </c>
      <c r="H1004" s="656">
        <f>SUMIFS(BALANCE_P!$E:$E,BALANCE_P!$T:$T,'BALANCE-REF'!$B1004)</f>
        <v>0</v>
      </c>
      <c r="I1004" s="656">
        <f>SUMIFS(BALANCE_P!$F:$F,BALANCE_P!$T:$T,'BALANCE-REF'!$B1004)</f>
        <v>0</v>
      </c>
      <c r="J1004" s="687">
        <f t="shared" si="45"/>
        <v>0</v>
      </c>
      <c r="K1004" s="687">
        <f t="shared" si="46"/>
        <v>0</v>
      </c>
    </row>
    <row r="1005" spans="1:11" ht="19" x14ac:dyDescent="0.25">
      <c r="A1005" s="671">
        <f t="shared" si="47"/>
        <v>6</v>
      </c>
      <c r="B1005" s="652">
        <v>604632</v>
      </c>
      <c r="C1005" s="652" t="s">
        <v>649</v>
      </c>
      <c r="D1005" s="654">
        <f>SUMIFS('BALANCE_P-1'!$C:$C,'BALANCE_P-1'!$T:$T,'BALANCE-REF'!$B1005)</f>
        <v>0</v>
      </c>
      <c r="E1005" s="654">
        <f>SUMIFS('BALANCE_P-1'!$D:$D,'BALANCE_P-1'!$T:$T,'BALANCE-REF'!$B1005)</f>
        <v>0</v>
      </c>
      <c r="F1005" s="654">
        <f>SUMIFS(BALANCE_P!$C:$C,BALANCE_P!$T:$T,'BALANCE-REF'!$B1005)</f>
        <v>0</v>
      </c>
      <c r="G1005" s="654">
        <f>SUMIFS(BALANCE_P!$D:$D,BALANCE_P!$T:$T,'BALANCE-REF'!$B1005)</f>
        <v>0</v>
      </c>
      <c r="H1005" s="656">
        <f>SUMIFS(BALANCE_P!$E:$E,BALANCE_P!$T:$T,'BALANCE-REF'!$B1005)</f>
        <v>0</v>
      </c>
      <c r="I1005" s="656">
        <f>SUMIFS(BALANCE_P!$F:$F,BALANCE_P!$T:$T,'BALANCE-REF'!$B1005)</f>
        <v>0</v>
      </c>
      <c r="J1005" s="687">
        <f t="shared" si="45"/>
        <v>0</v>
      </c>
      <c r="K1005" s="687">
        <f t="shared" si="46"/>
        <v>0</v>
      </c>
    </row>
    <row r="1006" spans="1:11" ht="19" x14ac:dyDescent="0.25">
      <c r="A1006" s="671">
        <f t="shared" si="47"/>
        <v>6</v>
      </c>
      <c r="B1006" s="652">
        <v>604633</v>
      </c>
      <c r="C1006" s="652" t="s">
        <v>2615</v>
      </c>
      <c r="D1006" s="654">
        <f>SUMIFS('BALANCE_P-1'!$C:$C,'BALANCE_P-1'!$T:$T,'BALANCE-REF'!$B1006)</f>
        <v>0</v>
      </c>
      <c r="E1006" s="654">
        <f>SUMIFS('BALANCE_P-1'!$D:$D,'BALANCE_P-1'!$T:$T,'BALANCE-REF'!$B1006)</f>
        <v>0</v>
      </c>
      <c r="F1006" s="654">
        <f>SUMIFS(BALANCE_P!$C:$C,BALANCE_P!$T:$T,'BALANCE-REF'!$B1006)</f>
        <v>0</v>
      </c>
      <c r="G1006" s="654">
        <f>SUMIFS(BALANCE_P!$D:$D,BALANCE_P!$T:$T,'BALANCE-REF'!$B1006)</f>
        <v>0</v>
      </c>
      <c r="H1006" s="656">
        <f>SUMIFS(BALANCE_P!$E:$E,BALANCE_P!$T:$T,'BALANCE-REF'!$B1006)</f>
        <v>0</v>
      </c>
      <c r="I1006" s="656">
        <f>SUMIFS(BALANCE_P!$F:$F,BALANCE_P!$T:$T,'BALANCE-REF'!$B1006)</f>
        <v>0</v>
      </c>
      <c r="J1006" s="687">
        <f t="shared" si="45"/>
        <v>0</v>
      </c>
      <c r="K1006" s="687">
        <f t="shared" si="46"/>
        <v>0</v>
      </c>
    </row>
    <row r="1007" spans="1:11" ht="19" x14ac:dyDescent="0.25">
      <c r="A1007" s="671">
        <f t="shared" si="47"/>
        <v>6</v>
      </c>
      <c r="B1007" s="652">
        <v>604639</v>
      </c>
      <c r="C1007" s="652" t="s">
        <v>648</v>
      </c>
      <c r="D1007" s="654">
        <f>SUMIFS('BALANCE_P-1'!$C:$C,'BALANCE_P-1'!$T:$T,'BALANCE-REF'!$B1007)</f>
        <v>0</v>
      </c>
      <c r="E1007" s="654">
        <f>SUMIFS('BALANCE_P-1'!$D:$D,'BALANCE_P-1'!$T:$T,'BALANCE-REF'!$B1007)</f>
        <v>0</v>
      </c>
      <c r="F1007" s="654">
        <f>SUMIFS(BALANCE_P!$C:$C,BALANCE_P!$T:$T,'BALANCE-REF'!$B1007)</f>
        <v>0</v>
      </c>
      <c r="G1007" s="654">
        <f>SUMIFS(BALANCE_P!$D:$D,BALANCE_P!$T:$T,'BALANCE-REF'!$B1007)</f>
        <v>0</v>
      </c>
      <c r="H1007" s="656">
        <f>SUMIFS(BALANCE_P!$E:$E,BALANCE_P!$T:$T,'BALANCE-REF'!$B1007)</f>
        <v>0</v>
      </c>
      <c r="I1007" s="656">
        <f>SUMIFS(BALANCE_P!$F:$F,BALANCE_P!$T:$T,'BALANCE-REF'!$B1007)</f>
        <v>0</v>
      </c>
      <c r="J1007" s="687">
        <f t="shared" si="45"/>
        <v>0</v>
      </c>
      <c r="K1007" s="687">
        <f t="shared" si="46"/>
        <v>0</v>
      </c>
    </row>
    <row r="1008" spans="1:11" ht="19" x14ac:dyDescent="0.25">
      <c r="A1008" s="671">
        <f t="shared" si="47"/>
        <v>5</v>
      </c>
      <c r="B1008" s="652">
        <v>60464</v>
      </c>
      <c r="C1008" s="652" t="s">
        <v>2618</v>
      </c>
      <c r="D1008" s="654">
        <f>SUMIFS('BALANCE_P-1'!$C:$C,'BALANCE_P-1'!$U:$U,'BALANCE-REF'!$B1008)</f>
        <v>0</v>
      </c>
      <c r="E1008" s="654">
        <f>SUMIFS('BALANCE_P-1'!$D:$D,'BALANCE_P-1'!$U:$U,'BALANCE-REF'!$B1008)</f>
        <v>0</v>
      </c>
      <c r="F1008" s="654">
        <f>SUMIFS(BALANCE_P!$C:$C,BALANCE_P!$U:$U,'BALANCE-REF'!$B1008)</f>
        <v>0</v>
      </c>
      <c r="G1008" s="654">
        <f>SUMIFS(BALANCE_P!$D:$D,BALANCE_P!$U:$U,'BALANCE-REF'!$B1008)</f>
        <v>0</v>
      </c>
      <c r="H1008" s="656">
        <f>SUMIFS(BALANCE_P!$E:$E,BALANCE_P!$U:$U,'BALANCE-REF'!$B1008)</f>
        <v>0</v>
      </c>
      <c r="I1008" s="656">
        <f>SUMIFS(BALANCE_P!$F:$F,BALANCE_P!$U:$U,'BALANCE-REF'!$B1008)</f>
        <v>0</v>
      </c>
      <c r="J1008" s="687">
        <f t="shared" si="45"/>
        <v>0</v>
      </c>
      <c r="K1008" s="687">
        <f t="shared" si="46"/>
        <v>0</v>
      </c>
    </row>
    <row r="1009" spans="1:11" ht="19" x14ac:dyDescent="0.25">
      <c r="A1009" s="671">
        <f t="shared" si="47"/>
        <v>6</v>
      </c>
      <c r="B1009" s="652">
        <v>604641</v>
      </c>
      <c r="C1009" s="652" t="s">
        <v>650</v>
      </c>
      <c r="D1009" s="654">
        <f>SUMIFS('BALANCE_P-1'!$C:$C,'BALANCE_P-1'!$T:$T,'BALANCE-REF'!$B1009)</f>
        <v>0</v>
      </c>
      <c r="E1009" s="654">
        <f>SUMIFS('BALANCE_P-1'!$D:$D,'BALANCE_P-1'!$T:$T,'BALANCE-REF'!$B1009)</f>
        <v>0</v>
      </c>
      <c r="F1009" s="654">
        <f>SUMIFS(BALANCE_P!$C:$C,BALANCE_P!$T:$T,'BALANCE-REF'!$B1009)</f>
        <v>0</v>
      </c>
      <c r="G1009" s="654">
        <f>SUMIFS(BALANCE_P!$D:$D,BALANCE_P!$T:$T,'BALANCE-REF'!$B1009)</f>
        <v>0</v>
      </c>
      <c r="H1009" s="656">
        <f>SUMIFS(BALANCE_P!$E:$E,BALANCE_P!$T:$T,'BALANCE-REF'!$B1009)</f>
        <v>0</v>
      </c>
      <c r="I1009" s="656">
        <f>SUMIFS(BALANCE_P!$F:$F,BALANCE_P!$T:$T,'BALANCE-REF'!$B1009)</f>
        <v>0</v>
      </c>
      <c r="J1009" s="687">
        <f t="shared" si="45"/>
        <v>0</v>
      </c>
      <c r="K1009" s="687">
        <f t="shared" si="46"/>
        <v>0</v>
      </c>
    </row>
    <row r="1010" spans="1:11" ht="19" x14ac:dyDescent="0.25">
      <c r="A1010" s="671">
        <f t="shared" si="47"/>
        <v>6</v>
      </c>
      <c r="B1010" s="652">
        <v>604642</v>
      </c>
      <c r="C1010" s="652" t="s">
        <v>649</v>
      </c>
      <c r="D1010" s="654">
        <f>SUMIFS('BALANCE_P-1'!$C:$C,'BALANCE_P-1'!$T:$T,'BALANCE-REF'!$B1010)</f>
        <v>0</v>
      </c>
      <c r="E1010" s="654">
        <f>SUMIFS('BALANCE_P-1'!$D:$D,'BALANCE_P-1'!$T:$T,'BALANCE-REF'!$B1010)</f>
        <v>0</v>
      </c>
      <c r="F1010" s="654">
        <f>SUMIFS(BALANCE_P!$C:$C,BALANCE_P!$T:$T,'BALANCE-REF'!$B1010)</f>
        <v>0</v>
      </c>
      <c r="G1010" s="654">
        <f>SUMIFS(BALANCE_P!$D:$D,BALANCE_P!$T:$T,'BALANCE-REF'!$B1010)</f>
        <v>0</v>
      </c>
      <c r="H1010" s="656">
        <f>SUMIFS(BALANCE_P!$E:$E,BALANCE_P!$T:$T,'BALANCE-REF'!$B1010)</f>
        <v>0</v>
      </c>
      <c r="I1010" s="656">
        <f>SUMIFS(BALANCE_P!$F:$F,BALANCE_P!$T:$T,'BALANCE-REF'!$B1010)</f>
        <v>0</v>
      </c>
      <c r="J1010" s="687">
        <f t="shared" si="45"/>
        <v>0</v>
      </c>
      <c r="K1010" s="687">
        <f t="shared" si="46"/>
        <v>0</v>
      </c>
    </row>
    <row r="1011" spans="1:11" ht="19" x14ac:dyDescent="0.25">
      <c r="A1011" s="671">
        <f t="shared" si="47"/>
        <v>6</v>
      </c>
      <c r="B1011" s="652">
        <v>604643</v>
      </c>
      <c r="C1011" s="652" t="s">
        <v>2615</v>
      </c>
      <c r="D1011" s="654">
        <f>SUMIFS('BALANCE_P-1'!$C:$C,'BALANCE_P-1'!$T:$T,'BALANCE-REF'!$B1011)</f>
        <v>0</v>
      </c>
      <c r="E1011" s="654">
        <f>SUMIFS('BALANCE_P-1'!$D:$D,'BALANCE_P-1'!$T:$T,'BALANCE-REF'!$B1011)</f>
        <v>0</v>
      </c>
      <c r="F1011" s="654">
        <f>SUMIFS(BALANCE_P!$C:$C,BALANCE_P!$T:$T,'BALANCE-REF'!$B1011)</f>
        <v>0</v>
      </c>
      <c r="G1011" s="654">
        <f>SUMIFS(BALANCE_P!$D:$D,BALANCE_P!$T:$T,'BALANCE-REF'!$B1011)</f>
        <v>0</v>
      </c>
      <c r="H1011" s="656">
        <f>SUMIFS(BALANCE_P!$E:$E,BALANCE_P!$T:$T,'BALANCE-REF'!$B1011)</f>
        <v>0</v>
      </c>
      <c r="I1011" s="656">
        <f>SUMIFS(BALANCE_P!$F:$F,BALANCE_P!$T:$T,'BALANCE-REF'!$B1011)</f>
        <v>0</v>
      </c>
      <c r="J1011" s="687">
        <f t="shared" si="45"/>
        <v>0</v>
      </c>
      <c r="K1011" s="687">
        <f t="shared" si="46"/>
        <v>0</v>
      </c>
    </row>
    <row r="1012" spans="1:11" ht="19" x14ac:dyDescent="0.25">
      <c r="A1012" s="671">
        <f t="shared" si="47"/>
        <v>6</v>
      </c>
      <c r="B1012" s="652">
        <v>604649</v>
      </c>
      <c r="C1012" s="652" t="s">
        <v>648</v>
      </c>
      <c r="D1012" s="654">
        <f>SUMIFS('BALANCE_P-1'!$C:$C,'BALANCE_P-1'!$T:$T,'BALANCE-REF'!$B1012)</f>
        <v>0</v>
      </c>
      <c r="E1012" s="654">
        <f>SUMIFS('BALANCE_P-1'!$D:$D,'BALANCE_P-1'!$T:$T,'BALANCE-REF'!$B1012)</f>
        <v>0</v>
      </c>
      <c r="F1012" s="654">
        <f>SUMIFS(BALANCE_P!$C:$C,BALANCE_P!$T:$T,'BALANCE-REF'!$B1012)</f>
        <v>0</v>
      </c>
      <c r="G1012" s="654">
        <f>SUMIFS(BALANCE_P!$D:$D,BALANCE_P!$T:$T,'BALANCE-REF'!$B1012)</f>
        <v>0</v>
      </c>
      <c r="H1012" s="656">
        <f>SUMIFS(BALANCE_P!$E:$E,BALANCE_P!$T:$T,'BALANCE-REF'!$B1012)</f>
        <v>0</v>
      </c>
      <c r="I1012" s="656">
        <f>SUMIFS(BALANCE_P!$F:$F,BALANCE_P!$T:$T,'BALANCE-REF'!$B1012)</f>
        <v>0</v>
      </c>
      <c r="J1012" s="687">
        <f t="shared" si="45"/>
        <v>0</v>
      </c>
      <c r="K1012" s="687">
        <f t="shared" si="46"/>
        <v>0</v>
      </c>
    </row>
    <row r="1013" spans="1:11" ht="19" x14ac:dyDescent="0.25">
      <c r="A1013" s="671">
        <f t="shared" si="47"/>
        <v>4</v>
      </c>
      <c r="B1013" s="652">
        <v>6047</v>
      </c>
      <c r="C1013" s="652" t="s">
        <v>2619</v>
      </c>
      <c r="D1013" s="654">
        <f>SUMIFS('BALANCE_P-1'!$C:$C,'BALANCE_P-1'!$V:$V,'BALANCE-REF'!$B1013)</f>
        <v>0</v>
      </c>
      <c r="E1013" s="654">
        <f>SUMIFS('BALANCE_P-1'!$D:$D,'BALANCE_P-1'!$V:$V,'BALANCE-REF'!$B1013)</f>
        <v>0</v>
      </c>
      <c r="F1013" s="654">
        <f>SUMIFS(BALANCE_P!$C:$C,BALANCE_P!$V:$V,'BALANCE-REF'!$B1013)</f>
        <v>0</v>
      </c>
      <c r="G1013" s="654">
        <f>SUMIFS(BALANCE_P!$D:$D,BALANCE_P!$V:$V,'BALANCE-REF'!$B1013)</f>
        <v>0</v>
      </c>
      <c r="H1013" s="656">
        <f>SUMIFS(BALANCE_P!$E:$E,BALANCE_P!$V:$V,'BALANCE-REF'!$B1013)</f>
        <v>0</v>
      </c>
      <c r="I1013" s="656">
        <f>SUMIFS(BALANCE_P!$F:$F,BALANCE_P!$V:$V,'BALANCE-REF'!$B1013)</f>
        <v>0</v>
      </c>
      <c r="J1013" s="687">
        <f t="shared" si="45"/>
        <v>0</v>
      </c>
      <c r="K1013" s="687">
        <f t="shared" si="46"/>
        <v>0</v>
      </c>
    </row>
    <row r="1014" spans="1:11" ht="19" x14ac:dyDescent="0.25">
      <c r="A1014" s="671">
        <f t="shared" si="47"/>
        <v>5</v>
      </c>
      <c r="B1014" s="652">
        <v>60471</v>
      </c>
      <c r="C1014" s="652" t="s">
        <v>2620</v>
      </c>
      <c r="D1014" s="654">
        <f>SUMIFS('BALANCE_P-1'!$C:$C,'BALANCE_P-1'!$U:$U,'BALANCE-REF'!$B1014)</f>
        <v>0</v>
      </c>
      <c r="E1014" s="654">
        <f>SUMIFS('BALANCE_P-1'!$D:$D,'BALANCE_P-1'!$U:$U,'BALANCE-REF'!$B1014)</f>
        <v>0</v>
      </c>
      <c r="F1014" s="654">
        <f>SUMIFS(BALANCE_P!$C:$C,BALANCE_P!$U:$U,'BALANCE-REF'!$B1014)</f>
        <v>0</v>
      </c>
      <c r="G1014" s="654">
        <f>SUMIFS(BALANCE_P!$D:$D,BALANCE_P!$U:$U,'BALANCE-REF'!$B1014)</f>
        <v>0</v>
      </c>
      <c r="H1014" s="656">
        <f>SUMIFS(BALANCE_P!$E:$E,BALANCE_P!$U:$U,'BALANCE-REF'!$B1014)</f>
        <v>0</v>
      </c>
      <c r="I1014" s="656">
        <f>SUMIFS(BALANCE_P!$F:$F,BALANCE_P!$U:$U,'BALANCE-REF'!$B1014)</f>
        <v>0</v>
      </c>
      <c r="J1014" s="687">
        <f t="shared" si="45"/>
        <v>0</v>
      </c>
      <c r="K1014" s="687">
        <f t="shared" si="46"/>
        <v>0</v>
      </c>
    </row>
    <row r="1015" spans="1:11" ht="19" x14ac:dyDescent="0.25">
      <c r="A1015" s="671">
        <f t="shared" si="47"/>
        <v>6</v>
      </c>
      <c r="B1015" s="652">
        <v>604712</v>
      </c>
      <c r="C1015" s="652" t="s">
        <v>649</v>
      </c>
      <c r="D1015" s="654">
        <f>SUMIFS('BALANCE_P-1'!$C:$C,'BALANCE_P-1'!$T:$T,'BALANCE-REF'!$B1015)</f>
        <v>0</v>
      </c>
      <c r="E1015" s="654">
        <f>SUMIFS('BALANCE_P-1'!$D:$D,'BALANCE_P-1'!$T:$T,'BALANCE-REF'!$B1015)</f>
        <v>0</v>
      </c>
      <c r="F1015" s="654">
        <f>SUMIFS(BALANCE_P!$C:$C,BALANCE_P!$T:$T,'BALANCE-REF'!$B1015)</f>
        <v>0</v>
      </c>
      <c r="G1015" s="654">
        <f>SUMIFS(BALANCE_P!$D:$D,BALANCE_P!$T:$T,'BALANCE-REF'!$B1015)</f>
        <v>0</v>
      </c>
      <c r="H1015" s="656">
        <f>SUMIFS(BALANCE_P!$E:$E,BALANCE_P!$T:$T,'BALANCE-REF'!$B1015)</f>
        <v>0</v>
      </c>
      <c r="I1015" s="656">
        <f>SUMIFS(BALANCE_P!$F:$F,BALANCE_P!$T:$T,'BALANCE-REF'!$B1015)</f>
        <v>0</v>
      </c>
      <c r="J1015" s="687">
        <f t="shared" si="45"/>
        <v>0</v>
      </c>
      <c r="K1015" s="687">
        <f t="shared" si="46"/>
        <v>0</v>
      </c>
    </row>
    <row r="1016" spans="1:11" ht="19" x14ac:dyDescent="0.25">
      <c r="A1016" s="671">
        <f t="shared" si="47"/>
        <v>6</v>
      </c>
      <c r="B1016" s="652">
        <v>604713</v>
      </c>
      <c r="C1016" s="652" t="s">
        <v>2615</v>
      </c>
      <c r="D1016" s="654">
        <f>SUMIFS('BALANCE_P-1'!$C:$C,'BALANCE_P-1'!$T:$T,'BALANCE-REF'!$B1016)</f>
        <v>0</v>
      </c>
      <c r="E1016" s="654">
        <f>SUMIFS('BALANCE_P-1'!$D:$D,'BALANCE_P-1'!$T:$T,'BALANCE-REF'!$B1016)</f>
        <v>0</v>
      </c>
      <c r="F1016" s="654">
        <f>SUMIFS(BALANCE_P!$C:$C,BALANCE_P!$T:$T,'BALANCE-REF'!$B1016)</f>
        <v>0</v>
      </c>
      <c r="G1016" s="654">
        <f>SUMIFS(BALANCE_P!$D:$D,BALANCE_P!$T:$T,'BALANCE-REF'!$B1016)</f>
        <v>0</v>
      </c>
      <c r="H1016" s="656">
        <f>SUMIFS(BALANCE_P!$E:$E,BALANCE_P!$T:$T,'BALANCE-REF'!$B1016)</f>
        <v>0</v>
      </c>
      <c r="I1016" s="656">
        <f>SUMIFS(BALANCE_P!$F:$F,BALANCE_P!$T:$T,'BALANCE-REF'!$B1016)</f>
        <v>0</v>
      </c>
      <c r="J1016" s="687">
        <f t="shared" si="45"/>
        <v>0</v>
      </c>
      <c r="K1016" s="687">
        <f t="shared" si="46"/>
        <v>0</v>
      </c>
    </row>
    <row r="1017" spans="1:11" ht="19" x14ac:dyDescent="0.25">
      <c r="A1017" s="671">
        <f t="shared" si="47"/>
        <v>6</v>
      </c>
      <c r="B1017" s="652">
        <v>604719</v>
      </c>
      <c r="C1017" s="652" t="s">
        <v>648</v>
      </c>
      <c r="D1017" s="654">
        <f>SUMIFS('BALANCE_P-1'!$C:$C,'BALANCE_P-1'!$T:$T,'BALANCE-REF'!$B1017)</f>
        <v>0</v>
      </c>
      <c r="E1017" s="654">
        <f>SUMIFS('BALANCE_P-1'!$D:$D,'BALANCE_P-1'!$T:$T,'BALANCE-REF'!$B1017)</f>
        <v>0</v>
      </c>
      <c r="F1017" s="654">
        <f>SUMIFS(BALANCE_P!$C:$C,BALANCE_P!$T:$T,'BALANCE-REF'!$B1017)</f>
        <v>0</v>
      </c>
      <c r="G1017" s="654">
        <f>SUMIFS(BALANCE_P!$D:$D,BALANCE_P!$T:$T,'BALANCE-REF'!$B1017)</f>
        <v>0</v>
      </c>
      <c r="H1017" s="656">
        <f>SUMIFS(BALANCE_P!$E:$E,BALANCE_P!$T:$T,'BALANCE-REF'!$B1017)</f>
        <v>0</v>
      </c>
      <c r="I1017" s="656">
        <f>SUMIFS(BALANCE_P!$F:$F,BALANCE_P!$T:$T,'BALANCE-REF'!$B1017)</f>
        <v>0</v>
      </c>
      <c r="J1017" s="687">
        <f t="shared" si="45"/>
        <v>0</v>
      </c>
      <c r="K1017" s="687">
        <f t="shared" si="46"/>
        <v>0</v>
      </c>
    </row>
    <row r="1018" spans="1:11" ht="19" x14ac:dyDescent="0.25">
      <c r="A1018" s="671">
        <f t="shared" si="47"/>
        <v>5</v>
      </c>
      <c r="B1018" s="652">
        <v>60472</v>
      </c>
      <c r="C1018" s="652" t="s">
        <v>2621</v>
      </c>
      <c r="D1018" s="654">
        <f>SUMIFS('BALANCE_P-1'!$C:$C,'BALANCE_P-1'!$U:$U,'BALANCE-REF'!$B1018)</f>
        <v>0</v>
      </c>
      <c r="E1018" s="654">
        <f>SUMIFS('BALANCE_P-1'!$D:$D,'BALANCE_P-1'!$U:$U,'BALANCE-REF'!$B1018)</f>
        <v>0</v>
      </c>
      <c r="F1018" s="654">
        <f>SUMIFS(BALANCE_P!$C:$C,BALANCE_P!$U:$U,'BALANCE-REF'!$B1018)</f>
        <v>0</v>
      </c>
      <c r="G1018" s="654">
        <f>SUMIFS(BALANCE_P!$D:$D,BALANCE_P!$U:$U,'BALANCE-REF'!$B1018)</f>
        <v>0</v>
      </c>
      <c r="H1018" s="656">
        <f>SUMIFS(BALANCE_P!$E:$E,BALANCE_P!$U:$U,'BALANCE-REF'!$B1018)</f>
        <v>0</v>
      </c>
      <c r="I1018" s="656">
        <f>SUMIFS(BALANCE_P!$F:$F,BALANCE_P!$U:$U,'BALANCE-REF'!$B1018)</f>
        <v>0</v>
      </c>
      <c r="J1018" s="687">
        <f t="shared" si="45"/>
        <v>0</v>
      </c>
      <c r="K1018" s="687">
        <f t="shared" si="46"/>
        <v>0</v>
      </c>
    </row>
    <row r="1019" spans="1:11" ht="19" x14ac:dyDescent="0.25">
      <c r="A1019" s="671">
        <f t="shared" si="47"/>
        <v>6</v>
      </c>
      <c r="B1019" s="652">
        <v>604721</v>
      </c>
      <c r="C1019" s="652" t="s">
        <v>650</v>
      </c>
      <c r="D1019" s="654">
        <f>SUMIFS('BALANCE_P-1'!$C:$C,'BALANCE_P-1'!$T:$T,'BALANCE-REF'!$B1019)</f>
        <v>0</v>
      </c>
      <c r="E1019" s="654">
        <f>SUMIFS('BALANCE_P-1'!$D:$D,'BALANCE_P-1'!$T:$T,'BALANCE-REF'!$B1019)</f>
        <v>0</v>
      </c>
      <c r="F1019" s="654">
        <f>SUMIFS(BALANCE_P!$C:$C,BALANCE_P!$T:$T,'BALANCE-REF'!$B1019)</f>
        <v>0</v>
      </c>
      <c r="G1019" s="654">
        <f>SUMIFS(BALANCE_P!$D:$D,BALANCE_P!$T:$T,'BALANCE-REF'!$B1019)</f>
        <v>0</v>
      </c>
      <c r="H1019" s="656">
        <f>SUMIFS(BALANCE_P!$E:$E,BALANCE_P!$T:$T,'BALANCE-REF'!$B1019)</f>
        <v>0</v>
      </c>
      <c r="I1019" s="656">
        <f>SUMIFS(BALANCE_P!$F:$F,BALANCE_P!$T:$T,'BALANCE-REF'!$B1019)</f>
        <v>0</v>
      </c>
      <c r="J1019" s="687">
        <f t="shared" si="45"/>
        <v>0</v>
      </c>
      <c r="K1019" s="687">
        <f t="shared" si="46"/>
        <v>0</v>
      </c>
    </row>
    <row r="1020" spans="1:11" ht="19" x14ac:dyDescent="0.25">
      <c r="A1020" s="671">
        <f t="shared" si="47"/>
        <v>6</v>
      </c>
      <c r="B1020" s="652">
        <v>604722</v>
      </c>
      <c r="C1020" s="652" t="s">
        <v>649</v>
      </c>
      <c r="D1020" s="654">
        <f>SUMIFS('BALANCE_P-1'!$C:$C,'BALANCE_P-1'!$T:$T,'BALANCE-REF'!$B1020)</f>
        <v>0</v>
      </c>
      <c r="E1020" s="654">
        <f>SUMIFS('BALANCE_P-1'!$D:$D,'BALANCE_P-1'!$T:$T,'BALANCE-REF'!$B1020)</f>
        <v>0</v>
      </c>
      <c r="F1020" s="654">
        <f>SUMIFS(BALANCE_P!$C:$C,BALANCE_P!$T:$T,'BALANCE-REF'!$B1020)</f>
        <v>0</v>
      </c>
      <c r="G1020" s="654">
        <f>SUMIFS(BALANCE_P!$D:$D,BALANCE_P!$T:$T,'BALANCE-REF'!$B1020)</f>
        <v>0</v>
      </c>
      <c r="H1020" s="656">
        <f>SUMIFS(BALANCE_P!$E:$E,BALANCE_P!$T:$T,'BALANCE-REF'!$B1020)</f>
        <v>0</v>
      </c>
      <c r="I1020" s="656">
        <f>SUMIFS(BALANCE_P!$F:$F,BALANCE_P!$T:$T,'BALANCE-REF'!$B1020)</f>
        <v>0</v>
      </c>
      <c r="J1020" s="687">
        <f t="shared" si="45"/>
        <v>0</v>
      </c>
      <c r="K1020" s="687">
        <f t="shared" si="46"/>
        <v>0</v>
      </c>
    </row>
    <row r="1021" spans="1:11" ht="19" x14ac:dyDescent="0.25">
      <c r="A1021" s="671">
        <f t="shared" si="47"/>
        <v>6</v>
      </c>
      <c r="B1021" s="652">
        <v>604723</v>
      </c>
      <c r="C1021" s="652" t="s">
        <v>2615</v>
      </c>
      <c r="D1021" s="654">
        <f>SUMIFS('BALANCE_P-1'!$C:$C,'BALANCE_P-1'!$T:$T,'BALANCE-REF'!$B1021)</f>
        <v>0</v>
      </c>
      <c r="E1021" s="654">
        <f>SUMIFS('BALANCE_P-1'!$D:$D,'BALANCE_P-1'!$T:$T,'BALANCE-REF'!$B1021)</f>
        <v>0</v>
      </c>
      <c r="F1021" s="654">
        <f>SUMIFS(BALANCE_P!$C:$C,BALANCE_P!$T:$T,'BALANCE-REF'!$B1021)</f>
        <v>0</v>
      </c>
      <c r="G1021" s="654">
        <f>SUMIFS(BALANCE_P!$D:$D,BALANCE_P!$T:$T,'BALANCE-REF'!$B1021)</f>
        <v>0</v>
      </c>
      <c r="H1021" s="656">
        <f>SUMIFS(BALANCE_P!$E:$E,BALANCE_P!$T:$T,'BALANCE-REF'!$B1021)</f>
        <v>0</v>
      </c>
      <c r="I1021" s="656">
        <f>SUMIFS(BALANCE_P!$F:$F,BALANCE_P!$T:$T,'BALANCE-REF'!$B1021)</f>
        <v>0</v>
      </c>
      <c r="J1021" s="687">
        <f t="shared" si="45"/>
        <v>0</v>
      </c>
      <c r="K1021" s="687">
        <f t="shared" si="46"/>
        <v>0</v>
      </c>
    </row>
    <row r="1022" spans="1:11" ht="19" x14ac:dyDescent="0.25">
      <c r="A1022" s="671">
        <f t="shared" si="47"/>
        <v>6</v>
      </c>
      <c r="B1022" s="652">
        <v>604729</v>
      </c>
      <c r="C1022" s="652" t="s">
        <v>648</v>
      </c>
      <c r="D1022" s="654">
        <f>SUMIFS('BALANCE_P-1'!$C:$C,'BALANCE_P-1'!$T:$T,'BALANCE-REF'!$B1022)</f>
        <v>0</v>
      </c>
      <c r="E1022" s="654">
        <f>SUMIFS('BALANCE_P-1'!$D:$D,'BALANCE_P-1'!$T:$T,'BALANCE-REF'!$B1022)</f>
        <v>0</v>
      </c>
      <c r="F1022" s="654">
        <f>SUMIFS(BALANCE_P!$C:$C,BALANCE_P!$T:$T,'BALANCE-REF'!$B1022)</f>
        <v>0</v>
      </c>
      <c r="G1022" s="654">
        <f>SUMIFS(BALANCE_P!$D:$D,BALANCE_P!$T:$T,'BALANCE-REF'!$B1022)</f>
        <v>0</v>
      </c>
      <c r="H1022" s="656">
        <f>SUMIFS(BALANCE_P!$E:$E,BALANCE_P!$T:$T,'BALANCE-REF'!$B1022)</f>
        <v>0</v>
      </c>
      <c r="I1022" s="656">
        <f>SUMIFS(BALANCE_P!$F:$F,BALANCE_P!$T:$T,'BALANCE-REF'!$B1022)</f>
        <v>0</v>
      </c>
      <c r="J1022" s="687">
        <f t="shared" si="45"/>
        <v>0</v>
      </c>
      <c r="K1022" s="687">
        <f t="shared" si="46"/>
        <v>0</v>
      </c>
    </row>
    <row r="1023" spans="1:11" ht="19" x14ac:dyDescent="0.25">
      <c r="A1023" s="671">
        <f t="shared" si="47"/>
        <v>5</v>
      </c>
      <c r="B1023" s="652">
        <v>60473</v>
      </c>
      <c r="C1023" s="652" t="s">
        <v>2617</v>
      </c>
      <c r="D1023" s="654">
        <f>SUMIFS('BALANCE_P-1'!$C:$C,'BALANCE_P-1'!$U:$U,'BALANCE-REF'!$B1023)</f>
        <v>0</v>
      </c>
      <c r="E1023" s="654">
        <f>SUMIFS('BALANCE_P-1'!$D:$D,'BALANCE_P-1'!$U:$U,'BALANCE-REF'!$B1023)</f>
        <v>0</v>
      </c>
      <c r="F1023" s="654">
        <f>SUMIFS(BALANCE_P!$C:$C,BALANCE_P!$U:$U,'BALANCE-REF'!$B1023)</f>
        <v>0</v>
      </c>
      <c r="G1023" s="654">
        <f>SUMIFS(BALANCE_P!$D:$D,BALANCE_P!$U:$U,'BALANCE-REF'!$B1023)</f>
        <v>0</v>
      </c>
      <c r="H1023" s="656">
        <f>SUMIFS(BALANCE_P!$E:$E,BALANCE_P!$U:$U,'BALANCE-REF'!$B1023)</f>
        <v>0</v>
      </c>
      <c r="I1023" s="656">
        <f>SUMIFS(BALANCE_P!$F:$F,BALANCE_P!$U:$U,'BALANCE-REF'!$B1023)</f>
        <v>0</v>
      </c>
      <c r="J1023" s="687">
        <f t="shared" si="45"/>
        <v>0</v>
      </c>
      <c r="K1023" s="687">
        <f t="shared" si="46"/>
        <v>0</v>
      </c>
    </row>
    <row r="1024" spans="1:11" ht="19" x14ac:dyDescent="0.25">
      <c r="A1024" s="671">
        <f t="shared" si="47"/>
        <v>6</v>
      </c>
      <c r="B1024" s="652">
        <v>604731</v>
      </c>
      <c r="C1024" s="652" t="s">
        <v>650</v>
      </c>
      <c r="D1024" s="654">
        <f>SUMIFS('BALANCE_P-1'!$C:$C,'BALANCE_P-1'!$T:$T,'BALANCE-REF'!$B1024)</f>
        <v>0</v>
      </c>
      <c r="E1024" s="654">
        <f>SUMIFS('BALANCE_P-1'!$D:$D,'BALANCE_P-1'!$T:$T,'BALANCE-REF'!$B1024)</f>
        <v>0</v>
      </c>
      <c r="F1024" s="654">
        <f>SUMIFS(BALANCE_P!$C:$C,BALANCE_P!$T:$T,'BALANCE-REF'!$B1024)</f>
        <v>0</v>
      </c>
      <c r="G1024" s="654">
        <f>SUMIFS(BALANCE_P!$D:$D,BALANCE_P!$T:$T,'BALANCE-REF'!$B1024)</f>
        <v>0</v>
      </c>
      <c r="H1024" s="656">
        <f>SUMIFS(BALANCE_P!$E:$E,BALANCE_P!$T:$T,'BALANCE-REF'!$B1024)</f>
        <v>0</v>
      </c>
      <c r="I1024" s="656">
        <f>SUMIFS(BALANCE_P!$F:$F,BALANCE_P!$T:$T,'BALANCE-REF'!$B1024)</f>
        <v>0</v>
      </c>
      <c r="J1024" s="687">
        <f t="shared" si="45"/>
        <v>0</v>
      </c>
      <c r="K1024" s="687">
        <f t="shared" si="46"/>
        <v>0</v>
      </c>
    </row>
    <row r="1025" spans="1:11" ht="19" x14ac:dyDescent="0.25">
      <c r="A1025" s="671">
        <f t="shared" si="47"/>
        <v>6</v>
      </c>
      <c r="B1025" s="652">
        <v>604732</v>
      </c>
      <c r="C1025" s="652" t="s">
        <v>649</v>
      </c>
      <c r="D1025" s="654">
        <f>SUMIFS('BALANCE_P-1'!$C:$C,'BALANCE_P-1'!$T:$T,'BALANCE-REF'!$B1025)</f>
        <v>0</v>
      </c>
      <c r="E1025" s="654">
        <f>SUMIFS('BALANCE_P-1'!$D:$D,'BALANCE_P-1'!$T:$T,'BALANCE-REF'!$B1025)</f>
        <v>0</v>
      </c>
      <c r="F1025" s="654">
        <f>SUMIFS(BALANCE_P!$C:$C,BALANCE_P!$T:$T,'BALANCE-REF'!$B1025)</f>
        <v>0</v>
      </c>
      <c r="G1025" s="654">
        <f>SUMIFS(BALANCE_P!$D:$D,BALANCE_P!$T:$T,'BALANCE-REF'!$B1025)</f>
        <v>0</v>
      </c>
      <c r="H1025" s="656">
        <f>SUMIFS(BALANCE_P!$E:$E,BALANCE_P!$T:$T,'BALANCE-REF'!$B1025)</f>
        <v>0</v>
      </c>
      <c r="I1025" s="656">
        <f>SUMIFS(BALANCE_P!$F:$F,BALANCE_P!$T:$T,'BALANCE-REF'!$B1025)</f>
        <v>0</v>
      </c>
      <c r="J1025" s="687">
        <f t="shared" si="45"/>
        <v>0</v>
      </c>
      <c r="K1025" s="687">
        <f t="shared" si="46"/>
        <v>0</v>
      </c>
    </row>
    <row r="1026" spans="1:11" ht="19" x14ac:dyDescent="0.25">
      <c r="A1026" s="671">
        <f t="shared" si="47"/>
        <v>6</v>
      </c>
      <c r="B1026" s="652">
        <v>604733</v>
      </c>
      <c r="C1026" s="652" t="s">
        <v>2615</v>
      </c>
      <c r="D1026" s="654">
        <f>SUMIFS('BALANCE_P-1'!$C:$C,'BALANCE_P-1'!$T:$T,'BALANCE-REF'!$B1026)</f>
        <v>0</v>
      </c>
      <c r="E1026" s="654">
        <f>SUMIFS('BALANCE_P-1'!$D:$D,'BALANCE_P-1'!$T:$T,'BALANCE-REF'!$B1026)</f>
        <v>0</v>
      </c>
      <c r="F1026" s="654">
        <f>SUMIFS(BALANCE_P!$C:$C,BALANCE_P!$T:$T,'BALANCE-REF'!$B1026)</f>
        <v>0</v>
      </c>
      <c r="G1026" s="654">
        <f>SUMIFS(BALANCE_P!$D:$D,BALANCE_P!$T:$T,'BALANCE-REF'!$B1026)</f>
        <v>0</v>
      </c>
      <c r="H1026" s="656">
        <f>SUMIFS(BALANCE_P!$E:$E,BALANCE_P!$T:$T,'BALANCE-REF'!$B1026)</f>
        <v>0</v>
      </c>
      <c r="I1026" s="656">
        <f>SUMIFS(BALANCE_P!$F:$F,BALANCE_P!$T:$T,'BALANCE-REF'!$B1026)</f>
        <v>0</v>
      </c>
      <c r="J1026" s="687">
        <f t="shared" si="45"/>
        <v>0</v>
      </c>
      <c r="K1026" s="687">
        <f t="shared" si="46"/>
        <v>0</v>
      </c>
    </row>
    <row r="1027" spans="1:11" ht="19" x14ac:dyDescent="0.25">
      <c r="A1027" s="671">
        <f t="shared" si="47"/>
        <v>6</v>
      </c>
      <c r="B1027" s="652">
        <v>604739</v>
      </c>
      <c r="C1027" s="652" t="s">
        <v>648</v>
      </c>
      <c r="D1027" s="654">
        <f>SUMIFS('BALANCE_P-1'!$C:$C,'BALANCE_P-1'!$T:$T,'BALANCE-REF'!$B1027)</f>
        <v>0</v>
      </c>
      <c r="E1027" s="654">
        <f>SUMIFS('BALANCE_P-1'!$D:$D,'BALANCE_P-1'!$T:$T,'BALANCE-REF'!$B1027)</f>
        <v>0</v>
      </c>
      <c r="F1027" s="654">
        <f>SUMIFS(BALANCE_P!$C:$C,BALANCE_P!$T:$T,'BALANCE-REF'!$B1027)</f>
        <v>0</v>
      </c>
      <c r="G1027" s="654">
        <f>SUMIFS(BALANCE_P!$D:$D,BALANCE_P!$T:$T,'BALANCE-REF'!$B1027)</f>
        <v>0</v>
      </c>
      <c r="H1027" s="656">
        <f>SUMIFS(BALANCE_P!$E:$E,BALANCE_P!$T:$T,'BALANCE-REF'!$B1027)</f>
        <v>0</v>
      </c>
      <c r="I1027" s="656">
        <f>SUMIFS(BALANCE_P!$F:$F,BALANCE_P!$T:$T,'BALANCE-REF'!$B1027)</f>
        <v>0</v>
      </c>
      <c r="J1027" s="687">
        <f t="shared" si="45"/>
        <v>0</v>
      </c>
      <c r="K1027" s="687">
        <f t="shared" si="46"/>
        <v>0</v>
      </c>
    </row>
    <row r="1028" spans="1:11" ht="19" x14ac:dyDescent="0.25">
      <c r="A1028" s="671">
        <f t="shared" si="47"/>
        <v>5</v>
      </c>
      <c r="B1028" s="652">
        <v>60474</v>
      </c>
      <c r="C1028" s="652" t="s">
        <v>2618</v>
      </c>
      <c r="D1028" s="654">
        <f>SUMIFS('BALANCE_P-1'!$C:$C,'BALANCE_P-1'!$U:$U,'BALANCE-REF'!$B1028)</f>
        <v>0</v>
      </c>
      <c r="E1028" s="654">
        <f>SUMIFS('BALANCE_P-1'!$D:$D,'BALANCE_P-1'!$U:$U,'BALANCE-REF'!$B1028)</f>
        <v>0</v>
      </c>
      <c r="F1028" s="654">
        <f>SUMIFS(BALANCE_P!$C:$C,BALANCE_P!$U:$U,'BALANCE-REF'!$B1028)</f>
        <v>0</v>
      </c>
      <c r="G1028" s="654">
        <f>SUMIFS(BALANCE_P!$D:$D,BALANCE_P!$U:$U,'BALANCE-REF'!$B1028)</f>
        <v>0</v>
      </c>
      <c r="H1028" s="656">
        <f>SUMIFS(BALANCE_P!$E:$E,BALANCE_P!$U:$U,'BALANCE-REF'!$B1028)</f>
        <v>0</v>
      </c>
      <c r="I1028" s="656">
        <f>SUMIFS(BALANCE_P!$F:$F,BALANCE_P!$U:$U,'BALANCE-REF'!$B1028)</f>
        <v>0</v>
      </c>
      <c r="J1028" s="687">
        <f t="shared" si="45"/>
        <v>0</v>
      </c>
      <c r="K1028" s="687">
        <f t="shared" si="46"/>
        <v>0</v>
      </c>
    </row>
    <row r="1029" spans="1:11" ht="19" x14ac:dyDescent="0.25">
      <c r="A1029" s="671">
        <f t="shared" si="47"/>
        <v>6</v>
      </c>
      <c r="B1029" s="652">
        <v>604741</v>
      </c>
      <c r="C1029" s="652" t="s">
        <v>650</v>
      </c>
      <c r="D1029" s="654">
        <f>SUMIFS('BALANCE_P-1'!$C:$C,'BALANCE_P-1'!$T:$T,'BALANCE-REF'!$B1029)</f>
        <v>0</v>
      </c>
      <c r="E1029" s="654">
        <f>SUMIFS('BALANCE_P-1'!$D:$D,'BALANCE_P-1'!$T:$T,'BALANCE-REF'!$B1029)</f>
        <v>0</v>
      </c>
      <c r="F1029" s="654">
        <f>SUMIFS(BALANCE_P!$C:$C,BALANCE_P!$T:$T,'BALANCE-REF'!$B1029)</f>
        <v>0</v>
      </c>
      <c r="G1029" s="654">
        <f>SUMIFS(BALANCE_P!$D:$D,BALANCE_P!$T:$T,'BALANCE-REF'!$B1029)</f>
        <v>0</v>
      </c>
      <c r="H1029" s="656">
        <f>SUMIFS(BALANCE_P!$E:$E,BALANCE_P!$T:$T,'BALANCE-REF'!$B1029)</f>
        <v>0</v>
      </c>
      <c r="I1029" s="656">
        <f>SUMIFS(BALANCE_P!$F:$F,BALANCE_P!$T:$T,'BALANCE-REF'!$B1029)</f>
        <v>0</v>
      </c>
      <c r="J1029" s="687">
        <f t="shared" si="45"/>
        <v>0</v>
      </c>
      <c r="K1029" s="687">
        <f t="shared" si="46"/>
        <v>0</v>
      </c>
    </row>
    <row r="1030" spans="1:11" ht="19" x14ac:dyDescent="0.25">
      <c r="A1030" s="671">
        <f t="shared" si="47"/>
        <v>6</v>
      </c>
      <c r="B1030" s="652">
        <v>604742</v>
      </c>
      <c r="C1030" s="652" t="s">
        <v>649</v>
      </c>
      <c r="D1030" s="654">
        <f>SUMIFS('BALANCE_P-1'!$C:$C,'BALANCE_P-1'!$T:$T,'BALANCE-REF'!$B1030)</f>
        <v>0</v>
      </c>
      <c r="E1030" s="654">
        <f>SUMIFS('BALANCE_P-1'!$D:$D,'BALANCE_P-1'!$T:$T,'BALANCE-REF'!$B1030)</f>
        <v>0</v>
      </c>
      <c r="F1030" s="654">
        <f>SUMIFS(BALANCE_P!$C:$C,BALANCE_P!$T:$T,'BALANCE-REF'!$B1030)</f>
        <v>0</v>
      </c>
      <c r="G1030" s="654">
        <f>SUMIFS(BALANCE_P!$D:$D,BALANCE_P!$T:$T,'BALANCE-REF'!$B1030)</f>
        <v>0</v>
      </c>
      <c r="H1030" s="656">
        <f>SUMIFS(BALANCE_P!$E:$E,BALANCE_P!$T:$T,'BALANCE-REF'!$B1030)</f>
        <v>0</v>
      </c>
      <c r="I1030" s="656">
        <f>SUMIFS(BALANCE_P!$F:$F,BALANCE_P!$T:$T,'BALANCE-REF'!$B1030)</f>
        <v>0</v>
      </c>
      <c r="J1030" s="687">
        <f t="shared" si="45"/>
        <v>0</v>
      </c>
      <c r="K1030" s="687">
        <f t="shared" si="46"/>
        <v>0</v>
      </c>
    </row>
    <row r="1031" spans="1:11" ht="19" x14ac:dyDescent="0.25">
      <c r="A1031" s="671">
        <f t="shared" si="47"/>
        <v>6</v>
      </c>
      <c r="B1031" s="652">
        <v>604743</v>
      </c>
      <c r="C1031" s="652" t="s">
        <v>2615</v>
      </c>
      <c r="D1031" s="654">
        <f>SUMIFS('BALANCE_P-1'!$C:$C,'BALANCE_P-1'!$T:$T,'BALANCE-REF'!$B1031)</f>
        <v>0</v>
      </c>
      <c r="E1031" s="654">
        <f>SUMIFS('BALANCE_P-1'!$D:$D,'BALANCE_P-1'!$T:$T,'BALANCE-REF'!$B1031)</f>
        <v>0</v>
      </c>
      <c r="F1031" s="654">
        <f>SUMIFS(BALANCE_P!$C:$C,BALANCE_P!$T:$T,'BALANCE-REF'!$B1031)</f>
        <v>0</v>
      </c>
      <c r="G1031" s="654">
        <f>SUMIFS(BALANCE_P!$D:$D,BALANCE_P!$T:$T,'BALANCE-REF'!$B1031)</f>
        <v>0</v>
      </c>
      <c r="H1031" s="656">
        <f>SUMIFS(BALANCE_P!$E:$E,BALANCE_P!$T:$T,'BALANCE-REF'!$B1031)</f>
        <v>0</v>
      </c>
      <c r="I1031" s="656">
        <f>SUMIFS(BALANCE_P!$F:$F,BALANCE_P!$T:$T,'BALANCE-REF'!$B1031)</f>
        <v>0</v>
      </c>
      <c r="J1031" s="687">
        <f t="shared" ref="J1031:J1094" si="48">H1031-D1031</f>
        <v>0</v>
      </c>
      <c r="K1031" s="687">
        <f t="shared" ref="K1031:K1094" si="49">I1031-E1031</f>
        <v>0</v>
      </c>
    </row>
    <row r="1032" spans="1:11" ht="19" x14ac:dyDescent="0.25">
      <c r="A1032" s="671">
        <f t="shared" si="47"/>
        <v>6</v>
      </c>
      <c r="B1032" s="652">
        <v>604749</v>
      </c>
      <c r="C1032" s="652" t="s">
        <v>648</v>
      </c>
      <c r="D1032" s="654">
        <f>SUMIFS('BALANCE_P-1'!$C:$C,'BALANCE_P-1'!$T:$T,'BALANCE-REF'!$B1032)</f>
        <v>0</v>
      </c>
      <c r="E1032" s="654">
        <f>SUMIFS('BALANCE_P-1'!$D:$D,'BALANCE_P-1'!$T:$T,'BALANCE-REF'!$B1032)</f>
        <v>0</v>
      </c>
      <c r="F1032" s="654">
        <f>SUMIFS(BALANCE_P!$C:$C,BALANCE_P!$T:$T,'BALANCE-REF'!$B1032)</f>
        <v>0</v>
      </c>
      <c r="G1032" s="654">
        <f>SUMIFS(BALANCE_P!$D:$D,BALANCE_P!$T:$T,'BALANCE-REF'!$B1032)</f>
        <v>0</v>
      </c>
      <c r="H1032" s="656">
        <f>SUMIFS(BALANCE_P!$E:$E,BALANCE_P!$T:$T,'BALANCE-REF'!$B1032)</f>
        <v>0</v>
      </c>
      <c r="I1032" s="656">
        <f>SUMIFS(BALANCE_P!$F:$F,BALANCE_P!$T:$T,'BALANCE-REF'!$B1032)</f>
        <v>0</v>
      </c>
      <c r="J1032" s="687">
        <f t="shared" si="48"/>
        <v>0</v>
      </c>
      <c r="K1032" s="687">
        <f t="shared" si="49"/>
        <v>0</v>
      </c>
    </row>
    <row r="1033" spans="1:11" ht="19" x14ac:dyDescent="0.25">
      <c r="A1033" s="671">
        <f t="shared" si="47"/>
        <v>3</v>
      </c>
      <c r="B1033" s="652">
        <v>605</v>
      </c>
      <c r="C1033" s="652" t="s">
        <v>2622</v>
      </c>
      <c r="D1033" s="654">
        <f>SUMIFS('BALANCE_P-1'!$C:$C,'BALANCE_P-1'!$W:$W,'BALANCE-REF'!$B1033)</f>
        <v>0</v>
      </c>
      <c r="E1033" s="654">
        <f>SUMIFS('BALANCE_P-1'!$D:$D,'BALANCE_P-1'!$W:$W,'BALANCE-REF'!$B1033)</f>
        <v>0</v>
      </c>
      <c r="F1033" s="654">
        <f>SUMIFS(BALANCE_P!$C:$C,BALANCE_P!$W:$W,'BALANCE-REF'!$B1033)</f>
        <v>0</v>
      </c>
      <c r="G1033" s="654">
        <f>SUMIFS(BALANCE_P!$D:$D,BALANCE_P!$W:$W,'BALANCE-REF'!$B1033)</f>
        <v>0</v>
      </c>
      <c r="H1033" s="656">
        <f>SUMIFS(BALANCE_P!$E:$E,BALANCE_P!$W:$W,'BALANCE-REF'!$B1033)</f>
        <v>0</v>
      </c>
      <c r="I1033" s="656">
        <f>SUMIFS(BALANCE_P!$F:$F,BALANCE_P!$W:$W,'BALANCE-REF'!$B1033)</f>
        <v>0</v>
      </c>
      <c r="J1033" s="687">
        <f t="shared" si="48"/>
        <v>0</v>
      </c>
      <c r="K1033" s="687">
        <f t="shared" si="49"/>
        <v>0</v>
      </c>
    </row>
    <row r="1034" spans="1:11" ht="19" x14ac:dyDescent="0.25">
      <c r="A1034" s="671">
        <f t="shared" si="47"/>
        <v>4</v>
      </c>
      <c r="B1034" s="652">
        <v>6053</v>
      </c>
      <c r="C1034" s="652" t="s">
        <v>2623</v>
      </c>
      <c r="D1034" s="654">
        <f>SUMIFS('BALANCE_P-1'!$C:$C,'BALANCE_P-1'!$V:$V,'BALANCE-REF'!$B1034)</f>
        <v>0</v>
      </c>
      <c r="E1034" s="654">
        <f>SUMIFS('BALANCE_P-1'!$D:$D,'BALANCE_P-1'!$V:$V,'BALANCE-REF'!$B1034)</f>
        <v>0</v>
      </c>
      <c r="F1034" s="654">
        <f>SUMIFS(BALANCE_P!$C:$C,BALANCE_P!$V:$V,'BALANCE-REF'!$B1034)</f>
        <v>0</v>
      </c>
      <c r="G1034" s="654">
        <f>SUMIFS(BALANCE_P!$D:$D,BALANCE_P!$V:$V,'BALANCE-REF'!$B1034)</f>
        <v>0</v>
      </c>
      <c r="H1034" s="656">
        <f>SUMIFS(BALANCE_P!$E:$E,BALANCE_P!$V:$V,'BALANCE-REF'!$B1034)</f>
        <v>0</v>
      </c>
      <c r="I1034" s="656">
        <f>SUMIFS(BALANCE_P!$F:$F,BALANCE_P!$V:$V,'BALANCE-REF'!$B1034)</f>
        <v>0</v>
      </c>
      <c r="J1034" s="687">
        <f t="shared" si="48"/>
        <v>0</v>
      </c>
      <c r="K1034" s="687">
        <f t="shared" si="49"/>
        <v>0</v>
      </c>
    </row>
    <row r="1035" spans="1:11" ht="19" x14ac:dyDescent="0.25">
      <c r="A1035" s="671">
        <f t="shared" si="47"/>
        <v>5</v>
      </c>
      <c r="B1035" s="652">
        <v>60532</v>
      </c>
      <c r="C1035" s="652" t="s">
        <v>2623</v>
      </c>
      <c r="D1035" s="654">
        <f>SUMIFS('BALANCE_P-1'!$C:$C,'BALANCE_P-1'!$U:$U,'BALANCE-REF'!$B1035)</f>
        <v>0</v>
      </c>
      <c r="E1035" s="654">
        <f>SUMIFS('BALANCE_P-1'!$D:$D,'BALANCE_P-1'!$U:$U,'BALANCE-REF'!$B1035)</f>
        <v>0</v>
      </c>
      <c r="F1035" s="654">
        <f>SUMIFS(BALANCE_P!$C:$C,BALANCE_P!$U:$U,'BALANCE-REF'!$B1035)</f>
        <v>0</v>
      </c>
      <c r="G1035" s="654">
        <f>SUMIFS(BALANCE_P!$D:$D,BALANCE_P!$U:$U,'BALANCE-REF'!$B1035)</f>
        <v>0</v>
      </c>
      <c r="H1035" s="656">
        <f>SUMIFS(BALANCE_P!$E:$E,BALANCE_P!$U:$U,'BALANCE-REF'!$B1035)</f>
        <v>0</v>
      </c>
      <c r="I1035" s="656">
        <f>SUMIFS(BALANCE_P!$F:$F,BALANCE_P!$U:$U,'BALANCE-REF'!$B1035)</f>
        <v>0</v>
      </c>
      <c r="J1035" s="687">
        <f t="shared" si="48"/>
        <v>0</v>
      </c>
      <c r="K1035" s="687">
        <f t="shared" si="49"/>
        <v>0</v>
      </c>
    </row>
    <row r="1036" spans="1:11" ht="19" x14ac:dyDescent="0.25">
      <c r="A1036" s="671">
        <f t="shared" si="47"/>
        <v>6</v>
      </c>
      <c r="B1036" s="652">
        <v>605321</v>
      </c>
      <c r="C1036" s="652" t="s">
        <v>2624</v>
      </c>
      <c r="D1036" s="654">
        <f>SUMIFS('BALANCE_P-1'!$C:$C,'BALANCE_P-1'!$T:$T,'BALANCE-REF'!$B1036)</f>
        <v>0</v>
      </c>
      <c r="E1036" s="654">
        <f>SUMIFS('BALANCE_P-1'!$D:$D,'BALANCE_P-1'!$T:$T,'BALANCE-REF'!$B1036)</f>
        <v>0</v>
      </c>
      <c r="F1036" s="654">
        <f>SUMIFS(BALANCE_P!$C:$C,BALANCE_P!$T:$T,'BALANCE-REF'!$B1036)</f>
        <v>0</v>
      </c>
      <c r="G1036" s="654">
        <f>SUMIFS(BALANCE_P!$D:$D,BALANCE_P!$T:$T,'BALANCE-REF'!$B1036)</f>
        <v>0</v>
      </c>
      <c r="H1036" s="656">
        <f>SUMIFS(BALANCE_P!$E:$E,BALANCE_P!$T:$T,'BALANCE-REF'!$B1036)</f>
        <v>0</v>
      </c>
      <c r="I1036" s="656">
        <f>SUMIFS(BALANCE_P!$F:$F,BALANCE_P!$T:$T,'BALANCE-REF'!$B1036)</f>
        <v>0</v>
      </c>
      <c r="J1036" s="687">
        <f t="shared" si="48"/>
        <v>0</v>
      </c>
      <c r="K1036" s="687">
        <f t="shared" si="49"/>
        <v>0</v>
      </c>
    </row>
    <row r="1037" spans="1:11" ht="19" x14ac:dyDescent="0.25">
      <c r="A1037" s="671">
        <f t="shared" si="47"/>
        <v>6</v>
      </c>
      <c r="B1037" s="652">
        <v>605322</v>
      </c>
      <c r="C1037" s="652" t="s">
        <v>2625</v>
      </c>
      <c r="D1037" s="654">
        <f>SUMIFS('BALANCE_P-1'!$C:$C,'BALANCE_P-1'!$T:$T,'BALANCE-REF'!$B1037)</f>
        <v>0</v>
      </c>
      <c r="E1037" s="654">
        <f>SUMIFS('BALANCE_P-1'!$D:$D,'BALANCE_P-1'!$T:$T,'BALANCE-REF'!$B1037)</f>
        <v>0</v>
      </c>
      <c r="F1037" s="654">
        <f>SUMIFS(BALANCE_P!$C:$C,BALANCE_P!$T:$T,'BALANCE-REF'!$B1037)</f>
        <v>0</v>
      </c>
      <c r="G1037" s="654">
        <f>SUMIFS(BALANCE_P!$D:$D,BALANCE_P!$T:$T,'BALANCE-REF'!$B1037)</f>
        <v>0</v>
      </c>
      <c r="H1037" s="656">
        <f>SUMIFS(BALANCE_P!$E:$E,BALANCE_P!$T:$T,'BALANCE-REF'!$B1037)</f>
        <v>0</v>
      </c>
      <c r="I1037" s="656">
        <f>SUMIFS(BALANCE_P!$F:$F,BALANCE_P!$T:$T,'BALANCE-REF'!$B1037)</f>
        <v>0</v>
      </c>
      <c r="J1037" s="687">
        <f t="shared" si="48"/>
        <v>0</v>
      </c>
      <c r="K1037" s="687">
        <f t="shared" si="49"/>
        <v>0</v>
      </c>
    </row>
    <row r="1038" spans="1:11" ht="19" x14ac:dyDescent="0.25">
      <c r="A1038" s="671">
        <f t="shared" si="47"/>
        <v>3</v>
      </c>
      <c r="B1038" s="652">
        <v>606</v>
      </c>
      <c r="C1038" s="652" t="s">
        <v>2626</v>
      </c>
      <c r="D1038" s="654">
        <f>SUMIFS('BALANCE_P-1'!$C:$C,'BALANCE_P-1'!$W:$W,'BALANCE-REF'!$B1038)</f>
        <v>0</v>
      </c>
      <c r="E1038" s="654">
        <f>SUMIFS('BALANCE_P-1'!$D:$D,'BALANCE_P-1'!$W:$W,'BALANCE-REF'!$B1038)</f>
        <v>0</v>
      </c>
      <c r="F1038" s="654">
        <f>SUMIFS(BALANCE_P!$C:$C,BALANCE_P!$W:$W,'BALANCE-REF'!$B1038)</f>
        <v>0</v>
      </c>
      <c r="G1038" s="654">
        <f>SUMIFS(BALANCE_P!$D:$D,BALANCE_P!$W:$W,'BALANCE-REF'!$B1038)</f>
        <v>0</v>
      </c>
      <c r="H1038" s="656">
        <f>SUMIFS(BALANCE_P!$E:$E,BALANCE_P!$W:$W,'BALANCE-REF'!$B1038)</f>
        <v>0</v>
      </c>
      <c r="I1038" s="656">
        <f>SUMIFS(BALANCE_P!$F:$F,BALANCE_P!$W:$W,'BALANCE-REF'!$B1038)</f>
        <v>0</v>
      </c>
      <c r="J1038" s="687">
        <f t="shared" si="48"/>
        <v>0</v>
      </c>
      <c r="K1038" s="687">
        <f t="shared" si="49"/>
        <v>0</v>
      </c>
    </row>
    <row r="1039" spans="1:11" ht="19" x14ac:dyDescent="0.25">
      <c r="A1039" s="671">
        <f t="shared" si="47"/>
        <v>4</v>
      </c>
      <c r="B1039" s="652">
        <v>6061</v>
      </c>
      <c r="C1039" s="652" t="s">
        <v>2627</v>
      </c>
      <c r="D1039" s="654">
        <f>SUMIFS('BALANCE_P-1'!$C:$C,'BALANCE_P-1'!$V:$V,'BALANCE-REF'!$B1039)</f>
        <v>0</v>
      </c>
      <c r="E1039" s="654">
        <f>SUMIFS('BALANCE_P-1'!$D:$D,'BALANCE_P-1'!$V:$V,'BALANCE-REF'!$B1039)</f>
        <v>0</v>
      </c>
      <c r="F1039" s="654">
        <f>SUMIFS(BALANCE_P!$C:$C,BALANCE_P!$V:$V,'BALANCE-REF'!$B1039)</f>
        <v>0</v>
      </c>
      <c r="G1039" s="654">
        <f>SUMIFS(BALANCE_P!$D:$D,BALANCE_P!$V:$V,'BALANCE-REF'!$B1039)</f>
        <v>0</v>
      </c>
      <c r="H1039" s="656">
        <f>SUMIFS(BALANCE_P!$E:$E,BALANCE_P!$V:$V,'BALANCE-REF'!$B1039)</f>
        <v>0</v>
      </c>
      <c r="I1039" s="656">
        <f>SUMIFS(BALANCE_P!$F:$F,BALANCE_P!$V:$V,'BALANCE-REF'!$B1039)</f>
        <v>0</v>
      </c>
      <c r="J1039" s="687">
        <f t="shared" si="48"/>
        <v>0</v>
      </c>
      <c r="K1039" s="687">
        <f t="shared" si="49"/>
        <v>0</v>
      </c>
    </row>
    <row r="1040" spans="1:11" ht="19" x14ac:dyDescent="0.25">
      <c r="A1040" s="671">
        <f t="shared" si="47"/>
        <v>4</v>
      </c>
      <c r="B1040" s="652">
        <v>6069</v>
      </c>
      <c r="C1040" s="652" t="s">
        <v>2628</v>
      </c>
      <c r="D1040" s="654">
        <f>SUMIFS('BALANCE_P-1'!$C:$C,'BALANCE_P-1'!$V:$V,'BALANCE-REF'!$B1040)</f>
        <v>0</v>
      </c>
      <c r="E1040" s="654">
        <f>SUMIFS('BALANCE_P-1'!$D:$D,'BALANCE_P-1'!$V:$V,'BALANCE-REF'!$B1040)</f>
        <v>0</v>
      </c>
      <c r="F1040" s="654">
        <f>SUMIFS(BALANCE_P!$C:$C,BALANCE_P!$V:$V,'BALANCE-REF'!$B1040)</f>
        <v>0</v>
      </c>
      <c r="G1040" s="654">
        <f>SUMIFS(BALANCE_P!$D:$D,BALANCE_P!$V:$V,'BALANCE-REF'!$B1040)</f>
        <v>0</v>
      </c>
      <c r="H1040" s="656">
        <f>SUMIFS(BALANCE_P!$E:$E,BALANCE_P!$V:$V,'BALANCE-REF'!$B1040)</f>
        <v>0</v>
      </c>
      <c r="I1040" s="656">
        <f>SUMIFS(BALANCE_P!$F:$F,BALANCE_P!$V:$V,'BALANCE-REF'!$B1040)</f>
        <v>0</v>
      </c>
      <c r="J1040" s="687">
        <f t="shared" si="48"/>
        <v>0</v>
      </c>
      <c r="K1040" s="687">
        <f t="shared" si="49"/>
        <v>0</v>
      </c>
    </row>
    <row r="1041" spans="1:11" ht="19" x14ac:dyDescent="0.25">
      <c r="A1041" s="671">
        <f t="shared" si="47"/>
        <v>3</v>
      </c>
      <c r="B1041" s="652">
        <v>607</v>
      </c>
      <c r="C1041" s="652" t="s">
        <v>2629</v>
      </c>
      <c r="D1041" s="654">
        <f>SUMIFS('BALANCE_P-1'!$C:$C,'BALANCE_P-1'!$W:$W,'BALANCE-REF'!$B1041)</f>
        <v>0</v>
      </c>
      <c r="E1041" s="654">
        <f>SUMIFS('BALANCE_P-1'!$D:$D,'BALANCE_P-1'!$W:$W,'BALANCE-REF'!$B1041)</f>
        <v>0</v>
      </c>
      <c r="F1041" s="654">
        <f>SUMIFS(BALANCE_P!$C:$C,BALANCE_P!$W:$W,'BALANCE-REF'!$B1041)</f>
        <v>0</v>
      </c>
      <c r="G1041" s="654">
        <f>SUMIFS(BALANCE_P!$D:$D,BALANCE_P!$W:$W,'BALANCE-REF'!$B1041)</f>
        <v>0</v>
      </c>
      <c r="H1041" s="656">
        <f>SUMIFS(BALANCE_P!$E:$E,BALANCE_P!$W:$W,'BALANCE-REF'!$B1041)</f>
        <v>0</v>
      </c>
      <c r="I1041" s="656">
        <f>SUMIFS(BALANCE_P!$F:$F,BALANCE_P!$W:$W,'BALANCE-REF'!$B1041)</f>
        <v>0</v>
      </c>
      <c r="J1041" s="687">
        <f t="shared" si="48"/>
        <v>0</v>
      </c>
      <c r="K1041" s="687">
        <f t="shared" si="49"/>
        <v>0</v>
      </c>
    </row>
    <row r="1042" spans="1:11" ht="19" x14ac:dyDescent="0.25">
      <c r="A1042" s="671">
        <f t="shared" si="47"/>
        <v>4</v>
      </c>
      <c r="B1042" s="652">
        <v>6071</v>
      </c>
      <c r="C1042" s="652" t="s">
        <v>2630</v>
      </c>
      <c r="D1042" s="654">
        <f>SUMIFS('BALANCE_P-1'!$C:$C,'BALANCE_P-1'!$V:$V,'BALANCE-REF'!$B1042)</f>
        <v>0</v>
      </c>
      <c r="E1042" s="654">
        <f>SUMIFS('BALANCE_P-1'!$D:$D,'BALANCE_P-1'!$V:$V,'BALANCE-REF'!$B1042)</f>
        <v>0</v>
      </c>
      <c r="F1042" s="654">
        <f>SUMIFS(BALANCE_P!$C:$C,BALANCE_P!$V:$V,'BALANCE-REF'!$B1042)</f>
        <v>0</v>
      </c>
      <c r="G1042" s="654">
        <f>SUMIFS(BALANCE_P!$D:$D,BALANCE_P!$V:$V,'BALANCE-REF'!$B1042)</f>
        <v>0</v>
      </c>
      <c r="H1042" s="656">
        <f>SUMIFS(BALANCE_P!$E:$E,BALANCE_P!$V:$V,'BALANCE-REF'!$B1042)</f>
        <v>0</v>
      </c>
      <c r="I1042" s="656">
        <f>SUMIFS(BALANCE_P!$F:$F,BALANCE_P!$V:$V,'BALANCE-REF'!$B1042)</f>
        <v>0</v>
      </c>
      <c r="J1042" s="687">
        <f t="shared" si="48"/>
        <v>0</v>
      </c>
      <c r="K1042" s="687">
        <f t="shared" si="49"/>
        <v>0</v>
      </c>
    </row>
    <row r="1043" spans="1:11" ht="19" x14ac:dyDescent="0.25">
      <c r="A1043" s="671">
        <f t="shared" si="47"/>
        <v>5</v>
      </c>
      <c r="B1043" s="652">
        <v>60712</v>
      </c>
      <c r="C1043" s="652" t="s">
        <v>2631</v>
      </c>
      <c r="D1043" s="654">
        <f>SUMIFS('BALANCE_P-1'!$C:$C,'BALANCE_P-1'!$U:$U,'BALANCE-REF'!$B1043)</f>
        <v>0</v>
      </c>
      <c r="E1043" s="654">
        <f>SUMIFS('BALANCE_P-1'!$D:$D,'BALANCE_P-1'!$U:$U,'BALANCE-REF'!$B1043)</f>
        <v>0</v>
      </c>
      <c r="F1043" s="654">
        <f>SUMIFS(BALANCE_P!$C:$C,BALANCE_P!$U:$U,'BALANCE-REF'!$B1043)</f>
        <v>0</v>
      </c>
      <c r="G1043" s="654">
        <f>SUMIFS(BALANCE_P!$D:$D,BALANCE_P!$U:$U,'BALANCE-REF'!$B1043)</f>
        <v>0</v>
      </c>
      <c r="H1043" s="656">
        <f>SUMIFS(BALANCE_P!$E:$E,BALANCE_P!$U:$U,'BALANCE-REF'!$B1043)</f>
        <v>0</v>
      </c>
      <c r="I1043" s="656">
        <f>SUMIFS(BALANCE_P!$F:$F,BALANCE_P!$U:$U,'BALANCE-REF'!$B1043)</f>
        <v>0</v>
      </c>
      <c r="J1043" s="687">
        <f t="shared" si="48"/>
        <v>0</v>
      </c>
      <c r="K1043" s="687">
        <f t="shared" si="49"/>
        <v>0</v>
      </c>
    </row>
    <row r="1044" spans="1:11" ht="19" x14ac:dyDescent="0.25">
      <c r="A1044" s="671">
        <f t="shared" si="47"/>
        <v>5</v>
      </c>
      <c r="B1044" s="652">
        <v>60714</v>
      </c>
      <c r="C1044" s="652" t="s">
        <v>2632</v>
      </c>
      <c r="D1044" s="654">
        <f>SUMIFS('BALANCE_P-1'!$C:$C,'BALANCE_P-1'!$U:$U,'BALANCE-REF'!$B1044)</f>
        <v>0</v>
      </c>
      <c r="E1044" s="654">
        <f>SUMIFS('BALANCE_P-1'!$D:$D,'BALANCE_P-1'!$U:$U,'BALANCE-REF'!$B1044)</f>
        <v>0</v>
      </c>
      <c r="F1044" s="654">
        <f>SUMIFS(BALANCE_P!$C:$C,BALANCE_P!$U:$U,'BALANCE-REF'!$B1044)</f>
        <v>0</v>
      </c>
      <c r="G1044" s="654">
        <f>SUMIFS(BALANCE_P!$D:$D,BALANCE_P!$U:$U,'BALANCE-REF'!$B1044)</f>
        <v>0</v>
      </c>
      <c r="H1044" s="656">
        <f>SUMIFS(BALANCE_P!$E:$E,BALANCE_P!$U:$U,'BALANCE-REF'!$B1044)</f>
        <v>0</v>
      </c>
      <c r="I1044" s="656">
        <f>SUMIFS(BALANCE_P!$F:$F,BALANCE_P!$U:$U,'BALANCE-REF'!$B1044)</f>
        <v>0</v>
      </c>
      <c r="J1044" s="687">
        <f t="shared" si="48"/>
        <v>0</v>
      </c>
      <c r="K1044" s="687">
        <f t="shared" si="49"/>
        <v>0</v>
      </c>
    </row>
    <row r="1045" spans="1:11" ht="19" x14ac:dyDescent="0.25">
      <c r="A1045" s="671">
        <f t="shared" si="47"/>
        <v>4</v>
      </c>
      <c r="B1045" s="652">
        <v>6072</v>
      </c>
      <c r="C1045" s="652" t="s">
        <v>2633</v>
      </c>
      <c r="D1045" s="654">
        <f>SUMIFS('BALANCE_P-1'!$C:$C,'BALANCE_P-1'!$V:$V,'BALANCE-REF'!$B1045)</f>
        <v>0</v>
      </c>
      <c r="E1045" s="654">
        <f>SUMIFS('BALANCE_P-1'!$D:$D,'BALANCE_P-1'!$V:$V,'BALANCE-REF'!$B1045)</f>
        <v>0</v>
      </c>
      <c r="F1045" s="654">
        <f>SUMIFS(BALANCE_P!$C:$C,BALANCE_P!$V:$V,'BALANCE-REF'!$B1045)</f>
        <v>0</v>
      </c>
      <c r="G1045" s="654">
        <f>SUMIFS(BALANCE_P!$D:$D,BALANCE_P!$V:$V,'BALANCE-REF'!$B1045)</f>
        <v>0</v>
      </c>
      <c r="H1045" s="656">
        <f>SUMIFS(BALANCE_P!$E:$E,BALANCE_P!$V:$V,'BALANCE-REF'!$B1045)</f>
        <v>0</v>
      </c>
      <c r="I1045" s="656">
        <f>SUMIFS(BALANCE_P!$F:$F,BALANCE_P!$V:$V,'BALANCE-REF'!$B1045)</f>
        <v>0</v>
      </c>
      <c r="J1045" s="687">
        <f t="shared" si="48"/>
        <v>0</v>
      </c>
      <c r="K1045" s="687">
        <f t="shared" si="49"/>
        <v>0</v>
      </c>
    </row>
    <row r="1046" spans="1:11" ht="19" x14ac:dyDescent="0.25">
      <c r="A1046" s="671">
        <f t="shared" si="47"/>
        <v>5</v>
      </c>
      <c r="B1046" s="652">
        <v>60722</v>
      </c>
      <c r="C1046" s="652" t="s">
        <v>2634</v>
      </c>
      <c r="D1046" s="654">
        <f>SUMIFS('BALANCE_P-1'!$C:$C,'BALANCE_P-1'!$U:$U,'BALANCE-REF'!$B1046)</f>
        <v>0</v>
      </c>
      <c r="E1046" s="654">
        <f>SUMIFS('BALANCE_P-1'!$D:$D,'BALANCE_P-1'!$U:$U,'BALANCE-REF'!$B1046)</f>
        <v>0</v>
      </c>
      <c r="F1046" s="654">
        <f>SUMIFS(BALANCE_P!$C:$C,BALANCE_P!$U:$U,'BALANCE-REF'!$B1046)</f>
        <v>0</v>
      </c>
      <c r="G1046" s="654">
        <f>SUMIFS(BALANCE_P!$D:$D,BALANCE_P!$U:$U,'BALANCE-REF'!$B1046)</f>
        <v>0</v>
      </c>
      <c r="H1046" s="656">
        <f>SUMIFS(BALANCE_P!$E:$E,BALANCE_P!$U:$U,'BALANCE-REF'!$B1046)</f>
        <v>0</v>
      </c>
      <c r="I1046" s="656">
        <f>SUMIFS(BALANCE_P!$F:$F,BALANCE_P!$U:$U,'BALANCE-REF'!$B1046)</f>
        <v>0</v>
      </c>
      <c r="J1046" s="687">
        <f t="shared" si="48"/>
        <v>0</v>
      </c>
      <c r="K1046" s="687">
        <f t="shared" si="49"/>
        <v>0</v>
      </c>
    </row>
    <row r="1047" spans="1:11" ht="19" x14ac:dyDescent="0.25">
      <c r="A1047" s="671">
        <f t="shared" si="47"/>
        <v>5</v>
      </c>
      <c r="B1047" s="652">
        <v>60724</v>
      </c>
      <c r="C1047" s="652" t="s">
        <v>2635</v>
      </c>
      <c r="D1047" s="654">
        <f>SUMIFS('BALANCE_P-1'!$C:$C,'BALANCE_P-1'!$U:$U,'BALANCE-REF'!$B1047)</f>
        <v>0</v>
      </c>
      <c r="E1047" s="654">
        <f>SUMIFS('BALANCE_P-1'!$D:$D,'BALANCE_P-1'!$U:$U,'BALANCE-REF'!$B1047)</f>
        <v>0</v>
      </c>
      <c r="F1047" s="654">
        <f>SUMIFS(BALANCE_P!$C:$C,BALANCE_P!$U:$U,'BALANCE-REF'!$B1047)</f>
        <v>0</v>
      </c>
      <c r="G1047" s="654">
        <f>SUMIFS(BALANCE_P!$D:$D,BALANCE_P!$U:$U,'BALANCE-REF'!$B1047)</f>
        <v>0</v>
      </c>
      <c r="H1047" s="656">
        <f>SUMIFS(BALANCE_P!$E:$E,BALANCE_P!$U:$U,'BALANCE-REF'!$B1047)</f>
        <v>0</v>
      </c>
      <c r="I1047" s="656">
        <f>SUMIFS(BALANCE_P!$F:$F,BALANCE_P!$U:$U,'BALANCE-REF'!$B1047)</f>
        <v>0</v>
      </c>
      <c r="J1047" s="687">
        <f t="shared" si="48"/>
        <v>0</v>
      </c>
      <c r="K1047" s="687">
        <f t="shared" si="49"/>
        <v>0</v>
      </c>
    </row>
    <row r="1048" spans="1:11" ht="19" x14ac:dyDescent="0.25">
      <c r="A1048" s="671">
        <f t="shared" si="47"/>
        <v>4</v>
      </c>
      <c r="B1048" s="652">
        <v>6073</v>
      </c>
      <c r="C1048" s="652" t="s">
        <v>666</v>
      </c>
      <c r="D1048" s="654">
        <f>SUMIFS('BALANCE_P-1'!$C:$C,'BALANCE_P-1'!$V:$V,'BALANCE-REF'!$B1048)</f>
        <v>0</v>
      </c>
      <c r="E1048" s="654">
        <f>SUMIFS('BALANCE_P-1'!$D:$D,'BALANCE_P-1'!$V:$V,'BALANCE-REF'!$B1048)</f>
        <v>0</v>
      </c>
      <c r="F1048" s="654">
        <f>SUMIFS(BALANCE_P!$C:$C,BALANCE_P!$V:$V,'BALANCE-REF'!$B1048)</f>
        <v>0</v>
      </c>
      <c r="G1048" s="654">
        <f>SUMIFS(BALANCE_P!$D:$D,BALANCE_P!$V:$V,'BALANCE-REF'!$B1048)</f>
        <v>0</v>
      </c>
      <c r="H1048" s="656">
        <f>SUMIFS(BALANCE_P!$E:$E,BALANCE_P!$V:$V,'BALANCE-REF'!$B1048)</f>
        <v>0</v>
      </c>
      <c r="I1048" s="656">
        <f>SUMIFS(BALANCE_P!$F:$F,BALANCE_P!$V:$V,'BALANCE-REF'!$B1048)</f>
        <v>0</v>
      </c>
      <c r="J1048" s="687">
        <f t="shared" si="48"/>
        <v>0</v>
      </c>
      <c r="K1048" s="687">
        <f t="shared" si="49"/>
        <v>0</v>
      </c>
    </row>
    <row r="1049" spans="1:11" ht="19" x14ac:dyDescent="0.25">
      <c r="A1049" s="671">
        <f t="shared" si="47"/>
        <v>4</v>
      </c>
      <c r="B1049" s="652">
        <v>6075</v>
      </c>
      <c r="C1049" s="652" t="s">
        <v>667</v>
      </c>
      <c r="D1049" s="654">
        <f>SUMIFS('BALANCE_P-1'!$C:$C,'BALANCE_P-1'!$V:$V,'BALANCE-REF'!$B1049)</f>
        <v>0</v>
      </c>
      <c r="E1049" s="654">
        <f>SUMIFS('BALANCE_P-1'!$D:$D,'BALANCE_P-1'!$V:$V,'BALANCE-REF'!$B1049)</f>
        <v>0</v>
      </c>
      <c r="F1049" s="654">
        <f>SUMIFS(BALANCE_P!$C:$C,BALANCE_P!$V:$V,'BALANCE-REF'!$B1049)</f>
        <v>0</v>
      </c>
      <c r="G1049" s="654">
        <f>SUMIFS(BALANCE_P!$D:$D,BALANCE_P!$V:$V,'BALANCE-REF'!$B1049)</f>
        <v>0</v>
      </c>
      <c r="H1049" s="656">
        <f>SUMIFS(BALANCE_P!$E:$E,BALANCE_P!$V:$V,'BALANCE-REF'!$B1049)</f>
        <v>0</v>
      </c>
      <c r="I1049" s="656">
        <f>SUMIFS(BALANCE_P!$F:$F,BALANCE_P!$V:$V,'BALANCE-REF'!$B1049)</f>
        <v>0</v>
      </c>
      <c r="J1049" s="687">
        <f t="shared" si="48"/>
        <v>0</v>
      </c>
      <c r="K1049" s="687">
        <f t="shared" si="49"/>
        <v>0</v>
      </c>
    </row>
    <row r="1050" spans="1:11" ht="19" x14ac:dyDescent="0.25">
      <c r="A1050" s="671">
        <f t="shared" si="47"/>
        <v>3</v>
      </c>
      <c r="B1050" s="652">
        <v>608</v>
      </c>
      <c r="C1050" s="652" t="s">
        <v>2636</v>
      </c>
      <c r="D1050" s="654">
        <f>SUMIFS('BALANCE_P-1'!$C:$C,'BALANCE_P-1'!$W:$W,'BALANCE-REF'!$B1050)</f>
        <v>0</v>
      </c>
      <c r="E1050" s="654">
        <f>SUMIFS('BALANCE_P-1'!$D:$D,'BALANCE_P-1'!$W:$W,'BALANCE-REF'!$B1050)</f>
        <v>0</v>
      </c>
      <c r="F1050" s="654">
        <f>SUMIFS(BALANCE_P!$C:$C,BALANCE_P!$W:$W,'BALANCE-REF'!$B1050)</f>
        <v>67001084</v>
      </c>
      <c r="G1050" s="654">
        <f>SUMIFS(BALANCE_P!$D:$D,BALANCE_P!$W:$W,'BALANCE-REF'!$B1050)</f>
        <v>32839910</v>
      </c>
      <c r="H1050" s="656">
        <f>SUMIFS(BALANCE_P!$E:$E,BALANCE_P!$W:$W,'BALANCE-REF'!$B1050)</f>
        <v>34161174</v>
      </c>
      <c r="I1050" s="656">
        <f>SUMIFS(BALANCE_P!$F:$F,BALANCE_P!$W:$W,'BALANCE-REF'!$B1050)</f>
        <v>0</v>
      </c>
      <c r="J1050" s="687">
        <f t="shared" si="48"/>
        <v>34161174</v>
      </c>
      <c r="K1050" s="687">
        <f t="shared" si="49"/>
        <v>0</v>
      </c>
    </row>
    <row r="1051" spans="1:11" ht="19" x14ac:dyDescent="0.25">
      <c r="A1051" s="671">
        <f t="shared" ref="A1051:A1114" si="50">LEN(B1051)</f>
        <v>4</v>
      </c>
      <c r="B1051" s="652">
        <v>6081</v>
      </c>
      <c r="C1051" s="652" t="s">
        <v>670</v>
      </c>
      <c r="D1051" s="654">
        <f>SUMIFS('BALANCE_P-1'!$C:$C,'BALANCE_P-1'!$V:$V,'BALANCE-REF'!$B1051)</f>
        <v>0</v>
      </c>
      <c r="E1051" s="654">
        <f>SUMIFS('BALANCE_P-1'!$D:$D,'BALANCE_P-1'!$V:$V,'BALANCE-REF'!$B1051)</f>
        <v>0</v>
      </c>
      <c r="F1051" s="654">
        <f>SUMIFS(BALANCE_P!$C:$C,BALANCE_P!$V:$V,'BALANCE-REF'!$B1051)</f>
        <v>0</v>
      </c>
      <c r="G1051" s="654">
        <f>SUMIFS(BALANCE_P!$D:$D,BALANCE_P!$V:$V,'BALANCE-REF'!$B1051)</f>
        <v>0</v>
      </c>
      <c r="H1051" s="656">
        <f>SUMIFS(BALANCE_P!$E:$E,BALANCE_P!$V:$V,'BALANCE-REF'!$B1051)</f>
        <v>0</v>
      </c>
      <c r="I1051" s="656">
        <f>SUMIFS(BALANCE_P!$F:$F,BALANCE_P!$V:$V,'BALANCE-REF'!$B1051)</f>
        <v>0</v>
      </c>
      <c r="J1051" s="687">
        <f t="shared" si="48"/>
        <v>0</v>
      </c>
      <c r="K1051" s="687">
        <f t="shared" si="49"/>
        <v>0</v>
      </c>
    </row>
    <row r="1052" spans="1:11" ht="19" x14ac:dyDescent="0.25">
      <c r="A1052" s="671">
        <f t="shared" si="50"/>
        <v>4</v>
      </c>
      <c r="B1052" s="652">
        <v>6089</v>
      </c>
      <c r="C1052" s="652" t="s">
        <v>671</v>
      </c>
      <c r="D1052" s="654">
        <f>SUMIFS('BALANCE_P-1'!$C:$C,'BALANCE_P-1'!$V:$V,'BALANCE-REF'!$B1052)</f>
        <v>0</v>
      </c>
      <c r="E1052" s="654">
        <f>SUMIFS('BALANCE_P-1'!$D:$D,'BALANCE_P-1'!$V:$V,'BALANCE-REF'!$B1052)</f>
        <v>0</v>
      </c>
      <c r="F1052" s="654">
        <f>SUMIFS(BALANCE_P!$C:$C,BALANCE_P!$V:$V,'BALANCE-REF'!$B1052)</f>
        <v>67001084</v>
      </c>
      <c r="G1052" s="654">
        <f>SUMIFS(BALANCE_P!$D:$D,BALANCE_P!$V:$V,'BALANCE-REF'!$B1052)</f>
        <v>32839910</v>
      </c>
      <c r="H1052" s="656">
        <f>SUMIFS(BALANCE_P!$E:$E,BALANCE_P!$V:$V,'BALANCE-REF'!$B1052)</f>
        <v>34161174</v>
      </c>
      <c r="I1052" s="656">
        <f>SUMIFS(BALANCE_P!$F:$F,BALANCE_P!$V:$V,'BALANCE-REF'!$B1052)</f>
        <v>0</v>
      </c>
      <c r="J1052" s="687">
        <f t="shared" si="48"/>
        <v>34161174</v>
      </c>
      <c r="K1052" s="687">
        <f t="shared" si="49"/>
        <v>0</v>
      </c>
    </row>
    <row r="1053" spans="1:11" ht="19" x14ac:dyDescent="0.25">
      <c r="A1053" s="671">
        <f t="shared" si="50"/>
        <v>3</v>
      </c>
      <c r="B1053" s="652">
        <v>609</v>
      </c>
      <c r="C1053" s="652" t="s">
        <v>2637</v>
      </c>
      <c r="D1053" s="654">
        <f>SUMIFS('BALANCE_P-1'!$C:$C,'BALANCE_P-1'!$W:$W,'BALANCE-REF'!$B1053)</f>
        <v>0</v>
      </c>
      <c r="E1053" s="654">
        <f>SUMIFS('BALANCE_P-1'!$D:$D,'BALANCE_P-1'!$W:$W,'BALANCE-REF'!$B1053)</f>
        <v>0</v>
      </c>
      <c r="F1053" s="654">
        <f>SUMIFS(BALANCE_P!$C:$C,BALANCE_P!$W:$W,'BALANCE-REF'!$B1053)</f>
        <v>0</v>
      </c>
      <c r="G1053" s="654">
        <f>SUMIFS(BALANCE_P!$D:$D,BALANCE_P!$W:$W,'BALANCE-REF'!$B1053)</f>
        <v>0</v>
      </c>
      <c r="H1053" s="656">
        <f>SUMIFS(BALANCE_P!$E:$E,BALANCE_P!$W:$W,'BALANCE-REF'!$B1053)</f>
        <v>0</v>
      </c>
      <c r="I1053" s="656">
        <f>SUMIFS(BALANCE_P!$F:$F,BALANCE_P!$W:$W,'BALANCE-REF'!$B1053)</f>
        <v>0</v>
      </c>
      <c r="J1053" s="687">
        <f t="shared" si="48"/>
        <v>0</v>
      </c>
      <c r="K1053" s="687">
        <f t="shared" si="49"/>
        <v>0</v>
      </c>
    </row>
    <row r="1054" spans="1:11" ht="19" x14ac:dyDescent="0.25">
      <c r="A1054" s="671">
        <f t="shared" si="50"/>
        <v>4</v>
      </c>
      <c r="B1054" s="652">
        <v>6091</v>
      </c>
      <c r="C1054" s="652" t="s">
        <v>672</v>
      </c>
      <c r="D1054" s="654">
        <f>SUMIFS('BALANCE_P-1'!$C:$C,'BALANCE_P-1'!$V:$V,'BALANCE-REF'!$B1054)</f>
        <v>0</v>
      </c>
      <c r="E1054" s="654">
        <f>SUMIFS('BALANCE_P-1'!$D:$D,'BALANCE_P-1'!$V:$V,'BALANCE-REF'!$B1054)</f>
        <v>0</v>
      </c>
      <c r="F1054" s="654">
        <f>SUMIFS(BALANCE_P!$C:$C,BALANCE_P!$V:$V,'BALANCE-REF'!$B1054)</f>
        <v>0</v>
      </c>
      <c r="G1054" s="654">
        <f>SUMIFS(BALANCE_P!$D:$D,BALANCE_P!$V:$V,'BALANCE-REF'!$B1054)</f>
        <v>0</v>
      </c>
      <c r="H1054" s="656">
        <f>SUMIFS(BALANCE_P!$E:$E,BALANCE_P!$V:$V,'BALANCE-REF'!$B1054)</f>
        <v>0</v>
      </c>
      <c r="I1054" s="656">
        <f>SUMIFS(BALANCE_P!$F:$F,BALANCE_P!$V:$V,'BALANCE-REF'!$B1054)</f>
        <v>0</v>
      </c>
      <c r="J1054" s="687">
        <f t="shared" si="48"/>
        <v>0</v>
      </c>
      <c r="K1054" s="687">
        <f t="shared" si="49"/>
        <v>0</v>
      </c>
    </row>
    <row r="1055" spans="1:11" ht="19" x14ac:dyDescent="0.25">
      <c r="A1055" s="671">
        <f t="shared" si="50"/>
        <v>4</v>
      </c>
      <c r="B1055" s="652">
        <v>6098</v>
      </c>
      <c r="C1055" s="652" t="s">
        <v>2638</v>
      </c>
      <c r="D1055" s="654">
        <f>SUMIFS('BALANCE_P-1'!$C:$C,'BALANCE_P-1'!$V:$V,'BALANCE-REF'!$B1055)</f>
        <v>0</v>
      </c>
      <c r="E1055" s="654">
        <f>SUMIFS('BALANCE_P-1'!$D:$D,'BALANCE_P-1'!$V:$V,'BALANCE-REF'!$B1055)</f>
        <v>0</v>
      </c>
      <c r="F1055" s="654">
        <f>SUMIFS(BALANCE_P!$C:$C,BALANCE_P!$V:$V,'BALANCE-REF'!$B1055)</f>
        <v>0</v>
      </c>
      <c r="G1055" s="654">
        <f>SUMIFS(BALANCE_P!$D:$D,BALANCE_P!$V:$V,'BALANCE-REF'!$B1055)</f>
        <v>0</v>
      </c>
      <c r="H1055" s="656">
        <f>SUMIFS(BALANCE_P!$E:$E,BALANCE_P!$V:$V,'BALANCE-REF'!$B1055)</f>
        <v>0</v>
      </c>
      <c r="I1055" s="656">
        <f>SUMIFS(BALANCE_P!$F:$F,BALANCE_P!$V:$V,'BALANCE-REF'!$B1055)</f>
        <v>0</v>
      </c>
      <c r="J1055" s="687">
        <f t="shared" si="48"/>
        <v>0</v>
      </c>
      <c r="K1055" s="687">
        <f t="shared" si="49"/>
        <v>0</v>
      </c>
    </row>
    <row r="1056" spans="1:11" ht="19" x14ac:dyDescent="0.25">
      <c r="A1056" s="671">
        <f t="shared" si="50"/>
        <v>4</v>
      </c>
      <c r="B1056" s="652">
        <v>6099</v>
      </c>
      <c r="C1056" s="652" t="s">
        <v>2639</v>
      </c>
      <c r="D1056" s="654">
        <f>SUMIFS('BALANCE_P-1'!$C:$C,'BALANCE_P-1'!$V:$V,'BALANCE-REF'!$B1056)</f>
        <v>0</v>
      </c>
      <c r="E1056" s="654">
        <f>SUMIFS('BALANCE_P-1'!$D:$D,'BALANCE_P-1'!$V:$V,'BALANCE-REF'!$B1056)</f>
        <v>0</v>
      </c>
      <c r="F1056" s="654">
        <f>SUMIFS(BALANCE_P!$C:$C,BALANCE_P!$V:$V,'BALANCE-REF'!$B1056)</f>
        <v>0</v>
      </c>
      <c r="G1056" s="654">
        <f>SUMIFS(BALANCE_P!$D:$D,BALANCE_P!$V:$V,'BALANCE-REF'!$B1056)</f>
        <v>0</v>
      </c>
      <c r="H1056" s="656">
        <f>SUMIFS(BALANCE_P!$E:$E,BALANCE_P!$V:$V,'BALANCE-REF'!$B1056)</f>
        <v>0</v>
      </c>
      <c r="I1056" s="656">
        <f>SUMIFS(BALANCE_P!$F:$F,BALANCE_P!$V:$V,'BALANCE-REF'!$B1056)</f>
        <v>0</v>
      </c>
      <c r="J1056" s="687">
        <f t="shared" si="48"/>
        <v>0</v>
      </c>
      <c r="K1056" s="687">
        <f t="shared" si="49"/>
        <v>0</v>
      </c>
    </row>
    <row r="1057" spans="1:11" ht="19" x14ac:dyDescent="0.25">
      <c r="A1057" s="671">
        <f t="shared" si="50"/>
        <v>2</v>
      </c>
      <c r="B1057" s="658">
        <v>61</v>
      </c>
      <c r="C1057" s="658" t="s">
        <v>1753</v>
      </c>
      <c r="D1057" s="659">
        <f>SUMIFS('BALANCE_P-1'!$C:$C,'BALANCE_P-1'!$X:$X,'BALANCE-REF'!$B1057)</f>
        <v>0</v>
      </c>
      <c r="E1057" s="659">
        <f>SUMIFS('BALANCE_P-1'!$D:$D,'BALANCE_P-1'!$X:$X,'BALANCE-REF'!$B1057)</f>
        <v>0</v>
      </c>
      <c r="F1057" s="659">
        <f>SUMIFS(BALANCE_P!$C:$C,BALANCE_P!$X:$X,'BALANCE-REF'!$B1057)</f>
        <v>347382504</v>
      </c>
      <c r="G1057" s="659">
        <f>SUMIFS(BALANCE_P!$D:$D,BALANCE_P!$X:$X,'BALANCE-REF'!$B1057)</f>
        <v>48968946</v>
      </c>
      <c r="H1057" s="656">
        <f>SUMIFS(BALANCE_P!$E:$E,BALANCE_P!$X:$X,'BALANCE-REF'!$B1057)</f>
        <v>298413558</v>
      </c>
      <c r="I1057" s="656">
        <f>SUMIFS(BALANCE_P!$F:$F,BALANCE_P!$X:$X,'BALANCE-REF'!$B1057)</f>
        <v>0</v>
      </c>
      <c r="J1057" s="687">
        <f t="shared" si="48"/>
        <v>298413558</v>
      </c>
      <c r="K1057" s="687">
        <f t="shared" si="49"/>
        <v>0</v>
      </c>
    </row>
    <row r="1058" spans="1:11" ht="19" x14ac:dyDescent="0.25">
      <c r="A1058" s="671">
        <f t="shared" si="50"/>
        <v>3</v>
      </c>
      <c r="B1058" s="652">
        <v>611</v>
      </c>
      <c r="C1058" s="652" t="s">
        <v>2640</v>
      </c>
      <c r="D1058" s="654">
        <f>SUMIFS('BALANCE_P-1'!$C:$C,'BALANCE_P-1'!$W:$W,'BALANCE-REF'!$B1058)</f>
        <v>0</v>
      </c>
      <c r="E1058" s="654">
        <f>SUMIFS('BALANCE_P-1'!$D:$D,'BALANCE_P-1'!$W:$W,'BALANCE-REF'!$B1058)</f>
        <v>0</v>
      </c>
      <c r="F1058" s="654">
        <f>SUMIFS(BALANCE_P!$C:$C,BALANCE_P!$W:$W,'BALANCE-REF'!$B1058)</f>
        <v>347382504</v>
      </c>
      <c r="G1058" s="654">
        <f>SUMIFS(BALANCE_P!$D:$D,BALANCE_P!$W:$W,'BALANCE-REF'!$B1058)</f>
        <v>48968946</v>
      </c>
      <c r="H1058" s="656">
        <f>SUMIFS(BALANCE_P!$E:$E,BALANCE_P!$W:$W,'BALANCE-REF'!$B1058)</f>
        <v>298413558</v>
      </c>
      <c r="I1058" s="656">
        <f>SUMIFS(BALANCE_P!$F:$F,BALANCE_P!$W:$W,'BALANCE-REF'!$B1058)</f>
        <v>0</v>
      </c>
      <c r="J1058" s="687">
        <f t="shared" si="48"/>
        <v>298413558</v>
      </c>
      <c r="K1058" s="687">
        <f t="shared" si="49"/>
        <v>0</v>
      </c>
    </row>
    <row r="1059" spans="1:11" ht="19" x14ac:dyDescent="0.25">
      <c r="A1059" s="671">
        <f t="shared" si="50"/>
        <v>4</v>
      </c>
      <c r="B1059" s="652">
        <v>6112</v>
      </c>
      <c r="C1059" s="652" t="s">
        <v>162</v>
      </c>
      <c r="D1059" s="654">
        <f>SUMIFS('BALANCE_P-1'!$C:$C,'BALANCE_P-1'!$V:$V,'BALANCE-REF'!$B1059)</f>
        <v>0</v>
      </c>
      <c r="E1059" s="654">
        <f>SUMIFS('BALANCE_P-1'!$D:$D,'BALANCE_P-1'!$V:$V,'BALANCE-REF'!$B1059)</f>
        <v>0</v>
      </c>
      <c r="F1059" s="654">
        <f>SUMIFS(BALANCE_P!$C:$C,BALANCE_P!$V:$V,'BALANCE-REF'!$B1059)</f>
        <v>0</v>
      </c>
      <c r="G1059" s="654">
        <f>SUMIFS(BALANCE_P!$D:$D,BALANCE_P!$V:$V,'BALANCE-REF'!$B1059)</f>
        <v>0</v>
      </c>
      <c r="H1059" s="656">
        <f>SUMIFS(BALANCE_P!$E:$E,BALANCE_P!$V:$V,'BALANCE-REF'!$B1059)</f>
        <v>0</v>
      </c>
      <c r="I1059" s="656">
        <f>SUMIFS(BALANCE_P!$F:$F,BALANCE_P!$V:$V,'BALANCE-REF'!$B1059)</f>
        <v>0</v>
      </c>
      <c r="J1059" s="687">
        <f t="shared" si="48"/>
        <v>0</v>
      </c>
      <c r="K1059" s="687">
        <f t="shared" si="49"/>
        <v>0</v>
      </c>
    </row>
    <row r="1060" spans="1:11" ht="19" x14ac:dyDescent="0.25">
      <c r="A1060" s="671">
        <f t="shared" si="50"/>
        <v>4</v>
      </c>
      <c r="B1060" s="652">
        <v>6116</v>
      </c>
      <c r="C1060" s="652" t="s">
        <v>2641</v>
      </c>
      <c r="D1060" s="654">
        <f>SUMIFS('BALANCE_P-1'!$C:$C,'BALANCE_P-1'!$V:$V,'BALANCE-REF'!$B1060)</f>
        <v>0</v>
      </c>
      <c r="E1060" s="654">
        <f>SUMIFS('BALANCE_P-1'!$D:$D,'BALANCE_P-1'!$V:$V,'BALANCE-REF'!$B1060)</f>
        <v>0</v>
      </c>
      <c r="F1060" s="654">
        <f>SUMIFS(BALANCE_P!$C:$C,BALANCE_P!$V:$V,'BALANCE-REF'!$B1060)</f>
        <v>347382504</v>
      </c>
      <c r="G1060" s="654">
        <f>SUMIFS(BALANCE_P!$D:$D,BALANCE_P!$V:$V,'BALANCE-REF'!$B1060)</f>
        <v>48968946</v>
      </c>
      <c r="H1060" s="656">
        <f>SUMIFS(BALANCE_P!$E:$E,BALANCE_P!$V:$V,'BALANCE-REF'!$B1060)</f>
        <v>298413558</v>
      </c>
      <c r="I1060" s="656">
        <f>SUMIFS(BALANCE_P!$F:$F,BALANCE_P!$V:$V,'BALANCE-REF'!$B1060)</f>
        <v>0</v>
      </c>
      <c r="J1060" s="687">
        <f t="shared" si="48"/>
        <v>298413558</v>
      </c>
      <c r="K1060" s="687">
        <f t="shared" si="49"/>
        <v>0</v>
      </c>
    </row>
    <row r="1061" spans="1:11" ht="19" x14ac:dyDescent="0.25">
      <c r="A1061" s="671">
        <f t="shared" si="50"/>
        <v>5</v>
      </c>
      <c r="B1061" s="652">
        <v>61161</v>
      </c>
      <c r="C1061" s="652" t="s">
        <v>2642</v>
      </c>
      <c r="D1061" s="654">
        <f>SUMIFS('BALANCE_P-1'!$C:$C,'BALANCE_P-1'!$U:$U,'BALANCE-REF'!$B1061)</f>
        <v>0</v>
      </c>
      <c r="E1061" s="654">
        <f>SUMIFS('BALANCE_P-1'!$D:$D,'BALANCE_P-1'!$U:$U,'BALANCE-REF'!$B1061)</f>
        <v>0</v>
      </c>
      <c r="F1061" s="654">
        <f>SUMIFS(BALANCE_P!$C:$C,BALANCE_P!$U:$U,'BALANCE-REF'!$B1061)</f>
        <v>118080308</v>
      </c>
      <c r="G1061" s="654">
        <f>SUMIFS(BALANCE_P!$D:$D,BALANCE_P!$U:$U,'BALANCE-REF'!$B1061)</f>
        <v>1860040</v>
      </c>
      <c r="H1061" s="656">
        <f>SUMIFS(BALANCE_P!$E:$E,BALANCE_P!$U:$U,'BALANCE-REF'!$B1061)</f>
        <v>116220268</v>
      </c>
      <c r="I1061" s="656">
        <f>SUMIFS(BALANCE_P!$F:$F,BALANCE_P!$U:$U,'BALANCE-REF'!$B1061)</f>
        <v>0</v>
      </c>
      <c r="J1061" s="687">
        <f t="shared" si="48"/>
        <v>116220268</v>
      </c>
      <c r="K1061" s="687">
        <f t="shared" si="49"/>
        <v>0</v>
      </c>
    </row>
    <row r="1062" spans="1:11" ht="19" x14ac:dyDescent="0.25">
      <c r="A1062" s="671">
        <f t="shared" si="50"/>
        <v>5</v>
      </c>
      <c r="B1062" s="652">
        <v>61162</v>
      </c>
      <c r="C1062" s="652" t="s">
        <v>2643</v>
      </c>
      <c r="D1062" s="654">
        <f>SUMIFS('BALANCE_P-1'!$C:$C,'BALANCE_P-1'!$U:$U,'BALANCE-REF'!$B1062)</f>
        <v>0</v>
      </c>
      <c r="E1062" s="654">
        <f>SUMIFS('BALANCE_P-1'!$D:$D,'BALANCE_P-1'!$U:$U,'BALANCE-REF'!$B1062)</f>
        <v>0</v>
      </c>
      <c r="F1062" s="654">
        <f>SUMIFS(BALANCE_P!$C:$C,BALANCE_P!$U:$U,'BALANCE-REF'!$B1062)</f>
        <v>229302196</v>
      </c>
      <c r="G1062" s="654">
        <f>SUMIFS(BALANCE_P!$D:$D,BALANCE_P!$U:$U,'BALANCE-REF'!$B1062)</f>
        <v>47108906</v>
      </c>
      <c r="H1062" s="656">
        <f>SUMIFS(BALANCE_P!$E:$E,BALANCE_P!$U:$U,'BALANCE-REF'!$B1062)</f>
        <v>182193290</v>
      </c>
      <c r="I1062" s="656">
        <f>SUMIFS(BALANCE_P!$F:$F,BALANCE_P!$U:$U,'BALANCE-REF'!$B1062)</f>
        <v>0</v>
      </c>
      <c r="J1062" s="687">
        <f t="shared" si="48"/>
        <v>182193290</v>
      </c>
      <c r="K1062" s="687">
        <f t="shared" si="49"/>
        <v>0</v>
      </c>
    </row>
    <row r="1063" spans="1:11" ht="19" x14ac:dyDescent="0.25">
      <c r="A1063" s="671">
        <f t="shared" si="50"/>
        <v>4</v>
      </c>
      <c r="B1063" s="652">
        <v>6117</v>
      </c>
      <c r="C1063" s="652" t="s">
        <v>163</v>
      </c>
      <c r="D1063" s="654">
        <f>SUMIFS('BALANCE_P-1'!$C:$C,'BALANCE_P-1'!$V:$V,'BALANCE-REF'!$B1063)</f>
        <v>0</v>
      </c>
      <c r="E1063" s="654">
        <f>SUMIFS('BALANCE_P-1'!$D:$D,'BALANCE_P-1'!$V:$V,'BALANCE-REF'!$B1063)</f>
        <v>0</v>
      </c>
      <c r="F1063" s="654">
        <f>SUMIFS(BALANCE_P!$C:$C,BALANCE_P!$V:$V,'BALANCE-REF'!$B1063)</f>
        <v>0</v>
      </c>
      <c r="G1063" s="654">
        <f>SUMIFS(BALANCE_P!$D:$D,BALANCE_P!$V:$V,'BALANCE-REF'!$B1063)</f>
        <v>0</v>
      </c>
      <c r="H1063" s="656">
        <f>SUMIFS(BALANCE_P!$E:$E,BALANCE_P!$V:$V,'BALANCE-REF'!$B1063)</f>
        <v>0</v>
      </c>
      <c r="I1063" s="656">
        <f>SUMIFS(BALANCE_P!$F:$F,BALANCE_P!$V:$V,'BALANCE-REF'!$B1063)</f>
        <v>0</v>
      </c>
      <c r="J1063" s="687">
        <f t="shared" si="48"/>
        <v>0</v>
      </c>
      <c r="K1063" s="687">
        <f t="shared" si="49"/>
        <v>0</v>
      </c>
    </row>
    <row r="1064" spans="1:11" ht="19" x14ac:dyDescent="0.25">
      <c r="A1064" s="671">
        <f t="shared" si="50"/>
        <v>4</v>
      </c>
      <c r="B1064" s="652">
        <v>6118</v>
      </c>
      <c r="C1064" s="652" t="s">
        <v>2644</v>
      </c>
      <c r="D1064" s="654">
        <f>SUMIFS('BALANCE_P-1'!$C:$C,'BALANCE_P-1'!$V:$V,'BALANCE-REF'!$B1064)</f>
        <v>0</v>
      </c>
      <c r="E1064" s="654">
        <f>SUMIFS('BALANCE_P-1'!$D:$D,'BALANCE_P-1'!$V:$V,'BALANCE-REF'!$B1064)</f>
        <v>0</v>
      </c>
      <c r="F1064" s="654">
        <f>SUMIFS(BALANCE_P!$C:$C,BALANCE_P!$V:$V,'BALANCE-REF'!$B1064)</f>
        <v>0</v>
      </c>
      <c r="G1064" s="654">
        <f>SUMIFS(BALANCE_P!$D:$D,BALANCE_P!$V:$V,'BALANCE-REF'!$B1064)</f>
        <v>0</v>
      </c>
      <c r="H1064" s="656">
        <f>SUMIFS(BALANCE_P!$E:$E,BALANCE_P!$V:$V,'BALANCE-REF'!$B1064)</f>
        <v>0</v>
      </c>
      <c r="I1064" s="656">
        <f>SUMIFS(BALANCE_P!$F:$F,BALANCE_P!$V:$V,'BALANCE-REF'!$B1064)</f>
        <v>0</v>
      </c>
      <c r="J1064" s="687">
        <f t="shared" si="48"/>
        <v>0</v>
      </c>
      <c r="K1064" s="687">
        <f t="shared" si="49"/>
        <v>0</v>
      </c>
    </row>
    <row r="1065" spans="1:11" ht="19" x14ac:dyDescent="0.25">
      <c r="A1065" s="671">
        <f t="shared" si="50"/>
        <v>4</v>
      </c>
      <c r="B1065" s="652">
        <v>6119</v>
      </c>
      <c r="C1065" s="652" t="s">
        <v>2645</v>
      </c>
      <c r="D1065" s="654">
        <f>SUMIFS('BALANCE_P-1'!$C:$C,'BALANCE_P-1'!$V:$V,'BALANCE-REF'!$B1065)</f>
        <v>0</v>
      </c>
      <c r="E1065" s="654">
        <f>SUMIFS('BALANCE_P-1'!$D:$D,'BALANCE_P-1'!$V:$V,'BALANCE-REF'!$B1065)</f>
        <v>0</v>
      </c>
      <c r="F1065" s="654">
        <f>SUMIFS(BALANCE_P!$C:$C,BALANCE_P!$V:$V,'BALANCE-REF'!$B1065)</f>
        <v>0</v>
      </c>
      <c r="G1065" s="654">
        <f>SUMIFS(BALANCE_P!$D:$D,BALANCE_P!$V:$V,'BALANCE-REF'!$B1065)</f>
        <v>0</v>
      </c>
      <c r="H1065" s="656">
        <f>SUMIFS(BALANCE_P!$E:$E,BALANCE_P!$V:$V,'BALANCE-REF'!$B1065)</f>
        <v>0</v>
      </c>
      <c r="I1065" s="656">
        <f>SUMIFS(BALANCE_P!$F:$F,BALANCE_P!$V:$V,'BALANCE-REF'!$B1065)</f>
        <v>0</v>
      </c>
      <c r="J1065" s="687">
        <f t="shared" si="48"/>
        <v>0</v>
      </c>
      <c r="K1065" s="687">
        <f t="shared" si="49"/>
        <v>0</v>
      </c>
    </row>
    <row r="1066" spans="1:11" ht="19" x14ac:dyDescent="0.25">
      <c r="A1066" s="671">
        <f t="shared" si="50"/>
        <v>3</v>
      </c>
      <c r="B1066" s="652">
        <v>612</v>
      </c>
      <c r="C1066" s="652" t="s">
        <v>2646</v>
      </c>
      <c r="D1066" s="654">
        <f>SUMIFS('BALANCE_P-1'!$C:$C,'BALANCE_P-1'!$W:$W,'BALANCE-REF'!$B1066)</f>
        <v>0</v>
      </c>
      <c r="E1066" s="654">
        <f>SUMIFS('BALANCE_P-1'!$D:$D,'BALANCE_P-1'!$W:$W,'BALANCE-REF'!$B1066)</f>
        <v>0</v>
      </c>
      <c r="F1066" s="654">
        <f>SUMIFS(BALANCE_P!$C:$C,BALANCE_P!$W:$W,'BALANCE-REF'!$B1066)</f>
        <v>0</v>
      </c>
      <c r="G1066" s="654">
        <f>SUMIFS(BALANCE_P!$D:$D,BALANCE_P!$W:$W,'BALANCE-REF'!$B1066)</f>
        <v>0</v>
      </c>
      <c r="H1066" s="656">
        <f>SUMIFS(BALANCE_P!$E:$E,BALANCE_P!$W:$W,'BALANCE-REF'!$B1066)</f>
        <v>0</v>
      </c>
      <c r="I1066" s="656">
        <f>SUMIFS(BALANCE_P!$F:$F,BALANCE_P!$W:$W,'BALANCE-REF'!$B1066)</f>
        <v>0</v>
      </c>
      <c r="J1066" s="687">
        <f t="shared" si="48"/>
        <v>0</v>
      </c>
      <c r="K1066" s="687">
        <f t="shared" si="49"/>
        <v>0</v>
      </c>
    </row>
    <row r="1067" spans="1:11" ht="19" x14ac:dyDescent="0.25">
      <c r="A1067" s="671">
        <f t="shared" si="50"/>
        <v>2</v>
      </c>
      <c r="B1067" s="658">
        <v>62</v>
      </c>
      <c r="C1067" s="658" t="s">
        <v>2647</v>
      </c>
      <c r="D1067" s="659">
        <f>SUMIFS('BALANCE_P-1'!$C:$C,'BALANCE_P-1'!$X:$X,'BALANCE-REF'!$B1067)</f>
        <v>0</v>
      </c>
      <c r="E1067" s="659">
        <f>SUMIFS('BALANCE_P-1'!$D:$D,'BALANCE_P-1'!$X:$X,'BALANCE-REF'!$B1067)</f>
        <v>0</v>
      </c>
      <c r="F1067" s="659">
        <f>SUMIFS(BALANCE_P!$C:$C,BALANCE_P!$X:$X,'BALANCE-REF'!$B1067)</f>
        <v>1123556426</v>
      </c>
      <c r="G1067" s="659">
        <f>SUMIFS(BALANCE_P!$D:$D,BALANCE_P!$X:$X,'BALANCE-REF'!$B1067)</f>
        <v>227481415</v>
      </c>
      <c r="H1067" s="656">
        <f>SUMIFS(BALANCE_P!$E:$E,BALANCE_P!$X:$X,'BALANCE-REF'!$B1067)</f>
        <v>896075011</v>
      </c>
      <c r="I1067" s="656">
        <f>SUMIFS(BALANCE_P!$F:$F,BALANCE_P!$X:$X,'BALANCE-REF'!$B1067)</f>
        <v>0</v>
      </c>
      <c r="J1067" s="687">
        <f t="shared" si="48"/>
        <v>896075011</v>
      </c>
      <c r="K1067" s="687">
        <f t="shared" si="49"/>
        <v>0</v>
      </c>
    </row>
    <row r="1068" spans="1:11" ht="19" x14ac:dyDescent="0.25">
      <c r="A1068" s="671">
        <f t="shared" si="50"/>
        <v>3</v>
      </c>
      <c r="B1068" s="652">
        <v>621</v>
      </c>
      <c r="C1068" s="652" t="s">
        <v>1765</v>
      </c>
      <c r="D1068" s="654">
        <f>SUMIFS('BALANCE_P-1'!$C:$C,'BALANCE_P-1'!$W:$W,'BALANCE-REF'!$B1068)</f>
        <v>0</v>
      </c>
      <c r="E1068" s="654">
        <f>SUMIFS('BALANCE_P-1'!$D:$D,'BALANCE_P-1'!$W:$W,'BALANCE-REF'!$B1068)</f>
        <v>0</v>
      </c>
      <c r="F1068" s="654">
        <f>SUMIFS(BALANCE_P!$C:$C,BALANCE_P!$W:$W,'BALANCE-REF'!$B1068)</f>
        <v>337578470</v>
      </c>
      <c r="G1068" s="654">
        <f>SUMIFS(BALANCE_P!$D:$D,BALANCE_P!$W:$W,'BALANCE-REF'!$B1068)</f>
        <v>23526421</v>
      </c>
      <c r="H1068" s="656">
        <f>SUMIFS(BALANCE_P!$E:$E,BALANCE_P!$W:$W,'BALANCE-REF'!$B1068)</f>
        <v>314052049</v>
      </c>
      <c r="I1068" s="656">
        <f>SUMIFS(BALANCE_P!$F:$F,BALANCE_P!$W:$W,'BALANCE-REF'!$B1068)</f>
        <v>0</v>
      </c>
      <c r="J1068" s="687">
        <f t="shared" si="48"/>
        <v>314052049</v>
      </c>
      <c r="K1068" s="687">
        <f t="shared" si="49"/>
        <v>0</v>
      </c>
    </row>
    <row r="1069" spans="1:11" ht="19" x14ac:dyDescent="0.25">
      <c r="A1069" s="671">
        <f t="shared" si="50"/>
        <v>4</v>
      </c>
      <c r="B1069" s="652">
        <v>6211</v>
      </c>
      <c r="C1069" s="652" t="s">
        <v>338</v>
      </c>
      <c r="D1069" s="654">
        <f>SUMIFS('BALANCE_P-1'!$C:$C,'BALANCE_P-1'!$V:$V,'BALANCE-REF'!$B1069)</f>
        <v>0</v>
      </c>
      <c r="E1069" s="654">
        <f>SUMIFS('BALANCE_P-1'!$D:$D,'BALANCE_P-1'!$V:$V,'BALANCE-REF'!$B1069)</f>
        <v>0</v>
      </c>
      <c r="F1069" s="654">
        <f>SUMIFS(BALANCE_P!$C:$C,BALANCE_P!$V:$V,'BALANCE-REF'!$B1069)</f>
        <v>0</v>
      </c>
      <c r="G1069" s="654">
        <f>SUMIFS(BALANCE_P!$D:$D,BALANCE_P!$V:$V,'BALANCE-REF'!$B1069)</f>
        <v>0</v>
      </c>
      <c r="H1069" s="656">
        <f>SUMIFS(BALANCE_P!$E:$E,BALANCE_P!$V:$V,'BALANCE-REF'!$B1069)</f>
        <v>0</v>
      </c>
      <c r="I1069" s="656">
        <f>SUMIFS(BALANCE_P!$F:$F,BALANCE_P!$V:$V,'BALANCE-REF'!$B1069)</f>
        <v>0</v>
      </c>
      <c r="J1069" s="687">
        <f t="shared" si="48"/>
        <v>0</v>
      </c>
      <c r="K1069" s="687">
        <f t="shared" si="49"/>
        <v>0</v>
      </c>
    </row>
    <row r="1070" spans="1:11" ht="19" x14ac:dyDescent="0.25">
      <c r="A1070" s="671">
        <f t="shared" si="50"/>
        <v>4</v>
      </c>
      <c r="B1070" s="652">
        <v>6212</v>
      </c>
      <c r="C1070" s="652" t="s">
        <v>165</v>
      </c>
      <c r="D1070" s="654">
        <f>SUMIFS('BALANCE_P-1'!$C:$C,'BALANCE_P-1'!$V:$V,'BALANCE-REF'!$B1070)</f>
        <v>0</v>
      </c>
      <c r="E1070" s="654">
        <f>SUMIFS('BALANCE_P-1'!$D:$D,'BALANCE_P-1'!$V:$V,'BALANCE-REF'!$B1070)</f>
        <v>0</v>
      </c>
      <c r="F1070" s="654">
        <f>SUMIFS(BALANCE_P!$C:$C,BALANCE_P!$V:$V,'BALANCE-REF'!$B1070)</f>
        <v>217216525</v>
      </c>
      <c r="G1070" s="654">
        <f>SUMIFS(BALANCE_P!$D:$D,BALANCE_P!$V:$V,'BALANCE-REF'!$B1070)</f>
        <v>16665981</v>
      </c>
      <c r="H1070" s="656">
        <f>SUMIFS(BALANCE_P!$E:$E,BALANCE_P!$V:$V,'BALANCE-REF'!$B1070)</f>
        <v>200550544</v>
      </c>
      <c r="I1070" s="656">
        <f>SUMIFS(BALANCE_P!$F:$F,BALANCE_P!$V:$V,'BALANCE-REF'!$B1070)</f>
        <v>0</v>
      </c>
      <c r="J1070" s="687">
        <f t="shared" si="48"/>
        <v>200550544</v>
      </c>
      <c r="K1070" s="687">
        <f t="shared" si="49"/>
        <v>0</v>
      </c>
    </row>
    <row r="1071" spans="1:11" ht="19" x14ac:dyDescent="0.25">
      <c r="A1071" s="671">
        <f t="shared" si="50"/>
        <v>4</v>
      </c>
      <c r="B1071" s="652">
        <v>6213</v>
      </c>
      <c r="C1071" s="652" t="s">
        <v>2648</v>
      </c>
      <c r="D1071" s="654">
        <f>SUMIFS('BALANCE_P-1'!$C:$C,'BALANCE_P-1'!$V:$V,'BALANCE-REF'!$B1071)</f>
        <v>0</v>
      </c>
      <c r="E1071" s="654">
        <f>SUMIFS('BALANCE_P-1'!$D:$D,'BALANCE_P-1'!$V:$V,'BALANCE-REF'!$B1071)</f>
        <v>0</v>
      </c>
      <c r="F1071" s="654">
        <f>SUMIFS(BALANCE_P!$C:$C,BALANCE_P!$V:$V,'BALANCE-REF'!$B1071)</f>
        <v>0</v>
      </c>
      <c r="G1071" s="654">
        <f>SUMIFS(BALANCE_P!$D:$D,BALANCE_P!$V:$V,'BALANCE-REF'!$B1071)</f>
        <v>0</v>
      </c>
      <c r="H1071" s="656">
        <f>SUMIFS(BALANCE_P!$E:$E,BALANCE_P!$V:$V,'BALANCE-REF'!$B1071)</f>
        <v>0</v>
      </c>
      <c r="I1071" s="656">
        <f>SUMIFS(BALANCE_P!$F:$F,BALANCE_P!$V:$V,'BALANCE-REF'!$B1071)</f>
        <v>0</v>
      </c>
      <c r="J1071" s="687">
        <f t="shared" si="48"/>
        <v>0</v>
      </c>
      <c r="K1071" s="687">
        <f t="shared" si="49"/>
        <v>0</v>
      </c>
    </row>
    <row r="1072" spans="1:11" ht="19" x14ac:dyDescent="0.25">
      <c r="A1072" s="671">
        <f t="shared" si="50"/>
        <v>4</v>
      </c>
      <c r="B1072" s="652">
        <v>6214</v>
      </c>
      <c r="C1072" s="652" t="s">
        <v>2649</v>
      </c>
      <c r="D1072" s="654">
        <f>SUMIFS('BALANCE_P-1'!$C:$C,'BALANCE_P-1'!$V:$V,'BALANCE-REF'!$B1072)</f>
        <v>0</v>
      </c>
      <c r="E1072" s="654">
        <f>SUMIFS('BALANCE_P-1'!$D:$D,'BALANCE_P-1'!$V:$V,'BALANCE-REF'!$B1072)</f>
        <v>0</v>
      </c>
      <c r="F1072" s="654">
        <f>SUMIFS(BALANCE_P!$C:$C,BALANCE_P!$V:$V,'BALANCE-REF'!$B1072)</f>
        <v>82489798</v>
      </c>
      <c r="G1072" s="654">
        <f>SUMIFS(BALANCE_P!$D:$D,BALANCE_P!$V:$V,'BALANCE-REF'!$B1072)</f>
        <v>3713400</v>
      </c>
      <c r="H1072" s="656">
        <f>SUMIFS(BALANCE_P!$E:$E,BALANCE_P!$V:$V,'BALANCE-REF'!$B1072)</f>
        <v>78776398</v>
      </c>
      <c r="I1072" s="656">
        <f>SUMIFS(BALANCE_P!$F:$F,BALANCE_P!$V:$V,'BALANCE-REF'!$B1072)</f>
        <v>0</v>
      </c>
      <c r="J1072" s="687">
        <f t="shared" si="48"/>
        <v>78776398</v>
      </c>
      <c r="K1072" s="687">
        <f t="shared" si="49"/>
        <v>0</v>
      </c>
    </row>
    <row r="1073" spans="1:11" ht="19" x14ac:dyDescent="0.25">
      <c r="A1073" s="671">
        <f t="shared" si="50"/>
        <v>4</v>
      </c>
      <c r="B1073" s="652">
        <v>6215</v>
      </c>
      <c r="C1073" s="652" t="s">
        <v>167</v>
      </c>
      <c r="D1073" s="654">
        <f>SUMIFS('BALANCE_P-1'!$C:$C,'BALANCE_P-1'!$V:$V,'BALANCE-REF'!$B1073)</f>
        <v>0</v>
      </c>
      <c r="E1073" s="654">
        <f>SUMIFS('BALANCE_P-1'!$D:$D,'BALANCE_P-1'!$V:$V,'BALANCE-REF'!$B1073)</f>
        <v>0</v>
      </c>
      <c r="F1073" s="654">
        <f>SUMIFS(BALANCE_P!$C:$C,BALANCE_P!$V:$V,'BALANCE-REF'!$B1073)</f>
        <v>19572652</v>
      </c>
      <c r="G1073" s="654">
        <f>SUMIFS(BALANCE_P!$D:$D,BALANCE_P!$V:$V,'BALANCE-REF'!$B1073)</f>
        <v>3017040</v>
      </c>
      <c r="H1073" s="656">
        <f>SUMIFS(BALANCE_P!$E:$E,BALANCE_P!$V:$V,'BALANCE-REF'!$B1073)</f>
        <v>16555612</v>
      </c>
      <c r="I1073" s="656">
        <f>SUMIFS(BALANCE_P!$F:$F,BALANCE_P!$V:$V,'BALANCE-REF'!$B1073)</f>
        <v>0</v>
      </c>
      <c r="J1073" s="687">
        <f t="shared" si="48"/>
        <v>16555612</v>
      </c>
      <c r="K1073" s="687">
        <f t="shared" si="49"/>
        <v>0</v>
      </c>
    </row>
    <row r="1074" spans="1:11" ht="19" x14ac:dyDescent="0.25">
      <c r="A1074" s="671">
        <f t="shared" si="50"/>
        <v>4</v>
      </c>
      <c r="B1074" s="652">
        <v>6216</v>
      </c>
      <c r="C1074" s="652" t="s">
        <v>168</v>
      </c>
      <c r="D1074" s="654">
        <f>SUMIFS('BALANCE_P-1'!$C:$C,'BALANCE_P-1'!$V:$V,'BALANCE-REF'!$B1074)</f>
        <v>0</v>
      </c>
      <c r="E1074" s="654">
        <f>SUMIFS('BALANCE_P-1'!$D:$D,'BALANCE_P-1'!$V:$V,'BALANCE-REF'!$B1074)</f>
        <v>0</v>
      </c>
      <c r="F1074" s="654">
        <f>SUMIFS(BALANCE_P!$C:$C,BALANCE_P!$V:$V,'BALANCE-REF'!$B1074)</f>
        <v>8314095</v>
      </c>
      <c r="G1074" s="654">
        <f>SUMIFS(BALANCE_P!$D:$D,BALANCE_P!$V:$V,'BALANCE-REF'!$B1074)</f>
        <v>0</v>
      </c>
      <c r="H1074" s="656">
        <f>SUMIFS(BALANCE_P!$E:$E,BALANCE_P!$V:$V,'BALANCE-REF'!$B1074)</f>
        <v>8314095</v>
      </c>
      <c r="I1074" s="656">
        <f>SUMIFS(BALANCE_P!$F:$F,BALANCE_P!$V:$V,'BALANCE-REF'!$B1074)</f>
        <v>0</v>
      </c>
      <c r="J1074" s="687">
        <f t="shared" si="48"/>
        <v>8314095</v>
      </c>
      <c r="K1074" s="687">
        <f t="shared" si="49"/>
        <v>0</v>
      </c>
    </row>
    <row r="1075" spans="1:11" ht="19" x14ac:dyDescent="0.25">
      <c r="A1075" s="671">
        <f t="shared" si="50"/>
        <v>4</v>
      </c>
      <c r="B1075" s="652">
        <v>6217</v>
      </c>
      <c r="C1075" s="652" t="s">
        <v>2650</v>
      </c>
      <c r="D1075" s="654">
        <f>SUMIFS('BALANCE_P-1'!$C:$C,'BALANCE_P-1'!$V:$V,'BALANCE-REF'!$B1075)</f>
        <v>0</v>
      </c>
      <c r="E1075" s="654">
        <f>SUMIFS('BALANCE_P-1'!$D:$D,'BALANCE_P-1'!$V:$V,'BALANCE-REF'!$B1075)</f>
        <v>0</v>
      </c>
      <c r="F1075" s="654">
        <f>SUMIFS(BALANCE_P!$C:$C,BALANCE_P!$V:$V,'BALANCE-REF'!$B1075)</f>
        <v>9985400</v>
      </c>
      <c r="G1075" s="654">
        <f>SUMIFS(BALANCE_P!$D:$D,BALANCE_P!$V:$V,'BALANCE-REF'!$B1075)</f>
        <v>130000</v>
      </c>
      <c r="H1075" s="656">
        <f>SUMIFS(BALANCE_P!$E:$E,BALANCE_P!$V:$V,'BALANCE-REF'!$B1075)</f>
        <v>9855400</v>
      </c>
      <c r="I1075" s="656">
        <f>SUMIFS(BALANCE_P!$F:$F,BALANCE_P!$V:$V,'BALANCE-REF'!$B1075)</f>
        <v>0</v>
      </c>
      <c r="J1075" s="687">
        <f t="shared" si="48"/>
        <v>9855400</v>
      </c>
      <c r="K1075" s="687">
        <f t="shared" si="49"/>
        <v>0</v>
      </c>
    </row>
    <row r="1076" spans="1:11" ht="19" x14ac:dyDescent="0.25">
      <c r="A1076" s="671">
        <f t="shared" si="50"/>
        <v>5</v>
      </c>
      <c r="B1076" s="652">
        <v>62171</v>
      </c>
      <c r="C1076" s="652" t="s">
        <v>350</v>
      </c>
      <c r="D1076" s="654">
        <f>SUMIFS('BALANCE_P-1'!$C:$C,'BALANCE_P-1'!$U:$U,'BALANCE-REF'!$B1076)</f>
        <v>0</v>
      </c>
      <c r="E1076" s="654">
        <f>SUMIFS('BALANCE_P-1'!$D:$D,'BALANCE_P-1'!$U:$U,'BALANCE-REF'!$B1076)</f>
        <v>0</v>
      </c>
      <c r="F1076" s="654">
        <f>SUMIFS(BALANCE_P!$C:$C,BALANCE_P!$U:$U,'BALANCE-REF'!$B1076)</f>
        <v>5818700</v>
      </c>
      <c r="G1076" s="654">
        <f>SUMIFS(BALANCE_P!$D:$D,BALANCE_P!$U:$U,'BALANCE-REF'!$B1076)</f>
        <v>130000</v>
      </c>
      <c r="H1076" s="656">
        <f>SUMIFS(BALANCE_P!$E:$E,BALANCE_P!$U:$U,'BALANCE-REF'!$B1076)</f>
        <v>5688700</v>
      </c>
      <c r="I1076" s="656">
        <f>SUMIFS(BALANCE_P!$F:$F,BALANCE_P!$U:$U,'BALANCE-REF'!$B1076)</f>
        <v>0</v>
      </c>
      <c r="J1076" s="687">
        <f t="shared" si="48"/>
        <v>5688700</v>
      </c>
      <c r="K1076" s="687">
        <f t="shared" si="49"/>
        <v>0</v>
      </c>
    </row>
    <row r="1077" spans="1:11" ht="19" x14ac:dyDescent="0.25">
      <c r="A1077" s="671">
        <f t="shared" si="50"/>
        <v>5</v>
      </c>
      <c r="B1077" s="652">
        <v>62172</v>
      </c>
      <c r="C1077" s="652" t="s">
        <v>2651</v>
      </c>
      <c r="D1077" s="654">
        <f>SUMIFS('BALANCE_P-1'!$C:$C,'BALANCE_P-1'!$U:$U,'BALANCE-REF'!$B1077)</f>
        <v>0</v>
      </c>
      <c r="E1077" s="654">
        <f>SUMIFS('BALANCE_P-1'!$D:$D,'BALANCE_P-1'!$U:$U,'BALANCE-REF'!$B1077)</f>
        <v>0</v>
      </c>
      <c r="F1077" s="654">
        <f>SUMIFS(BALANCE_P!$C:$C,BALANCE_P!$U:$U,'BALANCE-REF'!$B1077)</f>
        <v>3401700</v>
      </c>
      <c r="G1077" s="654">
        <f>SUMIFS(BALANCE_P!$D:$D,BALANCE_P!$U:$U,'BALANCE-REF'!$B1077)</f>
        <v>0</v>
      </c>
      <c r="H1077" s="656">
        <f>SUMIFS(BALANCE_P!$E:$E,BALANCE_P!$U:$U,'BALANCE-REF'!$B1077)</f>
        <v>3401700</v>
      </c>
      <c r="I1077" s="656">
        <f>SUMIFS(BALANCE_P!$F:$F,BALANCE_P!$U:$U,'BALANCE-REF'!$B1077)</f>
        <v>0</v>
      </c>
      <c r="J1077" s="687">
        <f t="shared" si="48"/>
        <v>3401700</v>
      </c>
      <c r="K1077" s="687">
        <f t="shared" si="49"/>
        <v>0</v>
      </c>
    </row>
    <row r="1078" spans="1:11" ht="19" x14ac:dyDescent="0.25">
      <c r="A1078" s="671">
        <f t="shared" si="50"/>
        <v>5</v>
      </c>
      <c r="B1078" s="652">
        <v>62173</v>
      </c>
      <c r="C1078" s="652" t="s">
        <v>2652</v>
      </c>
      <c r="D1078" s="654">
        <f>SUMIFS('BALANCE_P-1'!$C:$C,'BALANCE_P-1'!$U:$U,'BALANCE-REF'!$B1078)</f>
        <v>0</v>
      </c>
      <c r="E1078" s="654">
        <f>SUMIFS('BALANCE_P-1'!$D:$D,'BALANCE_P-1'!$U:$U,'BALANCE-REF'!$B1078)</f>
        <v>0</v>
      </c>
      <c r="F1078" s="654">
        <f>SUMIFS(BALANCE_P!$C:$C,BALANCE_P!$U:$U,'BALANCE-REF'!$B1078)</f>
        <v>765000</v>
      </c>
      <c r="G1078" s="654">
        <f>SUMIFS(BALANCE_P!$D:$D,BALANCE_P!$U:$U,'BALANCE-REF'!$B1078)</f>
        <v>0</v>
      </c>
      <c r="H1078" s="656">
        <f>SUMIFS(BALANCE_P!$E:$E,BALANCE_P!$U:$U,'BALANCE-REF'!$B1078)</f>
        <v>765000</v>
      </c>
      <c r="I1078" s="656">
        <f>SUMIFS(BALANCE_P!$F:$F,BALANCE_P!$U:$U,'BALANCE-REF'!$B1078)</f>
        <v>0</v>
      </c>
      <c r="J1078" s="687">
        <f t="shared" si="48"/>
        <v>765000</v>
      </c>
      <c r="K1078" s="687">
        <f t="shared" si="49"/>
        <v>0</v>
      </c>
    </row>
    <row r="1079" spans="1:11" ht="19" x14ac:dyDescent="0.25">
      <c r="A1079" s="671">
        <f t="shared" si="50"/>
        <v>4</v>
      </c>
      <c r="B1079" s="652">
        <v>6218</v>
      </c>
      <c r="C1079" s="652" t="s">
        <v>150</v>
      </c>
      <c r="D1079" s="654">
        <f>SUMIFS('BALANCE_P-1'!$C:$C,'BALANCE_P-1'!$V:$V,'BALANCE-REF'!$B1079)</f>
        <v>0</v>
      </c>
      <c r="E1079" s="654">
        <f>SUMIFS('BALANCE_P-1'!$D:$D,'BALANCE_P-1'!$V:$V,'BALANCE-REF'!$B1079)</f>
        <v>0</v>
      </c>
      <c r="F1079" s="654">
        <f>SUMIFS(BALANCE_P!$C:$C,BALANCE_P!$V:$V,'BALANCE-REF'!$B1079)</f>
        <v>0</v>
      </c>
      <c r="G1079" s="654">
        <f>SUMIFS(BALANCE_P!$D:$D,BALANCE_P!$V:$V,'BALANCE-REF'!$B1079)</f>
        <v>0</v>
      </c>
      <c r="H1079" s="656">
        <f>SUMIFS(BALANCE_P!$E:$E,BALANCE_P!$V:$V,'BALANCE-REF'!$B1079)</f>
        <v>0</v>
      </c>
      <c r="I1079" s="656">
        <f>SUMIFS(BALANCE_P!$F:$F,BALANCE_P!$V:$V,'BALANCE-REF'!$B1079)</f>
        <v>0</v>
      </c>
      <c r="J1079" s="687">
        <f t="shared" si="48"/>
        <v>0</v>
      </c>
      <c r="K1079" s="687">
        <f t="shared" si="49"/>
        <v>0</v>
      </c>
    </row>
    <row r="1080" spans="1:11" ht="19" x14ac:dyDescent="0.25">
      <c r="A1080" s="671">
        <f t="shared" si="50"/>
        <v>4</v>
      </c>
      <c r="B1080" s="652">
        <v>6219</v>
      </c>
      <c r="C1080" s="652" t="s">
        <v>2653</v>
      </c>
      <c r="D1080" s="654">
        <f>SUMIFS('BALANCE_P-1'!$C:$C,'BALANCE_P-1'!$V:$V,'BALANCE-REF'!$B1080)</f>
        <v>0</v>
      </c>
      <c r="E1080" s="654">
        <f>SUMIFS('BALANCE_P-1'!$D:$D,'BALANCE_P-1'!$V:$V,'BALANCE-REF'!$B1080)</f>
        <v>0</v>
      </c>
      <c r="F1080" s="654">
        <f>SUMIFS(BALANCE_P!$C:$C,BALANCE_P!$V:$V,'BALANCE-REF'!$B1080)</f>
        <v>0</v>
      </c>
      <c r="G1080" s="654">
        <f>SUMIFS(BALANCE_P!$D:$D,BALANCE_P!$V:$V,'BALANCE-REF'!$B1080)</f>
        <v>0</v>
      </c>
      <c r="H1080" s="656">
        <f>SUMIFS(BALANCE_P!$E:$E,BALANCE_P!$V:$V,'BALANCE-REF'!$B1080)</f>
        <v>0</v>
      </c>
      <c r="I1080" s="656">
        <f>SUMIFS(BALANCE_P!$F:$F,BALANCE_P!$V:$V,'BALANCE-REF'!$B1080)</f>
        <v>0</v>
      </c>
      <c r="J1080" s="687">
        <f t="shared" si="48"/>
        <v>0</v>
      </c>
      <c r="K1080" s="687">
        <f t="shared" si="49"/>
        <v>0</v>
      </c>
    </row>
    <row r="1081" spans="1:11" ht="19" x14ac:dyDescent="0.25">
      <c r="A1081" s="671">
        <f t="shared" si="50"/>
        <v>3</v>
      </c>
      <c r="B1081" s="652">
        <v>622</v>
      </c>
      <c r="C1081" s="652" t="s">
        <v>1767</v>
      </c>
      <c r="D1081" s="654">
        <f>SUMIFS('BALANCE_P-1'!$C:$C,'BALANCE_P-1'!$W:$W,'BALANCE-REF'!$B1081)</f>
        <v>0</v>
      </c>
      <c r="E1081" s="654">
        <f>SUMIFS('BALANCE_P-1'!$D:$D,'BALANCE_P-1'!$W:$W,'BALANCE-REF'!$B1081)</f>
        <v>0</v>
      </c>
      <c r="F1081" s="654">
        <f>SUMIFS(BALANCE_P!$C:$C,BALANCE_P!$W:$W,'BALANCE-REF'!$B1081)</f>
        <v>762552424</v>
      </c>
      <c r="G1081" s="654">
        <f>SUMIFS(BALANCE_P!$D:$D,BALANCE_P!$W:$W,'BALANCE-REF'!$B1081)</f>
        <v>201906119</v>
      </c>
      <c r="H1081" s="656">
        <f>SUMIFS(BALANCE_P!$E:$E,BALANCE_P!$W:$W,'BALANCE-REF'!$B1081)</f>
        <v>560646305</v>
      </c>
      <c r="I1081" s="656">
        <f>SUMIFS(BALANCE_P!$F:$F,BALANCE_P!$W:$W,'BALANCE-REF'!$B1081)</f>
        <v>0</v>
      </c>
      <c r="J1081" s="687">
        <f t="shared" si="48"/>
        <v>560646305</v>
      </c>
      <c r="K1081" s="687">
        <f t="shared" si="49"/>
        <v>0</v>
      </c>
    </row>
    <row r="1082" spans="1:11" ht="19" x14ac:dyDescent="0.25">
      <c r="A1082" s="671">
        <f t="shared" si="50"/>
        <v>4</v>
      </c>
      <c r="B1082" s="652">
        <v>6221</v>
      </c>
      <c r="C1082" s="652" t="s">
        <v>2654</v>
      </c>
      <c r="D1082" s="654">
        <f>SUMIFS('BALANCE_P-1'!$C:$C,'BALANCE_P-1'!$V:$V,'BALANCE-REF'!$B1082)</f>
        <v>0</v>
      </c>
      <c r="E1082" s="654">
        <f>SUMIFS('BALANCE_P-1'!$D:$D,'BALANCE_P-1'!$V:$V,'BALANCE-REF'!$B1082)</f>
        <v>0</v>
      </c>
      <c r="F1082" s="654">
        <f>SUMIFS(BALANCE_P!$C:$C,BALANCE_P!$V:$V,'BALANCE-REF'!$B1082)</f>
        <v>195447415</v>
      </c>
      <c r="G1082" s="654">
        <f>SUMIFS(BALANCE_P!$D:$D,BALANCE_P!$V:$V,'BALANCE-REF'!$B1082)</f>
        <v>1955638</v>
      </c>
      <c r="H1082" s="656">
        <f>SUMIFS(BALANCE_P!$E:$E,BALANCE_P!$V:$V,'BALANCE-REF'!$B1082)</f>
        <v>193491777</v>
      </c>
      <c r="I1082" s="656">
        <f>SUMIFS(BALANCE_P!$F:$F,BALANCE_P!$V:$V,'BALANCE-REF'!$B1082)</f>
        <v>0</v>
      </c>
      <c r="J1082" s="687">
        <f t="shared" si="48"/>
        <v>193491777</v>
      </c>
      <c r="K1082" s="687">
        <f t="shared" si="49"/>
        <v>0</v>
      </c>
    </row>
    <row r="1083" spans="1:11" ht="19" x14ac:dyDescent="0.25">
      <c r="A1083" s="671">
        <f t="shared" si="50"/>
        <v>4</v>
      </c>
      <c r="B1083" s="652">
        <v>6222</v>
      </c>
      <c r="C1083" s="652" t="s">
        <v>169</v>
      </c>
      <c r="D1083" s="654">
        <f>SUMIFS('BALANCE_P-1'!$C:$C,'BALANCE_P-1'!$V:$V,'BALANCE-REF'!$B1083)</f>
        <v>0</v>
      </c>
      <c r="E1083" s="654">
        <f>SUMIFS('BALANCE_P-1'!$D:$D,'BALANCE_P-1'!$V:$V,'BALANCE-REF'!$B1083)</f>
        <v>0</v>
      </c>
      <c r="F1083" s="654">
        <f>SUMIFS(BALANCE_P!$C:$C,BALANCE_P!$V:$V,'BALANCE-REF'!$B1083)</f>
        <v>189429683</v>
      </c>
      <c r="G1083" s="654">
        <f>SUMIFS(BALANCE_P!$D:$D,BALANCE_P!$V:$V,'BALANCE-REF'!$B1083)</f>
        <v>130172086</v>
      </c>
      <c r="H1083" s="656">
        <f>SUMIFS(BALANCE_P!$E:$E,BALANCE_P!$V:$V,'BALANCE-REF'!$B1083)</f>
        <v>59257597</v>
      </c>
      <c r="I1083" s="656">
        <f>SUMIFS(BALANCE_P!$F:$F,BALANCE_P!$V:$V,'BALANCE-REF'!$B1083)</f>
        <v>0</v>
      </c>
      <c r="J1083" s="687">
        <f t="shared" si="48"/>
        <v>59257597</v>
      </c>
      <c r="K1083" s="687">
        <f t="shared" si="49"/>
        <v>0</v>
      </c>
    </row>
    <row r="1084" spans="1:11" ht="19" x14ac:dyDescent="0.25">
      <c r="A1084" s="671">
        <f t="shared" si="50"/>
        <v>4</v>
      </c>
      <c r="B1084" s="652">
        <v>6223</v>
      </c>
      <c r="C1084" s="652" t="s">
        <v>170</v>
      </c>
      <c r="D1084" s="654">
        <f>SUMIFS('BALANCE_P-1'!$C:$C,'BALANCE_P-1'!$V:$V,'BALANCE-REF'!$B1084)</f>
        <v>0</v>
      </c>
      <c r="E1084" s="654">
        <f>SUMIFS('BALANCE_P-1'!$D:$D,'BALANCE_P-1'!$V:$V,'BALANCE-REF'!$B1084)</f>
        <v>0</v>
      </c>
      <c r="F1084" s="654">
        <f>SUMIFS(BALANCE_P!$C:$C,BALANCE_P!$V:$V,'BALANCE-REF'!$B1084)</f>
        <v>88247182</v>
      </c>
      <c r="G1084" s="654">
        <f>SUMIFS(BALANCE_P!$D:$D,BALANCE_P!$V:$V,'BALANCE-REF'!$B1084)</f>
        <v>0</v>
      </c>
      <c r="H1084" s="656">
        <f>SUMIFS(BALANCE_P!$E:$E,BALANCE_P!$V:$V,'BALANCE-REF'!$B1084)</f>
        <v>88247182</v>
      </c>
      <c r="I1084" s="656">
        <f>SUMIFS(BALANCE_P!$F:$F,BALANCE_P!$V:$V,'BALANCE-REF'!$B1084)</f>
        <v>0</v>
      </c>
      <c r="J1084" s="687">
        <f t="shared" si="48"/>
        <v>88247182</v>
      </c>
      <c r="K1084" s="687">
        <f t="shared" si="49"/>
        <v>0</v>
      </c>
    </row>
    <row r="1085" spans="1:11" ht="19" x14ac:dyDescent="0.25">
      <c r="A1085" s="671">
        <f t="shared" si="50"/>
        <v>4</v>
      </c>
      <c r="B1085" s="652">
        <v>6224</v>
      </c>
      <c r="C1085" s="652" t="s">
        <v>171</v>
      </c>
      <c r="D1085" s="654">
        <f>SUMIFS('BALANCE_P-1'!$C:$C,'BALANCE_P-1'!$V:$V,'BALANCE-REF'!$B1085)</f>
        <v>0</v>
      </c>
      <c r="E1085" s="654">
        <f>SUMIFS('BALANCE_P-1'!$D:$D,'BALANCE_P-1'!$V:$V,'BALANCE-REF'!$B1085)</f>
        <v>0</v>
      </c>
      <c r="F1085" s="654">
        <f>SUMIFS(BALANCE_P!$C:$C,BALANCE_P!$V:$V,'BALANCE-REF'!$B1085)</f>
        <v>29581560</v>
      </c>
      <c r="G1085" s="654">
        <f>SUMIFS(BALANCE_P!$D:$D,BALANCE_P!$V:$V,'BALANCE-REF'!$B1085)</f>
        <v>184000</v>
      </c>
      <c r="H1085" s="656">
        <f>SUMIFS(BALANCE_P!$E:$E,BALANCE_P!$V:$V,'BALANCE-REF'!$B1085)</f>
        <v>29397560</v>
      </c>
      <c r="I1085" s="656">
        <f>SUMIFS(BALANCE_P!$F:$F,BALANCE_P!$V:$V,'BALANCE-REF'!$B1085)</f>
        <v>0</v>
      </c>
      <c r="J1085" s="687">
        <f t="shared" si="48"/>
        <v>29397560</v>
      </c>
      <c r="K1085" s="687">
        <f t="shared" si="49"/>
        <v>0</v>
      </c>
    </row>
    <row r="1086" spans="1:11" ht="19" x14ac:dyDescent="0.25">
      <c r="A1086" s="671">
        <f t="shared" si="50"/>
        <v>4</v>
      </c>
      <c r="B1086" s="652">
        <v>6225</v>
      </c>
      <c r="C1086" s="652" t="s">
        <v>2655</v>
      </c>
      <c r="D1086" s="654">
        <f>SUMIFS('BALANCE_P-1'!$C:$C,'BALANCE_P-1'!$V:$V,'BALANCE-REF'!$B1086)</f>
        <v>0</v>
      </c>
      <c r="E1086" s="654">
        <f>SUMIFS('BALANCE_P-1'!$D:$D,'BALANCE_P-1'!$V:$V,'BALANCE-REF'!$B1086)</f>
        <v>0</v>
      </c>
      <c r="F1086" s="654">
        <f>SUMIFS(BALANCE_P!$C:$C,BALANCE_P!$V:$V,'BALANCE-REF'!$B1086)</f>
        <v>0</v>
      </c>
      <c r="G1086" s="654">
        <f>SUMIFS(BALANCE_P!$D:$D,BALANCE_P!$V:$V,'BALANCE-REF'!$B1086)</f>
        <v>0</v>
      </c>
      <c r="H1086" s="656">
        <f>SUMIFS(BALANCE_P!$E:$E,BALANCE_P!$V:$V,'BALANCE-REF'!$B1086)</f>
        <v>0</v>
      </c>
      <c r="I1086" s="656">
        <f>SUMIFS(BALANCE_P!$F:$F,BALANCE_P!$V:$V,'BALANCE-REF'!$B1086)</f>
        <v>0</v>
      </c>
      <c r="J1086" s="687">
        <f t="shared" si="48"/>
        <v>0</v>
      </c>
      <c r="K1086" s="687">
        <f t="shared" si="49"/>
        <v>0</v>
      </c>
    </row>
    <row r="1087" spans="1:11" ht="19" x14ac:dyDescent="0.25">
      <c r="A1087" s="671">
        <f t="shared" si="50"/>
        <v>4</v>
      </c>
      <c r="B1087" s="652">
        <v>6226</v>
      </c>
      <c r="C1087" s="652" t="s">
        <v>2656</v>
      </c>
      <c r="D1087" s="654">
        <f>SUMIFS('BALANCE_P-1'!$C:$C,'BALANCE_P-1'!$V:$V,'BALANCE-REF'!$B1087)</f>
        <v>0</v>
      </c>
      <c r="E1087" s="654">
        <f>SUMIFS('BALANCE_P-1'!$D:$D,'BALANCE_P-1'!$V:$V,'BALANCE-REF'!$B1087)</f>
        <v>0</v>
      </c>
      <c r="F1087" s="654">
        <f>SUMIFS(BALANCE_P!$C:$C,BALANCE_P!$V:$V,'BALANCE-REF'!$B1087)</f>
        <v>88951104</v>
      </c>
      <c r="G1087" s="654">
        <f>SUMIFS(BALANCE_P!$D:$D,BALANCE_P!$V:$V,'BALANCE-REF'!$B1087)</f>
        <v>47276010</v>
      </c>
      <c r="H1087" s="656">
        <f>SUMIFS(BALANCE_P!$E:$E,BALANCE_P!$V:$V,'BALANCE-REF'!$B1087)</f>
        <v>41675094</v>
      </c>
      <c r="I1087" s="656">
        <f>SUMIFS(BALANCE_P!$F:$F,BALANCE_P!$V:$V,'BALANCE-REF'!$B1087)</f>
        <v>0</v>
      </c>
      <c r="J1087" s="687">
        <f t="shared" si="48"/>
        <v>41675094</v>
      </c>
      <c r="K1087" s="687">
        <f t="shared" si="49"/>
        <v>0</v>
      </c>
    </row>
    <row r="1088" spans="1:11" ht="19" x14ac:dyDescent="0.25">
      <c r="A1088" s="671">
        <f t="shared" si="50"/>
        <v>5</v>
      </c>
      <c r="B1088" s="652">
        <v>62261</v>
      </c>
      <c r="C1088" s="652" t="s">
        <v>2657</v>
      </c>
      <c r="D1088" s="654">
        <f>SUMIFS('BALANCE_P-1'!$C:$C,'BALANCE_P-1'!$U:$U,'BALANCE-REF'!$B1088)</f>
        <v>0</v>
      </c>
      <c r="E1088" s="654">
        <f>SUMIFS('BALANCE_P-1'!$D:$D,'BALANCE_P-1'!$U:$U,'BALANCE-REF'!$B1088)</f>
        <v>0</v>
      </c>
      <c r="F1088" s="654">
        <f>SUMIFS(BALANCE_P!$C:$C,BALANCE_P!$U:$U,'BALANCE-REF'!$B1088)</f>
        <v>88650394</v>
      </c>
      <c r="G1088" s="654">
        <f>SUMIFS(BALANCE_P!$D:$D,BALANCE_P!$U:$U,'BALANCE-REF'!$B1088)</f>
        <v>46975300</v>
      </c>
      <c r="H1088" s="656">
        <f>SUMIFS(BALANCE_P!$E:$E,BALANCE_P!$U:$U,'BALANCE-REF'!$B1088)</f>
        <v>41675094</v>
      </c>
      <c r="I1088" s="656">
        <f>SUMIFS(BALANCE_P!$F:$F,BALANCE_P!$U:$U,'BALANCE-REF'!$B1088)</f>
        <v>0</v>
      </c>
      <c r="J1088" s="687">
        <f t="shared" si="48"/>
        <v>41675094</v>
      </c>
      <c r="K1088" s="687">
        <f t="shared" si="49"/>
        <v>0</v>
      </c>
    </row>
    <row r="1089" spans="1:11" ht="19" x14ac:dyDescent="0.25">
      <c r="A1089" s="671">
        <f t="shared" si="50"/>
        <v>5</v>
      </c>
      <c r="B1089" s="652">
        <v>62262</v>
      </c>
      <c r="C1089" s="652" t="s">
        <v>2658</v>
      </c>
      <c r="D1089" s="654">
        <f>SUMIFS('BALANCE_P-1'!$C:$C,'BALANCE_P-1'!$U:$U,'BALANCE-REF'!$B1089)</f>
        <v>0</v>
      </c>
      <c r="E1089" s="654">
        <f>SUMIFS('BALANCE_P-1'!$D:$D,'BALANCE_P-1'!$U:$U,'BALANCE-REF'!$B1089)</f>
        <v>0</v>
      </c>
      <c r="F1089" s="654">
        <f>SUMIFS(BALANCE_P!$C:$C,BALANCE_P!$U:$U,'BALANCE-REF'!$B1089)</f>
        <v>0</v>
      </c>
      <c r="G1089" s="654">
        <f>SUMIFS(BALANCE_P!$D:$D,BALANCE_P!$U:$U,'BALANCE-REF'!$B1089)</f>
        <v>0</v>
      </c>
      <c r="H1089" s="656">
        <f>SUMIFS(BALANCE_P!$E:$E,BALANCE_P!$U:$U,'BALANCE-REF'!$B1089)</f>
        <v>0</v>
      </c>
      <c r="I1089" s="656">
        <f>SUMIFS(BALANCE_P!$F:$F,BALANCE_P!$U:$U,'BALANCE-REF'!$B1089)</f>
        <v>0</v>
      </c>
      <c r="J1089" s="687">
        <f t="shared" si="48"/>
        <v>0</v>
      </c>
      <c r="K1089" s="687">
        <f t="shared" si="49"/>
        <v>0</v>
      </c>
    </row>
    <row r="1090" spans="1:11" ht="19" x14ac:dyDescent="0.25">
      <c r="A1090" s="671">
        <f t="shared" si="50"/>
        <v>4</v>
      </c>
      <c r="B1090" s="652">
        <v>6227</v>
      </c>
      <c r="C1090" s="652" t="s">
        <v>2659</v>
      </c>
      <c r="D1090" s="654">
        <f>SUMIFS('BALANCE_P-1'!$C:$C,'BALANCE_P-1'!$V:$V,'BALANCE-REF'!$B1090)</f>
        <v>0</v>
      </c>
      <c r="E1090" s="654">
        <f>SUMIFS('BALANCE_P-1'!$D:$D,'BALANCE_P-1'!$V:$V,'BALANCE-REF'!$B1090)</f>
        <v>0</v>
      </c>
      <c r="F1090" s="654">
        <f>SUMIFS(BALANCE_P!$C:$C,BALANCE_P!$V:$V,'BALANCE-REF'!$B1090)</f>
        <v>170895480</v>
      </c>
      <c r="G1090" s="654">
        <f>SUMIFS(BALANCE_P!$D:$D,BALANCE_P!$V:$V,'BALANCE-REF'!$B1090)</f>
        <v>22318385</v>
      </c>
      <c r="H1090" s="656">
        <f>SUMIFS(BALANCE_P!$E:$E,BALANCE_P!$V:$V,'BALANCE-REF'!$B1090)</f>
        <v>148577095</v>
      </c>
      <c r="I1090" s="656">
        <f>SUMIFS(BALANCE_P!$F:$F,BALANCE_P!$V:$V,'BALANCE-REF'!$B1090)</f>
        <v>0</v>
      </c>
      <c r="J1090" s="687">
        <f t="shared" si="48"/>
        <v>148577095</v>
      </c>
      <c r="K1090" s="687">
        <f t="shared" si="49"/>
        <v>0</v>
      </c>
    </row>
    <row r="1091" spans="1:11" ht="19" x14ac:dyDescent="0.25">
      <c r="A1091" s="671">
        <f t="shared" si="50"/>
        <v>4</v>
      </c>
      <c r="B1091" s="652">
        <v>6228</v>
      </c>
      <c r="C1091" s="652" t="s">
        <v>150</v>
      </c>
      <c r="D1091" s="654">
        <f>SUMIFS('BALANCE_P-1'!$C:$C,'BALANCE_P-1'!$V:$V,'BALANCE-REF'!$B1091)</f>
        <v>0</v>
      </c>
      <c r="E1091" s="654">
        <f>SUMIFS('BALANCE_P-1'!$D:$D,'BALANCE_P-1'!$V:$V,'BALANCE-REF'!$B1091)</f>
        <v>0</v>
      </c>
      <c r="F1091" s="654">
        <f>SUMIFS(BALANCE_P!$C:$C,BALANCE_P!$V:$V,'BALANCE-REF'!$B1091)</f>
        <v>0</v>
      </c>
      <c r="G1091" s="654">
        <f>SUMIFS(BALANCE_P!$D:$D,BALANCE_P!$V:$V,'BALANCE-REF'!$B1091)</f>
        <v>0</v>
      </c>
      <c r="H1091" s="656">
        <f>SUMIFS(BALANCE_P!$E:$E,BALANCE_P!$V:$V,'BALANCE-REF'!$B1091)</f>
        <v>0</v>
      </c>
      <c r="I1091" s="656">
        <f>SUMIFS(BALANCE_P!$F:$F,BALANCE_P!$V:$V,'BALANCE-REF'!$B1091)</f>
        <v>0</v>
      </c>
      <c r="J1091" s="687">
        <f t="shared" si="48"/>
        <v>0</v>
      </c>
      <c r="K1091" s="687">
        <f t="shared" si="49"/>
        <v>0</v>
      </c>
    </row>
    <row r="1092" spans="1:11" ht="19" x14ac:dyDescent="0.25">
      <c r="A1092" s="671">
        <f t="shared" si="50"/>
        <v>4</v>
      </c>
      <c r="B1092" s="652">
        <v>6229</v>
      </c>
      <c r="C1092" s="652" t="s">
        <v>2660</v>
      </c>
      <c r="D1092" s="654">
        <f>SUMIFS('BALANCE_P-1'!$C:$C,'BALANCE_P-1'!$V:$V,'BALANCE-REF'!$B1092)</f>
        <v>0</v>
      </c>
      <c r="E1092" s="654">
        <f>SUMIFS('BALANCE_P-1'!$D:$D,'BALANCE_P-1'!$V:$V,'BALANCE-REF'!$B1092)</f>
        <v>0</v>
      </c>
      <c r="F1092" s="654">
        <f>SUMIFS(BALANCE_P!$C:$C,BALANCE_P!$V:$V,'BALANCE-REF'!$B1092)</f>
        <v>0</v>
      </c>
      <c r="G1092" s="654">
        <f>SUMIFS(BALANCE_P!$D:$D,BALANCE_P!$V:$V,'BALANCE-REF'!$B1092)</f>
        <v>0</v>
      </c>
      <c r="H1092" s="656">
        <f>SUMIFS(BALANCE_P!$E:$E,BALANCE_P!$V:$V,'BALANCE-REF'!$B1092)</f>
        <v>0</v>
      </c>
      <c r="I1092" s="656">
        <f>SUMIFS(BALANCE_P!$F:$F,BALANCE_P!$V:$V,'BALANCE-REF'!$B1092)</f>
        <v>0</v>
      </c>
      <c r="J1092" s="687">
        <f t="shared" si="48"/>
        <v>0</v>
      </c>
      <c r="K1092" s="687">
        <f t="shared" si="49"/>
        <v>0</v>
      </c>
    </row>
    <row r="1093" spans="1:11" ht="19" x14ac:dyDescent="0.25">
      <c r="A1093" s="671">
        <f t="shared" si="50"/>
        <v>3</v>
      </c>
      <c r="B1093" s="652">
        <v>623</v>
      </c>
      <c r="C1093" s="652" t="s">
        <v>1769</v>
      </c>
      <c r="D1093" s="654">
        <f>SUMIFS('BALANCE_P-1'!$C:$C,'BALANCE_P-1'!$W:$W,'BALANCE-REF'!$B1093)</f>
        <v>0</v>
      </c>
      <c r="E1093" s="654">
        <f>SUMIFS('BALANCE_P-1'!$D:$D,'BALANCE_P-1'!$W:$W,'BALANCE-REF'!$B1093)</f>
        <v>0</v>
      </c>
      <c r="F1093" s="654">
        <f>SUMIFS(BALANCE_P!$C:$C,BALANCE_P!$W:$W,'BALANCE-REF'!$B1093)</f>
        <v>23425532</v>
      </c>
      <c r="G1093" s="654">
        <f>SUMIFS(BALANCE_P!$D:$D,BALANCE_P!$W:$W,'BALANCE-REF'!$B1093)</f>
        <v>2048875</v>
      </c>
      <c r="H1093" s="656">
        <f>SUMIFS(BALANCE_P!$E:$E,BALANCE_P!$W:$W,'BALANCE-REF'!$B1093)</f>
        <v>21376657</v>
      </c>
      <c r="I1093" s="656">
        <f>SUMIFS(BALANCE_P!$F:$F,BALANCE_P!$W:$W,'BALANCE-REF'!$B1093)</f>
        <v>0</v>
      </c>
      <c r="J1093" s="687">
        <f t="shared" si="48"/>
        <v>21376657</v>
      </c>
      <c r="K1093" s="687">
        <f t="shared" si="49"/>
        <v>0</v>
      </c>
    </row>
    <row r="1094" spans="1:11" ht="19" x14ac:dyDescent="0.25">
      <c r="A1094" s="671">
        <f t="shared" si="50"/>
        <v>4</v>
      </c>
      <c r="B1094" s="652">
        <v>6231</v>
      </c>
      <c r="C1094" s="652" t="s">
        <v>2661</v>
      </c>
      <c r="D1094" s="654">
        <f>SUMIFS('BALANCE_P-1'!$C:$C,'BALANCE_P-1'!$V:$V,'BALANCE-REF'!$B1094)</f>
        <v>0</v>
      </c>
      <c r="E1094" s="654">
        <f>SUMIFS('BALANCE_P-1'!$D:$D,'BALANCE_P-1'!$V:$V,'BALANCE-REF'!$B1094)</f>
        <v>0</v>
      </c>
      <c r="F1094" s="654">
        <f>SUMIFS(BALANCE_P!$C:$C,BALANCE_P!$V:$V,'BALANCE-REF'!$B1094)</f>
        <v>0</v>
      </c>
      <c r="G1094" s="654">
        <f>SUMIFS(BALANCE_P!$D:$D,BALANCE_P!$V:$V,'BALANCE-REF'!$B1094)</f>
        <v>0</v>
      </c>
      <c r="H1094" s="656">
        <f>SUMIFS(BALANCE_P!$E:$E,BALANCE_P!$V:$V,'BALANCE-REF'!$B1094)</f>
        <v>0</v>
      </c>
      <c r="I1094" s="656">
        <f>SUMIFS(BALANCE_P!$F:$F,BALANCE_P!$V:$V,'BALANCE-REF'!$B1094)</f>
        <v>0</v>
      </c>
      <c r="J1094" s="687">
        <f t="shared" si="48"/>
        <v>0</v>
      </c>
      <c r="K1094" s="687">
        <f t="shared" si="49"/>
        <v>0</v>
      </c>
    </row>
    <row r="1095" spans="1:11" ht="19" x14ac:dyDescent="0.25">
      <c r="A1095" s="671">
        <f t="shared" si="50"/>
        <v>4</v>
      </c>
      <c r="B1095" s="652">
        <v>6232</v>
      </c>
      <c r="C1095" s="652" t="s">
        <v>2662</v>
      </c>
      <c r="D1095" s="654">
        <f>SUMIFS('BALANCE_P-1'!$C:$C,'BALANCE_P-1'!$V:$V,'BALANCE-REF'!$B1095)</f>
        <v>0</v>
      </c>
      <c r="E1095" s="654">
        <f>SUMIFS('BALANCE_P-1'!$D:$D,'BALANCE_P-1'!$V:$V,'BALANCE-REF'!$B1095)</f>
        <v>0</v>
      </c>
      <c r="F1095" s="654">
        <f>SUMIFS(BALANCE_P!$C:$C,BALANCE_P!$V:$V,'BALANCE-REF'!$B1095)</f>
        <v>0</v>
      </c>
      <c r="G1095" s="654">
        <f>SUMIFS(BALANCE_P!$D:$D,BALANCE_P!$V:$V,'BALANCE-REF'!$B1095)</f>
        <v>0</v>
      </c>
      <c r="H1095" s="656">
        <f>SUMIFS(BALANCE_P!$E:$E,BALANCE_P!$V:$V,'BALANCE-REF'!$B1095)</f>
        <v>0</v>
      </c>
      <c r="I1095" s="656">
        <f>SUMIFS(BALANCE_P!$F:$F,BALANCE_P!$V:$V,'BALANCE-REF'!$B1095)</f>
        <v>0</v>
      </c>
      <c r="J1095" s="687">
        <f t="shared" ref="J1095:J1158" si="51">H1095-D1095</f>
        <v>0</v>
      </c>
      <c r="K1095" s="687">
        <f t="shared" ref="K1095:K1158" si="52">I1095-E1095</f>
        <v>0</v>
      </c>
    </row>
    <row r="1096" spans="1:11" ht="19" x14ac:dyDescent="0.25">
      <c r="A1096" s="671">
        <f t="shared" si="50"/>
        <v>4</v>
      </c>
      <c r="B1096" s="652">
        <v>6233</v>
      </c>
      <c r="C1096" s="652" t="s">
        <v>382</v>
      </c>
      <c r="D1096" s="654">
        <f>SUMIFS('BALANCE_P-1'!$C:$C,'BALANCE_P-1'!$V:$V,'BALANCE-REF'!$B1096)</f>
        <v>0</v>
      </c>
      <c r="E1096" s="654">
        <f>SUMIFS('BALANCE_P-1'!$D:$D,'BALANCE_P-1'!$V:$V,'BALANCE-REF'!$B1096)</f>
        <v>0</v>
      </c>
      <c r="F1096" s="654">
        <f>SUMIFS(BALANCE_P!$C:$C,BALANCE_P!$V:$V,'BALANCE-REF'!$B1096)</f>
        <v>22725532</v>
      </c>
      <c r="G1096" s="654">
        <f>SUMIFS(BALANCE_P!$D:$D,BALANCE_P!$V:$V,'BALANCE-REF'!$B1096)</f>
        <v>2048875</v>
      </c>
      <c r="H1096" s="656">
        <f>SUMIFS(BALANCE_P!$E:$E,BALANCE_P!$V:$V,'BALANCE-REF'!$B1096)</f>
        <v>20676657</v>
      </c>
      <c r="I1096" s="656">
        <f>SUMIFS(BALANCE_P!$F:$F,BALANCE_P!$V:$V,'BALANCE-REF'!$B1096)</f>
        <v>0</v>
      </c>
      <c r="J1096" s="687">
        <f t="shared" si="51"/>
        <v>20676657</v>
      </c>
      <c r="K1096" s="687">
        <f t="shared" si="52"/>
        <v>0</v>
      </c>
    </row>
    <row r="1097" spans="1:11" ht="19" x14ac:dyDescent="0.25">
      <c r="A1097" s="671">
        <f t="shared" si="50"/>
        <v>4</v>
      </c>
      <c r="B1097" s="652">
        <v>6235</v>
      </c>
      <c r="C1097" s="652" t="s">
        <v>384</v>
      </c>
      <c r="D1097" s="654">
        <f>SUMIFS('BALANCE_P-1'!$C:$C,'BALANCE_P-1'!$V:$V,'BALANCE-REF'!$B1097)</f>
        <v>0</v>
      </c>
      <c r="E1097" s="654">
        <f>SUMIFS('BALANCE_P-1'!$D:$D,'BALANCE_P-1'!$V:$V,'BALANCE-REF'!$B1097)</f>
        <v>0</v>
      </c>
      <c r="F1097" s="654">
        <f>SUMIFS(BALANCE_P!$C:$C,BALANCE_P!$V:$V,'BALANCE-REF'!$B1097)</f>
        <v>0</v>
      </c>
      <c r="G1097" s="654">
        <f>SUMIFS(BALANCE_P!$D:$D,BALANCE_P!$V:$V,'BALANCE-REF'!$B1097)</f>
        <v>0</v>
      </c>
      <c r="H1097" s="656">
        <f>SUMIFS(BALANCE_P!$E:$E,BALANCE_P!$V:$V,'BALANCE-REF'!$B1097)</f>
        <v>0</v>
      </c>
      <c r="I1097" s="656">
        <f>SUMIFS(BALANCE_P!$F:$F,BALANCE_P!$V:$V,'BALANCE-REF'!$B1097)</f>
        <v>0</v>
      </c>
      <c r="J1097" s="687">
        <f t="shared" si="51"/>
        <v>0</v>
      </c>
      <c r="K1097" s="687">
        <f t="shared" si="52"/>
        <v>0</v>
      </c>
    </row>
    <row r="1098" spans="1:11" ht="19" x14ac:dyDescent="0.25">
      <c r="A1098" s="671">
        <f t="shared" si="50"/>
        <v>5</v>
      </c>
      <c r="B1098" s="652">
        <v>62351</v>
      </c>
      <c r="C1098" s="652" t="s">
        <v>2663</v>
      </c>
      <c r="D1098" s="654">
        <f>SUMIFS('BALANCE_P-1'!$C:$C,'BALANCE_P-1'!$U:$U,'BALANCE-REF'!$B1098)</f>
        <v>0</v>
      </c>
      <c r="E1098" s="654">
        <f>SUMIFS('BALANCE_P-1'!$D:$D,'BALANCE_P-1'!$U:$U,'BALANCE-REF'!$B1098)</f>
        <v>0</v>
      </c>
      <c r="F1098" s="654">
        <f>SUMIFS(BALANCE_P!$C:$C,BALANCE_P!$U:$U,'BALANCE-REF'!$B1098)</f>
        <v>0</v>
      </c>
      <c r="G1098" s="654">
        <f>SUMIFS(BALANCE_P!$D:$D,BALANCE_P!$U:$U,'BALANCE-REF'!$B1098)</f>
        <v>0</v>
      </c>
      <c r="H1098" s="656">
        <f>SUMIFS(BALANCE_P!$E:$E,BALANCE_P!$U:$U,'BALANCE-REF'!$B1098)</f>
        <v>0</v>
      </c>
      <c r="I1098" s="656">
        <f>SUMIFS(BALANCE_P!$F:$F,BALANCE_P!$U:$U,'BALANCE-REF'!$B1098)</f>
        <v>0</v>
      </c>
      <c r="J1098" s="687">
        <f t="shared" si="51"/>
        <v>0</v>
      </c>
      <c r="K1098" s="687">
        <f t="shared" si="52"/>
        <v>0</v>
      </c>
    </row>
    <row r="1099" spans="1:11" ht="19" x14ac:dyDescent="0.25">
      <c r="A1099" s="671">
        <f t="shared" si="50"/>
        <v>5</v>
      </c>
      <c r="B1099" s="652">
        <v>62352</v>
      </c>
      <c r="C1099" s="652" t="s">
        <v>328</v>
      </c>
      <c r="D1099" s="654">
        <f>SUMIFS('BALANCE_P-1'!$C:$C,'BALANCE_P-1'!$U:$U,'BALANCE-REF'!$B1099)</f>
        <v>0</v>
      </c>
      <c r="E1099" s="654">
        <f>SUMIFS('BALANCE_P-1'!$D:$D,'BALANCE_P-1'!$U:$U,'BALANCE-REF'!$B1099)</f>
        <v>0</v>
      </c>
      <c r="F1099" s="654">
        <f>SUMIFS(BALANCE_P!$C:$C,BALANCE_P!$U:$U,'BALANCE-REF'!$B1099)</f>
        <v>0</v>
      </c>
      <c r="G1099" s="654">
        <f>SUMIFS(BALANCE_P!$D:$D,BALANCE_P!$U:$U,'BALANCE-REF'!$B1099)</f>
        <v>0</v>
      </c>
      <c r="H1099" s="656">
        <f>SUMIFS(BALANCE_P!$E:$E,BALANCE_P!$U:$U,'BALANCE-REF'!$B1099)</f>
        <v>0</v>
      </c>
      <c r="I1099" s="656">
        <f>SUMIFS(BALANCE_P!$F:$F,BALANCE_P!$U:$U,'BALANCE-REF'!$B1099)</f>
        <v>0</v>
      </c>
      <c r="J1099" s="687">
        <f t="shared" si="51"/>
        <v>0</v>
      </c>
      <c r="K1099" s="687">
        <f t="shared" si="52"/>
        <v>0</v>
      </c>
    </row>
    <row r="1100" spans="1:11" ht="19" x14ac:dyDescent="0.25">
      <c r="A1100" s="671">
        <f t="shared" si="50"/>
        <v>4</v>
      </c>
      <c r="B1100" s="652">
        <v>6238</v>
      </c>
      <c r="C1100" s="652" t="s">
        <v>173</v>
      </c>
      <c r="D1100" s="654">
        <f>SUMIFS('BALANCE_P-1'!$C:$C,'BALANCE_P-1'!$V:$V,'BALANCE-REF'!$B1100)</f>
        <v>0</v>
      </c>
      <c r="E1100" s="654">
        <f>SUMIFS('BALANCE_P-1'!$D:$D,'BALANCE_P-1'!$V:$V,'BALANCE-REF'!$B1100)</f>
        <v>0</v>
      </c>
      <c r="F1100" s="654">
        <f>SUMIFS(BALANCE_P!$C:$C,BALANCE_P!$V:$V,'BALANCE-REF'!$B1100)</f>
        <v>0</v>
      </c>
      <c r="G1100" s="654">
        <f>SUMIFS(BALANCE_P!$D:$D,BALANCE_P!$V:$V,'BALANCE-REF'!$B1100)</f>
        <v>0</v>
      </c>
      <c r="H1100" s="656">
        <f>SUMIFS(BALANCE_P!$E:$E,BALANCE_P!$V:$V,'BALANCE-REF'!$B1100)</f>
        <v>0</v>
      </c>
      <c r="I1100" s="656">
        <f>SUMIFS(BALANCE_P!$F:$F,BALANCE_P!$V:$V,'BALANCE-REF'!$B1100)</f>
        <v>0</v>
      </c>
      <c r="J1100" s="687">
        <f t="shared" si="51"/>
        <v>0</v>
      </c>
      <c r="K1100" s="687">
        <f t="shared" si="52"/>
        <v>0</v>
      </c>
    </row>
    <row r="1101" spans="1:11" ht="19" x14ac:dyDescent="0.25">
      <c r="A1101" s="671">
        <f t="shared" si="50"/>
        <v>5</v>
      </c>
      <c r="B1101" s="652">
        <v>62381</v>
      </c>
      <c r="C1101" s="652" t="s">
        <v>690</v>
      </c>
      <c r="D1101" s="654">
        <f>SUMIFS('BALANCE_P-1'!$C:$C,'BALANCE_P-1'!$U:$U,'BALANCE-REF'!$B1101)</f>
        <v>0</v>
      </c>
      <c r="E1101" s="654">
        <f>SUMIFS('BALANCE_P-1'!$D:$D,'BALANCE_P-1'!$U:$U,'BALANCE-REF'!$B1101)</f>
        <v>0</v>
      </c>
      <c r="F1101" s="654">
        <f>SUMIFS(BALANCE_P!$C:$C,BALANCE_P!$U:$U,'BALANCE-REF'!$B1101)</f>
        <v>0</v>
      </c>
      <c r="G1101" s="654">
        <f>SUMIFS(BALANCE_P!$D:$D,BALANCE_P!$U:$U,'BALANCE-REF'!$B1101)</f>
        <v>0</v>
      </c>
      <c r="H1101" s="656">
        <f>SUMIFS(BALANCE_P!$E:$E,BALANCE_P!$U:$U,'BALANCE-REF'!$B1101)</f>
        <v>0</v>
      </c>
      <c r="I1101" s="656">
        <f>SUMIFS(BALANCE_P!$F:$F,BALANCE_P!$U:$U,'BALANCE-REF'!$B1101)</f>
        <v>0</v>
      </c>
      <c r="J1101" s="687">
        <f t="shared" si="51"/>
        <v>0</v>
      </c>
      <c r="K1101" s="687">
        <f t="shared" si="52"/>
        <v>0</v>
      </c>
    </row>
    <row r="1102" spans="1:11" ht="19" x14ac:dyDescent="0.25">
      <c r="A1102" s="671">
        <f t="shared" si="50"/>
        <v>5</v>
      </c>
      <c r="B1102" s="652">
        <v>62389</v>
      </c>
      <c r="C1102" s="652" t="s">
        <v>691</v>
      </c>
      <c r="D1102" s="654">
        <f>SUMIFS('BALANCE_P-1'!$C:$C,'BALANCE_P-1'!$U:$U,'BALANCE-REF'!$B1102)</f>
        <v>0</v>
      </c>
      <c r="E1102" s="654">
        <f>SUMIFS('BALANCE_P-1'!$D:$D,'BALANCE_P-1'!$U:$U,'BALANCE-REF'!$B1102)</f>
        <v>0</v>
      </c>
      <c r="F1102" s="654">
        <f>SUMIFS(BALANCE_P!$C:$C,BALANCE_P!$U:$U,'BALANCE-REF'!$B1102)</f>
        <v>0</v>
      </c>
      <c r="G1102" s="654">
        <f>SUMIFS(BALANCE_P!$D:$D,BALANCE_P!$U:$U,'BALANCE-REF'!$B1102)</f>
        <v>0</v>
      </c>
      <c r="H1102" s="656">
        <f>SUMIFS(BALANCE_P!$E:$E,BALANCE_P!$U:$U,'BALANCE-REF'!$B1102)</f>
        <v>0</v>
      </c>
      <c r="I1102" s="656">
        <f>SUMIFS(BALANCE_P!$F:$F,BALANCE_P!$U:$U,'BALANCE-REF'!$B1102)</f>
        <v>0</v>
      </c>
      <c r="J1102" s="687">
        <f t="shared" si="51"/>
        <v>0</v>
      </c>
      <c r="K1102" s="687">
        <f t="shared" si="52"/>
        <v>0</v>
      </c>
    </row>
    <row r="1103" spans="1:11" ht="19" x14ac:dyDescent="0.25">
      <c r="A1103" s="671">
        <f t="shared" si="50"/>
        <v>4</v>
      </c>
      <c r="B1103" s="652">
        <v>6239</v>
      </c>
      <c r="C1103" s="652" t="s">
        <v>2664</v>
      </c>
      <c r="D1103" s="654">
        <f>SUMIFS('BALANCE_P-1'!$C:$C,'BALANCE_P-1'!$V:$V,'BALANCE-REF'!$B1103)</f>
        <v>0</v>
      </c>
      <c r="E1103" s="654">
        <f>SUMIFS('BALANCE_P-1'!$D:$D,'BALANCE_P-1'!$V:$V,'BALANCE-REF'!$B1103)</f>
        <v>0</v>
      </c>
      <c r="F1103" s="654">
        <f>SUMIFS(BALANCE_P!$C:$C,BALANCE_P!$V:$V,'BALANCE-REF'!$B1103)</f>
        <v>700000</v>
      </c>
      <c r="G1103" s="654">
        <f>SUMIFS(BALANCE_P!$D:$D,BALANCE_P!$V:$V,'BALANCE-REF'!$B1103)</f>
        <v>0</v>
      </c>
      <c r="H1103" s="656">
        <f>SUMIFS(BALANCE_P!$E:$E,BALANCE_P!$V:$V,'BALANCE-REF'!$B1103)</f>
        <v>700000</v>
      </c>
      <c r="I1103" s="656">
        <f>SUMIFS(BALANCE_P!$F:$F,BALANCE_P!$V:$V,'BALANCE-REF'!$B1103)</f>
        <v>0</v>
      </c>
      <c r="J1103" s="687">
        <f t="shared" si="51"/>
        <v>700000</v>
      </c>
      <c r="K1103" s="687">
        <f t="shared" si="52"/>
        <v>0</v>
      </c>
    </row>
    <row r="1104" spans="1:11" ht="19" x14ac:dyDescent="0.25">
      <c r="A1104" s="671">
        <f t="shared" si="50"/>
        <v>5</v>
      </c>
      <c r="B1104" s="652">
        <v>62391</v>
      </c>
      <c r="C1104" s="652" t="s">
        <v>2665</v>
      </c>
      <c r="D1104" s="654">
        <f>SUMIFS('BALANCE_P-1'!$C:$C,'BALANCE_P-1'!$U:$U,'BALANCE-REF'!$B1104)</f>
        <v>0</v>
      </c>
      <c r="E1104" s="654">
        <f>SUMIFS('BALANCE_P-1'!$D:$D,'BALANCE_P-1'!$U:$U,'BALANCE-REF'!$B1104)</f>
        <v>0</v>
      </c>
      <c r="F1104" s="654">
        <f>SUMIFS(BALANCE_P!$C:$C,BALANCE_P!$U:$U,'BALANCE-REF'!$B1104)</f>
        <v>700000</v>
      </c>
      <c r="G1104" s="654">
        <f>SUMIFS(BALANCE_P!$D:$D,BALANCE_P!$U:$U,'BALANCE-REF'!$B1104)</f>
        <v>0</v>
      </c>
      <c r="H1104" s="656">
        <f>SUMIFS(BALANCE_P!$E:$E,BALANCE_P!$U:$U,'BALANCE-REF'!$B1104)</f>
        <v>700000</v>
      </c>
      <c r="I1104" s="656">
        <f>SUMIFS(BALANCE_P!$F:$F,BALANCE_P!$U:$U,'BALANCE-REF'!$B1104)</f>
        <v>0</v>
      </c>
      <c r="J1104" s="687">
        <f t="shared" si="51"/>
        <v>700000</v>
      </c>
      <c r="K1104" s="687">
        <f t="shared" si="52"/>
        <v>0</v>
      </c>
    </row>
    <row r="1105" spans="1:11" ht="19" x14ac:dyDescent="0.25">
      <c r="A1105" s="671">
        <f t="shared" si="50"/>
        <v>5</v>
      </c>
      <c r="B1105" s="652">
        <v>62392</v>
      </c>
      <c r="C1105" s="652" t="s">
        <v>2666</v>
      </c>
      <c r="D1105" s="654">
        <f>SUMIFS('BALANCE_P-1'!$C:$C,'BALANCE_P-1'!$U:$U,'BALANCE-REF'!$B1105)</f>
        <v>0</v>
      </c>
      <c r="E1105" s="654">
        <f>SUMIFS('BALANCE_P-1'!$D:$D,'BALANCE_P-1'!$U:$U,'BALANCE-REF'!$B1105)</f>
        <v>0</v>
      </c>
      <c r="F1105" s="654">
        <f>SUMIFS(BALANCE_P!$C:$C,BALANCE_P!$U:$U,'BALANCE-REF'!$B1105)</f>
        <v>0</v>
      </c>
      <c r="G1105" s="654">
        <f>SUMIFS(BALANCE_P!$D:$D,BALANCE_P!$U:$U,'BALANCE-REF'!$B1105)</f>
        <v>0</v>
      </c>
      <c r="H1105" s="656">
        <f>SUMIFS(BALANCE_P!$E:$E,BALANCE_P!$U:$U,'BALANCE-REF'!$B1105)</f>
        <v>0</v>
      </c>
      <c r="I1105" s="656">
        <f>SUMIFS(BALANCE_P!$F:$F,BALANCE_P!$U:$U,'BALANCE-REF'!$B1105)</f>
        <v>0</v>
      </c>
      <c r="J1105" s="687">
        <f t="shared" si="51"/>
        <v>0</v>
      </c>
      <c r="K1105" s="687">
        <f t="shared" si="52"/>
        <v>0</v>
      </c>
    </row>
    <row r="1106" spans="1:11" ht="19" x14ac:dyDescent="0.25">
      <c r="A1106" s="671">
        <f t="shared" si="50"/>
        <v>2</v>
      </c>
      <c r="B1106" s="658">
        <v>63</v>
      </c>
      <c r="C1106" s="658" t="s">
        <v>2667</v>
      </c>
      <c r="D1106" s="659">
        <f>SUMIFS('BALANCE_P-1'!$C:$C,'BALANCE_P-1'!$X:$X,'BALANCE-REF'!$B1106)</f>
        <v>0</v>
      </c>
      <c r="E1106" s="659">
        <f>SUMIFS('BALANCE_P-1'!$D:$D,'BALANCE_P-1'!$X:$X,'BALANCE-REF'!$B1106)</f>
        <v>0</v>
      </c>
      <c r="F1106" s="659">
        <f>SUMIFS(BALANCE_P!$C:$C,BALANCE_P!$X:$X,'BALANCE-REF'!$B1106)</f>
        <v>194924016</v>
      </c>
      <c r="G1106" s="659">
        <f>SUMIFS(BALANCE_P!$D:$D,BALANCE_P!$X:$X,'BALANCE-REF'!$B1106)</f>
        <v>76178771</v>
      </c>
      <c r="H1106" s="656">
        <f>SUMIFS(BALANCE_P!$E:$E,BALANCE_P!$X:$X,'BALANCE-REF'!$B1106)</f>
        <v>118745245</v>
      </c>
      <c r="I1106" s="656">
        <f>SUMIFS(BALANCE_P!$F:$F,BALANCE_P!$X:$X,'BALANCE-REF'!$B1106)</f>
        <v>0</v>
      </c>
      <c r="J1106" s="687">
        <f t="shared" si="51"/>
        <v>118745245</v>
      </c>
      <c r="K1106" s="687">
        <f t="shared" si="52"/>
        <v>0</v>
      </c>
    </row>
    <row r="1107" spans="1:11" ht="19" x14ac:dyDescent="0.25">
      <c r="A1107" s="671">
        <f t="shared" si="50"/>
        <v>3</v>
      </c>
      <c r="B1107" s="652">
        <v>631</v>
      </c>
      <c r="C1107" s="652" t="s">
        <v>2668</v>
      </c>
      <c r="D1107" s="654">
        <f>SUMIFS('BALANCE_P-1'!$C:$C,'BALANCE_P-1'!$W:$W,'BALANCE-REF'!$B1107)</f>
        <v>0</v>
      </c>
      <c r="E1107" s="654">
        <f>SUMIFS('BALANCE_P-1'!$D:$D,'BALANCE_P-1'!$W:$W,'BALANCE-REF'!$B1107)</f>
        <v>0</v>
      </c>
      <c r="F1107" s="654">
        <f>SUMIFS(BALANCE_P!$C:$C,BALANCE_P!$W:$W,'BALANCE-REF'!$B1107)</f>
        <v>83612428</v>
      </c>
      <c r="G1107" s="654">
        <f>SUMIFS(BALANCE_P!$D:$D,BALANCE_P!$W:$W,'BALANCE-REF'!$B1107)</f>
        <v>12121896</v>
      </c>
      <c r="H1107" s="656">
        <f>SUMIFS(BALANCE_P!$E:$E,BALANCE_P!$W:$W,'BALANCE-REF'!$B1107)</f>
        <v>71490532</v>
      </c>
      <c r="I1107" s="656">
        <f>SUMIFS(BALANCE_P!$F:$F,BALANCE_P!$W:$W,'BALANCE-REF'!$B1107)</f>
        <v>0</v>
      </c>
      <c r="J1107" s="687">
        <f t="shared" si="51"/>
        <v>71490532</v>
      </c>
      <c r="K1107" s="687">
        <f t="shared" si="52"/>
        <v>0</v>
      </c>
    </row>
    <row r="1108" spans="1:11" ht="19" x14ac:dyDescent="0.25">
      <c r="A1108" s="671">
        <f t="shared" si="50"/>
        <v>4</v>
      </c>
      <c r="B1108" s="652">
        <v>6311</v>
      </c>
      <c r="C1108" s="652" t="s">
        <v>2669</v>
      </c>
      <c r="D1108" s="654">
        <f>SUMIFS('BALANCE_P-1'!$C:$C,'BALANCE_P-1'!$V:$V,'BALANCE-REF'!$B1108)</f>
        <v>0</v>
      </c>
      <c r="E1108" s="654">
        <f>SUMIFS('BALANCE_P-1'!$D:$D,'BALANCE_P-1'!$V:$V,'BALANCE-REF'!$B1108)</f>
        <v>0</v>
      </c>
      <c r="F1108" s="654">
        <f>SUMIFS(BALANCE_P!$C:$C,BALANCE_P!$V:$V,'BALANCE-REF'!$B1108)</f>
        <v>83612428</v>
      </c>
      <c r="G1108" s="654">
        <f>SUMIFS(BALANCE_P!$D:$D,BALANCE_P!$V:$V,'BALANCE-REF'!$B1108)</f>
        <v>12121896</v>
      </c>
      <c r="H1108" s="656">
        <f>SUMIFS(BALANCE_P!$E:$E,BALANCE_P!$V:$V,'BALANCE-REF'!$B1108)</f>
        <v>71490532</v>
      </c>
      <c r="I1108" s="656">
        <f>SUMIFS(BALANCE_P!$F:$F,BALANCE_P!$V:$V,'BALANCE-REF'!$B1108)</f>
        <v>0</v>
      </c>
      <c r="J1108" s="687">
        <f t="shared" si="51"/>
        <v>71490532</v>
      </c>
      <c r="K1108" s="687">
        <f t="shared" si="52"/>
        <v>0</v>
      </c>
    </row>
    <row r="1109" spans="1:11" ht="19" x14ac:dyDescent="0.25">
      <c r="A1109" s="671">
        <f t="shared" si="50"/>
        <v>4</v>
      </c>
      <c r="B1109" s="652">
        <v>6312</v>
      </c>
      <c r="C1109" s="652" t="s">
        <v>2670</v>
      </c>
      <c r="D1109" s="654">
        <f>SUMIFS('BALANCE_P-1'!$C:$C,'BALANCE_P-1'!$V:$V,'BALANCE-REF'!$B1109)</f>
        <v>0</v>
      </c>
      <c r="E1109" s="654">
        <f>SUMIFS('BALANCE_P-1'!$D:$D,'BALANCE_P-1'!$V:$V,'BALANCE-REF'!$B1109)</f>
        <v>0</v>
      </c>
      <c r="F1109" s="654">
        <f>SUMIFS(BALANCE_P!$C:$C,BALANCE_P!$V:$V,'BALANCE-REF'!$B1109)</f>
        <v>0</v>
      </c>
      <c r="G1109" s="654">
        <f>SUMIFS(BALANCE_P!$D:$D,BALANCE_P!$V:$V,'BALANCE-REF'!$B1109)</f>
        <v>0</v>
      </c>
      <c r="H1109" s="656">
        <f>SUMIFS(BALANCE_P!$E:$E,BALANCE_P!$V:$V,'BALANCE-REF'!$B1109)</f>
        <v>0</v>
      </c>
      <c r="I1109" s="656">
        <f>SUMIFS(BALANCE_P!$F:$F,BALANCE_P!$V:$V,'BALANCE-REF'!$B1109)</f>
        <v>0</v>
      </c>
      <c r="J1109" s="687">
        <f t="shared" si="51"/>
        <v>0</v>
      </c>
      <c r="K1109" s="687">
        <f t="shared" si="52"/>
        <v>0</v>
      </c>
    </row>
    <row r="1110" spans="1:11" ht="19" x14ac:dyDescent="0.25">
      <c r="A1110" s="671">
        <f t="shared" si="50"/>
        <v>3</v>
      </c>
      <c r="B1110" s="652">
        <v>632</v>
      </c>
      <c r="C1110" s="652" t="s">
        <v>2671</v>
      </c>
      <c r="D1110" s="654">
        <f>SUMIFS('BALANCE_P-1'!$C:$C,'BALANCE_P-1'!$W:$W,'BALANCE-REF'!$B1110)</f>
        <v>0</v>
      </c>
      <c r="E1110" s="654">
        <f>SUMIFS('BALANCE_P-1'!$D:$D,'BALANCE_P-1'!$W:$W,'BALANCE-REF'!$B1110)</f>
        <v>0</v>
      </c>
      <c r="F1110" s="654">
        <f>SUMIFS(BALANCE_P!$C:$C,BALANCE_P!$W:$W,'BALANCE-REF'!$B1110)</f>
        <v>37179050</v>
      </c>
      <c r="G1110" s="654">
        <f>SUMIFS(BALANCE_P!$D:$D,BALANCE_P!$W:$W,'BALANCE-REF'!$B1110)</f>
        <v>24239838</v>
      </c>
      <c r="H1110" s="656">
        <f>SUMIFS(BALANCE_P!$E:$E,BALANCE_P!$W:$W,'BALANCE-REF'!$B1110)</f>
        <v>12939212</v>
      </c>
      <c r="I1110" s="656">
        <f>SUMIFS(BALANCE_P!$F:$F,BALANCE_P!$W:$W,'BALANCE-REF'!$B1110)</f>
        <v>0</v>
      </c>
      <c r="J1110" s="687">
        <f t="shared" si="51"/>
        <v>12939212</v>
      </c>
      <c r="K1110" s="687">
        <f t="shared" si="52"/>
        <v>0</v>
      </c>
    </row>
    <row r="1111" spans="1:11" ht="19" x14ac:dyDescent="0.25">
      <c r="A1111" s="671">
        <f t="shared" si="50"/>
        <v>4</v>
      </c>
      <c r="B1111" s="652">
        <v>6321</v>
      </c>
      <c r="C1111" s="652" t="s">
        <v>680</v>
      </c>
      <c r="D1111" s="654">
        <f>SUMIFS('BALANCE_P-1'!$C:$C,'BALANCE_P-1'!$V:$V,'BALANCE-REF'!$B1111)</f>
        <v>0</v>
      </c>
      <c r="E1111" s="654">
        <f>SUMIFS('BALANCE_P-1'!$D:$D,'BALANCE_P-1'!$V:$V,'BALANCE-REF'!$B1111)</f>
        <v>0</v>
      </c>
      <c r="F1111" s="654">
        <f>SUMIFS(BALANCE_P!$C:$C,BALANCE_P!$V:$V,'BALANCE-REF'!$B1111)</f>
        <v>6640223</v>
      </c>
      <c r="G1111" s="654">
        <f>SUMIFS(BALANCE_P!$D:$D,BALANCE_P!$V:$V,'BALANCE-REF'!$B1111)</f>
        <v>2138039</v>
      </c>
      <c r="H1111" s="656">
        <f>SUMIFS(BALANCE_P!$E:$E,BALANCE_P!$V:$V,'BALANCE-REF'!$B1111)</f>
        <v>4502184</v>
      </c>
      <c r="I1111" s="656">
        <f>SUMIFS(BALANCE_P!$F:$F,BALANCE_P!$V:$V,'BALANCE-REF'!$B1111)</f>
        <v>0</v>
      </c>
      <c r="J1111" s="687">
        <f t="shared" si="51"/>
        <v>4502184</v>
      </c>
      <c r="K1111" s="687">
        <f t="shared" si="52"/>
        <v>0</v>
      </c>
    </row>
    <row r="1112" spans="1:11" ht="19" x14ac:dyDescent="0.25">
      <c r="A1112" s="671">
        <f t="shared" si="50"/>
        <v>4</v>
      </c>
      <c r="B1112" s="652">
        <v>6323</v>
      </c>
      <c r="C1112" s="652" t="s">
        <v>681</v>
      </c>
      <c r="D1112" s="654">
        <f>SUMIFS('BALANCE_P-1'!$C:$C,'BALANCE_P-1'!$V:$V,'BALANCE-REF'!$B1112)</f>
        <v>0</v>
      </c>
      <c r="E1112" s="654">
        <f>SUMIFS('BALANCE_P-1'!$D:$D,'BALANCE_P-1'!$V:$V,'BALANCE-REF'!$B1112)</f>
        <v>0</v>
      </c>
      <c r="F1112" s="654">
        <f>SUMIFS(BALANCE_P!$C:$C,BALANCE_P!$V:$V,'BALANCE-REF'!$B1112)</f>
        <v>311000</v>
      </c>
      <c r="G1112" s="654">
        <f>SUMIFS(BALANCE_P!$D:$D,BALANCE_P!$V:$V,'BALANCE-REF'!$B1112)</f>
        <v>0</v>
      </c>
      <c r="H1112" s="656">
        <f>SUMIFS(BALANCE_P!$E:$E,BALANCE_P!$V:$V,'BALANCE-REF'!$B1112)</f>
        <v>311000</v>
      </c>
      <c r="I1112" s="656">
        <f>SUMIFS(BALANCE_P!$F:$F,BALANCE_P!$V:$V,'BALANCE-REF'!$B1112)</f>
        <v>0</v>
      </c>
      <c r="J1112" s="687">
        <f t="shared" si="51"/>
        <v>311000</v>
      </c>
      <c r="K1112" s="687">
        <f t="shared" si="52"/>
        <v>0</v>
      </c>
    </row>
    <row r="1113" spans="1:11" ht="19" x14ac:dyDescent="0.25">
      <c r="A1113" s="671">
        <f t="shared" si="50"/>
        <v>4</v>
      </c>
      <c r="B1113" s="652">
        <v>6324</v>
      </c>
      <c r="C1113" s="652" t="s">
        <v>682</v>
      </c>
      <c r="D1113" s="654">
        <f>SUMIFS('BALANCE_P-1'!$C:$C,'BALANCE_P-1'!$V:$V,'BALANCE-REF'!$B1113)</f>
        <v>0</v>
      </c>
      <c r="E1113" s="654">
        <f>SUMIFS('BALANCE_P-1'!$D:$D,'BALANCE_P-1'!$V:$V,'BALANCE-REF'!$B1113)</f>
        <v>0</v>
      </c>
      <c r="F1113" s="654">
        <f>SUMIFS(BALANCE_P!$C:$C,BALANCE_P!$V:$V,'BALANCE-REF'!$B1113)</f>
        <v>2543808</v>
      </c>
      <c r="G1113" s="654">
        <f>SUMIFS(BALANCE_P!$D:$D,BALANCE_P!$V:$V,'BALANCE-REF'!$B1113)</f>
        <v>444140</v>
      </c>
      <c r="H1113" s="656">
        <f>SUMIFS(BALANCE_P!$E:$E,BALANCE_P!$V:$V,'BALANCE-REF'!$B1113)</f>
        <v>2099668</v>
      </c>
      <c r="I1113" s="656">
        <f>SUMIFS(BALANCE_P!$F:$F,BALANCE_P!$V:$V,'BALANCE-REF'!$B1113)</f>
        <v>0</v>
      </c>
      <c r="J1113" s="687">
        <f t="shared" si="51"/>
        <v>2099668</v>
      </c>
      <c r="K1113" s="687">
        <f t="shared" si="52"/>
        <v>0</v>
      </c>
    </row>
    <row r="1114" spans="1:11" ht="19" x14ac:dyDescent="0.25">
      <c r="A1114" s="671">
        <f t="shared" si="50"/>
        <v>4</v>
      </c>
      <c r="B1114" s="652">
        <v>6329</v>
      </c>
      <c r="C1114" s="652" t="s">
        <v>683</v>
      </c>
      <c r="D1114" s="654">
        <f>SUMIFS('BALANCE_P-1'!$C:$C,'BALANCE_P-1'!$V:$V,'BALANCE-REF'!$B1114)</f>
        <v>0</v>
      </c>
      <c r="E1114" s="654">
        <f>SUMIFS('BALANCE_P-1'!$D:$D,'BALANCE_P-1'!$V:$V,'BALANCE-REF'!$B1114)</f>
        <v>0</v>
      </c>
      <c r="F1114" s="654">
        <f>SUMIFS(BALANCE_P!$C:$C,BALANCE_P!$V:$V,'BALANCE-REF'!$B1114)</f>
        <v>27684019</v>
      </c>
      <c r="G1114" s="654">
        <f>SUMIFS(BALANCE_P!$D:$D,BALANCE_P!$V:$V,'BALANCE-REF'!$B1114)</f>
        <v>21657659</v>
      </c>
      <c r="H1114" s="656">
        <f>SUMIFS(BALANCE_P!$E:$E,BALANCE_P!$V:$V,'BALANCE-REF'!$B1114)</f>
        <v>6026360</v>
      </c>
      <c r="I1114" s="656">
        <f>SUMIFS(BALANCE_P!$F:$F,BALANCE_P!$V:$V,'BALANCE-REF'!$B1114)</f>
        <v>0</v>
      </c>
      <c r="J1114" s="687">
        <f t="shared" si="51"/>
        <v>6026360</v>
      </c>
      <c r="K1114" s="687">
        <f t="shared" si="52"/>
        <v>0</v>
      </c>
    </row>
    <row r="1115" spans="1:11" ht="19" x14ac:dyDescent="0.25">
      <c r="A1115" s="671">
        <f t="shared" ref="A1115:A1179" si="53">LEN(B1115)</f>
        <v>3</v>
      </c>
      <c r="B1115" s="652">
        <v>633</v>
      </c>
      <c r="C1115" s="652" t="s">
        <v>2672</v>
      </c>
      <c r="D1115" s="654">
        <f>SUMIFS('BALANCE_P-1'!$C:$C,'BALANCE_P-1'!$W:$W,'BALANCE-REF'!$B1115)</f>
        <v>0</v>
      </c>
      <c r="E1115" s="654">
        <f>SUMIFS('BALANCE_P-1'!$D:$D,'BALANCE_P-1'!$W:$W,'BALANCE-REF'!$B1115)</f>
        <v>0</v>
      </c>
      <c r="F1115" s="654">
        <f>SUMIFS(BALANCE_P!$C:$C,BALANCE_P!$W:$W,'BALANCE-REF'!$B1115)</f>
        <v>74132538</v>
      </c>
      <c r="G1115" s="654">
        <f>SUMIFS(BALANCE_P!$D:$D,BALANCE_P!$W:$W,'BALANCE-REF'!$B1115)</f>
        <v>39817037</v>
      </c>
      <c r="H1115" s="656">
        <f>SUMIFS(BALANCE_P!$E:$E,BALANCE_P!$W:$W,'BALANCE-REF'!$B1115)</f>
        <v>34315501</v>
      </c>
      <c r="I1115" s="656">
        <f>SUMIFS(BALANCE_P!$F:$F,BALANCE_P!$W:$W,'BALANCE-REF'!$B1115)</f>
        <v>0</v>
      </c>
      <c r="J1115" s="687">
        <f t="shared" si="51"/>
        <v>34315501</v>
      </c>
      <c r="K1115" s="687">
        <f t="shared" si="52"/>
        <v>0</v>
      </c>
    </row>
    <row r="1116" spans="1:11" ht="19" x14ac:dyDescent="0.25">
      <c r="A1116" s="671">
        <f t="shared" si="53"/>
        <v>2</v>
      </c>
      <c r="B1116" s="658">
        <v>64</v>
      </c>
      <c r="C1116" s="658" t="s">
        <v>2673</v>
      </c>
      <c r="D1116" s="659">
        <f>SUMIFS('BALANCE_P-1'!$C:$C,'BALANCE_P-1'!$X:$X,'BALANCE-REF'!$B1116)</f>
        <v>0</v>
      </c>
      <c r="E1116" s="659">
        <f>SUMIFS('BALANCE_P-1'!$D:$D,'BALANCE_P-1'!$X:$X,'BALANCE-REF'!$B1116)</f>
        <v>0</v>
      </c>
      <c r="F1116" s="659">
        <f>SUMIFS(BALANCE_P!$C:$C,BALANCE_P!$X:$X,'BALANCE-REF'!$B1116)</f>
        <v>2943512817</v>
      </c>
      <c r="G1116" s="659">
        <f>SUMIFS(BALANCE_P!$D:$D,BALANCE_P!$X:$X,'BALANCE-REF'!$B1116)</f>
        <v>123316067</v>
      </c>
      <c r="H1116" s="656">
        <f>SUMIFS(BALANCE_P!$E:$E,BALANCE_P!$X:$X,'BALANCE-REF'!$B1116)</f>
        <v>2820196750</v>
      </c>
      <c r="I1116" s="656">
        <f>SUMIFS(BALANCE_P!$F:$F,BALANCE_P!$X:$X,'BALANCE-REF'!$B1116)</f>
        <v>0</v>
      </c>
      <c r="J1116" s="687">
        <f t="shared" si="51"/>
        <v>2820196750</v>
      </c>
      <c r="K1116" s="687">
        <f t="shared" si="52"/>
        <v>0</v>
      </c>
    </row>
    <row r="1117" spans="1:11" ht="19" x14ac:dyDescent="0.25">
      <c r="A1117" s="671">
        <f t="shared" si="53"/>
        <v>3</v>
      </c>
      <c r="B1117" s="652">
        <v>641</v>
      </c>
      <c r="C1117" s="652" t="s">
        <v>174</v>
      </c>
      <c r="D1117" s="654">
        <f>SUMIFS('BALANCE_P-1'!$C:$C,'BALANCE_P-1'!$W:$W,'BALANCE-REF'!$B1117)</f>
        <v>0</v>
      </c>
      <c r="E1117" s="654">
        <f>SUMIFS('BALANCE_P-1'!$D:$D,'BALANCE_P-1'!$W:$W,'BALANCE-REF'!$B1117)</f>
        <v>0</v>
      </c>
      <c r="F1117" s="654">
        <f>SUMIFS(BALANCE_P!$C:$C,BALANCE_P!$W:$W,'BALANCE-REF'!$B1117)</f>
        <v>2463328900</v>
      </c>
      <c r="G1117" s="654">
        <f>SUMIFS(BALANCE_P!$D:$D,BALANCE_P!$W:$W,'BALANCE-REF'!$B1117)</f>
        <v>107804419</v>
      </c>
      <c r="H1117" s="656">
        <f>SUMIFS(BALANCE_P!$E:$E,BALANCE_P!$W:$W,'BALANCE-REF'!$B1117)</f>
        <v>2355524481</v>
      </c>
      <c r="I1117" s="656">
        <f>SUMIFS(BALANCE_P!$F:$F,BALANCE_P!$W:$W,'BALANCE-REF'!$B1117)</f>
        <v>0</v>
      </c>
      <c r="J1117" s="687">
        <f t="shared" si="51"/>
        <v>2355524481</v>
      </c>
      <c r="K1117" s="687">
        <f t="shared" si="52"/>
        <v>0</v>
      </c>
    </row>
    <row r="1118" spans="1:11" ht="19" x14ac:dyDescent="0.25">
      <c r="A1118" s="671">
        <f t="shared" si="53"/>
        <v>3</v>
      </c>
      <c r="B1118" s="652">
        <v>642</v>
      </c>
      <c r="C1118" s="652" t="s">
        <v>175</v>
      </c>
      <c r="D1118" s="654">
        <f>SUMIFS('BALANCE_P-1'!$C:$C,'BALANCE_P-1'!$W:$W,'BALANCE-REF'!$B1118)</f>
        <v>0</v>
      </c>
      <c r="E1118" s="654">
        <f>SUMIFS('BALANCE_P-1'!$D:$D,'BALANCE_P-1'!$W:$W,'BALANCE-REF'!$B1118)</f>
        <v>0</v>
      </c>
      <c r="F1118" s="654">
        <f>SUMIFS(BALANCE_P!$C:$C,BALANCE_P!$W:$W,'BALANCE-REF'!$B1118)</f>
        <v>452558430</v>
      </c>
      <c r="G1118" s="654">
        <f>SUMIFS(BALANCE_P!$D:$D,BALANCE_P!$W:$W,'BALANCE-REF'!$B1118)</f>
        <v>15036648</v>
      </c>
      <c r="H1118" s="656">
        <f>SUMIFS(BALANCE_P!$E:$E,BALANCE_P!$W:$W,'BALANCE-REF'!$B1118)</f>
        <v>437521782</v>
      </c>
      <c r="I1118" s="656">
        <f>SUMIFS(BALANCE_P!$F:$F,BALANCE_P!$W:$W,'BALANCE-REF'!$B1118)</f>
        <v>0</v>
      </c>
      <c r="J1118" s="687">
        <f t="shared" si="51"/>
        <v>437521782</v>
      </c>
      <c r="K1118" s="687">
        <f t="shared" si="52"/>
        <v>0</v>
      </c>
    </row>
    <row r="1119" spans="1:11" ht="19" x14ac:dyDescent="0.25">
      <c r="A1119" s="671">
        <f>LEN(B1119)</f>
        <v>3</v>
      </c>
      <c r="B1119" s="673">
        <v>643</v>
      </c>
      <c r="C1119" s="673" t="s">
        <v>2887</v>
      </c>
      <c r="D1119" s="674">
        <f>SUMIFS('BALANCE_P-1'!$C:$C,'BALANCE_P-1'!$W:$W,'BALANCE-REF'!$B1119)</f>
        <v>0</v>
      </c>
      <c r="E1119" s="674">
        <f>SUMIFS('BALANCE_P-1'!$D:$D,'BALANCE_P-1'!$W:$W,'BALANCE-REF'!$B1119)</f>
        <v>0</v>
      </c>
      <c r="F1119" s="674">
        <f>SUMIFS(BALANCE_P!$C:$C,BALANCE_P!$W:$W,'BALANCE-REF'!$B1119)</f>
        <v>27625487</v>
      </c>
      <c r="G1119" s="674">
        <f>SUMIFS(BALANCE_P!$D:$D,BALANCE_P!$W:$W,'BALANCE-REF'!$B1119)</f>
        <v>475000</v>
      </c>
      <c r="H1119" s="656">
        <f>SUMIFS(BALANCE_P!$E:$E,BALANCE_P!$W:$W,'BALANCE-REF'!$B1119)</f>
        <v>27150487</v>
      </c>
      <c r="I1119" s="656">
        <f>SUMIFS(BALANCE_P!$F:$F,BALANCE_P!$W:$W,'BALANCE-REF'!$B1119)</f>
        <v>0</v>
      </c>
      <c r="J1119" s="687">
        <f t="shared" si="51"/>
        <v>27150487</v>
      </c>
      <c r="K1119" s="687">
        <f t="shared" si="52"/>
        <v>0</v>
      </c>
    </row>
    <row r="1120" spans="1:11" ht="19" x14ac:dyDescent="0.25">
      <c r="A1120" s="671">
        <f t="shared" si="53"/>
        <v>2</v>
      </c>
      <c r="B1120" s="658">
        <v>65</v>
      </c>
      <c r="C1120" s="658" t="s">
        <v>389</v>
      </c>
      <c r="D1120" s="659">
        <f>SUMIFS('BALANCE_P-1'!$C:$C,'BALANCE_P-1'!$X:$X,'BALANCE-REF'!$B1120)</f>
        <v>0</v>
      </c>
      <c r="E1120" s="659">
        <f>SUMIFS('BALANCE_P-1'!$D:$D,'BALANCE_P-1'!$X:$X,'BALANCE-REF'!$B1120)</f>
        <v>0</v>
      </c>
      <c r="F1120" s="659">
        <f>SUMIFS(BALANCE_P!$C:$C,BALANCE_P!$X:$X,'BALANCE-REF'!$B1120)</f>
        <v>0</v>
      </c>
      <c r="G1120" s="659">
        <f>SUMIFS(BALANCE_P!$D:$D,BALANCE_P!$X:$X,'BALANCE-REF'!$B1120)</f>
        <v>0</v>
      </c>
      <c r="H1120" s="656">
        <f>SUMIFS(BALANCE_P!$E:$E,BALANCE_P!$X:$X,'BALANCE-REF'!$B1120)</f>
        <v>0</v>
      </c>
      <c r="I1120" s="656">
        <f>SUMIFS(BALANCE_P!$F:$F,BALANCE_P!$X:$X,'BALANCE-REF'!$B1120)</f>
        <v>0</v>
      </c>
      <c r="J1120" s="687">
        <f t="shared" si="51"/>
        <v>0</v>
      </c>
      <c r="K1120" s="687">
        <f t="shared" si="52"/>
        <v>0</v>
      </c>
    </row>
    <row r="1121" spans="1:11" ht="19" x14ac:dyDescent="0.25">
      <c r="A1121" s="671">
        <f t="shared" si="53"/>
        <v>2</v>
      </c>
      <c r="B1121" s="658">
        <v>66</v>
      </c>
      <c r="C1121" s="658" t="s">
        <v>2674</v>
      </c>
      <c r="D1121" s="659">
        <f>SUMIFS('BALANCE_P-1'!$C:$C,'BALANCE_P-1'!$X:$X,'BALANCE-REF'!$B1121)</f>
        <v>0</v>
      </c>
      <c r="E1121" s="659">
        <f>SUMIFS('BALANCE_P-1'!$D:$D,'BALANCE_P-1'!$X:$X,'BALANCE-REF'!$B1121)</f>
        <v>0</v>
      </c>
      <c r="F1121" s="659">
        <f>SUMIFS(BALANCE_P!$C:$C,BALANCE_P!$X:$X,'BALANCE-REF'!$B1121)</f>
        <v>9976042420</v>
      </c>
      <c r="G1121" s="659">
        <f>SUMIFS(BALANCE_P!$D:$D,BALANCE_P!$X:$X,'BALANCE-REF'!$B1121)</f>
        <v>378323405</v>
      </c>
      <c r="H1121" s="656">
        <f>SUMIFS(BALANCE_P!$E:$E,BALANCE_P!$X:$X,'BALANCE-REF'!$B1121)</f>
        <v>9597719015</v>
      </c>
      <c r="I1121" s="656">
        <f>SUMIFS(BALANCE_P!$F:$F,BALANCE_P!$X:$X,'BALANCE-REF'!$B1121)</f>
        <v>0</v>
      </c>
      <c r="J1121" s="687">
        <f t="shared" si="51"/>
        <v>9597719015</v>
      </c>
      <c r="K1121" s="687">
        <f t="shared" si="52"/>
        <v>0</v>
      </c>
    </row>
    <row r="1122" spans="1:11" ht="19" x14ac:dyDescent="0.25">
      <c r="A1122" s="671">
        <f t="shared" si="53"/>
        <v>3</v>
      </c>
      <c r="B1122" s="652">
        <v>661</v>
      </c>
      <c r="C1122" s="652" t="s">
        <v>2675</v>
      </c>
      <c r="D1122" s="654">
        <f>SUMIFS('BALANCE_P-1'!$C:$C,'BALANCE_P-1'!$W:$W,'BALANCE-REF'!$B1122)</f>
        <v>0</v>
      </c>
      <c r="E1122" s="654">
        <f>SUMIFS('BALANCE_P-1'!$D:$D,'BALANCE_P-1'!$W:$W,'BALANCE-REF'!$B1122)</f>
        <v>0</v>
      </c>
      <c r="F1122" s="654">
        <f>SUMIFS(BALANCE_P!$C:$C,BALANCE_P!$W:$W,'BALANCE-REF'!$B1122)</f>
        <v>790481681</v>
      </c>
      <c r="G1122" s="654">
        <f>SUMIFS(BALANCE_P!$D:$D,BALANCE_P!$W:$W,'BALANCE-REF'!$B1122)</f>
        <v>303920398</v>
      </c>
      <c r="H1122" s="656">
        <f>SUMIFS(BALANCE_P!$E:$E,BALANCE_P!$W:$W,'BALANCE-REF'!$B1122)</f>
        <v>486561283</v>
      </c>
      <c r="I1122" s="656">
        <f>SUMIFS(BALANCE_P!$F:$F,BALANCE_P!$W:$W,'BALANCE-REF'!$B1122)</f>
        <v>0</v>
      </c>
      <c r="J1122" s="687">
        <f t="shared" si="51"/>
        <v>486561283</v>
      </c>
      <c r="K1122" s="687">
        <f t="shared" si="52"/>
        <v>0</v>
      </c>
    </row>
    <row r="1123" spans="1:11" ht="19" x14ac:dyDescent="0.25">
      <c r="A1123" s="671">
        <f t="shared" si="53"/>
        <v>4</v>
      </c>
      <c r="B1123" s="652">
        <v>6611</v>
      </c>
      <c r="C1123" s="652" t="s">
        <v>2676</v>
      </c>
      <c r="D1123" s="654">
        <f>SUMIFS('BALANCE_P-1'!$C:$C,'BALANCE_P-1'!$V:$V,'BALANCE-REF'!$B1123)</f>
        <v>0</v>
      </c>
      <c r="E1123" s="654">
        <f>SUMIFS('BALANCE_P-1'!$D:$D,'BALANCE_P-1'!$V:$V,'BALANCE-REF'!$B1123)</f>
        <v>0</v>
      </c>
      <c r="F1123" s="654">
        <f>SUMIFS(BALANCE_P!$C:$C,BALANCE_P!$V:$V,'BALANCE-REF'!$B1123)</f>
        <v>778481681</v>
      </c>
      <c r="G1123" s="654">
        <f>SUMIFS(BALANCE_P!$D:$D,BALANCE_P!$V:$V,'BALANCE-REF'!$B1123)</f>
        <v>303920398</v>
      </c>
      <c r="H1123" s="656">
        <f>SUMIFS(BALANCE_P!$E:$E,BALANCE_P!$V:$V,'BALANCE-REF'!$B1123)</f>
        <v>474561283</v>
      </c>
      <c r="I1123" s="656">
        <f>SUMIFS(BALANCE_P!$F:$F,BALANCE_P!$V:$V,'BALANCE-REF'!$B1123)</f>
        <v>0</v>
      </c>
      <c r="J1123" s="687">
        <f t="shared" si="51"/>
        <v>474561283</v>
      </c>
      <c r="K1123" s="687">
        <f t="shared" si="52"/>
        <v>0</v>
      </c>
    </row>
    <row r="1124" spans="1:11" ht="19" x14ac:dyDescent="0.25">
      <c r="A1124" s="671">
        <f t="shared" si="53"/>
        <v>5</v>
      </c>
      <c r="B1124" s="652">
        <v>66111</v>
      </c>
      <c r="C1124" s="652" t="s">
        <v>2677</v>
      </c>
      <c r="D1124" s="654">
        <f>SUMIFS('BALANCE_P-1'!$C:$C,'BALANCE_P-1'!$U:$U,'BALANCE-REF'!$B1124)</f>
        <v>0</v>
      </c>
      <c r="E1124" s="654">
        <f>SUMIFS('BALANCE_P-1'!$D:$D,'BALANCE_P-1'!$U:$U,'BALANCE-REF'!$B1124)</f>
        <v>0</v>
      </c>
      <c r="F1124" s="654">
        <f>SUMIFS(BALANCE_P!$C:$C,BALANCE_P!$U:$U,'BALANCE-REF'!$B1124)</f>
        <v>70891406</v>
      </c>
      <c r="G1124" s="654">
        <f>SUMIFS(BALANCE_P!$D:$D,BALANCE_P!$U:$U,'BALANCE-REF'!$B1124)</f>
        <v>22510097</v>
      </c>
      <c r="H1124" s="656">
        <f>SUMIFS(BALANCE_P!$E:$E,BALANCE_P!$U:$U,'BALANCE-REF'!$B1124)</f>
        <v>48381309</v>
      </c>
      <c r="I1124" s="656">
        <f>SUMIFS(BALANCE_P!$F:$F,BALANCE_P!$U:$U,'BALANCE-REF'!$B1124)</f>
        <v>0</v>
      </c>
      <c r="J1124" s="687">
        <f t="shared" si="51"/>
        <v>48381309</v>
      </c>
      <c r="K1124" s="687">
        <f t="shared" si="52"/>
        <v>0</v>
      </c>
    </row>
    <row r="1125" spans="1:11" ht="19" x14ac:dyDescent="0.25">
      <c r="A1125" s="671">
        <f t="shared" si="53"/>
        <v>5</v>
      </c>
      <c r="B1125" s="652">
        <v>66112</v>
      </c>
      <c r="C1125" s="652" t="s">
        <v>2678</v>
      </c>
      <c r="D1125" s="654">
        <f>SUMIFS('BALANCE_P-1'!$C:$C,'BALANCE_P-1'!$U:$U,'BALANCE-REF'!$B1125)</f>
        <v>0</v>
      </c>
      <c r="E1125" s="654">
        <f>SUMIFS('BALANCE_P-1'!$D:$D,'BALANCE_P-1'!$U:$U,'BALANCE-REF'!$B1125)</f>
        <v>0</v>
      </c>
      <c r="F1125" s="654">
        <f>SUMIFS(BALANCE_P!$C:$C,BALANCE_P!$U:$U,'BALANCE-REF'!$B1125)</f>
        <v>707590275</v>
      </c>
      <c r="G1125" s="654">
        <f>SUMIFS(BALANCE_P!$D:$D,BALANCE_P!$U:$U,'BALANCE-REF'!$B1125)</f>
        <v>281410301</v>
      </c>
      <c r="H1125" s="656">
        <f>SUMIFS(BALANCE_P!$E:$E,BALANCE_P!$U:$U,'BALANCE-REF'!$B1125)</f>
        <v>426179974</v>
      </c>
      <c r="I1125" s="656">
        <f>SUMIFS(BALANCE_P!$F:$F,BALANCE_P!$U:$U,'BALANCE-REF'!$B1125)</f>
        <v>0</v>
      </c>
      <c r="J1125" s="687">
        <f t="shared" si="51"/>
        <v>426179974</v>
      </c>
      <c r="K1125" s="687">
        <f t="shared" si="52"/>
        <v>0</v>
      </c>
    </row>
    <row r="1126" spans="1:11" ht="19" x14ac:dyDescent="0.25">
      <c r="A1126" s="671">
        <f t="shared" si="53"/>
        <v>4</v>
      </c>
      <c r="B1126" s="652">
        <v>6612</v>
      </c>
      <c r="C1126" s="652" t="s">
        <v>695</v>
      </c>
      <c r="D1126" s="654">
        <f>SUMIFS('BALANCE_P-1'!$C:$C,'BALANCE_P-1'!$V:$V,'BALANCE-REF'!$B1126)</f>
        <v>0</v>
      </c>
      <c r="E1126" s="654">
        <f>SUMIFS('BALANCE_P-1'!$D:$D,'BALANCE_P-1'!$V:$V,'BALANCE-REF'!$B1126)</f>
        <v>0</v>
      </c>
      <c r="F1126" s="654">
        <f>SUMIFS(BALANCE_P!$C:$C,BALANCE_P!$V:$V,'BALANCE-REF'!$B1126)</f>
        <v>12000000</v>
      </c>
      <c r="G1126" s="654">
        <f>SUMIFS(BALANCE_P!$D:$D,BALANCE_P!$V:$V,'BALANCE-REF'!$B1126)</f>
        <v>0</v>
      </c>
      <c r="H1126" s="656">
        <f>SUMIFS(BALANCE_P!$E:$E,BALANCE_P!$V:$V,'BALANCE-REF'!$B1126)</f>
        <v>12000000</v>
      </c>
      <c r="I1126" s="656">
        <f>SUMIFS(BALANCE_P!$F:$F,BALANCE_P!$V:$V,'BALANCE-REF'!$B1126)</f>
        <v>0</v>
      </c>
      <c r="J1126" s="687">
        <f t="shared" si="51"/>
        <v>12000000</v>
      </c>
      <c r="K1126" s="687">
        <f t="shared" si="52"/>
        <v>0</v>
      </c>
    </row>
    <row r="1127" spans="1:11" ht="19" x14ac:dyDescent="0.25">
      <c r="A1127" s="671">
        <f t="shared" si="53"/>
        <v>5</v>
      </c>
      <c r="B1127" s="652">
        <v>66121</v>
      </c>
      <c r="C1127" s="652" t="s">
        <v>2679</v>
      </c>
      <c r="D1127" s="654">
        <f>SUMIFS('BALANCE_P-1'!$C:$C,'BALANCE_P-1'!$U:$U,'BALANCE-REF'!$B1127)</f>
        <v>0</v>
      </c>
      <c r="E1127" s="654">
        <f>SUMIFS('BALANCE_P-1'!$D:$D,'BALANCE_P-1'!$U:$U,'BALANCE-REF'!$B1127)</f>
        <v>0</v>
      </c>
      <c r="F1127" s="654">
        <f>SUMIFS(BALANCE_P!$C:$C,BALANCE_P!$U:$U,'BALANCE-REF'!$B1127)</f>
        <v>0</v>
      </c>
      <c r="G1127" s="654">
        <f>SUMIFS(BALANCE_P!$D:$D,BALANCE_P!$U:$U,'BALANCE-REF'!$B1127)</f>
        <v>0</v>
      </c>
      <c r="H1127" s="656">
        <f>SUMIFS(BALANCE_P!$E:$E,BALANCE_P!$U:$U,'BALANCE-REF'!$B1127)</f>
        <v>0</v>
      </c>
      <c r="I1127" s="656">
        <f>SUMIFS(BALANCE_P!$F:$F,BALANCE_P!$U:$U,'BALANCE-REF'!$B1127)</f>
        <v>0</v>
      </c>
      <c r="J1127" s="687">
        <f t="shared" si="51"/>
        <v>0</v>
      </c>
      <c r="K1127" s="687">
        <f t="shared" si="52"/>
        <v>0</v>
      </c>
    </row>
    <row r="1128" spans="1:11" ht="19" x14ac:dyDescent="0.25">
      <c r="A1128" s="671">
        <f t="shared" si="53"/>
        <v>5</v>
      </c>
      <c r="B1128" s="652">
        <v>66122</v>
      </c>
      <c r="C1128" s="652" t="s">
        <v>2680</v>
      </c>
      <c r="D1128" s="654">
        <f>SUMIFS('BALANCE_P-1'!$C:$C,'BALANCE_P-1'!$U:$U,'BALANCE-REF'!$B1128)</f>
        <v>0</v>
      </c>
      <c r="E1128" s="654">
        <f>SUMIFS('BALANCE_P-1'!$D:$D,'BALANCE_P-1'!$U:$U,'BALANCE-REF'!$B1128)</f>
        <v>0</v>
      </c>
      <c r="F1128" s="654">
        <f>SUMIFS(BALANCE_P!$C:$C,BALANCE_P!$U:$U,'BALANCE-REF'!$B1128)</f>
        <v>12000000</v>
      </c>
      <c r="G1128" s="654">
        <f>SUMIFS(BALANCE_P!$D:$D,BALANCE_P!$U:$U,'BALANCE-REF'!$B1128)</f>
        <v>0</v>
      </c>
      <c r="H1128" s="656">
        <f>SUMIFS(BALANCE_P!$E:$E,BALANCE_P!$U:$U,'BALANCE-REF'!$B1128)</f>
        <v>12000000</v>
      </c>
      <c r="I1128" s="656">
        <f>SUMIFS(BALANCE_P!$F:$F,BALANCE_P!$U:$U,'BALANCE-REF'!$B1128)</f>
        <v>0</v>
      </c>
      <c r="J1128" s="687">
        <f t="shared" si="51"/>
        <v>12000000</v>
      </c>
      <c r="K1128" s="687">
        <f t="shared" si="52"/>
        <v>0</v>
      </c>
    </row>
    <row r="1129" spans="1:11" ht="19" x14ac:dyDescent="0.25">
      <c r="A1129" s="671">
        <f t="shared" si="53"/>
        <v>3</v>
      </c>
      <c r="B1129" s="652">
        <v>662</v>
      </c>
      <c r="C1129" s="652" t="s">
        <v>2681</v>
      </c>
      <c r="D1129" s="654">
        <f>SUMIFS('BALANCE_P-1'!$C:$C,'BALANCE_P-1'!$W:$W,'BALANCE-REF'!$B1129)</f>
        <v>0</v>
      </c>
      <c r="E1129" s="654">
        <f>SUMIFS('BALANCE_P-1'!$D:$D,'BALANCE_P-1'!$W:$W,'BALANCE-REF'!$B1129)</f>
        <v>0</v>
      </c>
      <c r="F1129" s="654">
        <f>SUMIFS(BALANCE_P!$C:$C,BALANCE_P!$W:$W,'BALANCE-REF'!$B1129)</f>
        <v>0</v>
      </c>
      <c r="G1129" s="654">
        <f>SUMIFS(BALANCE_P!$D:$D,BALANCE_P!$W:$W,'BALANCE-REF'!$B1129)</f>
        <v>0</v>
      </c>
      <c r="H1129" s="656">
        <f>SUMIFS(BALANCE_P!$E:$E,BALANCE_P!$W:$W,'BALANCE-REF'!$B1129)</f>
        <v>0</v>
      </c>
      <c r="I1129" s="656">
        <f>SUMIFS(BALANCE_P!$F:$F,BALANCE_P!$W:$W,'BALANCE-REF'!$B1129)</f>
        <v>0</v>
      </c>
      <c r="J1129" s="687">
        <f t="shared" si="51"/>
        <v>0</v>
      </c>
      <c r="K1129" s="687">
        <f t="shared" si="52"/>
        <v>0</v>
      </c>
    </row>
    <row r="1130" spans="1:11" ht="19" x14ac:dyDescent="0.25">
      <c r="A1130" s="671">
        <f t="shared" si="53"/>
        <v>3</v>
      </c>
      <c r="B1130" s="652">
        <v>663</v>
      </c>
      <c r="C1130" s="652" t="s">
        <v>649</v>
      </c>
      <c r="D1130" s="654">
        <f>SUMIFS('BALANCE_P-1'!$C:$C,'BALANCE_P-1'!$W:$W,'BALANCE-REF'!$B1130)</f>
        <v>0</v>
      </c>
      <c r="E1130" s="654">
        <f>SUMIFS('BALANCE_P-1'!$D:$D,'BALANCE_P-1'!$W:$W,'BALANCE-REF'!$B1130)</f>
        <v>0</v>
      </c>
      <c r="F1130" s="654">
        <f>SUMIFS(BALANCE_P!$C:$C,BALANCE_P!$W:$W,'BALANCE-REF'!$B1130)</f>
        <v>0</v>
      </c>
      <c r="G1130" s="654">
        <f>SUMIFS(BALANCE_P!$D:$D,BALANCE_P!$W:$W,'BALANCE-REF'!$B1130)</f>
        <v>0</v>
      </c>
      <c r="H1130" s="656">
        <f>SUMIFS(BALANCE_P!$E:$E,BALANCE_P!$W:$W,'BALANCE-REF'!$B1130)</f>
        <v>0</v>
      </c>
      <c r="I1130" s="656">
        <f>SUMIFS(BALANCE_P!$F:$F,BALANCE_P!$W:$W,'BALANCE-REF'!$B1130)</f>
        <v>0</v>
      </c>
      <c r="J1130" s="687">
        <f t="shared" si="51"/>
        <v>0</v>
      </c>
      <c r="K1130" s="687">
        <f t="shared" si="52"/>
        <v>0</v>
      </c>
    </row>
    <row r="1131" spans="1:11" ht="19" x14ac:dyDescent="0.25">
      <c r="A1131" s="671">
        <f t="shared" si="53"/>
        <v>4</v>
      </c>
      <c r="B1131" s="652">
        <v>6631</v>
      </c>
      <c r="C1131" s="652" t="s">
        <v>2682</v>
      </c>
      <c r="D1131" s="654">
        <f>SUMIFS('BALANCE_P-1'!$C:$C,'BALANCE_P-1'!$V:$V,'BALANCE-REF'!$B1131)</f>
        <v>0</v>
      </c>
      <c r="E1131" s="654">
        <f>SUMIFS('BALANCE_P-1'!$D:$D,'BALANCE_P-1'!$V:$V,'BALANCE-REF'!$B1131)</f>
        <v>0</v>
      </c>
      <c r="F1131" s="654">
        <f>SUMIFS(BALANCE_P!$C:$C,BALANCE_P!$V:$V,'BALANCE-REF'!$B1131)</f>
        <v>0</v>
      </c>
      <c r="G1131" s="654">
        <f>SUMIFS(BALANCE_P!$D:$D,BALANCE_P!$V:$V,'BALANCE-REF'!$B1131)</f>
        <v>0</v>
      </c>
      <c r="H1131" s="656">
        <f>SUMIFS(BALANCE_P!$E:$E,BALANCE_P!$V:$V,'BALANCE-REF'!$B1131)</f>
        <v>0</v>
      </c>
      <c r="I1131" s="656">
        <f>SUMIFS(BALANCE_P!$F:$F,BALANCE_P!$V:$V,'BALANCE-REF'!$B1131)</f>
        <v>0</v>
      </c>
      <c r="J1131" s="687">
        <f t="shared" si="51"/>
        <v>0</v>
      </c>
      <c r="K1131" s="687">
        <f t="shared" si="52"/>
        <v>0</v>
      </c>
    </row>
    <row r="1132" spans="1:11" ht="19" x14ac:dyDescent="0.25">
      <c r="A1132" s="671">
        <f t="shared" si="53"/>
        <v>5</v>
      </c>
      <c r="B1132" s="652">
        <v>66311</v>
      </c>
      <c r="C1132" s="652" t="s">
        <v>2683</v>
      </c>
      <c r="D1132" s="654">
        <f>SUMIFS('BALANCE_P-1'!$C:$C,'BALANCE_P-1'!$U:$U,'BALANCE-REF'!$B1132)</f>
        <v>0</v>
      </c>
      <c r="E1132" s="654">
        <f>SUMIFS('BALANCE_P-1'!$D:$D,'BALANCE_P-1'!$U:$U,'BALANCE-REF'!$B1132)</f>
        <v>0</v>
      </c>
      <c r="F1132" s="654">
        <f>SUMIFS(BALANCE_P!$C:$C,BALANCE_P!$U:$U,'BALANCE-REF'!$B1132)</f>
        <v>0</v>
      </c>
      <c r="G1132" s="654">
        <f>SUMIFS(BALANCE_P!$D:$D,BALANCE_P!$U:$U,'BALANCE-REF'!$B1132)</f>
        <v>0</v>
      </c>
      <c r="H1132" s="656">
        <f>SUMIFS(BALANCE_P!$E:$E,BALANCE_P!$U:$U,'BALANCE-REF'!$B1132)</f>
        <v>0</v>
      </c>
      <c r="I1132" s="656">
        <f>SUMIFS(BALANCE_P!$F:$F,BALANCE_P!$U:$U,'BALANCE-REF'!$B1132)</f>
        <v>0</v>
      </c>
      <c r="J1132" s="687">
        <f t="shared" si="51"/>
        <v>0</v>
      </c>
      <c r="K1132" s="687">
        <f t="shared" si="52"/>
        <v>0</v>
      </c>
    </row>
    <row r="1133" spans="1:11" ht="19" x14ac:dyDescent="0.25">
      <c r="A1133" s="671">
        <f t="shared" si="53"/>
        <v>5</v>
      </c>
      <c r="B1133" s="652">
        <v>66312</v>
      </c>
      <c r="C1133" s="652" t="s">
        <v>2684</v>
      </c>
      <c r="D1133" s="654">
        <f>SUMIFS('BALANCE_P-1'!$C:$C,'BALANCE_P-1'!$U:$U,'BALANCE-REF'!$B1133)</f>
        <v>0</v>
      </c>
      <c r="E1133" s="654">
        <f>SUMIFS('BALANCE_P-1'!$D:$D,'BALANCE_P-1'!$U:$U,'BALANCE-REF'!$B1133)</f>
        <v>0</v>
      </c>
      <c r="F1133" s="654">
        <f>SUMIFS(BALANCE_P!$C:$C,BALANCE_P!$U:$U,'BALANCE-REF'!$B1133)</f>
        <v>0</v>
      </c>
      <c r="G1133" s="654">
        <f>SUMIFS(BALANCE_P!$D:$D,BALANCE_P!$U:$U,'BALANCE-REF'!$B1133)</f>
        <v>0</v>
      </c>
      <c r="H1133" s="656">
        <f>SUMIFS(BALANCE_P!$E:$E,BALANCE_P!$U:$U,'BALANCE-REF'!$B1133)</f>
        <v>0</v>
      </c>
      <c r="I1133" s="656">
        <f>SUMIFS(BALANCE_P!$F:$F,BALANCE_P!$U:$U,'BALANCE-REF'!$B1133)</f>
        <v>0</v>
      </c>
      <c r="J1133" s="687">
        <f t="shared" si="51"/>
        <v>0</v>
      </c>
      <c r="K1133" s="687">
        <f t="shared" si="52"/>
        <v>0</v>
      </c>
    </row>
    <row r="1134" spans="1:11" ht="19" x14ac:dyDescent="0.25">
      <c r="A1134" s="671">
        <f t="shared" si="53"/>
        <v>4</v>
      </c>
      <c r="B1134" s="652">
        <v>6632</v>
      </c>
      <c r="C1134" s="652" t="s">
        <v>696</v>
      </c>
      <c r="D1134" s="654">
        <f>SUMIFS('BALANCE_P-1'!$C:$C,'BALANCE_P-1'!$V:$V,'BALANCE-REF'!$B1134)</f>
        <v>0</v>
      </c>
      <c r="E1134" s="654">
        <f>SUMIFS('BALANCE_P-1'!$D:$D,'BALANCE_P-1'!$V:$V,'BALANCE-REF'!$B1134)</f>
        <v>0</v>
      </c>
      <c r="F1134" s="654">
        <f>SUMIFS(BALANCE_P!$C:$C,BALANCE_P!$V:$V,'BALANCE-REF'!$B1134)</f>
        <v>0</v>
      </c>
      <c r="G1134" s="654">
        <f>SUMIFS(BALANCE_P!$D:$D,BALANCE_P!$V:$V,'BALANCE-REF'!$B1134)</f>
        <v>0</v>
      </c>
      <c r="H1134" s="656">
        <f>SUMIFS(BALANCE_P!$E:$E,BALANCE_P!$V:$V,'BALANCE-REF'!$B1134)</f>
        <v>0</v>
      </c>
      <c r="I1134" s="656">
        <f>SUMIFS(BALANCE_P!$F:$F,BALANCE_P!$V:$V,'BALANCE-REF'!$B1134)</f>
        <v>0</v>
      </c>
      <c r="J1134" s="687">
        <f t="shared" si="51"/>
        <v>0</v>
      </c>
      <c r="K1134" s="687">
        <f t="shared" si="52"/>
        <v>0</v>
      </c>
    </row>
    <row r="1135" spans="1:11" ht="19" x14ac:dyDescent="0.25">
      <c r="A1135" s="671">
        <f t="shared" si="53"/>
        <v>5</v>
      </c>
      <c r="B1135" s="652">
        <v>66321</v>
      </c>
      <c r="C1135" s="652" t="s">
        <v>2685</v>
      </c>
      <c r="D1135" s="654">
        <f>SUMIFS('BALANCE_P-1'!$C:$C,'BALANCE_P-1'!$U:$U,'BALANCE-REF'!$B1135)</f>
        <v>0</v>
      </c>
      <c r="E1135" s="654">
        <f>SUMIFS('BALANCE_P-1'!$D:$D,'BALANCE_P-1'!$U:$U,'BALANCE-REF'!$B1135)</f>
        <v>0</v>
      </c>
      <c r="F1135" s="654">
        <f>SUMIFS(BALANCE_P!$C:$C,BALANCE_P!$U:$U,'BALANCE-REF'!$B1135)</f>
        <v>0</v>
      </c>
      <c r="G1135" s="654">
        <f>SUMIFS(BALANCE_P!$D:$D,BALANCE_P!$U:$U,'BALANCE-REF'!$B1135)</f>
        <v>0</v>
      </c>
      <c r="H1135" s="656">
        <f>SUMIFS(BALANCE_P!$E:$E,BALANCE_P!$U:$U,'BALANCE-REF'!$B1135)</f>
        <v>0</v>
      </c>
      <c r="I1135" s="656">
        <f>SUMIFS(BALANCE_P!$F:$F,BALANCE_P!$U:$U,'BALANCE-REF'!$B1135)</f>
        <v>0</v>
      </c>
      <c r="J1135" s="687">
        <f t="shared" si="51"/>
        <v>0</v>
      </c>
      <c r="K1135" s="687">
        <f t="shared" si="52"/>
        <v>0</v>
      </c>
    </row>
    <row r="1136" spans="1:11" ht="19" x14ac:dyDescent="0.25">
      <c r="A1136" s="671">
        <f t="shared" si="53"/>
        <v>5</v>
      </c>
      <c r="B1136" s="652">
        <v>66322</v>
      </c>
      <c r="C1136" s="652" t="s">
        <v>2686</v>
      </c>
      <c r="D1136" s="654">
        <f>SUMIFS('BALANCE_P-1'!$C:$C,'BALANCE_P-1'!$U:$U,'BALANCE-REF'!$B1136)</f>
        <v>0</v>
      </c>
      <c r="E1136" s="654">
        <f>SUMIFS('BALANCE_P-1'!$D:$D,'BALANCE_P-1'!$U:$U,'BALANCE-REF'!$B1136)</f>
        <v>0</v>
      </c>
      <c r="F1136" s="654">
        <f>SUMIFS(BALANCE_P!$C:$C,BALANCE_P!$U:$U,'BALANCE-REF'!$B1136)</f>
        <v>0</v>
      </c>
      <c r="G1136" s="654">
        <f>SUMIFS(BALANCE_P!$D:$D,BALANCE_P!$U:$U,'BALANCE-REF'!$B1136)</f>
        <v>0</v>
      </c>
      <c r="H1136" s="656">
        <f>SUMIFS(BALANCE_P!$E:$E,BALANCE_P!$U:$U,'BALANCE-REF'!$B1136)</f>
        <v>0</v>
      </c>
      <c r="I1136" s="656">
        <f>SUMIFS(BALANCE_P!$F:$F,BALANCE_P!$U:$U,'BALANCE-REF'!$B1136)</f>
        <v>0</v>
      </c>
      <c r="J1136" s="687">
        <f t="shared" si="51"/>
        <v>0</v>
      </c>
      <c r="K1136" s="687">
        <f t="shared" si="52"/>
        <v>0</v>
      </c>
    </row>
    <row r="1137" spans="1:11" ht="19" x14ac:dyDescent="0.25">
      <c r="A1137" s="671">
        <f t="shared" si="53"/>
        <v>4</v>
      </c>
      <c r="B1137" s="652">
        <v>6633</v>
      </c>
      <c r="C1137" s="652" t="s">
        <v>2687</v>
      </c>
      <c r="D1137" s="654">
        <f>SUMIFS('BALANCE_P-1'!$C:$C,'BALANCE_P-1'!$V:$V,'BALANCE-REF'!$B1137)</f>
        <v>0</v>
      </c>
      <c r="E1137" s="654">
        <f>SUMIFS('BALANCE_P-1'!$D:$D,'BALANCE_P-1'!$V:$V,'BALANCE-REF'!$B1137)</f>
        <v>0</v>
      </c>
      <c r="F1137" s="654">
        <f>SUMIFS(BALANCE_P!$C:$C,BALANCE_P!$V:$V,'BALANCE-REF'!$B1137)</f>
        <v>0</v>
      </c>
      <c r="G1137" s="654">
        <f>SUMIFS(BALANCE_P!$D:$D,BALANCE_P!$V:$V,'BALANCE-REF'!$B1137)</f>
        <v>0</v>
      </c>
      <c r="H1137" s="656">
        <f>SUMIFS(BALANCE_P!$E:$E,BALANCE_P!$V:$V,'BALANCE-REF'!$B1137)</f>
        <v>0</v>
      </c>
      <c r="I1137" s="656">
        <f>SUMIFS(BALANCE_P!$F:$F,BALANCE_P!$V:$V,'BALANCE-REF'!$B1137)</f>
        <v>0</v>
      </c>
      <c r="J1137" s="687">
        <f t="shared" si="51"/>
        <v>0</v>
      </c>
      <c r="K1137" s="687">
        <f t="shared" si="52"/>
        <v>0</v>
      </c>
    </row>
    <row r="1138" spans="1:11" ht="19" x14ac:dyDescent="0.25">
      <c r="A1138" s="671">
        <f t="shared" si="53"/>
        <v>5</v>
      </c>
      <c r="B1138" s="652">
        <v>66331</v>
      </c>
      <c r="C1138" s="652" t="s">
        <v>2688</v>
      </c>
      <c r="D1138" s="654">
        <f>SUMIFS('BALANCE_P-1'!$C:$C,'BALANCE_P-1'!$U:$U,'BALANCE-REF'!$B1138)</f>
        <v>0</v>
      </c>
      <c r="E1138" s="654">
        <f>SUMIFS('BALANCE_P-1'!$D:$D,'BALANCE_P-1'!$U:$U,'BALANCE-REF'!$B1138)</f>
        <v>0</v>
      </c>
      <c r="F1138" s="654">
        <f>SUMIFS(BALANCE_P!$C:$C,BALANCE_P!$U:$U,'BALANCE-REF'!$B1138)</f>
        <v>0</v>
      </c>
      <c r="G1138" s="654">
        <f>SUMIFS(BALANCE_P!$D:$D,BALANCE_P!$U:$U,'BALANCE-REF'!$B1138)</f>
        <v>0</v>
      </c>
      <c r="H1138" s="656">
        <f>SUMIFS(BALANCE_P!$E:$E,BALANCE_P!$U:$U,'BALANCE-REF'!$B1138)</f>
        <v>0</v>
      </c>
      <c r="I1138" s="656">
        <f>SUMIFS(BALANCE_P!$F:$F,BALANCE_P!$U:$U,'BALANCE-REF'!$B1138)</f>
        <v>0</v>
      </c>
      <c r="J1138" s="687">
        <f t="shared" si="51"/>
        <v>0</v>
      </c>
      <c r="K1138" s="687">
        <f t="shared" si="52"/>
        <v>0</v>
      </c>
    </row>
    <row r="1139" spans="1:11" ht="19" x14ac:dyDescent="0.25">
      <c r="A1139" s="671">
        <f t="shared" si="53"/>
        <v>5</v>
      </c>
      <c r="B1139" s="652">
        <v>66332</v>
      </c>
      <c r="C1139" s="652" t="s">
        <v>2689</v>
      </c>
      <c r="D1139" s="654">
        <f>SUMIFS('BALANCE_P-1'!$C:$C,'BALANCE_P-1'!$U:$U,'BALANCE-REF'!$B1139)</f>
        <v>0</v>
      </c>
      <c r="E1139" s="654">
        <f>SUMIFS('BALANCE_P-1'!$D:$D,'BALANCE_P-1'!$U:$U,'BALANCE-REF'!$B1139)</f>
        <v>0</v>
      </c>
      <c r="F1139" s="654">
        <f>SUMIFS(BALANCE_P!$C:$C,BALANCE_P!$U:$U,'BALANCE-REF'!$B1139)</f>
        <v>0</v>
      </c>
      <c r="G1139" s="654">
        <f>SUMIFS(BALANCE_P!$D:$D,BALANCE_P!$U:$U,'BALANCE-REF'!$B1139)</f>
        <v>0</v>
      </c>
      <c r="H1139" s="656">
        <f>SUMIFS(BALANCE_P!$E:$E,BALANCE_P!$U:$U,'BALANCE-REF'!$B1139)</f>
        <v>0</v>
      </c>
      <c r="I1139" s="656">
        <f>SUMIFS(BALANCE_P!$F:$F,BALANCE_P!$U:$U,'BALANCE-REF'!$B1139)</f>
        <v>0</v>
      </c>
      <c r="J1139" s="687">
        <f t="shared" si="51"/>
        <v>0</v>
      </c>
      <c r="K1139" s="687">
        <f t="shared" si="52"/>
        <v>0</v>
      </c>
    </row>
    <row r="1140" spans="1:11" ht="19" x14ac:dyDescent="0.25">
      <c r="A1140" s="671">
        <f t="shared" si="53"/>
        <v>3</v>
      </c>
      <c r="B1140" s="652">
        <v>664</v>
      </c>
      <c r="C1140" s="652" t="s">
        <v>1771</v>
      </c>
      <c r="D1140" s="654">
        <f>SUMIFS('BALANCE_P-1'!$C:$C,'BALANCE_P-1'!$W:$W,'BALANCE-REF'!$B1140)</f>
        <v>0</v>
      </c>
      <c r="E1140" s="654">
        <f>SUMIFS('BALANCE_P-1'!$D:$D,'BALANCE_P-1'!$W:$W,'BALANCE-REF'!$B1140)</f>
        <v>0</v>
      </c>
      <c r="F1140" s="654">
        <f>SUMIFS(BALANCE_P!$C:$C,BALANCE_P!$W:$W,'BALANCE-REF'!$B1140)</f>
        <v>8056193199</v>
      </c>
      <c r="G1140" s="654">
        <f>SUMIFS(BALANCE_P!$D:$D,BALANCE_P!$W:$W,'BALANCE-REF'!$B1140)</f>
        <v>452101</v>
      </c>
      <c r="H1140" s="656">
        <f>SUMIFS(BALANCE_P!$E:$E,BALANCE_P!$W:$W,'BALANCE-REF'!$B1140)</f>
        <v>8055741098</v>
      </c>
      <c r="I1140" s="656">
        <f>SUMIFS(BALANCE_P!$F:$F,BALANCE_P!$W:$W,'BALANCE-REF'!$B1140)</f>
        <v>0</v>
      </c>
      <c r="J1140" s="687">
        <f t="shared" si="51"/>
        <v>8055741098</v>
      </c>
      <c r="K1140" s="687">
        <f t="shared" si="52"/>
        <v>0</v>
      </c>
    </row>
    <row r="1141" spans="1:11" ht="19" x14ac:dyDescent="0.25">
      <c r="A1141" s="671">
        <f t="shared" si="53"/>
        <v>4</v>
      </c>
      <c r="B1141" s="652">
        <v>6641</v>
      </c>
      <c r="C1141" s="652" t="s">
        <v>176</v>
      </c>
      <c r="D1141" s="654">
        <f>SUMIFS('BALANCE_P-1'!$C:$C,'BALANCE_P-1'!$V:$V,'BALANCE-REF'!$B1141)</f>
        <v>0</v>
      </c>
      <c r="E1141" s="654">
        <f>SUMIFS('BALANCE_P-1'!$D:$D,'BALANCE_P-1'!$V:$V,'BALANCE-REF'!$B1141)</f>
        <v>0</v>
      </c>
      <c r="F1141" s="654">
        <f>SUMIFS(BALANCE_P!$C:$C,BALANCE_P!$V:$V,'BALANCE-REF'!$B1141)</f>
        <v>1355857825</v>
      </c>
      <c r="G1141" s="654">
        <f>SUMIFS(BALANCE_P!$D:$D,BALANCE_P!$V:$V,'BALANCE-REF'!$B1141)</f>
        <v>452101</v>
      </c>
      <c r="H1141" s="656">
        <f>SUMIFS(BALANCE_P!$E:$E,BALANCE_P!$V:$V,'BALANCE-REF'!$B1141)</f>
        <v>1355405724</v>
      </c>
      <c r="I1141" s="656">
        <f>SUMIFS(BALANCE_P!$F:$F,BALANCE_P!$V:$V,'BALANCE-REF'!$B1141)</f>
        <v>0</v>
      </c>
      <c r="J1141" s="687">
        <f t="shared" si="51"/>
        <v>1355405724</v>
      </c>
      <c r="K1141" s="687">
        <f t="shared" si="52"/>
        <v>0</v>
      </c>
    </row>
    <row r="1142" spans="1:11" ht="19" x14ac:dyDescent="0.25">
      <c r="A1142" s="671">
        <f t="shared" si="53"/>
        <v>5</v>
      </c>
      <c r="B1142" s="652">
        <v>66411</v>
      </c>
      <c r="C1142" s="652" t="s">
        <v>2690</v>
      </c>
      <c r="D1142" s="654">
        <f>SUMIFS('BALANCE_P-1'!$C:$C,'BALANCE_P-1'!$U:$U,'BALANCE-REF'!$B1142)</f>
        <v>0</v>
      </c>
      <c r="E1142" s="654">
        <f>SUMIFS('BALANCE_P-1'!$D:$D,'BALANCE_P-1'!$U:$U,'BALANCE-REF'!$B1142)</f>
        <v>0</v>
      </c>
      <c r="F1142" s="654">
        <f>SUMIFS(BALANCE_P!$C:$C,BALANCE_P!$U:$U,'BALANCE-REF'!$B1142)</f>
        <v>0</v>
      </c>
      <c r="G1142" s="654">
        <f>SUMIFS(BALANCE_P!$D:$D,BALANCE_P!$U:$U,'BALANCE-REF'!$B1142)</f>
        <v>0</v>
      </c>
      <c r="H1142" s="656">
        <f>SUMIFS(BALANCE_P!$E:$E,BALANCE_P!$U:$U,'BALANCE-REF'!$B1142)</f>
        <v>0</v>
      </c>
      <c r="I1142" s="656">
        <f>SUMIFS(BALANCE_P!$F:$F,BALANCE_P!$U:$U,'BALANCE-REF'!$B1142)</f>
        <v>0</v>
      </c>
      <c r="J1142" s="687">
        <f t="shared" si="51"/>
        <v>0</v>
      </c>
      <c r="K1142" s="687">
        <f t="shared" si="52"/>
        <v>0</v>
      </c>
    </row>
    <row r="1143" spans="1:11" ht="19" x14ac:dyDescent="0.25">
      <c r="A1143" s="671">
        <f t="shared" si="53"/>
        <v>5</v>
      </c>
      <c r="B1143" s="652">
        <v>66412</v>
      </c>
      <c r="C1143" s="652" t="s">
        <v>2691</v>
      </c>
      <c r="D1143" s="654">
        <f>SUMIFS('BALANCE_P-1'!$C:$C,'BALANCE_P-1'!$U:$U,'BALANCE-REF'!$B1143)</f>
        <v>0</v>
      </c>
      <c r="E1143" s="654">
        <f>SUMIFS('BALANCE_P-1'!$D:$D,'BALANCE_P-1'!$U:$U,'BALANCE-REF'!$B1143)</f>
        <v>0</v>
      </c>
      <c r="F1143" s="654">
        <f>SUMIFS(BALANCE_P!$C:$C,BALANCE_P!$U:$U,'BALANCE-REF'!$B1143)</f>
        <v>1355857825</v>
      </c>
      <c r="G1143" s="654">
        <f>SUMIFS(BALANCE_P!$D:$D,BALANCE_P!$U:$U,'BALANCE-REF'!$B1143)</f>
        <v>452101</v>
      </c>
      <c r="H1143" s="656">
        <f>SUMIFS(BALANCE_P!$E:$E,BALANCE_P!$U:$U,'BALANCE-REF'!$B1143)</f>
        <v>1355405724</v>
      </c>
      <c r="I1143" s="656">
        <f>SUMIFS(BALANCE_P!$F:$F,BALANCE_P!$U:$U,'BALANCE-REF'!$B1143)</f>
        <v>0</v>
      </c>
      <c r="J1143" s="687">
        <f t="shared" si="51"/>
        <v>1355405724</v>
      </c>
      <c r="K1143" s="687">
        <f t="shared" si="52"/>
        <v>0</v>
      </c>
    </row>
    <row r="1144" spans="1:11" ht="19" x14ac:dyDescent="0.25">
      <c r="A1144" s="671">
        <f t="shared" si="53"/>
        <v>4</v>
      </c>
      <c r="B1144" s="652">
        <v>6642</v>
      </c>
      <c r="C1144" s="652" t="s">
        <v>402</v>
      </c>
      <c r="D1144" s="654">
        <f>SUMIFS('BALANCE_P-1'!$C:$C,'BALANCE_P-1'!$V:$V,'BALANCE-REF'!$B1144)</f>
        <v>0</v>
      </c>
      <c r="E1144" s="654">
        <f>SUMIFS('BALANCE_P-1'!$D:$D,'BALANCE_P-1'!$V:$V,'BALANCE-REF'!$B1144)</f>
        <v>0</v>
      </c>
      <c r="F1144" s="654">
        <f>SUMIFS(BALANCE_P!$C:$C,BALANCE_P!$V:$V,'BALANCE-REF'!$B1144)</f>
        <v>2731698503</v>
      </c>
      <c r="G1144" s="654">
        <f>SUMIFS(BALANCE_P!$D:$D,BALANCE_P!$V:$V,'BALANCE-REF'!$B1144)</f>
        <v>0</v>
      </c>
      <c r="H1144" s="656">
        <f>SUMIFS(BALANCE_P!$E:$E,BALANCE_P!$V:$V,'BALANCE-REF'!$B1144)</f>
        <v>2731698503</v>
      </c>
      <c r="I1144" s="656">
        <f>SUMIFS(BALANCE_P!$F:$F,BALANCE_P!$V:$V,'BALANCE-REF'!$B1144)</f>
        <v>0</v>
      </c>
      <c r="J1144" s="687">
        <f t="shared" si="51"/>
        <v>2731698503</v>
      </c>
      <c r="K1144" s="687">
        <f t="shared" si="52"/>
        <v>0</v>
      </c>
    </row>
    <row r="1145" spans="1:11" ht="19" x14ac:dyDescent="0.25">
      <c r="A1145" s="671">
        <f t="shared" si="53"/>
        <v>4</v>
      </c>
      <c r="B1145" s="652">
        <v>6643</v>
      </c>
      <c r="C1145" s="652" t="s">
        <v>2692</v>
      </c>
      <c r="D1145" s="654">
        <f>SUMIFS('BALANCE_P-1'!$C:$C,'BALANCE_P-1'!$V:$V,'BALANCE-REF'!$B1145)</f>
        <v>0</v>
      </c>
      <c r="E1145" s="654">
        <f>SUMIFS('BALANCE_P-1'!$D:$D,'BALANCE_P-1'!$V:$V,'BALANCE-REF'!$B1145)</f>
        <v>0</v>
      </c>
      <c r="F1145" s="654">
        <f>SUMIFS(BALANCE_P!$C:$C,BALANCE_P!$V:$V,'BALANCE-REF'!$B1145)</f>
        <v>3968636871</v>
      </c>
      <c r="G1145" s="654">
        <f>SUMIFS(BALANCE_P!$D:$D,BALANCE_P!$V:$V,'BALANCE-REF'!$B1145)</f>
        <v>0</v>
      </c>
      <c r="H1145" s="656">
        <f>SUMIFS(BALANCE_P!$E:$E,BALANCE_P!$V:$V,'BALANCE-REF'!$B1145)</f>
        <v>3968636871</v>
      </c>
      <c r="I1145" s="656">
        <f>SUMIFS(BALANCE_P!$F:$F,BALANCE_P!$V:$V,'BALANCE-REF'!$B1145)</f>
        <v>0</v>
      </c>
      <c r="J1145" s="687">
        <f t="shared" si="51"/>
        <v>3968636871</v>
      </c>
      <c r="K1145" s="687">
        <f t="shared" si="52"/>
        <v>0</v>
      </c>
    </row>
    <row r="1146" spans="1:11" ht="19" x14ac:dyDescent="0.25">
      <c r="A1146" s="671">
        <f t="shared" si="53"/>
        <v>3</v>
      </c>
      <c r="B1146" s="652">
        <v>666</v>
      </c>
      <c r="C1146" s="652" t="s">
        <v>2693</v>
      </c>
      <c r="D1146" s="654">
        <f>SUMIFS('BALANCE_P-1'!$C:$C,'BALANCE_P-1'!$W:$W,'BALANCE-REF'!$B1146)</f>
        <v>0</v>
      </c>
      <c r="E1146" s="654">
        <f>SUMIFS('BALANCE_P-1'!$D:$D,'BALANCE_P-1'!$W:$W,'BALANCE-REF'!$B1146)</f>
        <v>0</v>
      </c>
      <c r="F1146" s="654">
        <f>SUMIFS(BALANCE_P!$C:$C,BALANCE_P!$W:$W,'BALANCE-REF'!$B1146)</f>
        <v>56354110</v>
      </c>
      <c r="G1146" s="654">
        <f>SUMIFS(BALANCE_P!$D:$D,BALANCE_P!$W:$W,'BALANCE-REF'!$B1146)</f>
        <v>0</v>
      </c>
      <c r="H1146" s="656">
        <f>SUMIFS(BALANCE_P!$E:$E,BALANCE_P!$W:$W,'BALANCE-REF'!$B1146)</f>
        <v>56354110</v>
      </c>
      <c r="I1146" s="656">
        <f>SUMIFS(BALANCE_P!$F:$F,BALANCE_P!$W:$W,'BALANCE-REF'!$B1146)</f>
        <v>0</v>
      </c>
      <c r="J1146" s="687">
        <f t="shared" si="51"/>
        <v>56354110</v>
      </c>
      <c r="K1146" s="687">
        <f t="shared" si="52"/>
        <v>0</v>
      </c>
    </row>
    <row r="1147" spans="1:11" ht="19" x14ac:dyDescent="0.25">
      <c r="A1147" s="671">
        <f t="shared" si="53"/>
        <v>3</v>
      </c>
      <c r="B1147" s="652">
        <v>667</v>
      </c>
      <c r="C1147" s="652" t="s">
        <v>178</v>
      </c>
      <c r="D1147" s="654">
        <f>SUMIFS('BALANCE_P-1'!$C:$C,'BALANCE_P-1'!$W:$W,'BALANCE-REF'!$B1147)</f>
        <v>0</v>
      </c>
      <c r="E1147" s="654">
        <f>SUMIFS('BALANCE_P-1'!$D:$D,'BALANCE_P-1'!$W:$W,'BALANCE-REF'!$B1147)</f>
        <v>0</v>
      </c>
      <c r="F1147" s="654">
        <f>SUMIFS(BALANCE_P!$C:$C,BALANCE_P!$W:$W,'BALANCE-REF'!$B1147)</f>
        <v>240024032</v>
      </c>
      <c r="G1147" s="654">
        <f>SUMIFS(BALANCE_P!$D:$D,BALANCE_P!$W:$W,'BALANCE-REF'!$B1147)</f>
        <v>73884270</v>
      </c>
      <c r="H1147" s="656">
        <f>SUMIFS(BALANCE_P!$E:$E,BALANCE_P!$W:$W,'BALANCE-REF'!$B1147)</f>
        <v>166139762</v>
      </c>
      <c r="I1147" s="656">
        <f>SUMIFS(BALANCE_P!$F:$F,BALANCE_P!$W:$W,'BALANCE-REF'!$B1147)</f>
        <v>0</v>
      </c>
      <c r="J1147" s="687">
        <f t="shared" si="51"/>
        <v>166139762</v>
      </c>
      <c r="K1147" s="687">
        <f t="shared" si="52"/>
        <v>0</v>
      </c>
    </row>
    <row r="1148" spans="1:11" ht="19" x14ac:dyDescent="0.25">
      <c r="A1148" s="671">
        <f t="shared" si="53"/>
        <v>3</v>
      </c>
      <c r="B1148" s="652">
        <v>668</v>
      </c>
      <c r="C1148" s="652" t="s">
        <v>408</v>
      </c>
      <c r="D1148" s="654">
        <f>SUMIFS('BALANCE_P-1'!$C:$C,'BALANCE_P-1'!$W:$W,'BALANCE-REF'!$B1148)</f>
        <v>0</v>
      </c>
      <c r="E1148" s="654">
        <f>SUMIFS('BALANCE_P-1'!$D:$D,'BALANCE_P-1'!$W:$W,'BALANCE-REF'!$B1148)</f>
        <v>0</v>
      </c>
      <c r="F1148" s="654">
        <f>SUMIFS(BALANCE_P!$C:$C,BALANCE_P!$W:$W,'BALANCE-REF'!$B1148)</f>
        <v>0</v>
      </c>
      <c r="G1148" s="654">
        <f>SUMIFS(BALANCE_P!$D:$D,BALANCE_P!$W:$W,'BALANCE-REF'!$B1148)</f>
        <v>0</v>
      </c>
      <c r="H1148" s="656">
        <f>SUMIFS(BALANCE_P!$E:$E,BALANCE_P!$W:$W,'BALANCE-REF'!$B1148)</f>
        <v>0</v>
      </c>
      <c r="I1148" s="656">
        <f>SUMIFS(BALANCE_P!$F:$F,BALANCE_P!$W:$W,'BALANCE-REF'!$B1148)</f>
        <v>0</v>
      </c>
      <c r="J1148" s="687">
        <f t="shared" si="51"/>
        <v>0</v>
      </c>
      <c r="K1148" s="687">
        <f t="shared" si="52"/>
        <v>0</v>
      </c>
    </row>
    <row r="1149" spans="1:11" ht="19" x14ac:dyDescent="0.25">
      <c r="A1149" s="671">
        <f t="shared" si="53"/>
        <v>3</v>
      </c>
      <c r="B1149" s="652">
        <v>669</v>
      </c>
      <c r="C1149" s="652" t="s">
        <v>2694</v>
      </c>
      <c r="D1149" s="654">
        <f>SUMIFS('BALANCE_P-1'!$C:$C,'BALANCE_P-1'!$W:$W,'BALANCE-REF'!$B1149)</f>
        <v>0</v>
      </c>
      <c r="E1149" s="654">
        <f>SUMIFS('BALANCE_P-1'!$D:$D,'BALANCE_P-1'!$W:$W,'BALANCE-REF'!$B1149)</f>
        <v>0</v>
      </c>
      <c r="F1149" s="654">
        <f>SUMIFS(BALANCE_P!$C:$C,BALANCE_P!$W:$W,'BALANCE-REF'!$B1149)</f>
        <v>832989398</v>
      </c>
      <c r="G1149" s="654">
        <f>SUMIFS(BALANCE_P!$D:$D,BALANCE_P!$W:$W,'BALANCE-REF'!$B1149)</f>
        <v>66636</v>
      </c>
      <c r="H1149" s="656">
        <f>SUMIFS(BALANCE_P!$E:$E,BALANCE_P!$W:$W,'BALANCE-REF'!$B1149)</f>
        <v>832922762</v>
      </c>
      <c r="I1149" s="656">
        <f>SUMIFS(BALANCE_P!$F:$F,BALANCE_P!$W:$W,'BALANCE-REF'!$B1149)</f>
        <v>0</v>
      </c>
      <c r="J1149" s="687">
        <f t="shared" si="51"/>
        <v>832922762</v>
      </c>
      <c r="K1149" s="687">
        <f t="shared" si="52"/>
        <v>0</v>
      </c>
    </row>
    <row r="1150" spans="1:11" ht="19" x14ac:dyDescent="0.25">
      <c r="A1150" s="671">
        <f t="shared" si="53"/>
        <v>4</v>
      </c>
      <c r="B1150" s="652">
        <v>6691</v>
      </c>
      <c r="C1150" s="652" t="s">
        <v>2695</v>
      </c>
      <c r="D1150" s="654">
        <f>SUMIFS('BALANCE_P-1'!$C:$C,'BALANCE_P-1'!$V:$V,'BALANCE-REF'!$B1150)</f>
        <v>0</v>
      </c>
      <c r="E1150" s="654">
        <f>SUMIFS('BALANCE_P-1'!$D:$D,'BALANCE_P-1'!$V:$V,'BALANCE-REF'!$B1150)</f>
        <v>0</v>
      </c>
      <c r="F1150" s="654">
        <f>SUMIFS(BALANCE_P!$C:$C,BALANCE_P!$V:$V,'BALANCE-REF'!$B1150)</f>
        <v>832989398</v>
      </c>
      <c r="G1150" s="654">
        <f>SUMIFS(BALANCE_P!$D:$D,BALANCE_P!$V:$V,'BALANCE-REF'!$B1150)</f>
        <v>66636</v>
      </c>
      <c r="H1150" s="656">
        <f>SUMIFS(BALANCE_P!$E:$E,BALANCE_P!$V:$V,'BALANCE-REF'!$B1150)</f>
        <v>832922762</v>
      </c>
      <c r="I1150" s="656">
        <f>SUMIFS(BALANCE_P!$F:$F,BALANCE_P!$V:$V,'BALANCE-REF'!$B1150)</f>
        <v>0</v>
      </c>
      <c r="J1150" s="687">
        <f t="shared" si="51"/>
        <v>832922762</v>
      </c>
      <c r="K1150" s="687">
        <f t="shared" si="52"/>
        <v>0</v>
      </c>
    </row>
    <row r="1151" spans="1:11" ht="19" x14ac:dyDescent="0.25">
      <c r="A1151" s="671">
        <f t="shared" si="53"/>
        <v>4</v>
      </c>
      <c r="B1151" s="652">
        <v>6692</v>
      </c>
      <c r="C1151" s="652" t="s">
        <v>698</v>
      </c>
      <c r="D1151" s="654">
        <f>SUMIFS('BALANCE_P-1'!$C:$C,'BALANCE_P-1'!$V:$V,'BALANCE-REF'!$B1151)</f>
        <v>0</v>
      </c>
      <c r="E1151" s="654">
        <f>SUMIFS('BALANCE_P-1'!$D:$D,'BALANCE_P-1'!$V:$V,'BALANCE-REF'!$B1151)</f>
        <v>0</v>
      </c>
      <c r="F1151" s="654">
        <f>SUMIFS(BALANCE_P!$C:$C,BALANCE_P!$V:$V,'BALANCE-REF'!$B1151)</f>
        <v>0</v>
      </c>
      <c r="G1151" s="654">
        <f>SUMIFS(BALANCE_P!$D:$D,BALANCE_P!$V:$V,'BALANCE-REF'!$B1151)</f>
        <v>0</v>
      </c>
      <c r="H1151" s="656">
        <f>SUMIFS(BALANCE_P!$E:$E,BALANCE_P!$V:$V,'BALANCE-REF'!$B1151)</f>
        <v>0</v>
      </c>
      <c r="I1151" s="656">
        <f>SUMIFS(BALANCE_P!$F:$F,BALANCE_P!$V:$V,'BALANCE-REF'!$B1151)</f>
        <v>0</v>
      </c>
      <c r="J1151" s="687">
        <f t="shared" si="51"/>
        <v>0</v>
      </c>
      <c r="K1151" s="687">
        <f t="shared" si="52"/>
        <v>0</v>
      </c>
    </row>
    <row r="1152" spans="1:11" ht="19" x14ac:dyDescent="0.25">
      <c r="A1152" s="671">
        <f t="shared" si="53"/>
        <v>2</v>
      </c>
      <c r="B1152" s="658">
        <v>67</v>
      </c>
      <c r="C1152" s="658" t="s">
        <v>2696</v>
      </c>
      <c r="D1152" s="659">
        <f>SUMIFS('BALANCE_P-1'!$C:$C,'BALANCE_P-1'!$X:$X,'BALANCE-REF'!$B1152)</f>
        <v>0</v>
      </c>
      <c r="E1152" s="659">
        <f>SUMIFS('BALANCE_P-1'!$D:$D,'BALANCE_P-1'!$X:$X,'BALANCE-REF'!$B1152)</f>
        <v>0</v>
      </c>
      <c r="F1152" s="659">
        <f>SUMIFS(BALANCE_P!$C:$C,BALANCE_P!$X:$X,'BALANCE-REF'!$B1152)</f>
        <v>25184072</v>
      </c>
      <c r="G1152" s="659">
        <f>SUMIFS(BALANCE_P!$D:$D,BALANCE_P!$X:$X,'BALANCE-REF'!$B1152)</f>
        <v>1150739</v>
      </c>
      <c r="H1152" s="656">
        <f>SUMIFS(BALANCE_P!$E:$E,BALANCE_P!$X:$X,'BALANCE-REF'!$B1152)</f>
        <v>24033333</v>
      </c>
      <c r="I1152" s="656">
        <f>SUMIFS(BALANCE_P!$F:$F,BALANCE_P!$X:$X,'BALANCE-REF'!$B1152)</f>
        <v>0</v>
      </c>
      <c r="J1152" s="687">
        <f t="shared" si="51"/>
        <v>24033333</v>
      </c>
      <c r="K1152" s="687">
        <f t="shared" si="52"/>
        <v>0</v>
      </c>
    </row>
    <row r="1153" spans="1:11" ht="19" x14ac:dyDescent="0.25">
      <c r="A1153" s="671">
        <f t="shared" si="53"/>
        <v>3</v>
      </c>
      <c r="B1153" s="652">
        <v>671</v>
      </c>
      <c r="C1153" s="652" t="s">
        <v>2697</v>
      </c>
      <c r="D1153" s="654">
        <f>SUMIFS('BALANCE_P-1'!$C:$C,'BALANCE_P-1'!$W:$W,'BALANCE-REF'!$B1153)</f>
        <v>0</v>
      </c>
      <c r="E1153" s="654">
        <f>SUMIFS('BALANCE_P-1'!$D:$D,'BALANCE_P-1'!$W:$W,'BALANCE-REF'!$B1153)</f>
        <v>0</v>
      </c>
      <c r="F1153" s="654">
        <f>SUMIFS(BALANCE_P!$C:$C,BALANCE_P!$W:$W,'BALANCE-REF'!$B1153)</f>
        <v>25184072</v>
      </c>
      <c r="G1153" s="654">
        <f>SUMIFS(BALANCE_P!$D:$D,BALANCE_P!$W:$W,'BALANCE-REF'!$B1153)</f>
        <v>1150739</v>
      </c>
      <c r="H1153" s="656">
        <f>SUMIFS(BALANCE_P!$E:$E,BALANCE_P!$W:$W,'BALANCE-REF'!$B1153)</f>
        <v>24033333</v>
      </c>
      <c r="I1153" s="656">
        <f>SUMIFS(BALANCE_P!$F:$F,BALANCE_P!$W:$W,'BALANCE-REF'!$B1153)</f>
        <v>0</v>
      </c>
      <c r="J1153" s="687">
        <f t="shared" si="51"/>
        <v>24033333</v>
      </c>
      <c r="K1153" s="687">
        <f t="shared" si="52"/>
        <v>0</v>
      </c>
    </row>
    <row r="1154" spans="1:11" ht="19" x14ac:dyDescent="0.25">
      <c r="A1154" s="671">
        <f t="shared" si="53"/>
        <v>4</v>
      </c>
      <c r="B1154" s="652">
        <v>6711</v>
      </c>
      <c r="C1154" s="652" t="s">
        <v>2698</v>
      </c>
      <c r="D1154" s="654">
        <f>SUMIFS('BALANCE_P-1'!$C:$C,'BALANCE_P-1'!$V:$V,'BALANCE-REF'!$B1154)</f>
        <v>0</v>
      </c>
      <c r="E1154" s="654">
        <f>SUMIFS('BALANCE_P-1'!$D:$D,'BALANCE_P-1'!$V:$V,'BALANCE-REF'!$B1154)</f>
        <v>0</v>
      </c>
      <c r="F1154" s="654">
        <f>SUMIFS(BALANCE_P!$C:$C,BALANCE_P!$V:$V,'BALANCE-REF'!$B1154)</f>
        <v>0</v>
      </c>
      <c r="G1154" s="654">
        <f>SUMIFS(BALANCE_P!$D:$D,BALANCE_P!$V:$V,'BALANCE-REF'!$B1154)</f>
        <v>0</v>
      </c>
      <c r="H1154" s="656">
        <f>SUMIFS(BALANCE_P!$E:$E,BALANCE_P!$V:$V,'BALANCE-REF'!$B1154)</f>
        <v>0</v>
      </c>
      <c r="I1154" s="656">
        <f>SUMIFS(BALANCE_P!$F:$F,BALANCE_P!$V:$V,'BALANCE-REF'!$B1154)</f>
        <v>0</v>
      </c>
      <c r="J1154" s="687">
        <f t="shared" si="51"/>
        <v>0</v>
      </c>
      <c r="K1154" s="687">
        <f t="shared" si="52"/>
        <v>0</v>
      </c>
    </row>
    <row r="1155" spans="1:11" ht="19" x14ac:dyDescent="0.25">
      <c r="A1155" s="671">
        <f t="shared" si="53"/>
        <v>4</v>
      </c>
      <c r="B1155" s="652">
        <v>6712</v>
      </c>
      <c r="C1155" s="652" t="s">
        <v>2699</v>
      </c>
      <c r="D1155" s="654">
        <f>SUMIFS('BALANCE_P-1'!$C:$C,'BALANCE_P-1'!$V:$V,'BALANCE-REF'!$B1155)</f>
        <v>0</v>
      </c>
      <c r="E1155" s="654">
        <f>SUMIFS('BALANCE_P-1'!$D:$D,'BALANCE_P-1'!$V:$V,'BALANCE-REF'!$B1155)</f>
        <v>0</v>
      </c>
      <c r="F1155" s="654">
        <f>SUMIFS(BALANCE_P!$C:$C,BALANCE_P!$V:$V,'BALANCE-REF'!$B1155)</f>
        <v>0</v>
      </c>
      <c r="G1155" s="654">
        <f>SUMIFS(BALANCE_P!$D:$D,BALANCE_P!$V:$V,'BALANCE-REF'!$B1155)</f>
        <v>0</v>
      </c>
      <c r="H1155" s="656">
        <f>SUMIFS(BALANCE_P!$E:$E,BALANCE_P!$V:$V,'BALANCE-REF'!$B1155)</f>
        <v>0</v>
      </c>
      <c r="I1155" s="656">
        <f>SUMIFS(BALANCE_P!$F:$F,BALANCE_P!$V:$V,'BALANCE-REF'!$B1155)</f>
        <v>0</v>
      </c>
      <c r="J1155" s="687">
        <f t="shared" si="51"/>
        <v>0</v>
      </c>
      <c r="K1155" s="687">
        <f t="shared" si="52"/>
        <v>0</v>
      </c>
    </row>
    <row r="1156" spans="1:11" ht="19" x14ac:dyDescent="0.25">
      <c r="A1156" s="671">
        <f t="shared" si="53"/>
        <v>4</v>
      </c>
      <c r="B1156" s="652">
        <v>6713</v>
      </c>
      <c r="C1156" s="652" t="s">
        <v>2700</v>
      </c>
      <c r="D1156" s="654">
        <f>SUMIFS('BALANCE_P-1'!$C:$C,'BALANCE_P-1'!$V:$V,'BALANCE-REF'!$B1156)</f>
        <v>0</v>
      </c>
      <c r="E1156" s="654">
        <f>SUMIFS('BALANCE_P-1'!$D:$D,'BALANCE_P-1'!$V:$V,'BALANCE-REF'!$B1156)</f>
        <v>0</v>
      </c>
      <c r="F1156" s="654">
        <f>SUMIFS(BALANCE_P!$C:$C,BALANCE_P!$V:$V,'BALANCE-REF'!$B1156)</f>
        <v>2629259</v>
      </c>
      <c r="G1156" s="654">
        <f>SUMIFS(BALANCE_P!$D:$D,BALANCE_P!$V:$V,'BALANCE-REF'!$B1156)</f>
        <v>871700</v>
      </c>
      <c r="H1156" s="656">
        <f>SUMIFS(BALANCE_P!$E:$E,BALANCE_P!$V:$V,'BALANCE-REF'!$B1156)</f>
        <v>1757559</v>
      </c>
      <c r="I1156" s="656">
        <f>SUMIFS(BALANCE_P!$F:$F,BALANCE_P!$V:$V,'BALANCE-REF'!$B1156)</f>
        <v>0</v>
      </c>
      <c r="J1156" s="687">
        <f t="shared" si="51"/>
        <v>1757559</v>
      </c>
      <c r="K1156" s="687">
        <f t="shared" si="52"/>
        <v>0</v>
      </c>
    </row>
    <row r="1157" spans="1:11" ht="19" x14ac:dyDescent="0.25">
      <c r="A1157" s="671">
        <f t="shared" si="53"/>
        <v>4</v>
      </c>
      <c r="B1157" s="652">
        <v>6714</v>
      </c>
      <c r="C1157" s="652" t="s">
        <v>2701</v>
      </c>
      <c r="D1157" s="654">
        <f>SUMIFS('BALANCE_P-1'!$C:$C,'BALANCE_P-1'!$V:$V,'BALANCE-REF'!$B1157)</f>
        <v>0</v>
      </c>
      <c r="E1157" s="654">
        <f>SUMIFS('BALANCE_P-1'!$D:$D,'BALANCE_P-1'!$V:$V,'BALANCE-REF'!$B1157)</f>
        <v>0</v>
      </c>
      <c r="F1157" s="654">
        <f>SUMIFS(BALANCE_P!$C:$C,BALANCE_P!$V:$V,'BALANCE-REF'!$B1157)</f>
        <v>0</v>
      </c>
      <c r="G1157" s="654">
        <f>SUMIFS(BALANCE_P!$D:$D,BALANCE_P!$V:$V,'BALANCE-REF'!$B1157)</f>
        <v>0</v>
      </c>
      <c r="H1157" s="656">
        <f>SUMIFS(BALANCE_P!$E:$E,BALANCE_P!$V:$V,'BALANCE-REF'!$B1157)</f>
        <v>0</v>
      </c>
      <c r="I1157" s="656">
        <f>SUMIFS(BALANCE_P!$F:$F,BALANCE_P!$V:$V,'BALANCE-REF'!$B1157)</f>
        <v>0</v>
      </c>
      <c r="J1157" s="687">
        <f t="shared" si="51"/>
        <v>0</v>
      </c>
      <c r="K1157" s="687">
        <f t="shared" si="52"/>
        <v>0</v>
      </c>
    </row>
    <row r="1158" spans="1:11" ht="19" x14ac:dyDescent="0.25">
      <c r="A1158" s="671">
        <f t="shared" si="53"/>
        <v>4</v>
      </c>
      <c r="B1158" s="652">
        <v>6715</v>
      </c>
      <c r="C1158" s="652" t="s">
        <v>2702</v>
      </c>
      <c r="D1158" s="654">
        <f>SUMIFS('BALANCE_P-1'!$C:$C,'BALANCE_P-1'!$V:$V,'BALANCE-REF'!$B1158)</f>
        <v>0</v>
      </c>
      <c r="E1158" s="654">
        <f>SUMIFS('BALANCE_P-1'!$D:$D,'BALANCE_P-1'!$V:$V,'BALANCE-REF'!$B1158)</f>
        <v>0</v>
      </c>
      <c r="F1158" s="654">
        <f>SUMIFS(BALANCE_P!$C:$C,BALANCE_P!$V:$V,'BALANCE-REF'!$B1158)</f>
        <v>0</v>
      </c>
      <c r="G1158" s="654">
        <f>SUMIFS(BALANCE_P!$D:$D,BALANCE_P!$V:$V,'BALANCE-REF'!$B1158)</f>
        <v>0</v>
      </c>
      <c r="H1158" s="656">
        <f>SUMIFS(BALANCE_P!$E:$E,BALANCE_P!$V:$V,'BALANCE-REF'!$B1158)</f>
        <v>0</v>
      </c>
      <c r="I1158" s="656">
        <f>SUMIFS(BALANCE_P!$F:$F,BALANCE_P!$V:$V,'BALANCE-REF'!$B1158)</f>
        <v>0</v>
      </c>
      <c r="J1158" s="687">
        <f t="shared" si="51"/>
        <v>0</v>
      </c>
      <c r="K1158" s="687">
        <f t="shared" si="52"/>
        <v>0</v>
      </c>
    </row>
    <row r="1159" spans="1:11" ht="19" x14ac:dyDescent="0.25">
      <c r="A1159" s="671">
        <f t="shared" si="53"/>
        <v>4</v>
      </c>
      <c r="B1159" s="652">
        <v>6716</v>
      </c>
      <c r="C1159" s="652" t="s">
        <v>2703</v>
      </c>
      <c r="D1159" s="654">
        <f>SUMIFS('BALANCE_P-1'!$C:$C,'BALANCE_P-1'!$V:$V,'BALANCE-REF'!$B1159)</f>
        <v>0</v>
      </c>
      <c r="E1159" s="654">
        <f>SUMIFS('BALANCE_P-1'!$D:$D,'BALANCE_P-1'!$V:$V,'BALANCE-REF'!$B1159)</f>
        <v>0</v>
      </c>
      <c r="F1159" s="654">
        <f>SUMIFS(BALANCE_P!$C:$C,BALANCE_P!$V:$V,'BALANCE-REF'!$B1159)</f>
        <v>8577283</v>
      </c>
      <c r="G1159" s="654">
        <f>SUMIFS(BALANCE_P!$D:$D,BALANCE_P!$V:$V,'BALANCE-REF'!$B1159)</f>
        <v>279039</v>
      </c>
      <c r="H1159" s="656">
        <f>SUMIFS(BALANCE_P!$E:$E,BALANCE_P!$V:$V,'BALANCE-REF'!$B1159)</f>
        <v>8298244</v>
      </c>
      <c r="I1159" s="656">
        <f>SUMIFS(BALANCE_P!$F:$F,BALANCE_P!$V:$V,'BALANCE-REF'!$B1159)</f>
        <v>0</v>
      </c>
      <c r="J1159" s="687">
        <f t="shared" ref="J1159:J1225" si="54">H1159-D1159</f>
        <v>8298244</v>
      </c>
      <c r="K1159" s="687">
        <f t="shared" ref="K1159:K1225" si="55">I1159-E1159</f>
        <v>0</v>
      </c>
    </row>
    <row r="1160" spans="1:11" ht="19" x14ac:dyDescent="0.25">
      <c r="A1160" s="671">
        <f t="shared" si="53"/>
        <v>3</v>
      </c>
      <c r="B1160" s="652">
        <v>672</v>
      </c>
      <c r="C1160" s="652" t="s">
        <v>2704</v>
      </c>
      <c r="D1160" s="654">
        <f>SUMIFS('BALANCE_P-1'!$C:$C,'BALANCE_P-1'!$W:$W,'BALANCE-REF'!$B1160)</f>
        <v>0</v>
      </c>
      <c r="E1160" s="654">
        <f>SUMIFS('BALANCE_P-1'!$D:$D,'BALANCE_P-1'!$W:$W,'BALANCE-REF'!$B1160)</f>
        <v>0</v>
      </c>
      <c r="F1160" s="654">
        <f>SUMIFS(BALANCE_P!$C:$C,BALANCE_P!$W:$W,'BALANCE-REF'!$B1160)</f>
        <v>0</v>
      </c>
      <c r="G1160" s="654">
        <f>SUMIFS(BALANCE_P!$D:$D,BALANCE_P!$W:$W,'BALANCE-REF'!$B1160)</f>
        <v>0</v>
      </c>
      <c r="H1160" s="656">
        <f>SUMIFS(BALANCE_P!$E:$E,BALANCE_P!$W:$W,'BALANCE-REF'!$B1160)</f>
        <v>0</v>
      </c>
      <c r="I1160" s="656">
        <f>SUMIFS(BALANCE_P!$F:$F,BALANCE_P!$W:$W,'BALANCE-REF'!$B1160)</f>
        <v>0</v>
      </c>
      <c r="J1160" s="687">
        <f t="shared" si="54"/>
        <v>0</v>
      </c>
      <c r="K1160" s="687">
        <f t="shared" si="55"/>
        <v>0</v>
      </c>
    </row>
    <row r="1161" spans="1:11" ht="19" x14ac:dyDescent="0.25">
      <c r="A1161" s="671">
        <f t="shared" si="53"/>
        <v>4</v>
      </c>
      <c r="B1161" s="652">
        <v>6721</v>
      </c>
      <c r="C1161" s="652" t="s">
        <v>2705</v>
      </c>
      <c r="D1161" s="654">
        <f>SUMIFS('BALANCE_P-1'!$C:$C,'BALANCE_P-1'!$V:$V,'BALANCE-REF'!$B1161)</f>
        <v>0</v>
      </c>
      <c r="E1161" s="654">
        <f>SUMIFS('BALANCE_P-1'!$D:$D,'BALANCE_P-1'!$V:$V,'BALANCE-REF'!$B1161)</f>
        <v>0</v>
      </c>
      <c r="F1161" s="654">
        <f>SUMIFS(BALANCE_P!$C:$C,BALANCE_P!$V:$V,'BALANCE-REF'!$B1161)</f>
        <v>0</v>
      </c>
      <c r="G1161" s="654">
        <f>SUMIFS(BALANCE_P!$D:$D,BALANCE_P!$V:$V,'BALANCE-REF'!$B1161)</f>
        <v>0</v>
      </c>
      <c r="H1161" s="656">
        <f>SUMIFS(BALANCE_P!$E:$E,BALANCE_P!$V:$V,'BALANCE-REF'!$B1161)</f>
        <v>0</v>
      </c>
      <c r="I1161" s="656">
        <f>SUMIFS(BALANCE_P!$F:$F,BALANCE_P!$V:$V,'BALANCE-REF'!$B1161)</f>
        <v>0</v>
      </c>
      <c r="J1161" s="687">
        <f t="shared" si="54"/>
        <v>0</v>
      </c>
      <c r="K1161" s="687">
        <f t="shared" si="55"/>
        <v>0</v>
      </c>
    </row>
    <row r="1162" spans="1:11" ht="19" x14ac:dyDescent="0.25">
      <c r="A1162" s="671">
        <f t="shared" si="53"/>
        <v>4</v>
      </c>
      <c r="B1162" s="652">
        <v>6722</v>
      </c>
      <c r="C1162" s="652" t="s">
        <v>2706</v>
      </c>
      <c r="D1162" s="654">
        <f>SUMIFS('BALANCE_P-1'!$C:$C,'BALANCE_P-1'!$V:$V,'BALANCE-REF'!$B1162)</f>
        <v>0</v>
      </c>
      <c r="E1162" s="654">
        <f>SUMIFS('BALANCE_P-1'!$D:$D,'BALANCE_P-1'!$V:$V,'BALANCE-REF'!$B1162)</f>
        <v>0</v>
      </c>
      <c r="F1162" s="654">
        <f>SUMIFS(BALANCE_P!$C:$C,BALANCE_P!$V:$V,'BALANCE-REF'!$B1162)</f>
        <v>0</v>
      </c>
      <c r="G1162" s="654">
        <f>SUMIFS(BALANCE_P!$D:$D,BALANCE_P!$V:$V,'BALANCE-REF'!$B1162)</f>
        <v>0</v>
      </c>
      <c r="H1162" s="656">
        <f>SUMIFS(BALANCE_P!$E:$E,BALANCE_P!$V:$V,'BALANCE-REF'!$B1162)</f>
        <v>0</v>
      </c>
      <c r="I1162" s="656">
        <f>SUMIFS(BALANCE_P!$F:$F,BALANCE_P!$V:$V,'BALANCE-REF'!$B1162)</f>
        <v>0</v>
      </c>
      <c r="J1162" s="687">
        <f t="shared" si="54"/>
        <v>0</v>
      </c>
      <c r="K1162" s="687">
        <f t="shared" si="55"/>
        <v>0</v>
      </c>
    </row>
    <row r="1163" spans="1:11" ht="19" x14ac:dyDescent="0.25">
      <c r="A1163" s="671">
        <f t="shared" si="53"/>
        <v>4</v>
      </c>
      <c r="B1163" s="652">
        <v>6723</v>
      </c>
      <c r="C1163" s="652" t="s">
        <v>2707</v>
      </c>
      <c r="D1163" s="654">
        <f>SUMIFS('BALANCE_P-1'!$C:$C,'BALANCE_P-1'!$V:$V,'BALANCE-REF'!$B1163)</f>
        <v>0</v>
      </c>
      <c r="E1163" s="654">
        <f>SUMIFS('BALANCE_P-1'!$D:$D,'BALANCE_P-1'!$V:$V,'BALANCE-REF'!$B1163)</f>
        <v>0</v>
      </c>
      <c r="F1163" s="654">
        <f>SUMIFS(BALANCE_P!$C:$C,BALANCE_P!$V:$V,'BALANCE-REF'!$B1163)</f>
        <v>0</v>
      </c>
      <c r="G1163" s="654">
        <f>SUMIFS(BALANCE_P!$D:$D,BALANCE_P!$V:$V,'BALANCE-REF'!$B1163)</f>
        <v>0</v>
      </c>
      <c r="H1163" s="656">
        <f>SUMIFS(BALANCE_P!$E:$E,BALANCE_P!$V:$V,'BALANCE-REF'!$B1163)</f>
        <v>0</v>
      </c>
      <c r="I1163" s="656">
        <f>SUMIFS(BALANCE_P!$F:$F,BALANCE_P!$V:$V,'BALANCE-REF'!$B1163)</f>
        <v>0</v>
      </c>
      <c r="J1163" s="687">
        <f t="shared" si="54"/>
        <v>0</v>
      </c>
      <c r="K1163" s="687">
        <f t="shared" si="55"/>
        <v>0</v>
      </c>
    </row>
    <row r="1164" spans="1:11" ht="19" x14ac:dyDescent="0.25">
      <c r="A1164" s="671">
        <f t="shared" si="53"/>
        <v>2</v>
      </c>
      <c r="B1164" s="658">
        <v>69</v>
      </c>
      <c r="C1164" s="658" t="s">
        <v>179</v>
      </c>
      <c r="D1164" s="659">
        <f>SUMIFS('BALANCE_P-1'!$C:$C,'BALANCE_P-1'!$X:$X,'BALANCE-REF'!$B1164)</f>
        <v>0</v>
      </c>
      <c r="E1164" s="659">
        <f>SUMIFS('BALANCE_P-1'!$D:$D,'BALANCE_P-1'!$X:$X,'BALANCE-REF'!$B1164)</f>
        <v>0</v>
      </c>
      <c r="F1164" s="659">
        <f>SUMIFS(BALANCE_P!$C:$C,BALANCE_P!$X:$X,'BALANCE-REF'!$B1164)</f>
        <v>0</v>
      </c>
      <c r="G1164" s="659">
        <f>SUMIFS(BALANCE_P!$D:$D,BALANCE_P!$X:$X,'BALANCE-REF'!$B1164)</f>
        <v>0</v>
      </c>
      <c r="H1164" s="656">
        <f>SUMIFS(BALANCE_P!$E:$E,BALANCE_P!$X:$X,'BALANCE-REF'!$B1164)</f>
        <v>0</v>
      </c>
      <c r="I1164" s="656">
        <f>SUMIFS(BALANCE_P!$F:$F,BALANCE_P!$X:$X,'BALANCE-REF'!$B1164)</f>
        <v>0</v>
      </c>
      <c r="J1164" s="687">
        <f t="shared" si="54"/>
        <v>0</v>
      </c>
      <c r="K1164" s="687">
        <f t="shared" si="55"/>
        <v>0</v>
      </c>
    </row>
    <row r="1165" spans="1:11" ht="19" x14ac:dyDescent="0.25">
      <c r="A1165" s="671">
        <f t="shared" si="53"/>
        <v>3</v>
      </c>
      <c r="B1165" s="652">
        <v>691</v>
      </c>
      <c r="C1165" s="652" t="s">
        <v>2708</v>
      </c>
      <c r="D1165" s="654">
        <f>SUMIFS('BALANCE_P-1'!$C:$C,'BALANCE_P-1'!$W:$W,'BALANCE-REF'!$B1165)</f>
        <v>0</v>
      </c>
      <c r="E1165" s="654">
        <f>SUMIFS('BALANCE_P-1'!$D:$D,'BALANCE_P-1'!$W:$W,'BALANCE-REF'!$B1165)</f>
        <v>0</v>
      </c>
      <c r="F1165" s="654">
        <f>SUMIFS(BALANCE_P!$C:$C,BALANCE_P!$W:$W,'BALANCE-REF'!$B1165)</f>
        <v>0</v>
      </c>
      <c r="G1165" s="654">
        <f>SUMIFS(BALANCE_P!$D:$D,BALANCE_P!$W:$W,'BALANCE-REF'!$B1165)</f>
        <v>0</v>
      </c>
      <c r="H1165" s="656">
        <f>SUMIFS(BALANCE_P!$E:$E,BALANCE_P!$W:$W,'BALANCE-REF'!$B1165)</f>
        <v>0</v>
      </c>
      <c r="I1165" s="656">
        <f>SUMIFS(BALANCE_P!$F:$F,BALANCE_P!$W:$W,'BALANCE-REF'!$B1165)</f>
        <v>0</v>
      </c>
      <c r="J1165" s="687">
        <f t="shared" si="54"/>
        <v>0</v>
      </c>
      <c r="K1165" s="687">
        <f t="shared" si="55"/>
        <v>0</v>
      </c>
    </row>
    <row r="1166" spans="1:11" ht="19" x14ac:dyDescent="0.25">
      <c r="A1166" s="671">
        <f t="shared" si="53"/>
        <v>3</v>
      </c>
      <c r="B1166" s="652">
        <v>692</v>
      </c>
      <c r="C1166" s="652" t="s">
        <v>2709</v>
      </c>
      <c r="D1166" s="654">
        <f>SUMIFS('BALANCE_P-1'!$C:$C,'BALANCE_P-1'!$W:$W,'BALANCE-REF'!$B1166)</f>
        <v>0</v>
      </c>
      <c r="E1166" s="654">
        <f>SUMIFS('BALANCE_P-1'!$D:$D,'BALANCE_P-1'!$W:$W,'BALANCE-REF'!$B1166)</f>
        <v>0</v>
      </c>
      <c r="F1166" s="654">
        <f>SUMIFS(BALANCE_P!$C:$C,BALANCE_P!$W:$W,'BALANCE-REF'!$B1166)</f>
        <v>0</v>
      </c>
      <c r="G1166" s="654">
        <f>SUMIFS(BALANCE_P!$D:$D,BALANCE_P!$W:$W,'BALANCE-REF'!$B1166)</f>
        <v>0</v>
      </c>
      <c r="H1166" s="656">
        <f>SUMIFS(BALANCE_P!$E:$E,BALANCE_P!$W:$W,'BALANCE-REF'!$B1166)</f>
        <v>0</v>
      </c>
      <c r="I1166" s="656">
        <f>SUMIFS(BALANCE_P!$F:$F,BALANCE_P!$W:$W,'BALANCE-REF'!$B1166)</f>
        <v>0</v>
      </c>
      <c r="J1166" s="687">
        <f t="shared" si="54"/>
        <v>0</v>
      </c>
      <c r="K1166" s="687">
        <f t="shared" si="55"/>
        <v>0</v>
      </c>
    </row>
    <row r="1167" spans="1:11" ht="19" x14ac:dyDescent="0.25">
      <c r="A1167" s="671">
        <f t="shared" si="53"/>
        <v>1</v>
      </c>
      <c r="B1167" s="655">
        <v>7</v>
      </c>
      <c r="C1167" s="655" t="s">
        <v>2710</v>
      </c>
      <c r="D1167" s="656">
        <f>SUMIFS('BALANCE_P-1'!$C:$C,'BALANCE_P-1'!$Y:$Y,'BALANCE-REF'!$B1167)</f>
        <v>0</v>
      </c>
      <c r="E1167" s="657">
        <f>SUMIFS('BALANCE_P-1'!$D:$D,'BALANCE_P-1'!$Y:$Y,'BALANCE-REF'!$B1167)</f>
        <v>0</v>
      </c>
      <c r="F1167" s="656">
        <f>SUMIFS(BALANCE_P!$C:$C,BALANCE_P!$Y:$Y,'BALANCE-REF'!$B1167)</f>
        <v>701579518</v>
      </c>
      <c r="G1167" s="657">
        <f>SUMIFS(BALANCE_P!$D:$D,BALANCE_P!$Y:$Y,'BALANCE-REF'!$B1167)</f>
        <v>16001316441</v>
      </c>
      <c r="H1167" s="656">
        <f>SUMIFS(BALANCE_P!$E:$E,BALANCE_P!$Y:$Y,'BALANCE-REF'!$B1167)</f>
        <v>0</v>
      </c>
      <c r="I1167" s="656">
        <f>SUMIFS(BALANCE_P!$F:$F,BALANCE_P!$Y:$Y,'BALANCE-REF'!$B1167)</f>
        <v>15299736923</v>
      </c>
      <c r="J1167" s="687">
        <f t="shared" si="54"/>
        <v>0</v>
      </c>
      <c r="K1167" s="687">
        <f t="shared" si="55"/>
        <v>15299736923</v>
      </c>
    </row>
    <row r="1168" spans="1:11" ht="19" x14ac:dyDescent="0.25">
      <c r="A1168" s="671">
        <f t="shared" si="53"/>
        <v>2</v>
      </c>
      <c r="B1168" s="658">
        <v>70</v>
      </c>
      <c r="C1168" s="658" t="s">
        <v>2711</v>
      </c>
      <c r="D1168" s="659">
        <f>SUMIFS('BALANCE_P-1'!$C:$C,'BALANCE_P-1'!$X:$X,'BALANCE-REF'!$B1168)</f>
        <v>0</v>
      </c>
      <c r="E1168" s="659">
        <f>SUMIFS('BALANCE_P-1'!$D:$D,'BALANCE_P-1'!$X:$X,'BALANCE-REF'!$B1168)</f>
        <v>0</v>
      </c>
      <c r="F1168" s="659">
        <f>SUMIFS(BALANCE_P!$C:$C,BALANCE_P!$X:$X,'BALANCE-REF'!$B1168)</f>
        <v>674454556</v>
      </c>
      <c r="G1168" s="659">
        <f>SUMIFS(BALANCE_P!$D:$D,BALANCE_P!$X:$X,'BALANCE-REF'!$B1168)</f>
        <v>7644950698</v>
      </c>
      <c r="H1168" s="656">
        <f>SUMIFS(BALANCE_P!$E:$E,BALANCE_P!$X:$X,'BALANCE-REF'!$B1168)</f>
        <v>0</v>
      </c>
      <c r="I1168" s="656">
        <f>SUMIFS(BALANCE_P!$F:$F,BALANCE_P!$X:$X,'BALANCE-REF'!$B1168)</f>
        <v>6970496142</v>
      </c>
      <c r="J1168" s="687">
        <f t="shared" si="54"/>
        <v>0</v>
      </c>
      <c r="K1168" s="691">
        <f t="shared" si="55"/>
        <v>6970496142</v>
      </c>
    </row>
    <row r="1169" spans="1:11" ht="19" x14ac:dyDescent="0.25">
      <c r="A1169" s="671">
        <f t="shared" si="53"/>
        <v>3</v>
      </c>
      <c r="B1169" s="652">
        <v>701</v>
      </c>
      <c r="C1169" s="652" t="s">
        <v>2712</v>
      </c>
      <c r="D1169" s="654">
        <f>SUMIFS('BALANCE_P-1'!$C:$C,'BALANCE_P-1'!$W:$W,'BALANCE-REF'!$B1169)</f>
        <v>0</v>
      </c>
      <c r="E1169" s="654">
        <f>SUMIFS('BALANCE_P-1'!$D:$D,'BALANCE_P-1'!$W:$W,'BALANCE-REF'!$B1169)</f>
        <v>0</v>
      </c>
      <c r="F1169" s="654">
        <f>SUMIFS(BALANCE_P!$C:$C,BALANCE_P!$W:$W,'BALANCE-REF'!$B1169)</f>
        <v>7500000</v>
      </c>
      <c r="G1169" s="654">
        <f>SUMIFS(BALANCE_P!$D:$D,BALANCE_P!$W:$W,'BALANCE-REF'!$B1169)</f>
        <v>50209050</v>
      </c>
      <c r="H1169" s="656">
        <f>SUMIFS(BALANCE_P!$E:$E,BALANCE_P!$W:$W,'BALANCE-REF'!$B1169)</f>
        <v>0</v>
      </c>
      <c r="I1169" s="656">
        <f>SUMIFS(BALANCE_P!$F:$F,BALANCE_P!$W:$W,'BALANCE-REF'!$B1169)</f>
        <v>42709050</v>
      </c>
      <c r="J1169" s="687">
        <f t="shared" si="54"/>
        <v>0</v>
      </c>
      <c r="K1169" s="687">
        <f t="shared" si="55"/>
        <v>42709050</v>
      </c>
    </row>
    <row r="1170" spans="1:11" ht="19" x14ac:dyDescent="0.25">
      <c r="A1170" s="671">
        <f t="shared" si="53"/>
        <v>4</v>
      </c>
      <c r="B1170" s="652">
        <v>7011</v>
      </c>
      <c r="C1170" s="652" t="s">
        <v>2579</v>
      </c>
      <c r="D1170" s="654">
        <f>SUMIFS('BALANCE_P-1'!$C:$C,'BALANCE_P-1'!$V:$V,'BALANCE-REF'!$B1170)</f>
        <v>0</v>
      </c>
      <c r="E1170" s="654">
        <f>SUMIFS('BALANCE_P-1'!$D:$D,'BALANCE_P-1'!$V:$V,'BALANCE-REF'!$B1170)</f>
        <v>0</v>
      </c>
      <c r="F1170" s="654">
        <f>SUMIFS(BALANCE_P!$C:$C,BALANCE_P!$V:$V,'BALANCE-REF'!$B1170)</f>
        <v>0</v>
      </c>
      <c r="G1170" s="654">
        <f>SUMIFS(BALANCE_P!$D:$D,BALANCE_P!$V:$V,'BALANCE-REF'!$B1170)</f>
        <v>0</v>
      </c>
      <c r="H1170" s="656">
        <f>SUMIFS(BALANCE_P!$E:$E,BALANCE_P!$V:$V,'BALANCE-REF'!$B1170)</f>
        <v>0</v>
      </c>
      <c r="I1170" s="656">
        <f>SUMIFS(BALANCE_P!$F:$F,BALANCE_P!$V:$V,'BALANCE-REF'!$B1170)</f>
        <v>0</v>
      </c>
      <c r="J1170" s="687">
        <f t="shared" si="54"/>
        <v>0</v>
      </c>
      <c r="K1170" s="687">
        <f t="shared" si="55"/>
        <v>0</v>
      </c>
    </row>
    <row r="1171" spans="1:11" ht="19" x14ac:dyDescent="0.25">
      <c r="A1171" s="671">
        <f t="shared" si="53"/>
        <v>5</v>
      </c>
      <c r="B1171" s="652">
        <v>70111</v>
      </c>
      <c r="C1171" s="652" t="s">
        <v>2580</v>
      </c>
      <c r="D1171" s="654">
        <f>SUMIFS('BALANCE_P-1'!$C:$C,'BALANCE_P-1'!$U:$U,'BALANCE-REF'!$B1171)</f>
        <v>0</v>
      </c>
      <c r="E1171" s="654">
        <f>SUMIFS('BALANCE_P-1'!$D:$D,'BALANCE_P-1'!$U:$U,'BALANCE-REF'!$B1171)</f>
        <v>0</v>
      </c>
      <c r="F1171" s="654">
        <f>SUMIFS(BALANCE_P!$C:$C,BALANCE_P!$U:$U,'BALANCE-REF'!$B1171)</f>
        <v>0</v>
      </c>
      <c r="G1171" s="654">
        <f>SUMIFS(BALANCE_P!$D:$D,BALANCE_P!$U:$U,'BALANCE-REF'!$B1171)</f>
        <v>0</v>
      </c>
      <c r="H1171" s="656">
        <f>SUMIFS(BALANCE_P!$E:$E,BALANCE_P!$U:$U,'BALANCE-REF'!$B1171)</f>
        <v>0</v>
      </c>
      <c r="I1171" s="656">
        <f>SUMIFS(BALANCE_P!$F:$F,BALANCE_P!$U:$U,'BALANCE-REF'!$B1171)</f>
        <v>0</v>
      </c>
      <c r="J1171" s="687">
        <f t="shared" si="54"/>
        <v>0</v>
      </c>
      <c r="K1171" s="687">
        <f t="shared" si="55"/>
        <v>0</v>
      </c>
    </row>
    <row r="1172" spans="1:11" ht="19" x14ac:dyDescent="0.25">
      <c r="A1172" s="671">
        <f t="shared" si="53"/>
        <v>5</v>
      </c>
      <c r="B1172" s="652">
        <v>70112</v>
      </c>
      <c r="C1172" s="652" t="s">
        <v>2713</v>
      </c>
      <c r="D1172" s="654">
        <f>SUMIFS('BALANCE_P-1'!$C:$C,'BALANCE_P-1'!$U:$U,'BALANCE-REF'!$B1172)</f>
        <v>0</v>
      </c>
      <c r="E1172" s="654">
        <f>SUMIFS('BALANCE_P-1'!$D:$D,'BALANCE_P-1'!$U:$U,'BALANCE-REF'!$B1172)</f>
        <v>0</v>
      </c>
      <c r="F1172" s="654">
        <f>SUMIFS(BALANCE_P!$C:$C,BALANCE_P!$U:$U,'BALANCE-REF'!$B1172)</f>
        <v>0</v>
      </c>
      <c r="G1172" s="654">
        <f>SUMIFS(BALANCE_P!$D:$D,BALANCE_P!$U:$U,'BALANCE-REF'!$B1172)</f>
        <v>0</v>
      </c>
      <c r="H1172" s="656">
        <f>SUMIFS(BALANCE_P!$E:$E,BALANCE_P!$U:$U,'BALANCE-REF'!$B1172)</f>
        <v>0</v>
      </c>
      <c r="I1172" s="656">
        <f>SUMIFS(BALANCE_P!$F:$F,BALANCE_P!$U:$U,'BALANCE-REF'!$B1172)</f>
        <v>0</v>
      </c>
      <c r="J1172" s="687">
        <f t="shared" si="54"/>
        <v>0</v>
      </c>
      <c r="K1172" s="687">
        <f t="shared" si="55"/>
        <v>0</v>
      </c>
    </row>
    <row r="1173" spans="1:11" ht="19" x14ac:dyDescent="0.25">
      <c r="A1173" s="671">
        <f t="shared" si="53"/>
        <v>5</v>
      </c>
      <c r="B1173" s="652">
        <v>70113</v>
      </c>
      <c r="C1173" s="652" t="s">
        <v>2582</v>
      </c>
      <c r="D1173" s="654">
        <f>SUMIFS('BALANCE_P-1'!$C:$C,'BALANCE_P-1'!$U:$U,'BALANCE-REF'!$B1173)</f>
        <v>0</v>
      </c>
      <c r="E1173" s="654">
        <f>SUMIFS('BALANCE_P-1'!$D:$D,'BALANCE_P-1'!$U:$U,'BALANCE-REF'!$B1173)</f>
        <v>0</v>
      </c>
      <c r="F1173" s="654">
        <f>SUMIFS(BALANCE_P!$C:$C,BALANCE_P!$U:$U,'BALANCE-REF'!$B1173)</f>
        <v>0</v>
      </c>
      <c r="G1173" s="654">
        <f>SUMIFS(BALANCE_P!$D:$D,BALANCE_P!$U:$U,'BALANCE-REF'!$B1173)</f>
        <v>0</v>
      </c>
      <c r="H1173" s="656">
        <f>SUMIFS(BALANCE_P!$E:$E,BALANCE_P!$U:$U,'BALANCE-REF'!$B1173)</f>
        <v>0</v>
      </c>
      <c r="I1173" s="656">
        <f>SUMIFS(BALANCE_P!$F:$F,BALANCE_P!$U:$U,'BALANCE-REF'!$B1173)</f>
        <v>0</v>
      </c>
      <c r="J1173" s="687">
        <f t="shared" si="54"/>
        <v>0</v>
      </c>
      <c r="K1173" s="687">
        <f t="shared" si="55"/>
        <v>0</v>
      </c>
    </row>
    <row r="1174" spans="1:11" ht="19" x14ac:dyDescent="0.25">
      <c r="A1174" s="671">
        <f t="shared" si="53"/>
        <v>5</v>
      </c>
      <c r="B1174" s="652">
        <v>70114</v>
      </c>
      <c r="C1174" s="652" t="s">
        <v>2583</v>
      </c>
      <c r="D1174" s="654">
        <f>SUMIFS('BALANCE_P-1'!$C:$C,'BALANCE_P-1'!$U:$U,'BALANCE-REF'!$B1174)</f>
        <v>0</v>
      </c>
      <c r="E1174" s="654">
        <f>SUMIFS('BALANCE_P-1'!$D:$D,'BALANCE_P-1'!$U:$U,'BALANCE-REF'!$B1174)</f>
        <v>0</v>
      </c>
      <c r="F1174" s="654">
        <f>SUMIFS(BALANCE_P!$C:$C,BALANCE_P!$U:$U,'BALANCE-REF'!$B1174)</f>
        <v>0</v>
      </c>
      <c r="G1174" s="654">
        <f>SUMIFS(BALANCE_P!$D:$D,BALANCE_P!$U:$U,'BALANCE-REF'!$B1174)</f>
        <v>0</v>
      </c>
      <c r="H1174" s="656">
        <f>SUMIFS(BALANCE_P!$E:$E,BALANCE_P!$U:$U,'BALANCE-REF'!$B1174)</f>
        <v>0</v>
      </c>
      <c r="I1174" s="656">
        <f>SUMIFS(BALANCE_P!$F:$F,BALANCE_P!$U:$U,'BALANCE-REF'!$B1174)</f>
        <v>0</v>
      </c>
      <c r="J1174" s="687">
        <f t="shared" si="54"/>
        <v>0</v>
      </c>
      <c r="K1174" s="687">
        <f t="shared" si="55"/>
        <v>0</v>
      </c>
    </row>
    <row r="1175" spans="1:11" ht="19" x14ac:dyDescent="0.25">
      <c r="A1175" s="671">
        <f t="shared" si="53"/>
        <v>5</v>
      </c>
      <c r="B1175" s="652">
        <v>70115</v>
      </c>
      <c r="C1175" s="652" t="s">
        <v>2584</v>
      </c>
      <c r="D1175" s="654">
        <f>SUMIFS('BALANCE_P-1'!$C:$C,'BALANCE_P-1'!$U:$U,'BALANCE-REF'!$B1175)</f>
        <v>0</v>
      </c>
      <c r="E1175" s="654">
        <f>SUMIFS('BALANCE_P-1'!$D:$D,'BALANCE_P-1'!$U:$U,'BALANCE-REF'!$B1175)</f>
        <v>0</v>
      </c>
      <c r="F1175" s="654">
        <f>SUMIFS(BALANCE_P!$C:$C,BALANCE_P!$U:$U,'BALANCE-REF'!$B1175)</f>
        <v>0</v>
      </c>
      <c r="G1175" s="654">
        <f>SUMIFS(BALANCE_P!$D:$D,BALANCE_P!$U:$U,'BALANCE-REF'!$B1175)</f>
        <v>0</v>
      </c>
      <c r="H1175" s="656">
        <f>SUMIFS(BALANCE_P!$E:$E,BALANCE_P!$U:$U,'BALANCE-REF'!$B1175)</f>
        <v>0</v>
      </c>
      <c r="I1175" s="656">
        <f>SUMIFS(BALANCE_P!$F:$F,BALANCE_P!$U:$U,'BALANCE-REF'!$B1175)</f>
        <v>0</v>
      </c>
      <c r="J1175" s="687">
        <f t="shared" si="54"/>
        <v>0</v>
      </c>
      <c r="K1175" s="687">
        <f t="shared" si="55"/>
        <v>0</v>
      </c>
    </row>
    <row r="1176" spans="1:11" ht="19" x14ac:dyDescent="0.25">
      <c r="A1176" s="671">
        <f t="shared" si="53"/>
        <v>5</v>
      </c>
      <c r="B1176" s="652">
        <v>70116</v>
      </c>
      <c r="C1176" s="652" t="s">
        <v>2585</v>
      </c>
      <c r="D1176" s="654">
        <f>SUMIFS('BALANCE_P-1'!$C:$C,'BALANCE_P-1'!$U:$U,'BALANCE-REF'!$B1176)</f>
        <v>0</v>
      </c>
      <c r="E1176" s="654">
        <f>SUMIFS('BALANCE_P-1'!$D:$D,'BALANCE_P-1'!$U:$U,'BALANCE-REF'!$B1176)</f>
        <v>0</v>
      </c>
      <c r="F1176" s="654">
        <f>SUMIFS(BALANCE_P!$C:$C,BALANCE_P!$U:$U,'BALANCE-REF'!$B1176)</f>
        <v>0</v>
      </c>
      <c r="G1176" s="654">
        <f>SUMIFS(BALANCE_P!$D:$D,BALANCE_P!$U:$U,'BALANCE-REF'!$B1176)</f>
        <v>0</v>
      </c>
      <c r="H1176" s="656">
        <f>SUMIFS(BALANCE_P!$E:$E,BALANCE_P!$U:$U,'BALANCE-REF'!$B1176)</f>
        <v>0</v>
      </c>
      <c r="I1176" s="656">
        <f>SUMIFS(BALANCE_P!$F:$F,BALANCE_P!$U:$U,'BALANCE-REF'!$B1176)</f>
        <v>0</v>
      </c>
      <c r="J1176" s="687">
        <f t="shared" si="54"/>
        <v>0</v>
      </c>
      <c r="K1176" s="687">
        <f t="shared" si="55"/>
        <v>0</v>
      </c>
    </row>
    <row r="1177" spans="1:11" ht="19" x14ac:dyDescent="0.25">
      <c r="A1177" s="671">
        <f t="shared" si="53"/>
        <v>5</v>
      </c>
      <c r="B1177" s="652">
        <v>70117</v>
      </c>
      <c r="C1177" s="652" t="s">
        <v>2586</v>
      </c>
      <c r="D1177" s="654">
        <f>SUMIFS('BALANCE_P-1'!$C:$C,'BALANCE_P-1'!$U:$U,'BALANCE-REF'!$B1177)</f>
        <v>0</v>
      </c>
      <c r="E1177" s="654">
        <f>SUMIFS('BALANCE_P-1'!$D:$D,'BALANCE_P-1'!$U:$U,'BALANCE-REF'!$B1177)</f>
        <v>0</v>
      </c>
      <c r="F1177" s="654">
        <f>SUMIFS(BALANCE_P!$C:$C,BALANCE_P!$U:$U,'BALANCE-REF'!$B1177)</f>
        <v>0</v>
      </c>
      <c r="G1177" s="654">
        <f>SUMIFS(BALANCE_P!$D:$D,BALANCE_P!$U:$U,'BALANCE-REF'!$B1177)</f>
        <v>0</v>
      </c>
      <c r="H1177" s="656">
        <f>SUMIFS(BALANCE_P!$E:$E,BALANCE_P!$U:$U,'BALANCE-REF'!$B1177)</f>
        <v>0</v>
      </c>
      <c r="I1177" s="656">
        <f>SUMIFS(BALANCE_P!$F:$F,BALANCE_P!$U:$U,'BALANCE-REF'!$B1177)</f>
        <v>0</v>
      </c>
      <c r="J1177" s="687">
        <f t="shared" si="54"/>
        <v>0</v>
      </c>
      <c r="K1177" s="687">
        <f t="shared" si="55"/>
        <v>0</v>
      </c>
    </row>
    <row r="1178" spans="1:11" ht="19" x14ac:dyDescent="0.25">
      <c r="A1178" s="671">
        <f t="shared" si="53"/>
        <v>4</v>
      </c>
      <c r="B1178" s="652">
        <v>7012</v>
      </c>
      <c r="C1178" s="652" t="s">
        <v>2714</v>
      </c>
      <c r="D1178" s="654">
        <f>SUMIFS('BALANCE_P-1'!$C:$C,'BALANCE_P-1'!$V:$V,'BALANCE-REF'!$B1178)</f>
        <v>0</v>
      </c>
      <c r="E1178" s="654">
        <f>SUMIFS('BALANCE_P-1'!$D:$D,'BALANCE_P-1'!$V:$V,'BALANCE-REF'!$B1178)</f>
        <v>0</v>
      </c>
      <c r="F1178" s="654">
        <f>SUMIFS(BALANCE_P!$C:$C,BALANCE_P!$V:$V,'BALANCE-REF'!$B1178)</f>
        <v>7500000</v>
      </c>
      <c r="G1178" s="654">
        <f>SUMIFS(BALANCE_P!$D:$D,BALANCE_P!$V:$V,'BALANCE-REF'!$B1178)</f>
        <v>50209050</v>
      </c>
      <c r="H1178" s="656">
        <f>SUMIFS(BALANCE_P!$E:$E,BALANCE_P!$V:$V,'BALANCE-REF'!$B1178)</f>
        <v>0</v>
      </c>
      <c r="I1178" s="656">
        <f>SUMIFS(BALANCE_P!$F:$F,BALANCE_P!$V:$V,'BALANCE-REF'!$B1178)</f>
        <v>42709050</v>
      </c>
      <c r="J1178" s="687">
        <f t="shared" si="54"/>
        <v>0</v>
      </c>
      <c r="K1178" s="687">
        <f t="shared" si="55"/>
        <v>42709050</v>
      </c>
    </row>
    <row r="1179" spans="1:11" ht="19" x14ac:dyDescent="0.25">
      <c r="A1179" s="671">
        <f t="shared" si="53"/>
        <v>5</v>
      </c>
      <c r="B1179" s="652">
        <v>70126</v>
      </c>
      <c r="C1179" s="652" t="s">
        <v>2715</v>
      </c>
      <c r="D1179" s="654">
        <f>SUMIFS('BALANCE_P-1'!$C:$C,'BALANCE_P-1'!$U:$U,'BALANCE-REF'!$B1179)</f>
        <v>0</v>
      </c>
      <c r="E1179" s="654">
        <f>SUMIFS('BALANCE_P-1'!$D:$D,'BALANCE_P-1'!$U:$U,'BALANCE-REF'!$B1179)</f>
        <v>0</v>
      </c>
      <c r="F1179" s="654">
        <f>SUMIFS(BALANCE_P!$C:$C,BALANCE_P!$U:$U,'BALANCE-REF'!$B1179)</f>
        <v>7500000</v>
      </c>
      <c r="G1179" s="654">
        <f>SUMIFS(BALANCE_P!$D:$D,BALANCE_P!$U:$U,'BALANCE-REF'!$B1179)</f>
        <v>50209050</v>
      </c>
      <c r="H1179" s="656">
        <f>SUMIFS(BALANCE_P!$E:$E,BALANCE_P!$U:$U,'BALANCE-REF'!$B1179)</f>
        <v>0</v>
      </c>
      <c r="I1179" s="656">
        <f>SUMIFS(BALANCE_P!$F:$F,BALANCE_P!$U:$U,'BALANCE-REF'!$B1179)</f>
        <v>42709050</v>
      </c>
      <c r="J1179" s="687">
        <f t="shared" si="54"/>
        <v>0</v>
      </c>
      <c r="K1179" s="687">
        <f t="shared" si="55"/>
        <v>42709050</v>
      </c>
    </row>
    <row r="1180" spans="1:11" ht="19" x14ac:dyDescent="0.25">
      <c r="A1180" s="671">
        <f t="shared" ref="A1180:A1246" si="56">LEN(B1180)</f>
        <v>5</v>
      </c>
      <c r="B1180" s="652">
        <v>70127</v>
      </c>
      <c r="C1180" s="652" t="s">
        <v>2716</v>
      </c>
      <c r="D1180" s="654">
        <f>SUMIFS('BALANCE_P-1'!$C:$C,'BALANCE_P-1'!$U:$U,'BALANCE-REF'!$B1180)</f>
        <v>0</v>
      </c>
      <c r="E1180" s="654">
        <f>SUMIFS('BALANCE_P-1'!$D:$D,'BALANCE_P-1'!$U:$U,'BALANCE-REF'!$B1180)</f>
        <v>0</v>
      </c>
      <c r="F1180" s="654">
        <f>SUMIFS(BALANCE_P!$C:$C,BALANCE_P!$U:$U,'BALANCE-REF'!$B1180)</f>
        <v>0</v>
      </c>
      <c r="G1180" s="654">
        <f>SUMIFS(BALANCE_P!$D:$D,BALANCE_P!$U:$U,'BALANCE-REF'!$B1180)</f>
        <v>0</v>
      </c>
      <c r="H1180" s="656">
        <f>SUMIFS(BALANCE_P!$E:$E,BALANCE_P!$U:$U,'BALANCE-REF'!$B1180)</f>
        <v>0</v>
      </c>
      <c r="I1180" s="656">
        <f>SUMIFS(BALANCE_P!$F:$F,BALANCE_P!$U:$U,'BALANCE-REF'!$B1180)</f>
        <v>0</v>
      </c>
      <c r="J1180" s="687">
        <f t="shared" si="54"/>
        <v>0</v>
      </c>
      <c r="K1180" s="687">
        <f t="shared" si="55"/>
        <v>0</v>
      </c>
    </row>
    <row r="1181" spans="1:11" ht="19" x14ac:dyDescent="0.25">
      <c r="A1181" s="671">
        <f t="shared" si="56"/>
        <v>5</v>
      </c>
      <c r="B1181" s="652">
        <v>70128</v>
      </c>
      <c r="C1181" s="652" t="s">
        <v>2717</v>
      </c>
      <c r="D1181" s="654">
        <f>SUMIFS('BALANCE_P-1'!$C:$C,'BALANCE_P-1'!$U:$U,'BALANCE-REF'!$B1181)</f>
        <v>0</v>
      </c>
      <c r="E1181" s="654">
        <f>SUMIFS('BALANCE_P-1'!$D:$D,'BALANCE_P-1'!$U:$U,'BALANCE-REF'!$B1181)</f>
        <v>0</v>
      </c>
      <c r="F1181" s="654">
        <f>SUMIFS(BALANCE_P!$C:$C,BALANCE_P!$U:$U,'BALANCE-REF'!$B1181)</f>
        <v>0</v>
      </c>
      <c r="G1181" s="654">
        <f>SUMIFS(BALANCE_P!$D:$D,BALANCE_P!$U:$U,'BALANCE-REF'!$B1181)</f>
        <v>0</v>
      </c>
      <c r="H1181" s="656">
        <f>SUMIFS(BALANCE_P!$E:$E,BALANCE_P!$U:$U,'BALANCE-REF'!$B1181)</f>
        <v>0</v>
      </c>
      <c r="I1181" s="656">
        <f>SUMIFS(BALANCE_P!$F:$F,BALANCE_P!$U:$U,'BALANCE-REF'!$B1181)</f>
        <v>0</v>
      </c>
      <c r="J1181" s="687">
        <f t="shared" si="54"/>
        <v>0</v>
      </c>
      <c r="K1181" s="687">
        <f t="shared" si="55"/>
        <v>0</v>
      </c>
    </row>
    <row r="1182" spans="1:11" ht="19" x14ac:dyDescent="0.25">
      <c r="A1182" s="671">
        <f t="shared" si="56"/>
        <v>4</v>
      </c>
      <c r="B1182" s="652">
        <v>7013</v>
      </c>
      <c r="C1182" s="652" t="s">
        <v>2718</v>
      </c>
      <c r="D1182" s="654">
        <f>SUMIFS('BALANCE_P-1'!$C:$C,'BALANCE_P-1'!$V:$V,'BALANCE-REF'!$B1182)</f>
        <v>0</v>
      </c>
      <c r="E1182" s="654">
        <f>SUMIFS('BALANCE_P-1'!$D:$D,'BALANCE_P-1'!$V:$V,'BALANCE-REF'!$B1182)</f>
        <v>0</v>
      </c>
      <c r="F1182" s="654">
        <f>SUMIFS(BALANCE_P!$C:$C,BALANCE_P!$V:$V,'BALANCE-REF'!$B1182)</f>
        <v>0</v>
      </c>
      <c r="G1182" s="654">
        <f>SUMIFS(BALANCE_P!$D:$D,BALANCE_P!$V:$V,'BALANCE-REF'!$B1182)</f>
        <v>0</v>
      </c>
      <c r="H1182" s="656">
        <f>SUMIFS(BALANCE_P!$E:$E,BALANCE_P!$V:$V,'BALANCE-REF'!$B1182)</f>
        <v>0</v>
      </c>
      <c r="I1182" s="656">
        <f>SUMIFS(BALANCE_P!$F:$F,BALANCE_P!$V:$V,'BALANCE-REF'!$B1182)</f>
        <v>0</v>
      </c>
      <c r="J1182" s="687">
        <f t="shared" si="54"/>
        <v>0</v>
      </c>
      <c r="K1182" s="687">
        <f t="shared" si="55"/>
        <v>0</v>
      </c>
    </row>
    <row r="1183" spans="1:11" ht="19" x14ac:dyDescent="0.25">
      <c r="A1183" s="671">
        <f t="shared" si="56"/>
        <v>5</v>
      </c>
      <c r="B1183" s="652">
        <v>70131</v>
      </c>
      <c r="C1183" s="652" t="s">
        <v>2719</v>
      </c>
      <c r="D1183" s="654">
        <f>SUMIFS('BALANCE_P-1'!$C:$C,'BALANCE_P-1'!$U:$U,'BALANCE-REF'!$B1183)</f>
        <v>0</v>
      </c>
      <c r="E1183" s="654">
        <f>SUMIFS('BALANCE_P-1'!$D:$D,'BALANCE_P-1'!$U:$U,'BALANCE-REF'!$B1183)</f>
        <v>0</v>
      </c>
      <c r="F1183" s="654">
        <f>SUMIFS(BALANCE_P!$C:$C,BALANCE_P!$U:$U,'BALANCE-REF'!$B1183)</f>
        <v>0</v>
      </c>
      <c r="G1183" s="654">
        <f>SUMIFS(BALANCE_P!$D:$D,BALANCE_P!$U:$U,'BALANCE-REF'!$B1183)</f>
        <v>0</v>
      </c>
      <c r="H1183" s="656">
        <f>SUMIFS(BALANCE_P!$E:$E,BALANCE_P!$U:$U,'BALANCE-REF'!$B1183)</f>
        <v>0</v>
      </c>
      <c r="I1183" s="656">
        <f>SUMIFS(BALANCE_P!$F:$F,BALANCE_P!$U:$U,'BALANCE-REF'!$B1183)</f>
        <v>0</v>
      </c>
      <c r="J1183" s="687">
        <f t="shared" si="54"/>
        <v>0</v>
      </c>
      <c r="K1183" s="687">
        <f t="shared" si="55"/>
        <v>0</v>
      </c>
    </row>
    <row r="1184" spans="1:11" ht="19" x14ac:dyDescent="0.25">
      <c r="A1184" s="671">
        <f t="shared" si="56"/>
        <v>5</v>
      </c>
      <c r="B1184" s="652">
        <v>70133</v>
      </c>
      <c r="C1184" s="652" t="s">
        <v>2720</v>
      </c>
      <c r="D1184" s="654">
        <f>SUMIFS('BALANCE_P-1'!$C:$C,'BALANCE_P-1'!$U:$U,'BALANCE-REF'!$B1184)</f>
        <v>0</v>
      </c>
      <c r="E1184" s="654">
        <f>SUMIFS('BALANCE_P-1'!$D:$D,'BALANCE_P-1'!$U:$U,'BALANCE-REF'!$B1184)</f>
        <v>0</v>
      </c>
      <c r="F1184" s="654">
        <f>SUMIFS(BALANCE_P!$C:$C,BALANCE_P!$U:$U,'BALANCE-REF'!$B1184)</f>
        <v>0</v>
      </c>
      <c r="G1184" s="654">
        <f>SUMIFS(BALANCE_P!$D:$D,BALANCE_P!$U:$U,'BALANCE-REF'!$B1184)</f>
        <v>0</v>
      </c>
      <c r="H1184" s="656">
        <f>SUMIFS(BALANCE_P!$E:$E,BALANCE_P!$U:$U,'BALANCE-REF'!$B1184)</f>
        <v>0</v>
      </c>
      <c r="I1184" s="656">
        <f>SUMIFS(BALANCE_P!$F:$F,BALANCE_P!$U:$U,'BALANCE-REF'!$B1184)</f>
        <v>0</v>
      </c>
      <c r="J1184" s="687">
        <f t="shared" si="54"/>
        <v>0</v>
      </c>
      <c r="K1184" s="687">
        <f t="shared" si="55"/>
        <v>0</v>
      </c>
    </row>
    <row r="1185" spans="1:11" ht="19" x14ac:dyDescent="0.25">
      <c r="A1185" s="671">
        <f t="shared" si="56"/>
        <v>4</v>
      </c>
      <c r="B1185" s="652">
        <v>7015</v>
      </c>
      <c r="C1185" s="652" t="s">
        <v>2587</v>
      </c>
      <c r="D1185" s="654">
        <f>SUMIFS('BALANCE_P-1'!$C:$C,'BALANCE_P-1'!$V:$V,'BALANCE-REF'!$B1185)</f>
        <v>0</v>
      </c>
      <c r="E1185" s="654">
        <f>SUMIFS('BALANCE_P-1'!$D:$D,'BALANCE_P-1'!$V:$V,'BALANCE-REF'!$B1185)</f>
        <v>0</v>
      </c>
      <c r="F1185" s="654">
        <f>SUMIFS(BALANCE_P!$C:$C,BALANCE_P!$V:$V,'BALANCE-REF'!$B1185)</f>
        <v>0</v>
      </c>
      <c r="G1185" s="654">
        <f>SUMIFS(BALANCE_P!$D:$D,BALANCE_P!$V:$V,'BALANCE-REF'!$B1185)</f>
        <v>0</v>
      </c>
      <c r="H1185" s="656">
        <f>SUMIFS(BALANCE_P!$E:$E,BALANCE_P!$V:$V,'BALANCE-REF'!$B1185)</f>
        <v>0</v>
      </c>
      <c r="I1185" s="656">
        <f>SUMIFS(BALANCE_P!$F:$F,BALANCE_P!$V:$V,'BALANCE-REF'!$B1185)</f>
        <v>0</v>
      </c>
      <c r="J1185" s="687">
        <f t="shared" si="54"/>
        <v>0</v>
      </c>
      <c r="K1185" s="687">
        <f t="shared" si="55"/>
        <v>0</v>
      </c>
    </row>
    <row r="1186" spans="1:11" ht="19" x14ac:dyDescent="0.25">
      <c r="A1186" s="671">
        <f t="shared" si="56"/>
        <v>5</v>
      </c>
      <c r="B1186" s="652">
        <v>70151</v>
      </c>
      <c r="C1186" s="652" t="s">
        <v>2588</v>
      </c>
      <c r="D1186" s="654">
        <f>SUMIFS('BALANCE_P-1'!$C:$C,'BALANCE_P-1'!$U:$U,'BALANCE-REF'!$B1186)</f>
        <v>0</v>
      </c>
      <c r="E1186" s="654">
        <f>SUMIFS('BALANCE_P-1'!$D:$D,'BALANCE_P-1'!$U:$U,'BALANCE-REF'!$B1186)</f>
        <v>0</v>
      </c>
      <c r="F1186" s="654">
        <f>SUMIFS(BALANCE_P!$C:$C,BALANCE_P!$U:$U,'BALANCE-REF'!$B1186)</f>
        <v>0</v>
      </c>
      <c r="G1186" s="654">
        <f>SUMIFS(BALANCE_P!$D:$D,BALANCE_P!$U:$U,'BALANCE-REF'!$B1186)</f>
        <v>0</v>
      </c>
      <c r="H1186" s="656">
        <f>SUMIFS(BALANCE_P!$E:$E,BALANCE_P!$U:$U,'BALANCE-REF'!$B1186)</f>
        <v>0</v>
      </c>
      <c r="I1186" s="656">
        <f>SUMIFS(BALANCE_P!$F:$F,BALANCE_P!$U:$U,'BALANCE-REF'!$B1186)</f>
        <v>0</v>
      </c>
      <c r="J1186" s="687">
        <f t="shared" si="54"/>
        <v>0</v>
      </c>
      <c r="K1186" s="687">
        <f t="shared" si="55"/>
        <v>0</v>
      </c>
    </row>
    <row r="1187" spans="1:11" ht="19" x14ac:dyDescent="0.25">
      <c r="A1187" s="671">
        <f t="shared" si="56"/>
        <v>5</v>
      </c>
      <c r="B1187" s="652">
        <v>70152</v>
      </c>
      <c r="C1187" s="652" t="s">
        <v>2589</v>
      </c>
      <c r="D1187" s="654">
        <f>SUMIFS('BALANCE_P-1'!$C:$C,'BALANCE_P-1'!$U:$U,'BALANCE-REF'!$B1187)</f>
        <v>0</v>
      </c>
      <c r="E1187" s="654">
        <f>SUMIFS('BALANCE_P-1'!$D:$D,'BALANCE_P-1'!$U:$U,'BALANCE-REF'!$B1187)</f>
        <v>0</v>
      </c>
      <c r="F1187" s="654">
        <f>SUMIFS(BALANCE_P!$C:$C,BALANCE_P!$U:$U,'BALANCE-REF'!$B1187)</f>
        <v>0</v>
      </c>
      <c r="G1187" s="654">
        <f>SUMIFS(BALANCE_P!$D:$D,BALANCE_P!$U:$U,'BALANCE-REF'!$B1187)</f>
        <v>0</v>
      </c>
      <c r="H1187" s="656">
        <f>SUMIFS(BALANCE_P!$E:$E,BALANCE_P!$U:$U,'BALANCE-REF'!$B1187)</f>
        <v>0</v>
      </c>
      <c r="I1187" s="656">
        <f>SUMIFS(BALANCE_P!$F:$F,BALANCE_P!$U:$U,'BALANCE-REF'!$B1187)</f>
        <v>0</v>
      </c>
      <c r="J1187" s="687">
        <f t="shared" si="54"/>
        <v>0</v>
      </c>
      <c r="K1187" s="687">
        <f t="shared" si="55"/>
        <v>0</v>
      </c>
    </row>
    <row r="1188" spans="1:11" ht="19" x14ac:dyDescent="0.25">
      <c r="A1188" s="671">
        <f t="shared" si="56"/>
        <v>5</v>
      </c>
      <c r="B1188" s="652">
        <v>70153</v>
      </c>
      <c r="C1188" s="652" t="s">
        <v>2590</v>
      </c>
      <c r="D1188" s="654">
        <f>SUMIFS('BALANCE_P-1'!$C:$C,'BALANCE_P-1'!$U:$U,'BALANCE-REF'!$B1188)</f>
        <v>0</v>
      </c>
      <c r="E1188" s="654">
        <f>SUMIFS('BALANCE_P-1'!$D:$D,'BALANCE_P-1'!$U:$U,'BALANCE-REF'!$B1188)</f>
        <v>0</v>
      </c>
      <c r="F1188" s="654">
        <f>SUMIFS(BALANCE_P!$C:$C,BALANCE_P!$U:$U,'BALANCE-REF'!$B1188)</f>
        <v>0</v>
      </c>
      <c r="G1188" s="654">
        <f>SUMIFS(BALANCE_P!$D:$D,BALANCE_P!$U:$U,'BALANCE-REF'!$B1188)</f>
        <v>0</v>
      </c>
      <c r="H1188" s="656">
        <f>SUMIFS(BALANCE_P!$E:$E,BALANCE_P!$U:$U,'BALANCE-REF'!$B1188)</f>
        <v>0</v>
      </c>
      <c r="I1188" s="656">
        <f>SUMIFS(BALANCE_P!$F:$F,BALANCE_P!$U:$U,'BALANCE-REF'!$B1188)</f>
        <v>0</v>
      </c>
      <c r="J1188" s="687">
        <f t="shared" si="54"/>
        <v>0</v>
      </c>
      <c r="K1188" s="687">
        <f t="shared" si="55"/>
        <v>0</v>
      </c>
    </row>
    <row r="1189" spans="1:11" ht="19" x14ac:dyDescent="0.25">
      <c r="A1189" s="671">
        <f t="shared" si="56"/>
        <v>5</v>
      </c>
      <c r="B1189" s="652">
        <v>70154</v>
      </c>
      <c r="C1189" s="652" t="s">
        <v>2591</v>
      </c>
      <c r="D1189" s="654">
        <f>SUMIFS('BALANCE_P-1'!$C:$C,'BALANCE_P-1'!$U:$U,'BALANCE-REF'!$B1189)</f>
        <v>0</v>
      </c>
      <c r="E1189" s="654">
        <f>SUMIFS('BALANCE_P-1'!$D:$D,'BALANCE_P-1'!$U:$U,'BALANCE-REF'!$B1189)</f>
        <v>0</v>
      </c>
      <c r="F1189" s="654">
        <f>SUMIFS(BALANCE_P!$C:$C,BALANCE_P!$U:$U,'BALANCE-REF'!$B1189)</f>
        <v>0</v>
      </c>
      <c r="G1189" s="654">
        <f>SUMIFS(BALANCE_P!$D:$D,BALANCE_P!$U:$U,'BALANCE-REF'!$B1189)</f>
        <v>0</v>
      </c>
      <c r="H1189" s="656">
        <f>SUMIFS(BALANCE_P!$E:$E,BALANCE_P!$U:$U,'BALANCE-REF'!$B1189)</f>
        <v>0</v>
      </c>
      <c r="I1189" s="656">
        <f>SUMIFS(BALANCE_P!$F:$F,BALANCE_P!$U:$U,'BALANCE-REF'!$B1189)</f>
        <v>0</v>
      </c>
      <c r="J1189" s="687">
        <f t="shared" si="54"/>
        <v>0</v>
      </c>
      <c r="K1189" s="687">
        <f t="shared" si="55"/>
        <v>0</v>
      </c>
    </row>
    <row r="1190" spans="1:11" ht="19" x14ac:dyDescent="0.25">
      <c r="A1190" s="671">
        <f t="shared" si="56"/>
        <v>5</v>
      </c>
      <c r="B1190" s="652">
        <v>70155</v>
      </c>
      <c r="C1190" s="652" t="s">
        <v>2592</v>
      </c>
      <c r="D1190" s="654">
        <f>SUMIFS('BALANCE_P-1'!$C:$C,'BALANCE_P-1'!$U:$U,'BALANCE-REF'!$B1190)</f>
        <v>0</v>
      </c>
      <c r="E1190" s="654">
        <f>SUMIFS('BALANCE_P-1'!$D:$D,'BALANCE_P-1'!$U:$U,'BALANCE-REF'!$B1190)</f>
        <v>0</v>
      </c>
      <c r="F1190" s="654">
        <f>SUMIFS(BALANCE_P!$C:$C,BALANCE_P!$U:$U,'BALANCE-REF'!$B1190)</f>
        <v>0</v>
      </c>
      <c r="G1190" s="654">
        <f>SUMIFS(BALANCE_P!$D:$D,BALANCE_P!$U:$U,'BALANCE-REF'!$B1190)</f>
        <v>0</v>
      </c>
      <c r="H1190" s="656">
        <f>SUMIFS(BALANCE_P!$E:$E,BALANCE_P!$U:$U,'BALANCE-REF'!$B1190)</f>
        <v>0</v>
      </c>
      <c r="I1190" s="656">
        <f>SUMIFS(BALANCE_P!$F:$F,BALANCE_P!$U:$U,'BALANCE-REF'!$B1190)</f>
        <v>0</v>
      </c>
      <c r="J1190" s="687">
        <f t="shared" si="54"/>
        <v>0</v>
      </c>
      <c r="K1190" s="687">
        <f t="shared" si="55"/>
        <v>0</v>
      </c>
    </row>
    <row r="1191" spans="1:11" ht="19" x14ac:dyDescent="0.25">
      <c r="A1191" s="671">
        <f t="shared" si="56"/>
        <v>5</v>
      </c>
      <c r="B1191" s="652">
        <v>70156</v>
      </c>
      <c r="C1191" s="652" t="s">
        <v>2593</v>
      </c>
      <c r="D1191" s="654">
        <f>SUMIFS('BALANCE_P-1'!$C:$C,'BALANCE_P-1'!$U:$U,'BALANCE-REF'!$B1191)</f>
        <v>0</v>
      </c>
      <c r="E1191" s="654">
        <f>SUMIFS('BALANCE_P-1'!$D:$D,'BALANCE_P-1'!$U:$U,'BALANCE-REF'!$B1191)</f>
        <v>0</v>
      </c>
      <c r="F1191" s="654">
        <f>SUMIFS(BALANCE_P!$C:$C,BALANCE_P!$U:$U,'BALANCE-REF'!$B1191)</f>
        <v>0</v>
      </c>
      <c r="G1191" s="654">
        <f>SUMIFS(BALANCE_P!$D:$D,BALANCE_P!$U:$U,'BALANCE-REF'!$B1191)</f>
        <v>0</v>
      </c>
      <c r="H1191" s="656">
        <f>SUMIFS(BALANCE_P!$E:$E,BALANCE_P!$U:$U,'BALANCE-REF'!$B1191)</f>
        <v>0</v>
      </c>
      <c r="I1191" s="656">
        <f>SUMIFS(BALANCE_P!$F:$F,BALANCE_P!$U:$U,'BALANCE-REF'!$B1191)</f>
        <v>0</v>
      </c>
      <c r="J1191" s="687">
        <f t="shared" si="54"/>
        <v>0</v>
      </c>
      <c r="K1191" s="687">
        <f t="shared" si="55"/>
        <v>0</v>
      </c>
    </row>
    <row r="1192" spans="1:11" ht="19" x14ac:dyDescent="0.25">
      <c r="A1192" s="671">
        <f t="shared" si="56"/>
        <v>5</v>
      </c>
      <c r="B1192" s="652">
        <v>70157</v>
      </c>
      <c r="C1192" s="652" t="s">
        <v>2594</v>
      </c>
      <c r="D1192" s="654">
        <f>SUMIFS('BALANCE_P-1'!$C:$C,'BALANCE_P-1'!$U:$U,'BALANCE-REF'!$B1192)</f>
        <v>0</v>
      </c>
      <c r="E1192" s="654">
        <f>SUMIFS('BALANCE_P-1'!$D:$D,'BALANCE_P-1'!$U:$U,'BALANCE-REF'!$B1192)</f>
        <v>0</v>
      </c>
      <c r="F1192" s="654">
        <f>SUMIFS(BALANCE_P!$C:$C,BALANCE_P!$U:$U,'BALANCE-REF'!$B1192)</f>
        <v>0</v>
      </c>
      <c r="G1192" s="654">
        <f>SUMIFS(BALANCE_P!$D:$D,BALANCE_P!$U:$U,'BALANCE-REF'!$B1192)</f>
        <v>0</v>
      </c>
      <c r="H1192" s="656">
        <f>SUMIFS(BALANCE_P!$E:$E,BALANCE_P!$U:$U,'BALANCE-REF'!$B1192)</f>
        <v>0</v>
      </c>
      <c r="I1192" s="656">
        <f>SUMIFS(BALANCE_P!$F:$F,BALANCE_P!$U:$U,'BALANCE-REF'!$B1192)</f>
        <v>0</v>
      </c>
      <c r="J1192" s="687">
        <f t="shared" si="54"/>
        <v>0</v>
      </c>
      <c r="K1192" s="687">
        <f t="shared" si="55"/>
        <v>0</v>
      </c>
    </row>
    <row r="1193" spans="1:11" ht="19" x14ac:dyDescent="0.25">
      <c r="A1193" s="671">
        <f t="shared" si="56"/>
        <v>4</v>
      </c>
      <c r="B1193" s="652">
        <v>7018</v>
      </c>
      <c r="C1193" s="652" t="s">
        <v>2602</v>
      </c>
      <c r="D1193" s="654">
        <f>SUMIFS('BALANCE_P-1'!$C:$C,'BALANCE_P-1'!$V:$V,'BALANCE-REF'!$B1193)</f>
        <v>0</v>
      </c>
      <c r="E1193" s="654">
        <f>SUMIFS('BALANCE_P-1'!$D:$D,'BALANCE_P-1'!$V:$V,'BALANCE-REF'!$B1193)</f>
        <v>0</v>
      </c>
      <c r="F1193" s="654">
        <f>SUMIFS(BALANCE_P!$C:$C,BALANCE_P!$V:$V,'BALANCE-REF'!$B1193)</f>
        <v>0</v>
      </c>
      <c r="G1193" s="654">
        <f>SUMIFS(BALANCE_P!$D:$D,BALANCE_P!$V:$V,'BALANCE-REF'!$B1193)</f>
        <v>0</v>
      </c>
      <c r="H1193" s="656">
        <f>SUMIFS(BALANCE_P!$E:$E,BALANCE_P!$V:$V,'BALANCE-REF'!$B1193)</f>
        <v>0</v>
      </c>
      <c r="I1193" s="656">
        <f>SUMIFS(BALANCE_P!$F:$F,BALANCE_P!$V:$V,'BALANCE-REF'!$B1193)</f>
        <v>0</v>
      </c>
      <c r="J1193" s="687">
        <f t="shared" si="54"/>
        <v>0</v>
      </c>
      <c r="K1193" s="687">
        <f t="shared" si="55"/>
        <v>0</v>
      </c>
    </row>
    <row r="1194" spans="1:11" ht="19" x14ac:dyDescent="0.25">
      <c r="A1194" s="671">
        <f t="shared" si="56"/>
        <v>5</v>
      </c>
      <c r="B1194" s="652">
        <v>70189</v>
      </c>
      <c r="C1194" s="652" t="s">
        <v>2603</v>
      </c>
      <c r="D1194" s="654">
        <f>SUMIFS('BALANCE_P-1'!$C:$C,'BALANCE_P-1'!$U:$U,'BALANCE-REF'!$B1194)</f>
        <v>0</v>
      </c>
      <c r="E1194" s="654">
        <f>SUMIFS('BALANCE_P-1'!$D:$D,'BALANCE_P-1'!$U:$U,'BALANCE-REF'!$B1194)</f>
        <v>0</v>
      </c>
      <c r="F1194" s="654">
        <f>SUMIFS(BALANCE_P!$C:$C,BALANCE_P!$U:$U,'BALANCE-REF'!$B1194)</f>
        <v>0</v>
      </c>
      <c r="G1194" s="654">
        <f>SUMIFS(BALANCE_P!$D:$D,BALANCE_P!$U:$U,'BALANCE-REF'!$B1194)</f>
        <v>0</v>
      </c>
      <c r="H1194" s="656">
        <f>SUMIFS(BALANCE_P!$E:$E,BALANCE_P!$U:$U,'BALANCE-REF'!$B1194)</f>
        <v>0</v>
      </c>
      <c r="I1194" s="656">
        <f>SUMIFS(BALANCE_P!$F:$F,BALANCE_P!$U:$U,'BALANCE-REF'!$B1194)</f>
        <v>0</v>
      </c>
      <c r="J1194" s="687">
        <f t="shared" si="54"/>
        <v>0</v>
      </c>
      <c r="K1194" s="687">
        <f t="shared" si="55"/>
        <v>0</v>
      </c>
    </row>
    <row r="1195" spans="1:11" ht="19" x14ac:dyDescent="0.25">
      <c r="A1195" s="671">
        <f t="shared" si="56"/>
        <v>4</v>
      </c>
      <c r="B1195" s="652">
        <v>7019</v>
      </c>
      <c r="C1195" s="652" t="s">
        <v>159</v>
      </c>
      <c r="D1195" s="654">
        <f>SUMIFS('BALANCE_P-1'!$C:$C,'BALANCE_P-1'!$V:$V,'BALANCE-REF'!$B1195)</f>
        <v>0</v>
      </c>
      <c r="E1195" s="654">
        <f>SUMIFS('BALANCE_P-1'!$D:$D,'BALANCE_P-1'!$V:$V,'BALANCE-REF'!$B1195)</f>
        <v>0</v>
      </c>
      <c r="F1195" s="654">
        <f>SUMIFS(BALANCE_P!$C:$C,BALANCE_P!$V:$V,'BALANCE-REF'!$B1195)</f>
        <v>0</v>
      </c>
      <c r="G1195" s="654">
        <f>SUMIFS(BALANCE_P!$D:$D,BALANCE_P!$V:$V,'BALANCE-REF'!$B1195)</f>
        <v>0</v>
      </c>
      <c r="H1195" s="656">
        <f>SUMIFS(BALANCE_P!$E:$E,BALANCE_P!$V:$V,'BALANCE-REF'!$B1195)</f>
        <v>0</v>
      </c>
      <c r="I1195" s="656">
        <f>SUMIFS(BALANCE_P!$F:$F,BALANCE_P!$V:$V,'BALANCE-REF'!$B1195)</f>
        <v>0</v>
      </c>
      <c r="J1195" s="687">
        <f t="shared" si="54"/>
        <v>0</v>
      </c>
      <c r="K1195" s="687">
        <f t="shared" si="55"/>
        <v>0</v>
      </c>
    </row>
    <row r="1196" spans="1:11" ht="19" x14ac:dyDescent="0.25">
      <c r="A1196" s="671">
        <f t="shared" si="56"/>
        <v>3</v>
      </c>
      <c r="B1196" s="652">
        <v>702</v>
      </c>
      <c r="C1196" s="652" t="s">
        <v>2721</v>
      </c>
      <c r="D1196" s="654">
        <f>SUMIFS('BALANCE_P-1'!$C:$C,'BALANCE_P-1'!$W:$W,'BALANCE-REF'!$B1196)</f>
        <v>0</v>
      </c>
      <c r="E1196" s="654">
        <f>SUMIFS('BALANCE_P-1'!$D:$D,'BALANCE_P-1'!$W:$W,'BALANCE-REF'!$B1196)</f>
        <v>0</v>
      </c>
      <c r="F1196" s="654">
        <f>SUMIFS(BALANCE_P!$C:$C,BALANCE_P!$W:$W,'BALANCE-REF'!$B1196)</f>
        <v>666954556</v>
      </c>
      <c r="G1196" s="654">
        <f>SUMIFS(BALANCE_P!$D:$D,BALANCE_P!$W:$W,'BALANCE-REF'!$B1196)</f>
        <v>7593993712</v>
      </c>
      <c r="H1196" s="656">
        <f>SUMIFS(BALANCE_P!$E:$E,BALANCE_P!$W:$W,'BALANCE-REF'!$B1196)</f>
        <v>0</v>
      </c>
      <c r="I1196" s="656">
        <f>SUMIFS(BALANCE_P!$F:$F,BALANCE_P!$W:$W,'BALANCE-REF'!$B1196)</f>
        <v>6927039156</v>
      </c>
      <c r="J1196" s="687">
        <f t="shared" si="54"/>
        <v>0</v>
      </c>
      <c r="K1196" s="687">
        <f t="shared" si="55"/>
        <v>6927039156</v>
      </c>
    </row>
    <row r="1197" spans="1:11" ht="19" x14ac:dyDescent="0.25">
      <c r="A1197" s="671">
        <f t="shared" si="56"/>
        <v>4</v>
      </c>
      <c r="B1197" s="652">
        <v>7021</v>
      </c>
      <c r="C1197" s="652" t="s">
        <v>2722</v>
      </c>
      <c r="D1197" s="654">
        <f>SUMIFS('BALANCE_P-1'!$C:$C,'BALANCE_P-1'!$V:$V,'BALANCE-REF'!$B1197)</f>
        <v>0</v>
      </c>
      <c r="E1197" s="654">
        <f>SUMIFS('BALANCE_P-1'!$D:$D,'BALANCE_P-1'!$V:$V,'BALANCE-REF'!$B1197)</f>
        <v>0</v>
      </c>
      <c r="F1197" s="654">
        <f>SUMIFS(BALANCE_P!$C:$C,BALANCE_P!$V:$V,'BALANCE-REF'!$B1197)</f>
        <v>327337012</v>
      </c>
      <c r="G1197" s="654">
        <f>SUMIFS(BALANCE_P!$D:$D,BALANCE_P!$V:$V,'BALANCE-REF'!$B1197)</f>
        <v>5910724928</v>
      </c>
      <c r="H1197" s="656">
        <f>SUMIFS(BALANCE_P!$E:$E,BALANCE_P!$V:$V,'BALANCE-REF'!$B1197)</f>
        <v>0</v>
      </c>
      <c r="I1197" s="656">
        <f>SUMIFS(BALANCE_P!$F:$F,BALANCE_P!$V:$V,'BALANCE-REF'!$B1197)</f>
        <v>5583387916</v>
      </c>
      <c r="J1197" s="687">
        <f t="shared" si="54"/>
        <v>0</v>
      </c>
      <c r="K1197" s="687">
        <f t="shared" si="55"/>
        <v>5583387916</v>
      </c>
    </row>
    <row r="1198" spans="1:11" ht="19" x14ac:dyDescent="0.25">
      <c r="A1198" s="671">
        <f t="shared" si="56"/>
        <v>5</v>
      </c>
      <c r="B1198" s="652">
        <v>70212</v>
      </c>
      <c r="C1198" s="652" t="s">
        <v>2723</v>
      </c>
      <c r="D1198" s="654">
        <f>SUMIFS('BALANCE_P-1'!$C:$C,'BALANCE_P-1'!$U:$U,'BALANCE-REF'!$B1198)</f>
        <v>0</v>
      </c>
      <c r="E1198" s="654">
        <f>SUMIFS('BALANCE_P-1'!$D:$D,'BALANCE_P-1'!$U:$U,'BALANCE-REF'!$B1198)</f>
        <v>0</v>
      </c>
      <c r="F1198" s="654">
        <f>SUMIFS(BALANCE_P!$C:$C,BALANCE_P!$U:$U,'BALANCE-REF'!$B1198)</f>
        <v>299984</v>
      </c>
      <c r="G1198" s="654">
        <f>SUMIFS(BALANCE_P!$D:$D,BALANCE_P!$U:$U,'BALANCE-REF'!$B1198)</f>
        <v>441423103</v>
      </c>
      <c r="H1198" s="656">
        <f>SUMIFS(BALANCE_P!$E:$E,BALANCE_P!$U:$U,'BALANCE-REF'!$B1198)</f>
        <v>0</v>
      </c>
      <c r="I1198" s="656">
        <f>SUMIFS(BALANCE_P!$F:$F,BALANCE_P!$U:$U,'BALANCE-REF'!$B1198)</f>
        <v>441123119</v>
      </c>
      <c r="J1198" s="687">
        <f t="shared" si="54"/>
        <v>0</v>
      </c>
      <c r="K1198" s="687">
        <f t="shared" si="55"/>
        <v>441123119</v>
      </c>
    </row>
    <row r="1199" spans="1:11" ht="19" x14ac:dyDescent="0.25">
      <c r="A1199" s="671">
        <f t="shared" si="56"/>
        <v>5</v>
      </c>
      <c r="B1199" s="652">
        <v>70213</v>
      </c>
      <c r="C1199" s="652" t="s">
        <v>721</v>
      </c>
      <c r="D1199" s="654">
        <f>SUMIFS('BALANCE_P-1'!$C:$C,'BALANCE_P-1'!$U:$U,'BALANCE-REF'!$B1199)</f>
        <v>0</v>
      </c>
      <c r="E1199" s="654">
        <f>SUMIFS('BALANCE_P-1'!$D:$D,'BALANCE_P-1'!$U:$U,'BALANCE-REF'!$B1199)</f>
        <v>0</v>
      </c>
      <c r="F1199" s="654">
        <f>SUMIFS(BALANCE_P!$C:$C,BALANCE_P!$U:$U,'BALANCE-REF'!$B1199)</f>
        <v>326881362</v>
      </c>
      <c r="G1199" s="654">
        <f>SUMIFS(BALANCE_P!$D:$D,BALANCE_P!$U:$U,'BALANCE-REF'!$B1199)</f>
        <v>5395294947</v>
      </c>
      <c r="H1199" s="656">
        <f>SUMIFS(BALANCE_P!$E:$E,BALANCE_P!$U:$U,'BALANCE-REF'!$B1199)</f>
        <v>0</v>
      </c>
      <c r="I1199" s="656">
        <f>SUMIFS(BALANCE_P!$F:$F,BALANCE_P!$U:$U,'BALANCE-REF'!$B1199)</f>
        <v>5068413585</v>
      </c>
      <c r="J1199" s="687">
        <f t="shared" si="54"/>
        <v>0</v>
      </c>
      <c r="K1199" s="687">
        <f t="shared" si="55"/>
        <v>5068413585</v>
      </c>
    </row>
    <row r="1200" spans="1:11" ht="19" x14ac:dyDescent="0.25">
      <c r="A1200" s="671">
        <f t="shared" si="56"/>
        <v>5</v>
      </c>
      <c r="B1200" s="652">
        <v>70214</v>
      </c>
      <c r="C1200" s="652" t="s">
        <v>722</v>
      </c>
      <c r="D1200" s="654">
        <f>SUMIFS('BALANCE_P-1'!$C:$C,'BALANCE_P-1'!$U:$U,'BALANCE-REF'!$B1200)</f>
        <v>0</v>
      </c>
      <c r="E1200" s="654">
        <f>SUMIFS('BALANCE_P-1'!$D:$D,'BALANCE_P-1'!$U:$U,'BALANCE-REF'!$B1200)</f>
        <v>0</v>
      </c>
      <c r="F1200" s="654">
        <f>SUMIFS(BALANCE_P!$C:$C,BALANCE_P!$U:$U,'BALANCE-REF'!$B1200)</f>
        <v>155666</v>
      </c>
      <c r="G1200" s="654">
        <f>SUMIFS(BALANCE_P!$D:$D,BALANCE_P!$U:$U,'BALANCE-REF'!$B1200)</f>
        <v>74006878</v>
      </c>
      <c r="H1200" s="656">
        <f>SUMIFS(BALANCE_P!$E:$E,BALANCE_P!$U:$U,'BALANCE-REF'!$B1200)</f>
        <v>0</v>
      </c>
      <c r="I1200" s="656">
        <f>SUMIFS(BALANCE_P!$F:$F,BALANCE_P!$U:$U,'BALANCE-REF'!$B1200)</f>
        <v>73851212</v>
      </c>
      <c r="J1200" s="687">
        <f t="shared" si="54"/>
        <v>0</v>
      </c>
      <c r="K1200" s="687">
        <f t="shared" si="55"/>
        <v>73851212</v>
      </c>
    </row>
    <row r="1201" spans="1:11" ht="19" x14ac:dyDescent="0.25">
      <c r="A1201" s="671">
        <f>LEN(B1201)</f>
        <v>4</v>
      </c>
      <c r="B1201" s="652">
        <v>7025</v>
      </c>
      <c r="C1201" s="652" t="s">
        <v>2898</v>
      </c>
      <c r="D1201" s="654">
        <f>SUMIFS('BALANCE_P-1'!$C:$C,'BALANCE_P-1'!$V:$V,'BALANCE-REF'!$B1201)</f>
        <v>0</v>
      </c>
      <c r="E1201" s="654">
        <f>SUMIFS('BALANCE_P-1'!$D:$D,'BALANCE_P-1'!$V:$V,'BALANCE-REF'!$B1201)</f>
        <v>0</v>
      </c>
      <c r="F1201" s="654">
        <f>SUMIFS(BALANCE_P!$C:$C,BALANCE_P!$V:$V,'BALANCE-REF'!$B1201)</f>
        <v>2372358</v>
      </c>
      <c r="G1201" s="654">
        <f>SUMIFS(BALANCE_P!$D:$D,BALANCE_P!$V:$V,'BALANCE-REF'!$B1201)</f>
        <v>2372358</v>
      </c>
      <c r="H1201" s="656">
        <f>SUMIFS(BALANCE_P!$E:$E,BALANCE_P!$V:$V,'BALANCE-REF'!$B1201)</f>
        <v>0</v>
      </c>
      <c r="I1201" s="656">
        <f>SUMIFS(BALANCE_P!$F:$F,BALANCE_P!$V:$V,'BALANCE-REF'!$B1201)</f>
        <v>0</v>
      </c>
      <c r="J1201" s="687">
        <f t="shared" ref="J1201:K1203" si="57">H1201-D1201</f>
        <v>0</v>
      </c>
      <c r="K1201" s="687">
        <f t="shared" si="57"/>
        <v>0</v>
      </c>
    </row>
    <row r="1202" spans="1:11" ht="19" x14ac:dyDescent="0.25">
      <c r="A1202" s="671">
        <f>LEN(B1202)</f>
        <v>5</v>
      </c>
      <c r="B1202" s="652">
        <v>70251</v>
      </c>
      <c r="C1202" s="652" t="s">
        <v>2870</v>
      </c>
      <c r="D1202" s="654">
        <f>SUMIFS('BALANCE_P-1'!$C:$C,'BALANCE_P-1'!$U:$U,'BALANCE-REF'!$B1202)</f>
        <v>0</v>
      </c>
      <c r="E1202" s="654">
        <f>SUMIFS('BALANCE_P-1'!$D:$D,'BALANCE_P-1'!$U:$U,'BALANCE-REF'!$B1202)</f>
        <v>0</v>
      </c>
      <c r="F1202" s="654">
        <f>SUMIFS(BALANCE_P!$C:$C,BALANCE_P!$U:$U,'BALANCE-REF'!$B1202)</f>
        <v>2372358</v>
      </c>
      <c r="G1202" s="654">
        <f>SUMIFS(BALANCE_P!$D:$D,BALANCE_P!$U:$U,'BALANCE-REF'!$B1202)</f>
        <v>2372358</v>
      </c>
      <c r="H1202" s="656">
        <f>SUMIFS(BALANCE_P!$E:$E,BALANCE_P!$U:$U,'BALANCE-REF'!$B1202)</f>
        <v>0</v>
      </c>
      <c r="I1202" s="656">
        <f>SUMIFS(BALANCE_P!$F:$F,BALANCE_P!$U:$U,'BALANCE-REF'!$B1202)</f>
        <v>0</v>
      </c>
      <c r="J1202" s="687">
        <f t="shared" si="57"/>
        <v>0</v>
      </c>
      <c r="K1202" s="687">
        <f t="shared" si="57"/>
        <v>0</v>
      </c>
    </row>
    <row r="1203" spans="1:11" ht="19" x14ac:dyDescent="0.25">
      <c r="A1203" s="671">
        <f>LEN(B1203)</f>
        <v>6</v>
      </c>
      <c r="B1203" s="652">
        <v>702511</v>
      </c>
      <c r="C1203" s="652" t="s">
        <v>2870</v>
      </c>
      <c r="D1203" s="654">
        <f>SUMIFS('BALANCE_P-1'!$C:$C,'BALANCE_P-1'!$T:$T,'BALANCE-REF'!$B1203)</f>
        <v>0</v>
      </c>
      <c r="E1203" s="654">
        <f>SUMIFS('BALANCE_P-1'!$D:$D,'BALANCE_P-1'!$T:$T,'BALANCE-REF'!$B1203)</f>
        <v>0</v>
      </c>
      <c r="F1203" s="654">
        <f>SUMIFS(BALANCE_P!$C:$C,BALANCE_P!$T:$T,'BALANCE-REF'!$B1203)</f>
        <v>2372358</v>
      </c>
      <c r="G1203" s="654">
        <f>SUMIFS(BALANCE_P!$D:$D,BALANCE_P!$T:$T,'BALANCE-REF'!$B1203)</f>
        <v>2372358</v>
      </c>
      <c r="H1203" s="656">
        <f>SUMIFS(BALANCE_P!$E:$E,BALANCE_P!$T:$T,'BALANCE-REF'!$B1203)</f>
        <v>0</v>
      </c>
      <c r="I1203" s="656">
        <f>SUMIFS(BALANCE_P!$F:$F,BALANCE_P!$T:$T,'BALANCE-REF'!$B1203)</f>
        <v>0</v>
      </c>
      <c r="J1203" s="687">
        <f t="shared" si="57"/>
        <v>0</v>
      </c>
      <c r="K1203" s="687">
        <f t="shared" si="57"/>
        <v>0</v>
      </c>
    </row>
    <row r="1204" spans="1:11" ht="19" x14ac:dyDescent="0.25">
      <c r="A1204" s="671">
        <f t="shared" si="56"/>
        <v>4</v>
      </c>
      <c r="B1204" s="652">
        <v>7028</v>
      </c>
      <c r="C1204" s="652" t="s">
        <v>2602</v>
      </c>
      <c r="D1204" s="654">
        <f>SUMIFS('BALANCE_P-1'!$C:$C,'BALANCE_P-1'!$V:$V,'BALANCE-REF'!$B1204)</f>
        <v>0</v>
      </c>
      <c r="E1204" s="654">
        <f>SUMIFS('BALANCE_P-1'!$D:$D,'BALANCE_P-1'!$V:$V,'BALANCE-REF'!$B1204)</f>
        <v>0</v>
      </c>
      <c r="F1204" s="654">
        <f>SUMIFS(BALANCE_P!$C:$C,BALANCE_P!$V:$V,'BALANCE-REF'!$B1204)</f>
        <v>5663217</v>
      </c>
      <c r="G1204" s="654">
        <f>SUMIFS(BALANCE_P!$D:$D,BALANCE_P!$V:$V,'BALANCE-REF'!$B1204)</f>
        <v>334369248</v>
      </c>
      <c r="H1204" s="656">
        <f>SUMIFS(BALANCE_P!$E:$E,BALANCE_P!$V:$V,'BALANCE-REF'!$B1204)</f>
        <v>0</v>
      </c>
      <c r="I1204" s="656">
        <f>SUMIFS(BALANCE_P!$F:$F,BALANCE_P!$V:$V,'BALANCE-REF'!$B1204)</f>
        <v>328706031</v>
      </c>
      <c r="J1204" s="687">
        <f t="shared" si="54"/>
        <v>0</v>
      </c>
      <c r="K1204" s="687">
        <f t="shared" si="55"/>
        <v>328706031</v>
      </c>
    </row>
    <row r="1205" spans="1:11" ht="19" x14ac:dyDescent="0.25">
      <c r="A1205" s="671">
        <f t="shared" si="56"/>
        <v>5</v>
      </c>
      <c r="B1205" s="652">
        <v>70289</v>
      </c>
      <c r="C1205" s="652" t="s">
        <v>2603</v>
      </c>
      <c r="D1205" s="654">
        <f>SUMIFS('BALANCE_P-1'!$C:$C,'BALANCE_P-1'!$U:$U,'BALANCE-REF'!$B1205)</f>
        <v>0</v>
      </c>
      <c r="E1205" s="654">
        <f>SUMIFS('BALANCE_P-1'!$D:$D,'BALANCE_P-1'!$U:$U,'BALANCE-REF'!$B1205)</f>
        <v>0</v>
      </c>
      <c r="F1205" s="654">
        <f>SUMIFS(BALANCE_P!$C:$C,BALANCE_P!$U:$U,'BALANCE-REF'!$B1205)</f>
        <v>5663217</v>
      </c>
      <c r="G1205" s="654">
        <f>SUMIFS(BALANCE_P!$D:$D,BALANCE_P!$U:$U,'BALANCE-REF'!$B1205)</f>
        <v>334369248</v>
      </c>
      <c r="H1205" s="656">
        <f>SUMIFS(BALANCE_P!$E:$E,BALANCE_P!$U:$U,'BALANCE-REF'!$B1205)</f>
        <v>0</v>
      </c>
      <c r="I1205" s="656">
        <f>SUMIFS(BALANCE_P!$F:$F,BALANCE_P!$U:$U,'BALANCE-REF'!$B1205)</f>
        <v>328706031</v>
      </c>
      <c r="J1205" s="687">
        <f t="shared" si="54"/>
        <v>0</v>
      </c>
      <c r="K1205" s="687">
        <f t="shared" si="55"/>
        <v>328706031</v>
      </c>
    </row>
    <row r="1206" spans="1:11" ht="19" x14ac:dyDescent="0.25">
      <c r="A1206" s="671">
        <f t="shared" si="56"/>
        <v>4</v>
      </c>
      <c r="B1206" s="652">
        <v>7029</v>
      </c>
      <c r="C1206" s="652" t="s">
        <v>159</v>
      </c>
      <c r="D1206" s="654">
        <f>SUMIFS('BALANCE_P-1'!$C:$C,'BALANCE_P-1'!$V:$V,'BALANCE-REF'!$B1206)</f>
        <v>0</v>
      </c>
      <c r="E1206" s="654">
        <f>SUMIFS('BALANCE_P-1'!$D:$D,'BALANCE_P-1'!$V:$V,'BALANCE-REF'!$B1206)</f>
        <v>0</v>
      </c>
      <c r="F1206" s="654">
        <f>SUMIFS(BALANCE_P!$C:$C,BALANCE_P!$V:$V,'BALANCE-REF'!$B1206)</f>
        <v>331581969</v>
      </c>
      <c r="G1206" s="654">
        <f>SUMIFS(BALANCE_P!$D:$D,BALANCE_P!$V:$V,'BALANCE-REF'!$B1206)</f>
        <v>1346527178</v>
      </c>
      <c r="H1206" s="656">
        <f>SUMIFS(BALANCE_P!$E:$E,BALANCE_P!$V:$V,'BALANCE-REF'!$B1206)</f>
        <v>0</v>
      </c>
      <c r="I1206" s="656">
        <f>SUMIFS(BALANCE_P!$F:$F,BALANCE_P!$V:$V,'BALANCE-REF'!$B1206)</f>
        <v>1014945209</v>
      </c>
      <c r="J1206" s="687">
        <f t="shared" si="54"/>
        <v>0</v>
      </c>
      <c r="K1206" s="687">
        <f t="shared" si="55"/>
        <v>1014945209</v>
      </c>
    </row>
    <row r="1207" spans="1:11" ht="19" x14ac:dyDescent="0.25">
      <c r="A1207" s="671">
        <f t="shared" si="56"/>
        <v>5</v>
      </c>
      <c r="B1207" s="652">
        <v>70291</v>
      </c>
      <c r="C1207" s="652" t="s">
        <v>2724</v>
      </c>
      <c r="D1207" s="654">
        <f>SUMIFS('BALANCE_P-1'!$C:$C,'BALANCE_P-1'!$U:$U,'BALANCE-REF'!$B1207)</f>
        <v>0</v>
      </c>
      <c r="E1207" s="654">
        <f>SUMIFS('BALANCE_P-1'!$D:$D,'BALANCE_P-1'!$U:$U,'BALANCE-REF'!$B1207)</f>
        <v>0</v>
      </c>
      <c r="F1207" s="654">
        <f>SUMIFS(BALANCE_P!$C:$C,BALANCE_P!$U:$U,'BALANCE-REF'!$B1207)</f>
        <v>755000</v>
      </c>
      <c r="G1207" s="654">
        <f>SUMIFS(BALANCE_P!$D:$D,BALANCE_P!$U:$U,'BALANCE-REF'!$B1207)</f>
        <v>83910000</v>
      </c>
      <c r="H1207" s="656">
        <f>SUMIFS(BALANCE_P!$E:$E,BALANCE_P!$U:$U,'BALANCE-REF'!$B1207)</f>
        <v>0</v>
      </c>
      <c r="I1207" s="656">
        <f>SUMIFS(BALANCE_P!$F:$F,BALANCE_P!$U:$U,'BALANCE-REF'!$B1207)</f>
        <v>83155000</v>
      </c>
      <c r="J1207" s="687">
        <f t="shared" si="54"/>
        <v>0</v>
      </c>
      <c r="K1207" s="687">
        <f t="shared" si="55"/>
        <v>83155000</v>
      </c>
    </row>
    <row r="1208" spans="1:11" ht="19" x14ac:dyDescent="0.25">
      <c r="A1208" s="671">
        <f t="shared" si="56"/>
        <v>5</v>
      </c>
      <c r="B1208" s="652">
        <v>70292</v>
      </c>
      <c r="C1208" s="652" t="s">
        <v>2725</v>
      </c>
      <c r="D1208" s="654">
        <f>SUMIFS('BALANCE_P-1'!$C:$C,'BALANCE_P-1'!$U:$U,'BALANCE-REF'!$B1208)</f>
        <v>0</v>
      </c>
      <c r="E1208" s="654">
        <f>SUMIFS('BALANCE_P-1'!$D:$D,'BALANCE_P-1'!$U:$U,'BALANCE-REF'!$B1208)</f>
        <v>0</v>
      </c>
      <c r="F1208" s="654">
        <f>SUMIFS(BALANCE_P!$C:$C,BALANCE_P!$U:$U,'BALANCE-REF'!$B1208)</f>
        <v>330097494</v>
      </c>
      <c r="G1208" s="654">
        <f>SUMIFS(BALANCE_P!$D:$D,BALANCE_P!$U:$U,'BALANCE-REF'!$B1208)</f>
        <v>707199258</v>
      </c>
      <c r="H1208" s="656">
        <f>SUMIFS(BALANCE_P!$E:$E,BALANCE_P!$U:$U,'BALANCE-REF'!$B1208)</f>
        <v>0</v>
      </c>
      <c r="I1208" s="656">
        <f>SUMIFS(BALANCE_P!$F:$F,BALANCE_P!$U:$U,'BALANCE-REF'!$B1208)</f>
        <v>377101764</v>
      </c>
      <c r="J1208" s="687">
        <f t="shared" si="54"/>
        <v>0</v>
      </c>
      <c r="K1208" s="687">
        <f t="shared" si="55"/>
        <v>377101764</v>
      </c>
    </row>
    <row r="1209" spans="1:11" ht="19" x14ac:dyDescent="0.25">
      <c r="A1209" s="671">
        <f t="shared" si="56"/>
        <v>5</v>
      </c>
      <c r="B1209" s="652">
        <v>70293</v>
      </c>
      <c r="C1209" s="652" t="s">
        <v>2609</v>
      </c>
      <c r="D1209" s="654">
        <f>SUMIFS('BALANCE_P-1'!$C:$C,'BALANCE_P-1'!$U:$U,'BALANCE-REF'!$B1209)</f>
        <v>0</v>
      </c>
      <c r="E1209" s="654">
        <f>SUMIFS('BALANCE_P-1'!$D:$D,'BALANCE_P-1'!$U:$U,'BALANCE-REF'!$B1209)</f>
        <v>0</v>
      </c>
      <c r="F1209" s="654">
        <f>SUMIFS(BALANCE_P!$C:$C,BALANCE_P!$U:$U,'BALANCE-REF'!$B1209)</f>
        <v>729475</v>
      </c>
      <c r="G1209" s="654">
        <f>SUMIFS(BALANCE_P!$D:$D,BALANCE_P!$U:$U,'BALANCE-REF'!$B1209)</f>
        <v>555417920</v>
      </c>
      <c r="H1209" s="656">
        <f>SUMIFS(BALANCE_P!$E:$E,BALANCE_P!$U:$U,'BALANCE-REF'!$B1209)</f>
        <v>0</v>
      </c>
      <c r="I1209" s="656">
        <f>SUMIFS(BALANCE_P!$F:$F,BALANCE_P!$U:$U,'BALANCE-REF'!$B1209)</f>
        <v>554688445</v>
      </c>
      <c r="J1209" s="687">
        <f t="shared" si="54"/>
        <v>0</v>
      </c>
      <c r="K1209" s="687">
        <f t="shared" si="55"/>
        <v>554688445</v>
      </c>
    </row>
    <row r="1210" spans="1:11" ht="19" x14ac:dyDescent="0.25">
      <c r="A1210" s="671">
        <f t="shared" si="56"/>
        <v>3</v>
      </c>
      <c r="B1210" s="652">
        <v>703</v>
      </c>
      <c r="C1210" s="652" t="s">
        <v>2726</v>
      </c>
      <c r="D1210" s="654">
        <f>SUMIFS('BALANCE_P-1'!$C:$C,'BALANCE_P-1'!$W:$W,'BALANCE-REF'!$B1210)</f>
        <v>0</v>
      </c>
      <c r="E1210" s="654">
        <f>SUMIFS('BALANCE_P-1'!$D:$D,'BALANCE_P-1'!$W:$W,'BALANCE-REF'!$B1210)</f>
        <v>0</v>
      </c>
      <c r="F1210" s="654">
        <f>SUMIFS(BALANCE_P!$C:$C,BALANCE_P!$W:$W,'BALANCE-REF'!$B1210)</f>
        <v>0</v>
      </c>
      <c r="G1210" s="654">
        <f>SUMIFS(BALANCE_P!$D:$D,BALANCE_P!$W:$W,'BALANCE-REF'!$B1210)</f>
        <v>0</v>
      </c>
      <c r="H1210" s="656">
        <f>SUMIFS(BALANCE_P!$E:$E,BALANCE_P!$W:$W,'BALANCE-REF'!$B1210)</f>
        <v>0</v>
      </c>
      <c r="I1210" s="656">
        <f>SUMIFS(BALANCE_P!$F:$F,BALANCE_P!$W:$W,'BALANCE-REF'!$B1210)</f>
        <v>0</v>
      </c>
      <c r="J1210" s="687">
        <f t="shared" si="54"/>
        <v>0</v>
      </c>
      <c r="K1210" s="687">
        <f t="shared" si="55"/>
        <v>0</v>
      </c>
    </row>
    <row r="1211" spans="1:11" ht="19" x14ac:dyDescent="0.25">
      <c r="A1211" s="671">
        <f t="shared" si="56"/>
        <v>4</v>
      </c>
      <c r="B1211" s="652">
        <v>7031</v>
      </c>
      <c r="C1211" s="652" t="s">
        <v>2727</v>
      </c>
      <c r="D1211" s="654">
        <f>SUMIFS('BALANCE_P-1'!$C:$C,'BALANCE_P-1'!$V:$V,'BALANCE-REF'!$B1211)</f>
        <v>0</v>
      </c>
      <c r="E1211" s="654">
        <f>SUMIFS('BALANCE_P-1'!$D:$D,'BALANCE_P-1'!$V:$V,'BALANCE-REF'!$B1211)</f>
        <v>0</v>
      </c>
      <c r="F1211" s="654">
        <f>SUMIFS(BALANCE_P!$C:$C,BALANCE_P!$V:$V,'BALANCE-REF'!$B1211)</f>
        <v>0</v>
      </c>
      <c r="G1211" s="654">
        <f>SUMIFS(BALANCE_P!$D:$D,BALANCE_P!$V:$V,'BALANCE-REF'!$B1211)</f>
        <v>0</v>
      </c>
      <c r="H1211" s="656">
        <f>SUMIFS(BALANCE_P!$E:$E,BALANCE_P!$V:$V,'BALANCE-REF'!$B1211)</f>
        <v>0</v>
      </c>
      <c r="I1211" s="656">
        <f>SUMIFS(BALANCE_P!$F:$F,BALANCE_P!$V:$V,'BALANCE-REF'!$B1211)</f>
        <v>0</v>
      </c>
      <c r="J1211" s="687">
        <f t="shared" si="54"/>
        <v>0</v>
      </c>
      <c r="K1211" s="687">
        <f t="shared" si="55"/>
        <v>0</v>
      </c>
    </row>
    <row r="1212" spans="1:11" ht="19" x14ac:dyDescent="0.25">
      <c r="A1212" s="671">
        <f t="shared" si="56"/>
        <v>4</v>
      </c>
      <c r="B1212" s="652">
        <v>7038</v>
      </c>
      <c r="C1212" s="652" t="s">
        <v>180</v>
      </c>
      <c r="D1212" s="654">
        <f>SUMIFS('BALANCE_P-1'!$C:$C,'BALANCE_P-1'!$V:$V,'BALANCE-REF'!$B1212)</f>
        <v>0</v>
      </c>
      <c r="E1212" s="654">
        <f>SUMIFS('BALANCE_P-1'!$D:$D,'BALANCE_P-1'!$V:$V,'BALANCE-REF'!$B1212)</f>
        <v>0</v>
      </c>
      <c r="F1212" s="654">
        <f>SUMIFS(BALANCE_P!$C:$C,BALANCE_P!$V:$V,'BALANCE-REF'!$B1212)</f>
        <v>0</v>
      </c>
      <c r="G1212" s="654">
        <f>SUMIFS(BALANCE_P!$D:$D,BALANCE_P!$V:$V,'BALANCE-REF'!$B1212)</f>
        <v>0</v>
      </c>
      <c r="H1212" s="656">
        <f>SUMIFS(BALANCE_P!$E:$E,BALANCE_P!$V:$V,'BALANCE-REF'!$B1212)</f>
        <v>0</v>
      </c>
      <c r="I1212" s="656">
        <f>SUMIFS(BALANCE_P!$F:$F,BALANCE_P!$V:$V,'BALANCE-REF'!$B1212)</f>
        <v>0</v>
      </c>
      <c r="J1212" s="687">
        <f t="shared" si="54"/>
        <v>0</v>
      </c>
      <c r="K1212" s="687">
        <f t="shared" si="55"/>
        <v>0</v>
      </c>
    </row>
    <row r="1213" spans="1:11" ht="19" x14ac:dyDescent="0.25">
      <c r="A1213" s="671">
        <f t="shared" si="56"/>
        <v>4</v>
      </c>
      <c r="B1213" s="652">
        <v>7039</v>
      </c>
      <c r="C1213" s="652" t="s">
        <v>159</v>
      </c>
      <c r="D1213" s="654">
        <f>SUMIFS('BALANCE_P-1'!$C:$C,'BALANCE_P-1'!$V:$V,'BALANCE-REF'!$B1213)</f>
        <v>0</v>
      </c>
      <c r="E1213" s="654">
        <f>SUMIFS('BALANCE_P-1'!$D:$D,'BALANCE_P-1'!$V:$V,'BALANCE-REF'!$B1213)</f>
        <v>0</v>
      </c>
      <c r="F1213" s="654">
        <f>SUMIFS(BALANCE_P!$C:$C,BALANCE_P!$V:$V,'BALANCE-REF'!$B1213)</f>
        <v>0</v>
      </c>
      <c r="G1213" s="654">
        <f>SUMIFS(BALANCE_P!$D:$D,BALANCE_P!$V:$V,'BALANCE-REF'!$B1213)</f>
        <v>0</v>
      </c>
      <c r="H1213" s="656">
        <f>SUMIFS(BALANCE_P!$E:$E,BALANCE_P!$V:$V,'BALANCE-REF'!$B1213)</f>
        <v>0</v>
      </c>
      <c r="I1213" s="656">
        <f>SUMIFS(BALANCE_P!$F:$F,BALANCE_P!$V:$V,'BALANCE-REF'!$B1213)</f>
        <v>0</v>
      </c>
      <c r="J1213" s="687">
        <f t="shared" si="54"/>
        <v>0</v>
      </c>
      <c r="K1213" s="687">
        <f t="shared" si="55"/>
        <v>0</v>
      </c>
    </row>
    <row r="1214" spans="1:11" ht="19" x14ac:dyDescent="0.25">
      <c r="A1214" s="671">
        <f t="shared" si="56"/>
        <v>3</v>
      </c>
      <c r="B1214" s="652">
        <v>704</v>
      </c>
      <c r="C1214" s="652" t="s">
        <v>2728</v>
      </c>
      <c r="D1214" s="654">
        <f>SUMIFS('BALANCE_P-1'!$C:$C,'BALANCE_P-1'!$W:$W,'BALANCE-REF'!$B1214)</f>
        <v>0</v>
      </c>
      <c r="E1214" s="654">
        <f>SUMIFS('BALANCE_P-1'!$D:$D,'BALANCE_P-1'!$W:$W,'BALANCE-REF'!$B1214)</f>
        <v>0</v>
      </c>
      <c r="F1214" s="654">
        <f>SUMIFS(BALANCE_P!$C:$C,BALANCE_P!$W:$W,'BALANCE-REF'!$B1214)</f>
        <v>0</v>
      </c>
      <c r="G1214" s="654">
        <f>SUMIFS(BALANCE_P!$D:$D,BALANCE_P!$W:$W,'BALANCE-REF'!$B1214)</f>
        <v>0</v>
      </c>
      <c r="H1214" s="656">
        <f>SUMIFS(BALANCE_P!$E:$E,BALANCE_P!$W:$W,'BALANCE-REF'!$B1214)</f>
        <v>0</v>
      </c>
      <c r="I1214" s="656">
        <f>SUMIFS(BALANCE_P!$F:$F,BALANCE_P!$W:$W,'BALANCE-REF'!$B1214)</f>
        <v>0</v>
      </c>
      <c r="J1214" s="687">
        <f t="shared" si="54"/>
        <v>0</v>
      </c>
      <c r="K1214" s="687">
        <f t="shared" si="55"/>
        <v>0</v>
      </c>
    </row>
    <row r="1215" spans="1:11" ht="19" x14ac:dyDescent="0.25">
      <c r="A1215" s="671">
        <f t="shared" si="56"/>
        <v>4</v>
      </c>
      <c r="B1215" s="652">
        <v>7041</v>
      </c>
      <c r="C1215" s="652" t="s">
        <v>2729</v>
      </c>
      <c r="D1215" s="654">
        <f>SUMIFS('BALANCE_P-1'!$C:$C,'BALANCE_P-1'!$V:$V,'BALANCE-REF'!$B1215)</f>
        <v>0</v>
      </c>
      <c r="E1215" s="654">
        <f>SUMIFS('BALANCE_P-1'!$D:$D,'BALANCE_P-1'!$V:$V,'BALANCE-REF'!$B1215)</f>
        <v>0</v>
      </c>
      <c r="F1215" s="654">
        <f>SUMIFS(BALANCE_P!$C:$C,BALANCE_P!$V:$V,'BALANCE-REF'!$B1215)</f>
        <v>0</v>
      </c>
      <c r="G1215" s="654">
        <f>SUMIFS(BALANCE_P!$D:$D,BALANCE_P!$V:$V,'BALANCE-REF'!$B1215)</f>
        <v>0</v>
      </c>
      <c r="H1215" s="656">
        <f>SUMIFS(BALANCE_P!$E:$E,BALANCE_P!$V:$V,'BALANCE-REF'!$B1215)</f>
        <v>0</v>
      </c>
      <c r="I1215" s="656">
        <f>SUMIFS(BALANCE_P!$F:$F,BALANCE_P!$V:$V,'BALANCE-REF'!$B1215)</f>
        <v>0</v>
      </c>
      <c r="J1215" s="687">
        <f t="shared" si="54"/>
        <v>0</v>
      </c>
      <c r="K1215" s="687">
        <f t="shared" si="55"/>
        <v>0</v>
      </c>
    </row>
    <row r="1216" spans="1:11" ht="19" x14ac:dyDescent="0.25">
      <c r="A1216" s="671">
        <f t="shared" si="56"/>
        <v>5</v>
      </c>
      <c r="B1216" s="652">
        <v>70410</v>
      </c>
      <c r="C1216" s="652" t="s">
        <v>2730</v>
      </c>
      <c r="D1216" s="654">
        <f>SUMIFS('BALANCE_P-1'!$C:$C,'BALANCE_P-1'!$U:$U,'BALANCE-REF'!$B1216)</f>
        <v>0</v>
      </c>
      <c r="E1216" s="654">
        <f>SUMIFS('BALANCE_P-1'!$D:$D,'BALANCE_P-1'!$U:$U,'BALANCE-REF'!$B1216)</f>
        <v>0</v>
      </c>
      <c r="F1216" s="654">
        <f>SUMIFS(BALANCE_P!$C:$C,BALANCE_P!$U:$U,'BALANCE-REF'!$B1216)</f>
        <v>0</v>
      </c>
      <c r="G1216" s="654">
        <f>SUMIFS(BALANCE_P!$D:$D,BALANCE_P!$U:$U,'BALANCE-REF'!$B1216)</f>
        <v>0</v>
      </c>
      <c r="H1216" s="656">
        <f>SUMIFS(BALANCE_P!$E:$E,BALANCE_P!$U:$U,'BALANCE-REF'!$B1216)</f>
        <v>0</v>
      </c>
      <c r="I1216" s="656">
        <f>SUMIFS(BALANCE_P!$F:$F,BALANCE_P!$U:$U,'BALANCE-REF'!$B1216)</f>
        <v>0</v>
      </c>
      <c r="J1216" s="687">
        <f t="shared" si="54"/>
        <v>0</v>
      </c>
      <c r="K1216" s="687">
        <f t="shared" si="55"/>
        <v>0</v>
      </c>
    </row>
    <row r="1217" spans="1:11" ht="19" x14ac:dyDescent="0.25">
      <c r="A1217" s="671">
        <f t="shared" si="56"/>
        <v>6</v>
      </c>
      <c r="B1217" s="652">
        <v>704101</v>
      </c>
      <c r="C1217" s="652" t="s">
        <v>2731</v>
      </c>
      <c r="D1217" s="654">
        <f>SUMIFS('BALANCE_P-1'!$C:$C,'BALANCE_P-1'!$T:$T,'BALANCE-REF'!$B1217)</f>
        <v>0</v>
      </c>
      <c r="E1217" s="654">
        <f>SUMIFS('BALANCE_P-1'!$D:$D,'BALANCE_P-1'!$T:$T,'BALANCE-REF'!$B1217)</f>
        <v>0</v>
      </c>
      <c r="F1217" s="654">
        <f>SUMIFS(BALANCE_P!$C:$C,BALANCE_P!$T:$T,'BALANCE-REF'!$B1217)</f>
        <v>0</v>
      </c>
      <c r="G1217" s="654">
        <f>SUMIFS(BALANCE_P!$D:$D,BALANCE_P!$T:$T,'BALANCE-REF'!$B1217)</f>
        <v>0</v>
      </c>
      <c r="H1217" s="656">
        <f>SUMIFS(BALANCE_P!$E:$E,BALANCE_P!$T:$T,'BALANCE-REF'!$B1217)</f>
        <v>0</v>
      </c>
      <c r="I1217" s="656">
        <f>SUMIFS(BALANCE_P!$F:$F,BALANCE_P!$T:$T,'BALANCE-REF'!$B1217)</f>
        <v>0</v>
      </c>
      <c r="J1217" s="687">
        <f t="shared" si="54"/>
        <v>0</v>
      </c>
      <c r="K1217" s="687">
        <f t="shared" si="55"/>
        <v>0</v>
      </c>
    </row>
    <row r="1218" spans="1:11" ht="19" x14ac:dyDescent="0.25">
      <c r="A1218" s="671">
        <f t="shared" si="56"/>
        <v>6</v>
      </c>
      <c r="B1218" s="652">
        <v>704102</v>
      </c>
      <c r="C1218" s="652" t="s">
        <v>2732</v>
      </c>
      <c r="D1218" s="654">
        <f>SUMIFS('BALANCE_P-1'!$C:$C,'BALANCE_P-1'!$T:$T,'BALANCE-REF'!$B1218)</f>
        <v>0</v>
      </c>
      <c r="E1218" s="654">
        <f>SUMIFS('BALANCE_P-1'!$D:$D,'BALANCE_P-1'!$T:$T,'BALANCE-REF'!$B1218)</f>
        <v>0</v>
      </c>
      <c r="F1218" s="654">
        <f>SUMIFS(BALANCE_P!$C:$C,BALANCE_P!$T:$T,'BALANCE-REF'!$B1218)</f>
        <v>0</v>
      </c>
      <c r="G1218" s="654">
        <f>SUMIFS(BALANCE_P!$D:$D,BALANCE_P!$T:$T,'BALANCE-REF'!$B1218)</f>
        <v>0</v>
      </c>
      <c r="H1218" s="656">
        <f>SUMIFS(BALANCE_P!$E:$E,BALANCE_P!$T:$T,'BALANCE-REF'!$B1218)</f>
        <v>0</v>
      </c>
      <c r="I1218" s="656">
        <f>SUMIFS(BALANCE_P!$F:$F,BALANCE_P!$T:$T,'BALANCE-REF'!$B1218)</f>
        <v>0</v>
      </c>
      <c r="J1218" s="687">
        <f t="shared" si="54"/>
        <v>0</v>
      </c>
      <c r="K1218" s="687">
        <f t="shared" si="55"/>
        <v>0</v>
      </c>
    </row>
    <row r="1219" spans="1:11" ht="19" x14ac:dyDescent="0.25">
      <c r="A1219" s="671">
        <f t="shared" si="56"/>
        <v>5</v>
      </c>
      <c r="B1219" s="652">
        <v>70412</v>
      </c>
      <c r="C1219" s="652" t="s">
        <v>746</v>
      </c>
      <c r="D1219" s="654">
        <f>SUMIFS('BALANCE_P-1'!$C:$C,'BALANCE_P-1'!$U:$U,'BALANCE-REF'!$B1219)</f>
        <v>0</v>
      </c>
      <c r="E1219" s="654">
        <f>SUMIFS('BALANCE_P-1'!$D:$D,'BALANCE_P-1'!$U:$U,'BALANCE-REF'!$B1219)</f>
        <v>0</v>
      </c>
      <c r="F1219" s="654">
        <f>SUMIFS(BALANCE_P!$C:$C,BALANCE_P!$U:$U,'BALANCE-REF'!$B1219)</f>
        <v>0</v>
      </c>
      <c r="G1219" s="654">
        <f>SUMIFS(BALANCE_P!$D:$D,BALANCE_P!$U:$U,'BALANCE-REF'!$B1219)</f>
        <v>0</v>
      </c>
      <c r="H1219" s="656">
        <f>SUMIFS(BALANCE_P!$E:$E,BALANCE_P!$U:$U,'BALANCE-REF'!$B1219)</f>
        <v>0</v>
      </c>
      <c r="I1219" s="656">
        <f>SUMIFS(BALANCE_P!$F:$F,BALANCE_P!$U:$U,'BALANCE-REF'!$B1219)</f>
        <v>0</v>
      </c>
      <c r="J1219" s="687">
        <f t="shared" si="54"/>
        <v>0</v>
      </c>
      <c r="K1219" s="687">
        <f t="shared" si="55"/>
        <v>0</v>
      </c>
    </row>
    <row r="1220" spans="1:11" ht="19" x14ac:dyDescent="0.25">
      <c r="A1220" s="671">
        <f t="shared" si="56"/>
        <v>5</v>
      </c>
      <c r="B1220" s="652">
        <v>70414</v>
      </c>
      <c r="C1220" s="652" t="s">
        <v>2733</v>
      </c>
      <c r="D1220" s="654">
        <f>SUMIFS('BALANCE_P-1'!$C:$C,'BALANCE_P-1'!$U:$U,'BALANCE-REF'!$B1220)</f>
        <v>0</v>
      </c>
      <c r="E1220" s="654">
        <f>SUMIFS('BALANCE_P-1'!$D:$D,'BALANCE_P-1'!$U:$U,'BALANCE-REF'!$B1220)</f>
        <v>0</v>
      </c>
      <c r="F1220" s="654">
        <f>SUMIFS(BALANCE_P!$C:$C,BALANCE_P!$U:$U,'BALANCE-REF'!$B1220)</f>
        <v>0</v>
      </c>
      <c r="G1220" s="654">
        <f>SUMIFS(BALANCE_P!$D:$D,BALANCE_P!$U:$U,'BALANCE-REF'!$B1220)</f>
        <v>0</v>
      </c>
      <c r="H1220" s="656">
        <f>SUMIFS(BALANCE_P!$E:$E,BALANCE_P!$U:$U,'BALANCE-REF'!$B1220)</f>
        <v>0</v>
      </c>
      <c r="I1220" s="656">
        <f>SUMIFS(BALANCE_P!$F:$F,BALANCE_P!$U:$U,'BALANCE-REF'!$B1220)</f>
        <v>0</v>
      </c>
      <c r="J1220" s="687">
        <f t="shared" si="54"/>
        <v>0</v>
      </c>
      <c r="K1220" s="687">
        <f t="shared" si="55"/>
        <v>0</v>
      </c>
    </row>
    <row r="1221" spans="1:11" ht="19" x14ac:dyDescent="0.25">
      <c r="A1221" s="671">
        <f t="shared" si="56"/>
        <v>4</v>
      </c>
      <c r="B1221" s="652">
        <v>7046</v>
      </c>
      <c r="C1221" s="652" t="s">
        <v>2734</v>
      </c>
      <c r="D1221" s="654">
        <f>SUMIFS('BALANCE_P-1'!$C:$C,'BALANCE_P-1'!$V:$V,'BALANCE-REF'!$B1221)</f>
        <v>0</v>
      </c>
      <c r="E1221" s="654">
        <f>SUMIFS('BALANCE_P-1'!$D:$D,'BALANCE_P-1'!$V:$V,'BALANCE-REF'!$B1221)</f>
        <v>0</v>
      </c>
      <c r="F1221" s="654">
        <f>SUMIFS(BALANCE_P!$C:$C,BALANCE_P!$V:$V,'BALANCE-REF'!$B1221)</f>
        <v>0</v>
      </c>
      <c r="G1221" s="654">
        <f>SUMIFS(BALANCE_P!$D:$D,BALANCE_P!$V:$V,'BALANCE-REF'!$B1221)</f>
        <v>0</v>
      </c>
      <c r="H1221" s="656">
        <f>SUMIFS(BALANCE_P!$E:$E,BALANCE_P!$V:$V,'BALANCE-REF'!$B1221)</f>
        <v>0</v>
      </c>
      <c r="I1221" s="656">
        <f>SUMIFS(BALANCE_P!$F:$F,BALANCE_P!$V:$V,'BALANCE-REF'!$B1221)</f>
        <v>0</v>
      </c>
      <c r="J1221" s="687">
        <f t="shared" si="54"/>
        <v>0</v>
      </c>
      <c r="K1221" s="687">
        <f t="shared" si="55"/>
        <v>0</v>
      </c>
    </row>
    <row r="1222" spans="1:11" ht="19" x14ac:dyDescent="0.25">
      <c r="A1222" s="671">
        <f t="shared" si="56"/>
        <v>5</v>
      </c>
      <c r="B1222" s="652">
        <v>70461</v>
      </c>
      <c r="C1222" s="652" t="s">
        <v>2735</v>
      </c>
      <c r="D1222" s="654">
        <f>SUMIFS('BALANCE_P-1'!$C:$C,'BALANCE_P-1'!$U:$U,'BALANCE-REF'!$B1222)</f>
        <v>0</v>
      </c>
      <c r="E1222" s="654">
        <f>SUMIFS('BALANCE_P-1'!$D:$D,'BALANCE_P-1'!$U:$U,'BALANCE-REF'!$B1222)</f>
        <v>0</v>
      </c>
      <c r="F1222" s="654">
        <f>SUMIFS(BALANCE_P!$C:$C,BALANCE_P!$U:$U,'BALANCE-REF'!$B1222)</f>
        <v>0</v>
      </c>
      <c r="G1222" s="654">
        <f>SUMIFS(BALANCE_P!$D:$D,BALANCE_P!$U:$U,'BALANCE-REF'!$B1222)</f>
        <v>0</v>
      </c>
      <c r="H1222" s="656">
        <f>SUMIFS(BALANCE_P!$E:$E,BALANCE_P!$U:$U,'BALANCE-REF'!$B1222)</f>
        <v>0</v>
      </c>
      <c r="I1222" s="656">
        <f>SUMIFS(BALANCE_P!$F:$F,BALANCE_P!$U:$U,'BALANCE-REF'!$B1222)</f>
        <v>0</v>
      </c>
      <c r="J1222" s="687">
        <f t="shared" si="54"/>
        <v>0</v>
      </c>
      <c r="K1222" s="687">
        <f t="shared" si="55"/>
        <v>0</v>
      </c>
    </row>
    <row r="1223" spans="1:11" ht="19" x14ac:dyDescent="0.25">
      <c r="A1223" s="671">
        <f t="shared" si="56"/>
        <v>6</v>
      </c>
      <c r="B1223" s="652">
        <v>704611</v>
      </c>
      <c r="C1223" s="652" t="s">
        <v>165</v>
      </c>
      <c r="D1223" s="654">
        <f>SUMIFS('BALANCE_P-1'!$C:$C,'BALANCE_P-1'!$T:$T,'BALANCE-REF'!$B1223)</f>
        <v>0</v>
      </c>
      <c r="E1223" s="654">
        <f>SUMIFS('BALANCE_P-1'!$D:$D,'BALANCE_P-1'!$T:$T,'BALANCE-REF'!$B1223)</f>
        <v>0</v>
      </c>
      <c r="F1223" s="654">
        <f>SUMIFS(BALANCE_P!$C:$C,BALANCE_P!$T:$T,'BALANCE-REF'!$B1223)</f>
        <v>0</v>
      </c>
      <c r="G1223" s="654">
        <f>SUMIFS(BALANCE_P!$D:$D,BALANCE_P!$T:$T,'BALANCE-REF'!$B1223)</f>
        <v>0</v>
      </c>
      <c r="H1223" s="656">
        <f>SUMIFS(BALANCE_P!$E:$E,BALANCE_P!$T:$T,'BALANCE-REF'!$B1223)</f>
        <v>0</v>
      </c>
      <c r="I1223" s="656">
        <f>SUMIFS(BALANCE_P!$F:$F,BALANCE_P!$T:$T,'BALANCE-REF'!$B1223)</f>
        <v>0</v>
      </c>
      <c r="J1223" s="687">
        <f t="shared" si="54"/>
        <v>0</v>
      </c>
      <c r="K1223" s="687">
        <f t="shared" si="55"/>
        <v>0</v>
      </c>
    </row>
    <row r="1224" spans="1:11" ht="19" x14ac:dyDescent="0.25">
      <c r="A1224" s="671">
        <f t="shared" si="56"/>
        <v>6</v>
      </c>
      <c r="B1224" s="652">
        <v>704612</v>
      </c>
      <c r="C1224" s="652" t="s">
        <v>749</v>
      </c>
      <c r="D1224" s="654">
        <f>SUMIFS('BALANCE_P-1'!$C:$C,'BALANCE_P-1'!$T:$T,'BALANCE-REF'!$B1224)</f>
        <v>0</v>
      </c>
      <c r="E1224" s="654">
        <f>SUMIFS('BALANCE_P-1'!$D:$D,'BALANCE_P-1'!$T:$T,'BALANCE-REF'!$B1224)</f>
        <v>0</v>
      </c>
      <c r="F1224" s="654">
        <f>SUMIFS(BALANCE_P!$C:$C,BALANCE_P!$T:$T,'BALANCE-REF'!$B1224)</f>
        <v>0</v>
      </c>
      <c r="G1224" s="654">
        <f>SUMIFS(BALANCE_P!$D:$D,BALANCE_P!$T:$T,'BALANCE-REF'!$B1224)</f>
        <v>0</v>
      </c>
      <c r="H1224" s="656">
        <f>SUMIFS(BALANCE_P!$E:$E,BALANCE_P!$T:$T,'BALANCE-REF'!$B1224)</f>
        <v>0</v>
      </c>
      <c r="I1224" s="656">
        <f>SUMIFS(BALANCE_P!$F:$F,BALANCE_P!$T:$T,'BALANCE-REF'!$B1224)</f>
        <v>0</v>
      </c>
      <c r="J1224" s="687">
        <f t="shared" si="54"/>
        <v>0</v>
      </c>
      <c r="K1224" s="687">
        <f t="shared" si="55"/>
        <v>0</v>
      </c>
    </row>
    <row r="1225" spans="1:11" ht="19" x14ac:dyDescent="0.25">
      <c r="A1225" s="671">
        <f t="shared" si="56"/>
        <v>6</v>
      </c>
      <c r="B1225" s="652">
        <v>704613</v>
      </c>
      <c r="C1225" s="652" t="s">
        <v>750</v>
      </c>
      <c r="D1225" s="654">
        <f>SUMIFS('BALANCE_P-1'!$C:$C,'BALANCE_P-1'!$T:$T,'BALANCE-REF'!$B1225)</f>
        <v>0</v>
      </c>
      <c r="E1225" s="654">
        <f>SUMIFS('BALANCE_P-1'!$D:$D,'BALANCE_P-1'!$T:$T,'BALANCE-REF'!$B1225)</f>
        <v>0</v>
      </c>
      <c r="F1225" s="654">
        <f>SUMIFS(BALANCE_P!$C:$C,BALANCE_P!$T:$T,'BALANCE-REF'!$B1225)</f>
        <v>0</v>
      </c>
      <c r="G1225" s="654">
        <f>SUMIFS(BALANCE_P!$D:$D,BALANCE_P!$T:$T,'BALANCE-REF'!$B1225)</f>
        <v>0</v>
      </c>
      <c r="H1225" s="656">
        <f>SUMIFS(BALANCE_P!$E:$E,BALANCE_P!$T:$T,'BALANCE-REF'!$B1225)</f>
        <v>0</v>
      </c>
      <c r="I1225" s="656">
        <f>SUMIFS(BALANCE_P!$F:$F,BALANCE_P!$T:$T,'BALANCE-REF'!$B1225)</f>
        <v>0</v>
      </c>
      <c r="J1225" s="687">
        <f t="shared" si="54"/>
        <v>0</v>
      </c>
      <c r="K1225" s="687">
        <f t="shared" si="55"/>
        <v>0</v>
      </c>
    </row>
    <row r="1226" spans="1:11" ht="19" x14ac:dyDescent="0.25">
      <c r="A1226" s="671">
        <f t="shared" si="56"/>
        <v>6</v>
      </c>
      <c r="B1226" s="652">
        <v>704619</v>
      </c>
      <c r="C1226" s="652" t="s">
        <v>751</v>
      </c>
      <c r="D1226" s="654">
        <f>SUMIFS('BALANCE_P-1'!$C:$C,'BALANCE_P-1'!$T:$T,'BALANCE-REF'!$B1226)</f>
        <v>0</v>
      </c>
      <c r="E1226" s="654">
        <f>SUMIFS('BALANCE_P-1'!$D:$D,'BALANCE_P-1'!$T:$T,'BALANCE-REF'!$B1226)</f>
        <v>0</v>
      </c>
      <c r="F1226" s="654">
        <f>SUMIFS(BALANCE_P!$C:$C,BALANCE_P!$T:$T,'BALANCE-REF'!$B1226)</f>
        <v>0</v>
      </c>
      <c r="G1226" s="654">
        <f>SUMIFS(BALANCE_P!$D:$D,BALANCE_P!$T:$T,'BALANCE-REF'!$B1226)</f>
        <v>0</v>
      </c>
      <c r="H1226" s="656">
        <f>SUMIFS(BALANCE_P!$E:$E,BALANCE_P!$T:$T,'BALANCE-REF'!$B1226)</f>
        <v>0</v>
      </c>
      <c r="I1226" s="656">
        <f>SUMIFS(BALANCE_P!$F:$F,BALANCE_P!$T:$T,'BALANCE-REF'!$B1226)</f>
        <v>0</v>
      </c>
      <c r="J1226" s="687">
        <f t="shared" ref="J1226:J1289" si="58">H1226-D1226</f>
        <v>0</v>
      </c>
      <c r="K1226" s="687">
        <f t="shared" ref="K1226:K1289" si="59">I1226-E1226</f>
        <v>0</v>
      </c>
    </row>
    <row r="1227" spans="1:11" ht="19" x14ac:dyDescent="0.25">
      <c r="A1227" s="671">
        <f t="shared" si="56"/>
        <v>5</v>
      </c>
      <c r="B1227" s="652">
        <v>70462</v>
      </c>
      <c r="C1227" s="652" t="s">
        <v>2736</v>
      </c>
      <c r="D1227" s="654">
        <f>SUMIFS('BALANCE_P-1'!$C:$C,'BALANCE_P-1'!$U:$U,'BALANCE-REF'!$B1227)</f>
        <v>0</v>
      </c>
      <c r="E1227" s="654">
        <f>SUMIFS('BALANCE_P-1'!$D:$D,'BALANCE_P-1'!$U:$U,'BALANCE-REF'!$B1227)</f>
        <v>0</v>
      </c>
      <c r="F1227" s="654">
        <f>SUMIFS(BALANCE_P!$C:$C,BALANCE_P!$U:$U,'BALANCE-REF'!$B1227)</f>
        <v>0</v>
      </c>
      <c r="G1227" s="654">
        <f>SUMIFS(BALANCE_P!$D:$D,BALANCE_P!$U:$U,'BALANCE-REF'!$B1227)</f>
        <v>0</v>
      </c>
      <c r="H1227" s="656">
        <f>SUMIFS(BALANCE_P!$E:$E,BALANCE_P!$U:$U,'BALANCE-REF'!$B1227)</f>
        <v>0</v>
      </c>
      <c r="I1227" s="656">
        <f>SUMIFS(BALANCE_P!$F:$F,BALANCE_P!$U:$U,'BALANCE-REF'!$B1227)</f>
        <v>0</v>
      </c>
      <c r="J1227" s="687">
        <f t="shared" si="58"/>
        <v>0</v>
      </c>
      <c r="K1227" s="687">
        <f t="shared" si="59"/>
        <v>0</v>
      </c>
    </row>
    <row r="1228" spans="1:11" ht="19" x14ac:dyDescent="0.25">
      <c r="A1228" s="671">
        <f t="shared" si="56"/>
        <v>6</v>
      </c>
      <c r="B1228" s="652">
        <v>704621</v>
      </c>
      <c r="C1228" s="652" t="s">
        <v>165</v>
      </c>
      <c r="D1228" s="654">
        <f>SUMIFS('BALANCE_P-1'!$C:$C,'BALANCE_P-1'!$T:$T,'BALANCE-REF'!$B1228)</f>
        <v>0</v>
      </c>
      <c r="E1228" s="654">
        <f>SUMIFS('BALANCE_P-1'!$D:$D,'BALANCE_P-1'!$T:$T,'BALANCE-REF'!$B1228)</f>
        <v>0</v>
      </c>
      <c r="F1228" s="654">
        <f>SUMIFS(BALANCE_P!$C:$C,BALANCE_P!$T:$T,'BALANCE-REF'!$B1228)</f>
        <v>0</v>
      </c>
      <c r="G1228" s="654">
        <f>SUMIFS(BALANCE_P!$D:$D,BALANCE_P!$T:$T,'BALANCE-REF'!$B1228)</f>
        <v>0</v>
      </c>
      <c r="H1228" s="656">
        <f>SUMIFS(BALANCE_P!$E:$E,BALANCE_P!$T:$T,'BALANCE-REF'!$B1228)</f>
        <v>0</v>
      </c>
      <c r="I1228" s="656">
        <f>SUMIFS(BALANCE_P!$F:$F,BALANCE_P!$T:$T,'BALANCE-REF'!$B1228)</f>
        <v>0</v>
      </c>
      <c r="J1228" s="687">
        <f t="shared" si="58"/>
        <v>0</v>
      </c>
      <c r="K1228" s="687">
        <f t="shared" si="59"/>
        <v>0</v>
      </c>
    </row>
    <row r="1229" spans="1:11" ht="19" x14ac:dyDescent="0.25">
      <c r="A1229" s="671">
        <f t="shared" si="56"/>
        <v>6</v>
      </c>
      <c r="B1229" s="652">
        <v>704622</v>
      </c>
      <c r="C1229" s="652" t="s">
        <v>749</v>
      </c>
      <c r="D1229" s="654">
        <f>SUMIFS('BALANCE_P-1'!$C:$C,'BALANCE_P-1'!$T:$T,'BALANCE-REF'!$B1229)</f>
        <v>0</v>
      </c>
      <c r="E1229" s="654">
        <f>SUMIFS('BALANCE_P-1'!$D:$D,'BALANCE_P-1'!$T:$T,'BALANCE-REF'!$B1229)</f>
        <v>0</v>
      </c>
      <c r="F1229" s="654">
        <f>SUMIFS(BALANCE_P!$C:$C,BALANCE_P!$T:$T,'BALANCE-REF'!$B1229)</f>
        <v>0</v>
      </c>
      <c r="G1229" s="654">
        <f>SUMIFS(BALANCE_P!$D:$D,BALANCE_P!$T:$T,'BALANCE-REF'!$B1229)</f>
        <v>0</v>
      </c>
      <c r="H1229" s="656">
        <f>SUMIFS(BALANCE_P!$E:$E,BALANCE_P!$T:$T,'BALANCE-REF'!$B1229)</f>
        <v>0</v>
      </c>
      <c r="I1229" s="656">
        <f>SUMIFS(BALANCE_P!$F:$F,BALANCE_P!$T:$T,'BALANCE-REF'!$B1229)</f>
        <v>0</v>
      </c>
      <c r="J1229" s="687">
        <f t="shared" si="58"/>
        <v>0</v>
      </c>
      <c r="K1229" s="687">
        <f t="shared" si="59"/>
        <v>0</v>
      </c>
    </row>
    <row r="1230" spans="1:11" ht="19" x14ac:dyDescent="0.25">
      <c r="A1230" s="671">
        <f t="shared" si="56"/>
        <v>6</v>
      </c>
      <c r="B1230" s="652">
        <v>704623</v>
      </c>
      <c r="C1230" s="652" t="s">
        <v>750</v>
      </c>
      <c r="D1230" s="654">
        <f>SUMIFS('BALANCE_P-1'!$C:$C,'BALANCE_P-1'!$T:$T,'BALANCE-REF'!$B1230)</f>
        <v>0</v>
      </c>
      <c r="E1230" s="654">
        <f>SUMIFS('BALANCE_P-1'!$D:$D,'BALANCE_P-1'!$T:$T,'BALANCE-REF'!$B1230)</f>
        <v>0</v>
      </c>
      <c r="F1230" s="654">
        <f>SUMIFS(BALANCE_P!$C:$C,BALANCE_P!$T:$T,'BALANCE-REF'!$B1230)</f>
        <v>0</v>
      </c>
      <c r="G1230" s="654">
        <f>SUMIFS(BALANCE_P!$D:$D,BALANCE_P!$T:$T,'BALANCE-REF'!$B1230)</f>
        <v>0</v>
      </c>
      <c r="H1230" s="656">
        <f>SUMIFS(BALANCE_P!$E:$E,BALANCE_P!$T:$T,'BALANCE-REF'!$B1230)</f>
        <v>0</v>
      </c>
      <c r="I1230" s="656">
        <f>SUMIFS(BALANCE_P!$F:$F,BALANCE_P!$T:$T,'BALANCE-REF'!$B1230)</f>
        <v>0</v>
      </c>
      <c r="J1230" s="687">
        <f t="shared" si="58"/>
        <v>0</v>
      </c>
      <c r="K1230" s="687">
        <f t="shared" si="59"/>
        <v>0</v>
      </c>
    </row>
    <row r="1231" spans="1:11" ht="19" x14ac:dyDescent="0.25">
      <c r="A1231" s="671">
        <f t="shared" si="56"/>
        <v>6</v>
      </c>
      <c r="B1231" s="652">
        <v>704629</v>
      </c>
      <c r="C1231" s="652" t="s">
        <v>751</v>
      </c>
      <c r="D1231" s="654">
        <f>SUMIFS('BALANCE_P-1'!$C:$C,'BALANCE_P-1'!$T:$T,'BALANCE-REF'!$B1231)</f>
        <v>0</v>
      </c>
      <c r="E1231" s="654">
        <f>SUMIFS('BALANCE_P-1'!$D:$D,'BALANCE_P-1'!$T:$T,'BALANCE-REF'!$B1231)</f>
        <v>0</v>
      </c>
      <c r="F1231" s="654">
        <f>SUMIFS(BALANCE_P!$C:$C,BALANCE_P!$T:$T,'BALANCE-REF'!$B1231)</f>
        <v>0</v>
      </c>
      <c r="G1231" s="654">
        <f>SUMIFS(BALANCE_P!$D:$D,BALANCE_P!$T:$T,'BALANCE-REF'!$B1231)</f>
        <v>0</v>
      </c>
      <c r="H1231" s="656">
        <f>SUMIFS(BALANCE_P!$E:$E,BALANCE_P!$T:$T,'BALANCE-REF'!$B1231)</f>
        <v>0</v>
      </c>
      <c r="I1231" s="656">
        <f>SUMIFS(BALANCE_P!$F:$F,BALANCE_P!$T:$T,'BALANCE-REF'!$B1231)</f>
        <v>0</v>
      </c>
      <c r="J1231" s="687">
        <f t="shared" si="58"/>
        <v>0</v>
      </c>
      <c r="K1231" s="687">
        <f t="shared" si="59"/>
        <v>0</v>
      </c>
    </row>
    <row r="1232" spans="1:11" ht="19" x14ac:dyDescent="0.25">
      <c r="A1232" s="671">
        <f t="shared" si="56"/>
        <v>5</v>
      </c>
      <c r="B1232" s="652">
        <v>70463</v>
      </c>
      <c r="C1232" s="652" t="s">
        <v>2737</v>
      </c>
      <c r="D1232" s="654">
        <f>SUMIFS('BALANCE_P-1'!$C:$C,'BALANCE_P-1'!$U:$U,'BALANCE-REF'!$B1232)</f>
        <v>0</v>
      </c>
      <c r="E1232" s="654">
        <f>SUMIFS('BALANCE_P-1'!$D:$D,'BALANCE_P-1'!$U:$U,'BALANCE-REF'!$B1232)</f>
        <v>0</v>
      </c>
      <c r="F1232" s="654">
        <f>SUMIFS(BALANCE_P!$C:$C,BALANCE_P!$U:$U,'BALANCE-REF'!$B1232)</f>
        <v>0</v>
      </c>
      <c r="G1232" s="654">
        <f>SUMIFS(BALANCE_P!$D:$D,BALANCE_P!$U:$U,'BALANCE-REF'!$B1232)</f>
        <v>0</v>
      </c>
      <c r="H1232" s="656">
        <f>SUMIFS(BALANCE_P!$E:$E,BALANCE_P!$U:$U,'BALANCE-REF'!$B1232)</f>
        <v>0</v>
      </c>
      <c r="I1232" s="656">
        <f>SUMIFS(BALANCE_P!$F:$F,BALANCE_P!$U:$U,'BALANCE-REF'!$B1232)</f>
        <v>0</v>
      </c>
      <c r="J1232" s="687">
        <f t="shared" si="58"/>
        <v>0</v>
      </c>
      <c r="K1232" s="687">
        <f t="shared" si="59"/>
        <v>0</v>
      </c>
    </row>
    <row r="1233" spans="1:11" ht="19" x14ac:dyDescent="0.25">
      <c r="A1233" s="671">
        <f t="shared" si="56"/>
        <v>6</v>
      </c>
      <c r="B1233" s="652">
        <v>704631</v>
      </c>
      <c r="C1233" s="652" t="s">
        <v>165</v>
      </c>
      <c r="D1233" s="654">
        <f>SUMIFS('BALANCE_P-1'!$C:$C,'BALANCE_P-1'!$T:$T,'BALANCE-REF'!$B1233)</f>
        <v>0</v>
      </c>
      <c r="E1233" s="654">
        <f>SUMIFS('BALANCE_P-1'!$D:$D,'BALANCE_P-1'!$T:$T,'BALANCE-REF'!$B1233)</f>
        <v>0</v>
      </c>
      <c r="F1233" s="654">
        <f>SUMIFS(BALANCE_P!$C:$C,BALANCE_P!$T:$T,'BALANCE-REF'!$B1233)</f>
        <v>0</v>
      </c>
      <c r="G1233" s="654">
        <f>SUMIFS(BALANCE_P!$D:$D,BALANCE_P!$T:$T,'BALANCE-REF'!$B1233)</f>
        <v>0</v>
      </c>
      <c r="H1233" s="656">
        <f>SUMIFS(BALANCE_P!$E:$E,BALANCE_P!$T:$T,'BALANCE-REF'!$B1233)</f>
        <v>0</v>
      </c>
      <c r="I1233" s="656">
        <f>SUMIFS(BALANCE_P!$F:$F,BALANCE_P!$T:$T,'BALANCE-REF'!$B1233)</f>
        <v>0</v>
      </c>
      <c r="J1233" s="687">
        <f t="shared" si="58"/>
        <v>0</v>
      </c>
      <c r="K1233" s="687">
        <f t="shared" si="59"/>
        <v>0</v>
      </c>
    </row>
    <row r="1234" spans="1:11" ht="19" x14ac:dyDescent="0.25">
      <c r="A1234" s="671">
        <f t="shared" si="56"/>
        <v>6</v>
      </c>
      <c r="B1234" s="652">
        <v>704632</v>
      </c>
      <c r="C1234" s="652" t="s">
        <v>749</v>
      </c>
      <c r="D1234" s="654">
        <f>SUMIFS('BALANCE_P-1'!$C:$C,'BALANCE_P-1'!$T:$T,'BALANCE-REF'!$B1234)</f>
        <v>0</v>
      </c>
      <c r="E1234" s="654">
        <f>SUMIFS('BALANCE_P-1'!$D:$D,'BALANCE_P-1'!$T:$T,'BALANCE-REF'!$B1234)</f>
        <v>0</v>
      </c>
      <c r="F1234" s="654">
        <f>SUMIFS(BALANCE_P!$C:$C,BALANCE_P!$T:$T,'BALANCE-REF'!$B1234)</f>
        <v>0</v>
      </c>
      <c r="G1234" s="654">
        <f>SUMIFS(BALANCE_P!$D:$D,BALANCE_P!$T:$T,'BALANCE-REF'!$B1234)</f>
        <v>0</v>
      </c>
      <c r="H1234" s="656">
        <f>SUMIFS(BALANCE_P!$E:$E,BALANCE_P!$T:$T,'BALANCE-REF'!$B1234)</f>
        <v>0</v>
      </c>
      <c r="I1234" s="656">
        <f>SUMIFS(BALANCE_P!$F:$F,BALANCE_P!$T:$T,'BALANCE-REF'!$B1234)</f>
        <v>0</v>
      </c>
      <c r="J1234" s="687">
        <f t="shared" si="58"/>
        <v>0</v>
      </c>
      <c r="K1234" s="687">
        <f t="shared" si="59"/>
        <v>0</v>
      </c>
    </row>
    <row r="1235" spans="1:11" ht="19" x14ac:dyDescent="0.25">
      <c r="A1235" s="671">
        <f t="shared" si="56"/>
        <v>6</v>
      </c>
      <c r="B1235" s="652">
        <v>704633</v>
      </c>
      <c r="C1235" s="652" t="s">
        <v>750</v>
      </c>
      <c r="D1235" s="654">
        <f>SUMIFS('BALANCE_P-1'!$C:$C,'BALANCE_P-1'!$T:$T,'BALANCE-REF'!$B1235)</f>
        <v>0</v>
      </c>
      <c r="E1235" s="654">
        <f>SUMIFS('BALANCE_P-1'!$D:$D,'BALANCE_P-1'!$T:$T,'BALANCE-REF'!$B1235)</f>
        <v>0</v>
      </c>
      <c r="F1235" s="654">
        <f>SUMIFS(BALANCE_P!$C:$C,BALANCE_P!$T:$T,'BALANCE-REF'!$B1235)</f>
        <v>0</v>
      </c>
      <c r="G1235" s="654">
        <f>SUMIFS(BALANCE_P!$D:$D,BALANCE_P!$T:$T,'BALANCE-REF'!$B1235)</f>
        <v>0</v>
      </c>
      <c r="H1235" s="656">
        <f>SUMIFS(BALANCE_P!$E:$E,BALANCE_P!$T:$T,'BALANCE-REF'!$B1235)</f>
        <v>0</v>
      </c>
      <c r="I1235" s="656">
        <f>SUMIFS(BALANCE_P!$F:$F,BALANCE_P!$T:$T,'BALANCE-REF'!$B1235)</f>
        <v>0</v>
      </c>
      <c r="J1235" s="687">
        <f t="shared" si="58"/>
        <v>0</v>
      </c>
      <c r="K1235" s="687">
        <f t="shared" si="59"/>
        <v>0</v>
      </c>
    </row>
    <row r="1236" spans="1:11" ht="19" x14ac:dyDescent="0.25">
      <c r="A1236" s="671">
        <f t="shared" si="56"/>
        <v>6</v>
      </c>
      <c r="B1236" s="652">
        <v>704639</v>
      </c>
      <c r="C1236" s="652" t="s">
        <v>751</v>
      </c>
      <c r="D1236" s="654">
        <f>SUMIFS('BALANCE_P-1'!$C:$C,'BALANCE_P-1'!$T:$T,'BALANCE-REF'!$B1236)</f>
        <v>0</v>
      </c>
      <c r="E1236" s="654">
        <f>SUMIFS('BALANCE_P-1'!$D:$D,'BALANCE_P-1'!$T:$T,'BALANCE-REF'!$B1236)</f>
        <v>0</v>
      </c>
      <c r="F1236" s="654">
        <f>SUMIFS(BALANCE_P!$C:$C,BALANCE_P!$T:$T,'BALANCE-REF'!$B1236)</f>
        <v>0</v>
      </c>
      <c r="G1236" s="654">
        <f>SUMIFS(BALANCE_P!$D:$D,BALANCE_P!$T:$T,'BALANCE-REF'!$B1236)</f>
        <v>0</v>
      </c>
      <c r="H1236" s="656">
        <f>SUMIFS(BALANCE_P!$E:$E,BALANCE_P!$T:$T,'BALANCE-REF'!$B1236)</f>
        <v>0</v>
      </c>
      <c r="I1236" s="656">
        <f>SUMIFS(BALANCE_P!$F:$F,BALANCE_P!$T:$T,'BALANCE-REF'!$B1236)</f>
        <v>0</v>
      </c>
      <c r="J1236" s="687">
        <f t="shared" si="58"/>
        <v>0</v>
      </c>
      <c r="K1236" s="687">
        <f t="shared" si="59"/>
        <v>0</v>
      </c>
    </row>
    <row r="1237" spans="1:11" ht="19" x14ac:dyDescent="0.25">
      <c r="A1237" s="671">
        <f t="shared" si="56"/>
        <v>5</v>
      </c>
      <c r="B1237" s="652">
        <v>70464</v>
      </c>
      <c r="C1237" s="652" t="s">
        <v>2738</v>
      </c>
      <c r="D1237" s="654">
        <f>SUMIFS('BALANCE_P-1'!$C:$C,'BALANCE_P-1'!$U:$U,'BALANCE-REF'!$B1237)</f>
        <v>0</v>
      </c>
      <c r="E1237" s="654">
        <f>SUMIFS('BALANCE_P-1'!$D:$D,'BALANCE_P-1'!$U:$U,'BALANCE-REF'!$B1237)</f>
        <v>0</v>
      </c>
      <c r="F1237" s="654">
        <f>SUMIFS(BALANCE_P!$C:$C,BALANCE_P!$U:$U,'BALANCE-REF'!$B1237)</f>
        <v>0</v>
      </c>
      <c r="G1237" s="654">
        <f>SUMIFS(BALANCE_P!$D:$D,BALANCE_P!$U:$U,'BALANCE-REF'!$B1237)</f>
        <v>0</v>
      </c>
      <c r="H1237" s="656">
        <f>SUMIFS(BALANCE_P!$E:$E,BALANCE_P!$U:$U,'BALANCE-REF'!$B1237)</f>
        <v>0</v>
      </c>
      <c r="I1237" s="656">
        <f>SUMIFS(BALANCE_P!$F:$F,BALANCE_P!$U:$U,'BALANCE-REF'!$B1237)</f>
        <v>0</v>
      </c>
      <c r="J1237" s="687">
        <f t="shared" si="58"/>
        <v>0</v>
      </c>
      <c r="K1237" s="687">
        <f t="shared" si="59"/>
        <v>0</v>
      </c>
    </row>
    <row r="1238" spans="1:11" ht="19" x14ac:dyDescent="0.25">
      <c r="A1238" s="671">
        <f t="shared" si="56"/>
        <v>6</v>
      </c>
      <c r="B1238" s="652">
        <v>704642</v>
      </c>
      <c r="C1238" s="652" t="s">
        <v>749</v>
      </c>
      <c r="D1238" s="654">
        <f>SUMIFS('BALANCE_P-1'!$C:$C,'BALANCE_P-1'!$T:$T,'BALANCE-REF'!$B1238)</f>
        <v>0</v>
      </c>
      <c r="E1238" s="654">
        <f>SUMIFS('BALANCE_P-1'!$D:$D,'BALANCE_P-1'!$T:$T,'BALANCE-REF'!$B1238)</f>
        <v>0</v>
      </c>
      <c r="F1238" s="654">
        <f>SUMIFS(BALANCE_P!$C:$C,BALANCE_P!$T:$T,'BALANCE-REF'!$B1238)</f>
        <v>0</v>
      </c>
      <c r="G1238" s="654">
        <f>SUMIFS(BALANCE_P!$D:$D,BALANCE_P!$T:$T,'BALANCE-REF'!$B1238)</f>
        <v>0</v>
      </c>
      <c r="H1238" s="656">
        <f>SUMIFS(BALANCE_P!$E:$E,BALANCE_P!$T:$T,'BALANCE-REF'!$B1238)</f>
        <v>0</v>
      </c>
      <c r="I1238" s="656">
        <f>SUMIFS(BALANCE_P!$F:$F,BALANCE_P!$T:$T,'BALANCE-REF'!$B1238)</f>
        <v>0</v>
      </c>
      <c r="J1238" s="687">
        <f t="shared" si="58"/>
        <v>0</v>
      </c>
      <c r="K1238" s="687">
        <f t="shared" si="59"/>
        <v>0</v>
      </c>
    </row>
    <row r="1239" spans="1:11" ht="19" x14ac:dyDescent="0.25">
      <c r="A1239" s="671">
        <f t="shared" si="56"/>
        <v>6</v>
      </c>
      <c r="B1239" s="652">
        <v>704643</v>
      </c>
      <c r="C1239" s="652" t="s">
        <v>750</v>
      </c>
      <c r="D1239" s="654">
        <f>SUMIFS('BALANCE_P-1'!$C:$C,'BALANCE_P-1'!$T:$T,'BALANCE-REF'!$B1239)</f>
        <v>0</v>
      </c>
      <c r="E1239" s="654">
        <f>SUMIFS('BALANCE_P-1'!$D:$D,'BALANCE_P-1'!$T:$T,'BALANCE-REF'!$B1239)</f>
        <v>0</v>
      </c>
      <c r="F1239" s="654">
        <f>SUMIFS(BALANCE_P!$C:$C,BALANCE_P!$T:$T,'BALANCE-REF'!$B1239)</f>
        <v>0</v>
      </c>
      <c r="G1239" s="654">
        <f>SUMIFS(BALANCE_P!$D:$D,BALANCE_P!$T:$T,'BALANCE-REF'!$B1239)</f>
        <v>0</v>
      </c>
      <c r="H1239" s="656">
        <f>SUMIFS(BALANCE_P!$E:$E,BALANCE_P!$T:$T,'BALANCE-REF'!$B1239)</f>
        <v>0</v>
      </c>
      <c r="I1239" s="656">
        <f>SUMIFS(BALANCE_P!$F:$F,BALANCE_P!$T:$T,'BALANCE-REF'!$B1239)</f>
        <v>0</v>
      </c>
      <c r="J1239" s="687">
        <f t="shared" si="58"/>
        <v>0</v>
      </c>
      <c r="K1239" s="687">
        <f t="shared" si="59"/>
        <v>0</v>
      </c>
    </row>
    <row r="1240" spans="1:11" ht="19" x14ac:dyDescent="0.25">
      <c r="A1240" s="671">
        <f t="shared" si="56"/>
        <v>6</v>
      </c>
      <c r="B1240" s="652">
        <v>704649</v>
      </c>
      <c r="C1240" s="652" t="s">
        <v>751</v>
      </c>
      <c r="D1240" s="654">
        <f>SUMIFS('BALANCE_P-1'!$C:$C,'BALANCE_P-1'!$T:$T,'BALANCE-REF'!$B1240)</f>
        <v>0</v>
      </c>
      <c r="E1240" s="654">
        <f>SUMIFS('BALANCE_P-1'!$D:$D,'BALANCE_P-1'!$T:$T,'BALANCE-REF'!$B1240)</f>
        <v>0</v>
      </c>
      <c r="F1240" s="654">
        <f>SUMIFS(BALANCE_P!$C:$C,BALANCE_P!$T:$T,'BALANCE-REF'!$B1240)</f>
        <v>0</v>
      </c>
      <c r="G1240" s="654">
        <f>SUMIFS(BALANCE_P!$D:$D,BALANCE_P!$T:$T,'BALANCE-REF'!$B1240)</f>
        <v>0</v>
      </c>
      <c r="H1240" s="656">
        <f>SUMIFS(BALANCE_P!$E:$E,BALANCE_P!$T:$T,'BALANCE-REF'!$B1240)</f>
        <v>0</v>
      </c>
      <c r="I1240" s="656">
        <f>SUMIFS(BALANCE_P!$F:$F,BALANCE_P!$T:$T,'BALANCE-REF'!$B1240)</f>
        <v>0</v>
      </c>
      <c r="J1240" s="687">
        <f t="shared" si="58"/>
        <v>0</v>
      </c>
      <c r="K1240" s="687">
        <f t="shared" si="59"/>
        <v>0</v>
      </c>
    </row>
    <row r="1241" spans="1:11" ht="19" x14ac:dyDescent="0.25">
      <c r="A1241" s="671">
        <f t="shared" si="56"/>
        <v>4</v>
      </c>
      <c r="B1241" s="652">
        <v>7047</v>
      </c>
      <c r="C1241" s="652" t="s">
        <v>2739</v>
      </c>
      <c r="D1241" s="654">
        <f>SUMIFS('BALANCE_P-1'!$C:$C,'BALANCE_P-1'!$V:$V,'BALANCE-REF'!$B1241)</f>
        <v>0</v>
      </c>
      <c r="E1241" s="654">
        <f>SUMIFS('BALANCE_P-1'!$D:$D,'BALANCE_P-1'!$V:$V,'BALANCE-REF'!$B1241)</f>
        <v>0</v>
      </c>
      <c r="F1241" s="654">
        <f>SUMIFS(BALANCE_P!$C:$C,BALANCE_P!$V:$V,'BALANCE-REF'!$B1241)</f>
        <v>0</v>
      </c>
      <c r="G1241" s="654">
        <f>SUMIFS(BALANCE_P!$D:$D,BALANCE_P!$V:$V,'BALANCE-REF'!$B1241)</f>
        <v>0</v>
      </c>
      <c r="H1241" s="656">
        <f>SUMIFS(BALANCE_P!$E:$E,BALANCE_P!$V:$V,'BALANCE-REF'!$B1241)</f>
        <v>0</v>
      </c>
      <c r="I1241" s="656">
        <f>SUMIFS(BALANCE_P!$F:$F,BALANCE_P!$V:$V,'BALANCE-REF'!$B1241)</f>
        <v>0</v>
      </c>
      <c r="J1241" s="687">
        <f t="shared" si="58"/>
        <v>0</v>
      </c>
      <c r="K1241" s="687">
        <f t="shared" si="59"/>
        <v>0</v>
      </c>
    </row>
    <row r="1242" spans="1:11" ht="19" x14ac:dyDescent="0.25">
      <c r="A1242" s="671">
        <f t="shared" si="56"/>
        <v>5</v>
      </c>
      <c r="B1242" s="652">
        <v>70472</v>
      </c>
      <c r="C1242" s="652" t="s">
        <v>2740</v>
      </c>
      <c r="D1242" s="654">
        <f>SUMIFS('BALANCE_P-1'!$C:$C,'BALANCE_P-1'!$U:$U,'BALANCE-REF'!$B1242)</f>
        <v>0</v>
      </c>
      <c r="E1242" s="654">
        <f>SUMIFS('BALANCE_P-1'!$D:$D,'BALANCE_P-1'!$U:$U,'BALANCE-REF'!$B1242)</f>
        <v>0</v>
      </c>
      <c r="F1242" s="654">
        <f>SUMIFS(BALANCE_P!$C:$C,BALANCE_P!$U:$U,'BALANCE-REF'!$B1242)</f>
        <v>0</v>
      </c>
      <c r="G1242" s="654">
        <f>SUMIFS(BALANCE_P!$D:$D,BALANCE_P!$U:$U,'BALANCE-REF'!$B1242)</f>
        <v>0</v>
      </c>
      <c r="H1242" s="656">
        <f>SUMIFS(BALANCE_P!$E:$E,BALANCE_P!$U:$U,'BALANCE-REF'!$B1242)</f>
        <v>0</v>
      </c>
      <c r="I1242" s="656">
        <f>SUMIFS(BALANCE_P!$F:$F,BALANCE_P!$U:$U,'BALANCE-REF'!$B1242)</f>
        <v>0</v>
      </c>
      <c r="J1242" s="687">
        <f t="shared" si="58"/>
        <v>0</v>
      </c>
      <c r="K1242" s="687">
        <f t="shared" si="59"/>
        <v>0</v>
      </c>
    </row>
    <row r="1243" spans="1:11" ht="19" x14ac:dyDescent="0.25">
      <c r="A1243" s="671">
        <f t="shared" si="56"/>
        <v>6</v>
      </c>
      <c r="B1243" s="652">
        <v>704721</v>
      </c>
      <c r="C1243" s="652" t="s">
        <v>165</v>
      </c>
      <c r="D1243" s="654">
        <f>SUMIFS('BALANCE_P-1'!$C:$C,'BALANCE_P-1'!$T:$T,'BALANCE-REF'!$B1243)</f>
        <v>0</v>
      </c>
      <c r="E1243" s="654">
        <f>SUMIFS('BALANCE_P-1'!$D:$D,'BALANCE_P-1'!$T:$T,'BALANCE-REF'!$B1243)</f>
        <v>0</v>
      </c>
      <c r="F1243" s="654">
        <f>SUMIFS(BALANCE_P!$C:$C,BALANCE_P!$T:$T,'BALANCE-REF'!$B1243)</f>
        <v>0</v>
      </c>
      <c r="G1243" s="654">
        <f>SUMIFS(BALANCE_P!$D:$D,BALANCE_P!$T:$T,'BALANCE-REF'!$B1243)</f>
        <v>0</v>
      </c>
      <c r="H1243" s="656">
        <f>SUMIFS(BALANCE_P!$E:$E,BALANCE_P!$T:$T,'BALANCE-REF'!$B1243)</f>
        <v>0</v>
      </c>
      <c r="I1243" s="656">
        <f>SUMIFS(BALANCE_P!$F:$F,BALANCE_P!$T:$T,'BALANCE-REF'!$B1243)</f>
        <v>0</v>
      </c>
      <c r="J1243" s="687">
        <f t="shared" si="58"/>
        <v>0</v>
      </c>
      <c r="K1243" s="687">
        <f t="shared" si="59"/>
        <v>0</v>
      </c>
    </row>
    <row r="1244" spans="1:11" ht="19" x14ac:dyDescent="0.25">
      <c r="A1244" s="671">
        <f t="shared" si="56"/>
        <v>6</v>
      </c>
      <c r="B1244" s="652">
        <v>704722</v>
      </c>
      <c r="C1244" s="652" t="s">
        <v>749</v>
      </c>
      <c r="D1244" s="654">
        <f>SUMIFS('BALANCE_P-1'!$C:$C,'BALANCE_P-1'!$T:$T,'BALANCE-REF'!$B1244)</f>
        <v>0</v>
      </c>
      <c r="E1244" s="654">
        <f>SUMIFS('BALANCE_P-1'!$D:$D,'BALANCE_P-1'!$T:$T,'BALANCE-REF'!$B1244)</f>
        <v>0</v>
      </c>
      <c r="F1244" s="654">
        <f>SUMIFS(BALANCE_P!$C:$C,BALANCE_P!$T:$T,'BALANCE-REF'!$B1244)</f>
        <v>0</v>
      </c>
      <c r="G1244" s="654">
        <f>SUMIFS(BALANCE_P!$D:$D,BALANCE_P!$T:$T,'BALANCE-REF'!$B1244)</f>
        <v>0</v>
      </c>
      <c r="H1244" s="656">
        <f>SUMIFS(BALANCE_P!$E:$E,BALANCE_P!$T:$T,'BALANCE-REF'!$B1244)</f>
        <v>0</v>
      </c>
      <c r="I1244" s="656">
        <f>SUMIFS(BALANCE_P!$F:$F,BALANCE_P!$T:$T,'BALANCE-REF'!$B1244)</f>
        <v>0</v>
      </c>
      <c r="J1244" s="687">
        <f t="shared" si="58"/>
        <v>0</v>
      </c>
      <c r="K1244" s="687">
        <f t="shared" si="59"/>
        <v>0</v>
      </c>
    </row>
    <row r="1245" spans="1:11" ht="19" x14ac:dyDescent="0.25">
      <c r="A1245" s="671">
        <f t="shared" si="56"/>
        <v>6</v>
      </c>
      <c r="B1245" s="652">
        <v>704723</v>
      </c>
      <c r="C1245" s="652" t="s">
        <v>750</v>
      </c>
      <c r="D1245" s="654">
        <f>SUMIFS('BALANCE_P-1'!$C:$C,'BALANCE_P-1'!$T:$T,'BALANCE-REF'!$B1245)</f>
        <v>0</v>
      </c>
      <c r="E1245" s="654">
        <f>SUMIFS('BALANCE_P-1'!$D:$D,'BALANCE_P-1'!$T:$T,'BALANCE-REF'!$B1245)</f>
        <v>0</v>
      </c>
      <c r="F1245" s="654">
        <f>SUMIFS(BALANCE_P!$C:$C,BALANCE_P!$T:$T,'BALANCE-REF'!$B1245)</f>
        <v>0</v>
      </c>
      <c r="G1245" s="654">
        <f>SUMIFS(BALANCE_P!$D:$D,BALANCE_P!$T:$T,'BALANCE-REF'!$B1245)</f>
        <v>0</v>
      </c>
      <c r="H1245" s="656">
        <f>SUMIFS(BALANCE_P!$E:$E,BALANCE_P!$T:$T,'BALANCE-REF'!$B1245)</f>
        <v>0</v>
      </c>
      <c r="I1245" s="656">
        <f>SUMIFS(BALANCE_P!$F:$F,BALANCE_P!$T:$T,'BALANCE-REF'!$B1245)</f>
        <v>0</v>
      </c>
      <c r="J1245" s="687">
        <f t="shared" si="58"/>
        <v>0</v>
      </c>
      <c r="K1245" s="687">
        <f t="shared" si="59"/>
        <v>0</v>
      </c>
    </row>
    <row r="1246" spans="1:11" ht="19" x14ac:dyDescent="0.25">
      <c r="A1246" s="671">
        <f t="shared" si="56"/>
        <v>6</v>
      </c>
      <c r="B1246" s="652">
        <v>704729</v>
      </c>
      <c r="C1246" s="652" t="s">
        <v>751</v>
      </c>
      <c r="D1246" s="654">
        <f>SUMIFS('BALANCE_P-1'!$C:$C,'BALANCE_P-1'!$T:$T,'BALANCE-REF'!$B1246)</f>
        <v>0</v>
      </c>
      <c r="E1246" s="654">
        <f>SUMIFS('BALANCE_P-1'!$D:$D,'BALANCE_P-1'!$T:$T,'BALANCE-REF'!$B1246)</f>
        <v>0</v>
      </c>
      <c r="F1246" s="654">
        <f>SUMIFS(BALANCE_P!$C:$C,BALANCE_P!$T:$T,'BALANCE-REF'!$B1246)</f>
        <v>0</v>
      </c>
      <c r="G1246" s="654">
        <f>SUMIFS(BALANCE_P!$D:$D,BALANCE_P!$T:$T,'BALANCE-REF'!$B1246)</f>
        <v>0</v>
      </c>
      <c r="H1246" s="656">
        <f>SUMIFS(BALANCE_P!$E:$E,BALANCE_P!$T:$T,'BALANCE-REF'!$B1246)</f>
        <v>0</v>
      </c>
      <c r="I1246" s="656">
        <f>SUMIFS(BALANCE_P!$F:$F,BALANCE_P!$T:$T,'BALANCE-REF'!$B1246)</f>
        <v>0</v>
      </c>
      <c r="J1246" s="687">
        <f t="shared" si="58"/>
        <v>0</v>
      </c>
      <c r="K1246" s="687">
        <f t="shared" si="59"/>
        <v>0</v>
      </c>
    </row>
    <row r="1247" spans="1:11" ht="19" x14ac:dyDescent="0.25">
      <c r="A1247" s="671">
        <f t="shared" ref="A1247:A1310" si="60">LEN(B1247)</f>
        <v>5</v>
      </c>
      <c r="B1247" s="652">
        <v>70473</v>
      </c>
      <c r="C1247" s="652" t="s">
        <v>2737</v>
      </c>
      <c r="D1247" s="654">
        <f>SUMIFS('BALANCE_P-1'!$C:$C,'BALANCE_P-1'!$U:$U,'BALANCE-REF'!$B1247)</f>
        <v>0</v>
      </c>
      <c r="E1247" s="654">
        <f>SUMIFS('BALANCE_P-1'!$D:$D,'BALANCE_P-1'!$U:$U,'BALANCE-REF'!$B1247)</f>
        <v>0</v>
      </c>
      <c r="F1247" s="654">
        <f>SUMIFS(BALANCE_P!$C:$C,BALANCE_P!$U:$U,'BALANCE-REF'!$B1247)</f>
        <v>0</v>
      </c>
      <c r="G1247" s="654">
        <f>SUMIFS(BALANCE_P!$D:$D,BALANCE_P!$U:$U,'BALANCE-REF'!$B1247)</f>
        <v>0</v>
      </c>
      <c r="H1247" s="656">
        <f>SUMIFS(BALANCE_P!$E:$E,BALANCE_P!$U:$U,'BALANCE-REF'!$B1247)</f>
        <v>0</v>
      </c>
      <c r="I1247" s="656">
        <f>SUMIFS(BALANCE_P!$F:$F,BALANCE_P!$U:$U,'BALANCE-REF'!$B1247)</f>
        <v>0</v>
      </c>
      <c r="J1247" s="687">
        <f t="shared" si="58"/>
        <v>0</v>
      </c>
      <c r="K1247" s="687">
        <f t="shared" si="59"/>
        <v>0</v>
      </c>
    </row>
    <row r="1248" spans="1:11" ht="19" x14ac:dyDescent="0.25">
      <c r="A1248" s="671">
        <f t="shared" si="60"/>
        <v>6</v>
      </c>
      <c r="B1248" s="652">
        <v>704731</v>
      </c>
      <c r="C1248" s="652" t="s">
        <v>165</v>
      </c>
      <c r="D1248" s="654">
        <f>SUMIFS('BALANCE_P-1'!$C:$C,'BALANCE_P-1'!$T:$T,'BALANCE-REF'!$B1248)</f>
        <v>0</v>
      </c>
      <c r="E1248" s="654">
        <f>SUMIFS('BALANCE_P-1'!$D:$D,'BALANCE_P-1'!$T:$T,'BALANCE-REF'!$B1248)</f>
        <v>0</v>
      </c>
      <c r="F1248" s="654">
        <f>SUMIFS(BALANCE_P!$C:$C,BALANCE_P!$T:$T,'BALANCE-REF'!$B1248)</f>
        <v>0</v>
      </c>
      <c r="G1248" s="654">
        <f>SUMIFS(BALANCE_P!$D:$D,BALANCE_P!$T:$T,'BALANCE-REF'!$B1248)</f>
        <v>0</v>
      </c>
      <c r="H1248" s="656">
        <f>SUMIFS(BALANCE_P!$E:$E,BALANCE_P!$T:$T,'BALANCE-REF'!$B1248)</f>
        <v>0</v>
      </c>
      <c r="I1248" s="656">
        <f>SUMIFS(BALANCE_P!$F:$F,BALANCE_P!$T:$T,'BALANCE-REF'!$B1248)</f>
        <v>0</v>
      </c>
      <c r="J1248" s="687">
        <f t="shared" si="58"/>
        <v>0</v>
      </c>
      <c r="K1248" s="687">
        <f t="shared" si="59"/>
        <v>0</v>
      </c>
    </row>
    <row r="1249" spans="1:11" ht="19" x14ac:dyDescent="0.25">
      <c r="A1249" s="671">
        <f t="shared" si="60"/>
        <v>6</v>
      </c>
      <c r="B1249" s="652">
        <v>704732</v>
      </c>
      <c r="C1249" s="652" t="s">
        <v>749</v>
      </c>
      <c r="D1249" s="654">
        <f>SUMIFS('BALANCE_P-1'!$C:$C,'BALANCE_P-1'!$T:$T,'BALANCE-REF'!$B1249)</f>
        <v>0</v>
      </c>
      <c r="E1249" s="654">
        <f>SUMIFS('BALANCE_P-1'!$D:$D,'BALANCE_P-1'!$T:$T,'BALANCE-REF'!$B1249)</f>
        <v>0</v>
      </c>
      <c r="F1249" s="654">
        <f>SUMIFS(BALANCE_P!$C:$C,BALANCE_P!$T:$T,'BALANCE-REF'!$B1249)</f>
        <v>0</v>
      </c>
      <c r="G1249" s="654">
        <f>SUMIFS(BALANCE_P!$D:$D,BALANCE_P!$T:$T,'BALANCE-REF'!$B1249)</f>
        <v>0</v>
      </c>
      <c r="H1249" s="656">
        <f>SUMIFS(BALANCE_P!$E:$E,BALANCE_P!$T:$T,'BALANCE-REF'!$B1249)</f>
        <v>0</v>
      </c>
      <c r="I1249" s="656">
        <f>SUMIFS(BALANCE_P!$F:$F,BALANCE_P!$T:$T,'BALANCE-REF'!$B1249)</f>
        <v>0</v>
      </c>
      <c r="J1249" s="687">
        <f t="shared" si="58"/>
        <v>0</v>
      </c>
      <c r="K1249" s="687">
        <f t="shared" si="59"/>
        <v>0</v>
      </c>
    </row>
    <row r="1250" spans="1:11" ht="19" x14ac:dyDescent="0.25">
      <c r="A1250" s="671">
        <f t="shared" si="60"/>
        <v>6</v>
      </c>
      <c r="B1250" s="652">
        <v>704733</v>
      </c>
      <c r="C1250" s="652" t="s">
        <v>750</v>
      </c>
      <c r="D1250" s="654">
        <f>SUMIFS('BALANCE_P-1'!$C:$C,'BALANCE_P-1'!$T:$T,'BALANCE-REF'!$B1250)</f>
        <v>0</v>
      </c>
      <c r="E1250" s="654">
        <f>SUMIFS('BALANCE_P-1'!$D:$D,'BALANCE_P-1'!$T:$T,'BALANCE-REF'!$B1250)</f>
        <v>0</v>
      </c>
      <c r="F1250" s="654">
        <f>SUMIFS(BALANCE_P!$C:$C,BALANCE_P!$T:$T,'BALANCE-REF'!$B1250)</f>
        <v>0</v>
      </c>
      <c r="G1250" s="654">
        <f>SUMIFS(BALANCE_P!$D:$D,BALANCE_P!$T:$T,'BALANCE-REF'!$B1250)</f>
        <v>0</v>
      </c>
      <c r="H1250" s="656">
        <f>SUMIFS(BALANCE_P!$E:$E,BALANCE_P!$T:$T,'BALANCE-REF'!$B1250)</f>
        <v>0</v>
      </c>
      <c r="I1250" s="656">
        <f>SUMIFS(BALANCE_P!$F:$F,BALANCE_P!$T:$T,'BALANCE-REF'!$B1250)</f>
        <v>0</v>
      </c>
      <c r="J1250" s="687">
        <f t="shared" si="58"/>
        <v>0</v>
      </c>
      <c r="K1250" s="687">
        <f t="shared" si="59"/>
        <v>0</v>
      </c>
    </row>
    <row r="1251" spans="1:11" ht="19" x14ac:dyDescent="0.25">
      <c r="A1251" s="671">
        <f t="shared" si="60"/>
        <v>6</v>
      </c>
      <c r="B1251" s="652">
        <v>704739</v>
      </c>
      <c r="C1251" s="652" t="s">
        <v>751</v>
      </c>
      <c r="D1251" s="654">
        <f>SUMIFS('BALANCE_P-1'!$C:$C,'BALANCE_P-1'!$T:$T,'BALANCE-REF'!$B1251)</f>
        <v>0</v>
      </c>
      <c r="E1251" s="654">
        <f>SUMIFS('BALANCE_P-1'!$D:$D,'BALANCE_P-1'!$T:$T,'BALANCE-REF'!$B1251)</f>
        <v>0</v>
      </c>
      <c r="F1251" s="654">
        <f>SUMIFS(BALANCE_P!$C:$C,BALANCE_P!$T:$T,'BALANCE-REF'!$B1251)</f>
        <v>0</v>
      </c>
      <c r="G1251" s="654">
        <f>SUMIFS(BALANCE_P!$D:$D,BALANCE_P!$T:$T,'BALANCE-REF'!$B1251)</f>
        <v>0</v>
      </c>
      <c r="H1251" s="656">
        <f>SUMIFS(BALANCE_P!$E:$E,BALANCE_P!$T:$T,'BALANCE-REF'!$B1251)</f>
        <v>0</v>
      </c>
      <c r="I1251" s="656">
        <f>SUMIFS(BALANCE_P!$F:$F,BALANCE_P!$T:$T,'BALANCE-REF'!$B1251)</f>
        <v>0</v>
      </c>
      <c r="J1251" s="687">
        <f t="shared" si="58"/>
        <v>0</v>
      </c>
      <c r="K1251" s="687">
        <f t="shared" si="59"/>
        <v>0</v>
      </c>
    </row>
    <row r="1252" spans="1:11" ht="19" x14ac:dyDescent="0.25">
      <c r="A1252" s="671">
        <f t="shared" si="60"/>
        <v>5</v>
      </c>
      <c r="B1252" s="652">
        <v>70474</v>
      </c>
      <c r="C1252" s="652" t="s">
        <v>2738</v>
      </c>
      <c r="D1252" s="654">
        <f>SUMIFS('BALANCE_P-1'!$C:$C,'BALANCE_P-1'!$U:$U,'BALANCE-REF'!$B1252)</f>
        <v>0</v>
      </c>
      <c r="E1252" s="654">
        <f>SUMIFS('BALANCE_P-1'!$D:$D,'BALANCE_P-1'!$U:$U,'BALANCE-REF'!$B1252)</f>
        <v>0</v>
      </c>
      <c r="F1252" s="654">
        <f>SUMIFS(BALANCE_P!$C:$C,BALANCE_P!$U:$U,'BALANCE-REF'!$B1252)</f>
        <v>0</v>
      </c>
      <c r="G1252" s="654">
        <f>SUMIFS(BALANCE_P!$D:$D,BALANCE_P!$U:$U,'BALANCE-REF'!$B1252)</f>
        <v>0</v>
      </c>
      <c r="H1252" s="656">
        <f>SUMIFS(BALANCE_P!$E:$E,BALANCE_P!$U:$U,'BALANCE-REF'!$B1252)</f>
        <v>0</v>
      </c>
      <c r="I1252" s="656">
        <f>SUMIFS(BALANCE_P!$F:$F,BALANCE_P!$U:$U,'BALANCE-REF'!$B1252)</f>
        <v>0</v>
      </c>
      <c r="J1252" s="687">
        <f t="shared" si="58"/>
        <v>0</v>
      </c>
      <c r="K1252" s="687">
        <f t="shared" si="59"/>
        <v>0</v>
      </c>
    </row>
    <row r="1253" spans="1:11" ht="19" x14ac:dyDescent="0.25">
      <c r="A1253" s="671">
        <f t="shared" si="60"/>
        <v>6</v>
      </c>
      <c r="B1253" s="652">
        <v>704742</v>
      </c>
      <c r="C1253" s="652" t="s">
        <v>749</v>
      </c>
      <c r="D1253" s="654">
        <f>SUMIFS('BALANCE_P-1'!$C:$C,'BALANCE_P-1'!$T:$T,'BALANCE-REF'!$B1253)</f>
        <v>0</v>
      </c>
      <c r="E1253" s="654">
        <f>SUMIFS('BALANCE_P-1'!$D:$D,'BALANCE_P-1'!$T:$T,'BALANCE-REF'!$B1253)</f>
        <v>0</v>
      </c>
      <c r="F1253" s="654">
        <f>SUMIFS(BALANCE_P!$C:$C,BALANCE_P!$T:$T,'BALANCE-REF'!$B1253)</f>
        <v>0</v>
      </c>
      <c r="G1253" s="654">
        <f>SUMIFS(BALANCE_P!$D:$D,BALANCE_P!$T:$T,'BALANCE-REF'!$B1253)</f>
        <v>0</v>
      </c>
      <c r="H1253" s="656">
        <f>SUMIFS(BALANCE_P!$E:$E,BALANCE_P!$T:$T,'BALANCE-REF'!$B1253)</f>
        <v>0</v>
      </c>
      <c r="I1253" s="656">
        <f>SUMIFS(BALANCE_P!$F:$F,BALANCE_P!$T:$T,'BALANCE-REF'!$B1253)</f>
        <v>0</v>
      </c>
      <c r="J1253" s="687">
        <f t="shared" si="58"/>
        <v>0</v>
      </c>
      <c r="K1253" s="687">
        <f t="shared" si="59"/>
        <v>0</v>
      </c>
    </row>
    <row r="1254" spans="1:11" ht="19" x14ac:dyDescent="0.25">
      <c r="A1254" s="671">
        <f t="shared" si="60"/>
        <v>6</v>
      </c>
      <c r="B1254" s="652">
        <v>704743</v>
      </c>
      <c r="C1254" s="652" t="s">
        <v>750</v>
      </c>
      <c r="D1254" s="654">
        <f>SUMIFS('BALANCE_P-1'!$C:$C,'BALANCE_P-1'!$T:$T,'BALANCE-REF'!$B1254)</f>
        <v>0</v>
      </c>
      <c r="E1254" s="654">
        <f>SUMIFS('BALANCE_P-1'!$D:$D,'BALANCE_P-1'!$T:$T,'BALANCE-REF'!$B1254)</f>
        <v>0</v>
      </c>
      <c r="F1254" s="654">
        <f>SUMIFS(BALANCE_P!$C:$C,BALANCE_P!$T:$T,'BALANCE-REF'!$B1254)</f>
        <v>0</v>
      </c>
      <c r="G1254" s="654">
        <f>SUMIFS(BALANCE_P!$D:$D,BALANCE_P!$T:$T,'BALANCE-REF'!$B1254)</f>
        <v>0</v>
      </c>
      <c r="H1254" s="656">
        <f>SUMIFS(BALANCE_P!$E:$E,BALANCE_P!$T:$T,'BALANCE-REF'!$B1254)</f>
        <v>0</v>
      </c>
      <c r="I1254" s="656">
        <f>SUMIFS(BALANCE_P!$F:$F,BALANCE_P!$T:$T,'BALANCE-REF'!$B1254)</f>
        <v>0</v>
      </c>
      <c r="J1254" s="687">
        <f t="shared" si="58"/>
        <v>0</v>
      </c>
      <c r="K1254" s="687">
        <f t="shared" si="59"/>
        <v>0</v>
      </c>
    </row>
    <row r="1255" spans="1:11" ht="19" x14ac:dyDescent="0.25">
      <c r="A1255" s="671">
        <f t="shared" si="60"/>
        <v>6</v>
      </c>
      <c r="B1255" s="652">
        <v>704749</v>
      </c>
      <c r="C1255" s="652" t="s">
        <v>751</v>
      </c>
      <c r="D1255" s="654">
        <f>SUMIFS('BALANCE_P-1'!$C:$C,'BALANCE_P-1'!$T:$T,'BALANCE-REF'!$B1255)</f>
        <v>0</v>
      </c>
      <c r="E1255" s="654">
        <f>SUMIFS('BALANCE_P-1'!$D:$D,'BALANCE_P-1'!$T:$T,'BALANCE-REF'!$B1255)</f>
        <v>0</v>
      </c>
      <c r="F1255" s="654">
        <f>SUMIFS(BALANCE_P!$C:$C,BALANCE_P!$T:$T,'BALANCE-REF'!$B1255)</f>
        <v>0</v>
      </c>
      <c r="G1255" s="654">
        <f>SUMIFS(BALANCE_P!$D:$D,BALANCE_P!$T:$T,'BALANCE-REF'!$B1255)</f>
        <v>0</v>
      </c>
      <c r="H1255" s="656">
        <f>SUMIFS(BALANCE_P!$E:$E,BALANCE_P!$T:$T,'BALANCE-REF'!$B1255)</f>
        <v>0</v>
      </c>
      <c r="I1255" s="656">
        <f>SUMIFS(BALANCE_P!$F:$F,BALANCE_P!$T:$T,'BALANCE-REF'!$B1255)</f>
        <v>0</v>
      </c>
      <c r="J1255" s="687">
        <f t="shared" si="58"/>
        <v>0</v>
      </c>
      <c r="K1255" s="687">
        <f t="shared" si="59"/>
        <v>0</v>
      </c>
    </row>
    <row r="1256" spans="1:11" ht="19" x14ac:dyDescent="0.25">
      <c r="A1256" s="671">
        <f t="shared" si="60"/>
        <v>3</v>
      </c>
      <c r="B1256" s="652">
        <v>706</v>
      </c>
      <c r="C1256" s="652" t="s">
        <v>2741</v>
      </c>
      <c r="D1256" s="654">
        <f>SUMIFS('BALANCE_P-1'!$C:$C,'BALANCE_P-1'!$W:$W,'BALANCE-REF'!$B1256)</f>
        <v>0</v>
      </c>
      <c r="E1256" s="654">
        <f>SUMIFS('BALANCE_P-1'!$D:$D,'BALANCE_P-1'!$W:$W,'BALANCE-REF'!$B1256)</f>
        <v>0</v>
      </c>
      <c r="F1256" s="654">
        <f>SUMIFS(BALANCE_P!$C:$C,BALANCE_P!$W:$W,'BALANCE-REF'!$B1256)</f>
        <v>0</v>
      </c>
      <c r="G1256" s="654">
        <f>SUMIFS(BALANCE_P!$D:$D,BALANCE_P!$W:$W,'BALANCE-REF'!$B1256)</f>
        <v>0</v>
      </c>
      <c r="H1256" s="656">
        <f>SUMIFS(BALANCE_P!$E:$E,BALANCE_P!$W:$W,'BALANCE-REF'!$B1256)</f>
        <v>0</v>
      </c>
      <c r="I1256" s="656">
        <f>SUMIFS(BALANCE_P!$F:$F,BALANCE_P!$W:$W,'BALANCE-REF'!$B1256)</f>
        <v>0</v>
      </c>
      <c r="J1256" s="687">
        <f t="shared" si="58"/>
        <v>0</v>
      </c>
      <c r="K1256" s="687">
        <f t="shared" si="59"/>
        <v>0</v>
      </c>
    </row>
    <row r="1257" spans="1:11" ht="19" x14ac:dyDescent="0.25">
      <c r="A1257" s="671">
        <f t="shared" si="60"/>
        <v>4</v>
      </c>
      <c r="B1257" s="652">
        <v>7061</v>
      </c>
      <c r="C1257" s="652" t="s">
        <v>2742</v>
      </c>
      <c r="D1257" s="654">
        <f>SUMIFS('BALANCE_P-1'!$C:$C,'BALANCE_P-1'!$V:$V,'BALANCE-REF'!$B1257)</f>
        <v>0</v>
      </c>
      <c r="E1257" s="654">
        <f>SUMIFS('BALANCE_P-1'!$D:$D,'BALANCE_P-1'!$V:$V,'BALANCE-REF'!$B1257)</f>
        <v>0</v>
      </c>
      <c r="F1257" s="654">
        <f>SUMIFS(BALANCE_P!$C:$C,BALANCE_P!$V:$V,'BALANCE-REF'!$B1257)</f>
        <v>0</v>
      </c>
      <c r="G1257" s="654">
        <f>SUMIFS(BALANCE_P!$D:$D,BALANCE_P!$V:$V,'BALANCE-REF'!$B1257)</f>
        <v>0</v>
      </c>
      <c r="H1257" s="656">
        <f>SUMIFS(BALANCE_P!$E:$E,BALANCE_P!$V:$V,'BALANCE-REF'!$B1257)</f>
        <v>0</v>
      </c>
      <c r="I1257" s="656">
        <f>SUMIFS(BALANCE_P!$F:$F,BALANCE_P!$V:$V,'BALANCE-REF'!$B1257)</f>
        <v>0</v>
      </c>
      <c r="J1257" s="687">
        <f t="shared" si="58"/>
        <v>0</v>
      </c>
      <c r="K1257" s="687">
        <f t="shared" si="59"/>
        <v>0</v>
      </c>
    </row>
    <row r="1258" spans="1:11" ht="19" x14ac:dyDescent="0.25">
      <c r="A1258" s="671">
        <f t="shared" si="60"/>
        <v>4</v>
      </c>
      <c r="B1258" s="652">
        <v>7069</v>
      </c>
      <c r="C1258" s="652" t="s">
        <v>2628</v>
      </c>
      <c r="D1258" s="654">
        <f>SUMIFS('BALANCE_P-1'!$C:$C,'BALANCE_P-1'!$V:$V,'BALANCE-REF'!$B1258)</f>
        <v>0</v>
      </c>
      <c r="E1258" s="654">
        <f>SUMIFS('BALANCE_P-1'!$D:$D,'BALANCE_P-1'!$V:$V,'BALANCE-REF'!$B1258)</f>
        <v>0</v>
      </c>
      <c r="F1258" s="654">
        <f>SUMIFS(BALANCE_P!$C:$C,BALANCE_P!$V:$V,'BALANCE-REF'!$B1258)</f>
        <v>0</v>
      </c>
      <c r="G1258" s="654">
        <f>SUMIFS(BALANCE_P!$D:$D,BALANCE_P!$V:$V,'BALANCE-REF'!$B1258)</f>
        <v>0</v>
      </c>
      <c r="H1258" s="656">
        <f>SUMIFS(BALANCE_P!$E:$E,BALANCE_P!$V:$V,'BALANCE-REF'!$B1258)</f>
        <v>0</v>
      </c>
      <c r="I1258" s="656">
        <f>SUMIFS(BALANCE_P!$F:$F,BALANCE_P!$V:$V,'BALANCE-REF'!$B1258)</f>
        <v>0</v>
      </c>
      <c r="J1258" s="687">
        <f t="shared" si="58"/>
        <v>0</v>
      </c>
      <c r="K1258" s="687">
        <f t="shared" si="59"/>
        <v>0</v>
      </c>
    </row>
    <row r="1259" spans="1:11" ht="19" x14ac:dyDescent="0.25">
      <c r="A1259" s="671">
        <f t="shared" si="60"/>
        <v>3</v>
      </c>
      <c r="B1259" s="652">
        <v>707</v>
      </c>
      <c r="C1259" s="652" t="s">
        <v>2743</v>
      </c>
      <c r="D1259" s="654">
        <f>SUMIFS('BALANCE_P-1'!$C:$C,'BALANCE_P-1'!$W:$W,'BALANCE-REF'!$B1259)</f>
        <v>0</v>
      </c>
      <c r="E1259" s="654">
        <f>SUMIFS('BALANCE_P-1'!$D:$D,'BALANCE_P-1'!$W:$W,'BALANCE-REF'!$B1259)</f>
        <v>0</v>
      </c>
      <c r="F1259" s="654">
        <f>SUMIFS(BALANCE_P!$C:$C,BALANCE_P!$W:$W,'BALANCE-REF'!$B1259)</f>
        <v>0</v>
      </c>
      <c r="G1259" s="654">
        <f>SUMIFS(BALANCE_P!$D:$D,BALANCE_P!$W:$W,'BALANCE-REF'!$B1259)</f>
        <v>747936</v>
      </c>
      <c r="H1259" s="656">
        <f>SUMIFS(BALANCE_P!$E:$E,BALANCE_P!$W:$W,'BALANCE-REF'!$B1259)</f>
        <v>0</v>
      </c>
      <c r="I1259" s="656">
        <f>SUMIFS(BALANCE_P!$F:$F,BALANCE_P!$W:$W,'BALANCE-REF'!$B1259)</f>
        <v>747936</v>
      </c>
      <c r="J1259" s="687">
        <f t="shared" si="58"/>
        <v>0</v>
      </c>
      <c r="K1259" s="687">
        <f t="shared" si="59"/>
        <v>747936</v>
      </c>
    </row>
    <row r="1260" spans="1:11" ht="19" x14ac:dyDescent="0.25">
      <c r="A1260" s="671">
        <f t="shared" si="60"/>
        <v>4</v>
      </c>
      <c r="B1260" s="652">
        <v>7071</v>
      </c>
      <c r="C1260" s="652" t="s">
        <v>2744</v>
      </c>
      <c r="D1260" s="654">
        <f>SUMIFS('BALANCE_P-1'!$C:$C,'BALANCE_P-1'!$V:$V,'BALANCE-REF'!$B1260)</f>
        <v>0</v>
      </c>
      <c r="E1260" s="654">
        <f>SUMIFS('BALANCE_P-1'!$D:$D,'BALANCE_P-1'!$V:$V,'BALANCE-REF'!$B1260)</f>
        <v>0</v>
      </c>
      <c r="F1260" s="654">
        <f>SUMIFS(BALANCE_P!$C:$C,BALANCE_P!$V:$V,'BALANCE-REF'!$B1260)</f>
        <v>0</v>
      </c>
      <c r="G1260" s="654">
        <f>SUMIFS(BALANCE_P!$D:$D,BALANCE_P!$V:$V,'BALANCE-REF'!$B1260)</f>
        <v>0</v>
      </c>
      <c r="H1260" s="656">
        <f>SUMIFS(BALANCE_P!$E:$E,BALANCE_P!$V:$V,'BALANCE-REF'!$B1260)</f>
        <v>0</v>
      </c>
      <c r="I1260" s="656">
        <f>SUMIFS(BALANCE_P!$F:$F,BALANCE_P!$V:$V,'BALANCE-REF'!$B1260)</f>
        <v>0</v>
      </c>
      <c r="J1260" s="687">
        <f t="shared" si="58"/>
        <v>0</v>
      </c>
      <c r="K1260" s="687">
        <f t="shared" si="59"/>
        <v>0</v>
      </c>
    </row>
    <row r="1261" spans="1:11" ht="19" x14ac:dyDescent="0.25">
      <c r="A1261" s="671">
        <f t="shared" si="60"/>
        <v>5</v>
      </c>
      <c r="B1261" s="652">
        <v>70711</v>
      </c>
      <c r="C1261" s="652" t="s">
        <v>2745</v>
      </c>
      <c r="D1261" s="654">
        <f>SUMIFS('BALANCE_P-1'!$C:$C,'BALANCE_P-1'!$U:$U,'BALANCE-REF'!$B1261)</f>
        <v>0</v>
      </c>
      <c r="E1261" s="654">
        <f>SUMIFS('BALANCE_P-1'!$D:$D,'BALANCE_P-1'!$U:$U,'BALANCE-REF'!$B1261)</f>
        <v>0</v>
      </c>
      <c r="F1261" s="654">
        <f>SUMIFS(BALANCE_P!$C:$C,BALANCE_P!$U:$U,'BALANCE-REF'!$B1261)</f>
        <v>0</v>
      </c>
      <c r="G1261" s="654">
        <f>SUMIFS(BALANCE_P!$D:$D,BALANCE_P!$U:$U,'BALANCE-REF'!$B1261)</f>
        <v>0</v>
      </c>
      <c r="H1261" s="656">
        <f>SUMIFS(BALANCE_P!$E:$E,BALANCE_P!$U:$U,'BALANCE-REF'!$B1261)</f>
        <v>0</v>
      </c>
      <c r="I1261" s="656">
        <f>SUMIFS(BALANCE_P!$F:$F,BALANCE_P!$U:$U,'BALANCE-REF'!$B1261)</f>
        <v>0</v>
      </c>
      <c r="J1261" s="687">
        <f t="shared" si="58"/>
        <v>0</v>
      </c>
      <c r="K1261" s="687">
        <f t="shared" si="59"/>
        <v>0</v>
      </c>
    </row>
    <row r="1262" spans="1:11" ht="19" x14ac:dyDescent="0.25">
      <c r="A1262" s="671">
        <f t="shared" si="60"/>
        <v>5</v>
      </c>
      <c r="B1262" s="652">
        <v>70713</v>
      </c>
      <c r="C1262" s="652" t="s">
        <v>2746</v>
      </c>
      <c r="D1262" s="654">
        <f>SUMIFS('BALANCE_P-1'!$C:$C,'BALANCE_P-1'!$U:$U,'BALANCE-REF'!$B1262)</f>
        <v>0</v>
      </c>
      <c r="E1262" s="654">
        <f>SUMIFS('BALANCE_P-1'!$D:$D,'BALANCE_P-1'!$U:$U,'BALANCE-REF'!$B1262)</f>
        <v>0</v>
      </c>
      <c r="F1262" s="654">
        <f>SUMIFS(BALANCE_P!$C:$C,BALANCE_P!$U:$U,'BALANCE-REF'!$B1262)</f>
        <v>0</v>
      </c>
      <c r="G1262" s="654">
        <f>SUMIFS(BALANCE_P!$D:$D,BALANCE_P!$U:$U,'BALANCE-REF'!$B1262)</f>
        <v>0</v>
      </c>
      <c r="H1262" s="656">
        <f>SUMIFS(BALANCE_P!$E:$E,BALANCE_P!$U:$U,'BALANCE-REF'!$B1262)</f>
        <v>0</v>
      </c>
      <c r="I1262" s="656">
        <f>SUMIFS(BALANCE_P!$F:$F,BALANCE_P!$U:$U,'BALANCE-REF'!$B1262)</f>
        <v>0</v>
      </c>
      <c r="J1262" s="687">
        <f t="shared" si="58"/>
        <v>0</v>
      </c>
      <c r="K1262" s="687">
        <f t="shared" si="59"/>
        <v>0</v>
      </c>
    </row>
    <row r="1263" spans="1:11" ht="19" x14ac:dyDescent="0.25">
      <c r="A1263" s="671">
        <f t="shared" si="60"/>
        <v>4</v>
      </c>
      <c r="B1263" s="652">
        <v>7072</v>
      </c>
      <c r="C1263" s="652" t="s">
        <v>2747</v>
      </c>
      <c r="D1263" s="654">
        <f>SUMIFS('BALANCE_P-1'!$C:$C,'BALANCE_P-1'!$V:$V,'BALANCE-REF'!$B1263)</f>
        <v>0</v>
      </c>
      <c r="E1263" s="654">
        <f>SUMIFS('BALANCE_P-1'!$D:$D,'BALANCE_P-1'!$V:$V,'BALANCE-REF'!$B1263)</f>
        <v>0</v>
      </c>
      <c r="F1263" s="654">
        <f>SUMIFS(BALANCE_P!$C:$C,BALANCE_P!$V:$V,'BALANCE-REF'!$B1263)</f>
        <v>0</v>
      </c>
      <c r="G1263" s="654">
        <f>SUMIFS(BALANCE_P!$D:$D,BALANCE_P!$V:$V,'BALANCE-REF'!$B1263)</f>
        <v>0</v>
      </c>
      <c r="H1263" s="656">
        <f>SUMIFS(BALANCE_P!$E:$E,BALANCE_P!$V:$V,'BALANCE-REF'!$B1263)</f>
        <v>0</v>
      </c>
      <c r="I1263" s="656">
        <f>SUMIFS(BALANCE_P!$F:$F,BALANCE_P!$V:$V,'BALANCE-REF'!$B1263)</f>
        <v>0</v>
      </c>
      <c r="J1263" s="687">
        <f t="shared" si="58"/>
        <v>0</v>
      </c>
      <c r="K1263" s="687">
        <f t="shared" si="59"/>
        <v>0</v>
      </c>
    </row>
    <row r="1264" spans="1:11" ht="19" x14ac:dyDescent="0.25">
      <c r="A1264" s="671">
        <f t="shared" si="60"/>
        <v>5</v>
      </c>
      <c r="B1264" s="652">
        <v>70721</v>
      </c>
      <c r="C1264" s="652" t="s">
        <v>2748</v>
      </c>
      <c r="D1264" s="654">
        <f>SUMIFS('BALANCE_P-1'!$C:$C,'BALANCE_P-1'!$U:$U,'BALANCE-REF'!$B1264)</f>
        <v>0</v>
      </c>
      <c r="E1264" s="654">
        <f>SUMIFS('BALANCE_P-1'!$D:$D,'BALANCE_P-1'!$U:$U,'BALANCE-REF'!$B1264)</f>
        <v>0</v>
      </c>
      <c r="F1264" s="654">
        <f>SUMIFS(BALANCE_P!$C:$C,BALANCE_P!$U:$U,'BALANCE-REF'!$B1264)</f>
        <v>0</v>
      </c>
      <c r="G1264" s="654">
        <f>SUMIFS(BALANCE_P!$D:$D,BALANCE_P!$U:$U,'BALANCE-REF'!$B1264)</f>
        <v>0</v>
      </c>
      <c r="H1264" s="656">
        <f>SUMIFS(BALANCE_P!$E:$E,BALANCE_P!$U:$U,'BALANCE-REF'!$B1264)</f>
        <v>0</v>
      </c>
      <c r="I1264" s="656">
        <f>SUMIFS(BALANCE_P!$F:$F,BALANCE_P!$U:$U,'BALANCE-REF'!$B1264)</f>
        <v>0</v>
      </c>
      <c r="J1264" s="687">
        <f t="shared" si="58"/>
        <v>0</v>
      </c>
      <c r="K1264" s="687">
        <f t="shared" si="59"/>
        <v>0</v>
      </c>
    </row>
    <row r="1265" spans="1:11" ht="19" x14ac:dyDescent="0.25">
      <c r="A1265" s="671">
        <f t="shared" si="60"/>
        <v>5</v>
      </c>
      <c r="B1265" s="652">
        <v>70723</v>
      </c>
      <c r="C1265" s="652" t="s">
        <v>2749</v>
      </c>
      <c r="D1265" s="654">
        <f>SUMIFS('BALANCE_P-1'!$C:$C,'BALANCE_P-1'!$U:$U,'BALANCE-REF'!$B1265)</f>
        <v>0</v>
      </c>
      <c r="E1265" s="654">
        <f>SUMIFS('BALANCE_P-1'!$D:$D,'BALANCE_P-1'!$U:$U,'BALANCE-REF'!$B1265)</f>
        <v>0</v>
      </c>
      <c r="F1265" s="654">
        <f>SUMIFS(BALANCE_P!$C:$C,BALANCE_P!$U:$U,'BALANCE-REF'!$B1265)</f>
        <v>0</v>
      </c>
      <c r="G1265" s="654">
        <f>SUMIFS(BALANCE_P!$D:$D,BALANCE_P!$U:$U,'BALANCE-REF'!$B1265)</f>
        <v>0</v>
      </c>
      <c r="H1265" s="656">
        <f>SUMIFS(BALANCE_P!$E:$E,BALANCE_P!$U:$U,'BALANCE-REF'!$B1265)</f>
        <v>0</v>
      </c>
      <c r="I1265" s="656">
        <f>SUMIFS(BALANCE_P!$F:$F,BALANCE_P!$U:$U,'BALANCE-REF'!$B1265)</f>
        <v>0</v>
      </c>
      <c r="J1265" s="687">
        <f t="shared" si="58"/>
        <v>0</v>
      </c>
      <c r="K1265" s="687">
        <f t="shared" si="59"/>
        <v>0</v>
      </c>
    </row>
    <row r="1266" spans="1:11" ht="19" x14ac:dyDescent="0.25">
      <c r="A1266" s="671">
        <f t="shared" si="60"/>
        <v>4</v>
      </c>
      <c r="B1266" s="652">
        <v>7073</v>
      </c>
      <c r="C1266" s="652" t="s">
        <v>770</v>
      </c>
      <c r="D1266" s="654">
        <f>SUMIFS('BALANCE_P-1'!$C:$C,'BALANCE_P-1'!$V:$V,'BALANCE-REF'!$B1266)</f>
        <v>0</v>
      </c>
      <c r="E1266" s="654">
        <f>SUMIFS('BALANCE_P-1'!$D:$D,'BALANCE_P-1'!$V:$V,'BALANCE-REF'!$B1266)</f>
        <v>0</v>
      </c>
      <c r="F1266" s="654">
        <f>SUMIFS(BALANCE_P!$C:$C,BALANCE_P!$V:$V,'BALANCE-REF'!$B1266)</f>
        <v>0</v>
      </c>
      <c r="G1266" s="654">
        <f>SUMIFS(BALANCE_P!$D:$D,BALANCE_P!$V:$V,'BALANCE-REF'!$B1266)</f>
        <v>0</v>
      </c>
      <c r="H1266" s="656">
        <f>SUMIFS(BALANCE_P!$E:$E,BALANCE_P!$V:$V,'BALANCE-REF'!$B1266)</f>
        <v>0</v>
      </c>
      <c r="I1266" s="656">
        <f>SUMIFS(BALANCE_P!$F:$F,BALANCE_P!$V:$V,'BALANCE-REF'!$B1266)</f>
        <v>0</v>
      </c>
      <c r="J1266" s="687">
        <f t="shared" si="58"/>
        <v>0</v>
      </c>
      <c r="K1266" s="687">
        <f t="shared" si="59"/>
        <v>0</v>
      </c>
    </row>
    <row r="1267" spans="1:11" ht="19" x14ac:dyDescent="0.25">
      <c r="A1267" s="671">
        <f t="shared" si="60"/>
        <v>4</v>
      </c>
      <c r="B1267" s="652">
        <v>7075</v>
      </c>
      <c r="C1267" s="652" t="s">
        <v>2750</v>
      </c>
      <c r="D1267" s="654">
        <f>SUMIFS('BALANCE_P-1'!$C:$C,'BALANCE_P-1'!$V:$V,'BALANCE-REF'!$B1267)</f>
        <v>0</v>
      </c>
      <c r="E1267" s="654">
        <f>SUMIFS('BALANCE_P-1'!$D:$D,'BALANCE_P-1'!$V:$V,'BALANCE-REF'!$B1267)</f>
        <v>0</v>
      </c>
      <c r="F1267" s="654">
        <f>SUMIFS(BALANCE_P!$C:$C,BALANCE_P!$V:$V,'BALANCE-REF'!$B1267)</f>
        <v>0</v>
      </c>
      <c r="G1267" s="654">
        <f>SUMIFS(BALANCE_P!$D:$D,BALANCE_P!$V:$V,'BALANCE-REF'!$B1267)</f>
        <v>0</v>
      </c>
      <c r="H1267" s="656">
        <f>SUMIFS(BALANCE_P!$E:$E,BALANCE_P!$V:$V,'BALANCE-REF'!$B1267)</f>
        <v>0</v>
      </c>
      <c r="I1267" s="656">
        <f>SUMIFS(BALANCE_P!$F:$F,BALANCE_P!$V:$V,'BALANCE-REF'!$B1267)</f>
        <v>0</v>
      </c>
      <c r="J1267" s="687">
        <f t="shared" si="58"/>
        <v>0</v>
      </c>
      <c r="K1267" s="687">
        <f t="shared" si="59"/>
        <v>0</v>
      </c>
    </row>
    <row r="1268" spans="1:11" ht="19" x14ac:dyDescent="0.25">
      <c r="A1268" s="671">
        <f t="shared" si="60"/>
        <v>4</v>
      </c>
      <c r="B1268" s="652">
        <v>7076</v>
      </c>
      <c r="C1268" s="652" t="s">
        <v>2751</v>
      </c>
      <c r="D1268" s="654">
        <f>SUMIFS('BALANCE_P-1'!$C:$C,'BALANCE_P-1'!$V:$V,'BALANCE-REF'!$B1268)</f>
        <v>0</v>
      </c>
      <c r="E1268" s="654">
        <f>SUMIFS('BALANCE_P-1'!$D:$D,'BALANCE_P-1'!$V:$V,'BALANCE-REF'!$B1268)</f>
        <v>0</v>
      </c>
      <c r="F1268" s="654">
        <f>SUMIFS(BALANCE_P!$C:$C,BALANCE_P!$V:$V,'BALANCE-REF'!$B1268)</f>
        <v>0</v>
      </c>
      <c r="G1268" s="654">
        <f>SUMIFS(BALANCE_P!$D:$D,BALANCE_P!$V:$V,'BALANCE-REF'!$B1268)</f>
        <v>747936</v>
      </c>
      <c r="H1268" s="656">
        <f>SUMIFS(BALANCE_P!$E:$E,BALANCE_P!$V:$V,'BALANCE-REF'!$B1268)</f>
        <v>0</v>
      </c>
      <c r="I1268" s="656">
        <f>SUMIFS(BALANCE_P!$F:$F,BALANCE_P!$V:$V,'BALANCE-REF'!$B1268)</f>
        <v>747936</v>
      </c>
      <c r="J1268" s="687">
        <f t="shared" si="58"/>
        <v>0</v>
      </c>
      <c r="K1268" s="687">
        <f t="shared" si="59"/>
        <v>747936</v>
      </c>
    </row>
    <row r="1269" spans="1:11" ht="19" x14ac:dyDescent="0.25">
      <c r="A1269" s="671">
        <f t="shared" si="60"/>
        <v>3</v>
      </c>
      <c r="B1269" s="652">
        <v>708</v>
      </c>
      <c r="C1269" s="652" t="s">
        <v>2752</v>
      </c>
      <c r="D1269" s="654">
        <f>SUMIFS('BALANCE_P-1'!$C:$C,'BALANCE_P-1'!$W:$W,'BALANCE-REF'!$B1269)</f>
        <v>0</v>
      </c>
      <c r="E1269" s="654">
        <f>SUMIFS('BALANCE_P-1'!$D:$D,'BALANCE_P-1'!$W:$W,'BALANCE-REF'!$B1269)</f>
        <v>0</v>
      </c>
      <c r="F1269" s="654">
        <f>SUMIFS(BALANCE_P!$C:$C,BALANCE_P!$W:$W,'BALANCE-REF'!$B1269)</f>
        <v>0</v>
      </c>
      <c r="G1269" s="654">
        <f>SUMIFS(BALANCE_P!$D:$D,BALANCE_P!$W:$W,'BALANCE-REF'!$B1269)</f>
        <v>0</v>
      </c>
      <c r="H1269" s="656">
        <f>SUMIFS(BALANCE_P!$E:$E,BALANCE_P!$W:$W,'BALANCE-REF'!$B1269)</f>
        <v>0</v>
      </c>
      <c r="I1269" s="656">
        <f>SUMIFS(BALANCE_P!$F:$F,BALANCE_P!$W:$W,'BALANCE-REF'!$B1269)</f>
        <v>0</v>
      </c>
      <c r="J1269" s="687">
        <f t="shared" si="58"/>
        <v>0</v>
      </c>
      <c r="K1269" s="687">
        <f t="shared" si="59"/>
        <v>0</v>
      </c>
    </row>
    <row r="1270" spans="1:11" ht="19" x14ac:dyDescent="0.25">
      <c r="A1270" s="671">
        <f t="shared" si="60"/>
        <v>4</v>
      </c>
      <c r="B1270" s="652">
        <v>7081</v>
      </c>
      <c r="C1270" s="652" t="s">
        <v>775</v>
      </c>
      <c r="D1270" s="654">
        <f>SUMIFS('BALANCE_P-1'!$C:$C,'BALANCE_P-1'!$V:$V,'BALANCE-REF'!$B1270)</f>
        <v>0</v>
      </c>
      <c r="E1270" s="654">
        <f>SUMIFS('BALANCE_P-1'!$D:$D,'BALANCE_P-1'!$V:$V,'BALANCE-REF'!$B1270)</f>
        <v>0</v>
      </c>
      <c r="F1270" s="654">
        <f>SUMIFS(BALANCE_P!$C:$C,BALANCE_P!$V:$V,'BALANCE-REF'!$B1270)</f>
        <v>0</v>
      </c>
      <c r="G1270" s="654">
        <f>SUMIFS(BALANCE_P!$D:$D,BALANCE_P!$V:$V,'BALANCE-REF'!$B1270)</f>
        <v>0</v>
      </c>
      <c r="H1270" s="656">
        <f>SUMIFS(BALANCE_P!$E:$E,BALANCE_P!$V:$V,'BALANCE-REF'!$B1270)</f>
        <v>0</v>
      </c>
      <c r="I1270" s="656">
        <f>SUMIFS(BALANCE_P!$F:$F,BALANCE_P!$V:$V,'BALANCE-REF'!$B1270)</f>
        <v>0</v>
      </c>
      <c r="J1270" s="687">
        <f t="shared" si="58"/>
        <v>0</v>
      </c>
      <c r="K1270" s="687">
        <f t="shared" si="59"/>
        <v>0</v>
      </c>
    </row>
    <row r="1271" spans="1:11" ht="19" x14ac:dyDescent="0.25">
      <c r="A1271" s="671">
        <f t="shared" si="60"/>
        <v>4</v>
      </c>
      <c r="B1271" s="652">
        <v>7089</v>
      </c>
      <c r="C1271" s="652" t="s">
        <v>776</v>
      </c>
      <c r="D1271" s="654">
        <f>SUMIFS('BALANCE_P-1'!$C:$C,'BALANCE_P-1'!$V:$V,'BALANCE-REF'!$B1271)</f>
        <v>0</v>
      </c>
      <c r="E1271" s="654">
        <f>SUMIFS('BALANCE_P-1'!$D:$D,'BALANCE_P-1'!$V:$V,'BALANCE-REF'!$B1271)</f>
        <v>0</v>
      </c>
      <c r="F1271" s="654">
        <f>SUMIFS(BALANCE_P!$C:$C,BALANCE_P!$V:$V,'BALANCE-REF'!$B1271)</f>
        <v>0</v>
      </c>
      <c r="G1271" s="654">
        <f>SUMIFS(BALANCE_P!$D:$D,BALANCE_P!$V:$V,'BALANCE-REF'!$B1271)</f>
        <v>0</v>
      </c>
      <c r="H1271" s="656">
        <f>SUMIFS(BALANCE_P!$E:$E,BALANCE_P!$V:$V,'BALANCE-REF'!$B1271)</f>
        <v>0</v>
      </c>
      <c r="I1271" s="656">
        <f>SUMIFS(BALANCE_P!$F:$F,BALANCE_P!$V:$V,'BALANCE-REF'!$B1271)</f>
        <v>0</v>
      </c>
      <c r="J1271" s="687">
        <f t="shared" si="58"/>
        <v>0</v>
      </c>
      <c r="K1271" s="687">
        <f t="shared" si="59"/>
        <v>0</v>
      </c>
    </row>
    <row r="1272" spans="1:11" ht="19" x14ac:dyDescent="0.25">
      <c r="A1272" s="671">
        <f t="shared" si="60"/>
        <v>3</v>
      </c>
      <c r="B1272" s="652">
        <v>709</v>
      </c>
      <c r="C1272" s="652" t="s">
        <v>2753</v>
      </c>
      <c r="D1272" s="654">
        <f>SUMIFS('BALANCE_P-1'!$C:$C,'BALANCE_P-1'!$W:$W,'BALANCE-REF'!$B1272)</f>
        <v>0</v>
      </c>
      <c r="E1272" s="654">
        <f>SUMIFS('BALANCE_P-1'!$D:$D,'BALANCE_P-1'!$W:$W,'BALANCE-REF'!$B1272)</f>
        <v>0</v>
      </c>
      <c r="F1272" s="654">
        <f>SUMIFS(BALANCE_P!$C:$C,BALANCE_P!$W:$W,'BALANCE-REF'!$B1272)</f>
        <v>0</v>
      </c>
      <c r="G1272" s="654">
        <f>SUMIFS(BALANCE_P!$D:$D,BALANCE_P!$W:$W,'BALANCE-REF'!$B1272)</f>
        <v>0</v>
      </c>
      <c r="H1272" s="656">
        <f>SUMIFS(BALANCE_P!$E:$E,BALANCE_P!$W:$W,'BALANCE-REF'!$B1272)</f>
        <v>0</v>
      </c>
      <c r="I1272" s="656">
        <f>SUMIFS(BALANCE_P!$F:$F,BALANCE_P!$W:$W,'BALANCE-REF'!$B1272)</f>
        <v>0</v>
      </c>
      <c r="J1272" s="687">
        <f t="shared" si="58"/>
        <v>0</v>
      </c>
      <c r="K1272" s="687">
        <f t="shared" si="59"/>
        <v>0</v>
      </c>
    </row>
    <row r="1273" spans="1:11" ht="19" x14ac:dyDescent="0.25">
      <c r="A1273" s="671">
        <f t="shared" si="60"/>
        <v>4</v>
      </c>
      <c r="B1273" s="652">
        <v>7091</v>
      </c>
      <c r="C1273" s="652" t="s">
        <v>2754</v>
      </c>
      <c r="D1273" s="654">
        <f>SUMIFS('BALANCE_P-1'!$C:$C,'BALANCE_P-1'!$V:$V,'BALANCE-REF'!$B1273)</f>
        <v>0</v>
      </c>
      <c r="E1273" s="654">
        <f>SUMIFS('BALANCE_P-1'!$D:$D,'BALANCE_P-1'!$V:$V,'BALANCE-REF'!$B1273)</f>
        <v>0</v>
      </c>
      <c r="F1273" s="654">
        <f>SUMIFS(BALANCE_P!$C:$C,BALANCE_P!$V:$V,'BALANCE-REF'!$B1273)</f>
        <v>0</v>
      </c>
      <c r="G1273" s="654">
        <f>SUMIFS(BALANCE_P!$D:$D,BALANCE_P!$V:$V,'BALANCE-REF'!$B1273)</f>
        <v>0</v>
      </c>
      <c r="H1273" s="656">
        <f>SUMIFS(BALANCE_P!$E:$E,BALANCE_P!$V:$V,'BALANCE-REF'!$B1273)</f>
        <v>0</v>
      </c>
      <c r="I1273" s="656">
        <f>SUMIFS(BALANCE_P!$F:$F,BALANCE_P!$V:$V,'BALANCE-REF'!$B1273)</f>
        <v>0</v>
      </c>
      <c r="J1273" s="687">
        <f t="shared" si="58"/>
        <v>0</v>
      </c>
      <c r="K1273" s="687">
        <f t="shared" si="59"/>
        <v>0</v>
      </c>
    </row>
    <row r="1274" spans="1:11" ht="19" x14ac:dyDescent="0.25">
      <c r="A1274" s="671">
        <f t="shared" si="60"/>
        <v>4</v>
      </c>
      <c r="B1274" s="652">
        <v>7098</v>
      </c>
      <c r="C1274" s="652" t="s">
        <v>2755</v>
      </c>
      <c r="D1274" s="654">
        <f>SUMIFS('BALANCE_P-1'!$C:$C,'BALANCE_P-1'!$V:$V,'BALANCE-REF'!$B1274)</f>
        <v>0</v>
      </c>
      <c r="E1274" s="654">
        <f>SUMIFS('BALANCE_P-1'!$D:$D,'BALANCE_P-1'!$V:$V,'BALANCE-REF'!$B1274)</f>
        <v>0</v>
      </c>
      <c r="F1274" s="654">
        <f>SUMIFS(BALANCE_P!$C:$C,BALANCE_P!$V:$V,'BALANCE-REF'!$B1274)</f>
        <v>0</v>
      </c>
      <c r="G1274" s="654">
        <f>SUMIFS(BALANCE_P!$D:$D,BALANCE_P!$V:$V,'BALANCE-REF'!$B1274)</f>
        <v>0</v>
      </c>
      <c r="H1274" s="656">
        <f>SUMIFS(BALANCE_P!$E:$E,BALANCE_P!$V:$V,'BALANCE-REF'!$B1274)</f>
        <v>0</v>
      </c>
      <c r="I1274" s="656">
        <f>SUMIFS(BALANCE_P!$F:$F,BALANCE_P!$V:$V,'BALANCE-REF'!$B1274)</f>
        <v>0</v>
      </c>
      <c r="J1274" s="687">
        <f t="shared" si="58"/>
        <v>0</v>
      </c>
      <c r="K1274" s="687">
        <f t="shared" si="59"/>
        <v>0</v>
      </c>
    </row>
    <row r="1275" spans="1:11" ht="19" x14ac:dyDescent="0.25">
      <c r="A1275" s="671">
        <f t="shared" si="60"/>
        <v>4</v>
      </c>
      <c r="B1275" s="652">
        <v>7099</v>
      </c>
      <c r="C1275" s="652" t="s">
        <v>2756</v>
      </c>
      <c r="D1275" s="654">
        <f>SUMIFS('BALANCE_P-1'!$C:$C,'BALANCE_P-1'!$V:$V,'BALANCE-REF'!$B1275)</f>
        <v>0</v>
      </c>
      <c r="E1275" s="654">
        <f>SUMIFS('BALANCE_P-1'!$D:$D,'BALANCE_P-1'!$V:$V,'BALANCE-REF'!$B1275)</f>
        <v>0</v>
      </c>
      <c r="F1275" s="654">
        <f>SUMIFS(BALANCE_P!$C:$C,BALANCE_P!$V:$V,'BALANCE-REF'!$B1275)</f>
        <v>0</v>
      </c>
      <c r="G1275" s="654">
        <f>SUMIFS(BALANCE_P!$D:$D,BALANCE_P!$V:$V,'BALANCE-REF'!$B1275)</f>
        <v>0</v>
      </c>
      <c r="H1275" s="656">
        <f>SUMIFS(BALANCE_P!$E:$E,BALANCE_P!$V:$V,'BALANCE-REF'!$B1275)</f>
        <v>0</v>
      </c>
      <c r="I1275" s="656">
        <f>SUMIFS(BALANCE_P!$F:$F,BALANCE_P!$V:$V,'BALANCE-REF'!$B1275)</f>
        <v>0</v>
      </c>
      <c r="J1275" s="687">
        <f t="shared" si="58"/>
        <v>0</v>
      </c>
      <c r="K1275" s="687">
        <f t="shared" si="59"/>
        <v>0</v>
      </c>
    </row>
    <row r="1276" spans="1:11" ht="19" x14ac:dyDescent="0.25">
      <c r="A1276" s="671">
        <f t="shared" si="60"/>
        <v>2</v>
      </c>
      <c r="B1276" s="658">
        <v>71</v>
      </c>
      <c r="C1276" s="658" t="s">
        <v>2757</v>
      </c>
      <c r="D1276" s="659">
        <f>SUMIFS('BALANCE_P-1'!$C:$C,'BALANCE_P-1'!$X:$X,'BALANCE-REF'!$B1276)</f>
        <v>0</v>
      </c>
      <c r="E1276" s="659">
        <f>SUMIFS('BALANCE_P-1'!$D:$D,'BALANCE_P-1'!$X:$X,'BALANCE-REF'!$B1276)</f>
        <v>0</v>
      </c>
      <c r="F1276" s="659">
        <f>SUMIFS(BALANCE_P!$C:$C,BALANCE_P!$X:$X,'BALANCE-REF'!$B1276)</f>
        <v>0</v>
      </c>
      <c r="G1276" s="659">
        <f>SUMIFS(BALANCE_P!$D:$D,BALANCE_P!$X:$X,'BALANCE-REF'!$B1276)</f>
        <v>0</v>
      </c>
      <c r="H1276" s="656">
        <f>SUMIFS(BALANCE_P!$E:$E,BALANCE_P!$X:$X,'BALANCE-REF'!$B1276)</f>
        <v>0</v>
      </c>
      <c r="I1276" s="656">
        <f>SUMIFS(BALANCE_P!$F:$F,BALANCE_P!$X:$X,'BALANCE-REF'!$B1276)</f>
        <v>0</v>
      </c>
      <c r="J1276" s="687">
        <f t="shared" si="58"/>
        <v>0</v>
      </c>
      <c r="K1276" s="687">
        <f t="shared" si="59"/>
        <v>0</v>
      </c>
    </row>
    <row r="1277" spans="1:11" ht="19" x14ac:dyDescent="0.25">
      <c r="A1277" s="671">
        <f t="shared" si="60"/>
        <v>3</v>
      </c>
      <c r="B1277" s="652">
        <v>711</v>
      </c>
      <c r="C1277" s="652" t="s">
        <v>2758</v>
      </c>
      <c r="D1277" s="654">
        <f>SUMIFS('BALANCE_P-1'!$C:$C,'BALANCE_P-1'!$W:$W,'BALANCE-REF'!$B1277)</f>
        <v>0</v>
      </c>
      <c r="E1277" s="654">
        <f>SUMIFS('BALANCE_P-1'!$D:$D,'BALANCE_P-1'!$W:$W,'BALANCE-REF'!$B1277)</f>
        <v>0</v>
      </c>
      <c r="F1277" s="654">
        <f>SUMIFS(BALANCE_P!$C:$C,BALANCE_P!$W:$W,'BALANCE-REF'!$B1277)</f>
        <v>0</v>
      </c>
      <c r="G1277" s="654">
        <f>SUMIFS(BALANCE_P!$D:$D,BALANCE_P!$W:$W,'BALANCE-REF'!$B1277)</f>
        <v>0</v>
      </c>
      <c r="H1277" s="656">
        <f>SUMIFS(BALANCE_P!$E:$E,BALANCE_P!$W:$W,'BALANCE-REF'!$B1277)</f>
        <v>0</v>
      </c>
      <c r="I1277" s="656">
        <f>SUMIFS(BALANCE_P!$F:$F,BALANCE_P!$W:$W,'BALANCE-REF'!$B1277)</f>
        <v>0</v>
      </c>
      <c r="J1277" s="687">
        <f t="shared" si="58"/>
        <v>0</v>
      </c>
      <c r="K1277" s="687">
        <f t="shared" si="59"/>
        <v>0</v>
      </c>
    </row>
    <row r="1278" spans="1:11" ht="19" x14ac:dyDescent="0.25">
      <c r="A1278" s="671">
        <f t="shared" si="60"/>
        <v>4</v>
      </c>
      <c r="B1278" s="652">
        <v>7111</v>
      </c>
      <c r="C1278" s="652" t="s">
        <v>2759</v>
      </c>
      <c r="D1278" s="654">
        <f>SUMIFS('BALANCE_P-1'!$C:$C,'BALANCE_P-1'!$V:$V,'BALANCE-REF'!$B1278)</f>
        <v>0</v>
      </c>
      <c r="E1278" s="654">
        <f>SUMIFS('BALANCE_P-1'!$D:$D,'BALANCE_P-1'!$V:$V,'BALANCE-REF'!$B1278)</f>
        <v>0</v>
      </c>
      <c r="F1278" s="654">
        <f>SUMIFS(BALANCE_P!$C:$C,BALANCE_P!$V:$V,'BALANCE-REF'!$B1278)</f>
        <v>0</v>
      </c>
      <c r="G1278" s="654">
        <f>SUMIFS(BALANCE_P!$D:$D,BALANCE_P!$V:$V,'BALANCE-REF'!$B1278)</f>
        <v>0</v>
      </c>
      <c r="H1278" s="656">
        <f>SUMIFS(BALANCE_P!$E:$E,BALANCE_P!$V:$V,'BALANCE-REF'!$B1278)</f>
        <v>0</v>
      </c>
      <c r="I1278" s="656">
        <f>SUMIFS(BALANCE_P!$F:$F,BALANCE_P!$V:$V,'BALANCE-REF'!$B1278)</f>
        <v>0</v>
      </c>
      <c r="J1278" s="687">
        <f t="shared" si="58"/>
        <v>0</v>
      </c>
      <c r="K1278" s="687">
        <f t="shared" si="59"/>
        <v>0</v>
      </c>
    </row>
    <row r="1279" spans="1:11" ht="19" x14ac:dyDescent="0.25">
      <c r="A1279" s="671">
        <f t="shared" si="60"/>
        <v>4</v>
      </c>
      <c r="B1279" s="652">
        <v>7117</v>
      </c>
      <c r="C1279" s="652" t="s">
        <v>182</v>
      </c>
      <c r="D1279" s="654">
        <f>SUMIFS('BALANCE_P-1'!$C:$C,'BALANCE_P-1'!$V:$V,'BALANCE-REF'!$B1279)</f>
        <v>0</v>
      </c>
      <c r="E1279" s="654">
        <f>SUMIFS('BALANCE_P-1'!$D:$D,'BALANCE_P-1'!$V:$V,'BALANCE-REF'!$B1279)</f>
        <v>0</v>
      </c>
      <c r="F1279" s="654">
        <f>SUMIFS(BALANCE_P!$C:$C,BALANCE_P!$V:$V,'BALANCE-REF'!$B1279)</f>
        <v>0</v>
      </c>
      <c r="G1279" s="654">
        <f>SUMIFS(BALANCE_P!$D:$D,BALANCE_P!$V:$V,'BALANCE-REF'!$B1279)</f>
        <v>0</v>
      </c>
      <c r="H1279" s="656">
        <f>SUMIFS(BALANCE_P!$E:$E,BALANCE_P!$V:$V,'BALANCE-REF'!$B1279)</f>
        <v>0</v>
      </c>
      <c r="I1279" s="656">
        <f>SUMIFS(BALANCE_P!$F:$F,BALANCE_P!$V:$V,'BALANCE-REF'!$B1279)</f>
        <v>0</v>
      </c>
      <c r="J1279" s="687">
        <f t="shared" si="58"/>
        <v>0</v>
      </c>
      <c r="K1279" s="687">
        <f t="shared" si="59"/>
        <v>0</v>
      </c>
    </row>
    <row r="1280" spans="1:11" ht="19" x14ac:dyDescent="0.25">
      <c r="A1280" s="671">
        <f t="shared" si="60"/>
        <v>4</v>
      </c>
      <c r="B1280" s="652">
        <v>7118</v>
      </c>
      <c r="C1280" s="652" t="s">
        <v>2760</v>
      </c>
      <c r="D1280" s="654">
        <f>SUMIFS('BALANCE_P-1'!$C:$C,'BALANCE_P-1'!$V:$V,'BALANCE-REF'!$B1280)</f>
        <v>0</v>
      </c>
      <c r="E1280" s="654">
        <f>SUMIFS('BALANCE_P-1'!$D:$D,'BALANCE_P-1'!$V:$V,'BALANCE-REF'!$B1280)</f>
        <v>0</v>
      </c>
      <c r="F1280" s="654">
        <f>SUMIFS(BALANCE_P!$C:$C,BALANCE_P!$V:$V,'BALANCE-REF'!$B1280)</f>
        <v>0</v>
      </c>
      <c r="G1280" s="654">
        <f>SUMIFS(BALANCE_P!$D:$D,BALANCE_P!$V:$V,'BALANCE-REF'!$B1280)</f>
        <v>0</v>
      </c>
      <c r="H1280" s="656">
        <f>SUMIFS(BALANCE_P!$E:$E,BALANCE_P!$V:$V,'BALANCE-REF'!$B1280)</f>
        <v>0</v>
      </c>
      <c r="I1280" s="656">
        <f>SUMIFS(BALANCE_P!$F:$F,BALANCE_P!$V:$V,'BALANCE-REF'!$B1280)</f>
        <v>0</v>
      </c>
      <c r="J1280" s="687">
        <f t="shared" si="58"/>
        <v>0</v>
      </c>
      <c r="K1280" s="687">
        <f t="shared" si="59"/>
        <v>0</v>
      </c>
    </row>
    <row r="1281" spans="1:11" ht="19" x14ac:dyDescent="0.25">
      <c r="A1281" s="671">
        <f t="shared" si="60"/>
        <v>4</v>
      </c>
      <c r="B1281" s="652">
        <v>7119</v>
      </c>
      <c r="C1281" s="652" t="s">
        <v>2761</v>
      </c>
      <c r="D1281" s="654">
        <f>SUMIFS('BALANCE_P-1'!$C:$C,'BALANCE_P-1'!$V:$V,'BALANCE-REF'!$B1281)</f>
        <v>0</v>
      </c>
      <c r="E1281" s="654">
        <f>SUMIFS('BALANCE_P-1'!$D:$D,'BALANCE_P-1'!$V:$V,'BALANCE-REF'!$B1281)</f>
        <v>0</v>
      </c>
      <c r="F1281" s="654">
        <f>SUMIFS(BALANCE_P!$C:$C,BALANCE_P!$V:$V,'BALANCE-REF'!$B1281)</f>
        <v>0</v>
      </c>
      <c r="G1281" s="654">
        <f>SUMIFS(BALANCE_P!$D:$D,BALANCE_P!$V:$V,'BALANCE-REF'!$B1281)</f>
        <v>0</v>
      </c>
      <c r="H1281" s="656">
        <f>SUMIFS(BALANCE_P!$E:$E,BALANCE_P!$V:$V,'BALANCE-REF'!$B1281)</f>
        <v>0</v>
      </c>
      <c r="I1281" s="656">
        <f>SUMIFS(BALANCE_P!$F:$F,BALANCE_P!$V:$V,'BALANCE-REF'!$B1281)</f>
        <v>0</v>
      </c>
      <c r="J1281" s="687">
        <f t="shared" si="58"/>
        <v>0</v>
      </c>
      <c r="K1281" s="687">
        <f t="shared" si="59"/>
        <v>0</v>
      </c>
    </row>
    <row r="1282" spans="1:11" ht="19" x14ac:dyDescent="0.25">
      <c r="A1282" s="671">
        <f t="shared" si="60"/>
        <v>3</v>
      </c>
      <c r="B1282" s="652">
        <v>712</v>
      </c>
      <c r="C1282" s="652" t="s">
        <v>164</v>
      </c>
      <c r="D1282" s="654">
        <f>SUMIFS('BALANCE_P-1'!$C:$C,'BALANCE_P-1'!$W:$W,'BALANCE-REF'!$B1282)</f>
        <v>0</v>
      </c>
      <c r="E1282" s="654">
        <f>SUMIFS('BALANCE_P-1'!$D:$D,'BALANCE_P-1'!$W:$W,'BALANCE-REF'!$B1282)</f>
        <v>0</v>
      </c>
      <c r="F1282" s="654">
        <f>SUMIFS(BALANCE_P!$C:$C,BALANCE_P!$W:$W,'BALANCE-REF'!$B1282)</f>
        <v>0</v>
      </c>
      <c r="G1282" s="654">
        <f>SUMIFS(BALANCE_P!$D:$D,BALANCE_P!$W:$W,'BALANCE-REF'!$B1282)</f>
        <v>0</v>
      </c>
      <c r="H1282" s="656">
        <f>SUMIFS(BALANCE_P!$E:$E,BALANCE_P!$W:$W,'BALANCE-REF'!$B1282)</f>
        <v>0</v>
      </c>
      <c r="I1282" s="656">
        <f>SUMIFS(BALANCE_P!$F:$F,BALANCE_P!$W:$W,'BALANCE-REF'!$B1282)</f>
        <v>0</v>
      </c>
      <c r="J1282" s="687">
        <f t="shared" si="58"/>
        <v>0</v>
      </c>
      <c r="K1282" s="687">
        <f t="shared" si="59"/>
        <v>0</v>
      </c>
    </row>
    <row r="1283" spans="1:11" ht="19" x14ac:dyDescent="0.25">
      <c r="A1283" s="671">
        <f t="shared" si="60"/>
        <v>2</v>
      </c>
      <c r="B1283" s="658">
        <v>72</v>
      </c>
      <c r="C1283" s="658" t="s">
        <v>181</v>
      </c>
      <c r="D1283" s="659">
        <f>SUMIFS('BALANCE_P-1'!$C:$C,'BALANCE_P-1'!$X:$X,'BALANCE-REF'!$B1283)</f>
        <v>0</v>
      </c>
      <c r="E1283" s="659">
        <f>SUMIFS('BALANCE_P-1'!$D:$D,'BALANCE_P-1'!$X:$X,'BALANCE-REF'!$B1283)</f>
        <v>0</v>
      </c>
      <c r="F1283" s="659">
        <f>SUMIFS(BALANCE_P!$C:$C,BALANCE_P!$X:$X,'BALANCE-REF'!$B1283)</f>
        <v>3833446</v>
      </c>
      <c r="G1283" s="659">
        <f>SUMIFS(BALANCE_P!$D:$D,BALANCE_P!$X:$X,'BALANCE-REF'!$B1283)</f>
        <v>154581703</v>
      </c>
      <c r="H1283" s="656">
        <f>SUMIFS(BALANCE_P!$E:$E,BALANCE_P!$X:$X,'BALANCE-REF'!$B1283)</f>
        <v>0</v>
      </c>
      <c r="I1283" s="656">
        <f>SUMIFS(BALANCE_P!$F:$F,BALANCE_P!$X:$X,'BALANCE-REF'!$B1283)</f>
        <v>150748257</v>
      </c>
      <c r="J1283" s="687">
        <f t="shared" si="58"/>
        <v>0</v>
      </c>
      <c r="K1283" s="687">
        <f t="shared" si="59"/>
        <v>150748257</v>
      </c>
    </row>
    <row r="1284" spans="1:11" ht="19" x14ac:dyDescent="0.25">
      <c r="A1284" s="671">
        <f t="shared" si="60"/>
        <v>3</v>
      </c>
      <c r="B1284" s="652">
        <v>721</v>
      </c>
      <c r="C1284" s="652" t="s">
        <v>2762</v>
      </c>
      <c r="D1284" s="654">
        <f>SUMIFS('BALANCE_P-1'!$C:$C,'BALANCE_P-1'!$W:$W,'BALANCE-REF'!$B1284)</f>
        <v>0</v>
      </c>
      <c r="E1284" s="654">
        <f>SUMIFS('BALANCE_P-1'!$D:$D,'BALANCE_P-1'!$W:$W,'BALANCE-REF'!$B1284)</f>
        <v>0</v>
      </c>
      <c r="F1284" s="654">
        <f>SUMIFS(BALANCE_P!$C:$C,BALANCE_P!$W:$W,'BALANCE-REF'!$B1284)</f>
        <v>0</v>
      </c>
      <c r="G1284" s="654">
        <f>SUMIFS(BALANCE_P!$D:$D,BALANCE_P!$W:$W,'BALANCE-REF'!$B1284)</f>
        <v>0</v>
      </c>
      <c r="H1284" s="656">
        <f>SUMIFS(BALANCE_P!$E:$E,BALANCE_P!$W:$W,'BALANCE-REF'!$B1284)</f>
        <v>0</v>
      </c>
      <c r="I1284" s="656">
        <f>SUMIFS(BALANCE_P!$F:$F,BALANCE_P!$W:$W,'BALANCE-REF'!$B1284)</f>
        <v>0</v>
      </c>
      <c r="J1284" s="687">
        <f t="shared" si="58"/>
        <v>0</v>
      </c>
      <c r="K1284" s="687">
        <f t="shared" si="59"/>
        <v>0</v>
      </c>
    </row>
    <row r="1285" spans="1:11" ht="19" x14ac:dyDescent="0.25">
      <c r="A1285" s="671">
        <f t="shared" si="60"/>
        <v>3</v>
      </c>
      <c r="B1285" s="652">
        <v>722</v>
      </c>
      <c r="C1285" s="652" t="s">
        <v>2763</v>
      </c>
      <c r="D1285" s="654">
        <f>SUMIFS('BALANCE_P-1'!$C:$C,'BALANCE_P-1'!$W:$W,'BALANCE-REF'!$B1285)</f>
        <v>0</v>
      </c>
      <c r="E1285" s="654">
        <f>SUMIFS('BALANCE_P-1'!$D:$D,'BALANCE_P-1'!$W:$W,'BALANCE-REF'!$B1285)</f>
        <v>0</v>
      </c>
      <c r="F1285" s="654">
        <f>SUMIFS(BALANCE_P!$C:$C,BALANCE_P!$W:$W,'BALANCE-REF'!$B1285)</f>
        <v>0</v>
      </c>
      <c r="G1285" s="654">
        <f>SUMIFS(BALANCE_P!$D:$D,BALANCE_P!$W:$W,'BALANCE-REF'!$B1285)</f>
        <v>0</v>
      </c>
      <c r="H1285" s="656">
        <f>SUMIFS(BALANCE_P!$E:$E,BALANCE_P!$W:$W,'BALANCE-REF'!$B1285)</f>
        <v>0</v>
      </c>
      <c r="I1285" s="656">
        <f>SUMIFS(BALANCE_P!$F:$F,BALANCE_P!$W:$W,'BALANCE-REF'!$B1285)</f>
        <v>0</v>
      </c>
      <c r="J1285" s="687">
        <f t="shared" si="58"/>
        <v>0</v>
      </c>
      <c r="K1285" s="687">
        <f t="shared" si="59"/>
        <v>0</v>
      </c>
    </row>
    <row r="1286" spans="1:11" ht="19" x14ac:dyDescent="0.25">
      <c r="A1286" s="671">
        <f t="shared" si="60"/>
        <v>3</v>
      </c>
      <c r="B1286" s="652">
        <v>725</v>
      </c>
      <c r="C1286" s="652" t="s">
        <v>750</v>
      </c>
      <c r="D1286" s="654">
        <f>SUMIFS('BALANCE_P-1'!$C:$C,'BALANCE_P-1'!$W:$W,'BALANCE-REF'!$B1286)</f>
        <v>0</v>
      </c>
      <c r="E1286" s="654">
        <f>SUMIFS('BALANCE_P-1'!$D:$D,'BALANCE_P-1'!$W:$W,'BALANCE-REF'!$B1286)</f>
        <v>0</v>
      </c>
      <c r="F1286" s="654">
        <f>SUMIFS(BALANCE_P!$C:$C,BALANCE_P!$W:$W,'BALANCE-REF'!$B1286)</f>
        <v>0</v>
      </c>
      <c r="G1286" s="654">
        <f>SUMIFS(BALANCE_P!$D:$D,BALANCE_P!$W:$W,'BALANCE-REF'!$B1286)</f>
        <v>36262000</v>
      </c>
      <c r="H1286" s="656">
        <f>SUMIFS(BALANCE_P!$E:$E,BALANCE_P!$W:$W,'BALANCE-REF'!$B1286)</f>
        <v>0</v>
      </c>
      <c r="I1286" s="656">
        <f>SUMIFS(BALANCE_P!$F:$F,BALANCE_P!$W:$W,'BALANCE-REF'!$B1286)</f>
        <v>36262000</v>
      </c>
      <c r="J1286" s="687">
        <f t="shared" si="58"/>
        <v>0</v>
      </c>
      <c r="K1286" s="687">
        <f t="shared" si="59"/>
        <v>36262000</v>
      </c>
    </row>
    <row r="1287" spans="1:11" ht="19" x14ac:dyDescent="0.25">
      <c r="A1287" s="671">
        <f t="shared" si="60"/>
        <v>4</v>
      </c>
      <c r="B1287" s="652">
        <v>7251</v>
      </c>
      <c r="C1287" s="652" t="s">
        <v>324</v>
      </c>
      <c r="D1287" s="654">
        <f>SUMIFS('BALANCE_P-1'!$C:$C,'BALANCE_P-1'!$V:$V,'BALANCE-REF'!$B1287)</f>
        <v>0</v>
      </c>
      <c r="E1287" s="654">
        <f>SUMIFS('BALANCE_P-1'!$D:$D,'BALANCE_P-1'!$V:$V,'BALANCE-REF'!$B1287)</f>
        <v>0</v>
      </c>
      <c r="F1287" s="654">
        <f>SUMIFS(BALANCE_P!$C:$C,BALANCE_P!$V:$V,'BALANCE-REF'!$B1287)</f>
        <v>0</v>
      </c>
      <c r="G1287" s="654">
        <f>SUMIFS(BALANCE_P!$D:$D,BALANCE_P!$V:$V,'BALANCE-REF'!$B1287)</f>
        <v>36262000</v>
      </c>
      <c r="H1287" s="656">
        <f>SUMIFS(BALANCE_P!$E:$E,BALANCE_P!$V:$V,'BALANCE-REF'!$B1287)</f>
        <v>0</v>
      </c>
      <c r="I1287" s="656">
        <f>SUMIFS(BALANCE_P!$F:$F,BALANCE_P!$V:$V,'BALANCE-REF'!$B1287)</f>
        <v>36262000</v>
      </c>
      <c r="J1287" s="687">
        <f t="shared" si="58"/>
        <v>0</v>
      </c>
      <c r="K1287" s="687">
        <f t="shared" si="59"/>
        <v>36262000</v>
      </c>
    </row>
    <row r="1288" spans="1:11" ht="19" x14ac:dyDescent="0.25">
      <c r="A1288" s="671">
        <f t="shared" si="60"/>
        <v>4</v>
      </c>
      <c r="B1288" s="652">
        <v>7252</v>
      </c>
      <c r="C1288" s="652" t="s">
        <v>328</v>
      </c>
      <c r="D1288" s="654">
        <f>SUMIFS('BALANCE_P-1'!$C:$C,'BALANCE_P-1'!$V:$V,'BALANCE-REF'!$B1288)</f>
        <v>0</v>
      </c>
      <c r="E1288" s="654">
        <f>SUMIFS('BALANCE_P-1'!$D:$D,'BALANCE_P-1'!$V:$V,'BALANCE-REF'!$B1288)</f>
        <v>0</v>
      </c>
      <c r="F1288" s="654">
        <f>SUMIFS(BALANCE_P!$C:$C,BALANCE_P!$V:$V,'BALANCE-REF'!$B1288)</f>
        <v>0</v>
      </c>
      <c r="G1288" s="654">
        <f>SUMIFS(BALANCE_P!$D:$D,BALANCE_P!$V:$V,'BALANCE-REF'!$B1288)</f>
        <v>0</v>
      </c>
      <c r="H1288" s="656">
        <f>SUMIFS(BALANCE_P!$E:$E,BALANCE_P!$V:$V,'BALANCE-REF'!$B1288)</f>
        <v>0</v>
      </c>
      <c r="I1288" s="656">
        <f>SUMIFS(BALANCE_P!$F:$F,BALANCE_P!$V:$V,'BALANCE-REF'!$B1288)</f>
        <v>0</v>
      </c>
      <c r="J1288" s="687">
        <f t="shared" si="58"/>
        <v>0</v>
      </c>
      <c r="K1288" s="687">
        <f t="shared" si="59"/>
        <v>0</v>
      </c>
    </row>
    <row r="1289" spans="1:11" ht="19" x14ac:dyDescent="0.25">
      <c r="A1289" s="671">
        <f t="shared" si="60"/>
        <v>3</v>
      </c>
      <c r="B1289" s="652">
        <v>727</v>
      </c>
      <c r="C1289" s="652" t="s">
        <v>780</v>
      </c>
      <c r="D1289" s="654">
        <f>SUMIFS('BALANCE_P-1'!$C:$C,'BALANCE_P-1'!$W:$W,'BALANCE-REF'!$B1289)</f>
        <v>0</v>
      </c>
      <c r="E1289" s="654">
        <f>SUMIFS('BALANCE_P-1'!$D:$D,'BALANCE_P-1'!$W:$W,'BALANCE-REF'!$B1289)</f>
        <v>0</v>
      </c>
      <c r="F1289" s="654">
        <f>SUMIFS(BALANCE_P!$C:$C,BALANCE_P!$W:$W,'BALANCE-REF'!$B1289)</f>
        <v>3232076</v>
      </c>
      <c r="G1289" s="654">
        <f>SUMIFS(BALANCE_P!$D:$D,BALANCE_P!$W:$W,'BALANCE-REF'!$B1289)</f>
        <v>30338287</v>
      </c>
      <c r="H1289" s="656">
        <f>SUMIFS(BALANCE_P!$E:$E,BALANCE_P!$W:$W,'BALANCE-REF'!$B1289)</f>
        <v>0</v>
      </c>
      <c r="I1289" s="656">
        <f>SUMIFS(BALANCE_P!$F:$F,BALANCE_P!$W:$W,'BALANCE-REF'!$B1289)</f>
        <v>27106211</v>
      </c>
      <c r="J1289" s="687">
        <f t="shared" si="58"/>
        <v>0</v>
      </c>
      <c r="K1289" s="687">
        <f t="shared" si="59"/>
        <v>27106211</v>
      </c>
    </row>
    <row r="1290" spans="1:11" ht="19" x14ac:dyDescent="0.25">
      <c r="A1290" s="671">
        <f t="shared" si="60"/>
        <v>3</v>
      </c>
      <c r="B1290" s="652">
        <v>728</v>
      </c>
      <c r="C1290" s="652" t="s">
        <v>1762</v>
      </c>
      <c r="D1290" s="654">
        <f>SUMIFS('BALANCE_P-1'!$C:$C,'BALANCE_P-1'!$W:$W,'BALANCE-REF'!$B1290)</f>
        <v>0</v>
      </c>
      <c r="E1290" s="654">
        <f>SUMIFS('BALANCE_P-1'!$D:$D,'BALANCE_P-1'!$W:$W,'BALANCE-REF'!$B1290)</f>
        <v>0</v>
      </c>
      <c r="F1290" s="654">
        <f>SUMIFS(BALANCE_P!$C:$C,BALANCE_P!$W:$W,'BALANCE-REF'!$B1290)</f>
        <v>9360</v>
      </c>
      <c r="G1290" s="654">
        <f>SUMIFS(BALANCE_P!$D:$D,BALANCE_P!$W:$W,'BALANCE-REF'!$B1290)</f>
        <v>6361215</v>
      </c>
      <c r="H1290" s="656">
        <f>SUMIFS(BALANCE_P!$E:$E,BALANCE_P!$W:$W,'BALANCE-REF'!$B1290)</f>
        <v>0</v>
      </c>
      <c r="I1290" s="656">
        <f>SUMIFS(BALANCE_P!$F:$F,BALANCE_P!$W:$W,'BALANCE-REF'!$B1290)</f>
        <v>6351855</v>
      </c>
      <c r="J1290" s="687">
        <f t="shared" ref="J1290:J1356" si="61">H1290-D1290</f>
        <v>0</v>
      </c>
      <c r="K1290" s="687">
        <f t="shared" ref="K1290:K1356" si="62">I1290-E1290</f>
        <v>6351855</v>
      </c>
    </row>
    <row r="1291" spans="1:11" ht="19" x14ac:dyDescent="0.25">
      <c r="A1291" s="671">
        <f t="shared" si="60"/>
        <v>4</v>
      </c>
      <c r="B1291" s="652">
        <v>7281</v>
      </c>
      <c r="C1291" s="652" t="s">
        <v>2764</v>
      </c>
      <c r="D1291" s="654">
        <f>SUMIFS('BALANCE_P-1'!$C:$C,'BALANCE_P-1'!$V:$V,'BALANCE-REF'!$B1291)</f>
        <v>0</v>
      </c>
      <c r="E1291" s="654">
        <f>SUMIFS('BALANCE_P-1'!$D:$D,'BALANCE_P-1'!$V:$V,'BALANCE-REF'!$B1291)</f>
        <v>0</v>
      </c>
      <c r="F1291" s="654">
        <f>SUMIFS(BALANCE_P!$C:$C,BALANCE_P!$V:$V,'BALANCE-REF'!$B1291)</f>
        <v>9360</v>
      </c>
      <c r="G1291" s="654">
        <f>SUMIFS(BALANCE_P!$D:$D,BALANCE_P!$V:$V,'BALANCE-REF'!$B1291)</f>
        <v>6361215</v>
      </c>
      <c r="H1291" s="656">
        <f>SUMIFS(BALANCE_P!$E:$E,BALANCE_P!$V:$V,'BALANCE-REF'!$B1291)</f>
        <v>0</v>
      </c>
      <c r="I1291" s="656">
        <f>SUMIFS(BALANCE_P!$F:$F,BALANCE_P!$V:$V,'BALANCE-REF'!$B1291)</f>
        <v>6351855</v>
      </c>
      <c r="J1291" s="687">
        <f t="shared" si="61"/>
        <v>0</v>
      </c>
      <c r="K1291" s="687">
        <f t="shared" si="62"/>
        <v>6351855</v>
      </c>
    </row>
    <row r="1292" spans="1:11" ht="19" x14ac:dyDescent="0.25">
      <c r="A1292" s="671">
        <f t="shared" si="60"/>
        <v>4</v>
      </c>
      <c r="B1292" s="652">
        <v>7282</v>
      </c>
      <c r="C1292" s="652" t="s">
        <v>2379</v>
      </c>
      <c r="D1292" s="654">
        <f>SUMIFS('BALANCE_P-1'!$C:$C,'BALANCE_P-1'!$V:$V,'BALANCE-REF'!$B1292)</f>
        <v>0</v>
      </c>
      <c r="E1292" s="654">
        <f>SUMIFS('BALANCE_P-1'!$D:$D,'BALANCE_P-1'!$V:$V,'BALANCE-REF'!$B1292)</f>
        <v>0</v>
      </c>
      <c r="F1292" s="654">
        <f>SUMIFS(BALANCE_P!$C:$C,BALANCE_P!$V:$V,'BALANCE-REF'!$B1292)</f>
        <v>0</v>
      </c>
      <c r="G1292" s="654">
        <f>SUMIFS(BALANCE_P!$D:$D,BALANCE_P!$V:$V,'BALANCE-REF'!$B1292)</f>
        <v>0</v>
      </c>
      <c r="H1292" s="656">
        <f>SUMIFS(BALANCE_P!$E:$E,BALANCE_P!$V:$V,'BALANCE-REF'!$B1292)</f>
        <v>0</v>
      </c>
      <c r="I1292" s="656">
        <f>SUMIFS(BALANCE_P!$F:$F,BALANCE_P!$V:$V,'BALANCE-REF'!$B1292)</f>
        <v>0</v>
      </c>
      <c r="J1292" s="687">
        <f t="shared" si="61"/>
        <v>0</v>
      </c>
      <c r="K1292" s="687">
        <f t="shared" si="62"/>
        <v>0</v>
      </c>
    </row>
    <row r="1293" spans="1:11" ht="19" x14ac:dyDescent="0.25">
      <c r="A1293" s="671">
        <f t="shared" si="60"/>
        <v>4</v>
      </c>
      <c r="B1293" s="652">
        <v>7289</v>
      </c>
      <c r="C1293" s="652" t="s">
        <v>183</v>
      </c>
      <c r="D1293" s="654">
        <f>SUMIFS('BALANCE_P-1'!$C:$C,'BALANCE_P-1'!$V:$V,'BALANCE-REF'!$B1293)</f>
        <v>0</v>
      </c>
      <c r="E1293" s="654">
        <f>SUMIFS('BALANCE_P-1'!$D:$D,'BALANCE_P-1'!$V:$V,'BALANCE-REF'!$B1293)</f>
        <v>0</v>
      </c>
      <c r="F1293" s="654">
        <f>SUMIFS(BALANCE_P!$C:$C,BALANCE_P!$V:$V,'BALANCE-REF'!$B1293)</f>
        <v>0</v>
      </c>
      <c r="G1293" s="654">
        <f>SUMIFS(BALANCE_P!$D:$D,BALANCE_P!$V:$V,'BALANCE-REF'!$B1293)</f>
        <v>0</v>
      </c>
      <c r="H1293" s="656">
        <f>SUMIFS(BALANCE_P!$E:$E,BALANCE_P!$V:$V,'BALANCE-REF'!$B1293)</f>
        <v>0</v>
      </c>
      <c r="I1293" s="656">
        <f>SUMIFS(BALANCE_P!$F:$F,BALANCE_P!$V:$V,'BALANCE-REF'!$B1293)</f>
        <v>0</v>
      </c>
      <c r="J1293" s="687">
        <f t="shared" si="61"/>
        <v>0</v>
      </c>
      <c r="K1293" s="687">
        <f t="shared" si="62"/>
        <v>0</v>
      </c>
    </row>
    <row r="1294" spans="1:11" ht="19" x14ac:dyDescent="0.25">
      <c r="A1294" s="671">
        <f t="shared" si="60"/>
        <v>3</v>
      </c>
      <c r="B1294" s="652">
        <v>729</v>
      </c>
      <c r="C1294" s="652" t="s">
        <v>2765</v>
      </c>
      <c r="D1294" s="654">
        <f>SUMIFS('BALANCE_P-1'!$C:$C,'BALANCE_P-1'!$W:$W,'BALANCE-REF'!$B1294)</f>
        <v>0</v>
      </c>
      <c r="E1294" s="654">
        <f>SUMIFS('BALANCE_P-1'!$D:$D,'BALANCE_P-1'!$W:$W,'BALANCE-REF'!$B1294)</f>
        <v>0</v>
      </c>
      <c r="F1294" s="654">
        <f>SUMIFS(BALANCE_P!$C:$C,BALANCE_P!$W:$W,'BALANCE-REF'!$B1294)</f>
        <v>592010</v>
      </c>
      <c r="G1294" s="654">
        <f>SUMIFS(BALANCE_P!$D:$D,BALANCE_P!$W:$W,'BALANCE-REF'!$B1294)</f>
        <v>81620201</v>
      </c>
      <c r="H1294" s="656">
        <f>SUMIFS(BALANCE_P!$E:$E,BALANCE_P!$W:$W,'BALANCE-REF'!$B1294)</f>
        <v>0</v>
      </c>
      <c r="I1294" s="656">
        <f>SUMIFS(BALANCE_P!$F:$F,BALANCE_P!$W:$W,'BALANCE-REF'!$B1294)</f>
        <v>81028191</v>
      </c>
      <c r="J1294" s="687">
        <f t="shared" si="61"/>
        <v>0</v>
      </c>
      <c r="K1294" s="687">
        <f t="shared" si="62"/>
        <v>81028191</v>
      </c>
    </row>
    <row r="1295" spans="1:11" ht="19" x14ac:dyDescent="0.25">
      <c r="A1295" s="671">
        <f t="shared" si="60"/>
        <v>2</v>
      </c>
      <c r="B1295" s="658">
        <v>73</v>
      </c>
      <c r="C1295" s="658" t="s">
        <v>784</v>
      </c>
      <c r="D1295" s="659">
        <f>SUMIFS('BALANCE_P-1'!$C:$C,'BALANCE_P-1'!$X:$X,'BALANCE-REF'!$B1295)</f>
        <v>0</v>
      </c>
      <c r="E1295" s="659">
        <f>SUMIFS('BALANCE_P-1'!$D:$D,'BALANCE_P-1'!$X:$X,'BALANCE-REF'!$B1295)</f>
        <v>0</v>
      </c>
      <c r="F1295" s="659">
        <f>SUMIFS(BALANCE_P!$C:$C,BALANCE_P!$X:$X,'BALANCE-REF'!$B1295)</f>
        <v>0</v>
      </c>
      <c r="G1295" s="659">
        <f>SUMIFS(BALANCE_P!$D:$D,BALANCE_P!$X:$X,'BALANCE-REF'!$B1295)</f>
        <v>0</v>
      </c>
      <c r="H1295" s="656">
        <f>SUMIFS(BALANCE_P!$E:$E,BALANCE_P!$X:$X,'BALANCE-REF'!$B1295)</f>
        <v>0</v>
      </c>
      <c r="I1295" s="656">
        <f>SUMIFS(BALANCE_P!$F:$F,BALANCE_P!$X:$X,'BALANCE-REF'!$B1295)</f>
        <v>0</v>
      </c>
      <c r="J1295" s="687">
        <f t="shared" si="61"/>
        <v>0</v>
      </c>
      <c r="K1295" s="687">
        <f t="shared" si="62"/>
        <v>0</v>
      </c>
    </row>
    <row r="1296" spans="1:11" ht="19" x14ac:dyDescent="0.25">
      <c r="A1296" s="671">
        <f t="shared" si="60"/>
        <v>3</v>
      </c>
      <c r="B1296" s="652">
        <v>731</v>
      </c>
      <c r="C1296" s="652" t="s">
        <v>785</v>
      </c>
      <c r="D1296" s="654">
        <f>SUMIFS('BALANCE_P-1'!$C:$C,'BALANCE_P-1'!$W:$W,'BALANCE-REF'!$B1296)</f>
        <v>0</v>
      </c>
      <c r="E1296" s="654">
        <f>SUMIFS('BALANCE_P-1'!$D:$D,'BALANCE_P-1'!$W:$W,'BALANCE-REF'!$B1296)</f>
        <v>0</v>
      </c>
      <c r="F1296" s="654">
        <f>SUMIFS(BALANCE_P!$C:$C,BALANCE_P!$W:$W,'BALANCE-REF'!$B1296)</f>
        <v>0</v>
      </c>
      <c r="G1296" s="654">
        <f>SUMIFS(BALANCE_P!$D:$D,BALANCE_P!$W:$W,'BALANCE-REF'!$B1296)</f>
        <v>0</v>
      </c>
      <c r="H1296" s="656">
        <f>SUMIFS(BALANCE_P!$E:$E,BALANCE_P!$W:$W,'BALANCE-REF'!$B1296)</f>
        <v>0</v>
      </c>
      <c r="I1296" s="656">
        <f>SUMIFS(BALANCE_P!$F:$F,BALANCE_P!$W:$W,'BALANCE-REF'!$B1296)</f>
        <v>0</v>
      </c>
      <c r="J1296" s="687">
        <f t="shared" si="61"/>
        <v>0</v>
      </c>
      <c r="K1296" s="687">
        <f t="shared" si="62"/>
        <v>0</v>
      </c>
    </row>
    <row r="1297" spans="1:11" ht="19" x14ac:dyDescent="0.25">
      <c r="A1297" s="671">
        <f t="shared" si="60"/>
        <v>3</v>
      </c>
      <c r="B1297" s="652">
        <v>732</v>
      </c>
      <c r="C1297" s="652" t="s">
        <v>786</v>
      </c>
      <c r="D1297" s="654">
        <f>SUMIFS('BALANCE_P-1'!$C:$C,'BALANCE_P-1'!$W:$W,'BALANCE-REF'!$B1297)</f>
        <v>0</v>
      </c>
      <c r="E1297" s="654">
        <f>SUMIFS('BALANCE_P-1'!$D:$D,'BALANCE_P-1'!$W:$W,'BALANCE-REF'!$B1297)</f>
        <v>0</v>
      </c>
      <c r="F1297" s="654">
        <f>SUMIFS(BALANCE_P!$C:$C,BALANCE_P!$W:$W,'BALANCE-REF'!$B1297)</f>
        <v>0</v>
      </c>
      <c r="G1297" s="654">
        <f>SUMIFS(BALANCE_P!$D:$D,BALANCE_P!$W:$W,'BALANCE-REF'!$B1297)</f>
        <v>0</v>
      </c>
      <c r="H1297" s="656">
        <f>SUMIFS(BALANCE_P!$E:$E,BALANCE_P!$W:$W,'BALANCE-REF'!$B1297)</f>
        <v>0</v>
      </c>
      <c r="I1297" s="656">
        <f>SUMIFS(BALANCE_P!$F:$F,BALANCE_P!$W:$W,'BALANCE-REF'!$B1297)</f>
        <v>0</v>
      </c>
      <c r="J1297" s="687">
        <f t="shared" si="61"/>
        <v>0</v>
      </c>
      <c r="K1297" s="687">
        <f t="shared" si="62"/>
        <v>0</v>
      </c>
    </row>
    <row r="1298" spans="1:11" ht="19" x14ac:dyDescent="0.25">
      <c r="A1298" s="671">
        <f t="shared" si="60"/>
        <v>2</v>
      </c>
      <c r="B1298" s="658">
        <v>74</v>
      </c>
      <c r="C1298" s="658" t="s">
        <v>345</v>
      </c>
      <c r="D1298" s="659">
        <f>SUMIFS('BALANCE_P-1'!$C:$C,'BALANCE_P-1'!$X:$X,'BALANCE-REF'!$B1298)</f>
        <v>0</v>
      </c>
      <c r="E1298" s="659">
        <f>SUMIFS('BALANCE_P-1'!$D:$D,'BALANCE_P-1'!$X:$X,'BALANCE-REF'!$B1298)</f>
        <v>0</v>
      </c>
      <c r="F1298" s="659">
        <f>SUMIFS(BALANCE_P!$C:$C,BALANCE_P!$X:$X,'BALANCE-REF'!$B1298)</f>
        <v>0</v>
      </c>
      <c r="G1298" s="659">
        <f>SUMIFS(BALANCE_P!$D:$D,BALANCE_P!$X:$X,'BALANCE-REF'!$B1298)</f>
        <v>20000000</v>
      </c>
      <c r="H1298" s="656">
        <f>SUMIFS(BALANCE_P!$E:$E,BALANCE_P!$X:$X,'BALANCE-REF'!$B1298)</f>
        <v>0</v>
      </c>
      <c r="I1298" s="656">
        <f>SUMIFS(BALANCE_P!$F:$F,BALANCE_P!$X:$X,'BALANCE-REF'!$B1298)</f>
        <v>20000000</v>
      </c>
      <c r="J1298" s="687">
        <f t="shared" si="61"/>
        <v>0</v>
      </c>
      <c r="K1298" s="687">
        <f t="shared" si="62"/>
        <v>20000000</v>
      </c>
    </row>
    <row r="1299" spans="1:11" ht="19" x14ac:dyDescent="0.25">
      <c r="A1299" s="671">
        <f t="shared" si="60"/>
        <v>2</v>
      </c>
      <c r="B1299" s="658">
        <v>75</v>
      </c>
      <c r="C1299" s="658" t="s">
        <v>2766</v>
      </c>
      <c r="D1299" s="659">
        <f>SUMIFS('BALANCE_P-1'!$C:$C,'BALANCE_P-1'!$X:$X,'BALANCE-REF'!$B1299)</f>
        <v>0</v>
      </c>
      <c r="E1299" s="659">
        <f>SUMIFS('BALANCE_P-1'!$D:$D,'BALANCE_P-1'!$X:$X,'BALANCE-REF'!$B1299)</f>
        <v>0</v>
      </c>
      <c r="F1299" s="659">
        <f>SUMIFS(BALANCE_P!$C:$C,BALANCE_P!$X:$X,'BALANCE-REF'!$B1299)</f>
        <v>0</v>
      </c>
      <c r="G1299" s="659">
        <f>SUMIFS(BALANCE_P!$D:$D,BALANCE_P!$X:$X,'BALANCE-REF'!$B1299)</f>
        <v>0</v>
      </c>
      <c r="H1299" s="656">
        <f>SUMIFS(BALANCE_P!$E:$E,BALANCE_P!$X:$X,'BALANCE-REF'!$B1299)</f>
        <v>0</v>
      </c>
      <c r="I1299" s="656">
        <f>SUMIFS(BALANCE_P!$F:$F,BALANCE_P!$X:$X,'BALANCE-REF'!$B1299)</f>
        <v>0</v>
      </c>
      <c r="J1299" s="687">
        <f t="shared" si="61"/>
        <v>0</v>
      </c>
      <c r="K1299" s="687">
        <f t="shared" si="62"/>
        <v>0</v>
      </c>
    </row>
    <row r="1300" spans="1:11" ht="19" x14ac:dyDescent="0.25">
      <c r="A1300" s="671">
        <f t="shared" si="60"/>
        <v>2</v>
      </c>
      <c r="B1300" s="658">
        <v>76</v>
      </c>
      <c r="C1300" s="658" t="s">
        <v>2767</v>
      </c>
      <c r="D1300" s="659">
        <f>SUMIFS('BALANCE_P-1'!$C:$C,'BALANCE_P-1'!$X:$X,'BALANCE-REF'!$B1300)</f>
        <v>0</v>
      </c>
      <c r="E1300" s="659">
        <f>SUMIFS('BALANCE_P-1'!$D:$D,'BALANCE_P-1'!$X:$X,'BALANCE-REF'!$B1300)</f>
        <v>0</v>
      </c>
      <c r="F1300" s="659">
        <f>SUMIFS(BALANCE_P!$C:$C,BALANCE_P!$X:$X,'BALANCE-REF'!$B1300)</f>
        <v>501301</v>
      </c>
      <c r="G1300" s="659">
        <f>SUMIFS(BALANCE_P!$D:$D,BALANCE_P!$X:$X,'BALANCE-REF'!$B1300)</f>
        <v>7603627071</v>
      </c>
      <c r="H1300" s="656">
        <f>SUMIFS(BALANCE_P!$E:$E,BALANCE_P!$X:$X,'BALANCE-REF'!$B1300)</f>
        <v>0</v>
      </c>
      <c r="I1300" s="656">
        <f>SUMIFS(BALANCE_P!$F:$F,BALANCE_P!$X:$X,'BALANCE-REF'!$B1300)</f>
        <v>7603125770</v>
      </c>
      <c r="J1300" s="687">
        <f t="shared" si="61"/>
        <v>0</v>
      </c>
      <c r="K1300" s="687">
        <f t="shared" si="62"/>
        <v>7603125770</v>
      </c>
    </row>
    <row r="1301" spans="1:11" ht="19" x14ac:dyDescent="0.25">
      <c r="A1301" s="671">
        <f t="shared" si="60"/>
        <v>3</v>
      </c>
      <c r="B1301" s="652">
        <v>761</v>
      </c>
      <c r="C1301" s="652" t="s">
        <v>184</v>
      </c>
      <c r="D1301" s="654">
        <f>SUMIFS('BALANCE_P-1'!$C:$C,'BALANCE_P-1'!$W:$W,'BALANCE-REF'!$B1301)</f>
        <v>0</v>
      </c>
      <c r="E1301" s="654">
        <f>SUMIFS('BALANCE_P-1'!$D:$D,'BALANCE_P-1'!$W:$W,'BALANCE-REF'!$B1301)</f>
        <v>0</v>
      </c>
      <c r="F1301" s="654">
        <f>SUMIFS(BALANCE_P!$C:$C,BALANCE_P!$W:$W,'BALANCE-REF'!$B1301)</f>
        <v>0</v>
      </c>
      <c r="G1301" s="654">
        <f>SUMIFS(BALANCE_P!$D:$D,BALANCE_P!$W:$W,'BALANCE-REF'!$B1301)</f>
        <v>0</v>
      </c>
      <c r="H1301" s="656">
        <f>SUMIFS(BALANCE_P!$E:$E,BALANCE_P!$W:$W,'BALANCE-REF'!$B1301)</f>
        <v>0</v>
      </c>
      <c r="I1301" s="656">
        <f>SUMIFS(BALANCE_P!$F:$F,BALANCE_P!$W:$W,'BALANCE-REF'!$B1301)</f>
        <v>0</v>
      </c>
      <c r="J1301" s="687">
        <f t="shared" si="61"/>
        <v>0</v>
      </c>
      <c r="K1301" s="687">
        <f t="shared" si="62"/>
        <v>0</v>
      </c>
    </row>
    <row r="1302" spans="1:11" ht="19" x14ac:dyDescent="0.25">
      <c r="A1302" s="671">
        <f t="shared" si="60"/>
        <v>3</v>
      </c>
      <c r="B1302" s="652">
        <v>763</v>
      </c>
      <c r="C1302" s="652" t="s">
        <v>358</v>
      </c>
      <c r="D1302" s="654">
        <f>SUMIFS('BALANCE_P-1'!$C:$C,'BALANCE_P-1'!$W:$W,'BALANCE-REF'!$B1302)</f>
        <v>0</v>
      </c>
      <c r="E1302" s="654">
        <f>SUMIFS('BALANCE_P-1'!$D:$D,'BALANCE_P-1'!$W:$W,'BALANCE-REF'!$B1302)</f>
        <v>0</v>
      </c>
      <c r="F1302" s="654">
        <f>SUMIFS(BALANCE_P!$C:$C,BALANCE_P!$W:$W,'BALANCE-REF'!$B1302)</f>
        <v>0</v>
      </c>
      <c r="G1302" s="654">
        <f>SUMIFS(BALANCE_P!$D:$D,BALANCE_P!$W:$W,'BALANCE-REF'!$B1302)</f>
        <v>0</v>
      </c>
      <c r="H1302" s="656">
        <f>SUMIFS(BALANCE_P!$E:$E,BALANCE_P!$W:$W,'BALANCE-REF'!$B1302)</f>
        <v>0</v>
      </c>
      <c r="I1302" s="656">
        <f>SUMIFS(BALANCE_P!$F:$F,BALANCE_P!$W:$W,'BALANCE-REF'!$B1302)</f>
        <v>0</v>
      </c>
      <c r="J1302" s="687">
        <f t="shared" si="61"/>
        <v>0</v>
      </c>
      <c r="K1302" s="687">
        <f t="shared" si="62"/>
        <v>0</v>
      </c>
    </row>
    <row r="1303" spans="1:11" ht="19" x14ac:dyDescent="0.25">
      <c r="A1303" s="671">
        <f t="shared" si="60"/>
        <v>4</v>
      </c>
      <c r="B1303" s="652">
        <v>7631</v>
      </c>
      <c r="C1303" s="652" t="s">
        <v>2768</v>
      </c>
      <c r="D1303" s="654">
        <f>SUMIFS('BALANCE_P-1'!$C:$C,'BALANCE_P-1'!$V:$V,'BALANCE-REF'!$B1303)</f>
        <v>0</v>
      </c>
      <c r="E1303" s="654">
        <f>SUMIFS('BALANCE_P-1'!$D:$D,'BALANCE_P-1'!$V:$V,'BALANCE-REF'!$B1303)</f>
        <v>0</v>
      </c>
      <c r="F1303" s="654">
        <f>SUMIFS(BALANCE_P!$C:$C,BALANCE_P!$V:$V,'BALANCE-REF'!$B1303)</f>
        <v>0</v>
      </c>
      <c r="G1303" s="654">
        <f>SUMIFS(BALANCE_P!$D:$D,BALANCE_P!$V:$V,'BALANCE-REF'!$B1303)</f>
        <v>0</v>
      </c>
      <c r="H1303" s="656">
        <f>SUMIFS(BALANCE_P!$E:$E,BALANCE_P!$V:$V,'BALANCE-REF'!$B1303)</f>
        <v>0</v>
      </c>
      <c r="I1303" s="656">
        <f>SUMIFS(BALANCE_P!$F:$F,BALANCE_P!$V:$V,'BALANCE-REF'!$B1303)</f>
        <v>0</v>
      </c>
      <c r="J1303" s="687">
        <f t="shared" si="61"/>
        <v>0</v>
      </c>
      <c r="K1303" s="687">
        <f t="shared" si="62"/>
        <v>0</v>
      </c>
    </row>
    <row r="1304" spans="1:11" ht="19" x14ac:dyDescent="0.25">
      <c r="A1304" s="671">
        <f t="shared" si="60"/>
        <v>5</v>
      </c>
      <c r="B1304" s="652">
        <v>76311</v>
      </c>
      <c r="C1304" s="652" t="s">
        <v>2769</v>
      </c>
      <c r="D1304" s="654">
        <f>SUMIFS('BALANCE_P-1'!$C:$C,'BALANCE_P-1'!$U:$U,'BALANCE-REF'!$B1304)</f>
        <v>0</v>
      </c>
      <c r="E1304" s="654">
        <f>SUMIFS('BALANCE_P-1'!$D:$D,'BALANCE_P-1'!$U:$U,'BALANCE-REF'!$B1304)</f>
        <v>0</v>
      </c>
      <c r="F1304" s="654">
        <f>SUMIFS(BALANCE_P!$C:$C,BALANCE_P!$U:$U,'BALANCE-REF'!$B1304)</f>
        <v>0</v>
      </c>
      <c r="G1304" s="654">
        <f>SUMIFS(BALANCE_P!$D:$D,BALANCE_P!$U:$U,'BALANCE-REF'!$B1304)</f>
        <v>0</v>
      </c>
      <c r="H1304" s="656">
        <f>SUMIFS(BALANCE_P!$E:$E,BALANCE_P!$U:$U,'BALANCE-REF'!$B1304)</f>
        <v>0</v>
      </c>
      <c r="I1304" s="656">
        <f>SUMIFS(BALANCE_P!$F:$F,BALANCE_P!$U:$U,'BALANCE-REF'!$B1304)</f>
        <v>0</v>
      </c>
      <c r="J1304" s="687">
        <f t="shared" si="61"/>
        <v>0</v>
      </c>
      <c r="K1304" s="687">
        <f t="shared" si="62"/>
        <v>0</v>
      </c>
    </row>
    <row r="1305" spans="1:11" ht="19" x14ac:dyDescent="0.25">
      <c r="A1305" s="671">
        <f t="shared" si="60"/>
        <v>5</v>
      </c>
      <c r="B1305" s="652">
        <v>76312</v>
      </c>
      <c r="C1305" s="652" t="s">
        <v>2770</v>
      </c>
      <c r="D1305" s="654">
        <f>SUMIFS('BALANCE_P-1'!$C:$C,'BALANCE_P-1'!$U:$U,'BALANCE-REF'!$B1305)</f>
        <v>0</v>
      </c>
      <c r="E1305" s="654">
        <f>SUMIFS('BALANCE_P-1'!$D:$D,'BALANCE_P-1'!$U:$U,'BALANCE-REF'!$B1305)</f>
        <v>0</v>
      </c>
      <c r="F1305" s="654">
        <f>SUMIFS(BALANCE_P!$C:$C,BALANCE_P!$U:$U,'BALANCE-REF'!$B1305)</f>
        <v>0</v>
      </c>
      <c r="G1305" s="654">
        <f>SUMIFS(BALANCE_P!$D:$D,BALANCE_P!$U:$U,'BALANCE-REF'!$B1305)</f>
        <v>0</v>
      </c>
      <c r="H1305" s="656">
        <f>SUMIFS(BALANCE_P!$E:$E,BALANCE_P!$U:$U,'BALANCE-REF'!$B1305)</f>
        <v>0</v>
      </c>
      <c r="I1305" s="656">
        <f>SUMIFS(BALANCE_P!$F:$F,BALANCE_P!$U:$U,'BALANCE-REF'!$B1305)</f>
        <v>0</v>
      </c>
      <c r="J1305" s="687">
        <f t="shared" si="61"/>
        <v>0</v>
      </c>
      <c r="K1305" s="687">
        <f t="shared" si="62"/>
        <v>0</v>
      </c>
    </row>
    <row r="1306" spans="1:11" ht="19" x14ac:dyDescent="0.25">
      <c r="A1306" s="671">
        <f t="shared" si="60"/>
        <v>4</v>
      </c>
      <c r="B1306" s="652">
        <v>7632</v>
      </c>
      <c r="C1306" s="652" t="s">
        <v>2771</v>
      </c>
      <c r="D1306" s="654">
        <f>SUMIFS('BALANCE_P-1'!$C:$C,'BALANCE_P-1'!$V:$V,'BALANCE-REF'!$B1306)</f>
        <v>0</v>
      </c>
      <c r="E1306" s="654">
        <f>SUMIFS('BALANCE_P-1'!$D:$D,'BALANCE_P-1'!$V:$V,'BALANCE-REF'!$B1306)</f>
        <v>0</v>
      </c>
      <c r="F1306" s="654">
        <f>SUMIFS(BALANCE_P!$C:$C,BALANCE_P!$V:$V,'BALANCE-REF'!$B1306)</f>
        <v>0</v>
      </c>
      <c r="G1306" s="654">
        <f>SUMIFS(BALANCE_P!$D:$D,BALANCE_P!$V:$V,'BALANCE-REF'!$B1306)</f>
        <v>0</v>
      </c>
      <c r="H1306" s="656">
        <f>SUMIFS(BALANCE_P!$E:$E,BALANCE_P!$V:$V,'BALANCE-REF'!$B1306)</f>
        <v>0</v>
      </c>
      <c r="I1306" s="656">
        <f>SUMIFS(BALANCE_P!$F:$F,BALANCE_P!$V:$V,'BALANCE-REF'!$B1306)</f>
        <v>0</v>
      </c>
      <c r="J1306" s="687">
        <f t="shared" si="61"/>
        <v>0</v>
      </c>
      <c r="K1306" s="687">
        <f t="shared" si="62"/>
        <v>0</v>
      </c>
    </row>
    <row r="1307" spans="1:11" ht="19" x14ac:dyDescent="0.25">
      <c r="A1307" s="671">
        <f t="shared" si="60"/>
        <v>5</v>
      </c>
      <c r="B1307" s="652">
        <v>76321</v>
      </c>
      <c r="C1307" s="652" t="s">
        <v>2772</v>
      </c>
      <c r="D1307" s="654">
        <f>SUMIFS('BALANCE_P-1'!$C:$C,'BALANCE_P-1'!$U:$U,'BALANCE-REF'!$B1307)</f>
        <v>0</v>
      </c>
      <c r="E1307" s="654">
        <f>SUMIFS('BALANCE_P-1'!$D:$D,'BALANCE_P-1'!$U:$U,'BALANCE-REF'!$B1307)</f>
        <v>0</v>
      </c>
      <c r="F1307" s="654">
        <f>SUMIFS(BALANCE_P!$C:$C,BALANCE_P!$U:$U,'BALANCE-REF'!$B1307)</f>
        <v>0</v>
      </c>
      <c r="G1307" s="654">
        <f>SUMIFS(BALANCE_P!$D:$D,BALANCE_P!$U:$U,'BALANCE-REF'!$B1307)</f>
        <v>0</v>
      </c>
      <c r="H1307" s="656">
        <f>SUMIFS(BALANCE_P!$E:$E,BALANCE_P!$U:$U,'BALANCE-REF'!$B1307)</f>
        <v>0</v>
      </c>
      <c r="I1307" s="656">
        <f>SUMIFS(BALANCE_P!$F:$F,BALANCE_P!$U:$U,'BALANCE-REF'!$B1307)</f>
        <v>0</v>
      </c>
      <c r="J1307" s="687">
        <f t="shared" si="61"/>
        <v>0</v>
      </c>
      <c r="K1307" s="687">
        <f t="shared" si="62"/>
        <v>0</v>
      </c>
    </row>
    <row r="1308" spans="1:11" ht="19" x14ac:dyDescent="0.25">
      <c r="A1308" s="671">
        <f t="shared" si="60"/>
        <v>5</v>
      </c>
      <c r="B1308" s="652">
        <v>76322</v>
      </c>
      <c r="C1308" s="652" t="s">
        <v>2773</v>
      </c>
      <c r="D1308" s="654">
        <f>SUMIFS('BALANCE_P-1'!$C:$C,'BALANCE_P-1'!$U:$U,'BALANCE-REF'!$B1308)</f>
        <v>0</v>
      </c>
      <c r="E1308" s="654">
        <f>SUMIFS('BALANCE_P-1'!$D:$D,'BALANCE_P-1'!$U:$U,'BALANCE-REF'!$B1308)</f>
        <v>0</v>
      </c>
      <c r="F1308" s="654">
        <f>SUMIFS(BALANCE_P!$C:$C,BALANCE_P!$U:$U,'BALANCE-REF'!$B1308)</f>
        <v>0</v>
      </c>
      <c r="G1308" s="654">
        <f>SUMIFS(BALANCE_P!$D:$D,BALANCE_P!$U:$U,'BALANCE-REF'!$B1308)</f>
        <v>0</v>
      </c>
      <c r="H1308" s="656">
        <f>SUMIFS(BALANCE_P!$E:$E,BALANCE_P!$U:$U,'BALANCE-REF'!$B1308)</f>
        <v>0</v>
      </c>
      <c r="I1308" s="656">
        <f>SUMIFS(BALANCE_P!$F:$F,BALANCE_P!$U:$U,'BALANCE-REF'!$B1308)</f>
        <v>0</v>
      </c>
      <c r="J1308" s="687">
        <f t="shared" si="61"/>
        <v>0</v>
      </c>
      <c r="K1308" s="687">
        <f t="shared" si="62"/>
        <v>0</v>
      </c>
    </row>
    <row r="1309" spans="1:11" ht="19" x14ac:dyDescent="0.25">
      <c r="A1309" s="671">
        <f t="shared" si="60"/>
        <v>4</v>
      </c>
      <c r="B1309" s="652">
        <v>7633</v>
      </c>
      <c r="C1309" s="652" t="s">
        <v>2774</v>
      </c>
      <c r="D1309" s="654">
        <f>SUMIFS('BALANCE_P-1'!$C:$C,'BALANCE_P-1'!$V:$V,'BALANCE-REF'!$B1309)</f>
        <v>0</v>
      </c>
      <c r="E1309" s="654">
        <f>SUMIFS('BALANCE_P-1'!$D:$D,'BALANCE_P-1'!$V:$V,'BALANCE-REF'!$B1309)</f>
        <v>0</v>
      </c>
      <c r="F1309" s="654">
        <f>SUMIFS(BALANCE_P!$C:$C,BALANCE_P!$V:$V,'BALANCE-REF'!$B1309)</f>
        <v>0</v>
      </c>
      <c r="G1309" s="654">
        <f>SUMIFS(BALANCE_P!$D:$D,BALANCE_P!$V:$V,'BALANCE-REF'!$B1309)</f>
        <v>0</v>
      </c>
      <c r="H1309" s="656">
        <f>SUMIFS(BALANCE_P!$E:$E,BALANCE_P!$V:$V,'BALANCE-REF'!$B1309)</f>
        <v>0</v>
      </c>
      <c r="I1309" s="656">
        <f>SUMIFS(BALANCE_P!$F:$F,BALANCE_P!$V:$V,'BALANCE-REF'!$B1309)</f>
        <v>0</v>
      </c>
      <c r="J1309" s="687">
        <f t="shared" si="61"/>
        <v>0</v>
      </c>
      <c r="K1309" s="687">
        <f t="shared" si="62"/>
        <v>0</v>
      </c>
    </row>
    <row r="1310" spans="1:11" ht="19" x14ac:dyDescent="0.25">
      <c r="A1310" s="671">
        <f t="shared" si="60"/>
        <v>5</v>
      </c>
      <c r="B1310" s="652">
        <v>76331</v>
      </c>
      <c r="C1310" s="652" t="s">
        <v>2775</v>
      </c>
      <c r="D1310" s="654">
        <f>SUMIFS('BALANCE_P-1'!$C:$C,'BALANCE_P-1'!$U:$U,'BALANCE-REF'!$B1310)</f>
        <v>0</v>
      </c>
      <c r="E1310" s="654">
        <f>SUMIFS('BALANCE_P-1'!$D:$D,'BALANCE_P-1'!$U:$U,'BALANCE-REF'!$B1310)</f>
        <v>0</v>
      </c>
      <c r="F1310" s="654">
        <f>SUMIFS(BALANCE_P!$C:$C,BALANCE_P!$U:$U,'BALANCE-REF'!$B1310)</f>
        <v>0</v>
      </c>
      <c r="G1310" s="654">
        <f>SUMIFS(BALANCE_P!$D:$D,BALANCE_P!$U:$U,'BALANCE-REF'!$B1310)</f>
        <v>0</v>
      </c>
      <c r="H1310" s="656">
        <f>SUMIFS(BALANCE_P!$E:$E,BALANCE_P!$U:$U,'BALANCE-REF'!$B1310)</f>
        <v>0</v>
      </c>
      <c r="I1310" s="656">
        <f>SUMIFS(BALANCE_P!$F:$F,BALANCE_P!$U:$U,'BALANCE-REF'!$B1310)</f>
        <v>0</v>
      </c>
      <c r="J1310" s="687">
        <f t="shared" si="61"/>
        <v>0</v>
      </c>
      <c r="K1310" s="687">
        <f t="shared" si="62"/>
        <v>0</v>
      </c>
    </row>
    <row r="1311" spans="1:11" ht="19" x14ac:dyDescent="0.25">
      <c r="A1311" s="671">
        <f t="shared" ref="A1311:A1378" si="63">LEN(B1311)</f>
        <v>5</v>
      </c>
      <c r="B1311" s="652">
        <v>76332</v>
      </c>
      <c r="C1311" s="652" t="s">
        <v>2776</v>
      </c>
      <c r="D1311" s="654">
        <f>SUMIFS('BALANCE_P-1'!$C:$C,'BALANCE_P-1'!$U:$U,'BALANCE-REF'!$B1311)</f>
        <v>0</v>
      </c>
      <c r="E1311" s="654">
        <f>SUMIFS('BALANCE_P-1'!$D:$D,'BALANCE_P-1'!$U:$U,'BALANCE-REF'!$B1311)</f>
        <v>0</v>
      </c>
      <c r="F1311" s="654">
        <f>SUMIFS(BALANCE_P!$C:$C,BALANCE_P!$U:$U,'BALANCE-REF'!$B1311)</f>
        <v>0</v>
      </c>
      <c r="G1311" s="654">
        <f>SUMIFS(BALANCE_P!$D:$D,BALANCE_P!$U:$U,'BALANCE-REF'!$B1311)</f>
        <v>0</v>
      </c>
      <c r="H1311" s="656">
        <f>SUMIFS(BALANCE_P!$E:$E,BALANCE_P!$U:$U,'BALANCE-REF'!$B1311)</f>
        <v>0</v>
      </c>
      <c r="I1311" s="656">
        <f>SUMIFS(BALANCE_P!$F:$F,BALANCE_P!$U:$U,'BALANCE-REF'!$B1311)</f>
        <v>0</v>
      </c>
      <c r="J1311" s="687">
        <f t="shared" si="61"/>
        <v>0</v>
      </c>
      <c r="K1311" s="687">
        <f t="shared" si="62"/>
        <v>0</v>
      </c>
    </row>
    <row r="1312" spans="1:11" ht="19" x14ac:dyDescent="0.25">
      <c r="A1312" s="671">
        <f t="shared" si="63"/>
        <v>3</v>
      </c>
      <c r="B1312" s="652">
        <v>764</v>
      </c>
      <c r="C1312" s="652" t="s">
        <v>1773</v>
      </c>
      <c r="D1312" s="654">
        <f>SUMIFS('BALANCE_P-1'!$C:$C,'BALANCE_P-1'!$W:$W,'BALANCE-REF'!$B1312)</f>
        <v>0</v>
      </c>
      <c r="E1312" s="654">
        <f>SUMIFS('BALANCE_P-1'!$D:$D,'BALANCE_P-1'!$W:$W,'BALANCE-REF'!$B1312)</f>
        <v>0</v>
      </c>
      <c r="F1312" s="654">
        <f>SUMIFS(BALANCE_P!$C:$C,BALANCE_P!$W:$W,'BALANCE-REF'!$B1312)</f>
        <v>501301</v>
      </c>
      <c r="G1312" s="654">
        <f>SUMIFS(BALANCE_P!$D:$D,BALANCE_P!$W:$W,'BALANCE-REF'!$B1312)</f>
        <v>7596500148</v>
      </c>
      <c r="H1312" s="656">
        <f>SUMIFS(BALANCE_P!$E:$E,BALANCE_P!$W:$W,'BALANCE-REF'!$B1312)</f>
        <v>0</v>
      </c>
      <c r="I1312" s="656">
        <f>SUMIFS(BALANCE_P!$F:$F,BALANCE_P!$W:$W,'BALANCE-REF'!$B1312)</f>
        <v>7595998847</v>
      </c>
      <c r="J1312" s="687">
        <f t="shared" si="61"/>
        <v>0</v>
      </c>
      <c r="K1312" s="687">
        <f t="shared" si="62"/>
        <v>7595998847</v>
      </c>
    </row>
    <row r="1313" spans="1:11" ht="19" x14ac:dyDescent="0.25">
      <c r="A1313" s="671">
        <f t="shared" si="63"/>
        <v>4</v>
      </c>
      <c r="B1313" s="652">
        <v>7641</v>
      </c>
      <c r="C1313" s="652" t="s">
        <v>790</v>
      </c>
      <c r="D1313" s="654">
        <f>SUMIFS('BALANCE_P-1'!$C:$C,'BALANCE_P-1'!$V:$V,'BALANCE-REF'!$B1313)</f>
        <v>0</v>
      </c>
      <c r="E1313" s="654">
        <f>SUMIFS('BALANCE_P-1'!$D:$D,'BALANCE_P-1'!$V:$V,'BALANCE-REF'!$B1313)</f>
        <v>0</v>
      </c>
      <c r="F1313" s="654">
        <f>SUMIFS(BALANCE_P!$C:$C,BALANCE_P!$V:$V,'BALANCE-REF'!$B1313)</f>
        <v>0</v>
      </c>
      <c r="G1313" s="654">
        <f>SUMIFS(BALANCE_P!$D:$D,BALANCE_P!$V:$V,'BALANCE-REF'!$B1313)</f>
        <v>0</v>
      </c>
      <c r="H1313" s="656">
        <f>SUMIFS(BALANCE_P!$E:$E,BALANCE_P!$V:$V,'BALANCE-REF'!$B1313)</f>
        <v>0</v>
      </c>
      <c r="I1313" s="656">
        <f>SUMIFS(BALANCE_P!$F:$F,BALANCE_P!$V:$V,'BALANCE-REF'!$B1313)</f>
        <v>0</v>
      </c>
      <c r="J1313" s="687">
        <f t="shared" si="61"/>
        <v>0</v>
      </c>
      <c r="K1313" s="687">
        <f t="shared" si="62"/>
        <v>0</v>
      </c>
    </row>
    <row r="1314" spans="1:11" ht="19" x14ac:dyDescent="0.25">
      <c r="A1314" s="671">
        <f t="shared" si="63"/>
        <v>5</v>
      </c>
      <c r="B1314" s="652">
        <v>76411</v>
      </c>
      <c r="C1314" s="652" t="s">
        <v>2777</v>
      </c>
      <c r="D1314" s="654">
        <f>SUMIFS('BALANCE_P-1'!$C:$C,'BALANCE_P-1'!$U:$U,'BALANCE-REF'!$B1314)</f>
        <v>0</v>
      </c>
      <c r="E1314" s="654">
        <f>SUMIFS('BALANCE_P-1'!$D:$D,'BALANCE_P-1'!$U:$U,'BALANCE-REF'!$B1314)</f>
        <v>0</v>
      </c>
      <c r="F1314" s="654">
        <f>SUMIFS(BALANCE_P!$C:$C,BALANCE_P!$U:$U,'BALANCE-REF'!$B1314)</f>
        <v>0</v>
      </c>
      <c r="G1314" s="654">
        <f>SUMIFS(BALANCE_P!$D:$D,BALANCE_P!$U:$U,'BALANCE-REF'!$B1314)</f>
        <v>0</v>
      </c>
      <c r="H1314" s="656">
        <f>SUMIFS(BALANCE_P!$E:$E,BALANCE_P!$U:$U,'BALANCE-REF'!$B1314)</f>
        <v>0</v>
      </c>
      <c r="I1314" s="656">
        <f>SUMIFS(BALANCE_P!$F:$F,BALANCE_P!$U:$U,'BALANCE-REF'!$B1314)</f>
        <v>0</v>
      </c>
      <c r="J1314" s="687">
        <f t="shared" si="61"/>
        <v>0</v>
      </c>
      <c r="K1314" s="687">
        <f t="shared" si="62"/>
        <v>0</v>
      </c>
    </row>
    <row r="1315" spans="1:11" ht="19" x14ac:dyDescent="0.25">
      <c r="A1315" s="671">
        <f t="shared" si="63"/>
        <v>5</v>
      </c>
      <c r="B1315" s="652">
        <v>76412</v>
      </c>
      <c r="C1315" s="652" t="s">
        <v>2778</v>
      </c>
      <c r="D1315" s="654">
        <f>SUMIFS('BALANCE_P-1'!$C:$C,'BALANCE_P-1'!$U:$U,'BALANCE-REF'!$B1315)</f>
        <v>0</v>
      </c>
      <c r="E1315" s="654">
        <f>SUMIFS('BALANCE_P-1'!$D:$D,'BALANCE_P-1'!$U:$U,'BALANCE-REF'!$B1315)</f>
        <v>0</v>
      </c>
      <c r="F1315" s="654">
        <f>SUMIFS(BALANCE_P!$C:$C,BALANCE_P!$U:$U,'BALANCE-REF'!$B1315)</f>
        <v>0</v>
      </c>
      <c r="G1315" s="654">
        <f>SUMIFS(BALANCE_P!$D:$D,BALANCE_P!$U:$U,'BALANCE-REF'!$B1315)</f>
        <v>0</v>
      </c>
      <c r="H1315" s="656">
        <f>SUMIFS(BALANCE_P!$E:$E,BALANCE_P!$U:$U,'BALANCE-REF'!$B1315)</f>
        <v>0</v>
      </c>
      <c r="I1315" s="656">
        <f>SUMIFS(BALANCE_P!$F:$F,BALANCE_P!$U:$U,'BALANCE-REF'!$B1315)</f>
        <v>0</v>
      </c>
      <c r="J1315" s="687">
        <f t="shared" si="61"/>
        <v>0</v>
      </c>
      <c r="K1315" s="687">
        <f t="shared" si="62"/>
        <v>0</v>
      </c>
    </row>
    <row r="1316" spans="1:11" ht="19" x14ac:dyDescent="0.25">
      <c r="A1316" s="671">
        <f t="shared" si="63"/>
        <v>4</v>
      </c>
      <c r="B1316" s="652">
        <v>7642</v>
      </c>
      <c r="C1316" s="652" t="s">
        <v>791</v>
      </c>
      <c r="D1316" s="654">
        <f>SUMIFS('BALANCE_P-1'!$C:$C,'BALANCE_P-1'!$V:$V,'BALANCE-REF'!$B1316)</f>
        <v>0</v>
      </c>
      <c r="E1316" s="654">
        <f>SUMIFS('BALANCE_P-1'!$D:$D,'BALANCE_P-1'!$V:$V,'BALANCE-REF'!$B1316)</f>
        <v>0</v>
      </c>
      <c r="F1316" s="654">
        <f>SUMIFS(BALANCE_P!$C:$C,BALANCE_P!$V:$V,'BALANCE-REF'!$B1316)</f>
        <v>501301</v>
      </c>
      <c r="G1316" s="654">
        <f>SUMIFS(BALANCE_P!$D:$D,BALANCE_P!$V:$V,'BALANCE-REF'!$B1316)</f>
        <v>7596500148</v>
      </c>
      <c r="H1316" s="656">
        <f>SUMIFS(BALANCE_P!$E:$E,BALANCE_P!$V:$V,'BALANCE-REF'!$B1316)</f>
        <v>0</v>
      </c>
      <c r="I1316" s="656">
        <f>SUMIFS(BALANCE_P!$F:$F,BALANCE_P!$V:$V,'BALANCE-REF'!$B1316)</f>
        <v>7595998847</v>
      </c>
      <c r="J1316" s="687">
        <f t="shared" si="61"/>
        <v>0</v>
      </c>
      <c r="K1316" s="687">
        <f t="shared" si="62"/>
        <v>7595998847</v>
      </c>
    </row>
    <row r="1317" spans="1:11" ht="19" x14ac:dyDescent="0.25">
      <c r="A1317" s="671">
        <f t="shared" si="63"/>
        <v>4</v>
      </c>
      <c r="B1317" s="652">
        <v>7643</v>
      </c>
      <c r="C1317" s="652" t="s">
        <v>792</v>
      </c>
      <c r="D1317" s="654">
        <f>SUMIFS('BALANCE_P-1'!$C:$C,'BALANCE_P-1'!$V:$V,'BALANCE-REF'!$B1317)</f>
        <v>0</v>
      </c>
      <c r="E1317" s="654">
        <f>SUMIFS('BALANCE_P-1'!$D:$D,'BALANCE_P-1'!$V:$V,'BALANCE-REF'!$B1317)</f>
        <v>0</v>
      </c>
      <c r="F1317" s="654">
        <f>SUMIFS(BALANCE_P!$C:$C,BALANCE_P!$V:$V,'BALANCE-REF'!$B1317)</f>
        <v>0</v>
      </c>
      <c r="G1317" s="654">
        <f>SUMIFS(BALANCE_P!$D:$D,BALANCE_P!$V:$V,'BALANCE-REF'!$B1317)</f>
        <v>0</v>
      </c>
      <c r="H1317" s="656">
        <f>SUMIFS(BALANCE_P!$E:$E,BALANCE_P!$V:$V,'BALANCE-REF'!$B1317)</f>
        <v>0</v>
      </c>
      <c r="I1317" s="656">
        <f>SUMIFS(BALANCE_P!$F:$F,BALANCE_P!$V:$V,'BALANCE-REF'!$B1317)</f>
        <v>0</v>
      </c>
      <c r="J1317" s="687">
        <f t="shared" si="61"/>
        <v>0</v>
      </c>
      <c r="K1317" s="687">
        <f t="shared" si="62"/>
        <v>0</v>
      </c>
    </row>
    <row r="1318" spans="1:11" ht="19" x14ac:dyDescent="0.25">
      <c r="A1318" s="671">
        <f t="shared" si="63"/>
        <v>3</v>
      </c>
      <c r="B1318" s="652">
        <v>766</v>
      </c>
      <c r="C1318" s="652" t="s">
        <v>185</v>
      </c>
      <c r="D1318" s="654">
        <f>SUMIFS('BALANCE_P-1'!$C:$C,'BALANCE_P-1'!$W:$W,'BALANCE-REF'!$B1318)</f>
        <v>0</v>
      </c>
      <c r="E1318" s="654">
        <f>SUMIFS('BALANCE_P-1'!$D:$D,'BALANCE_P-1'!$W:$W,'BALANCE-REF'!$B1318)</f>
        <v>0</v>
      </c>
      <c r="F1318" s="654">
        <f>SUMIFS(BALANCE_P!$C:$C,BALANCE_P!$W:$W,'BALANCE-REF'!$B1318)</f>
        <v>0</v>
      </c>
      <c r="G1318" s="654">
        <f>SUMIFS(BALANCE_P!$D:$D,BALANCE_P!$W:$W,'BALANCE-REF'!$B1318)</f>
        <v>0</v>
      </c>
      <c r="H1318" s="656">
        <f>SUMIFS(BALANCE_P!$E:$E,BALANCE_P!$W:$W,'BALANCE-REF'!$B1318)</f>
        <v>0</v>
      </c>
      <c r="I1318" s="656">
        <f>SUMIFS(BALANCE_P!$F:$F,BALANCE_P!$W:$W,'BALANCE-REF'!$B1318)</f>
        <v>0</v>
      </c>
      <c r="J1318" s="687">
        <f t="shared" si="61"/>
        <v>0</v>
      </c>
      <c r="K1318" s="687">
        <f t="shared" si="62"/>
        <v>0</v>
      </c>
    </row>
    <row r="1319" spans="1:11" ht="19" x14ac:dyDescent="0.25">
      <c r="A1319" s="671">
        <f t="shared" si="63"/>
        <v>3</v>
      </c>
      <c r="B1319" s="652">
        <v>767</v>
      </c>
      <c r="C1319" s="652" t="s">
        <v>186</v>
      </c>
      <c r="D1319" s="654">
        <f>SUMIFS('BALANCE_P-1'!$C:$C,'BALANCE_P-1'!$W:$W,'BALANCE-REF'!$B1319)</f>
        <v>0</v>
      </c>
      <c r="E1319" s="654">
        <f>SUMIFS('BALANCE_P-1'!$D:$D,'BALANCE_P-1'!$W:$W,'BALANCE-REF'!$B1319)</f>
        <v>0</v>
      </c>
      <c r="F1319" s="654">
        <f>SUMIFS(BALANCE_P!$C:$C,BALANCE_P!$W:$W,'BALANCE-REF'!$B1319)</f>
        <v>0</v>
      </c>
      <c r="G1319" s="654">
        <f>SUMIFS(BALANCE_P!$D:$D,BALANCE_P!$W:$W,'BALANCE-REF'!$B1319)</f>
        <v>7126923</v>
      </c>
      <c r="H1319" s="656">
        <f>SUMIFS(BALANCE_P!$E:$E,BALANCE_P!$W:$W,'BALANCE-REF'!$B1319)</f>
        <v>0</v>
      </c>
      <c r="I1319" s="656">
        <f>SUMIFS(BALANCE_P!$F:$F,BALANCE_P!$W:$W,'BALANCE-REF'!$B1319)</f>
        <v>7126923</v>
      </c>
      <c r="J1319" s="687">
        <f t="shared" si="61"/>
        <v>0</v>
      </c>
      <c r="K1319" s="687">
        <f t="shared" si="62"/>
        <v>7126923</v>
      </c>
    </row>
    <row r="1320" spans="1:11" ht="19" x14ac:dyDescent="0.25">
      <c r="A1320" s="671">
        <f t="shared" si="63"/>
        <v>3</v>
      </c>
      <c r="B1320" s="652">
        <v>768</v>
      </c>
      <c r="C1320" s="652" t="s">
        <v>187</v>
      </c>
      <c r="D1320" s="654">
        <f>SUMIFS('BALANCE_P-1'!$C:$C,'BALANCE_P-1'!$W:$W,'BALANCE-REF'!$B1320)</f>
        <v>0</v>
      </c>
      <c r="E1320" s="654">
        <f>SUMIFS('BALANCE_P-1'!$D:$D,'BALANCE_P-1'!$W:$W,'BALANCE-REF'!$B1320)</f>
        <v>0</v>
      </c>
      <c r="F1320" s="654">
        <f>SUMIFS(BALANCE_P!$C:$C,BALANCE_P!$W:$W,'BALANCE-REF'!$B1320)</f>
        <v>0</v>
      </c>
      <c r="G1320" s="654">
        <f>SUMIFS(BALANCE_P!$D:$D,BALANCE_P!$W:$W,'BALANCE-REF'!$B1320)</f>
        <v>0</v>
      </c>
      <c r="H1320" s="656">
        <f>SUMIFS(BALANCE_P!$E:$E,BALANCE_P!$W:$W,'BALANCE-REF'!$B1320)</f>
        <v>0</v>
      </c>
      <c r="I1320" s="656">
        <f>SUMIFS(BALANCE_P!$F:$F,BALANCE_P!$W:$W,'BALANCE-REF'!$B1320)</f>
        <v>0</v>
      </c>
      <c r="J1320" s="687">
        <f t="shared" si="61"/>
        <v>0</v>
      </c>
      <c r="K1320" s="687">
        <f t="shared" si="62"/>
        <v>0</v>
      </c>
    </row>
    <row r="1321" spans="1:11" ht="19" x14ac:dyDescent="0.25">
      <c r="A1321" s="671">
        <f t="shared" si="63"/>
        <v>3</v>
      </c>
      <c r="B1321" s="652">
        <v>769</v>
      </c>
      <c r="C1321" s="652" t="s">
        <v>2779</v>
      </c>
      <c r="D1321" s="654">
        <f>SUMIFS('BALANCE_P-1'!$C:$C,'BALANCE_P-1'!$W:$W,'BALANCE-REF'!$B1321)</f>
        <v>0</v>
      </c>
      <c r="E1321" s="654">
        <f>SUMIFS('BALANCE_P-1'!$D:$D,'BALANCE_P-1'!$W:$W,'BALANCE-REF'!$B1321)</f>
        <v>0</v>
      </c>
      <c r="F1321" s="654">
        <f>SUMIFS(BALANCE_P!$C:$C,BALANCE_P!$W:$W,'BALANCE-REF'!$B1321)</f>
        <v>0</v>
      </c>
      <c r="G1321" s="654">
        <f>SUMIFS(BALANCE_P!$D:$D,BALANCE_P!$W:$W,'BALANCE-REF'!$B1321)</f>
        <v>0</v>
      </c>
      <c r="H1321" s="656">
        <f>SUMIFS(BALANCE_P!$E:$E,BALANCE_P!$W:$W,'BALANCE-REF'!$B1321)</f>
        <v>0</v>
      </c>
      <c r="I1321" s="656">
        <f>SUMIFS(BALANCE_P!$F:$F,BALANCE_P!$W:$W,'BALANCE-REF'!$B1321)</f>
        <v>0</v>
      </c>
      <c r="J1321" s="687">
        <f t="shared" si="61"/>
        <v>0</v>
      </c>
      <c r="K1321" s="687">
        <f t="shared" si="62"/>
        <v>0</v>
      </c>
    </row>
    <row r="1322" spans="1:11" ht="19" x14ac:dyDescent="0.25">
      <c r="A1322" s="671">
        <f t="shared" si="63"/>
        <v>2</v>
      </c>
      <c r="B1322" s="658">
        <v>77</v>
      </c>
      <c r="C1322" s="658" t="s">
        <v>2780</v>
      </c>
      <c r="D1322" s="659">
        <f>SUMIFS('BALANCE_P-1'!$C:$C,'BALANCE_P-1'!$X:$X,'BALANCE-REF'!$B1322)</f>
        <v>0</v>
      </c>
      <c r="E1322" s="659">
        <f>SUMIFS('BALANCE_P-1'!$D:$D,'BALANCE_P-1'!$X:$X,'BALANCE-REF'!$B1322)</f>
        <v>0</v>
      </c>
      <c r="F1322" s="659">
        <f>SUMIFS(BALANCE_P!$C:$C,BALANCE_P!$X:$X,'BALANCE-REF'!$B1322)</f>
        <v>22790215</v>
      </c>
      <c r="G1322" s="659">
        <f>SUMIFS(BALANCE_P!$D:$D,BALANCE_P!$X:$X,'BALANCE-REF'!$B1322)</f>
        <v>578156969</v>
      </c>
      <c r="H1322" s="656">
        <f>SUMIFS(BALANCE_P!$E:$E,BALANCE_P!$X:$X,'BALANCE-REF'!$B1322)</f>
        <v>0</v>
      </c>
      <c r="I1322" s="656">
        <f>SUMIFS(BALANCE_P!$F:$F,BALANCE_P!$X:$X,'BALANCE-REF'!$B1322)</f>
        <v>555366754</v>
      </c>
      <c r="J1322" s="687">
        <f t="shared" si="61"/>
        <v>0</v>
      </c>
      <c r="K1322" s="687">
        <f t="shared" si="62"/>
        <v>555366754</v>
      </c>
    </row>
    <row r="1323" spans="1:11" ht="19" x14ac:dyDescent="0.25">
      <c r="A1323" s="671">
        <f t="shared" si="63"/>
        <v>3</v>
      </c>
      <c r="B1323" s="652">
        <v>771</v>
      </c>
      <c r="C1323" s="652" t="s">
        <v>2781</v>
      </c>
      <c r="D1323" s="654">
        <f>SUMIFS('BALANCE_P-1'!$C:$C,'BALANCE_P-1'!$W:$W,'BALANCE-REF'!$B1323)</f>
        <v>0</v>
      </c>
      <c r="E1323" s="654">
        <f>SUMIFS('BALANCE_P-1'!$D:$D,'BALANCE_P-1'!$W:$W,'BALANCE-REF'!$B1323)</f>
        <v>0</v>
      </c>
      <c r="F1323" s="654">
        <f>SUMIFS(BALANCE_P!$C:$C,BALANCE_P!$W:$W,'BALANCE-REF'!$B1323)</f>
        <v>22790215</v>
      </c>
      <c r="G1323" s="654">
        <f>SUMIFS(BALANCE_P!$D:$D,BALANCE_P!$W:$W,'BALANCE-REF'!$B1323)</f>
        <v>406186678</v>
      </c>
      <c r="H1323" s="656">
        <f>SUMIFS(BALANCE_P!$E:$E,BALANCE_P!$W:$W,'BALANCE-REF'!$B1323)</f>
        <v>0</v>
      </c>
      <c r="I1323" s="656">
        <f>SUMIFS(BALANCE_P!$F:$F,BALANCE_P!$W:$W,'BALANCE-REF'!$B1323)</f>
        <v>383396463</v>
      </c>
      <c r="J1323" s="687">
        <f t="shared" si="61"/>
        <v>0</v>
      </c>
      <c r="K1323" s="687">
        <f t="shared" si="62"/>
        <v>383396463</v>
      </c>
    </row>
    <row r="1324" spans="1:11" ht="19" x14ac:dyDescent="0.25">
      <c r="A1324" s="671">
        <f t="shared" si="63"/>
        <v>4</v>
      </c>
      <c r="B1324" s="652">
        <v>7711</v>
      </c>
      <c r="C1324" s="652" t="s">
        <v>2782</v>
      </c>
      <c r="D1324" s="654">
        <f>SUMIFS('BALANCE_P-1'!$C:$C,'BALANCE_P-1'!$V:$V,'BALANCE-REF'!$B1324)</f>
        <v>0</v>
      </c>
      <c r="E1324" s="654">
        <f>SUMIFS('BALANCE_P-1'!$D:$D,'BALANCE_P-1'!$V:$V,'BALANCE-REF'!$B1324)</f>
        <v>0</v>
      </c>
      <c r="F1324" s="654">
        <f>SUMIFS(BALANCE_P!$C:$C,BALANCE_P!$V:$V,'BALANCE-REF'!$B1324)</f>
        <v>0</v>
      </c>
      <c r="G1324" s="654">
        <f>SUMIFS(BALANCE_P!$D:$D,BALANCE_P!$V:$V,'BALANCE-REF'!$B1324)</f>
        <v>0</v>
      </c>
      <c r="H1324" s="656">
        <f>SUMIFS(BALANCE_P!$E:$E,BALANCE_P!$V:$V,'BALANCE-REF'!$B1324)</f>
        <v>0</v>
      </c>
      <c r="I1324" s="656">
        <f>SUMIFS(BALANCE_P!$F:$F,BALANCE_P!$V:$V,'BALANCE-REF'!$B1324)</f>
        <v>0</v>
      </c>
      <c r="J1324" s="687">
        <f t="shared" si="61"/>
        <v>0</v>
      </c>
      <c r="K1324" s="687">
        <f t="shared" si="62"/>
        <v>0</v>
      </c>
    </row>
    <row r="1325" spans="1:11" ht="19" x14ac:dyDescent="0.25">
      <c r="A1325" s="671">
        <f t="shared" si="63"/>
        <v>4</v>
      </c>
      <c r="B1325" s="652">
        <v>7712</v>
      </c>
      <c r="C1325" s="652" t="s">
        <v>2783</v>
      </c>
      <c r="D1325" s="654">
        <f>SUMIFS('BALANCE_P-1'!$C:$C,'BALANCE_P-1'!$V:$V,'BALANCE-REF'!$B1325)</f>
        <v>0</v>
      </c>
      <c r="E1325" s="654">
        <f>SUMIFS('BALANCE_P-1'!$D:$D,'BALANCE_P-1'!$V:$V,'BALANCE-REF'!$B1325)</f>
        <v>0</v>
      </c>
      <c r="F1325" s="654">
        <f>SUMIFS(BALANCE_P!$C:$C,BALANCE_P!$V:$V,'BALANCE-REF'!$B1325)</f>
        <v>0</v>
      </c>
      <c r="G1325" s="654">
        <f>SUMIFS(BALANCE_P!$D:$D,BALANCE_P!$V:$V,'BALANCE-REF'!$B1325)</f>
        <v>0</v>
      </c>
      <c r="H1325" s="656">
        <f>SUMIFS(BALANCE_P!$E:$E,BALANCE_P!$V:$V,'BALANCE-REF'!$B1325)</f>
        <v>0</v>
      </c>
      <c r="I1325" s="656">
        <f>SUMIFS(BALANCE_P!$F:$F,BALANCE_P!$V:$V,'BALANCE-REF'!$B1325)</f>
        <v>0</v>
      </c>
      <c r="J1325" s="687">
        <f t="shared" si="61"/>
        <v>0</v>
      </c>
      <c r="K1325" s="687">
        <f t="shared" si="62"/>
        <v>0</v>
      </c>
    </row>
    <row r="1326" spans="1:11" ht="19" x14ac:dyDescent="0.25">
      <c r="A1326" s="671">
        <f t="shared" si="63"/>
        <v>4</v>
      </c>
      <c r="B1326" s="652">
        <v>7713</v>
      </c>
      <c r="C1326" s="652" t="s">
        <v>2784</v>
      </c>
      <c r="D1326" s="654">
        <f>SUMIFS('BALANCE_P-1'!$C:$C,'BALANCE_P-1'!$V:$V,'BALANCE-REF'!$B1326)</f>
        <v>0</v>
      </c>
      <c r="E1326" s="654">
        <f>SUMIFS('BALANCE_P-1'!$D:$D,'BALANCE_P-1'!$V:$V,'BALANCE-REF'!$B1326)</f>
        <v>0</v>
      </c>
      <c r="F1326" s="654">
        <f>SUMIFS(BALANCE_P!$C:$C,BALANCE_P!$V:$V,'BALANCE-REF'!$B1326)</f>
        <v>0</v>
      </c>
      <c r="G1326" s="654">
        <f>SUMIFS(BALANCE_P!$D:$D,BALANCE_P!$V:$V,'BALANCE-REF'!$B1326)</f>
        <v>0</v>
      </c>
      <c r="H1326" s="656">
        <f>SUMIFS(BALANCE_P!$E:$E,BALANCE_P!$V:$V,'BALANCE-REF'!$B1326)</f>
        <v>0</v>
      </c>
      <c r="I1326" s="656">
        <f>SUMIFS(BALANCE_P!$F:$F,BALANCE_P!$V:$V,'BALANCE-REF'!$B1326)</f>
        <v>0</v>
      </c>
      <c r="J1326" s="687">
        <f t="shared" si="61"/>
        <v>0</v>
      </c>
      <c r="K1326" s="687">
        <f t="shared" si="62"/>
        <v>0</v>
      </c>
    </row>
    <row r="1327" spans="1:11" ht="19" x14ac:dyDescent="0.25">
      <c r="A1327" s="671">
        <f t="shared" si="63"/>
        <v>4</v>
      </c>
      <c r="B1327" s="652">
        <v>7714</v>
      </c>
      <c r="C1327" s="652" t="s">
        <v>2785</v>
      </c>
      <c r="D1327" s="654">
        <f>SUMIFS('BALANCE_P-1'!$C:$C,'BALANCE_P-1'!$V:$V,'BALANCE-REF'!$B1327)</f>
        <v>0</v>
      </c>
      <c r="E1327" s="654">
        <f>SUMIFS('BALANCE_P-1'!$D:$D,'BALANCE_P-1'!$V:$V,'BALANCE-REF'!$B1327)</f>
        <v>0</v>
      </c>
      <c r="F1327" s="654">
        <f>SUMIFS(BALANCE_P!$C:$C,BALANCE_P!$V:$V,'BALANCE-REF'!$B1327)</f>
        <v>0</v>
      </c>
      <c r="G1327" s="654">
        <f>SUMIFS(BALANCE_P!$D:$D,BALANCE_P!$V:$V,'BALANCE-REF'!$B1327)</f>
        <v>0</v>
      </c>
      <c r="H1327" s="656">
        <f>SUMIFS(BALANCE_P!$E:$E,BALANCE_P!$V:$V,'BALANCE-REF'!$B1327)</f>
        <v>0</v>
      </c>
      <c r="I1327" s="656">
        <f>SUMIFS(BALANCE_P!$F:$F,BALANCE_P!$V:$V,'BALANCE-REF'!$B1327)</f>
        <v>0</v>
      </c>
      <c r="J1327" s="687">
        <f t="shared" si="61"/>
        <v>0</v>
      </c>
      <c r="K1327" s="687">
        <f t="shared" si="62"/>
        <v>0</v>
      </c>
    </row>
    <row r="1328" spans="1:11" ht="19" x14ac:dyDescent="0.25">
      <c r="A1328" s="671">
        <f t="shared" si="63"/>
        <v>4</v>
      </c>
      <c r="B1328" s="652">
        <v>7715</v>
      </c>
      <c r="C1328" s="652" t="s">
        <v>2786</v>
      </c>
      <c r="D1328" s="654">
        <f>SUMIFS('BALANCE_P-1'!$C:$C,'BALANCE_P-1'!$V:$V,'BALANCE-REF'!$B1328)</f>
        <v>0</v>
      </c>
      <c r="E1328" s="654">
        <f>SUMIFS('BALANCE_P-1'!$D:$D,'BALANCE_P-1'!$V:$V,'BALANCE-REF'!$B1328)</f>
        <v>0</v>
      </c>
      <c r="F1328" s="654">
        <f>SUMIFS(BALANCE_P!$C:$C,BALANCE_P!$V:$V,'BALANCE-REF'!$B1328)</f>
        <v>0</v>
      </c>
      <c r="G1328" s="654">
        <f>SUMIFS(BALANCE_P!$D:$D,BALANCE_P!$V:$V,'BALANCE-REF'!$B1328)</f>
        <v>0</v>
      </c>
      <c r="H1328" s="656">
        <f>SUMIFS(BALANCE_P!$E:$E,BALANCE_P!$V:$V,'BALANCE-REF'!$B1328)</f>
        <v>0</v>
      </c>
      <c r="I1328" s="656">
        <f>SUMIFS(BALANCE_P!$F:$F,BALANCE_P!$V:$V,'BALANCE-REF'!$B1328)</f>
        <v>0</v>
      </c>
      <c r="J1328" s="687">
        <f t="shared" si="61"/>
        <v>0</v>
      </c>
      <c r="K1328" s="687">
        <f t="shared" si="62"/>
        <v>0</v>
      </c>
    </row>
    <row r="1329" spans="1:11" ht="19" x14ac:dyDescent="0.25">
      <c r="A1329" s="671">
        <f t="shared" si="63"/>
        <v>4</v>
      </c>
      <c r="B1329" s="652">
        <v>7716</v>
      </c>
      <c r="C1329" s="652" t="s">
        <v>2895</v>
      </c>
      <c r="D1329" s="654">
        <f>SUMIFS('BALANCE_P-1'!$C:$C,'BALANCE_P-1'!$V:$V,'BALANCE-REF'!$B1329)</f>
        <v>0</v>
      </c>
      <c r="E1329" s="654">
        <f>SUMIFS('BALANCE_P-1'!$D:$D,'BALANCE_P-1'!$V:$V,'BALANCE-REF'!$B1329)</f>
        <v>0</v>
      </c>
      <c r="F1329" s="654">
        <f>SUMIFS(BALANCE_P!$C:$C,BALANCE_P!$V:$V,'BALANCE-REF'!$B1329)</f>
        <v>306</v>
      </c>
      <c r="G1329" s="654">
        <f>SUMIFS(BALANCE_P!$D:$D,BALANCE_P!$V:$V,'BALANCE-REF'!$B1329)</f>
        <v>6223322</v>
      </c>
      <c r="H1329" s="656">
        <f>SUMIFS(BALANCE_P!$E:$E,BALANCE_P!$V:$V,'BALANCE-REF'!$B1329)</f>
        <v>0</v>
      </c>
      <c r="I1329" s="656">
        <f>SUMIFS(BALANCE_P!$F:$F,BALANCE_P!$V:$V,'BALANCE-REF'!$B1329)</f>
        <v>6223016</v>
      </c>
      <c r="J1329" s="687">
        <f t="shared" si="61"/>
        <v>0</v>
      </c>
      <c r="K1329" s="687">
        <f t="shared" si="62"/>
        <v>6223016</v>
      </c>
    </row>
    <row r="1330" spans="1:11" ht="19" x14ac:dyDescent="0.25">
      <c r="A1330" s="671">
        <f>LEN(B1330)</f>
        <v>4</v>
      </c>
      <c r="B1330" s="652">
        <v>7717</v>
      </c>
      <c r="C1330" s="652" t="s">
        <v>2896</v>
      </c>
      <c r="D1330" s="654">
        <f>SUMIFS('BALANCE_P-1'!$C:$C,'BALANCE_P-1'!$V:$V,'BALANCE-REF'!$B1330)</f>
        <v>0</v>
      </c>
      <c r="E1330" s="654">
        <f>SUMIFS('BALANCE_P-1'!$D:$D,'BALANCE_P-1'!$V:$V,'BALANCE-REF'!$B1330)</f>
        <v>0</v>
      </c>
      <c r="F1330" s="654">
        <f>SUMIFS(BALANCE_P!$C:$C,BALANCE_P!$V:$V,'BALANCE-REF'!$B1330)</f>
        <v>0</v>
      </c>
      <c r="G1330" s="654">
        <f>SUMIFS(BALANCE_P!$D:$D,BALANCE_P!$V:$V,'BALANCE-REF'!$B1330)</f>
        <v>0</v>
      </c>
      <c r="H1330" s="656">
        <f>SUMIFS(BALANCE_P!$E:$E,BALANCE_P!$V:$V,'BALANCE-REF'!$B1330)</f>
        <v>0</v>
      </c>
      <c r="I1330" s="656">
        <f>SUMIFS(BALANCE_P!$F:$F,BALANCE_P!$V:$V,'BALANCE-REF'!$B1330)</f>
        <v>0</v>
      </c>
      <c r="J1330" s="687">
        <f t="shared" ref="J1330:K1332" si="64">H1330-D1330</f>
        <v>0</v>
      </c>
      <c r="K1330" s="687">
        <f t="shared" si="64"/>
        <v>0</v>
      </c>
    </row>
    <row r="1331" spans="1:11" ht="19" x14ac:dyDescent="0.25">
      <c r="A1331" s="671">
        <f>LEN(B1331)</f>
        <v>4</v>
      </c>
      <c r="B1331" s="652">
        <v>7718</v>
      </c>
      <c r="C1331" s="652" t="s">
        <v>2871</v>
      </c>
      <c r="D1331" s="654">
        <f>SUMIFS('BALANCE_P-1'!$C:$C,'BALANCE_P-1'!$V:$V,'BALANCE-REF'!$B1331)</f>
        <v>0</v>
      </c>
      <c r="E1331" s="654">
        <f>SUMIFS('BALANCE_P-1'!$D:$D,'BALANCE_P-1'!$V:$V,'BALANCE-REF'!$B1331)</f>
        <v>0</v>
      </c>
      <c r="F1331" s="654">
        <f>SUMIFS(BALANCE_P!$C:$C,BALANCE_P!$V:$V,'BALANCE-REF'!$B1331)</f>
        <v>0</v>
      </c>
      <c r="G1331" s="654">
        <f>SUMIFS(BALANCE_P!$D:$D,BALANCE_P!$V:$V,'BALANCE-REF'!$B1331)</f>
        <v>0</v>
      </c>
      <c r="H1331" s="656">
        <f>SUMIFS(BALANCE_P!$E:$E,BALANCE_P!$V:$V,'BALANCE-REF'!$B1331)</f>
        <v>0</v>
      </c>
      <c r="I1331" s="656">
        <f>SUMIFS(BALANCE_P!$F:$F,BALANCE_P!$V:$V,'BALANCE-REF'!$B1331)</f>
        <v>0</v>
      </c>
      <c r="J1331" s="687">
        <f t="shared" si="64"/>
        <v>0</v>
      </c>
      <c r="K1331" s="687">
        <f t="shared" si="64"/>
        <v>0</v>
      </c>
    </row>
    <row r="1332" spans="1:11" ht="19" x14ac:dyDescent="0.25">
      <c r="A1332" s="671">
        <f>LEN(B1332)</f>
        <v>4</v>
      </c>
      <c r="B1332" s="652">
        <v>7719</v>
      </c>
      <c r="C1332" s="652" t="s">
        <v>2787</v>
      </c>
      <c r="D1332" s="654">
        <f>SUMIFS('BALANCE_P-1'!$C:$C,'BALANCE_P-1'!$V:$V,'BALANCE-REF'!$B1332)</f>
        <v>0</v>
      </c>
      <c r="E1332" s="654">
        <f>SUMIFS('BALANCE_P-1'!$D:$D,'BALANCE_P-1'!$V:$V,'BALANCE-REF'!$B1332)</f>
        <v>0</v>
      </c>
      <c r="F1332" s="654">
        <f>SUMIFS(BALANCE_P!$C:$C,BALANCE_P!$V:$V,'BALANCE-REF'!$B1332)</f>
        <v>22789909</v>
      </c>
      <c r="G1332" s="654">
        <f>SUMIFS(BALANCE_P!$D:$D,BALANCE_P!$V:$V,'BALANCE-REF'!$B1332)</f>
        <v>399963356</v>
      </c>
      <c r="H1332" s="656">
        <f>SUMIFS(BALANCE_P!$E:$E,BALANCE_P!$V:$V,'BALANCE-REF'!$B1332)</f>
        <v>0</v>
      </c>
      <c r="I1332" s="656">
        <f>SUMIFS(BALANCE_P!$F:$F,BALANCE_P!$V:$V,'BALANCE-REF'!$B1332)</f>
        <v>377173447</v>
      </c>
      <c r="J1332" s="687">
        <f t="shared" si="64"/>
        <v>0</v>
      </c>
      <c r="K1332" s="687">
        <f t="shared" si="64"/>
        <v>377173447</v>
      </c>
    </row>
    <row r="1333" spans="1:11" ht="19" x14ac:dyDescent="0.25">
      <c r="A1333" s="671">
        <f t="shared" si="63"/>
        <v>3</v>
      </c>
      <c r="B1333" s="652">
        <v>772</v>
      </c>
      <c r="C1333" s="652" t="s">
        <v>2788</v>
      </c>
      <c r="D1333" s="654">
        <f>SUMIFS('BALANCE_P-1'!$C:$C,'BALANCE_P-1'!$W:$W,'BALANCE-REF'!$B1333)</f>
        <v>0</v>
      </c>
      <c r="E1333" s="654">
        <f>SUMIFS('BALANCE_P-1'!$D:$D,'BALANCE_P-1'!$W:$W,'BALANCE-REF'!$B1333)</f>
        <v>0</v>
      </c>
      <c r="F1333" s="654">
        <f>SUMIFS(BALANCE_P!$C:$C,BALANCE_P!$W:$W,'BALANCE-REF'!$B1333)</f>
        <v>0</v>
      </c>
      <c r="G1333" s="654">
        <f>SUMIFS(BALANCE_P!$D:$D,BALANCE_P!$W:$W,'BALANCE-REF'!$B1333)</f>
        <v>171970291</v>
      </c>
      <c r="H1333" s="656">
        <f>SUMIFS(BALANCE_P!$E:$E,BALANCE_P!$W:$W,'BALANCE-REF'!$B1333)</f>
        <v>0</v>
      </c>
      <c r="I1333" s="656">
        <f>SUMIFS(BALANCE_P!$F:$F,BALANCE_P!$W:$W,'BALANCE-REF'!$B1333)</f>
        <v>171970291</v>
      </c>
      <c r="J1333" s="687">
        <f t="shared" si="61"/>
        <v>0</v>
      </c>
      <c r="K1333" s="687">
        <f t="shared" si="62"/>
        <v>171970291</v>
      </c>
    </row>
    <row r="1334" spans="1:11" ht="19" x14ac:dyDescent="0.25">
      <c r="A1334" s="671">
        <f t="shared" si="63"/>
        <v>4</v>
      </c>
      <c r="B1334" s="652">
        <v>7721</v>
      </c>
      <c r="C1334" s="652" t="s">
        <v>2789</v>
      </c>
      <c r="D1334" s="654">
        <f>SUMIFS('BALANCE_P-1'!$C:$C,'BALANCE_P-1'!$V:$V,'BALANCE-REF'!$B1334)</f>
        <v>0</v>
      </c>
      <c r="E1334" s="654">
        <f>SUMIFS('BALANCE_P-1'!$D:$D,'BALANCE_P-1'!$V:$V,'BALANCE-REF'!$B1334)</f>
        <v>0</v>
      </c>
      <c r="F1334" s="654">
        <f>SUMIFS(BALANCE_P!$C:$C,BALANCE_P!$V:$V,'BALANCE-REF'!$B1334)</f>
        <v>0</v>
      </c>
      <c r="G1334" s="654">
        <f>SUMIFS(BALANCE_P!$D:$D,BALANCE_P!$V:$V,'BALANCE-REF'!$B1334)</f>
        <v>0</v>
      </c>
      <c r="H1334" s="656">
        <f>SUMIFS(BALANCE_P!$E:$E,BALANCE_P!$V:$V,'BALANCE-REF'!$B1334)</f>
        <v>0</v>
      </c>
      <c r="I1334" s="656">
        <f>SUMIFS(BALANCE_P!$F:$F,BALANCE_P!$V:$V,'BALANCE-REF'!$B1334)</f>
        <v>0</v>
      </c>
      <c r="J1334" s="687">
        <f t="shared" si="61"/>
        <v>0</v>
      </c>
      <c r="K1334" s="687">
        <f t="shared" si="62"/>
        <v>0</v>
      </c>
    </row>
    <row r="1335" spans="1:11" ht="19" x14ac:dyDescent="0.25">
      <c r="A1335" s="671">
        <f t="shared" si="63"/>
        <v>4</v>
      </c>
      <c r="B1335" s="652">
        <v>7722</v>
      </c>
      <c r="C1335" s="652" t="s">
        <v>2790</v>
      </c>
      <c r="D1335" s="654">
        <f>SUMIFS('BALANCE_P-1'!$C:$C,'BALANCE_P-1'!$V:$V,'BALANCE-REF'!$B1335)</f>
        <v>0</v>
      </c>
      <c r="E1335" s="654">
        <f>SUMIFS('BALANCE_P-1'!$D:$D,'BALANCE_P-1'!$V:$V,'BALANCE-REF'!$B1335)</f>
        <v>0</v>
      </c>
      <c r="F1335" s="654">
        <f>SUMIFS(BALANCE_P!$C:$C,BALANCE_P!$V:$V,'BALANCE-REF'!$B1335)</f>
        <v>0</v>
      </c>
      <c r="G1335" s="654">
        <f>SUMIFS(BALANCE_P!$D:$D,BALANCE_P!$V:$V,'BALANCE-REF'!$B1335)</f>
        <v>0</v>
      </c>
      <c r="H1335" s="656">
        <f>SUMIFS(BALANCE_P!$E:$E,BALANCE_P!$V:$V,'BALANCE-REF'!$B1335)</f>
        <v>0</v>
      </c>
      <c r="I1335" s="656">
        <f>SUMIFS(BALANCE_P!$F:$F,BALANCE_P!$V:$V,'BALANCE-REF'!$B1335)</f>
        <v>0</v>
      </c>
      <c r="J1335" s="687">
        <f t="shared" si="61"/>
        <v>0</v>
      </c>
      <c r="K1335" s="687">
        <f t="shared" si="62"/>
        <v>0</v>
      </c>
    </row>
    <row r="1336" spans="1:11" ht="19" x14ac:dyDescent="0.25">
      <c r="A1336" s="671">
        <f t="shared" si="63"/>
        <v>4</v>
      </c>
      <c r="B1336" s="652">
        <v>7723</v>
      </c>
      <c r="C1336" s="652" t="s">
        <v>2791</v>
      </c>
      <c r="D1336" s="654">
        <f>SUMIFS('BALANCE_P-1'!$C:$C,'BALANCE_P-1'!$V:$V,'BALANCE-REF'!$B1336)</f>
        <v>0</v>
      </c>
      <c r="E1336" s="654">
        <f>SUMIFS('BALANCE_P-1'!$D:$D,'BALANCE_P-1'!$V:$V,'BALANCE-REF'!$B1336)</f>
        <v>0</v>
      </c>
      <c r="F1336" s="654">
        <f>SUMIFS(BALANCE_P!$C:$C,BALANCE_P!$V:$V,'BALANCE-REF'!$B1336)</f>
        <v>0</v>
      </c>
      <c r="G1336" s="654">
        <f>SUMIFS(BALANCE_P!$D:$D,BALANCE_P!$V:$V,'BALANCE-REF'!$B1336)</f>
        <v>171970291</v>
      </c>
      <c r="H1336" s="656">
        <f>SUMIFS(BALANCE_P!$E:$E,BALANCE_P!$V:$V,'BALANCE-REF'!$B1336)</f>
        <v>0</v>
      </c>
      <c r="I1336" s="656">
        <f>SUMIFS(BALANCE_P!$F:$F,BALANCE_P!$V:$V,'BALANCE-REF'!$B1336)</f>
        <v>171970291</v>
      </c>
      <c r="J1336" s="687">
        <f t="shared" si="61"/>
        <v>0</v>
      </c>
      <c r="K1336" s="687">
        <f t="shared" si="62"/>
        <v>171970291</v>
      </c>
    </row>
    <row r="1337" spans="1:11" ht="19" x14ac:dyDescent="0.25">
      <c r="A1337" s="671">
        <f t="shared" si="63"/>
        <v>1</v>
      </c>
      <c r="B1337" s="655">
        <v>9</v>
      </c>
      <c r="C1337" s="655" t="s">
        <v>2792</v>
      </c>
      <c r="D1337" s="656">
        <f>SUMIFS('BALANCE_P-1'!$C:$C,'BALANCE_P-1'!$Y:$Y,'BALANCE-REF'!$B1337)</f>
        <v>0</v>
      </c>
      <c r="E1337" s="657">
        <f>SUMIFS('BALANCE_P-1'!$D:$D,'BALANCE_P-1'!$Y:$Y,'BALANCE-REF'!$B1337)</f>
        <v>0</v>
      </c>
      <c r="F1337" s="656">
        <f>SUMIFS(BALANCE_P!$C:$C,BALANCE_P!$Y:$Y,'BALANCE-REF'!$B1337)</f>
        <v>0</v>
      </c>
      <c r="G1337" s="657">
        <f>SUMIFS(BALANCE_P!$D:$D,BALANCE_P!$Y:$Y,'BALANCE-REF'!$B1337)</f>
        <v>0</v>
      </c>
      <c r="H1337" s="656">
        <f>SUMIFS(BALANCE_P!$E:$E,BALANCE_P!$Y:$Y,'BALANCE-REF'!$B1337)</f>
        <v>0</v>
      </c>
      <c r="I1337" s="656">
        <f>SUMIFS(BALANCE_P!$F:$F,BALANCE_P!$Y:$Y,'BALANCE-REF'!$B1337)</f>
        <v>0</v>
      </c>
      <c r="J1337" s="687">
        <f t="shared" si="61"/>
        <v>0</v>
      </c>
      <c r="K1337" s="687">
        <f t="shared" si="62"/>
        <v>0</v>
      </c>
    </row>
    <row r="1338" spans="1:11" ht="19" x14ac:dyDescent="0.25">
      <c r="A1338" s="671">
        <f t="shared" si="63"/>
        <v>2</v>
      </c>
      <c r="B1338" s="658">
        <v>90</v>
      </c>
      <c r="C1338" s="658" t="s">
        <v>2793</v>
      </c>
      <c r="D1338" s="659">
        <f>SUMIFS('BALANCE_P-1'!$C:$C,'BALANCE_P-1'!$X:$X,'BALANCE-REF'!$B1338)</f>
        <v>0</v>
      </c>
      <c r="E1338" s="659">
        <f>SUMIFS('BALANCE_P-1'!$D:$D,'BALANCE_P-1'!$X:$X,'BALANCE-REF'!$B1338)</f>
        <v>0</v>
      </c>
      <c r="F1338" s="659">
        <f>SUMIFS(BALANCE_P!$C:$C,BALANCE_P!$X:$X,'BALANCE-REF'!$B1338)</f>
        <v>0</v>
      </c>
      <c r="G1338" s="659">
        <f>SUMIFS(BALANCE_P!$D:$D,BALANCE_P!$X:$X,'BALANCE-REF'!$B1338)</f>
        <v>0</v>
      </c>
      <c r="H1338" s="656">
        <f>SUMIFS(BALANCE_P!$E:$E,BALANCE_P!$X:$X,'BALANCE-REF'!$B1338)</f>
        <v>0</v>
      </c>
      <c r="I1338" s="656">
        <f>SUMIFS(BALANCE_P!$F:$F,BALANCE_P!$X:$X,'BALANCE-REF'!$B1338)</f>
        <v>0</v>
      </c>
      <c r="J1338" s="687">
        <f t="shared" si="61"/>
        <v>0</v>
      </c>
      <c r="K1338" s="687">
        <f t="shared" si="62"/>
        <v>0</v>
      </c>
    </row>
    <row r="1339" spans="1:11" ht="19" x14ac:dyDescent="0.25">
      <c r="A1339" s="671">
        <f t="shared" si="63"/>
        <v>3</v>
      </c>
      <c r="B1339" s="652">
        <v>901</v>
      </c>
      <c r="C1339" s="652" t="s">
        <v>2794</v>
      </c>
      <c r="D1339" s="654">
        <f>SUMIFS('BALANCE_P-1'!$C:$C,'BALANCE_P-1'!$W:$W,'BALANCE-REF'!$B1339)</f>
        <v>0</v>
      </c>
      <c r="E1339" s="654">
        <f>SUMIFS('BALANCE_P-1'!$D:$D,'BALANCE_P-1'!$W:$W,'BALANCE-REF'!$B1339)</f>
        <v>0</v>
      </c>
      <c r="F1339" s="654">
        <f>SUMIFS(BALANCE_P!$C:$C,BALANCE_P!$W:$W,'BALANCE-REF'!$B1339)</f>
        <v>0</v>
      </c>
      <c r="G1339" s="654">
        <f>SUMIFS(BALANCE_P!$D:$D,BALANCE_P!$W:$W,'BALANCE-REF'!$B1339)</f>
        <v>0</v>
      </c>
      <c r="H1339" s="656">
        <f>SUMIFS(BALANCE_P!$E:$E,BALANCE_P!$W:$W,'BALANCE-REF'!$B1339)</f>
        <v>0</v>
      </c>
      <c r="I1339" s="656">
        <f>SUMIFS(BALANCE_P!$F:$F,BALANCE_P!$W:$W,'BALANCE-REF'!$B1339)</f>
        <v>0</v>
      </c>
      <c r="J1339" s="687">
        <f t="shared" si="61"/>
        <v>0</v>
      </c>
      <c r="K1339" s="687">
        <f t="shared" si="62"/>
        <v>0</v>
      </c>
    </row>
    <row r="1340" spans="1:11" ht="19" x14ac:dyDescent="0.25">
      <c r="A1340" s="671">
        <f t="shared" si="63"/>
        <v>3</v>
      </c>
      <c r="B1340" s="652">
        <v>902</v>
      </c>
      <c r="C1340" s="652" t="s">
        <v>2795</v>
      </c>
      <c r="D1340" s="654">
        <f>SUMIFS('BALANCE_P-1'!$C:$C,'BALANCE_P-1'!$W:$W,'BALANCE-REF'!$B1340)</f>
        <v>0</v>
      </c>
      <c r="E1340" s="654">
        <f>SUMIFS('BALANCE_P-1'!$D:$D,'BALANCE_P-1'!$W:$W,'BALANCE-REF'!$B1340)</f>
        <v>0</v>
      </c>
      <c r="F1340" s="654">
        <f>SUMIFS(BALANCE_P!$C:$C,BALANCE_P!$W:$W,'BALANCE-REF'!$B1340)</f>
        <v>0</v>
      </c>
      <c r="G1340" s="654">
        <f>SUMIFS(BALANCE_P!$D:$D,BALANCE_P!$W:$W,'BALANCE-REF'!$B1340)</f>
        <v>0</v>
      </c>
      <c r="H1340" s="656">
        <f>SUMIFS(BALANCE_P!$E:$E,BALANCE_P!$W:$W,'BALANCE-REF'!$B1340)</f>
        <v>0</v>
      </c>
      <c r="I1340" s="656">
        <f>SUMIFS(BALANCE_P!$F:$F,BALANCE_P!$W:$W,'BALANCE-REF'!$B1340)</f>
        <v>0</v>
      </c>
      <c r="J1340" s="687">
        <f t="shared" si="61"/>
        <v>0</v>
      </c>
      <c r="K1340" s="687">
        <f t="shared" si="62"/>
        <v>0</v>
      </c>
    </row>
    <row r="1341" spans="1:11" ht="19" x14ac:dyDescent="0.25">
      <c r="A1341" s="671">
        <f t="shared" si="63"/>
        <v>3</v>
      </c>
      <c r="B1341" s="652">
        <v>903</v>
      </c>
      <c r="C1341" s="652" t="s">
        <v>2796</v>
      </c>
      <c r="D1341" s="654">
        <f>SUMIFS('BALANCE_P-1'!$C:$C,'BALANCE_P-1'!$W:$W,'BALANCE-REF'!$B1341)</f>
        <v>0</v>
      </c>
      <c r="E1341" s="654">
        <f>SUMIFS('BALANCE_P-1'!$D:$D,'BALANCE_P-1'!$W:$W,'BALANCE-REF'!$B1341)</f>
        <v>0</v>
      </c>
      <c r="F1341" s="654">
        <f>SUMIFS(BALANCE_P!$C:$C,BALANCE_P!$W:$W,'BALANCE-REF'!$B1341)</f>
        <v>0</v>
      </c>
      <c r="G1341" s="654">
        <f>SUMIFS(BALANCE_P!$D:$D,BALANCE_P!$W:$W,'BALANCE-REF'!$B1341)</f>
        <v>0</v>
      </c>
      <c r="H1341" s="656">
        <f>SUMIFS(BALANCE_P!$E:$E,BALANCE_P!$W:$W,'BALANCE-REF'!$B1341)</f>
        <v>0</v>
      </c>
      <c r="I1341" s="656">
        <f>SUMIFS(BALANCE_P!$F:$F,BALANCE_P!$W:$W,'BALANCE-REF'!$B1341)</f>
        <v>0</v>
      </c>
      <c r="J1341" s="687">
        <f t="shared" si="61"/>
        <v>0</v>
      </c>
      <c r="K1341" s="687">
        <f t="shared" si="62"/>
        <v>0</v>
      </c>
    </row>
    <row r="1342" spans="1:11" ht="19" x14ac:dyDescent="0.25">
      <c r="A1342" s="671">
        <f t="shared" si="63"/>
        <v>3</v>
      </c>
      <c r="B1342" s="652">
        <v>904</v>
      </c>
      <c r="C1342" s="652" t="s">
        <v>2797</v>
      </c>
      <c r="D1342" s="654">
        <f>SUMIFS('BALANCE_P-1'!$C:$C,'BALANCE_P-1'!$W:$W,'BALANCE-REF'!$B1342)</f>
        <v>0</v>
      </c>
      <c r="E1342" s="654">
        <f>SUMIFS('BALANCE_P-1'!$D:$D,'BALANCE_P-1'!$W:$W,'BALANCE-REF'!$B1342)</f>
        <v>0</v>
      </c>
      <c r="F1342" s="654">
        <f>SUMIFS(BALANCE_P!$C:$C,BALANCE_P!$W:$W,'BALANCE-REF'!$B1342)</f>
        <v>0</v>
      </c>
      <c r="G1342" s="654">
        <f>SUMIFS(BALANCE_P!$D:$D,BALANCE_P!$W:$W,'BALANCE-REF'!$B1342)</f>
        <v>0</v>
      </c>
      <c r="H1342" s="656">
        <f>SUMIFS(BALANCE_P!$E:$E,BALANCE_P!$W:$W,'BALANCE-REF'!$B1342)</f>
        <v>0</v>
      </c>
      <c r="I1342" s="656">
        <f>SUMIFS(BALANCE_P!$F:$F,BALANCE_P!$W:$W,'BALANCE-REF'!$B1342)</f>
        <v>0</v>
      </c>
      <c r="J1342" s="687">
        <f t="shared" si="61"/>
        <v>0</v>
      </c>
      <c r="K1342" s="687">
        <f t="shared" si="62"/>
        <v>0</v>
      </c>
    </row>
    <row r="1343" spans="1:11" ht="19" x14ac:dyDescent="0.25">
      <c r="A1343" s="671">
        <f t="shared" si="63"/>
        <v>2</v>
      </c>
      <c r="B1343" s="658">
        <v>91</v>
      </c>
      <c r="C1343" s="658" t="s">
        <v>2798</v>
      </c>
      <c r="D1343" s="659">
        <f>SUMIFS('BALANCE_P-1'!$C:$C,'BALANCE_P-1'!$X:$X,'BALANCE-REF'!$B1343)</f>
        <v>0</v>
      </c>
      <c r="E1343" s="659">
        <f>SUMIFS('BALANCE_P-1'!$D:$D,'BALANCE_P-1'!$X:$X,'BALANCE-REF'!$B1343)</f>
        <v>0</v>
      </c>
      <c r="F1343" s="659">
        <f>SUMIFS(BALANCE_P!$C:$C,BALANCE_P!$X:$X,'BALANCE-REF'!$B1343)</f>
        <v>0</v>
      </c>
      <c r="G1343" s="659">
        <f>SUMIFS(BALANCE_P!$D:$D,BALANCE_P!$X:$X,'BALANCE-REF'!$B1343)</f>
        <v>0</v>
      </c>
      <c r="H1343" s="656">
        <f>SUMIFS(BALANCE_P!$E:$E,BALANCE_P!$X:$X,'BALANCE-REF'!$B1343)</f>
        <v>0</v>
      </c>
      <c r="I1343" s="656">
        <f>SUMIFS(BALANCE_P!$F:$F,BALANCE_P!$X:$X,'BALANCE-REF'!$B1343)</f>
        <v>0</v>
      </c>
      <c r="J1343" s="687">
        <f t="shared" si="61"/>
        <v>0</v>
      </c>
      <c r="K1343" s="687">
        <f t="shared" si="62"/>
        <v>0</v>
      </c>
    </row>
    <row r="1344" spans="1:11" ht="19" x14ac:dyDescent="0.25">
      <c r="A1344" s="671">
        <f t="shared" si="63"/>
        <v>3</v>
      </c>
      <c r="B1344" s="652">
        <v>911</v>
      </c>
      <c r="C1344" s="652" t="s">
        <v>2799</v>
      </c>
      <c r="D1344" s="654">
        <f>SUMIFS('BALANCE_P-1'!$C:$C,'BALANCE_P-1'!$W:$W,'BALANCE-REF'!$B1344)</f>
        <v>0</v>
      </c>
      <c r="E1344" s="654">
        <f>SUMIFS('BALANCE_P-1'!$D:$D,'BALANCE_P-1'!$W:$W,'BALANCE-REF'!$B1344)</f>
        <v>0</v>
      </c>
      <c r="F1344" s="654">
        <f>SUMIFS(BALANCE_P!$C:$C,BALANCE_P!$W:$W,'BALANCE-REF'!$B1344)</f>
        <v>0</v>
      </c>
      <c r="G1344" s="654">
        <f>SUMIFS(BALANCE_P!$D:$D,BALANCE_P!$W:$W,'BALANCE-REF'!$B1344)</f>
        <v>0</v>
      </c>
      <c r="H1344" s="656">
        <f>SUMIFS(BALANCE_P!$E:$E,BALANCE_P!$W:$W,'BALANCE-REF'!$B1344)</f>
        <v>0</v>
      </c>
      <c r="I1344" s="656">
        <f>SUMIFS(BALANCE_P!$F:$F,BALANCE_P!$W:$W,'BALANCE-REF'!$B1344)</f>
        <v>0</v>
      </c>
      <c r="J1344" s="687">
        <f t="shared" si="61"/>
        <v>0</v>
      </c>
      <c r="K1344" s="687">
        <f t="shared" si="62"/>
        <v>0</v>
      </c>
    </row>
    <row r="1345" spans="1:11" ht="19" x14ac:dyDescent="0.25">
      <c r="A1345" s="671">
        <f t="shared" si="63"/>
        <v>4</v>
      </c>
      <c r="B1345" s="652">
        <v>9112</v>
      </c>
      <c r="C1345" s="652" t="s">
        <v>2800</v>
      </c>
      <c r="D1345" s="654">
        <f>SUMIFS('BALANCE_P-1'!$C:$C,'BALANCE_P-1'!$V:$V,'BALANCE-REF'!$B1345)</f>
        <v>0</v>
      </c>
      <c r="E1345" s="654">
        <f>SUMIFS('BALANCE_P-1'!$D:$D,'BALANCE_P-1'!$V:$V,'BALANCE-REF'!$B1345)</f>
        <v>0</v>
      </c>
      <c r="F1345" s="654">
        <f>SUMIFS(BALANCE_P!$C:$C,BALANCE_P!$V:$V,'BALANCE-REF'!$B1345)</f>
        <v>0</v>
      </c>
      <c r="G1345" s="654">
        <f>SUMIFS(BALANCE_P!$D:$D,BALANCE_P!$V:$V,'BALANCE-REF'!$B1345)</f>
        <v>0</v>
      </c>
      <c r="H1345" s="656">
        <f>SUMIFS(BALANCE_P!$E:$E,BALANCE_P!$V:$V,'BALANCE-REF'!$B1345)</f>
        <v>0</v>
      </c>
      <c r="I1345" s="656">
        <f>SUMIFS(BALANCE_P!$F:$F,BALANCE_P!$V:$V,'BALANCE-REF'!$B1345)</f>
        <v>0</v>
      </c>
      <c r="J1345" s="687">
        <f t="shared" si="61"/>
        <v>0</v>
      </c>
      <c r="K1345" s="687">
        <f t="shared" si="62"/>
        <v>0</v>
      </c>
    </row>
    <row r="1346" spans="1:11" ht="19" x14ac:dyDescent="0.25">
      <c r="A1346" s="671">
        <f t="shared" si="63"/>
        <v>4</v>
      </c>
      <c r="B1346" s="652">
        <v>9113</v>
      </c>
      <c r="C1346" s="652" t="s">
        <v>2801</v>
      </c>
      <c r="D1346" s="654">
        <f>SUMIFS('BALANCE_P-1'!$C:$C,'BALANCE_P-1'!$V:$V,'BALANCE-REF'!$B1346)</f>
        <v>0</v>
      </c>
      <c r="E1346" s="654">
        <f>SUMIFS('BALANCE_P-1'!$D:$D,'BALANCE_P-1'!$V:$V,'BALANCE-REF'!$B1346)</f>
        <v>0</v>
      </c>
      <c r="F1346" s="654">
        <f>SUMIFS(BALANCE_P!$C:$C,BALANCE_P!$V:$V,'BALANCE-REF'!$B1346)</f>
        <v>0</v>
      </c>
      <c r="G1346" s="654">
        <f>SUMIFS(BALANCE_P!$D:$D,BALANCE_P!$V:$V,'BALANCE-REF'!$B1346)</f>
        <v>0</v>
      </c>
      <c r="H1346" s="656">
        <f>SUMIFS(BALANCE_P!$E:$E,BALANCE_P!$V:$V,'BALANCE-REF'!$B1346)</f>
        <v>0</v>
      </c>
      <c r="I1346" s="656">
        <f>SUMIFS(BALANCE_P!$F:$F,BALANCE_P!$V:$V,'BALANCE-REF'!$B1346)</f>
        <v>0</v>
      </c>
      <c r="J1346" s="687">
        <f t="shared" si="61"/>
        <v>0</v>
      </c>
      <c r="K1346" s="687">
        <f t="shared" si="62"/>
        <v>0</v>
      </c>
    </row>
    <row r="1347" spans="1:11" ht="19" x14ac:dyDescent="0.25">
      <c r="A1347" s="671">
        <f t="shared" si="63"/>
        <v>4</v>
      </c>
      <c r="B1347" s="652">
        <v>9119</v>
      </c>
      <c r="C1347" s="652" t="s">
        <v>2802</v>
      </c>
      <c r="D1347" s="654">
        <f>SUMIFS('BALANCE_P-1'!$C:$C,'BALANCE_P-1'!$V:$V,'BALANCE-REF'!$B1347)</f>
        <v>0</v>
      </c>
      <c r="E1347" s="654">
        <f>SUMIFS('BALANCE_P-1'!$D:$D,'BALANCE_P-1'!$V:$V,'BALANCE-REF'!$B1347)</f>
        <v>0</v>
      </c>
      <c r="F1347" s="654">
        <f>SUMIFS(BALANCE_P!$C:$C,BALANCE_P!$V:$V,'BALANCE-REF'!$B1347)</f>
        <v>0</v>
      </c>
      <c r="G1347" s="654">
        <f>SUMIFS(BALANCE_P!$D:$D,BALANCE_P!$V:$V,'BALANCE-REF'!$B1347)</f>
        <v>0</v>
      </c>
      <c r="H1347" s="656">
        <f>SUMIFS(BALANCE_P!$E:$E,BALANCE_P!$V:$V,'BALANCE-REF'!$B1347)</f>
        <v>0</v>
      </c>
      <c r="I1347" s="656">
        <f>SUMIFS(BALANCE_P!$F:$F,BALANCE_P!$V:$V,'BALANCE-REF'!$B1347)</f>
        <v>0</v>
      </c>
      <c r="J1347" s="687">
        <f t="shared" si="61"/>
        <v>0</v>
      </c>
      <c r="K1347" s="687">
        <f t="shared" si="62"/>
        <v>0</v>
      </c>
    </row>
    <row r="1348" spans="1:11" ht="19" x14ac:dyDescent="0.25">
      <c r="A1348" s="671">
        <f t="shared" si="63"/>
        <v>3</v>
      </c>
      <c r="B1348" s="652">
        <v>912</v>
      </c>
      <c r="C1348" s="652" t="s">
        <v>2803</v>
      </c>
      <c r="D1348" s="654">
        <f>SUMIFS('BALANCE_P-1'!$C:$C,'BALANCE_P-1'!$W:$W,'BALANCE-REF'!$B1348)</f>
        <v>0</v>
      </c>
      <c r="E1348" s="654">
        <f>SUMIFS('BALANCE_P-1'!$D:$D,'BALANCE_P-1'!$W:$W,'BALANCE-REF'!$B1348)</f>
        <v>0</v>
      </c>
      <c r="F1348" s="654">
        <f>SUMIFS(BALANCE_P!$C:$C,BALANCE_P!$W:$W,'BALANCE-REF'!$B1348)</f>
        <v>0</v>
      </c>
      <c r="G1348" s="654">
        <f>SUMIFS(BALANCE_P!$D:$D,BALANCE_P!$W:$W,'BALANCE-REF'!$B1348)</f>
        <v>0</v>
      </c>
      <c r="H1348" s="656">
        <f>SUMIFS(BALANCE_P!$E:$E,BALANCE_P!$W:$W,'BALANCE-REF'!$B1348)</f>
        <v>0</v>
      </c>
      <c r="I1348" s="656">
        <f>SUMIFS(BALANCE_P!$F:$F,BALANCE_P!$W:$W,'BALANCE-REF'!$B1348)</f>
        <v>0</v>
      </c>
      <c r="J1348" s="687">
        <f t="shared" si="61"/>
        <v>0</v>
      </c>
      <c r="K1348" s="687">
        <f t="shared" si="62"/>
        <v>0</v>
      </c>
    </row>
    <row r="1349" spans="1:11" ht="19" x14ac:dyDescent="0.25">
      <c r="A1349" s="671">
        <f t="shared" si="63"/>
        <v>4</v>
      </c>
      <c r="B1349" s="652">
        <v>9121</v>
      </c>
      <c r="C1349" s="652" t="s">
        <v>2804</v>
      </c>
      <c r="D1349" s="654">
        <f>SUMIFS('BALANCE_P-1'!$C:$C,'BALANCE_P-1'!$V:$V,'BALANCE-REF'!$B1349)</f>
        <v>0</v>
      </c>
      <c r="E1349" s="654">
        <f>SUMIFS('BALANCE_P-1'!$D:$D,'BALANCE_P-1'!$V:$V,'BALANCE-REF'!$B1349)</f>
        <v>0</v>
      </c>
      <c r="F1349" s="654">
        <f>SUMIFS(BALANCE_P!$C:$C,BALANCE_P!$V:$V,'BALANCE-REF'!$B1349)</f>
        <v>0</v>
      </c>
      <c r="G1349" s="654">
        <f>SUMIFS(BALANCE_P!$D:$D,BALANCE_P!$V:$V,'BALANCE-REF'!$B1349)</f>
        <v>0</v>
      </c>
      <c r="H1349" s="656">
        <f>SUMIFS(BALANCE_P!$E:$E,BALANCE_P!$V:$V,'BALANCE-REF'!$B1349)</f>
        <v>0</v>
      </c>
      <c r="I1349" s="656">
        <f>SUMIFS(BALANCE_P!$F:$F,BALANCE_P!$V:$V,'BALANCE-REF'!$B1349)</f>
        <v>0</v>
      </c>
      <c r="J1349" s="687">
        <f t="shared" si="61"/>
        <v>0</v>
      </c>
      <c r="K1349" s="687">
        <f t="shared" si="62"/>
        <v>0</v>
      </c>
    </row>
    <row r="1350" spans="1:11" ht="19" x14ac:dyDescent="0.25">
      <c r="A1350" s="671">
        <f t="shared" si="63"/>
        <v>4</v>
      </c>
      <c r="B1350" s="652">
        <v>9122</v>
      </c>
      <c r="C1350" s="652" t="s">
        <v>2805</v>
      </c>
      <c r="D1350" s="654">
        <f>SUMIFS('BALANCE_P-1'!$C:$C,'BALANCE_P-1'!$V:$V,'BALANCE-REF'!$B1350)</f>
        <v>0</v>
      </c>
      <c r="E1350" s="654">
        <f>SUMIFS('BALANCE_P-1'!$D:$D,'BALANCE_P-1'!$V:$V,'BALANCE-REF'!$B1350)</f>
        <v>0</v>
      </c>
      <c r="F1350" s="654">
        <f>SUMIFS(BALANCE_P!$C:$C,BALANCE_P!$V:$V,'BALANCE-REF'!$B1350)</f>
        <v>0</v>
      </c>
      <c r="G1350" s="654">
        <f>SUMIFS(BALANCE_P!$D:$D,BALANCE_P!$V:$V,'BALANCE-REF'!$B1350)</f>
        <v>0</v>
      </c>
      <c r="H1350" s="656">
        <f>SUMIFS(BALANCE_P!$E:$E,BALANCE_P!$V:$V,'BALANCE-REF'!$B1350)</f>
        <v>0</v>
      </c>
      <c r="I1350" s="656">
        <f>SUMIFS(BALANCE_P!$F:$F,BALANCE_P!$V:$V,'BALANCE-REF'!$B1350)</f>
        <v>0</v>
      </c>
      <c r="J1350" s="687">
        <f t="shared" si="61"/>
        <v>0</v>
      </c>
      <c r="K1350" s="687">
        <f t="shared" si="62"/>
        <v>0</v>
      </c>
    </row>
    <row r="1351" spans="1:11" ht="19" x14ac:dyDescent="0.25">
      <c r="A1351" s="671">
        <f t="shared" si="63"/>
        <v>4</v>
      </c>
      <c r="B1351" s="652">
        <v>9123</v>
      </c>
      <c r="C1351" s="652" t="s">
        <v>2806</v>
      </c>
      <c r="D1351" s="654">
        <f>SUMIFS('BALANCE_P-1'!$C:$C,'BALANCE_P-1'!$V:$V,'BALANCE-REF'!$B1351)</f>
        <v>0</v>
      </c>
      <c r="E1351" s="654">
        <f>SUMIFS('BALANCE_P-1'!$D:$D,'BALANCE_P-1'!$V:$V,'BALANCE-REF'!$B1351)</f>
        <v>0</v>
      </c>
      <c r="F1351" s="654">
        <f>SUMIFS(BALANCE_P!$C:$C,BALANCE_P!$V:$V,'BALANCE-REF'!$B1351)</f>
        <v>0</v>
      </c>
      <c r="G1351" s="654">
        <f>SUMIFS(BALANCE_P!$D:$D,BALANCE_P!$V:$V,'BALANCE-REF'!$B1351)</f>
        <v>0</v>
      </c>
      <c r="H1351" s="656">
        <f>SUMIFS(BALANCE_P!$E:$E,BALANCE_P!$V:$V,'BALANCE-REF'!$B1351)</f>
        <v>0</v>
      </c>
      <c r="I1351" s="656">
        <f>SUMIFS(BALANCE_P!$F:$F,BALANCE_P!$V:$V,'BALANCE-REF'!$B1351)</f>
        <v>0</v>
      </c>
      <c r="J1351" s="687">
        <f t="shared" si="61"/>
        <v>0</v>
      </c>
      <c r="K1351" s="687">
        <f t="shared" si="62"/>
        <v>0</v>
      </c>
    </row>
    <row r="1352" spans="1:11" ht="19" x14ac:dyDescent="0.25">
      <c r="A1352" s="671">
        <f t="shared" si="63"/>
        <v>4</v>
      </c>
      <c r="B1352" s="652">
        <v>9124</v>
      </c>
      <c r="C1352" s="652" t="s">
        <v>2807</v>
      </c>
      <c r="D1352" s="654">
        <f>SUMIFS('BALANCE_P-1'!$C:$C,'BALANCE_P-1'!$V:$V,'BALANCE-REF'!$B1352)</f>
        <v>0</v>
      </c>
      <c r="E1352" s="654">
        <f>SUMIFS('BALANCE_P-1'!$D:$D,'BALANCE_P-1'!$V:$V,'BALANCE-REF'!$B1352)</f>
        <v>0</v>
      </c>
      <c r="F1352" s="654">
        <f>SUMIFS(BALANCE_P!$C:$C,BALANCE_P!$V:$V,'BALANCE-REF'!$B1352)</f>
        <v>0</v>
      </c>
      <c r="G1352" s="654">
        <f>SUMIFS(BALANCE_P!$D:$D,BALANCE_P!$V:$V,'BALANCE-REF'!$B1352)</f>
        <v>0</v>
      </c>
      <c r="H1352" s="656">
        <f>SUMIFS(BALANCE_P!$E:$E,BALANCE_P!$V:$V,'BALANCE-REF'!$B1352)</f>
        <v>0</v>
      </c>
      <c r="I1352" s="656">
        <f>SUMIFS(BALANCE_P!$F:$F,BALANCE_P!$V:$V,'BALANCE-REF'!$B1352)</f>
        <v>0</v>
      </c>
      <c r="J1352" s="687">
        <f t="shared" si="61"/>
        <v>0</v>
      </c>
      <c r="K1352" s="687">
        <f t="shared" si="62"/>
        <v>0</v>
      </c>
    </row>
    <row r="1353" spans="1:11" ht="19" x14ac:dyDescent="0.25">
      <c r="A1353" s="671">
        <f t="shared" si="63"/>
        <v>3</v>
      </c>
      <c r="B1353" s="652">
        <v>913</v>
      </c>
      <c r="C1353" s="652" t="s">
        <v>2808</v>
      </c>
      <c r="D1353" s="654">
        <f>SUMIFS('BALANCE_P-1'!$C:$C,'BALANCE_P-1'!$W:$W,'BALANCE-REF'!$B1353)</f>
        <v>0</v>
      </c>
      <c r="E1353" s="654">
        <f>SUMIFS('BALANCE_P-1'!$D:$D,'BALANCE_P-1'!$W:$W,'BALANCE-REF'!$B1353)</f>
        <v>0</v>
      </c>
      <c r="F1353" s="654">
        <f>SUMIFS(BALANCE_P!$C:$C,BALANCE_P!$W:$W,'BALANCE-REF'!$B1353)</f>
        <v>0</v>
      </c>
      <c r="G1353" s="654">
        <f>SUMIFS(BALANCE_P!$D:$D,BALANCE_P!$W:$W,'BALANCE-REF'!$B1353)</f>
        <v>0</v>
      </c>
      <c r="H1353" s="656">
        <f>SUMIFS(BALANCE_P!$E:$E,BALANCE_P!$W:$W,'BALANCE-REF'!$B1353)</f>
        <v>0</v>
      </c>
      <c r="I1353" s="656">
        <f>SUMIFS(BALANCE_P!$F:$F,BALANCE_P!$W:$W,'BALANCE-REF'!$B1353)</f>
        <v>0</v>
      </c>
      <c r="J1353" s="687">
        <f t="shared" si="61"/>
        <v>0</v>
      </c>
      <c r="K1353" s="687">
        <f t="shared" si="62"/>
        <v>0</v>
      </c>
    </row>
    <row r="1354" spans="1:11" ht="19" x14ac:dyDescent="0.25">
      <c r="A1354" s="671">
        <f t="shared" si="63"/>
        <v>4</v>
      </c>
      <c r="B1354" s="652">
        <v>9132</v>
      </c>
      <c r="C1354" s="652" t="s">
        <v>2809</v>
      </c>
      <c r="D1354" s="654">
        <f>SUMIFS('BALANCE_P-1'!$C:$C,'BALANCE_P-1'!$V:$V,'BALANCE-REF'!$B1354)</f>
        <v>0</v>
      </c>
      <c r="E1354" s="654">
        <f>SUMIFS('BALANCE_P-1'!$D:$D,'BALANCE_P-1'!$V:$V,'BALANCE-REF'!$B1354)</f>
        <v>0</v>
      </c>
      <c r="F1354" s="654">
        <f>SUMIFS(BALANCE_P!$C:$C,BALANCE_P!$V:$V,'BALANCE-REF'!$B1354)</f>
        <v>0</v>
      </c>
      <c r="G1354" s="654">
        <f>SUMIFS(BALANCE_P!$D:$D,BALANCE_P!$V:$V,'BALANCE-REF'!$B1354)</f>
        <v>0</v>
      </c>
      <c r="H1354" s="656">
        <f>SUMIFS(BALANCE_P!$E:$E,BALANCE_P!$V:$V,'BALANCE-REF'!$B1354)</f>
        <v>0</v>
      </c>
      <c r="I1354" s="656">
        <f>SUMIFS(BALANCE_P!$F:$F,BALANCE_P!$V:$V,'BALANCE-REF'!$B1354)</f>
        <v>0</v>
      </c>
      <c r="J1354" s="687">
        <f t="shared" si="61"/>
        <v>0</v>
      </c>
      <c r="K1354" s="687">
        <f t="shared" si="62"/>
        <v>0</v>
      </c>
    </row>
    <row r="1355" spans="1:11" ht="19" x14ac:dyDescent="0.25">
      <c r="A1355" s="671">
        <f t="shared" si="63"/>
        <v>4</v>
      </c>
      <c r="B1355" s="652">
        <v>9133</v>
      </c>
      <c r="C1355" s="652" t="s">
        <v>2810</v>
      </c>
      <c r="D1355" s="654">
        <f>SUMIFS('BALANCE_P-1'!$C:$C,'BALANCE_P-1'!$V:$V,'BALANCE-REF'!$B1355)</f>
        <v>0</v>
      </c>
      <c r="E1355" s="654">
        <f>SUMIFS('BALANCE_P-1'!$D:$D,'BALANCE_P-1'!$V:$V,'BALANCE-REF'!$B1355)</f>
        <v>0</v>
      </c>
      <c r="F1355" s="654">
        <f>SUMIFS(BALANCE_P!$C:$C,BALANCE_P!$V:$V,'BALANCE-REF'!$B1355)</f>
        <v>0</v>
      </c>
      <c r="G1355" s="654">
        <f>SUMIFS(BALANCE_P!$D:$D,BALANCE_P!$V:$V,'BALANCE-REF'!$B1355)</f>
        <v>0</v>
      </c>
      <c r="H1355" s="656">
        <f>SUMIFS(BALANCE_P!$E:$E,BALANCE_P!$V:$V,'BALANCE-REF'!$B1355)</f>
        <v>0</v>
      </c>
      <c r="I1355" s="656">
        <f>SUMIFS(BALANCE_P!$F:$F,BALANCE_P!$V:$V,'BALANCE-REF'!$B1355)</f>
        <v>0</v>
      </c>
      <c r="J1355" s="687">
        <f t="shared" si="61"/>
        <v>0</v>
      </c>
      <c r="K1355" s="687">
        <f t="shared" si="62"/>
        <v>0</v>
      </c>
    </row>
    <row r="1356" spans="1:11" ht="19" x14ac:dyDescent="0.25">
      <c r="A1356" s="671">
        <f t="shared" si="63"/>
        <v>4</v>
      </c>
      <c r="B1356" s="652">
        <v>9134</v>
      </c>
      <c r="C1356" s="652" t="s">
        <v>2811</v>
      </c>
      <c r="D1356" s="654">
        <f>SUMIFS('BALANCE_P-1'!$C:$C,'BALANCE_P-1'!$V:$V,'BALANCE-REF'!$B1356)</f>
        <v>0</v>
      </c>
      <c r="E1356" s="654">
        <f>SUMIFS('BALANCE_P-1'!$D:$D,'BALANCE_P-1'!$V:$V,'BALANCE-REF'!$B1356)</f>
        <v>0</v>
      </c>
      <c r="F1356" s="654">
        <f>SUMIFS(BALANCE_P!$C:$C,BALANCE_P!$V:$V,'BALANCE-REF'!$B1356)</f>
        <v>0</v>
      </c>
      <c r="G1356" s="654">
        <f>SUMIFS(BALANCE_P!$D:$D,BALANCE_P!$V:$V,'BALANCE-REF'!$B1356)</f>
        <v>0</v>
      </c>
      <c r="H1356" s="656">
        <f>SUMIFS(BALANCE_P!$E:$E,BALANCE_P!$V:$V,'BALANCE-REF'!$B1356)</f>
        <v>0</v>
      </c>
      <c r="I1356" s="656">
        <f>SUMIFS(BALANCE_P!$F:$F,BALANCE_P!$V:$V,'BALANCE-REF'!$B1356)</f>
        <v>0</v>
      </c>
      <c r="J1356" s="687">
        <f t="shared" si="61"/>
        <v>0</v>
      </c>
      <c r="K1356" s="687">
        <f t="shared" si="62"/>
        <v>0</v>
      </c>
    </row>
    <row r="1357" spans="1:11" ht="19" x14ac:dyDescent="0.25">
      <c r="A1357" s="671">
        <f t="shared" si="63"/>
        <v>4</v>
      </c>
      <c r="B1357" s="652">
        <v>9139</v>
      </c>
      <c r="C1357" s="652" t="s">
        <v>2802</v>
      </c>
      <c r="D1357" s="654">
        <f>SUMIFS('BALANCE_P-1'!$C:$C,'BALANCE_P-1'!$V:$V,'BALANCE-REF'!$B1357)</f>
        <v>0</v>
      </c>
      <c r="E1357" s="654">
        <f>SUMIFS('BALANCE_P-1'!$D:$D,'BALANCE_P-1'!$V:$V,'BALANCE-REF'!$B1357)</f>
        <v>0</v>
      </c>
      <c r="F1357" s="654">
        <f>SUMIFS(BALANCE_P!$C:$C,BALANCE_P!$V:$V,'BALANCE-REF'!$B1357)</f>
        <v>0</v>
      </c>
      <c r="G1357" s="654">
        <f>SUMIFS(BALANCE_P!$D:$D,BALANCE_P!$V:$V,'BALANCE-REF'!$B1357)</f>
        <v>0</v>
      </c>
      <c r="H1357" s="656">
        <f>SUMIFS(BALANCE_P!$E:$E,BALANCE_P!$V:$V,'BALANCE-REF'!$B1357)</f>
        <v>0</v>
      </c>
      <c r="I1357" s="656">
        <f>SUMIFS(BALANCE_P!$F:$F,BALANCE_P!$V:$V,'BALANCE-REF'!$B1357)</f>
        <v>0</v>
      </c>
      <c r="J1357" s="687">
        <f t="shared" ref="J1357:J1420" si="65">H1357-D1357</f>
        <v>0</v>
      </c>
      <c r="K1357" s="687">
        <f t="shared" ref="K1357:K1420" si="66">I1357-E1357</f>
        <v>0</v>
      </c>
    </row>
    <row r="1358" spans="1:11" ht="19" x14ac:dyDescent="0.25">
      <c r="A1358" s="671">
        <f t="shared" si="63"/>
        <v>3</v>
      </c>
      <c r="B1358" s="652">
        <v>914</v>
      </c>
      <c r="C1358" s="652" t="s">
        <v>2812</v>
      </c>
      <c r="D1358" s="654">
        <f>SUMIFS('BALANCE_P-1'!$C:$C,'BALANCE_P-1'!$W:$W,'BALANCE-REF'!$B1358)</f>
        <v>0</v>
      </c>
      <c r="E1358" s="654">
        <f>SUMIFS('BALANCE_P-1'!$D:$D,'BALANCE_P-1'!$W:$W,'BALANCE-REF'!$B1358)</f>
        <v>0</v>
      </c>
      <c r="F1358" s="654">
        <f>SUMIFS(BALANCE_P!$C:$C,BALANCE_P!$W:$W,'BALANCE-REF'!$B1358)</f>
        <v>0</v>
      </c>
      <c r="G1358" s="654">
        <f>SUMIFS(BALANCE_P!$D:$D,BALANCE_P!$W:$W,'BALANCE-REF'!$B1358)</f>
        <v>0</v>
      </c>
      <c r="H1358" s="656">
        <f>SUMIFS(BALANCE_P!$E:$E,BALANCE_P!$W:$W,'BALANCE-REF'!$B1358)</f>
        <v>0</v>
      </c>
      <c r="I1358" s="656">
        <f>SUMIFS(BALANCE_P!$F:$F,BALANCE_P!$W:$W,'BALANCE-REF'!$B1358)</f>
        <v>0</v>
      </c>
      <c r="J1358" s="687">
        <f t="shared" si="65"/>
        <v>0</v>
      </c>
      <c r="K1358" s="687">
        <f t="shared" si="66"/>
        <v>0</v>
      </c>
    </row>
    <row r="1359" spans="1:11" ht="19" x14ac:dyDescent="0.25">
      <c r="A1359" s="671">
        <f t="shared" si="63"/>
        <v>4</v>
      </c>
      <c r="B1359" s="652">
        <v>9141</v>
      </c>
      <c r="C1359" s="652" t="s">
        <v>2813</v>
      </c>
      <c r="D1359" s="654">
        <f>SUMIFS('BALANCE_P-1'!$C:$C,'BALANCE_P-1'!$V:$V,'BALANCE-REF'!$B1359)</f>
        <v>0</v>
      </c>
      <c r="E1359" s="654">
        <f>SUMIFS('BALANCE_P-1'!$D:$D,'BALANCE_P-1'!$V:$V,'BALANCE-REF'!$B1359)</f>
        <v>0</v>
      </c>
      <c r="F1359" s="654">
        <f>SUMIFS(BALANCE_P!$C:$C,BALANCE_P!$V:$V,'BALANCE-REF'!$B1359)</f>
        <v>0</v>
      </c>
      <c r="G1359" s="654">
        <f>SUMIFS(BALANCE_P!$D:$D,BALANCE_P!$V:$V,'BALANCE-REF'!$B1359)</f>
        <v>0</v>
      </c>
      <c r="H1359" s="656">
        <f>SUMIFS(BALANCE_P!$E:$E,BALANCE_P!$V:$V,'BALANCE-REF'!$B1359)</f>
        <v>0</v>
      </c>
      <c r="I1359" s="656">
        <f>SUMIFS(BALANCE_P!$F:$F,BALANCE_P!$V:$V,'BALANCE-REF'!$B1359)</f>
        <v>0</v>
      </c>
      <c r="J1359" s="687">
        <f t="shared" si="65"/>
        <v>0</v>
      </c>
      <c r="K1359" s="687">
        <f t="shared" si="66"/>
        <v>0</v>
      </c>
    </row>
    <row r="1360" spans="1:11" ht="19" x14ac:dyDescent="0.25">
      <c r="A1360" s="671">
        <f t="shared" si="63"/>
        <v>4</v>
      </c>
      <c r="B1360" s="652">
        <v>9142</v>
      </c>
      <c r="C1360" s="652" t="s">
        <v>2814</v>
      </c>
      <c r="D1360" s="654">
        <f>SUMIFS('BALANCE_P-1'!$C:$C,'BALANCE_P-1'!$V:$V,'BALANCE-REF'!$B1360)</f>
        <v>0</v>
      </c>
      <c r="E1360" s="654">
        <f>SUMIFS('BALANCE_P-1'!$D:$D,'BALANCE_P-1'!$V:$V,'BALANCE-REF'!$B1360)</f>
        <v>0</v>
      </c>
      <c r="F1360" s="654">
        <f>SUMIFS(BALANCE_P!$C:$C,BALANCE_P!$V:$V,'BALANCE-REF'!$B1360)</f>
        <v>0</v>
      </c>
      <c r="G1360" s="654">
        <f>SUMIFS(BALANCE_P!$D:$D,BALANCE_P!$V:$V,'BALANCE-REF'!$B1360)</f>
        <v>0</v>
      </c>
      <c r="H1360" s="656">
        <f>SUMIFS(BALANCE_P!$E:$E,BALANCE_P!$V:$V,'BALANCE-REF'!$B1360)</f>
        <v>0</v>
      </c>
      <c r="I1360" s="656">
        <f>SUMIFS(BALANCE_P!$F:$F,BALANCE_P!$V:$V,'BALANCE-REF'!$B1360)</f>
        <v>0</v>
      </c>
      <c r="J1360" s="687">
        <f t="shared" si="65"/>
        <v>0</v>
      </c>
      <c r="K1360" s="687">
        <f t="shared" si="66"/>
        <v>0</v>
      </c>
    </row>
    <row r="1361" spans="1:11" ht="19" x14ac:dyDescent="0.25">
      <c r="A1361" s="671">
        <f t="shared" si="63"/>
        <v>4</v>
      </c>
      <c r="B1361" s="652">
        <v>9149</v>
      </c>
      <c r="C1361" s="652" t="s">
        <v>2815</v>
      </c>
      <c r="D1361" s="654">
        <f>SUMIFS('BALANCE_P-1'!$C:$C,'BALANCE_P-1'!$V:$V,'BALANCE-REF'!$B1361)</f>
        <v>0</v>
      </c>
      <c r="E1361" s="654">
        <f>SUMIFS('BALANCE_P-1'!$D:$D,'BALANCE_P-1'!$V:$V,'BALANCE-REF'!$B1361)</f>
        <v>0</v>
      </c>
      <c r="F1361" s="654">
        <f>SUMIFS(BALANCE_P!$C:$C,BALANCE_P!$V:$V,'BALANCE-REF'!$B1361)</f>
        <v>0</v>
      </c>
      <c r="G1361" s="654">
        <f>SUMIFS(BALANCE_P!$D:$D,BALANCE_P!$V:$V,'BALANCE-REF'!$B1361)</f>
        <v>0</v>
      </c>
      <c r="H1361" s="656">
        <f>SUMIFS(BALANCE_P!$E:$E,BALANCE_P!$V:$V,'BALANCE-REF'!$B1361)</f>
        <v>0</v>
      </c>
      <c r="I1361" s="656">
        <f>SUMIFS(BALANCE_P!$F:$F,BALANCE_P!$V:$V,'BALANCE-REF'!$B1361)</f>
        <v>0</v>
      </c>
      <c r="J1361" s="687">
        <f t="shared" si="65"/>
        <v>0</v>
      </c>
      <c r="K1361" s="687">
        <f t="shared" si="66"/>
        <v>0</v>
      </c>
    </row>
    <row r="1362" spans="1:11" ht="19" x14ac:dyDescent="0.25">
      <c r="A1362" s="671">
        <f t="shared" si="63"/>
        <v>2</v>
      </c>
      <c r="B1362" s="658">
        <v>92</v>
      </c>
      <c r="C1362" s="658" t="s">
        <v>1019</v>
      </c>
      <c r="D1362" s="659">
        <f>SUMIFS('BALANCE_P-1'!$C:$C,'BALANCE_P-1'!$X:$X,'BALANCE-REF'!$B1362)</f>
        <v>0</v>
      </c>
      <c r="E1362" s="659">
        <f>SUMIFS('BALANCE_P-1'!$D:$D,'BALANCE_P-1'!$X:$X,'BALANCE-REF'!$B1362)</f>
        <v>0</v>
      </c>
      <c r="F1362" s="659">
        <f>SUMIFS(BALANCE_P!$C:$C,BALANCE_P!$X:$X,'BALANCE-REF'!$B1362)</f>
        <v>0</v>
      </c>
      <c r="G1362" s="659">
        <f>SUMIFS(BALANCE_P!$D:$D,BALANCE_P!$X:$X,'BALANCE-REF'!$B1362)</f>
        <v>0</v>
      </c>
      <c r="H1362" s="656">
        <f>SUMIFS(BALANCE_P!$E:$E,BALANCE_P!$X:$X,'BALANCE-REF'!$B1362)</f>
        <v>0</v>
      </c>
      <c r="I1362" s="656">
        <f>SUMIFS(BALANCE_P!$F:$F,BALANCE_P!$X:$X,'BALANCE-REF'!$B1362)</f>
        <v>0</v>
      </c>
      <c r="J1362" s="687">
        <f t="shared" si="65"/>
        <v>0</v>
      </c>
      <c r="K1362" s="687">
        <f t="shared" si="66"/>
        <v>0</v>
      </c>
    </row>
    <row r="1363" spans="1:11" ht="19" x14ac:dyDescent="0.25">
      <c r="A1363" s="671">
        <f t="shared" si="63"/>
        <v>3</v>
      </c>
      <c r="B1363" s="652">
        <v>921</v>
      </c>
      <c r="C1363" s="652" t="s">
        <v>1112</v>
      </c>
      <c r="D1363" s="654">
        <f>SUMIFS('BALANCE_P-1'!$C:$C,'BALANCE_P-1'!$W:$W,'BALANCE-REF'!$B1363)</f>
        <v>0</v>
      </c>
      <c r="E1363" s="654">
        <f>SUMIFS('BALANCE_P-1'!$D:$D,'BALANCE_P-1'!$W:$W,'BALANCE-REF'!$B1363)</f>
        <v>0</v>
      </c>
      <c r="F1363" s="654">
        <f>SUMIFS(BALANCE_P!$C:$C,BALANCE_P!$W:$W,'BALANCE-REF'!$B1363)</f>
        <v>0</v>
      </c>
      <c r="G1363" s="654">
        <f>SUMIFS(BALANCE_P!$D:$D,BALANCE_P!$W:$W,'BALANCE-REF'!$B1363)</f>
        <v>0</v>
      </c>
      <c r="H1363" s="656">
        <f>SUMIFS(BALANCE_P!$E:$E,BALANCE_P!$W:$W,'BALANCE-REF'!$B1363)</f>
        <v>0</v>
      </c>
      <c r="I1363" s="656">
        <f>SUMIFS(BALANCE_P!$F:$F,BALANCE_P!$W:$W,'BALANCE-REF'!$B1363)</f>
        <v>0</v>
      </c>
      <c r="J1363" s="687">
        <f t="shared" si="65"/>
        <v>0</v>
      </c>
      <c r="K1363" s="687">
        <f t="shared" si="66"/>
        <v>0</v>
      </c>
    </row>
    <row r="1364" spans="1:11" ht="19" x14ac:dyDescent="0.25">
      <c r="A1364" s="671">
        <f t="shared" si="63"/>
        <v>4</v>
      </c>
      <c r="B1364" s="652">
        <v>9211</v>
      </c>
      <c r="C1364" s="652" t="s">
        <v>2816</v>
      </c>
      <c r="D1364" s="654">
        <f>SUMIFS('BALANCE_P-1'!$C:$C,'BALANCE_P-1'!$V:$V,'BALANCE-REF'!$B1364)</f>
        <v>0</v>
      </c>
      <c r="E1364" s="654">
        <f>SUMIFS('BALANCE_P-1'!$D:$D,'BALANCE_P-1'!$V:$V,'BALANCE-REF'!$B1364)</f>
        <v>0</v>
      </c>
      <c r="F1364" s="654">
        <f>SUMIFS(BALANCE_P!$C:$C,BALANCE_P!$V:$V,'BALANCE-REF'!$B1364)</f>
        <v>0</v>
      </c>
      <c r="G1364" s="654">
        <f>SUMIFS(BALANCE_P!$D:$D,BALANCE_P!$V:$V,'BALANCE-REF'!$B1364)</f>
        <v>0</v>
      </c>
      <c r="H1364" s="656">
        <f>SUMIFS(BALANCE_P!$E:$E,BALANCE_P!$V:$V,'BALANCE-REF'!$B1364)</f>
        <v>0</v>
      </c>
      <c r="I1364" s="656">
        <f>SUMIFS(BALANCE_P!$F:$F,BALANCE_P!$V:$V,'BALANCE-REF'!$B1364)</f>
        <v>0</v>
      </c>
      <c r="J1364" s="687">
        <f t="shared" si="65"/>
        <v>0</v>
      </c>
      <c r="K1364" s="687">
        <f t="shared" si="66"/>
        <v>0</v>
      </c>
    </row>
    <row r="1365" spans="1:11" ht="19" x14ac:dyDescent="0.25">
      <c r="A1365" s="671">
        <f t="shared" si="63"/>
        <v>4</v>
      </c>
      <c r="B1365" s="652">
        <v>9212</v>
      </c>
      <c r="C1365" s="652" t="s">
        <v>2817</v>
      </c>
      <c r="D1365" s="654">
        <f>SUMIFS('BALANCE_P-1'!$C:$C,'BALANCE_P-1'!$V:$V,'BALANCE-REF'!$B1365)</f>
        <v>0</v>
      </c>
      <c r="E1365" s="654">
        <f>SUMIFS('BALANCE_P-1'!$D:$D,'BALANCE_P-1'!$V:$V,'BALANCE-REF'!$B1365)</f>
        <v>0</v>
      </c>
      <c r="F1365" s="654">
        <f>SUMIFS(BALANCE_P!$C:$C,BALANCE_P!$V:$V,'BALANCE-REF'!$B1365)</f>
        <v>0</v>
      </c>
      <c r="G1365" s="654">
        <f>SUMIFS(BALANCE_P!$D:$D,BALANCE_P!$V:$V,'BALANCE-REF'!$B1365)</f>
        <v>0</v>
      </c>
      <c r="H1365" s="656">
        <f>SUMIFS(BALANCE_P!$E:$E,BALANCE_P!$V:$V,'BALANCE-REF'!$B1365)</f>
        <v>0</v>
      </c>
      <c r="I1365" s="656">
        <f>SUMIFS(BALANCE_P!$F:$F,BALANCE_P!$V:$V,'BALANCE-REF'!$B1365)</f>
        <v>0</v>
      </c>
      <c r="J1365" s="687">
        <f t="shared" si="65"/>
        <v>0</v>
      </c>
      <c r="K1365" s="687">
        <f t="shared" si="66"/>
        <v>0</v>
      </c>
    </row>
    <row r="1366" spans="1:11" ht="19" x14ac:dyDescent="0.25">
      <c r="A1366" s="671">
        <f t="shared" si="63"/>
        <v>4</v>
      </c>
      <c r="B1366" s="652">
        <v>9219</v>
      </c>
      <c r="C1366" s="652" t="s">
        <v>1028</v>
      </c>
      <c r="D1366" s="654">
        <f>SUMIFS('BALANCE_P-1'!$C:$C,'BALANCE_P-1'!$V:$V,'BALANCE-REF'!$B1366)</f>
        <v>0</v>
      </c>
      <c r="E1366" s="654">
        <f>SUMIFS('BALANCE_P-1'!$D:$D,'BALANCE_P-1'!$V:$V,'BALANCE-REF'!$B1366)</f>
        <v>0</v>
      </c>
      <c r="F1366" s="654">
        <f>SUMIFS(BALANCE_P!$C:$C,BALANCE_P!$V:$V,'BALANCE-REF'!$B1366)</f>
        <v>0</v>
      </c>
      <c r="G1366" s="654">
        <f>SUMIFS(BALANCE_P!$D:$D,BALANCE_P!$V:$V,'BALANCE-REF'!$B1366)</f>
        <v>0</v>
      </c>
      <c r="H1366" s="656">
        <f>SUMIFS(BALANCE_P!$E:$E,BALANCE_P!$V:$V,'BALANCE-REF'!$B1366)</f>
        <v>0</v>
      </c>
      <c r="I1366" s="656">
        <f>SUMIFS(BALANCE_P!$F:$F,BALANCE_P!$V:$V,'BALANCE-REF'!$B1366)</f>
        <v>0</v>
      </c>
      <c r="J1366" s="687">
        <f t="shared" si="65"/>
        <v>0</v>
      </c>
      <c r="K1366" s="687">
        <f t="shared" si="66"/>
        <v>0</v>
      </c>
    </row>
    <row r="1367" spans="1:11" ht="19" x14ac:dyDescent="0.25">
      <c r="A1367" s="671">
        <f t="shared" si="63"/>
        <v>3</v>
      </c>
      <c r="B1367" s="652">
        <v>922</v>
      </c>
      <c r="C1367" s="652" t="s">
        <v>1701</v>
      </c>
      <c r="D1367" s="654">
        <f>SUMIFS('BALANCE_P-1'!$C:$C,'BALANCE_P-1'!$W:$W,'BALANCE-REF'!$B1367)</f>
        <v>0</v>
      </c>
      <c r="E1367" s="654">
        <f>SUMIFS('BALANCE_P-1'!$D:$D,'BALANCE_P-1'!$W:$W,'BALANCE-REF'!$B1367)</f>
        <v>0</v>
      </c>
      <c r="F1367" s="654">
        <f>SUMIFS(BALANCE_P!$C:$C,BALANCE_P!$W:$W,'BALANCE-REF'!$B1367)</f>
        <v>0</v>
      </c>
      <c r="G1367" s="654">
        <f>SUMIFS(BALANCE_P!$D:$D,BALANCE_P!$W:$W,'BALANCE-REF'!$B1367)</f>
        <v>0</v>
      </c>
      <c r="H1367" s="656">
        <f>SUMIFS(BALANCE_P!$E:$E,BALANCE_P!$W:$W,'BALANCE-REF'!$B1367)</f>
        <v>0</v>
      </c>
      <c r="I1367" s="656">
        <f>SUMIFS(BALANCE_P!$F:$F,BALANCE_P!$W:$W,'BALANCE-REF'!$B1367)</f>
        <v>0</v>
      </c>
      <c r="J1367" s="687">
        <f t="shared" si="65"/>
        <v>0</v>
      </c>
      <c r="K1367" s="687">
        <f t="shared" si="66"/>
        <v>0</v>
      </c>
    </row>
    <row r="1368" spans="1:11" ht="19" x14ac:dyDescent="0.25">
      <c r="A1368" s="671">
        <f t="shared" si="63"/>
        <v>4</v>
      </c>
      <c r="B1368" s="652">
        <v>9221</v>
      </c>
      <c r="C1368" s="652" t="s">
        <v>2816</v>
      </c>
      <c r="D1368" s="654">
        <f>SUMIFS('BALANCE_P-1'!$C:$C,'BALANCE_P-1'!$V:$V,'BALANCE-REF'!$B1368)</f>
        <v>0</v>
      </c>
      <c r="E1368" s="654">
        <f>SUMIFS('BALANCE_P-1'!$D:$D,'BALANCE_P-1'!$V:$V,'BALANCE-REF'!$B1368)</f>
        <v>0</v>
      </c>
      <c r="F1368" s="654">
        <f>SUMIFS(BALANCE_P!$C:$C,BALANCE_P!$V:$V,'BALANCE-REF'!$B1368)</f>
        <v>0</v>
      </c>
      <c r="G1368" s="654">
        <f>SUMIFS(BALANCE_P!$D:$D,BALANCE_P!$V:$V,'BALANCE-REF'!$B1368)</f>
        <v>0</v>
      </c>
      <c r="H1368" s="656">
        <f>SUMIFS(BALANCE_P!$E:$E,BALANCE_P!$V:$V,'BALANCE-REF'!$B1368)</f>
        <v>0</v>
      </c>
      <c r="I1368" s="656">
        <f>SUMIFS(BALANCE_P!$F:$F,BALANCE_P!$V:$V,'BALANCE-REF'!$B1368)</f>
        <v>0</v>
      </c>
      <c r="J1368" s="687">
        <f t="shared" si="65"/>
        <v>0</v>
      </c>
      <c r="K1368" s="687">
        <f t="shared" si="66"/>
        <v>0</v>
      </c>
    </row>
    <row r="1369" spans="1:11" ht="19" x14ac:dyDescent="0.25">
      <c r="A1369" s="671">
        <f t="shared" si="63"/>
        <v>4</v>
      </c>
      <c r="B1369" s="652">
        <v>9222</v>
      </c>
      <c r="C1369" s="652" t="s">
        <v>2817</v>
      </c>
      <c r="D1369" s="654">
        <f>SUMIFS('BALANCE_P-1'!$C:$C,'BALANCE_P-1'!$V:$V,'BALANCE-REF'!$B1369)</f>
        <v>0</v>
      </c>
      <c r="E1369" s="654">
        <f>SUMIFS('BALANCE_P-1'!$D:$D,'BALANCE_P-1'!$V:$V,'BALANCE-REF'!$B1369)</f>
        <v>0</v>
      </c>
      <c r="F1369" s="654">
        <f>SUMIFS(BALANCE_P!$C:$C,BALANCE_P!$V:$V,'BALANCE-REF'!$B1369)</f>
        <v>0</v>
      </c>
      <c r="G1369" s="654">
        <f>SUMIFS(BALANCE_P!$D:$D,BALANCE_P!$V:$V,'BALANCE-REF'!$B1369)</f>
        <v>0</v>
      </c>
      <c r="H1369" s="656">
        <f>SUMIFS(BALANCE_P!$E:$E,BALANCE_P!$V:$V,'BALANCE-REF'!$B1369)</f>
        <v>0</v>
      </c>
      <c r="I1369" s="656">
        <f>SUMIFS(BALANCE_P!$F:$F,BALANCE_P!$V:$V,'BALANCE-REF'!$B1369)</f>
        <v>0</v>
      </c>
      <c r="J1369" s="687">
        <f t="shared" si="65"/>
        <v>0</v>
      </c>
      <c r="K1369" s="687">
        <f t="shared" si="66"/>
        <v>0</v>
      </c>
    </row>
    <row r="1370" spans="1:11" ht="19" x14ac:dyDescent="0.25">
      <c r="A1370" s="671">
        <f t="shared" si="63"/>
        <v>4</v>
      </c>
      <c r="B1370" s="652">
        <v>9229</v>
      </c>
      <c r="C1370" s="652" t="s">
        <v>2818</v>
      </c>
      <c r="D1370" s="654">
        <f>SUMIFS('BALANCE_P-1'!$C:$C,'BALANCE_P-1'!$V:$V,'BALANCE-REF'!$B1370)</f>
        <v>0</v>
      </c>
      <c r="E1370" s="654">
        <f>SUMIFS('BALANCE_P-1'!$D:$D,'BALANCE_P-1'!$V:$V,'BALANCE-REF'!$B1370)</f>
        <v>0</v>
      </c>
      <c r="F1370" s="654">
        <f>SUMIFS(BALANCE_P!$C:$C,BALANCE_P!$V:$V,'BALANCE-REF'!$B1370)</f>
        <v>0</v>
      </c>
      <c r="G1370" s="654">
        <f>SUMIFS(BALANCE_P!$D:$D,BALANCE_P!$V:$V,'BALANCE-REF'!$B1370)</f>
        <v>0</v>
      </c>
      <c r="H1370" s="656">
        <f>SUMIFS(BALANCE_P!$E:$E,BALANCE_P!$V:$V,'BALANCE-REF'!$B1370)</f>
        <v>0</v>
      </c>
      <c r="I1370" s="656">
        <f>SUMIFS(BALANCE_P!$F:$F,BALANCE_P!$V:$V,'BALANCE-REF'!$B1370)</f>
        <v>0</v>
      </c>
      <c r="J1370" s="687">
        <f t="shared" si="65"/>
        <v>0</v>
      </c>
      <c r="K1370" s="687">
        <f t="shared" si="66"/>
        <v>0</v>
      </c>
    </row>
    <row r="1371" spans="1:11" ht="19" x14ac:dyDescent="0.25">
      <c r="A1371" s="671">
        <f t="shared" si="63"/>
        <v>2</v>
      </c>
      <c r="B1371" s="658">
        <v>93</v>
      </c>
      <c r="C1371" s="658" t="s">
        <v>2819</v>
      </c>
      <c r="D1371" s="659">
        <f>SUMIFS('BALANCE_P-1'!$C:$C,'BALANCE_P-1'!$X:$X,'BALANCE-REF'!$B1371)</f>
        <v>0</v>
      </c>
      <c r="E1371" s="659">
        <f>SUMIFS('BALANCE_P-1'!$D:$D,'BALANCE_P-1'!$X:$X,'BALANCE-REF'!$B1371)</f>
        <v>0</v>
      </c>
      <c r="F1371" s="659">
        <f>SUMIFS(BALANCE_P!$C:$C,BALANCE_P!$X:$X,'BALANCE-REF'!$B1371)</f>
        <v>0</v>
      </c>
      <c r="G1371" s="659">
        <f>SUMIFS(BALANCE_P!$D:$D,BALANCE_P!$X:$X,'BALANCE-REF'!$B1371)</f>
        <v>0</v>
      </c>
      <c r="H1371" s="656">
        <f>SUMIFS(BALANCE_P!$E:$E,BALANCE_P!$X:$X,'BALANCE-REF'!$B1371)</f>
        <v>0</v>
      </c>
      <c r="I1371" s="656">
        <f>SUMIFS(BALANCE_P!$F:$F,BALANCE_P!$X:$X,'BALANCE-REF'!$B1371)</f>
        <v>0</v>
      </c>
      <c r="J1371" s="687">
        <f t="shared" si="65"/>
        <v>0</v>
      </c>
      <c r="K1371" s="687">
        <f t="shared" si="66"/>
        <v>0</v>
      </c>
    </row>
    <row r="1372" spans="1:11" ht="19" x14ac:dyDescent="0.25">
      <c r="A1372" s="671">
        <f t="shared" si="63"/>
        <v>3</v>
      </c>
      <c r="B1372" s="652">
        <v>931</v>
      </c>
      <c r="C1372" s="652" t="s">
        <v>2820</v>
      </c>
      <c r="D1372" s="654">
        <f>SUMIFS('BALANCE_P-1'!$C:$C,'BALANCE_P-1'!$W:$W,'BALANCE-REF'!$B1372)</f>
        <v>0</v>
      </c>
      <c r="E1372" s="654">
        <f>SUMIFS('BALANCE_P-1'!$D:$D,'BALANCE_P-1'!$W:$W,'BALANCE-REF'!$B1372)</f>
        <v>0</v>
      </c>
      <c r="F1372" s="654">
        <f>SUMIFS(BALANCE_P!$C:$C,BALANCE_P!$W:$W,'BALANCE-REF'!$B1372)</f>
        <v>0</v>
      </c>
      <c r="G1372" s="654">
        <f>SUMIFS(BALANCE_P!$D:$D,BALANCE_P!$W:$W,'BALANCE-REF'!$B1372)</f>
        <v>0</v>
      </c>
      <c r="H1372" s="656">
        <f>SUMIFS(BALANCE_P!$E:$E,BALANCE_P!$W:$W,'BALANCE-REF'!$B1372)</f>
        <v>0</v>
      </c>
      <c r="I1372" s="656">
        <f>SUMIFS(BALANCE_P!$F:$F,BALANCE_P!$W:$W,'BALANCE-REF'!$B1372)</f>
        <v>0</v>
      </c>
      <c r="J1372" s="687">
        <f t="shared" si="65"/>
        <v>0</v>
      </c>
      <c r="K1372" s="687">
        <f t="shared" si="66"/>
        <v>0</v>
      </c>
    </row>
    <row r="1373" spans="1:11" ht="19" x14ac:dyDescent="0.25">
      <c r="A1373" s="671">
        <f t="shared" si="63"/>
        <v>4</v>
      </c>
      <c r="B1373" s="652">
        <v>9311</v>
      </c>
      <c r="C1373" s="652" t="s">
        <v>2821</v>
      </c>
      <c r="D1373" s="654">
        <f>SUMIFS('BALANCE_P-1'!$C:$C,'BALANCE_P-1'!$V:$V,'BALANCE-REF'!$B1373)</f>
        <v>0</v>
      </c>
      <c r="E1373" s="654">
        <f>SUMIFS('BALANCE_P-1'!$D:$D,'BALANCE_P-1'!$V:$V,'BALANCE-REF'!$B1373)</f>
        <v>0</v>
      </c>
      <c r="F1373" s="654">
        <f>SUMIFS(BALANCE_P!$C:$C,BALANCE_P!$V:$V,'BALANCE-REF'!$B1373)</f>
        <v>0</v>
      </c>
      <c r="G1373" s="654">
        <f>SUMIFS(BALANCE_P!$D:$D,BALANCE_P!$V:$V,'BALANCE-REF'!$B1373)</f>
        <v>0</v>
      </c>
      <c r="H1373" s="656">
        <f>SUMIFS(BALANCE_P!$E:$E,BALANCE_P!$V:$V,'BALANCE-REF'!$B1373)</f>
        <v>0</v>
      </c>
      <c r="I1373" s="656">
        <f>SUMIFS(BALANCE_P!$F:$F,BALANCE_P!$V:$V,'BALANCE-REF'!$B1373)</f>
        <v>0</v>
      </c>
      <c r="J1373" s="687">
        <f t="shared" si="65"/>
        <v>0</v>
      </c>
      <c r="K1373" s="687">
        <f t="shared" si="66"/>
        <v>0</v>
      </c>
    </row>
    <row r="1374" spans="1:11" ht="19" x14ac:dyDescent="0.25">
      <c r="A1374" s="671">
        <f t="shared" si="63"/>
        <v>4</v>
      </c>
      <c r="B1374" s="652">
        <v>9312</v>
      </c>
      <c r="C1374" s="652" t="s">
        <v>1054</v>
      </c>
      <c r="D1374" s="654">
        <f>SUMIFS('BALANCE_P-1'!$C:$C,'BALANCE_P-1'!$V:$V,'BALANCE-REF'!$B1374)</f>
        <v>0</v>
      </c>
      <c r="E1374" s="654">
        <f>SUMIFS('BALANCE_P-1'!$D:$D,'BALANCE_P-1'!$V:$V,'BALANCE-REF'!$B1374)</f>
        <v>0</v>
      </c>
      <c r="F1374" s="654">
        <f>SUMIFS(BALANCE_P!$C:$C,BALANCE_P!$V:$V,'BALANCE-REF'!$B1374)</f>
        <v>0</v>
      </c>
      <c r="G1374" s="654">
        <f>SUMIFS(BALANCE_P!$D:$D,BALANCE_P!$V:$V,'BALANCE-REF'!$B1374)</f>
        <v>0</v>
      </c>
      <c r="H1374" s="656">
        <f>SUMIFS(BALANCE_P!$E:$E,BALANCE_P!$V:$V,'BALANCE-REF'!$B1374)</f>
        <v>0</v>
      </c>
      <c r="I1374" s="656">
        <f>SUMIFS(BALANCE_P!$F:$F,BALANCE_P!$V:$V,'BALANCE-REF'!$B1374)</f>
        <v>0</v>
      </c>
      <c r="J1374" s="687">
        <f t="shared" si="65"/>
        <v>0</v>
      </c>
      <c r="K1374" s="687">
        <f t="shared" si="66"/>
        <v>0</v>
      </c>
    </row>
    <row r="1375" spans="1:11" ht="19" x14ac:dyDescent="0.25">
      <c r="A1375" s="671">
        <f t="shared" si="63"/>
        <v>4</v>
      </c>
      <c r="B1375" s="652">
        <v>9313</v>
      </c>
      <c r="C1375" s="652" t="s">
        <v>1055</v>
      </c>
      <c r="D1375" s="654">
        <f>SUMIFS('BALANCE_P-1'!$C:$C,'BALANCE_P-1'!$V:$V,'BALANCE-REF'!$B1375)</f>
        <v>0</v>
      </c>
      <c r="E1375" s="654">
        <f>SUMIFS('BALANCE_P-1'!$D:$D,'BALANCE_P-1'!$V:$V,'BALANCE-REF'!$B1375)</f>
        <v>0</v>
      </c>
      <c r="F1375" s="654">
        <f>SUMIFS(BALANCE_P!$C:$C,BALANCE_P!$V:$V,'BALANCE-REF'!$B1375)</f>
        <v>0</v>
      </c>
      <c r="G1375" s="654">
        <f>SUMIFS(BALANCE_P!$D:$D,BALANCE_P!$V:$V,'BALANCE-REF'!$B1375)</f>
        <v>0</v>
      </c>
      <c r="H1375" s="656">
        <f>SUMIFS(BALANCE_P!$E:$E,BALANCE_P!$V:$V,'BALANCE-REF'!$B1375)</f>
        <v>0</v>
      </c>
      <c r="I1375" s="656">
        <f>SUMIFS(BALANCE_P!$F:$F,BALANCE_P!$V:$V,'BALANCE-REF'!$B1375)</f>
        <v>0</v>
      </c>
      <c r="J1375" s="687">
        <f t="shared" si="65"/>
        <v>0</v>
      </c>
      <c r="K1375" s="687">
        <f t="shared" si="66"/>
        <v>0</v>
      </c>
    </row>
    <row r="1376" spans="1:11" ht="19" x14ac:dyDescent="0.25">
      <c r="A1376" s="671">
        <f t="shared" si="63"/>
        <v>4</v>
      </c>
      <c r="B1376" s="652">
        <v>9314</v>
      </c>
      <c r="C1376" s="652" t="s">
        <v>1056</v>
      </c>
      <c r="D1376" s="654">
        <f>SUMIFS('BALANCE_P-1'!$C:$C,'BALANCE_P-1'!$V:$V,'BALANCE-REF'!$B1376)</f>
        <v>0</v>
      </c>
      <c r="E1376" s="654">
        <f>SUMIFS('BALANCE_P-1'!$D:$D,'BALANCE_P-1'!$V:$V,'BALANCE-REF'!$B1376)</f>
        <v>0</v>
      </c>
      <c r="F1376" s="654">
        <f>SUMIFS(BALANCE_P!$C:$C,BALANCE_P!$V:$V,'BALANCE-REF'!$B1376)</f>
        <v>0</v>
      </c>
      <c r="G1376" s="654">
        <f>SUMIFS(BALANCE_P!$D:$D,BALANCE_P!$V:$V,'BALANCE-REF'!$B1376)</f>
        <v>0</v>
      </c>
      <c r="H1376" s="656">
        <f>SUMIFS(BALANCE_P!$E:$E,BALANCE_P!$V:$V,'BALANCE-REF'!$B1376)</f>
        <v>0</v>
      </c>
      <c r="I1376" s="656">
        <f>SUMIFS(BALANCE_P!$F:$F,BALANCE_P!$V:$V,'BALANCE-REF'!$B1376)</f>
        <v>0</v>
      </c>
      <c r="J1376" s="687">
        <f t="shared" si="65"/>
        <v>0</v>
      </c>
      <c r="K1376" s="687">
        <f t="shared" si="66"/>
        <v>0</v>
      </c>
    </row>
    <row r="1377" spans="1:11" ht="19" x14ac:dyDescent="0.25">
      <c r="A1377" s="671">
        <f t="shared" si="63"/>
        <v>3</v>
      </c>
      <c r="B1377" s="652">
        <v>932</v>
      </c>
      <c r="C1377" s="652" t="s">
        <v>2822</v>
      </c>
      <c r="D1377" s="654">
        <f>SUMIFS('BALANCE_P-1'!$C:$C,'BALANCE_P-1'!$W:$W,'BALANCE-REF'!$B1377)</f>
        <v>0</v>
      </c>
      <c r="E1377" s="654">
        <f>SUMIFS('BALANCE_P-1'!$D:$D,'BALANCE_P-1'!$W:$W,'BALANCE-REF'!$B1377)</f>
        <v>0</v>
      </c>
      <c r="F1377" s="654">
        <f>SUMIFS(BALANCE_P!$C:$C,BALANCE_P!$W:$W,'BALANCE-REF'!$B1377)</f>
        <v>0</v>
      </c>
      <c r="G1377" s="654">
        <f>SUMIFS(BALANCE_P!$D:$D,BALANCE_P!$W:$W,'BALANCE-REF'!$B1377)</f>
        <v>0</v>
      </c>
      <c r="H1377" s="656">
        <f>SUMIFS(BALANCE_P!$E:$E,BALANCE_P!$W:$W,'BALANCE-REF'!$B1377)</f>
        <v>0</v>
      </c>
      <c r="I1377" s="656">
        <f>SUMIFS(BALANCE_P!$F:$F,BALANCE_P!$W:$W,'BALANCE-REF'!$B1377)</f>
        <v>0</v>
      </c>
      <c r="J1377" s="687">
        <f t="shared" si="65"/>
        <v>0</v>
      </c>
      <c r="K1377" s="687">
        <f t="shared" si="66"/>
        <v>0</v>
      </c>
    </row>
    <row r="1378" spans="1:11" ht="19" x14ac:dyDescent="0.25">
      <c r="A1378" s="671">
        <f t="shared" si="63"/>
        <v>4</v>
      </c>
      <c r="B1378" s="652">
        <v>9321</v>
      </c>
      <c r="C1378" s="652" t="s">
        <v>2823</v>
      </c>
      <c r="D1378" s="654">
        <f>SUMIFS('BALANCE_P-1'!$C:$C,'BALANCE_P-1'!$V:$V,'BALANCE-REF'!$B1378)</f>
        <v>0</v>
      </c>
      <c r="E1378" s="654">
        <f>SUMIFS('BALANCE_P-1'!$D:$D,'BALANCE_P-1'!$V:$V,'BALANCE-REF'!$B1378)</f>
        <v>0</v>
      </c>
      <c r="F1378" s="654">
        <f>SUMIFS(BALANCE_P!$C:$C,BALANCE_P!$V:$V,'BALANCE-REF'!$B1378)</f>
        <v>0</v>
      </c>
      <c r="G1378" s="654">
        <f>SUMIFS(BALANCE_P!$D:$D,BALANCE_P!$V:$V,'BALANCE-REF'!$B1378)</f>
        <v>0</v>
      </c>
      <c r="H1378" s="656">
        <f>SUMIFS(BALANCE_P!$E:$E,BALANCE_P!$V:$V,'BALANCE-REF'!$B1378)</f>
        <v>0</v>
      </c>
      <c r="I1378" s="656">
        <f>SUMIFS(BALANCE_P!$F:$F,BALANCE_P!$V:$V,'BALANCE-REF'!$B1378)</f>
        <v>0</v>
      </c>
      <c r="J1378" s="687">
        <f t="shared" si="65"/>
        <v>0</v>
      </c>
      <c r="K1378" s="687">
        <f t="shared" si="66"/>
        <v>0</v>
      </c>
    </row>
    <row r="1379" spans="1:11" ht="19" x14ac:dyDescent="0.25">
      <c r="A1379" s="671">
        <f t="shared" ref="A1379:A1424" si="67">LEN(B1379)</f>
        <v>4</v>
      </c>
      <c r="B1379" s="652">
        <v>9322</v>
      </c>
      <c r="C1379" s="652" t="s">
        <v>2824</v>
      </c>
      <c r="D1379" s="654">
        <f>SUMIFS('BALANCE_P-1'!$C:$C,'BALANCE_P-1'!$V:$V,'BALANCE-REF'!$B1379)</f>
        <v>0</v>
      </c>
      <c r="E1379" s="654">
        <f>SUMIFS('BALANCE_P-1'!$D:$D,'BALANCE_P-1'!$V:$V,'BALANCE-REF'!$B1379)</f>
        <v>0</v>
      </c>
      <c r="F1379" s="654">
        <f>SUMIFS(BALANCE_P!$C:$C,BALANCE_P!$V:$V,'BALANCE-REF'!$B1379)</f>
        <v>0</v>
      </c>
      <c r="G1379" s="654">
        <f>SUMIFS(BALANCE_P!$D:$D,BALANCE_P!$V:$V,'BALANCE-REF'!$B1379)</f>
        <v>0</v>
      </c>
      <c r="H1379" s="656">
        <f>SUMIFS(BALANCE_P!$E:$E,BALANCE_P!$V:$V,'BALANCE-REF'!$B1379)</f>
        <v>0</v>
      </c>
      <c r="I1379" s="656">
        <f>SUMIFS(BALANCE_P!$F:$F,BALANCE_P!$V:$V,'BALANCE-REF'!$B1379)</f>
        <v>0</v>
      </c>
      <c r="J1379" s="687">
        <f t="shared" si="65"/>
        <v>0</v>
      </c>
      <c r="K1379" s="687">
        <f t="shared" si="66"/>
        <v>0</v>
      </c>
    </row>
    <row r="1380" spans="1:11" ht="19" x14ac:dyDescent="0.25">
      <c r="A1380" s="671">
        <f t="shared" si="67"/>
        <v>4</v>
      </c>
      <c r="B1380" s="652">
        <v>9323</v>
      </c>
      <c r="C1380" s="652" t="s">
        <v>2825</v>
      </c>
      <c r="D1380" s="654">
        <f>SUMIFS('BALANCE_P-1'!$C:$C,'BALANCE_P-1'!$V:$V,'BALANCE-REF'!$B1380)</f>
        <v>0</v>
      </c>
      <c r="E1380" s="654">
        <f>SUMIFS('BALANCE_P-1'!$D:$D,'BALANCE_P-1'!$V:$V,'BALANCE-REF'!$B1380)</f>
        <v>0</v>
      </c>
      <c r="F1380" s="654">
        <f>SUMIFS(BALANCE_P!$C:$C,BALANCE_P!$V:$V,'BALANCE-REF'!$B1380)</f>
        <v>0</v>
      </c>
      <c r="G1380" s="654">
        <f>SUMIFS(BALANCE_P!$D:$D,BALANCE_P!$V:$V,'BALANCE-REF'!$B1380)</f>
        <v>0</v>
      </c>
      <c r="H1380" s="656">
        <f>SUMIFS(BALANCE_P!$E:$E,BALANCE_P!$V:$V,'BALANCE-REF'!$B1380)</f>
        <v>0</v>
      </c>
      <c r="I1380" s="656">
        <f>SUMIFS(BALANCE_P!$F:$F,BALANCE_P!$V:$V,'BALANCE-REF'!$B1380)</f>
        <v>0</v>
      </c>
      <c r="J1380" s="687">
        <f t="shared" si="65"/>
        <v>0</v>
      </c>
      <c r="K1380" s="687">
        <f t="shared" si="66"/>
        <v>0</v>
      </c>
    </row>
    <row r="1381" spans="1:11" ht="19" x14ac:dyDescent="0.25">
      <c r="A1381" s="671">
        <f t="shared" si="67"/>
        <v>4</v>
      </c>
      <c r="B1381" s="652">
        <v>9324</v>
      </c>
      <c r="C1381" s="652" t="s">
        <v>2826</v>
      </c>
      <c r="D1381" s="654">
        <f>SUMIFS('BALANCE_P-1'!$C:$C,'BALANCE_P-1'!$V:$V,'BALANCE-REF'!$B1381)</f>
        <v>0</v>
      </c>
      <c r="E1381" s="654">
        <f>SUMIFS('BALANCE_P-1'!$D:$D,'BALANCE_P-1'!$V:$V,'BALANCE-REF'!$B1381)</f>
        <v>0</v>
      </c>
      <c r="F1381" s="654">
        <f>SUMIFS(BALANCE_P!$C:$C,BALANCE_P!$V:$V,'BALANCE-REF'!$B1381)</f>
        <v>0</v>
      </c>
      <c r="G1381" s="654">
        <f>SUMIFS(BALANCE_P!$D:$D,BALANCE_P!$V:$V,'BALANCE-REF'!$B1381)</f>
        <v>0</v>
      </c>
      <c r="H1381" s="656">
        <f>SUMIFS(BALANCE_P!$E:$E,BALANCE_P!$V:$V,'BALANCE-REF'!$B1381)</f>
        <v>0</v>
      </c>
      <c r="I1381" s="656">
        <f>SUMIFS(BALANCE_P!$F:$F,BALANCE_P!$V:$V,'BALANCE-REF'!$B1381)</f>
        <v>0</v>
      </c>
      <c r="J1381" s="687">
        <f t="shared" si="65"/>
        <v>0</v>
      </c>
      <c r="K1381" s="687">
        <f t="shared" si="66"/>
        <v>0</v>
      </c>
    </row>
    <row r="1382" spans="1:11" ht="19" x14ac:dyDescent="0.25">
      <c r="A1382" s="671">
        <f t="shared" si="67"/>
        <v>3</v>
      </c>
      <c r="B1382" s="652">
        <v>933</v>
      </c>
      <c r="C1382" s="652" t="s">
        <v>2827</v>
      </c>
      <c r="D1382" s="654">
        <f>SUMIFS('BALANCE_P-1'!$C:$C,'BALANCE_P-1'!$W:$W,'BALANCE-REF'!$B1382)</f>
        <v>0</v>
      </c>
      <c r="E1382" s="654">
        <f>SUMIFS('BALANCE_P-1'!$D:$D,'BALANCE_P-1'!$W:$W,'BALANCE-REF'!$B1382)</f>
        <v>0</v>
      </c>
      <c r="F1382" s="654">
        <f>SUMIFS(BALANCE_P!$C:$C,BALANCE_P!$W:$W,'BALANCE-REF'!$B1382)</f>
        <v>0</v>
      </c>
      <c r="G1382" s="654">
        <f>SUMIFS(BALANCE_P!$D:$D,BALANCE_P!$W:$W,'BALANCE-REF'!$B1382)</f>
        <v>0</v>
      </c>
      <c r="H1382" s="656">
        <f>SUMIFS(BALANCE_P!$E:$E,BALANCE_P!$W:$W,'BALANCE-REF'!$B1382)</f>
        <v>0</v>
      </c>
      <c r="I1382" s="656">
        <f>SUMIFS(BALANCE_P!$F:$F,BALANCE_P!$W:$W,'BALANCE-REF'!$B1382)</f>
        <v>0</v>
      </c>
      <c r="J1382" s="687">
        <f t="shared" si="65"/>
        <v>0</v>
      </c>
      <c r="K1382" s="687">
        <f t="shared" si="66"/>
        <v>0</v>
      </c>
    </row>
    <row r="1383" spans="1:11" ht="19" x14ac:dyDescent="0.25">
      <c r="A1383" s="671">
        <f t="shared" si="67"/>
        <v>4</v>
      </c>
      <c r="B1383" s="652">
        <v>9331</v>
      </c>
      <c r="C1383" s="652" t="s">
        <v>1057</v>
      </c>
      <c r="D1383" s="654">
        <f>SUMIFS('BALANCE_P-1'!$C:$C,'BALANCE_P-1'!$V:$V,'BALANCE-REF'!$B1383)</f>
        <v>0</v>
      </c>
      <c r="E1383" s="654">
        <f>SUMIFS('BALANCE_P-1'!$D:$D,'BALANCE_P-1'!$V:$V,'BALANCE-REF'!$B1383)</f>
        <v>0</v>
      </c>
      <c r="F1383" s="654">
        <f>SUMIFS(BALANCE_P!$C:$C,BALANCE_P!$V:$V,'BALANCE-REF'!$B1383)</f>
        <v>0</v>
      </c>
      <c r="G1383" s="654">
        <f>SUMIFS(BALANCE_P!$D:$D,BALANCE_P!$V:$V,'BALANCE-REF'!$B1383)</f>
        <v>0</v>
      </c>
      <c r="H1383" s="656">
        <f>SUMIFS(BALANCE_P!$E:$E,BALANCE_P!$V:$V,'BALANCE-REF'!$B1383)</f>
        <v>0</v>
      </c>
      <c r="I1383" s="656">
        <f>SUMIFS(BALANCE_P!$F:$F,BALANCE_P!$V:$V,'BALANCE-REF'!$B1383)</f>
        <v>0</v>
      </c>
      <c r="J1383" s="687">
        <f t="shared" si="65"/>
        <v>0</v>
      </c>
      <c r="K1383" s="687">
        <f t="shared" si="66"/>
        <v>0</v>
      </c>
    </row>
    <row r="1384" spans="1:11" ht="19" x14ac:dyDescent="0.25">
      <c r="A1384" s="671">
        <f t="shared" si="67"/>
        <v>4</v>
      </c>
      <c r="B1384" s="652">
        <v>9332</v>
      </c>
      <c r="C1384" s="652" t="s">
        <v>1058</v>
      </c>
      <c r="D1384" s="654">
        <f>SUMIFS('BALANCE_P-1'!$C:$C,'BALANCE_P-1'!$V:$V,'BALANCE-REF'!$B1384)</f>
        <v>0</v>
      </c>
      <c r="E1384" s="654">
        <f>SUMIFS('BALANCE_P-1'!$D:$D,'BALANCE_P-1'!$V:$V,'BALANCE-REF'!$B1384)</f>
        <v>0</v>
      </c>
      <c r="F1384" s="654">
        <f>SUMIFS(BALANCE_P!$C:$C,BALANCE_P!$V:$V,'BALANCE-REF'!$B1384)</f>
        <v>0</v>
      </c>
      <c r="G1384" s="654">
        <f>SUMIFS(BALANCE_P!$D:$D,BALANCE_P!$V:$V,'BALANCE-REF'!$B1384)</f>
        <v>0</v>
      </c>
      <c r="H1384" s="656">
        <f>SUMIFS(BALANCE_P!$E:$E,BALANCE_P!$V:$V,'BALANCE-REF'!$B1384)</f>
        <v>0</v>
      </c>
      <c r="I1384" s="656">
        <f>SUMIFS(BALANCE_P!$F:$F,BALANCE_P!$V:$V,'BALANCE-REF'!$B1384)</f>
        <v>0</v>
      </c>
      <c r="J1384" s="687">
        <f t="shared" si="65"/>
        <v>0</v>
      </c>
      <c r="K1384" s="687">
        <f t="shared" si="66"/>
        <v>0</v>
      </c>
    </row>
    <row r="1385" spans="1:11" ht="19" x14ac:dyDescent="0.25">
      <c r="A1385" s="671">
        <f t="shared" si="67"/>
        <v>3</v>
      </c>
      <c r="B1385" s="652">
        <v>934</v>
      </c>
      <c r="C1385" s="652" t="s">
        <v>2828</v>
      </c>
      <c r="D1385" s="654">
        <f>SUMIFS('BALANCE_P-1'!$C:$C,'BALANCE_P-1'!$W:$W,'BALANCE-REF'!$B1385)</f>
        <v>0</v>
      </c>
      <c r="E1385" s="654">
        <f>SUMIFS('BALANCE_P-1'!$D:$D,'BALANCE_P-1'!$W:$W,'BALANCE-REF'!$B1385)</f>
        <v>0</v>
      </c>
      <c r="F1385" s="654">
        <f>SUMIFS(BALANCE_P!$C:$C,BALANCE_P!$W:$W,'BALANCE-REF'!$B1385)</f>
        <v>0</v>
      </c>
      <c r="G1385" s="654">
        <f>SUMIFS(BALANCE_P!$D:$D,BALANCE_P!$W:$W,'BALANCE-REF'!$B1385)</f>
        <v>0</v>
      </c>
      <c r="H1385" s="656">
        <f>SUMIFS(BALANCE_P!$E:$E,BALANCE_P!$W:$W,'BALANCE-REF'!$B1385)</f>
        <v>0</v>
      </c>
      <c r="I1385" s="656">
        <f>SUMIFS(BALANCE_P!$F:$F,BALANCE_P!$W:$W,'BALANCE-REF'!$B1385)</f>
        <v>0</v>
      </c>
      <c r="J1385" s="687">
        <f t="shared" si="65"/>
        <v>0</v>
      </c>
      <c r="K1385" s="687">
        <f t="shared" si="66"/>
        <v>0</v>
      </c>
    </row>
    <row r="1386" spans="1:11" ht="19" x14ac:dyDescent="0.25">
      <c r="A1386" s="671">
        <f t="shared" si="67"/>
        <v>4</v>
      </c>
      <c r="B1386" s="652">
        <v>9341</v>
      </c>
      <c r="C1386" s="652" t="s">
        <v>2829</v>
      </c>
      <c r="D1386" s="654">
        <f>SUMIFS('BALANCE_P-1'!$C:$C,'BALANCE_P-1'!$V:$V,'BALANCE-REF'!$B1386)</f>
        <v>0</v>
      </c>
      <c r="E1386" s="654">
        <f>SUMIFS('BALANCE_P-1'!$D:$D,'BALANCE_P-1'!$V:$V,'BALANCE-REF'!$B1386)</f>
        <v>0</v>
      </c>
      <c r="F1386" s="654">
        <f>SUMIFS(BALANCE_P!$C:$C,BALANCE_P!$V:$V,'BALANCE-REF'!$B1386)</f>
        <v>0</v>
      </c>
      <c r="G1386" s="654">
        <f>SUMIFS(BALANCE_P!$D:$D,BALANCE_P!$V:$V,'BALANCE-REF'!$B1386)</f>
        <v>0</v>
      </c>
      <c r="H1386" s="656">
        <f>SUMIFS(BALANCE_P!$E:$E,BALANCE_P!$V:$V,'BALANCE-REF'!$B1386)</f>
        <v>0</v>
      </c>
      <c r="I1386" s="656">
        <f>SUMIFS(BALANCE_P!$F:$F,BALANCE_P!$V:$V,'BALANCE-REF'!$B1386)</f>
        <v>0</v>
      </c>
      <c r="J1386" s="687">
        <f t="shared" si="65"/>
        <v>0</v>
      </c>
      <c r="K1386" s="687">
        <f t="shared" si="66"/>
        <v>0</v>
      </c>
    </row>
    <row r="1387" spans="1:11" ht="19" x14ac:dyDescent="0.25">
      <c r="A1387" s="671">
        <f t="shared" si="67"/>
        <v>4</v>
      </c>
      <c r="B1387" s="652">
        <v>9342</v>
      </c>
      <c r="C1387" s="652" t="s">
        <v>2830</v>
      </c>
      <c r="D1387" s="654">
        <f>SUMIFS('BALANCE_P-1'!$C:$C,'BALANCE_P-1'!$V:$V,'BALANCE-REF'!$B1387)</f>
        <v>0</v>
      </c>
      <c r="E1387" s="654">
        <f>SUMIFS('BALANCE_P-1'!$D:$D,'BALANCE_P-1'!$V:$V,'BALANCE-REF'!$B1387)</f>
        <v>0</v>
      </c>
      <c r="F1387" s="654">
        <f>SUMIFS(BALANCE_P!$C:$C,BALANCE_P!$V:$V,'BALANCE-REF'!$B1387)</f>
        <v>0</v>
      </c>
      <c r="G1387" s="654">
        <f>SUMIFS(BALANCE_P!$D:$D,BALANCE_P!$V:$V,'BALANCE-REF'!$B1387)</f>
        <v>0</v>
      </c>
      <c r="H1387" s="656">
        <f>SUMIFS(BALANCE_P!$E:$E,BALANCE_P!$V:$V,'BALANCE-REF'!$B1387)</f>
        <v>0</v>
      </c>
      <c r="I1387" s="656">
        <f>SUMIFS(BALANCE_P!$F:$F,BALANCE_P!$V:$V,'BALANCE-REF'!$B1387)</f>
        <v>0</v>
      </c>
      <c r="J1387" s="687">
        <f t="shared" si="65"/>
        <v>0</v>
      </c>
      <c r="K1387" s="687">
        <f t="shared" si="66"/>
        <v>0</v>
      </c>
    </row>
    <row r="1388" spans="1:11" ht="19" x14ac:dyDescent="0.25">
      <c r="A1388" s="671">
        <f t="shared" si="67"/>
        <v>3</v>
      </c>
      <c r="B1388" s="652">
        <v>935</v>
      </c>
      <c r="C1388" s="652" t="s">
        <v>2831</v>
      </c>
      <c r="D1388" s="654">
        <f>SUMIFS('BALANCE_P-1'!$C:$C,'BALANCE_P-1'!$W:$W,'BALANCE-REF'!$B1388)</f>
        <v>0</v>
      </c>
      <c r="E1388" s="654">
        <f>SUMIFS('BALANCE_P-1'!$D:$D,'BALANCE_P-1'!$W:$W,'BALANCE-REF'!$B1388)</f>
        <v>0</v>
      </c>
      <c r="F1388" s="654">
        <f>SUMIFS(BALANCE_P!$C:$C,BALANCE_P!$W:$W,'BALANCE-REF'!$B1388)</f>
        <v>0</v>
      </c>
      <c r="G1388" s="654">
        <f>SUMIFS(BALANCE_P!$D:$D,BALANCE_P!$W:$W,'BALANCE-REF'!$B1388)</f>
        <v>0</v>
      </c>
      <c r="H1388" s="656">
        <f>SUMIFS(BALANCE_P!$E:$E,BALANCE_P!$W:$W,'BALANCE-REF'!$B1388)</f>
        <v>0</v>
      </c>
      <c r="I1388" s="656">
        <f>SUMIFS(BALANCE_P!$F:$F,BALANCE_P!$W:$W,'BALANCE-REF'!$B1388)</f>
        <v>0</v>
      </c>
      <c r="J1388" s="687">
        <f t="shared" si="65"/>
        <v>0</v>
      </c>
      <c r="K1388" s="687">
        <f t="shared" si="66"/>
        <v>0</v>
      </c>
    </row>
    <row r="1389" spans="1:11" ht="19" x14ac:dyDescent="0.25">
      <c r="A1389" s="671">
        <f t="shared" si="67"/>
        <v>4</v>
      </c>
      <c r="B1389" s="652">
        <v>9351</v>
      </c>
      <c r="C1389" s="652" t="s">
        <v>2832</v>
      </c>
      <c r="D1389" s="654">
        <f>SUMIFS('BALANCE_P-1'!$C:$C,'BALANCE_P-1'!$V:$V,'BALANCE-REF'!$B1389)</f>
        <v>0</v>
      </c>
      <c r="E1389" s="654">
        <f>SUMIFS('BALANCE_P-1'!$D:$D,'BALANCE_P-1'!$V:$V,'BALANCE-REF'!$B1389)</f>
        <v>0</v>
      </c>
      <c r="F1389" s="654">
        <f>SUMIFS(BALANCE_P!$C:$C,BALANCE_P!$V:$V,'BALANCE-REF'!$B1389)</f>
        <v>0</v>
      </c>
      <c r="G1389" s="654">
        <f>SUMIFS(BALANCE_P!$D:$D,BALANCE_P!$V:$V,'BALANCE-REF'!$B1389)</f>
        <v>0</v>
      </c>
      <c r="H1389" s="656">
        <f>SUMIFS(BALANCE_P!$E:$E,BALANCE_P!$V:$V,'BALANCE-REF'!$B1389)</f>
        <v>0</v>
      </c>
      <c r="I1389" s="656">
        <f>SUMIFS(BALANCE_P!$F:$F,BALANCE_P!$V:$V,'BALANCE-REF'!$B1389)</f>
        <v>0</v>
      </c>
      <c r="J1389" s="687">
        <f t="shared" si="65"/>
        <v>0</v>
      </c>
      <c r="K1389" s="687">
        <f t="shared" si="66"/>
        <v>0</v>
      </c>
    </row>
    <row r="1390" spans="1:11" ht="19" x14ac:dyDescent="0.25">
      <c r="A1390" s="671">
        <f t="shared" si="67"/>
        <v>4</v>
      </c>
      <c r="B1390" s="652">
        <v>9352</v>
      </c>
      <c r="C1390" s="652" t="s">
        <v>2833</v>
      </c>
      <c r="D1390" s="654">
        <f>SUMIFS('BALANCE_P-1'!$C:$C,'BALANCE_P-1'!$V:$V,'BALANCE-REF'!$B1390)</f>
        <v>0</v>
      </c>
      <c r="E1390" s="654">
        <f>SUMIFS('BALANCE_P-1'!$D:$D,'BALANCE_P-1'!$V:$V,'BALANCE-REF'!$B1390)</f>
        <v>0</v>
      </c>
      <c r="F1390" s="654">
        <f>SUMIFS(BALANCE_P!$C:$C,BALANCE_P!$V:$V,'BALANCE-REF'!$B1390)</f>
        <v>0</v>
      </c>
      <c r="G1390" s="654">
        <f>SUMIFS(BALANCE_P!$D:$D,BALANCE_P!$V:$V,'BALANCE-REF'!$B1390)</f>
        <v>0</v>
      </c>
      <c r="H1390" s="656">
        <f>SUMIFS(BALANCE_P!$E:$E,BALANCE_P!$V:$V,'BALANCE-REF'!$B1390)</f>
        <v>0</v>
      </c>
      <c r="I1390" s="656">
        <f>SUMIFS(BALANCE_P!$F:$F,BALANCE_P!$V:$V,'BALANCE-REF'!$B1390)</f>
        <v>0</v>
      </c>
      <c r="J1390" s="687">
        <f t="shared" si="65"/>
        <v>0</v>
      </c>
      <c r="K1390" s="687">
        <f t="shared" si="66"/>
        <v>0</v>
      </c>
    </row>
    <row r="1391" spans="1:11" ht="19" x14ac:dyDescent="0.25">
      <c r="A1391" s="671">
        <f t="shared" si="67"/>
        <v>3</v>
      </c>
      <c r="B1391" s="652">
        <v>936</v>
      </c>
      <c r="C1391" s="652" t="s">
        <v>2834</v>
      </c>
      <c r="D1391" s="654">
        <f>SUMIFS('BALANCE_P-1'!$C:$C,'BALANCE_P-1'!$W:$W,'BALANCE-REF'!$B1391)</f>
        <v>0</v>
      </c>
      <c r="E1391" s="654">
        <f>SUMIFS('BALANCE_P-1'!$D:$D,'BALANCE_P-1'!$W:$W,'BALANCE-REF'!$B1391)</f>
        <v>0</v>
      </c>
      <c r="F1391" s="654">
        <f>SUMIFS(BALANCE_P!$C:$C,BALANCE_P!$W:$W,'BALANCE-REF'!$B1391)</f>
        <v>0</v>
      </c>
      <c r="G1391" s="654">
        <f>SUMIFS(BALANCE_P!$D:$D,BALANCE_P!$W:$W,'BALANCE-REF'!$B1391)</f>
        <v>0</v>
      </c>
      <c r="H1391" s="656">
        <f>SUMIFS(BALANCE_P!$E:$E,BALANCE_P!$W:$W,'BALANCE-REF'!$B1391)</f>
        <v>0</v>
      </c>
      <c r="I1391" s="656">
        <f>SUMIFS(BALANCE_P!$F:$F,BALANCE_P!$W:$W,'BALANCE-REF'!$B1391)</f>
        <v>0</v>
      </c>
      <c r="J1391" s="687">
        <f t="shared" si="65"/>
        <v>0</v>
      </c>
      <c r="K1391" s="687">
        <f t="shared" si="66"/>
        <v>0</v>
      </c>
    </row>
    <row r="1392" spans="1:11" ht="19" x14ac:dyDescent="0.25">
      <c r="A1392" s="671">
        <f t="shared" si="67"/>
        <v>3</v>
      </c>
      <c r="B1392" s="652">
        <v>937</v>
      </c>
      <c r="C1392" s="652" t="s">
        <v>2835</v>
      </c>
      <c r="D1392" s="654">
        <f>SUMIFS('BALANCE_P-1'!$C:$C,'BALANCE_P-1'!$W:$W,'BALANCE-REF'!$B1392)</f>
        <v>0</v>
      </c>
      <c r="E1392" s="654">
        <f>SUMIFS('BALANCE_P-1'!$D:$D,'BALANCE_P-1'!$W:$W,'BALANCE-REF'!$B1392)</f>
        <v>0</v>
      </c>
      <c r="F1392" s="654">
        <f>SUMIFS(BALANCE_P!$C:$C,BALANCE_P!$W:$W,'BALANCE-REF'!$B1392)</f>
        <v>0</v>
      </c>
      <c r="G1392" s="654">
        <f>SUMIFS(BALANCE_P!$D:$D,BALANCE_P!$W:$W,'BALANCE-REF'!$B1392)</f>
        <v>0</v>
      </c>
      <c r="H1392" s="656">
        <f>SUMIFS(BALANCE_P!$E:$E,BALANCE_P!$W:$W,'BALANCE-REF'!$B1392)</f>
        <v>0</v>
      </c>
      <c r="I1392" s="656">
        <f>SUMIFS(BALANCE_P!$F:$F,BALANCE_P!$W:$W,'BALANCE-REF'!$B1392)</f>
        <v>0</v>
      </c>
      <c r="J1392" s="687">
        <f t="shared" si="65"/>
        <v>0</v>
      </c>
      <c r="K1392" s="687">
        <f t="shared" si="66"/>
        <v>0</v>
      </c>
    </row>
    <row r="1393" spans="1:11" ht="19" x14ac:dyDescent="0.25">
      <c r="A1393" s="671">
        <f t="shared" si="67"/>
        <v>3</v>
      </c>
      <c r="B1393" s="652">
        <v>938</v>
      </c>
      <c r="C1393" s="652" t="s">
        <v>2836</v>
      </c>
      <c r="D1393" s="654">
        <f>SUMIFS('BALANCE_P-1'!$C:$C,'BALANCE_P-1'!$W:$W,'BALANCE-REF'!$B1393)</f>
        <v>0</v>
      </c>
      <c r="E1393" s="654">
        <f>SUMIFS('BALANCE_P-1'!$D:$D,'BALANCE_P-1'!$W:$W,'BALANCE-REF'!$B1393)</f>
        <v>0</v>
      </c>
      <c r="F1393" s="654">
        <f>SUMIFS(BALANCE_P!$C:$C,BALANCE_P!$W:$W,'BALANCE-REF'!$B1393)</f>
        <v>0</v>
      </c>
      <c r="G1393" s="654">
        <f>SUMIFS(BALANCE_P!$D:$D,BALANCE_P!$W:$W,'BALANCE-REF'!$B1393)</f>
        <v>0</v>
      </c>
      <c r="H1393" s="656">
        <f>SUMIFS(BALANCE_P!$E:$E,BALANCE_P!$W:$W,'BALANCE-REF'!$B1393)</f>
        <v>0</v>
      </c>
      <c r="I1393" s="656">
        <f>SUMIFS(BALANCE_P!$F:$F,BALANCE_P!$W:$W,'BALANCE-REF'!$B1393)</f>
        <v>0</v>
      </c>
      <c r="J1393" s="687">
        <f t="shared" si="65"/>
        <v>0</v>
      </c>
      <c r="K1393" s="687">
        <f t="shared" si="66"/>
        <v>0</v>
      </c>
    </row>
    <row r="1394" spans="1:11" ht="19" x14ac:dyDescent="0.25">
      <c r="A1394" s="671">
        <f t="shared" si="67"/>
        <v>2</v>
      </c>
      <c r="B1394" s="658">
        <v>95</v>
      </c>
      <c r="C1394" s="658" t="s">
        <v>1705</v>
      </c>
      <c r="D1394" s="659">
        <f>SUMIFS('BALANCE_P-1'!$C:$C,'BALANCE_P-1'!$X:$X,'BALANCE-REF'!$B1394)</f>
        <v>0</v>
      </c>
      <c r="E1394" s="659">
        <f>SUMIFS('BALANCE_P-1'!$D:$D,'BALANCE_P-1'!$X:$X,'BALANCE-REF'!$B1394)</f>
        <v>0</v>
      </c>
      <c r="F1394" s="659">
        <f>SUMIFS(BALANCE_P!$C:$C,BALANCE_P!$X:$X,'BALANCE-REF'!$B1394)</f>
        <v>0</v>
      </c>
      <c r="G1394" s="659">
        <f>SUMIFS(BALANCE_P!$D:$D,BALANCE_P!$X:$X,'BALANCE-REF'!$B1394)</f>
        <v>0</v>
      </c>
      <c r="H1394" s="656">
        <f>SUMIFS(BALANCE_P!$E:$E,BALANCE_P!$X:$X,'BALANCE-REF'!$B1394)</f>
        <v>0</v>
      </c>
      <c r="I1394" s="656">
        <f>SUMIFS(BALANCE_P!$F:$F,BALANCE_P!$X:$X,'BALANCE-REF'!$B1394)</f>
        <v>0</v>
      </c>
      <c r="J1394" s="687">
        <f t="shared" si="65"/>
        <v>0</v>
      </c>
      <c r="K1394" s="687">
        <f t="shared" si="66"/>
        <v>0</v>
      </c>
    </row>
    <row r="1395" spans="1:11" ht="19" x14ac:dyDescent="0.25">
      <c r="A1395" s="671">
        <f t="shared" si="67"/>
        <v>3</v>
      </c>
      <c r="B1395" s="652">
        <v>951</v>
      </c>
      <c r="C1395" s="652" t="s">
        <v>2837</v>
      </c>
      <c r="D1395" s="654">
        <f>SUMIFS('BALANCE_P-1'!$C:$C,'BALANCE_P-1'!$W:$W,'BALANCE-REF'!$B1395)</f>
        <v>0</v>
      </c>
      <c r="E1395" s="654">
        <f>SUMIFS('BALANCE_P-1'!$D:$D,'BALANCE_P-1'!$W:$W,'BALANCE-REF'!$B1395)</f>
        <v>0</v>
      </c>
      <c r="F1395" s="654">
        <f>SUMIFS(BALANCE_P!$C:$C,BALANCE_P!$W:$W,'BALANCE-REF'!$B1395)</f>
        <v>0</v>
      </c>
      <c r="G1395" s="654">
        <f>SUMIFS(BALANCE_P!$D:$D,BALANCE_P!$W:$W,'BALANCE-REF'!$B1395)</f>
        <v>0</v>
      </c>
      <c r="H1395" s="656">
        <f>SUMIFS(BALANCE_P!$E:$E,BALANCE_P!$W:$W,'BALANCE-REF'!$B1395)</f>
        <v>0</v>
      </c>
      <c r="I1395" s="656">
        <f>SUMIFS(BALANCE_P!$F:$F,BALANCE_P!$W:$W,'BALANCE-REF'!$B1395)</f>
        <v>0</v>
      </c>
      <c r="J1395" s="687">
        <f t="shared" si="65"/>
        <v>0</v>
      </c>
      <c r="K1395" s="687">
        <f t="shared" si="66"/>
        <v>0</v>
      </c>
    </row>
    <row r="1396" spans="1:11" ht="19" x14ac:dyDescent="0.25">
      <c r="A1396" s="671">
        <f t="shared" si="67"/>
        <v>4</v>
      </c>
      <c r="B1396" s="652">
        <v>9513</v>
      </c>
      <c r="C1396" s="652" t="s">
        <v>2838</v>
      </c>
      <c r="D1396" s="654">
        <f>SUMIFS('BALANCE_P-1'!$C:$C,'BALANCE_P-1'!$V:$V,'BALANCE-REF'!$B1396)</f>
        <v>0</v>
      </c>
      <c r="E1396" s="654">
        <f>SUMIFS('BALANCE_P-1'!$D:$D,'BALANCE_P-1'!$V:$V,'BALANCE-REF'!$B1396)</f>
        <v>0</v>
      </c>
      <c r="F1396" s="654">
        <f>SUMIFS(BALANCE_P!$C:$C,BALANCE_P!$V:$V,'BALANCE-REF'!$B1396)</f>
        <v>0</v>
      </c>
      <c r="G1396" s="654">
        <f>SUMIFS(BALANCE_P!$D:$D,BALANCE_P!$V:$V,'BALANCE-REF'!$B1396)</f>
        <v>0</v>
      </c>
      <c r="H1396" s="656">
        <f>SUMIFS(BALANCE_P!$E:$E,BALANCE_P!$V:$V,'BALANCE-REF'!$B1396)</f>
        <v>0</v>
      </c>
      <c r="I1396" s="656">
        <f>SUMIFS(BALANCE_P!$F:$F,BALANCE_P!$V:$V,'BALANCE-REF'!$B1396)</f>
        <v>0</v>
      </c>
      <c r="J1396" s="687">
        <f t="shared" si="65"/>
        <v>0</v>
      </c>
      <c r="K1396" s="687">
        <f t="shared" si="66"/>
        <v>0</v>
      </c>
    </row>
    <row r="1397" spans="1:11" ht="19" x14ac:dyDescent="0.25">
      <c r="A1397" s="671">
        <f t="shared" si="67"/>
        <v>4</v>
      </c>
      <c r="B1397" s="652">
        <v>9519</v>
      </c>
      <c r="C1397" s="652" t="s">
        <v>2839</v>
      </c>
      <c r="D1397" s="654">
        <f>SUMIFS('BALANCE_P-1'!$C:$C,'BALANCE_P-1'!$V:$V,'BALANCE-REF'!$B1397)</f>
        <v>0</v>
      </c>
      <c r="E1397" s="654">
        <f>SUMIFS('BALANCE_P-1'!$D:$D,'BALANCE_P-1'!$V:$V,'BALANCE-REF'!$B1397)</f>
        <v>0</v>
      </c>
      <c r="F1397" s="654">
        <f>SUMIFS(BALANCE_P!$C:$C,BALANCE_P!$V:$V,'BALANCE-REF'!$B1397)</f>
        <v>0</v>
      </c>
      <c r="G1397" s="654">
        <f>SUMIFS(BALANCE_P!$D:$D,BALANCE_P!$V:$V,'BALANCE-REF'!$B1397)</f>
        <v>0</v>
      </c>
      <c r="H1397" s="656">
        <f>SUMIFS(BALANCE_P!$E:$E,BALANCE_P!$V:$V,'BALANCE-REF'!$B1397)</f>
        <v>0</v>
      </c>
      <c r="I1397" s="656">
        <f>SUMIFS(BALANCE_P!$F:$F,BALANCE_P!$V:$V,'BALANCE-REF'!$B1397)</f>
        <v>0</v>
      </c>
      <c r="J1397" s="687">
        <f t="shared" si="65"/>
        <v>0</v>
      </c>
      <c r="K1397" s="687">
        <f t="shared" si="66"/>
        <v>0</v>
      </c>
    </row>
    <row r="1398" spans="1:11" ht="19" x14ac:dyDescent="0.25">
      <c r="A1398" s="671">
        <f t="shared" si="67"/>
        <v>3</v>
      </c>
      <c r="B1398" s="652">
        <v>952</v>
      </c>
      <c r="C1398" s="652" t="s">
        <v>2840</v>
      </c>
      <c r="D1398" s="654">
        <f>SUMIFS('BALANCE_P-1'!$C:$C,'BALANCE_P-1'!$W:$W,'BALANCE-REF'!$B1398)</f>
        <v>0</v>
      </c>
      <c r="E1398" s="654">
        <f>SUMIFS('BALANCE_P-1'!$D:$D,'BALANCE_P-1'!$W:$W,'BALANCE-REF'!$B1398)</f>
        <v>0</v>
      </c>
      <c r="F1398" s="654">
        <f>SUMIFS(BALANCE_P!$C:$C,BALANCE_P!$W:$W,'BALANCE-REF'!$B1398)</f>
        <v>0</v>
      </c>
      <c r="G1398" s="654">
        <f>SUMIFS(BALANCE_P!$D:$D,BALANCE_P!$W:$W,'BALANCE-REF'!$B1398)</f>
        <v>0</v>
      </c>
      <c r="H1398" s="656">
        <f>SUMIFS(BALANCE_P!$E:$E,BALANCE_P!$W:$W,'BALANCE-REF'!$B1398)</f>
        <v>0</v>
      </c>
      <c r="I1398" s="656">
        <f>SUMIFS(BALANCE_P!$F:$F,BALANCE_P!$W:$W,'BALANCE-REF'!$B1398)</f>
        <v>0</v>
      </c>
      <c r="J1398" s="687">
        <f t="shared" si="65"/>
        <v>0</v>
      </c>
      <c r="K1398" s="687">
        <f t="shared" si="66"/>
        <v>0</v>
      </c>
    </row>
    <row r="1399" spans="1:11" ht="19" x14ac:dyDescent="0.25">
      <c r="A1399" s="671">
        <f t="shared" si="67"/>
        <v>4</v>
      </c>
      <c r="B1399" s="652">
        <v>9522</v>
      </c>
      <c r="C1399" s="652" t="s">
        <v>2841</v>
      </c>
      <c r="D1399" s="654">
        <f>SUMIFS('BALANCE_P-1'!$C:$C,'BALANCE_P-1'!$V:$V,'BALANCE-REF'!$B1399)</f>
        <v>0</v>
      </c>
      <c r="E1399" s="654">
        <f>SUMIFS('BALANCE_P-1'!$D:$D,'BALANCE_P-1'!$V:$V,'BALANCE-REF'!$B1399)</f>
        <v>0</v>
      </c>
      <c r="F1399" s="654">
        <f>SUMIFS(BALANCE_P!$C:$C,BALANCE_P!$V:$V,'BALANCE-REF'!$B1399)</f>
        <v>0</v>
      </c>
      <c r="G1399" s="654">
        <f>SUMIFS(BALANCE_P!$D:$D,BALANCE_P!$V:$V,'BALANCE-REF'!$B1399)</f>
        <v>0</v>
      </c>
      <c r="H1399" s="656">
        <f>SUMIFS(BALANCE_P!$E:$E,BALANCE_P!$V:$V,'BALANCE-REF'!$B1399)</f>
        <v>0</v>
      </c>
      <c r="I1399" s="656">
        <f>SUMIFS(BALANCE_P!$F:$F,BALANCE_P!$V:$V,'BALANCE-REF'!$B1399)</f>
        <v>0</v>
      </c>
      <c r="J1399" s="687">
        <f t="shared" si="65"/>
        <v>0</v>
      </c>
      <c r="K1399" s="687">
        <f t="shared" si="66"/>
        <v>0</v>
      </c>
    </row>
    <row r="1400" spans="1:11" ht="19" x14ac:dyDescent="0.25">
      <c r="A1400" s="671">
        <f t="shared" si="67"/>
        <v>4</v>
      </c>
      <c r="B1400" s="652">
        <v>9523</v>
      </c>
      <c r="C1400" s="652" t="s">
        <v>2842</v>
      </c>
      <c r="D1400" s="654">
        <f>SUMIFS('BALANCE_P-1'!$C:$C,'BALANCE_P-1'!$V:$V,'BALANCE-REF'!$B1400)</f>
        <v>0</v>
      </c>
      <c r="E1400" s="654">
        <f>SUMIFS('BALANCE_P-1'!$D:$D,'BALANCE_P-1'!$V:$V,'BALANCE-REF'!$B1400)</f>
        <v>0</v>
      </c>
      <c r="F1400" s="654">
        <f>SUMIFS(BALANCE_P!$C:$C,BALANCE_P!$V:$V,'BALANCE-REF'!$B1400)</f>
        <v>0</v>
      </c>
      <c r="G1400" s="654">
        <f>SUMIFS(BALANCE_P!$D:$D,BALANCE_P!$V:$V,'BALANCE-REF'!$B1400)</f>
        <v>0</v>
      </c>
      <c r="H1400" s="656">
        <f>SUMIFS(BALANCE_P!$E:$E,BALANCE_P!$V:$V,'BALANCE-REF'!$B1400)</f>
        <v>0</v>
      </c>
      <c r="I1400" s="656">
        <f>SUMIFS(BALANCE_P!$F:$F,BALANCE_P!$V:$V,'BALANCE-REF'!$B1400)</f>
        <v>0</v>
      </c>
      <c r="J1400" s="687">
        <f t="shared" si="65"/>
        <v>0</v>
      </c>
      <c r="K1400" s="687">
        <f t="shared" si="66"/>
        <v>0</v>
      </c>
    </row>
    <row r="1401" spans="1:11" ht="19" x14ac:dyDescent="0.25">
      <c r="A1401" s="671">
        <f t="shared" si="67"/>
        <v>4</v>
      </c>
      <c r="B1401" s="652">
        <v>9529</v>
      </c>
      <c r="C1401" s="652" t="s">
        <v>2843</v>
      </c>
      <c r="D1401" s="654">
        <f>SUMIFS('BALANCE_P-1'!$C:$C,'BALANCE_P-1'!$V:$V,'BALANCE-REF'!$B1401)</f>
        <v>0</v>
      </c>
      <c r="E1401" s="654">
        <f>SUMIFS('BALANCE_P-1'!$D:$D,'BALANCE_P-1'!$V:$V,'BALANCE-REF'!$B1401)</f>
        <v>0</v>
      </c>
      <c r="F1401" s="654">
        <f>SUMIFS(BALANCE_P!$C:$C,BALANCE_P!$V:$V,'BALANCE-REF'!$B1401)</f>
        <v>0</v>
      </c>
      <c r="G1401" s="654">
        <f>SUMIFS(BALANCE_P!$D:$D,BALANCE_P!$V:$V,'BALANCE-REF'!$B1401)</f>
        <v>0</v>
      </c>
      <c r="H1401" s="656">
        <f>SUMIFS(BALANCE_P!$E:$E,BALANCE_P!$V:$V,'BALANCE-REF'!$B1401)</f>
        <v>0</v>
      </c>
      <c r="I1401" s="656">
        <f>SUMIFS(BALANCE_P!$F:$F,BALANCE_P!$V:$V,'BALANCE-REF'!$B1401)</f>
        <v>0</v>
      </c>
      <c r="J1401" s="687">
        <f t="shared" si="65"/>
        <v>0</v>
      </c>
      <c r="K1401" s="687">
        <f t="shared" si="66"/>
        <v>0</v>
      </c>
    </row>
    <row r="1402" spans="1:11" ht="19" x14ac:dyDescent="0.25">
      <c r="A1402" s="671">
        <f t="shared" si="67"/>
        <v>2</v>
      </c>
      <c r="B1402" s="658">
        <v>96</v>
      </c>
      <c r="C1402" s="658" t="s">
        <v>2844</v>
      </c>
      <c r="D1402" s="659">
        <f>SUMIFS('BALANCE_P-1'!$C:$C,'BALANCE_P-1'!$X:$X,'BALANCE-REF'!$B1402)</f>
        <v>0</v>
      </c>
      <c r="E1402" s="659">
        <f>SUMIFS('BALANCE_P-1'!$D:$D,'BALANCE_P-1'!$X:$X,'BALANCE-REF'!$B1402)</f>
        <v>0</v>
      </c>
      <c r="F1402" s="659">
        <f>SUMIFS(BALANCE_P!$C:$C,BALANCE_P!$X:$X,'BALANCE-REF'!$B1402)</f>
        <v>0</v>
      </c>
      <c r="G1402" s="659">
        <f>SUMIFS(BALANCE_P!$D:$D,BALANCE_P!$X:$X,'BALANCE-REF'!$B1402)</f>
        <v>0</v>
      </c>
      <c r="H1402" s="656">
        <f>SUMIFS(BALANCE_P!$E:$E,BALANCE_P!$X:$X,'BALANCE-REF'!$B1402)</f>
        <v>0</v>
      </c>
      <c r="I1402" s="656">
        <f>SUMIFS(BALANCE_P!$F:$F,BALANCE_P!$X:$X,'BALANCE-REF'!$B1402)</f>
        <v>0</v>
      </c>
      <c r="J1402" s="687">
        <f t="shared" si="65"/>
        <v>0</v>
      </c>
      <c r="K1402" s="687">
        <f t="shared" si="66"/>
        <v>0</v>
      </c>
    </row>
    <row r="1403" spans="1:11" ht="19" x14ac:dyDescent="0.25">
      <c r="A1403" s="671">
        <f t="shared" si="67"/>
        <v>3</v>
      </c>
      <c r="B1403" s="652">
        <v>961</v>
      </c>
      <c r="C1403" s="652" t="s">
        <v>2845</v>
      </c>
      <c r="D1403" s="654">
        <f>SUMIFS('BALANCE_P-1'!$C:$C,'BALANCE_P-1'!$W:$W,'BALANCE-REF'!$B1403)</f>
        <v>0</v>
      </c>
      <c r="E1403" s="654">
        <f>SUMIFS('BALANCE_P-1'!$D:$D,'BALANCE_P-1'!$W:$W,'BALANCE-REF'!$B1403)</f>
        <v>0</v>
      </c>
      <c r="F1403" s="654">
        <f>SUMIFS(BALANCE_P!$C:$C,BALANCE_P!$W:$W,'BALANCE-REF'!$B1403)</f>
        <v>0</v>
      </c>
      <c r="G1403" s="654">
        <f>SUMIFS(BALANCE_P!$D:$D,BALANCE_P!$W:$W,'BALANCE-REF'!$B1403)</f>
        <v>0</v>
      </c>
      <c r="H1403" s="656">
        <f>SUMIFS(BALANCE_P!$E:$E,BALANCE_P!$W:$W,'BALANCE-REF'!$B1403)</f>
        <v>0</v>
      </c>
      <c r="I1403" s="656">
        <f>SUMIFS(BALANCE_P!$F:$F,BALANCE_P!$W:$W,'BALANCE-REF'!$B1403)</f>
        <v>0</v>
      </c>
      <c r="J1403" s="687">
        <f t="shared" si="65"/>
        <v>0</v>
      </c>
      <c r="K1403" s="687">
        <f t="shared" si="66"/>
        <v>0</v>
      </c>
    </row>
    <row r="1404" spans="1:11" ht="19" x14ac:dyDescent="0.25">
      <c r="A1404" s="671">
        <f t="shared" si="67"/>
        <v>4</v>
      </c>
      <c r="B1404" s="652">
        <v>9611</v>
      </c>
      <c r="C1404" s="652" t="s">
        <v>2846</v>
      </c>
      <c r="D1404" s="654">
        <f>SUMIFS('BALANCE_P-1'!$C:$C,'BALANCE_P-1'!$V:$V,'BALANCE-REF'!$B1404)</f>
        <v>0</v>
      </c>
      <c r="E1404" s="654">
        <f>SUMIFS('BALANCE_P-1'!$D:$D,'BALANCE_P-1'!$V:$V,'BALANCE-REF'!$B1404)</f>
        <v>0</v>
      </c>
      <c r="F1404" s="654">
        <f>SUMIFS(BALANCE_P!$C:$C,BALANCE_P!$V:$V,'BALANCE-REF'!$B1404)</f>
        <v>0</v>
      </c>
      <c r="G1404" s="654">
        <f>SUMIFS(BALANCE_P!$D:$D,BALANCE_P!$V:$V,'BALANCE-REF'!$B1404)</f>
        <v>0</v>
      </c>
      <c r="H1404" s="656">
        <f>SUMIFS(BALANCE_P!$E:$E,BALANCE_P!$V:$V,'BALANCE-REF'!$B1404)</f>
        <v>0</v>
      </c>
      <c r="I1404" s="656">
        <f>SUMIFS(BALANCE_P!$F:$F,BALANCE_P!$V:$V,'BALANCE-REF'!$B1404)</f>
        <v>0</v>
      </c>
      <c r="J1404" s="687">
        <f t="shared" si="65"/>
        <v>0</v>
      </c>
      <c r="K1404" s="687">
        <f t="shared" si="66"/>
        <v>0</v>
      </c>
    </row>
    <row r="1405" spans="1:11" ht="19" x14ac:dyDescent="0.25">
      <c r="A1405" s="671">
        <f t="shared" si="67"/>
        <v>4</v>
      </c>
      <c r="B1405" s="652">
        <v>9612</v>
      </c>
      <c r="C1405" s="652" t="s">
        <v>2847</v>
      </c>
      <c r="D1405" s="654">
        <f>SUMIFS('BALANCE_P-1'!$C:$C,'BALANCE_P-1'!$V:$V,'BALANCE-REF'!$B1405)</f>
        <v>0</v>
      </c>
      <c r="E1405" s="654">
        <f>SUMIFS('BALANCE_P-1'!$D:$D,'BALANCE_P-1'!$V:$V,'BALANCE-REF'!$B1405)</f>
        <v>0</v>
      </c>
      <c r="F1405" s="654">
        <f>SUMIFS(BALANCE_P!$C:$C,BALANCE_P!$V:$V,'BALANCE-REF'!$B1405)</f>
        <v>0</v>
      </c>
      <c r="G1405" s="654">
        <f>SUMIFS(BALANCE_P!$D:$D,BALANCE_P!$V:$V,'BALANCE-REF'!$B1405)</f>
        <v>0</v>
      </c>
      <c r="H1405" s="656">
        <f>SUMIFS(BALANCE_P!$E:$E,BALANCE_P!$V:$V,'BALANCE-REF'!$B1405)</f>
        <v>0</v>
      </c>
      <c r="I1405" s="656">
        <f>SUMIFS(BALANCE_P!$F:$F,BALANCE_P!$V:$V,'BALANCE-REF'!$B1405)</f>
        <v>0</v>
      </c>
      <c r="J1405" s="687">
        <f t="shared" si="65"/>
        <v>0</v>
      </c>
      <c r="K1405" s="687">
        <f t="shared" si="66"/>
        <v>0</v>
      </c>
    </row>
    <row r="1406" spans="1:11" ht="19" x14ac:dyDescent="0.25">
      <c r="A1406" s="671">
        <f t="shared" si="67"/>
        <v>4</v>
      </c>
      <c r="B1406" s="652">
        <v>9613</v>
      </c>
      <c r="C1406" s="652" t="s">
        <v>2848</v>
      </c>
      <c r="D1406" s="654">
        <f>SUMIFS('BALANCE_P-1'!$C:$C,'BALANCE_P-1'!$V:$V,'BALANCE-REF'!$B1406)</f>
        <v>0</v>
      </c>
      <c r="E1406" s="654">
        <f>SUMIFS('BALANCE_P-1'!$D:$D,'BALANCE_P-1'!$V:$V,'BALANCE-REF'!$B1406)</f>
        <v>0</v>
      </c>
      <c r="F1406" s="654">
        <f>SUMIFS(BALANCE_P!$C:$C,BALANCE_P!$V:$V,'BALANCE-REF'!$B1406)</f>
        <v>0</v>
      </c>
      <c r="G1406" s="654">
        <f>SUMIFS(BALANCE_P!$D:$D,BALANCE_P!$V:$V,'BALANCE-REF'!$B1406)</f>
        <v>0</v>
      </c>
      <c r="H1406" s="656">
        <f>SUMIFS(BALANCE_P!$E:$E,BALANCE_P!$V:$V,'BALANCE-REF'!$B1406)</f>
        <v>0</v>
      </c>
      <c r="I1406" s="656">
        <f>SUMIFS(BALANCE_P!$F:$F,BALANCE_P!$V:$V,'BALANCE-REF'!$B1406)</f>
        <v>0</v>
      </c>
      <c r="J1406" s="687">
        <f t="shared" si="65"/>
        <v>0</v>
      </c>
      <c r="K1406" s="687">
        <f t="shared" si="66"/>
        <v>0</v>
      </c>
    </row>
    <row r="1407" spans="1:11" ht="19" x14ac:dyDescent="0.25">
      <c r="A1407" s="671">
        <f t="shared" si="67"/>
        <v>4</v>
      </c>
      <c r="B1407" s="652">
        <v>9614</v>
      </c>
      <c r="C1407" s="652" t="s">
        <v>2849</v>
      </c>
      <c r="D1407" s="654">
        <f>SUMIFS('BALANCE_P-1'!$C:$C,'BALANCE_P-1'!$V:$V,'BALANCE-REF'!$B1407)</f>
        <v>0</v>
      </c>
      <c r="E1407" s="654">
        <f>SUMIFS('BALANCE_P-1'!$D:$D,'BALANCE_P-1'!$V:$V,'BALANCE-REF'!$B1407)</f>
        <v>0</v>
      </c>
      <c r="F1407" s="654">
        <f>SUMIFS(BALANCE_P!$C:$C,BALANCE_P!$V:$V,'BALANCE-REF'!$B1407)</f>
        <v>0</v>
      </c>
      <c r="G1407" s="654">
        <f>SUMIFS(BALANCE_P!$D:$D,BALANCE_P!$V:$V,'BALANCE-REF'!$B1407)</f>
        <v>0</v>
      </c>
      <c r="H1407" s="656">
        <f>SUMIFS(BALANCE_P!$E:$E,BALANCE_P!$V:$V,'BALANCE-REF'!$B1407)</f>
        <v>0</v>
      </c>
      <c r="I1407" s="656">
        <f>SUMIFS(BALANCE_P!$F:$F,BALANCE_P!$V:$V,'BALANCE-REF'!$B1407)</f>
        <v>0</v>
      </c>
      <c r="J1407" s="687">
        <f t="shared" si="65"/>
        <v>0</v>
      </c>
      <c r="K1407" s="687">
        <f t="shared" si="66"/>
        <v>0</v>
      </c>
    </row>
    <row r="1408" spans="1:11" ht="19" x14ac:dyDescent="0.25">
      <c r="A1408" s="671">
        <f t="shared" si="67"/>
        <v>3</v>
      </c>
      <c r="B1408" s="652">
        <v>962</v>
      </c>
      <c r="C1408" s="652" t="s">
        <v>2850</v>
      </c>
      <c r="D1408" s="654">
        <f>SUMIFS('BALANCE_P-1'!$C:$C,'BALANCE_P-1'!$W:$W,'BALANCE-REF'!$B1408)</f>
        <v>0</v>
      </c>
      <c r="E1408" s="654">
        <f>SUMIFS('BALANCE_P-1'!$D:$D,'BALANCE_P-1'!$W:$W,'BALANCE-REF'!$B1408)</f>
        <v>0</v>
      </c>
      <c r="F1408" s="654">
        <f>SUMIFS(BALANCE_P!$C:$C,BALANCE_P!$W:$W,'BALANCE-REF'!$B1408)</f>
        <v>0</v>
      </c>
      <c r="G1408" s="654">
        <f>SUMIFS(BALANCE_P!$D:$D,BALANCE_P!$W:$W,'BALANCE-REF'!$B1408)</f>
        <v>0</v>
      </c>
      <c r="H1408" s="656">
        <f>SUMIFS(BALANCE_P!$E:$E,BALANCE_P!$W:$W,'BALANCE-REF'!$B1408)</f>
        <v>0</v>
      </c>
      <c r="I1408" s="656">
        <f>SUMIFS(BALANCE_P!$F:$F,BALANCE_P!$W:$W,'BALANCE-REF'!$B1408)</f>
        <v>0</v>
      </c>
      <c r="J1408" s="687">
        <f t="shared" si="65"/>
        <v>0</v>
      </c>
      <c r="K1408" s="687">
        <f t="shared" si="66"/>
        <v>0</v>
      </c>
    </row>
    <row r="1409" spans="1:11" ht="19" x14ac:dyDescent="0.25">
      <c r="A1409" s="671">
        <f t="shared" si="67"/>
        <v>4</v>
      </c>
      <c r="B1409" s="652">
        <v>9621</v>
      </c>
      <c r="C1409" s="652" t="s">
        <v>2851</v>
      </c>
      <c r="D1409" s="654">
        <f>SUMIFS('BALANCE_P-1'!$C:$C,'BALANCE_P-1'!$V:$V,'BALANCE-REF'!$B1409)</f>
        <v>0</v>
      </c>
      <c r="E1409" s="654">
        <f>SUMIFS('BALANCE_P-1'!$D:$D,'BALANCE_P-1'!$V:$V,'BALANCE-REF'!$B1409)</f>
        <v>0</v>
      </c>
      <c r="F1409" s="654">
        <f>SUMIFS(BALANCE_P!$C:$C,BALANCE_P!$V:$V,'BALANCE-REF'!$B1409)</f>
        <v>0</v>
      </c>
      <c r="G1409" s="654">
        <f>SUMIFS(BALANCE_P!$D:$D,BALANCE_P!$V:$V,'BALANCE-REF'!$B1409)</f>
        <v>0</v>
      </c>
      <c r="H1409" s="656">
        <f>SUMIFS(BALANCE_P!$E:$E,BALANCE_P!$V:$V,'BALANCE-REF'!$B1409)</f>
        <v>0</v>
      </c>
      <c r="I1409" s="656">
        <f>SUMIFS(BALANCE_P!$F:$F,BALANCE_P!$V:$V,'BALANCE-REF'!$B1409)</f>
        <v>0</v>
      </c>
      <c r="J1409" s="687">
        <f t="shared" si="65"/>
        <v>0</v>
      </c>
      <c r="K1409" s="687">
        <f t="shared" si="66"/>
        <v>0</v>
      </c>
    </row>
    <row r="1410" spans="1:11" ht="19" x14ac:dyDescent="0.25">
      <c r="A1410" s="671">
        <f t="shared" si="67"/>
        <v>4</v>
      </c>
      <c r="B1410" s="652">
        <v>9622</v>
      </c>
      <c r="C1410" s="652" t="s">
        <v>2852</v>
      </c>
      <c r="D1410" s="654">
        <f>SUMIFS('BALANCE_P-1'!$C:$C,'BALANCE_P-1'!$V:$V,'BALANCE-REF'!$B1410)</f>
        <v>0</v>
      </c>
      <c r="E1410" s="654">
        <f>SUMIFS('BALANCE_P-1'!$D:$D,'BALANCE_P-1'!$V:$V,'BALANCE-REF'!$B1410)</f>
        <v>0</v>
      </c>
      <c r="F1410" s="654">
        <f>SUMIFS(BALANCE_P!$C:$C,BALANCE_P!$V:$V,'BALANCE-REF'!$B1410)</f>
        <v>0</v>
      </c>
      <c r="G1410" s="654">
        <f>SUMIFS(BALANCE_P!$D:$D,BALANCE_P!$V:$V,'BALANCE-REF'!$B1410)</f>
        <v>0</v>
      </c>
      <c r="H1410" s="656">
        <f>SUMIFS(BALANCE_P!$E:$E,BALANCE_P!$V:$V,'BALANCE-REF'!$B1410)</f>
        <v>0</v>
      </c>
      <c r="I1410" s="656">
        <f>SUMIFS(BALANCE_P!$F:$F,BALANCE_P!$V:$V,'BALANCE-REF'!$B1410)</f>
        <v>0</v>
      </c>
      <c r="J1410" s="687">
        <f t="shared" si="65"/>
        <v>0</v>
      </c>
      <c r="K1410" s="687">
        <f t="shared" si="66"/>
        <v>0</v>
      </c>
    </row>
    <row r="1411" spans="1:11" ht="19" x14ac:dyDescent="0.25">
      <c r="A1411" s="671">
        <f t="shared" si="67"/>
        <v>4</v>
      </c>
      <c r="B1411" s="652">
        <v>9623</v>
      </c>
      <c r="C1411" s="652" t="s">
        <v>2853</v>
      </c>
      <c r="D1411" s="654">
        <f>SUMIFS('BALANCE_P-1'!$C:$C,'BALANCE_P-1'!$V:$V,'BALANCE-REF'!$B1411)</f>
        <v>0</v>
      </c>
      <c r="E1411" s="654">
        <f>SUMIFS('BALANCE_P-1'!$D:$D,'BALANCE_P-1'!$V:$V,'BALANCE-REF'!$B1411)</f>
        <v>0</v>
      </c>
      <c r="F1411" s="654">
        <f>SUMIFS(BALANCE_P!$C:$C,BALANCE_P!$V:$V,'BALANCE-REF'!$B1411)</f>
        <v>0</v>
      </c>
      <c r="G1411" s="654">
        <f>SUMIFS(BALANCE_P!$D:$D,BALANCE_P!$V:$V,'BALANCE-REF'!$B1411)</f>
        <v>0</v>
      </c>
      <c r="H1411" s="656">
        <f>SUMIFS(BALANCE_P!$E:$E,BALANCE_P!$V:$V,'BALANCE-REF'!$B1411)</f>
        <v>0</v>
      </c>
      <c r="I1411" s="656">
        <f>SUMIFS(BALANCE_P!$F:$F,BALANCE_P!$V:$V,'BALANCE-REF'!$B1411)</f>
        <v>0</v>
      </c>
      <c r="J1411" s="687">
        <f t="shared" si="65"/>
        <v>0</v>
      </c>
      <c r="K1411" s="687">
        <f t="shared" si="66"/>
        <v>0</v>
      </c>
    </row>
    <row r="1412" spans="1:11" ht="19" x14ac:dyDescent="0.25">
      <c r="A1412" s="671">
        <f t="shared" si="67"/>
        <v>3</v>
      </c>
      <c r="B1412" s="652">
        <v>963</v>
      </c>
      <c r="C1412" s="652" t="s">
        <v>2854</v>
      </c>
      <c r="D1412" s="654">
        <f>SUMIFS('BALANCE_P-1'!$C:$C,'BALANCE_P-1'!$W:$W,'BALANCE-REF'!$B1412)</f>
        <v>0</v>
      </c>
      <c r="E1412" s="654">
        <f>SUMIFS('BALANCE_P-1'!$D:$D,'BALANCE_P-1'!$W:$W,'BALANCE-REF'!$B1412)</f>
        <v>0</v>
      </c>
      <c r="F1412" s="654">
        <f>SUMIFS(BALANCE_P!$C:$C,BALANCE_P!$W:$W,'BALANCE-REF'!$B1412)</f>
        <v>0</v>
      </c>
      <c r="G1412" s="654">
        <f>SUMIFS(BALANCE_P!$D:$D,BALANCE_P!$W:$W,'BALANCE-REF'!$B1412)</f>
        <v>0</v>
      </c>
      <c r="H1412" s="656">
        <f>SUMIFS(BALANCE_P!$E:$E,BALANCE_P!$W:$W,'BALANCE-REF'!$B1412)</f>
        <v>0</v>
      </c>
      <c r="I1412" s="656">
        <f>SUMIFS(BALANCE_P!$F:$F,BALANCE_P!$W:$W,'BALANCE-REF'!$B1412)</f>
        <v>0</v>
      </c>
      <c r="J1412" s="687">
        <f t="shared" si="65"/>
        <v>0</v>
      </c>
      <c r="K1412" s="687">
        <f t="shared" si="66"/>
        <v>0</v>
      </c>
    </row>
    <row r="1413" spans="1:11" ht="19" x14ac:dyDescent="0.25">
      <c r="A1413" s="671">
        <f t="shared" si="67"/>
        <v>4</v>
      </c>
      <c r="B1413" s="652">
        <v>9631</v>
      </c>
      <c r="C1413" s="652" t="s">
        <v>2855</v>
      </c>
      <c r="D1413" s="654">
        <f>SUMIFS('BALANCE_P-1'!$C:$C,'BALANCE_P-1'!$V:$V,'BALANCE-REF'!$B1413)</f>
        <v>0</v>
      </c>
      <c r="E1413" s="654">
        <f>SUMIFS('BALANCE_P-1'!$D:$D,'BALANCE_P-1'!$V:$V,'BALANCE-REF'!$B1413)</f>
        <v>0</v>
      </c>
      <c r="F1413" s="654">
        <f>SUMIFS(BALANCE_P!$C:$C,BALANCE_P!$V:$V,'BALANCE-REF'!$B1413)</f>
        <v>0</v>
      </c>
      <c r="G1413" s="654">
        <f>SUMIFS(BALANCE_P!$D:$D,BALANCE_P!$V:$V,'BALANCE-REF'!$B1413)</f>
        <v>0</v>
      </c>
      <c r="H1413" s="656">
        <f>SUMIFS(BALANCE_P!$E:$E,BALANCE_P!$V:$V,'BALANCE-REF'!$B1413)</f>
        <v>0</v>
      </c>
      <c r="I1413" s="656">
        <f>SUMIFS(BALANCE_P!$F:$F,BALANCE_P!$V:$V,'BALANCE-REF'!$B1413)</f>
        <v>0</v>
      </c>
      <c r="J1413" s="687">
        <f t="shared" si="65"/>
        <v>0</v>
      </c>
      <c r="K1413" s="687">
        <f t="shared" si="66"/>
        <v>0</v>
      </c>
    </row>
    <row r="1414" spans="1:11" ht="19" x14ac:dyDescent="0.25">
      <c r="A1414" s="671">
        <f t="shared" si="67"/>
        <v>4</v>
      </c>
      <c r="B1414" s="652">
        <v>9632</v>
      </c>
      <c r="C1414" s="652" t="s">
        <v>2852</v>
      </c>
      <c r="D1414" s="654">
        <f>SUMIFS('BALANCE_P-1'!$C:$C,'BALANCE_P-1'!$V:$V,'BALANCE-REF'!$B1414)</f>
        <v>0</v>
      </c>
      <c r="E1414" s="654">
        <f>SUMIFS('BALANCE_P-1'!$D:$D,'BALANCE_P-1'!$V:$V,'BALANCE-REF'!$B1414)</f>
        <v>0</v>
      </c>
      <c r="F1414" s="654">
        <f>SUMIFS(BALANCE_P!$C:$C,BALANCE_P!$V:$V,'BALANCE-REF'!$B1414)</f>
        <v>0</v>
      </c>
      <c r="G1414" s="654">
        <f>SUMIFS(BALANCE_P!$D:$D,BALANCE_P!$V:$V,'BALANCE-REF'!$B1414)</f>
        <v>0</v>
      </c>
      <c r="H1414" s="656">
        <f>SUMIFS(BALANCE_P!$E:$E,BALANCE_P!$V:$V,'BALANCE-REF'!$B1414)</f>
        <v>0</v>
      </c>
      <c r="I1414" s="656">
        <f>SUMIFS(BALANCE_P!$F:$F,BALANCE_P!$V:$V,'BALANCE-REF'!$B1414)</f>
        <v>0</v>
      </c>
      <c r="J1414" s="687">
        <f t="shared" si="65"/>
        <v>0</v>
      </c>
      <c r="K1414" s="687">
        <f t="shared" si="66"/>
        <v>0</v>
      </c>
    </row>
    <row r="1415" spans="1:11" ht="19" x14ac:dyDescent="0.25">
      <c r="A1415" s="671">
        <f t="shared" si="67"/>
        <v>4</v>
      </c>
      <c r="B1415" s="652">
        <v>9633</v>
      </c>
      <c r="C1415" s="652" t="s">
        <v>2853</v>
      </c>
      <c r="D1415" s="654">
        <f>SUMIFS('BALANCE_P-1'!$C:$C,'BALANCE_P-1'!$V:$V,'BALANCE-REF'!$B1415)</f>
        <v>0</v>
      </c>
      <c r="E1415" s="654">
        <f>SUMIFS('BALANCE_P-1'!$D:$D,'BALANCE_P-1'!$V:$V,'BALANCE-REF'!$B1415)</f>
        <v>0</v>
      </c>
      <c r="F1415" s="654">
        <f>SUMIFS(BALANCE_P!$C:$C,BALANCE_P!$V:$V,'BALANCE-REF'!$B1415)</f>
        <v>0</v>
      </c>
      <c r="G1415" s="654">
        <f>SUMIFS(BALANCE_P!$D:$D,BALANCE_P!$V:$V,'BALANCE-REF'!$B1415)</f>
        <v>0</v>
      </c>
      <c r="H1415" s="656">
        <f>SUMIFS(BALANCE_P!$E:$E,BALANCE_P!$V:$V,'BALANCE-REF'!$B1415)</f>
        <v>0</v>
      </c>
      <c r="I1415" s="656">
        <f>SUMIFS(BALANCE_P!$F:$F,BALANCE_P!$V:$V,'BALANCE-REF'!$B1415)</f>
        <v>0</v>
      </c>
      <c r="J1415" s="687">
        <f t="shared" si="65"/>
        <v>0</v>
      </c>
      <c r="K1415" s="687">
        <f t="shared" si="66"/>
        <v>0</v>
      </c>
    </row>
    <row r="1416" spans="1:11" ht="19" x14ac:dyDescent="0.25">
      <c r="A1416" s="671">
        <f t="shared" si="67"/>
        <v>3</v>
      </c>
      <c r="B1416" s="652">
        <v>965</v>
      </c>
      <c r="C1416" s="652" t="s">
        <v>2856</v>
      </c>
      <c r="D1416" s="654">
        <f>SUMIFS('BALANCE_P-1'!$C:$C,'BALANCE_P-1'!$W:$W,'BALANCE-REF'!$B1416)</f>
        <v>0</v>
      </c>
      <c r="E1416" s="654">
        <f>SUMIFS('BALANCE_P-1'!$D:$D,'BALANCE_P-1'!$W:$W,'BALANCE-REF'!$B1416)</f>
        <v>0</v>
      </c>
      <c r="F1416" s="654">
        <f>SUMIFS(BALANCE_P!$C:$C,BALANCE_P!$W:$W,'BALANCE-REF'!$B1416)</f>
        <v>0</v>
      </c>
      <c r="G1416" s="654">
        <f>SUMIFS(BALANCE_P!$D:$D,BALANCE_P!$W:$W,'BALANCE-REF'!$B1416)</f>
        <v>0</v>
      </c>
      <c r="H1416" s="656">
        <f>SUMIFS(BALANCE_P!$E:$E,BALANCE_P!$W:$W,'BALANCE-REF'!$B1416)</f>
        <v>0</v>
      </c>
      <c r="I1416" s="656">
        <f>SUMIFS(BALANCE_P!$F:$F,BALANCE_P!$W:$W,'BALANCE-REF'!$B1416)</f>
        <v>0</v>
      </c>
      <c r="J1416" s="687">
        <f t="shared" si="65"/>
        <v>0</v>
      </c>
      <c r="K1416" s="687">
        <f t="shared" si="66"/>
        <v>0</v>
      </c>
    </row>
    <row r="1417" spans="1:11" ht="19" x14ac:dyDescent="0.25">
      <c r="A1417" s="671">
        <f t="shared" si="67"/>
        <v>4</v>
      </c>
      <c r="B1417" s="652">
        <v>9651</v>
      </c>
      <c r="C1417" s="652" t="s">
        <v>2857</v>
      </c>
      <c r="D1417" s="654">
        <f>SUMIFS('BALANCE_P-1'!$C:$C,'BALANCE_P-1'!$V:$V,'BALANCE-REF'!$B1417)</f>
        <v>0</v>
      </c>
      <c r="E1417" s="654">
        <f>SUMIFS('BALANCE_P-1'!$D:$D,'BALANCE_P-1'!$V:$V,'BALANCE-REF'!$B1417)</f>
        <v>0</v>
      </c>
      <c r="F1417" s="654">
        <f>SUMIFS(BALANCE_P!$C:$C,BALANCE_P!$V:$V,'BALANCE-REF'!$B1417)</f>
        <v>0</v>
      </c>
      <c r="G1417" s="654">
        <f>SUMIFS(BALANCE_P!$D:$D,BALANCE_P!$V:$V,'BALANCE-REF'!$B1417)</f>
        <v>0</v>
      </c>
      <c r="H1417" s="656">
        <f>SUMIFS(BALANCE_P!$E:$E,BALANCE_P!$V:$V,'BALANCE-REF'!$B1417)</f>
        <v>0</v>
      </c>
      <c r="I1417" s="656">
        <f>SUMIFS(BALANCE_P!$F:$F,BALANCE_P!$V:$V,'BALANCE-REF'!$B1417)</f>
        <v>0</v>
      </c>
      <c r="J1417" s="687">
        <f t="shared" si="65"/>
        <v>0</v>
      </c>
      <c r="K1417" s="687">
        <f t="shared" si="66"/>
        <v>0</v>
      </c>
    </row>
    <row r="1418" spans="1:11" ht="19" x14ac:dyDescent="0.25">
      <c r="A1418" s="671">
        <f t="shared" si="67"/>
        <v>4</v>
      </c>
      <c r="B1418" s="652">
        <v>9652</v>
      </c>
      <c r="C1418" s="652" t="s">
        <v>2852</v>
      </c>
      <c r="D1418" s="654">
        <f>SUMIFS('BALANCE_P-1'!$C:$C,'BALANCE_P-1'!$V:$V,'BALANCE-REF'!$B1418)</f>
        <v>0</v>
      </c>
      <c r="E1418" s="654">
        <f>SUMIFS('BALANCE_P-1'!$D:$D,'BALANCE_P-1'!$V:$V,'BALANCE-REF'!$B1418)</f>
        <v>0</v>
      </c>
      <c r="F1418" s="654">
        <f>SUMIFS(BALANCE_P!$C:$C,BALANCE_P!$V:$V,'BALANCE-REF'!$B1418)</f>
        <v>0</v>
      </c>
      <c r="G1418" s="654">
        <f>SUMIFS(BALANCE_P!$D:$D,BALANCE_P!$V:$V,'BALANCE-REF'!$B1418)</f>
        <v>0</v>
      </c>
      <c r="H1418" s="656">
        <f>SUMIFS(BALANCE_P!$E:$E,BALANCE_P!$V:$V,'BALANCE-REF'!$B1418)</f>
        <v>0</v>
      </c>
      <c r="I1418" s="656">
        <f>SUMIFS(BALANCE_P!$F:$F,BALANCE_P!$V:$V,'BALANCE-REF'!$B1418)</f>
        <v>0</v>
      </c>
      <c r="J1418" s="687">
        <f t="shared" si="65"/>
        <v>0</v>
      </c>
      <c r="K1418" s="687">
        <f t="shared" si="66"/>
        <v>0</v>
      </c>
    </row>
    <row r="1419" spans="1:11" ht="19" x14ac:dyDescent="0.25">
      <c r="A1419" s="671">
        <f t="shared" si="67"/>
        <v>4</v>
      </c>
      <c r="B1419" s="652">
        <v>9653</v>
      </c>
      <c r="C1419" s="652" t="s">
        <v>2853</v>
      </c>
      <c r="D1419" s="654">
        <f>SUMIFS('BALANCE_P-1'!$C:$C,'BALANCE_P-1'!$V:$V,'BALANCE-REF'!$B1419)</f>
        <v>0</v>
      </c>
      <c r="E1419" s="654">
        <f>SUMIFS('BALANCE_P-1'!$D:$D,'BALANCE_P-1'!$V:$V,'BALANCE-REF'!$B1419)</f>
        <v>0</v>
      </c>
      <c r="F1419" s="654">
        <f>SUMIFS(BALANCE_P!$C:$C,BALANCE_P!$V:$V,'BALANCE-REF'!$B1419)</f>
        <v>0</v>
      </c>
      <c r="G1419" s="654">
        <f>SUMIFS(BALANCE_P!$D:$D,BALANCE_P!$V:$V,'BALANCE-REF'!$B1419)</f>
        <v>0</v>
      </c>
      <c r="H1419" s="656">
        <f>SUMIFS(BALANCE_P!$E:$E,BALANCE_P!$V:$V,'BALANCE-REF'!$B1419)</f>
        <v>0</v>
      </c>
      <c r="I1419" s="656">
        <f>SUMIFS(BALANCE_P!$F:$F,BALANCE_P!$V:$V,'BALANCE-REF'!$B1419)</f>
        <v>0</v>
      </c>
      <c r="J1419" s="687">
        <f t="shared" si="65"/>
        <v>0</v>
      </c>
      <c r="K1419" s="687">
        <f t="shared" si="66"/>
        <v>0</v>
      </c>
    </row>
    <row r="1420" spans="1:11" ht="19" x14ac:dyDescent="0.25">
      <c r="A1420" s="671">
        <f t="shared" si="67"/>
        <v>4</v>
      </c>
      <c r="B1420" s="652">
        <v>9659</v>
      </c>
      <c r="C1420" s="652" t="s">
        <v>2858</v>
      </c>
      <c r="D1420" s="654">
        <f>SUMIFS('BALANCE_P-1'!$C:$C,'BALANCE_P-1'!$V:$V,'BALANCE-REF'!$B1420)</f>
        <v>0</v>
      </c>
      <c r="E1420" s="654">
        <f>SUMIFS('BALANCE_P-1'!$D:$D,'BALANCE_P-1'!$V:$V,'BALANCE-REF'!$B1420)</f>
        <v>0</v>
      </c>
      <c r="F1420" s="654">
        <f>SUMIFS(BALANCE_P!$C:$C,BALANCE_P!$V:$V,'BALANCE-REF'!$B1420)</f>
        <v>0</v>
      </c>
      <c r="G1420" s="654">
        <f>SUMIFS(BALANCE_P!$D:$D,BALANCE_P!$V:$V,'BALANCE-REF'!$B1420)</f>
        <v>0</v>
      </c>
      <c r="H1420" s="656">
        <f>SUMIFS(BALANCE_P!$E:$E,BALANCE_P!$V:$V,'BALANCE-REF'!$B1420)</f>
        <v>0</v>
      </c>
      <c r="I1420" s="656">
        <f>SUMIFS(BALANCE_P!$F:$F,BALANCE_P!$V:$V,'BALANCE-REF'!$B1420)</f>
        <v>0</v>
      </c>
      <c r="J1420" s="687">
        <f t="shared" si="65"/>
        <v>0</v>
      </c>
      <c r="K1420" s="687">
        <f t="shared" si="66"/>
        <v>0</v>
      </c>
    </row>
    <row r="1421" spans="1:11" ht="19" x14ac:dyDescent="0.25">
      <c r="A1421" s="671">
        <f t="shared" si="67"/>
        <v>3</v>
      </c>
      <c r="B1421" s="652">
        <v>966</v>
      </c>
      <c r="C1421" s="652" t="s">
        <v>2859</v>
      </c>
      <c r="D1421" s="654">
        <f>SUMIFS('BALANCE_P-1'!$C:$C,'BALANCE_P-1'!$W:$W,'BALANCE-REF'!$B1421)</f>
        <v>0</v>
      </c>
      <c r="E1421" s="654">
        <f>SUMIFS('BALANCE_P-1'!$D:$D,'BALANCE_P-1'!$W:$W,'BALANCE-REF'!$B1421)</f>
        <v>0</v>
      </c>
      <c r="F1421" s="654">
        <f>SUMIFS(BALANCE_P!$C:$C,BALANCE_P!$W:$W,'BALANCE-REF'!$B1421)</f>
        <v>0</v>
      </c>
      <c r="G1421" s="654">
        <f>SUMIFS(BALANCE_P!$D:$D,BALANCE_P!$W:$W,'BALANCE-REF'!$B1421)</f>
        <v>0</v>
      </c>
      <c r="H1421" s="656">
        <f>SUMIFS(BALANCE_P!$E:$E,BALANCE_P!$W:$W,'BALANCE-REF'!$B1421)</f>
        <v>0</v>
      </c>
      <c r="I1421" s="656">
        <f>SUMIFS(BALANCE_P!$F:$F,BALANCE_P!$W:$W,'BALANCE-REF'!$B1421)</f>
        <v>0</v>
      </c>
      <c r="J1421" s="687">
        <f t="shared" ref="J1421:K1424" si="68">H1421-D1421</f>
        <v>0</v>
      </c>
      <c r="K1421" s="687">
        <f t="shared" si="68"/>
        <v>0</v>
      </c>
    </row>
    <row r="1422" spans="1:11" ht="19" x14ac:dyDescent="0.25">
      <c r="A1422" s="671">
        <f t="shared" si="67"/>
        <v>4</v>
      </c>
      <c r="B1422" s="652">
        <v>9661</v>
      </c>
      <c r="C1422" s="652" t="s">
        <v>1075</v>
      </c>
      <c r="D1422" s="654">
        <f>SUMIFS('BALANCE_P-1'!$C:$C,'BALANCE_P-1'!$V:$V,'BALANCE-REF'!$B1422)</f>
        <v>0</v>
      </c>
      <c r="E1422" s="654">
        <f>SUMIFS('BALANCE_P-1'!$D:$D,'BALANCE_P-1'!$V:$V,'BALANCE-REF'!$B1422)</f>
        <v>0</v>
      </c>
      <c r="F1422" s="654">
        <f>SUMIFS(BALANCE_P!$C:$C,BALANCE_P!$V:$V,'BALANCE-REF'!$B1422)</f>
        <v>0</v>
      </c>
      <c r="G1422" s="654">
        <f>SUMIFS(BALANCE_P!$D:$D,BALANCE_P!$V:$V,'BALANCE-REF'!$B1422)</f>
        <v>0</v>
      </c>
      <c r="H1422" s="656">
        <f>SUMIFS(BALANCE_P!$E:$E,BALANCE_P!$V:$V,'BALANCE-REF'!$B1422)</f>
        <v>0</v>
      </c>
      <c r="I1422" s="656">
        <f>SUMIFS(BALANCE_P!$F:$F,BALANCE_P!$V:$V,'BALANCE-REF'!$B1422)</f>
        <v>0</v>
      </c>
      <c r="J1422" s="687">
        <f t="shared" si="68"/>
        <v>0</v>
      </c>
      <c r="K1422" s="687">
        <f t="shared" si="68"/>
        <v>0</v>
      </c>
    </row>
    <row r="1423" spans="1:11" ht="19" x14ac:dyDescent="0.25">
      <c r="A1423" s="671">
        <f t="shared" si="67"/>
        <v>4</v>
      </c>
      <c r="B1423" s="652">
        <v>9662</v>
      </c>
      <c r="C1423" s="652" t="s">
        <v>2860</v>
      </c>
      <c r="D1423" s="654">
        <f>SUMIFS('BALANCE_P-1'!$C:$C,'BALANCE_P-1'!$V:$V,'BALANCE-REF'!$B1423)</f>
        <v>0</v>
      </c>
      <c r="E1423" s="654">
        <f>SUMIFS('BALANCE_P-1'!$D:$D,'BALANCE_P-1'!$V:$V,'BALANCE-REF'!$B1423)</f>
        <v>0</v>
      </c>
      <c r="F1423" s="654">
        <f>SUMIFS(BALANCE_P!$C:$C,BALANCE_P!$V:$V,'BALANCE-REF'!$B1423)</f>
        <v>0</v>
      </c>
      <c r="G1423" s="654">
        <f>SUMIFS(BALANCE_P!$D:$D,BALANCE_P!$V:$V,'BALANCE-REF'!$B1423)</f>
        <v>0</v>
      </c>
      <c r="H1423" s="656">
        <f>SUMIFS(BALANCE_P!$E:$E,BALANCE_P!$V:$V,'BALANCE-REF'!$B1423)</f>
        <v>0</v>
      </c>
      <c r="I1423" s="656">
        <f>SUMIFS(BALANCE_P!$F:$F,BALANCE_P!$V:$V,'BALANCE-REF'!$B1423)</f>
        <v>0</v>
      </c>
      <c r="J1423" s="687">
        <f t="shared" si="68"/>
        <v>0</v>
      </c>
      <c r="K1423" s="687">
        <f t="shared" si="68"/>
        <v>0</v>
      </c>
    </row>
    <row r="1424" spans="1:11" ht="19" x14ac:dyDescent="0.25">
      <c r="A1424" s="671">
        <f t="shared" si="67"/>
        <v>2</v>
      </c>
      <c r="B1424" s="658">
        <v>99</v>
      </c>
      <c r="C1424" s="658" t="s">
        <v>1076</v>
      </c>
      <c r="D1424" s="659">
        <f>SUMIFS('BALANCE_P-1'!$C:$C,'BALANCE_P-1'!$X:$X,'BALANCE-REF'!$B1424)</f>
        <v>0</v>
      </c>
      <c r="E1424" s="659">
        <f>SUMIFS('BALANCE_P-1'!$D:$D,'BALANCE_P-1'!$X:$X,'BALANCE-REF'!$B1424)</f>
        <v>0</v>
      </c>
      <c r="F1424" s="659">
        <f>SUMIFS(BALANCE_P!$C:$C,BALANCE_P!$X:$X,'BALANCE-REF'!$B1424)</f>
        <v>0</v>
      </c>
      <c r="G1424" s="659">
        <f>SUMIFS(BALANCE_P!$D:$D,BALANCE_P!$X:$X,'BALANCE-REF'!$B1424)</f>
        <v>0</v>
      </c>
      <c r="H1424" s="656">
        <f>SUMIFS(BALANCE_P!$E:$E,BALANCE_P!$X:$X,'BALANCE-REF'!$B1424)</f>
        <v>0</v>
      </c>
      <c r="I1424" s="656">
        <f>SUMIFS(BALANCE_P!$F:$F,BALANCE_P!$X:$X,'BALANCE-REF'!$B1424)</f>
        <v>0</v>
      </c>
      <c r="J1424" s="687">
        <f t="shared" si="68"/>
        <v>0</v>
      </c>
      <c r="K1424" s="687">
        <f t="shared" si="68"/>
        <v>0</v>
      </c>
    </row>
    <row r="1425" spans="4:9" ht="19" x14ac:dyDescent="0.25">
      <c r="D1425" s="656">
        <f>SUBTOTAL(9,D5:D1424)</f>
        <v>228931205225</v>
      </c>
      <c r="E1425" s="656">
        <f>SUBTOTAL(9,E5:E1424)</f>
        <v>192494457664</v>
      </c>
      <c r="H1425" s="656">
        <f>SUBTOTAL(9,H5:H1424)</f>
        <v>357652978157</v>
      </c>
      <c r="I1425" s="656">
        <f>SUBTOTAL(9,I5:I1424)</f>
        <v>325096310944</v>
      </c>
    </row>
    <row r="1430" spans="4:9" x14ac:dyDescent="0.2">
      <c r="E1430" s="700">
        <f>E1425-D1425</f>
        <v>-36436747561</v>
      </c>
      <c r="I1430" s="700">
        <f>I1425-H1425</f>
        <v>-32556667213</v>
      </c>
    </row>
  </sheetData>
  <autoFilter ref="A4:E1424"/>
  <mergeCells count="5">
    <mergeCell ref="D3:E3"/>
    <mergeCell ref="F3:G3"/>
    <mergeCell ref="H3:I3"/>
    <mergeCell ref="B3:B4"/>
    <mergeCell ref="C3:C4"/>
  </mergeCells>
  <conditionalFormatting sqref="J5:K302 J1333:K1424 J421:K421 J304:K418 J1204:K1329 J423:K1200">
    <cfRule type="cellIs" dxfId="61" priority="9" operator="notEqual">
      <formula>0</formula>
    </cfRule>
  </conditionalFormatting>
  <conditionalFormatting sqref="J303:K303">
    <cfRule type="cellIs" dxfId="60" priority="8" operator="notEqual">
      <formula>0</formula>
    </cfRule>
  </conditionalFormatting>
  <conditionalFormatting sqref="J1330:K1330 J1332:K1332">
    <cfRule type="cellIs" dxfId="59" priority="7" operator="notEqual">
      <formula>0</formula>
    </cfRule>
  </conditionalFormatting>
  <conditionalFormatting sqref="J1331:K1331">
    <cfRule type="cellIs" dxfId="58" priority="6" operator="notEqual">
      <formula>0</formula>
    </cfRule>
  </conditionalFormatting>
  <conditionalFormatting sqref="J419:K420">
    <cfRule type="cellIs" dxfId="57" priority="5" operator="notEqual">
      <formula>0</formula>
    </cfRule>
  </conditionalFormatting>
  <conditionalFormatting sqref="J422:K422">
    <cfRule type="cellIs" dxfId="56" priority="4" operator="notEqual">
      <formula>0</formula>
    </cfRule>
  </conditionalFormatting>
  <conditionalFormatting sqref="J1201:K1201">
    <cfRule type="cellIs" dxfId="55" priority="3" operator="notEqual">
      <formula>0</formula>
    </cfRule>
  </conditionalFormatting>
  <conditionalFormatting sqref="J1202:K1202">
    <cfRule type="cellIs" dxfId="54" priority="2" operator="notEqual">
      <formula>0</formula>
    </cfRule>
  </conditionalFormatting>
  <conditionalFormatting sqref="J1203:K1203">
    <cfRule type="cellIs" dxfId="53" priority="1" operator="notEqual">
      <formula>0</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G3000"/>
  <sheetViews>
    <sheetView showGridLines="0" workbookViewId="0">
      <pane xSplit="2" ySplit="2" topLeftCell="C608" activePane="bottomRight" state="frozen"/>
      <selection pane="topRight" activeCell="C1" sqref="C1"/>
      <selection pane="bottomLeft" activeCell="A3" sqref="A3"/>
      <selection pane="bottomRight" activeCell="C638" sqref="C638:D638"/>
    </sheetView>
  </sheetViews>
  <sheetFormatPr baseColWidth="10" defaultColWidth="0" defaultRowHeight="15" x14ac:dyDescent="0.2"/>
  <cols>
    <col min="1" max="1" width="11.1640625" style="671" bestFit="1" customWidth="1"/>
    <col min="2" max="2" width="64.33203125" style="671" customWidth="1"/>
    <col min="3" max="4" width="19.1640625" style="704" customWidth="1"/>
    <col min="5" max="18" width="11.5" style="671" customWidth="1"/>
    <col min="19" max="20" width="7.83203125" style="671" hidden="1" customWidth="1"/>
    <col min="21" max="21" width="6.6640625" style="671" hidden="1" customWidth="1"/>
    <col min="22" max="22" width="5.5" style="671" hidden="1" customWidth="1"/>
    <col min="23" max="23" width="4.5" style="671" hidden="1" customWidth="1"/>
    <col min="24" max="24" width="3.33203125" style="671" hidden="1" customWidth="1"/>
    <col min="25" max="25" width="2.1640625" style="671" hidden="1" customWidth="1"/>
    <col min="26" max="266" width="11.5" style="671" customWidth="1"/>
    <col min="267" max="267" width="25.5" style="671" customWidth="1"/>
    <col min="268" max="268" width="90.33203125" style="671" bestFit="1" customWidth="1"/>
    <col min="269" max="269" width="19.83203125" style="671" bestFit="1" customWidth="1"/>
    <col min="270" max="270" width="17" style="671" bestFit="1" customWidth="1"/>
    <col min="271" max="271" width="15.1640625" style="671" bestFit="1" customWidth="1"/>
    <col min="272" max="273" width="0" style="671" hidden="1" customWidth="1"/>
    <col min="274" max="522" width="0" style="671" hidden="1"/>
    <col min="523" max="523" width="12.5" style="671" bestFit="1" customWidth="1"/>
    <col min="524" max="524" width="90.33203125" style="671" bestFit="1" customWidth="1"/>
    <col min="525" max="525" width="19.83203125" style="671" bestFit="1" customWidth="1"/>
    <col min="526" max="526" width="17" style="671" bestFit="1" customWidth="1"/>
    <col min="527" max="527" width="15.1640625" style="671" bestFit="1" customWidth="1"/>
    <col min="528" max="529" width="0" style="671" hidden="1" customWidth="1"/>
    <col min="530" max="778" width="0" style="671" hidden="1"/>
    <col min="779" max="779" width="12.5" style="671" bestFit="1" customWidth="1"/>
    <col min="780" max="780" width="90.33203125" style="671" bestFit="1" customWidth="1"/>
    <col min="781" max="781" width="19.83203125" style="671" bestFit="1" customWidth="1"/>
    <col min="782" max="782" width="17" style="671" bestFit="1" customWidth="1"/>
    <col min="783" max="783" width="15.1640625" style="671" bestFit="1" customWidth="1"/>
    <col min="784" max="785" width="0" style="671" hidden="1" customWidth="1"/>
    <col min="786" max="1034" width="0" style="671" hidden="1"/>
    <col min="1035" max="1035" width="12.5" style="671" bestFit="1" customWidth="1"/>
    <col min="1036" max="1036" width="90.33203125" style="671" bestFit="1" customWidth="1"/>
    <col min="1037" max="1037" width="19.83203125" style="671" bestFit="1" customWidth="1"/>
    <col min="1038" max="1038" width="17" style="671" bestFit="1" customWidth="1"/>
    <col min="1039" max="1039" width="15.1640625" style="671" bestFit="1" customWidth="1"/>
    <col min="1040" max="1041" width="0" style="671" hidden="1" customWidth="1"/>
    <col min="1042" max="1290" width="0" style="671" hidden="1"/>
    <col min="1291" max="1291" width="12.5" style="671" bestFit="1" customWidth="1"/>
    <col min="1292" max="1292" width="90.33203125" style="671" bestFit="1" customWidth="1"/>
    <col min="1293" max="1293" width="19.83203125" style="671" bestFit="1" customWidth="1"/>
    <col min="1294" max="1294" width="17" style="671" bestFit="1" customWidth="1"/>
    <col min="1295" max="1295" width="15.1640625" style="671" bestFit="1" customWidth="1"/>
    <col min="1296" max="1297" width="0" style="671" hidden="1" customWidth="1"/>
    <col min="1298" max="1546" width="0" style="671" hidden="1"/>
    <col min="1547" max="1547" width="12.5" style="671" bestFit="1" customWidth="1"/>
    <col min="1548" max="1548" width="90.33203125" style="671" bestFit="1" customWidth="1"/>
    <col min="1549" max="1549" width="19.83203125" style="671" bestFit="1" customWidth="1"/>
    <col min="1550" max="1550" width="17" style="671" bestFit="1" customWidth="1"/>
    <col min="1551" max="1551" width="15.1640625" style="671" bestFit="1" customWidth="1"/>
    <col min="1552" max="1553" width="0" style="671" hidden="1" customWidth="1"/>
    <col min="1554" max="1802" width="0" style="671" hidden="1"/>
    <col min="1803" max="1803" width="12.5" style="671" bestFit="1" customWidth="1"/>
    <col min="1804" max="1804" width="90.33203125" style="671" bestFit="1" customWidth="1"/>
    <col min="1805" max="1805" width="19.83203125" style="671" bestFit="1" customWidth="1"/>
    <col min="1806" max="1806" width="17" style="671" bestFit="1" customWidth="1"/>
    <col min="1807" max="1807" width="15.1640625" style="671" bestFit="1" customWidth="1"/>
    <col min="1808" max="1809" width="0" style="671" hidden="1" customWidth="1"/>
    <col min="1810" max="2058" width="0" style="671" hidden="1"/>
    <col min="2059" max="2059" width="12.5" style="671" bestFit="1" customWidth="1"/>
    <col min="2060" max="2060" width="90.33203125" style="671" bestFit="1" customWidth="1"/>
    <col min="2061" max="2061" width="19.83203125" style="671" bestFit="1" customWidth="1"/>
    <col min="2062" max="2062" width="17" style="671" bestFit="1" customWidth="1"/>
    <col min="2063" max="2063" width="15.1640625" style="671" bestFit="1" customWidth="1"/>
    <col min="2064" max="2065" width="0" style="671" hidden="1" customWidth="1"/>
    <col min="2066" max="2314" width="0" style="671" hidden="1"/>
    <col min="2315" max="2315" width="12.5" style="671" bestFit="1" customWidth="1"/>
    <col min="2316" max="2316" width="90.33203125" style="671" bestFit="1" customWidth="1"/>
    <col min="2317" max="2317" width="19.83203125" style="671" bestFit="1" customWidth="1"/>
    <col min="2318" max="2318" width="17" style="671" bestFit="1" customWidth="1"/>
    <col min="2319" max="2319" width="15.1640625" style="671" bestFit="1" customWidth="1"/>
    <col min="2320" max="2321" width="0" style="671" hidden="1" customWidth="1"/>
    <col min="2322" max="2570" width="0" style="671" hidden="1"/>
    <col min="2571" max="2571" width="12.5" style="671" bestFit="1" customWidth="1"/>
    <col min="2572" max="2572" width="90.33203125" style="671" bestFit="1" customWidth="1"/>
    <col min="2573" max="2573" width="19.83203125" style="671" bestFit="1" customWidth="1"/>
    <col min="2574" max="2574" width="17" style="671" bestFit="1" customWidth="1"/>
    <col min="2575" max="2575" width="15.1640625" style="671" bestFit="1" customWidth="1"/>
    <col min="2576" max="2577" width="0" style="671" hidden="1" customWidth="1"/>
    <col min="2578" max="2826" width="0" style="671" hidden="1"/>
    <col min="2827" max="2827" width="12.5" style="671" bestFit="1" customWidth="1"/>
    <col min="2828" max="2828" width="90.33203125" style="671" bestFit="1" customWidth="1"/>
    <col min="2829" max="2829" width="19.83203125" style="671" bestFit="1" customWidth="1"/>
    <col min="2830" max="2830" width="17" style="671" bestFit="1" customWidth="1"/>
    <col min="2831" max="2831" width="15.1640625" style="671" bestFit="1" customWidth="1"/>
    <col min="2832" max="2833" width="0" style="671" hidden="1" customWidth="1"/>
    <col min="2834" max="3082" width="0" style="671" hidden="1"/>
    <col min="3083" max="3083" width="12.5" style="671" bestFit="1" customWidth="1"/>
    <col min="3084" max="3084" width="90.33203125" style="671" bestFit="1" customWidth="1"/>
    <col min="3085" max="3085" width="19.83203125" style="671" bestFit="1" customWidth="1"/>
    <col min="3086" max="3086" width="17" style="671" bestFit="1" customWidth="1"/>
    <col min="3087" max="3087" width="15.1640625" style="671" bestFit="1" customWidth="1"/>
    <col min="3088" max="3089" width="0" style="671" hidden="1" customWidth="1"/>
    <col min="3090" max="3338" width="0" style="671" hidden="1"/>
    <col min="3339" max="3339" width="12.5" style="671" bestFit="1" customWidth="1"/>
    <col min="3340" max="3340" width="90.33203125" style="671" bestFit="1" customWidth="1"/>
    <col min="3341" max="3341" width="19.83203125" style="671" bestFit="1" customWidth="1"/>
    <col min="3342" max="3342" width="17" style="671" bestFit="1" customWidth="1"/>
    <col min="3343" max="3343" width="15.1640625" style="671" bestFit="1" customWidth="1"/>
    <col min="3344" max="3345" width="0" style="671" hidden="1" customWidth="1"/>
    <col min="3346" max="3594" width="0" style="671" hidden="1"/>
    <col min="3595" max="3595" width="12.5" style="671" bestFit="1" customWidth="1"/>
    <col min="3596" max="3596" width="90.33203125" style="671" bestFit="1" customWidth="1"/>
    <col min="3597" max="3597" width="19.83203125" style="671" bestFit="1" customWidth="1"/>
    <col min="3598" max="3598" width="17" style="671" bestFit="1" customWidth="1"/>
    <col min="3599" max="3599" width="15.1640625" style="671" bestFit="1" customWidth="1"/>
    <col min="3600" max="3601" width="0" style="671" hidden="1" customWidth="1"/>
    <col min="3602" max="3850" width="0" style="671" hidden="1"/>
    <col min="3851" max="3851" width="12.5" style="671" bestFit="1" customWidth="1"/>
    <col min="3852" max="3852" width="90.33203125" style="671" bestFit="1" customWidth="1"/>
    <col min="3853" max="3853" width="19.83203125" style="671" bestFit="1" customWidth="1"/>
    <col min="3854" max="3854" width="17" style="671" bestFit="1" customWidth="1"/>
    <col min="3855" max="3855" width="15.1640625" style="671" bestFit="1" customWidth="1"/>
    <col min="3856" max="3857" width="0" style="671" hidden="1" customWidth="1"/>
    <col min="3858" max="4106" width="0" style="671" hidden="1"/>
    <col min="4107" max="4107" width="12.5" style="671" bestFit="1" customWidth="1"/>
    <col min="4108" max="4108" width="90.33203125" style="671" bestFit="1" customWidth="1"/>
    <col min="4109" max="4109" width="19.83203125" style="671" bestFit="1" customWidth="1"/>
    <col min="4110" max="4110" width="17" style="671" bestFit="1" customWidth="1"/>
    <col min="4111" max="4111" width="15.1640625" style="671" bestFit="1" customWidth="1"/>
    <col min="4112" max="4113" width="0" style="671" hidden="1" customWidth="1"/>
    <col min="4114" max="4362" width="0" style="671" hidden="1"/>
    <col min="4363" max="4363" width="12.5" style="671" bestFit="1" customWidth="1"/>
    <col min="4364" max="4364" width="90.33203125" style="671" bestFit="1" customWidth="1"/>
    <col min="4365" max="4365" width="19.83203125" style="671" bestFit="1" customWidth="1"/>
    <col min="4366" max="4366" width="17" style="671" bestFit="1" customWidth="1"/>
    <col min="4367" max="4367" width="15.1640625" style="671" bestFit="1" customWidth="1"/>
    <col min="4368" max="4369" width="0" style="671" hidden="1" customWidth="1"/>
    <col min="4370" max="4618" width="0" style="671" hidden="1"/>
    <col min="4619" max="4619" width="12.5" style="671" bestFit="1" customWidth="1"/>
    <col min="4620" max="4620" width="90.33203125" style="671" bestFit="1" customWidth="1"/>
    <col min="4621" max="4621" width="19.83203125" style="671" bestFit="1" customWidth="1"/>
    <col min="4622" max="4622" width="17" style="671" bestFit="1" customWidth="1"/>
    <col min="4623" max="4623" width="15.1640625" style="671" bestFit="1" customWidth="1"/>
    <col min="4624" max="4625" width="0" style="671" hidden="1" customWidth="1"/>
    <col min="4626" max="4874" width="0" style="671" hidden="1"/>
    <col min="4875" max="4875" width="12.5" style="671" bestFit="1" customWidth="1"/>
    <col min="4876" max="4876" width="90.33203125" style="671" bestFit="1" customWidth="1"/>
    <col min="4877" max="4877" width="19.83203125" style="671" bestFit="1" customWidth="1"/>
    <col min="4878" max="4878" width="17" style="671" bestFit="1" customWidth="1"/>
    <col min="4879" max="4879" width="15.1640625" style="671" bestFit="1" customWidth="1"/>
    <col min="4880" max="4881" width="0" style="671" hidden="1" customWidth="1"/>
    <col min="4882" max="5130" width="0" style="671" hidden="1"/>
    <col min="5131" max="5131" width="12.5" style="671" bestFit="1" customWidth="1"/>
    <col min="5132" max="5132" width="90.33203125" style="671" bestFit="1" customWidth="1"/>
    <col min="5133" max="5133" width="19.83203125" style="671" bestFit="1" customWidth="1"/>
    <col min="5134" max="5134" width="17" style="671" bestFit="1" customWidth="1"/>
    <col min="5135" max="5135" width="15.1640625" style="671" bestFit="1" customWidth="1"/>
    <col min="5136" max="5137" width="0" style="671" hidden="1" customWidth="1"/>
    <col min="5138" max="5386" width="0" style="671" hidden="1"/>
    <col min="5387" max="5387" width="12.5" style="671" bestFit="1" customWidth="1"/>
    <col min="5388" max="5388" width="90.33203125" style="671" bestFit="1" customWidth="1"/>
    <col min="5389" max="5389" width="19.83203125" style="671" bestFit="1" customWidth="1"/>
    <col min="5390" max="5390" width="17" style="671" bestFit="1" customWidth="1"/>
    <col min="5391" max="5391" width="15.1640625" style="671" bestFit="1" customWidth="1"/>
    <col min="5392" max="5393" width="0" style="671" hidden="1" customWidth="1"/>
    <col min="5394" max="5642" width="0" style="671" hidden="1"/>
    <col min="5643" max="5643" width="12.5" style="671" bestFit="1" customWidth="1"/>
    <col min="5644" max="5644" width="90.33203125" style="671" bestFit="1" customWidth="1"/>
    <col min="5645" max="5645" width="19.83203125" style="671" bestFit="1" customWidth="1"/>
    <col min="5646" max="5646" width="17" style="671" bestFit="1" customWidth="1"/>
    <col min="5647" max="5647" width="15.1640625" style="671" bestFit="1" customWidth="1"/>
    <col min="5648" max="5649" width="0" style="671" hidden="1" customWidth="1"/>
    <col min="5650" max="5898" width="0" style="671" hidden="1"/>
    <col min="5899" max="5899" width="12.5" style="671" bestFit="1" customWidth="1"/>
    <col min="5900" max="5900" width="90.33203125" style="671" bestFit="1" customWidth="1"/>
    <col min="5901" max="5901" width="19.83203125" style="671" bestFit="1" customWidth="1"/>
    <col min="5902" max="5902" width="17" style="671" bestFit="1" customWidth="1"/>
    <col min="5903" max="5903" width="15.1640625" style="671" bestFit="1" customWidth="1"/>
    <col min="5904" max="5905" width="0" style="671" hidden="1" customWidth="1"/>
    <col min="5906" max="6154" width="0" style="671" hidden="1"/>
    <col min="6155" max="6155" width="12.5" style="671" bestFit="1" customWidth="1"/>
    <col min="6156" max="6156" width="90.33203125" style="671" bestFit="1" customWidth="1"/>
    <col min="6157" max="6157" width="19.83203125" style="671" bestFit="1" customWidth="1"/>
    <col min="6158" max="6158" width="17" style="671" bestFit="1" customWidth="1"/>
    <col min="6159" max="6159" width="15.1640625" style="671" bestFit="1" customWidth="1"/>
    <col min="6160" max="6161" width="0" style="671" hidden="1" customWidth="1"/>
    <col min="6162" max="6410" width="0" style="671" hidden="1"/>
    <col min="6411" max="6411" width="12.5" style="671" bestFit="1" customWidth="1"/>
    <col min="6412" max="6412" width="90.33203125" style="671" bestFit="1" customWidth="1"/>
    <col min="6413" max="6413" width="19.83203125" style="671" bestFit="1" customWidth="1"/>
    <col min="6414" max="6414" width="17" style="671" bestFit="1" customWidth="1"/>
    <col min="6415" max="6415" width="15.1640625" style="671" bestFit="1" customWidth="1"/>
    <col min="6416" max="6417" width="0" style="671" hidden="1" customWidth="1"/>
    <col min="6418" max="6666" width="0" style="671" hidden="1"/>
    <col min="6667" max="6667" width="12.5" style="671" bestFit="1" customWidth="1"/>
    <col min="6668" max="6668" width="90.33203125" style="671" bestFit="1" customWidth="1"/>
    <col min="6669" max="6669" width="19.83203125" style="671" bestFit="1" customWidth="1"/>
    <col min="6670" max="6670" width="17" style="671" bestFit="1" customWidth="1"/>
    <col min="6671" max="6671" width="15.1640625" style="671" bestFit="1" customWidth="1"/>
    <col min="6672" max="6673" width="0" style="671" hidden="1" customWidth="1"/>
    <col min="6674" max="6922" width="0" style="671" hidden="1"/>
    <col min="6923" max="6923" width="12.5" style="671" bestFit="1" customWidth="1"/>
    <col min="6924" max="6924" width="90.33203125" style="671" bestFit="1" customWidth="1"/>
    <col min="6925" max="6925" width="19.83203125" style="671" bestFit="1" customWidth="1"/>
    <col min="6926" max="6926" width="17" style="671" bestFit="1" customWidth="1"/>
    <col min="6927" max="6927" width="15.1640625" style="671" bestFit="1" customWidth="1"/>
    <col min="6928" max="6929" width="0" style="671" hidden="1" customWidth="1"/>
    <col min="6930" max="7178" width="0" style="671" hidden="1"/>
    <col min="7179" max="7179" width="12.5" style="671" bestFit="1" customWidth="1"/>
    <col min="7180" max="7180" width="90.33203125" style="671" bestFit="1" customWidth="1"/>
    <col min="7181" max="7181" width="19.83203125" style="671" bestFit="1" customWidth="1"/>
    <col min="7182" max="7182" width="17" style="671" bestFit="1" customWidth="1"/>
    <col min="7183" max="7183" width="15.1640625" style="671" bestFit="1" customWidth="1"/>
    <col min="7184" max="7185" width="0" style="671" hidden="1" customWidth="1"/>
    <col min="7186" max="7434" width="0" style="671" hidden="1"/>
    <col min="7435" max="7435" width="12.5" style="671" bestFit="1" customWidth="1"/>
    <col min="7436" max="7436" width="90.33203125" style="671" bestFit="1" customWidth="1"/>
    <col min="7437" max="7437" width="19.83203125" style="671" bestFit="1" customWidth="1"/>
    <col min="7438" max="7438" width="17" style="671" bestFit="1" customWidth="1"/>
    <col min="7439" max="7439" width="15.1640625" style="671" bestFit="1" customWidth="1"/>
    <col min="7440" max="7441" width="0" style="671" hidden="1" customWidth="1"/>
    <col min="7442" max="7690" width="0" style="671" hidden="1"/>
    <col min="7691" max="7691" width="12.5" style="671" bestFit="1" customWidth="1"/>
    <col min="7692" max="7692" width="90.33203125" style="671" bestFit="1" customWidth="1"/>
    <col min="7693" max="7693" width="19.83203125" style="671" bestFit="1" customWidth="1"/>
    <col min="7694" max="7694" width="17" style="671" bestFit="1" customWidth="1"/>
    <col min="7695" max="7695" width="15.1640625" style="671" bestFit="1" customWidth="1"/>
    <col min="7696" max="7697" width="0" style="671" hidden="1" customWidth="1"/>
    <col min="7698" max="7946" width="0" style="671" hidden="1"/>
    <col min="7947" max="7947" width="12.5" style="671" bestFit="1" customWidth="1"/>
    <col min="7948" max="7948" width="90.33203125" style="671" bestFit="1" customWidth="1"/>
    <col min="7949" max="7949" width="19.83203125" style="671" bestFit="1" customWidth="1"/>
    <col min="7950" max="7950" width="17" style="671" bestFit="1" customWidth="1"/>
    <col min="7951" max="7951" width="15.1640625" style="671" bestFit="1" customWidth="1"/>
    <col min="7952" max="7953" width="0" style="671" hidden="1" customWidth="1"/>
    <col min="7954" max="8202" width="0" style="671" hidden="1"/>
    <col min="8203" max="8203" width="12.5" style="671" bestFit="1" customWidth="1"/>
    <col min="8204" max="8204" width="90.33203125" style="671" bestFit="1" customWidth="1"/>
    <col min="8205" max="8205" width="19.83203125" style="671" bestFit="1" customWidth="1"/>
    <col min="8206" max="8206" width="17" style="671" bestFit="1" customWidth="1"/>
    <col min="8207" max="8207" width="15.1640625" style="671" bestFit="1" customWidth="1"/>
    <col min="8208" max="8209" width="0" style="671" hidden="1" customWidth="1"/>
    <col min="8210" max="8458" width="0" style="671" hidden="1"/>
    <col min="8459" max="8459" width="12.5" style="671" bestFit="1" customWidth="1"/>
    <col min="8460" max="8460" width="90.33203125" style="671" bestFit="1" customWidth="1"/>
    <col min="8461" max="8461" width="19.83203125" style="671" bestFit="1" customWidth="1"/>
    <col min="8462" max="8462" width="17" style="671" bestFit="1" customWidth="1"/>
    <col min="8463" max="8463" width="15.1640625" style="671" bestFit="1" customWidth="1"/>
    <col min="8464" max="8465" width="0" style="671" hidden="1" customWidth="1"/>
    <col min="8466" max="8714" width="0" style="671" hidden="1"/>
    <col min="8715" max="8715" width="12.5" style="671" bestFit="1" customWidth="1"/>
    <col min="8716" max="8716" width="90.33203125" style="671" bestFit="1" customWidth="1"/>
    <col min="8717" max="8717" width="19.83203125" style="671" bestFit="1" customWidth="1"/>
    <col min="8718" max="8718" width="17" style="671" bestFit="1" customWidth="1"/>
    <col min="8719" max="8719" width="15.1640625" style="671" bestFit="1" customWidth="1"/>
    <col min="8720" max="8721" width="0" style="671" hidden="1" customWidth="1"/>
    <col min="8722" max="8970" width="0" style="671" hidden="1"/>
    <col min="8971" max="8971" width="12.5" style="671" bestFit="1" customWidth="1"/>
    <col min="8972" max="8972" width="90.33203125" style="671" bestFit="1" customWidth="1"/>
    <col min="8973" max="8973" width="19.83203125" style="671" bestFit="1" customWidth="1"/>
    <col min="8974" max="8974" width="17" style="671" bestFit="1" customWidth="1"/>
    <col min="8975" max="8975" width="15.1640625" style="671" bestFit="1" customWidth="1"/>
    <col min="8976" max="8977" width="0" style="671" hidden="1" customWidth="1"/>
    <col min="8978" max="9226" width="0" style="671" hidden="1"/>
    <col min="9227" max="9227" width="12.5" style="671" bestFit="1" customWidth="1"/>
    <col min="9228" max="9228" width="90.33203125" style="671" bestFit="1" customWidth="1"/>
    <col min="9229" max="9229" width="19.83203125" style="671" bestFit="1" customWidth="1"/>
    <col min="9230" max="9230" width="17" style="671" bestFit="1" customWidth="1"/>
    <col min="9231" max="9231" width="15.1640625" style="671" bestFit="1" customWidth="1"/>
    <col min="9232" max="9233" width="0" style="671" hidden="1" customWidth="1"/>
    <col min="9234" max="9482" width="0" style="671" hidden="1"/>
    <col min="9483" max="9483" width="12.5" style="671" bestFit="1" customWidth="1"/>
    <col min="9484" max="9484" width="90.33203125" style="671" bestFit="1" customWidth="1"/>
    <col min="9485" max="9485" width="19.83203125" style="671" bestFit="1" customWidth="1"/>
    <col min="9486" max="9486" width="17" style="671" bestFit="1" customWidth="1"/>
    <col min="9487" max="9487" width="15.1640625" style="671" bestFit="1" customWidth="1"/>
    <col min="9488" max="9489" width="0" style="671" hidden="1" customWidth="1"/>
    <col min="9490" max="9738" width="0" style="671" hidden="1"/>
    <col min="9739" max="9739" width="12.5" style="671" bestFit="1" customWidth="1"/>
    <col min="9740" max="9740" width="90.33203125" style="671" bestFit="1" customWidth="1"/>
    <col min="9741" max="9741" width="19.83203125" style="671" bestFit="1" customWidth="1"/>
    <col min="9742" max="9742" width="17" style="671" bestFit="1" customWidth="1"/>
    <col min="9743" max="9743" width="15.1640625" style="671" bestFit="1" customWidth="1"/>
    <col min="9744" max="9745" width="0" style="671" hidden="1" customWidth="1"/>
    <col min="9746" max="9994" width="0" style="671" hidden="1"/>
    <col min="9995" max="9995" width="12.5" style="671" bestFit="1" customWidth="1"/>
    <col min="9996" max="9996" width="90.33203125" style="671" bestFit="1" customWidth="1"/>
    <col min="9997" max="9997" width="19.83203125" style="671" bestFit="1" customWidth="1"/>
    <col min="9998" max="9998" width="17" style="671" bestFit="1" customWidth="1"/>
    <col min="9999" max="9999" width="15.1640625" style="671" bestFit="1" customWidth="1"/>
    <col min="10000" max="10001" width="0" style="671" hidden="1" customWidth="1"/>
    <col min="10002" max="10250" width="0" style="671" hidden="1"/>
    <col min="10251" max="10251" width="12.5" style="671" bestFit="1" customWidth="1"/>
    <col min="10252" max="10252" width="90.33203125" style="671" bestFit="1" customWidth="1"/>
    <col min="10253" max="10253" width="19.83203125" style="671" bestFit="1" customWidth="1"/>
    <col min="10254" max="10254" width="17" style="671" bestFit="1" customWidth="1"/>
    <col min="10255" max="10255" width="15.1640625" style="671" bestFit="1" customWidth="1"/>
    <col min="10256" max="10257" width="0" style="671" hidden="1" customWidth="1"/>
    <col min="10258" max="10506" width="0" style="671" hidden="1"/>
    <col min="10507" max="10507" width="12.5" style="671" bestFit="1" customWidth="1"/>
    <col min="10508" max="10508" width="90.33203125" style="671" bestFit="1" customWidth="1"/>
    <col min="10509" max="10509" width="19.83203125" style="671" bestFit="1" customWidth="1"/>
    <col min="10510" max="10510" width="17" style="671" bestFit="1" customWidth="1"/>
    <col min="10511" max="10511" width="15.1640625" style="671" bestFit="1" customWidth="1"/>
    <col min="10512" max="10513" width="0" style="671" hidden="1" customWidth="1"/>
    <col min="10514" max="10762" width="0" style="671" hidden="1"/>
    <col min="10763" max="10763" width="12.5" style="671" bestFit="1" customWidth="1"/>
    <col min="10764" max="10764" width="90.33203125" style="671" bestFit="1" customWidth="1"/>
    <col min="10765" max="10765" width="19.83203125" style="671" bestFit="1" customWidth="1"/>
    <col min="10766" max="10766" width="17" style="671" bestFit="1" customWidth="1"/>
    <col min="10767" max="10767" width="15.1640625" style="671" bestFit="1" customWidth="1"/>
    <col min="10768" max="10769" width="0" style="671" hidden="1" customWidth="1"/>
    <col min="10770" max="11018" width="0" style="671" hidden="1"/>
    <col min="11019" max="11019" width="12.5" style="671" bestFit="1" customWidth="1"/>
    <col min="11020" max="11020" width="90.33203125" style="671" bestFit="1" customWidth="1"/>
    <col min="11021" max="11021" width="19.83203125" style="671" bestFit="1" customWidth="1"/>
    <col min="11022" max="11022" width="17" style="671" bestFit="1" customWidth="1"/>
    <col min="11023" max="11023" width="15.1640625" style="671" bestFit="1" customWidth="1"/>
    <col min="11024" max="11025" width="0" style="671" hidden="1" customWidth="1"/>
    <col min="11026" max="11274" width="0" style="671" hidden="1"/>
    <col min="11275" max="11275" width="12.5" style="671" bestFit="1" customWidth="1"/>
    <col min="11276" max="11276" width="90.33203125" style="671" bestFit="1" customWidth="1"/>
    <col min="11277" max="11277" width="19.83203125" style="671" bestFit="1" customWidth="1"/>
    <col min="11278" max="11278" width="17" style="671" bestFit="1" customWidth="1"/>
    <col min="11279" max="11279" width="15.1640625" style="671" bestFit="1" customWidth="1"/>
    <col min="11280" max="11281" width="0" style="671" hidden="1" customWidth="1"/>
    <col min="11282" max="11530" width="0" style="671" hidden="1"/>
    <col min="11531" max="11531" width="12.5" style="671" bestFit="1" customWidth="1"/>
    <col min="11532" max="11532" width="90.33203125" style="671" bestFit="1" customWidth="1"/>
    <col min="11533" max="11533" width="19.83203125" style="671" bestFit="1" customWidth="1"/>
    <col min="11534" max="11534" width="17" style="671" bestFit="1" customWidth="1"/>
    <col min="11535" max="11535" width="15.1640625" style="671" bestFit="1" customWidth="1"/>
    <col min="11536" max="11537" width="0" style="671" hidden="1" customWidth="1"/>
    <col min="11538" max="11786" width="0" style="671" hidden="1"/>
    <col min="11787" max="11787" width="12.5" style="671" bestFit="1" customWidth="1"/>
    <col min="11788" max="11788" width="90.33203125" style="671" bestFit="1" customWidth="1"/>
    <col min="11789" max="11789" width="19.83203125" style="671" bestFit="1" customWidth="1"/>
    <col min="11790" max="11790" width="17" style="671" bestFit="1" customWidth="1"/>
    <col min="11791" max="11791" width="15.1640625" style="671" bestFit="1" customWidth="1"/>
    <col min="11792" max="11793" width="0" style="671" hidden="1" customWidth="1"/>
    <col min="11794" max="12042" width="0" style="671" hidden="1"/>
    <col min="12043" max="12043" width="12.5" style="671" bestFit="1" customWidth="1"/>
    <col min="12044" max="12044" width="90.33203125" style="671" bestFit="1" customWidth="1"/>
    <col min="12045" max="12045" width="19.83203125" style="671" bestFit="1" customWidth="1"/>
    <col min="12046" max="12046" width="17" style="671" bestFit="1" customWidth="1"/>
    <col min="12047" max="12047" width="15.1640625" style="671" bestFit="1" customWidth="1"/>
    <col min="12048" max="12049" width="0" style="671" hidden="1" customWidth="1"/>
    <col min="12050" max="12298" width="0" style="671" hidden="1"/>
    <col min="12299" max="12299" width="12.5" style="671" bestFit="1" customWidth="1"/>
    <col min="12300" max="12300" width="90.33203125" style="671" bestFit="1" customWidth="1"/>
    <col min="12301" max="12301" width="19.83203125" style="671" bestFit="1" customWidth="1"/>
    <col min="12302" max="12302" width="17" style="671" bestFit="1" customWidth="1"/>
    <col min="12303" max="12303" width="15.1640625" style="671" bestFit="1" customWidth="1"/>
    <col min="12304" max="12305" width="0" style="671" hidden="1" customWidth="1"/>
    <col min="12306" max="12554" width="0" style="671" hidden="1"/>
    <col min="12555" max="12555" width="12.5" style="671" bestFit="1" customWidth="1"/>
    <col min="12556" max="12556" width="90.33203125" style="671" bestFit="1" customWidth="1"/>
    <col min="12557" max="12557" width="19.83203125" style="671" bestFit="1" customWidth="1"/>
    <col min="12558" max="12558" width="17" style="671" bestFit="1" customWidth="1"/>
    <col min="12559" max="12559" width="15.1640625" style="671" bestFit="1" customWidth="1"/>
    <col min="12560" max="12561" width="0" style="671" hidden="1" customWidth="1"/>
    <col min="12562" max="12810" width="0" style="671" hidden="1"/>
    <col min="12811" max="12811" width="12.5" style="671" bestFit="1" customWidth="1"/>
    <col min="12812" max="12812" width="90.33203125" style="671" bestFit="1" customWidth="1"/>
    <col min="12813" max="12813" width="19.83203125" style="671" bestFit="1" customWidth="1"/>
    <col min="12814" max="12814" width="17" style="671" bestFit="1" customWidth="1"/>
    <col min="12815" max="12815" width="15.1640625" style="671" bestFit="1" customWidth="1"/>
    <col min="12816" max="12817" width="0" style="671" hidden="1" customWidth="1"/>
    <col min="12818" max="13066" width="0" style="671" hidden="1"/>
    <col min="13067" max="13067" width="12.5" style="671" bestFit="1" customWidth="1"/>
    <col min="13068" max="13068" width="90.33203125" style="671" bestFit="1" customWidth="1"/>
    <col min="13069" max="13069" width="19.83203125" style="671" bestFit="1" customWidth="1"/>
    <col min="13070" max="13070" width="17" style="671" bestFit="1" customWidth="1"/>
    <col min="13071" max="13071" width="15.1640625" style="671" bestFit="1" customWidth="1"/>
    <col min="13072" max="13073" width="0" style="671" hidden="1" customWidth="1"/>
    <col min="13074" max="13322" width="0" style="671" hidden="1"/>
    <col min="13323" max="13323" width="12.5" style="671" bestFit="1" customWidth="1"/>
    <col min="13324" max="13324" width="90.33203125" style="671" bestFit="1" customWidth="1"/>
    <col min="13325" max="13325" width="19.83203125" style="671" bestFit="1" customWidth="1"/>
    <col min="13326" max="13326" width="17" style="671" bestFit="1" customWidth="1"/>
    <col min="13327" max="13327" width="15.1640625" style="671" bestFit="1" customWidth="1"/>
    <col min="13328" max="13329" width="0" style="671" hidden="1" customWidth="1"/>
    <col min="13330" max="13578" width="0" style="671" hidden="1"/>
    <col min="13579" max="13579" width="12.5" style="671" bestFit="1" customWidth="1"/>
    <col min="13580" max="13580" width="90.33203125" style="671" bestFit="1" customWidth="1"/>
    <col min="13581" max="13581" width="19.83203125" style="671" bestFit="1" customWidth="1"/>
    <col min="13582" max="13582" width="17" style="671" bestFit="1" customWidth="1"/>
    <col min="13583" max="13583" width="15.1640625" style="671" bestFit="1" customWidth="1"/>
    <col min="13584" max="13585" width="0" style="671" hidden="1" customWidth="1"/>
    <col min="13586" max="13834" width="0" style="671" hidden="1"/>
    <col min="13835" max="13835" width="12.5" style="671" bestFit="1" customWidth="1"/>
    <col min="13836" max="13836" width="90.33203125" style="671" bestFit="1" customWidth="1"/>
    <col min="13837" max="13837" width="19.83203125" style="671" bestFit="1" customWidth="1"/>
    <col min="13838" max="13838" width="17" style="671" bestFit="1" customWidth="1"/>
    <col min="13839" max="13839" width="15.1640625" style="671" bestFit="1" customWidth="1"/>
    <col min="13840" max="13841" width="0" style="671" hidden="1" customWidth="1"/>
    <col min="13842" max="14090" width="0" style="671" hidden="1"/>
    <col min="14091" max="14091" width="12.5" style="671" bestFit="1" customWidth="1"/>
    <col min="14092" max="14092" width="90.33203125" style="671" bestFit="1" customWidth="1"/>
    <col min="14093" max="14093" width="19.83203125" style="671" bestFit="1" customWidth="1"/>
    <col min="14094" max="14094" width="17" style="671" bestFit="1" customWidth="1"/>
    <col min="14095" max="14095" width="15.1640625" style="671" bestFit="1" customWidth="1"/>
    <col min="14096" max="14097" width="0" style="671" hidden="1" customWidth="1"/>
    <col min="14098" max="14346" width="0" style="671" hidden="1"/>
    <col min="14347" max="14347" width="12.5" style="671" bestFit="1" customWidth="1"/>
    <col min="14348" max="14348" width="90.33203125" style="671" bestFit="1" customWidth="1"/>
    <col min="14349" max="14349" width="19.83203125" style="671" bestFit="1" customWidth="1"/>
    <col min="14350" max="14350" width="17" style="671" bestFit="1" customWidth="1"/>
    <col min="14351" max="14351" width="15.1640625" style="671" bestFit="1" customWidth="1"/>
    <col min="14352" max="14353" width="0" style="671" hidden="1" customWidth="1"/>
    <col min="14354" max="14602" width="0" style="671" hidden="1"/>
    <col min="14603" max="14603" width="12.5" style="671" bestFit="1" customWidth="1"/>
    <col min="14604" max="14604" width="90.33203125" style="671" bestFit="1" customWidth="1"/>
    <col min="14605" max="14605" width="19.83203125" style="671" bestFit="1" customWidth="1"/>
    <col min="14606" max="14606" width="17" style="671" bestFit="1" customWidth="1"/>
    <col min="14607" max="14607" width="15.1640625" style="671" bestFit="1" customWidth="1"/>
    <col min="14608" max="14609" width="0" style="671" hidden="1" customWidth="1"/>
    <col min="14610" max="14858" width="0" style="671" hidden="1"/>
    <col min="14859" max="14859" width="12.5" style="671" bestFit="1" customWidth="1"/>
    <col min="14860" max="14860" width="90.33203125" style="671" bestFit="1" customWidth="1"/>
    <col min="14861" max="14861" width="19.83203125" style="671" bestFit="1" customWidth="1"/>
    <col min="14862" max="14862" width="17" style="671" bestFit="1" customWidth="1"/>
    <col min="14863" max="14863" width="15.1640625" style="671" bestFit="1" customWidth="1"/>
    <col min="14864" max="14865" width="0" style="671" hidden="1" customWidth="1"/>
    <col min="14866" max="15114" width="0" style="671" hidden="1"/>
    <col min="15115" max="15115" width="12.5" style="671" bestFit="1" customWidth="1"/>
    <col min="15116" max="15116" width="90.33203125" style="671" bestFit="1" customWidth="1"/>
    <col min="15117" max="15117" width="19.83203125" style="671" bestFit="1" customWidth="1"/>
    <col min="15118" max="15118" width="17" style="671" bestFit="1" customWidth="1"/>
    <col min="15119" max="15119" width="15.1640625" style="671" bestFit="1" customWidth="1"/>
    <col min="15120" max="15121" width="0" style="671" hidden="1" customWidth="1"/>
    <col min="15122" max="15370" width="0" style="671" hidden="1"/>
    <col min="15371" max="15371" width="12.5" style="671" bestFit="1" customWidth="1"/>
    <col min="15372" max="15372" width="90.33203125" style="671" bestFit="1" customWidth="1"/>
    <col min="15373" max="15373" width="19.83203125" style="671" bestFit="1" customWidth="1"/>
    <col min="15374" max="15374" width="17" style="671" bestFit="1" customWidth="1"/>
    <col min="15375" max="15375" width="15.1640625" style="671" bestFit="1" customWidth="1"/>
    <col min="15376" max="15377" width="0" style="671" hidden="1" customWidth="1"/>
    <col min="15378" max="15626" width="0" style="671" hidden="1"/>
    <col min="15627" max="15627" width="12.5" style="671" bestFit="1" customWidth="1"/>
    <col min="15628" max="15628" width="90.33203125" style="671" bestFit="1" customWidth="1"/>
    <col min="15629" max="15629" width="19.83203125" style="671" bestFit="1" customWidth="1"/>
    <col min="15630" max="15630" width="17" style="671" bestFit="1" customWidth="1"/>
    <col min="15631" max="15631" width="15.1640625" style="671" bestFit="1" customWidth="1"/>
    <col min="15632" max="15633" width="0" style="671" hidden="1" customWidth="1"/>
    <col min="15634" max="15882" width="0" style="671" hidden="1"/>
    <col min="15883" max="15883" width="12.5" style="671" bestFit="1" customWidth="1"/>
    <col min="15884" max="15884" width="90.33203125" style="671" bestFit="1" customWidth="1"/>
    <col min="15885" max="15885" width="19.83203125" style="671" bestFit="1" customWidth="1"/>
    <col min="15886" max="15886" width="17" style="671" bestFit="1" customWidth="1"/>
    <col min="15887" max="15887" width="15.1640625" style="671" bestFit="1" customWidth="1"/>
    <col min="15888" max="15889" width="0" style="671" hidden="1" customWidth="1"/>
    <col min="15890" max="16138" width="0" style="671" hidden="1"/>
    <col min="16139" max="16139" width="12.5" style="671" bestFit="1" customWidth="1"/>
    <col min="16140" max="16140" width="90.33203125" style="671" bestFit="1" customWidth="1"/>
    <col min="16141" max="16141" width="19.83203125" style="671" bestFit="1" customWidth="1"/>
    <col min="16142" max="16142" width="17" style="671" bestFit="1" customWidth="1"/>
    <col min="16143" max="16143" width="15.1640625" style="671" bestFit="1" customWidth="1"/>
    <col min="16144" max="16145" width="0" style="671" hidden="1" customWidth="1"/>
    <col min="16146" max="16384" width="0" style="671" hidden="1"/>
  </cols>
  <sheetData>
    <row r="1" spans="1:25" ht="16" x14ac:dyDescent="0.2">
      <c r="A1" s="760" t="s">
        <v>2879</v>
      </c>
      <c r="B1" s="762" t="s">
        <v>2878</v>
      </c>
      <c r="C1" s="764" t="str">
        <f>"Solde"&amp;" "&amp;IF(SOMMAIRE!I$2="Mensuelle","M-1","N-1")</f>
        <v>Solde N-1</v>
      </c>
      <c r="D1" s="765"/>
      <c r="S1" s="758"/>
      <c r="T1" s="758" t="s">
        <v>2872</v>
      </c>
      <c r="U1" s="702" t="s">
        <v>2873</v>
      </c>
      <c r="V1" s="702" t="s">
        <v>2874</v>
      </c>
      <c r="W1" s="702" t="s">
        <v>2876</v>
      </c>
      <c r="X1" s="702" t="s">
        <v>2875</v>
      </c>
      <c r="Y1" s="702" t="s">
        <v>2877</v>
      </c>
    </row>
    <row r="2" spans="1:25" ht="15.75" customHeight="1" thickBot="1" x14ac:dyDescent="0.25">
      <c r="A2" s="761"/>
      <c r="B2" s="763"/>
      <c r="C2" s="713" t="s">
        <v>2862</v>
      </c>
      <c r="D2" s="714" t="s">
        <v>2863</v>
      </c>
      <c r="S2" s="759"/>
      <c r="T2" s="759"/>
      <c r="U2" s="703"/>
      <c r="V2" s="703"/>
      <c r="W2" s="703"/>
      <c r="X2" s="703"/>
      <c r="Y2" s="703"/>
    </row>
    <row r="3" spans="1:25" ht="16" x14ac:dyDescent="0.2">
      <c r="A3" s="679">
        <v>101110126</v>
      </c>
      <c r="B3" s="679" t="s">
        <v>3266</v>
      </c>
      <c r="C3" s="705"/>
      <c r="D3" s="705">
        <v>1</v>
      </c>
      <c r="S3" s="660"/>
      <c r="T3" s="660" t="str">
        <f>IF(LEN($A3)&gt;=2,LEFT($A3,6),"")</f>
        <v>101110</v>
      </c>
      <c r="U3" s="660" t="str">
        <f>IF(LEN($A3)&gt;=2,LEFT($A3,5),"")</f>
        <v>10111</v>
      </c>
      <c r="V3" s="660" t="str">
        <f>IF(LEN($A3)&gt;=2,LEFT($A3,4),"")</f>
        <v>1011</v>
      </c>
      <c r="W3" s="660" t="str">
        <f>IF(LEN($A3)&gt;=2,LEFT($A3,3),"")</f>
        <v>101</v>
      </c>
      <c r="X3" s="660" t="str">
        <f>IF(LEN($A3)&gt;=2,LEFT($A3,2),"")</f>
        <v>10</v>
      </c>
      <c r="Y3" s="660" t="str">
        <f>IF(LEN($A3)&gt;=2,LEFT($A3,1),"")</f>
        <v>1</v>
      </c>
    </row>
    <row r="4" spans="1:25" ht="16" x14ac:dyDescent="0.2">
      <c r="A4" s="679">
        <v>101110201</v>
      </c>
      <c r="B4" s="679" t="s">
        <v>3267</v>
      </c>
      <c r="C4" s="705"/>
      <c r="D4" s="705"/>
      <c r="S4" s="660"/>
      <c r="T4" s="660" t="str">
        <f t="shared" ref="T4:T67" si="0">IF(LEN($A4)&gt;=2,LEFT($A4,6),"")</f>
        <v>101110</v>
      </c>
      <c r="U4" s="660" t="str">
        <f t="shared" ref="U4:U67" si="1">IF(LEN($A4)&gt;=2,LEFT($A4,5),"")</f>
        <v>10111</v>
      </c>
      <c r="V4" s="660" t="str">
        <f t="shared" ref="V4:V67" si="2">IF(LEN($A4)&gt;=2,LEFT($A4,4),"")</f>
        <v>1011</v>
      </c>
      <c r="W4" s="660" t="str">
        <f t="shared" ref="W4:W67" si="3">IF(LEN($A4)&gt;=2,LEFT($A4,3),"")</f>
        <v>101</v>
      </c>
      <c r="X4" s="660" t="str">
        <f t="shared" ref="X4:X67" si="4">IF(LEN($A4)&gt;=2,LEFT($A4,2),"")</f>
        <v>10</v>
      </c>
      <c r="Y4" s="660" t="str">
        <f t="shared" ref="Y4:Y67" si="5">IF(LEN($A4)&gt;=2,LEFT($A4,1),"")</f>
        <v>1</v>
      </c>
    </row>
    <row r="5" spans="1:25" ht="16" x14ac:dyDescent="0.2">
      <c r="A5" s="679">
        <v>101110202</v>
      </c>
      <c r="B5" s="679" t="s">
        <v>3268</v>
      </c>
      <c r="C5" s="705"/>
      <c r="D5" s="705"/>
      <c r="S5" s="660"/>
      <c r="T5" s="660" t="str">
        <f t="shared" si="0"/>
        <v>101110</v>
      </c>
      <c r="U5" s="660" t="str">
        <f t="shared" si="1"/>
        <v>10111</v>
      </c>
      <c r="V5" s="660" t="str">
        <f t="shared" si="2"/>
        <v>1011</v>
      </c>
      <c r="W5" s="660" t="str">
        <f t="shared" si="3"/>
        <v>101</v>
      </c>
      <c r="X5" s="660" t="str">
        <f t="shared" si="4"/>
        <v>10</v>
      </c>
      <c r="Y5" s="660" t="str">
        <f t="shared" si="5"/>
        <v>1</v>
      </c>
    </row>
    <row r="6" spans="1:25" ht="16" x14ac:dyDescent="0.2">
      <c r="A6" s="679">
        <v>101110207</v>
      </c>
      <c r="B6" s="679" t="s">
        <v>3269</v>
      </c>
      <c r="C6" s="705"/>
      <c r="D6" s="705"/>
      <c r="S6" s="660"/>
      <c r="T6" s="660" t="str">
        <f t="shared" si="0"/>
        <v>101110</v>
      </c>
      <c r="U6" s="660" t="str">
        <f t="shared" si="1"/>
        <v>10111</v>
      </c>
      <c r="V6" s="660" t="str">
        <f t="shared" si="2"/>
        <v>1011</v>
      </c>
      <c r="W6" s="660" t="str">
        <f t="shared" si="3"/>
        <v>101</v>
      </c>
      <c r="X6" s="660" t="str">
        <f t="shared" si="4"/>
        <v>10</v>
      </c>
      <c r="Y6" s="660" t="str">
        <f t="shared" si="5"/>
        <v>1</v>
      </c>
    </row>
    <row r="7" spans="1:25" ht="16" x14ac:dyDescent="0.2">
      <c r="A7" s="679">
        <v>101110208</v>
      </c>
      <c r="B7" s="679" t="s">
        <v>3270</v>
      </c>
      <c r="C7" s="705"/>
      <c r="D7" s="705"/>
      <c r="S7" s="660"/>
      <c r="T7" s="660" t="str">
        <f t="shared" si="0"/>
        <v>101110</v>
      </c>
      <c r="U7" s="660" t="str">
        <f t="shared" si="1"/>
        <v>10111</v>
      </c>
      <c r="V7" s="660" t="str">
        <f t="shared" si="2"/>
        <v>1011</v>
      </c>
      <c r="W7" s="660" t="str">
        <f t="shared" si="3"/>
        <v>101</v>
      </c>
      <c r="X7" s="660" t="str">
        <f t="shared" si="4"/>
        <v>10</v>
      </c>
      <c r="Y7" s="660" t="str">
        <f t="shared" si="5"/>
        <v>1</v>
      </c>
    </row>
    <row r="8" spans="1:25" ht="16" x14ac:dyDescent="0.2">
      <c r="A8" s="695">
        <v>101110209</v>
      </c>
      <c r="B8" s="679" t="s">
        <v>3271</v>
      </c>
      <c r="C8" s="705"/>
      <c r="D8" s="705"/>
      <c r="S8" s="660"/>
      <c r="T8" s="660" t="str">
        <f t="shared" si="0"/>
        <v>101110</v>
      </c>
      <c r="U8" s="660" t="str">
        <f t="shared" si="1"/>
        <v>10111</v>
      </c>
      <c r="V8" s="660" t="str">
        <f t="shared" si="2"/>
        <v>1011</v>
      </c>
      <c r="W8" s="660" t="str">
        <f t="shared" si="3"/>
        <v>101</v>
      </c>
      <c r="X8" s="660" t="str">
        <f t="shared" si="4"/>
        <v>10</v>
      </c>
      <c r="Y8" s="660" t="str">
        <f t="shared" si="5"/>
        <v>1</v>
      </c>
    </row>
    <row r="9" spans="1:25" ht="16" x14ac:dyDescent="0.2">
      <c r="A9" s="679">
        <v>101110215</v>
      </c>
      <c r="B9" s="679" t="s">
        <v>3272</v>
      </c>
      <c r="C9" s="705"/>
      <c r="D9" s="705"/>
      <c r="S9" s="660"/>
      <c r="T9" s="660" t="str">
        <f t="shared" si="0"/>
        <v>101110</v>
      </c>
      <c r="U9" s="660" t="str">
        <f t="shared" si="1"/>
        <v>10111</v>
      </c>
      <c r="V9" s="660" t="str">
        <f t="shared" si="2"/>
        <v>1011</v>
      </c>
      <c r="W9" s="660" t="str">
        <f t="shared" si="3"/>
        <v>101</v>
      </c>
      <c r="X9" s="660" t="str">
        <f t="shared" si="4"/>
        <v>10</v>
      </c>
      <c r="Y9" s="660" t="str">
        <f t="shared" si="5"/>
        <v>1</v>
      </c>
    </row>
    <row r="10" spans="1:25" ht="16" x14ac:dyDescent="0.2">
      <c r="A10" s="679">
        <v>101110216</v>
      </c>
      <c r="B10" s="679" t="s">
        <v>3273</v>
      </c>
      <c r="C10" s="705"/>
      <c r="D10" s="705"/>
      <c r="S10" s="660"/>
      <c r="T10" s="660" t="str">
        <f t="shared" si="0"/>
        <v>101110</v>
      </c>
      <c r="U10" s="660" t="str">
        <f t="shared" si="1"/>
        <v>10111</v>
      </c>
      <c r="V10" s="660" t="str">
        <f t="shared" si="2"/>
        <v>1011</v>
      </c>
      <c r="W10" s="660" t="str">
        <f t="shared" si="3"/>
        <v>101</v>
      </c>
      <c r="X10" s="660" t="str">
        <f t="shared" si="4"/>
        <v>10</v>
      </c>
      <c r="Y10" s="660" t="str">
        <f t="shared" si="5"/>
        <v>1</v>
      </c>
    </row>
    <row r="11" spans="1:25" ht="16" x14ac:dyDescent="0.2">
      <c r="A11" s="679">
        <v>101110301</v>
      </c>
      <c r="B11" s="679" t="s">
        <v>3274</v>
      </c>
      <c r="C11" s="705"/>
      <c r="D11" s="705"/>
      <c r="S11" s="660"/>
      <c r="T11" s="660" t="str">
        <f t="shared" si="0"/>
        <v>101110</v>
      </c>
      <c r="U11" s="660" t="str">
        <f t="shared" si="1"/>
        <v>10111</v>
      </c>
      <c r="V11" s="660" t="str">
        <f t="shared" si="2"/>
        <v>1011</v>
      </c>
      <c r="W11" s="660" t="str">
        <f t="shared" si="3"/>
        <v>101</v>
      </c>
      <c r="X11" s="660" t="str">
        <f t="shared" si="4"/>
        <v>10</v>
      </c>
      <c r="Y11" s="660" t="str">
        <f t="shared" si="5"/>
        <v>1</v>
      </c>
    </row>
    <row r="12" spans="1:25" ht="16" x14ac:dyDescent="0.2">
      <c r="A12" s="695">
        <v>101110302</v>
      </c>
      <c r="B12" s="679" t="s">
        <v>3275</v>
      </c>
      <c r="C12" s="705"/>
      <c r="D12" s="705"/>
      <c r="S12" s="660"/>
      <c r="T12" s="660" t="str">
        <f t="shared" si="0"/>
        <v>101110</v>
      </c>
      <c r="U12" s="660" t="str">
        <f t="shared" si="1"/>
        <v>10111</v>
      </c>
      <c r="V12" s="660" t="str">
        <f t="shared" si="2"/>
        <v>1011</v>
      </c>
      <c r="W12" s="660" t="str">
        <f t="shared" si="3"/>
        <v>101</v>
      </c>
      <c r="X12" s="660" t="str">
        <f t="shared" si="4"/>
        <v>10</v>
      </c>
      <c r="Y12" s="660" t="str">
        <f t="shared" si="5"/>
        <v>1</v>
      </c>
    </row>
    <row r="13" spans="1:25" ht="16" x14ac:dyDescent="0.2">
      <c r="A13" s="679">
        <v>101110401</v>
      </c>
      <c r="B13" s="679" t="s">
        <v>3276</v>
      </c>
      <c r="C13" s="705"/>
      <c r="D13" s="705"/>
      <c r="S13" s="660"/>
      <c r="T13" s="660" t="str">
        <f t="shared" si="0"/>
        <v>101110</v>
      </c>
      <c r="U13" s="660" t="str">
        <f t="shared" si="1"/>
        <v>10111</v>
      </c>
      <c r="V13" s="660" t="str">
        <f t="shared" si="2"/>
        <v>1011</v>
      </c>
      <c r="W13" s="660" t="str">
        <f t="shared" si="3"/>
        <v>101</v>
      </c>
      <c r="X13" s="660" t="str">
        <f t="shared" si="4"/>
        <v>10</v>
      </c>
      <c r="Y13" s="660" t="str">
        <f t="shared" si="5"/>
        <v>1</v>
      </c>
    </row>
    <row r="14" spans="1:25" ht="16" x14ac:dyDescent="0.2">
      <c r="A14" s="679">
        <v>101110502</v>
      </c>
      <c r="B14" s="679" t="s">
        <v>3277</v>
      </c>
      <c r="C14" s="705"/>
      <c r="D14" s="705"/>
      <c r="S14" s="660"/>
      <c r="T14" s="660" t="str">
        <f t="shared" si="0"/>
        <v>101110</v>
      </c>
      <c r="U14" s="660" t="str">
        <f t="shared" si="1"/>
        <v>10111</v>
      </c>
      <c r="V14" s="660" t="str">
        <f t="shared" si="2"/>
        <v>1011</v>
      </c>
      <c r="W14" s="660" t="str">
        <f t="shared" si="3"/>
        <v>101</v>
      </c>
      <c r="X14" s="660" t="str">
        <f t="shared" si="4"/>
        <v>10</v>
      </c>
      <c r="Y14" s="660" t="str">
        <f t="shared" si="5"/>
        <v>1</v>
      </c>
    </row>
    <row r="15" spans="1:25" ht="16" x14ac:dyDescent="0.2">
      <c r="A15" s="679">
        <v>101110601</v>
      </c>
      <c r="B15" s="679" t="s">
        <v>3278</v>
      </c>
      <c r="C15" s="705"/>
      <c r="D15" s="705"/>
      <c r="S15" s="660"/>
      <c r="T15" s="660" t="str">
        <f t="shared" si="0"/>
        <v>101110</v>
      </c>
      <c r="U15" s="660" t="str">
        <f t="shared" si="1"/>
        <v>10111</v>
      </c>
      <c r="V15" s="660" t="str">
        <f t="shared" si="2"/>
        <v>1011</v>
      </c>
      <c r="W15" s="660" t="str">
        <f t="shared" si="3"/>
        <v>101</v>
      </c>
      <c r="X15" s="660" t="str">
        <f t="shared" si="4"/>
        <v>10</v>
      </c>
      <c r="Y15" s="660" t="str">
        <f t="shared" si="5"/>
        <v>1</v>
      </c>
    </row>
    <row r="16" spans="1:25" ht="16" x14ac:dyDescent="0.2">
      <c r="A16" s="679">
        <v>101110701</v>
      </c>
      <c r="B16" s="679" t="s">
        <v>3279</v>
      </c>
      <c r="C16" s="705"/>
      <c r="D16" s="705"/>
      <c r="S16" s="660"/>
      <c r="T16" s="660" t="str">
        <f t="shared" si="0"/>
        <v>101110</v>
      </c>
      <c r="U16" s="660" t="str">
        <f t="shared" si="1"/>
        <v>10111</v>
      </c>
      <c r="V16" s="660" t="str">
        <f t="shared" si="2"/>
        <v>1011</v>
      </c>
      <c r="W16" s="660" t="str">
        <f t="shared" si="3"/>
        <v>101</v>
      </c>
      <c r="X16" s="660" t="str">
        <f t="shared" si="4"/>
        <v>10</v>
      </c>
      <c r="Y16" s="660" t="str">
        <f t="shared" si="5"/>
        <v>1</v>
      </c>
    </row>
    <row r="17" spans="1:25" ht="16" x14ac:dyDescent="0.2">
      <c r="A17" s="679">
        <v>101110801</v>
      </c>
      <c r="B17" s="679" t="s">
        <v>3280</v>
      </c>
      <c r="C17" s="705"/>
      <c r="D17" s="705"/>
      <c r="S17" s="660"/>
      <c r="T17" s="660" t="str">
        <f t="shared" si="0"/>
        <v>101110</v>
      </c>
      <c r="U17" s="660" t="str">
        <f t="shared" si="1"/>
        <v>10111</v>
      </c>
      <c r="V17" s="660" t="str">
        <f t="shared" si="2"/>
        <v>1011</v>
      </c>
      <c r="W17" s="660" t="str">
        <f t="shared" si="3"/>
        <v>101</v>
      </c>
      <c r="X17" s="660" t="str">
        <f t="shared" si="4"/>
        <v>10</v>
      </c>
      <c r="Y17" s="660" t="str">
        <f t="shared" si="5"/>
        <v>1</v>
      </c>
    </row>
    <row r="18" spans="1:25" ht="16" x14ac:dyDescent="0.2">
      <c r="A18" s="679">
        <v>101110901</v>
      </c>
      <c r="B18" s="679" t="s">
        <v>3281</v>
      </c>
      <c r="C18" s="705"/>
      <c r="D18" s="705"/>
      <c r="S18" s="660"/>
      <c r="T18" s="660" t="str">
        <f t="shared" si="0"/>
        <v>101110</v>
      </c>
      <c r="U18" s="660" t="str">
        <f t="shared" si="1"/>
        <v>10111</v>
      </c>
      <c r="V18" s="660" t="str">
        <f t="shared" si="2"/>
        <v>1011</v>
      </c>
      <c r="W18" s="660" t="str">
        <f t="shared" si="3"/>
        <v>101</v>
      </c>
      <c r="X18" s="660" t="str">
        <f t="shared" si="4"/>
        <v>10</v>
      </c>
      <c r="Y18" s="660" t="str">
        <f t="shared" si="5"/>
        <v>1</v>
      </c>
    </row>
    <row r="19" spans="1:25" ht="16" x14ac:dyDescent="0.2">
      <c r="A19" s="679">
        <v>101110902</v>
      </c>
      <c r="B19" s="679" t="s">
        <v>3282</v>
      </c>
      <c r="C19" s="705"/>
      <c r="D19" s="705"/>
      <c r="S19" s="660"/>
      <c r="T19" s="660" t="str">
        <f t="shared" si="0"/>
        <v>101110</v>
      </c>
      <c r="U19" s="660" t="str">
        <f t="shared" si="1"/>
        <v>10111</v>
      </c>
      <c r="V19" s="660" t="str">
        <f t="shared" si="2"/>
        <v>1011</v>
      </c>
      <c r="W19" s="660" t="str">
        <f t="shared" si="3"/>
        <v>101</v>
      </c>
      <c r="X19" s="660" t="str">
        <f t="shared" si="4"/>
        <v>10</v>
      </c>
      <c r="Y19" s="660" t="str">
        <f t="shared" si="5"/>
        <v>1</v>
      </c>
    </row>
    <row r="20" spans="1:25" ht="16" x14ac:dyDescent="0.2">
      <c r="A20" s="679">
        <v>101110903</v>
      </c>
      <c r="B20" s="679" t="s">
        <v>3283</v>
      </c>
      <c r="C20" s="705"/>
      <c r="D20" s="705"/>
      <c r="S20" s="660"/>
      <c r="T20" s="660" t="str">
        <f t="shared" si="0"/>
        <v>101110</v>
      </c>
      <c r="U20" s="660" t="str">
        <f t="shared" si="1"/>
        <v>10111</v>
      </c>
      <c r="V20" s="660" t="str">
        <f t="shared" si="2"/>
        <v>1011</v>
      </c>
      <c r="W20" s="660" t="str">
        <f t="shared" si="3"/>
        <v>101</v>
      </c>
      <c r="X20" s="660" t="str">
        <f t="shared" si="4"/>
        <v>10</v>
      </c>
      <c r="Y20" s="660" t="str">
        <f t="shared" si="5"/>
        <v>1</v>
      </c>
    </row>
    <row r="21" spans="1:25" ht="16" x14ac:dyDescent="0.2">
      <c r="A21" s="679">
        <v>101110905</v>
      </c>
      <c r="B21" s="679" t="s">
        <v>3284</v>
      </c>
      <c r="C21" s="705"/>
      <c r="D21" s="705"/>
      <c r="S21" s="660"/>
      <c r="T21" s="660" t="str">
        <f t="shared" si="0"/>
        <v>101110</v>
      </c>
      <c r="U21" s="660" t="str">
        <f t="shared" si="1"/>
        <v>10111</v>
      </c>
      <c r="V21" s="660" t="str">
        <f t="shared" si="2"/>
        <v>1011</v>
      </c>
      <c r="W21" s="660" t="str">
        <f t="shared" si="3"/>
        <v>101</v>
      </c>
      <c r="X21" s="660" t="str">
        <f t="shared" si="4"/>
        <v>10</v>
      </c>
      <c r="Y21" s="660" t="str">
        <f t="shared" si="5"/>
        <v>1</v>
      </c>
    </row>
    <row r="22" spans="1:25" ht="16" x14ac:dyDescent="0.2">
      <c r="A22" s="679">
        <v>101111201</v>
      </c>
      <c r="B22" s="679" t="s">
        <v>3285</v>
      </c>
      <c r="C22" s="705"/>
      <c r="D22" s="705"/>
      <c r="S22" s="660"/>
      <c r="T22" s="660" t="str">
        <f t="shared" si="0"/>
        <v>101111</v>
      </c>
      <c r="U22" s="660" t="str">
        <f t="shared" si="1"/>
        <v>10111</v>
      </c>
      <c r="V22" s="660" t="str">
        <f t="shared" si="2"/>
        <v>1011</v>
      </c>
      <c r="W22" s="660" t="str">
        <f t="shared" si="3"/>
        <v>101</v>
      </c>
      <c r="X22" s="660" t="str">
        <f t="shared" si="4"/>
        <v>10</v>
      </c>
      <c r="Y22" s="660" t="str">
        <f t="shared" si="5"/>
        <v>1</v>
      </c>
    </row>
    <row r="23" spans="1:25" ht="16" x14ac:dyDescent="0.2">
      <c r="A23" s="679">
        <v>101111202</v>
      </c>
      <c r="B23" s="679" t="s">
        <v>3286</v>
      </c>
      <c r="C23" s="705"/>
      <c r="D23" s="705"/>
      <c r="S23" s="660"/>
      <c r="T23" s="660" t="str">
        <f t="shared" si="0"/>
        <v>101111</v>
      </c>
      <c r="U23" s="660" t="str">
        <f t="shared" si="1"/>
        <v>10111</v>
      </c>
      <c r="V23" s="660" t="str">
        <f t="shared" si="2"/>
        <v>1011</v>
      </c>
      <c r="W23" s="660" t="str">
        <f t="shared" si="3"/>
        <v>101</v>
      </c>
      <c r="X23" s="660" t="str">
        <f t="shared" si="4"/>
        <v>10</v>
      </c>
      <c r="Y23" s="660" t="str">
        <f t="shared" si="5"/>
        <v>1</v>
      </c>
    </row>
    <row r="24" spans="1:25" ht="16" x14ac:dyDescent="0.2">
      <c r="A24" s="679">
        <v>101111301</v>
      </c>
      <c r="B24" s="679" t="s">
        <v>3287</v>
      </c>
      <c r="C24" s="705"/>
      <c r="D24" s="705"/>
      <c r="S24" s="660"/>
      <c r="T24" s="660" t="str">
        <f t="shared" si="0"/>
        <v>101111</v>
      </c>
      <c r="U24" s="660" t="str">
        <f t="shared" si="1"/>
        <v>10111</v>
      </c>
      <c r="V24" s="660" t="str">
        <f t="shared" si="2"/>
        <v>1011</v>
      </c>
      <c r="W24" s="660" t="str">
        <f t="shared" si="3"/>
        <v>101</v>
      </c>
      <c r="X24" s="660" t="str">
        <f t="shared" si="4"/>
        <v>10</v>
      </c>
      <c r="Y24" s="660" t="str">
        <f t="shared" si="5"/>
        <v>1</v>
      </c>
    </row>
    <row r="25" spans="1:25" ht="16" x14ac:dyDescent="0.2">
      <c r="A25" s="679">
        <v>101111302</v>
      </c>
      <c r="B25" s="679" t="s">
        <v>3287</v>
      </c>
      <c r="C25" s="705"/>
      <c r="D25" s="705"/>
      <c r="S25" s="660"/>
      <c r="T25" s="660" t="str">
        <f t="shared" si="0"/>
        <v>101111</v>
      </c>
      <c r="U25" s="660" t="str">
        <f t="shared" si="1"/>
        <v>10111</v>
      </c>
      <c r="V25" s="660" t="str">
        <f t="shared" si="2"/>
        <v>1011</v>
      </c>
      <c r="W25" s="660" t="str">
        <f t="shared" si="3"/>
        <v>101</v>
      </c>
      <c r="X25" s="660" t="str">
        <f t="shared" si="4"/>
        <v>10</v>
      </c>
      <c r="Y25" s="660" t="str">
        <f t="shared" si="5"/>
        <v>1</v>
      </c>
    </row>
    <row r="26" spans="1:25" ht="16" x14ac:dyDescent="0.2">
      <c r="A26" s="679">
        <v>101111503</v>
      </c>
      <c r="B26" s="679" t="s">
        <v>3288</v>
      </c>
      <c r="C26" s="705"/>
      <c r="D26" s="705"/>
      <c r="S26" s="660"/>
      <c r="T26" s="660" t="str">
        <f t="shared" si="0"/>
        <v>101111</v>
      </c>
      <c r="U26" s="660" t="str">
        <f t="shared" si="1"/>
        <v>10111</v>
      </c>
      <c r="V26" s="660" t="str">
        <f t="shared" si="2"/>
        <v>1011</v>
      </c>
      <c r="W26" s="660" t="str">
        <f t="shared" si="3"/>
        <v>101</v>
      </c>
      <c r="X26" s="660" t="str">
        <f t="shared" si="4"/>
        <v>10</v>
      </c>
      <c r="Y26" s="660" t="str">
        <f t="shared" si="5"/>
        <v>1</v>
      </c>
    </row>
    <row r="27" spans="1:25" ht="16" x14ac:dyDescent="0.2">
      <c r="A27" s="679">
        <v>101111903</v>
      </c>
      <c r="B27" s="679" t="s">
        <v>3289</v>
      </c>
      <c r="C27" s="705"/>
      <c r="D27" s="705"/>
      <c r="S27" s="660"/>
      <c r="T27" s="660" t="str">
        <f t="shared" si="0"/>
        <v>101111</v>
      </c>
      <c r="U27" s="660" t="str">
        <f t="shared" si="1"/>
        <v>10111</v>
      </c>
      <c r="V27" s="660" t="str">
        <f t="shared" si="2"/>
        <v>1011</v>
      </c>
      <c r="W27" s="660" t="str">
        <f t="shared" si="3"/>
        <v>101</v>
      </c>
      <c r="X27" s="660" t="str">
        <f t="shared" si="4"/>
        <v>10</v>
      </c>
      <c r="Y27" s="660" t="str">
        <f t="shared" si="5"/>
        <v>1</v>
      </c>
    </row>
    <row r="28" spans="1:25" ht="16" x14ac:dyDescent="0.2">
      <c r="A28" s="679">
        <v>101111905</v>
      </c>
      <c r="B28" s="679" t="s">
        <v>3290</v>
      </c>
      <c r="C28" s="705"/>
      <c r="D28" s="705"/>
      <c r="S28" s="660"/>
      <c r="T28" s="660" t="str">
        <f t="shared" si="0"/>
        <v>101111</v>
      </c>
      <c r="U28" s="660" t="str">
        <f t="shared" si="1"/>
        <v>10111</v>
      </c>
      <c r="V28" s="660" t="str">
        <f t="shared" si="2"/>
        <v>1011</v>
      </c>
      <c r="W28" s="660" t="str">
        <f t="shared" si="3"/>
        <v>101</v>
      </c>
      <c r="X28" s="660" t="str">
        <f t="shared" si="4"/>
        <v>10</v>
      </c>
      <c r="Y28" s="660" t="str">
        <f t="shared" si="5"/>
        <v>1</v>
      </c>
    </row>
    <row r="29" spans="1:25" ht="16" x14ac:dyDescent="0.2">
      <c r="A29" s="679">
        <v>101120112</v>
      </c>
      <c r="B29" s="679" t="s">
        <v>3291</v>
      </c>
      <c r="C29" s="705"/>
      <c r="D29" s="705"/>
      <c r="S29" s="660"/>
      <c r="T29" s="660" t="str">
        <f t="shared" si="0"/>
        <v>101120</v>
      </c>
      <c r="U29" s="660" t="str">
        <f t="shared" si="1"/>
        <v>10112</v>
      </c>
      <c r="V29" s="660" t="str">
        <f t="shared" si="2"/>
        <v>1011</v>
      </c>
      <c r="W29" s="660" t="str">
        <f t="shared" si="3"/>
        <v>101</v>
      </c>
      <c r="X29" s="660" t="str">
        <f t="shared" si="4"/>
        <v>10</v>
      </c>
      <c r="Y29" s="660" t="str">
        <f t="shared" si="5"/>
        <v>1</v>
      </c>
    </row>
    <row r="30" spans="1:25" ht="16" x14ac:dyDescent="0.2">
      <c r="A30" s="679">
        <v>101120116</v>
      </c>
      <c r="B30" s="679" t="s">
        <v>3292</v>
      </c>
      <c r="C30" s="705"/>
      <c r="D30" s="705"/>
      <c r="S30" s="660"/>
      <c r="T30" s="660" t="str">
        <f t="shared" si="0"/>
        <v>101120</v>
      </c>
      <c r="U30" s="660" t="str">
        <f t="shared" si="1"/>
        <v>10112</v>
      </c>
      <c r="V30" s="660" t="str">
        <f t="shared" si="2"/>
        <v>1011</v>
      </c>
      <c r="W30" s="660" t="str">
        <f t="shared" si="3"/>
        <v>101</v>
      </c>
      <c r="X30" s="660" t="str">
        <f t="shared" si="4"/>
        <v>10</v>
      </c>
      <c r="Y30" s="660" t="str">
        <f t="shared" si="5"/>
        <v>1</v>
      </c>
    </row>
    <row r="31" spans="1:25" ht="16" x14ac:dyDescent="0.2">
      <c r="A31" s="679">
        <v>101120117</v>
      </c>
      <c r="B31" s="679" t="s">
        <v>3293</v>
      </c>
      <c r="C31" s="705">
        <v>4318960</v>
      </c>
      <c r="D31" s="705"/>
      <c r="S31" s="660"/>
      <c r="T31" s="660" t="str">
        <f t="shared" si="0"/>
        <v>101120</v>
      </c>
      <c r="U31" s="660" t="str">
        <f t="shared" si="1"/>
        <v>10112</v>
      </c>
      <c r="V31" s="660" t="str">
        <f t="shared" si="2"/>
        <v>1011</v>
      </c>
      <c r="W31" s="660" t="str">
        <f t="shared" si="3"/>
        <v>101</v>
      </c>
      <c r="X31" s="660" t="str">
        <f t="shared" si="4"/>
        <v>10</v>
      </c>
      <c r="Y31" s="660" t="str">
        <f t="shared" si="5"/>
        <v>1</v>
      </c>
    </row>
    <row r="32" spans="1:25" ht="16" x14ac:dyDescent="0.2">
      <c r="A32" s="679">
        <v>101120125</v>
      </c>
      <c r="B32" s="679" t="s">
        <v>3294</v>
      </c>
      <c r="C32" s="705"/>
      <c r="D32" s="705"/>
      <c r="S32" s="660"/>
      <c r="T32" s="660" t="str">
        <f t="shared" si="0"/>
        <v>101120</v>
      </c>
      <c r="U32" s="660" t="str">
        <f t="shared" si="1"/>
        <v>10112</v>
      </c>
      <c r="V32" s="660" t="str">
        <f t="shared" si="2"/>
        <v>1011</v>
      </c>
      <c r="W32" s="660" t="str">
        <f t="shared" si="3"/>
        <v>101</v>
      </c>
      <c r="X32" s="660" t="str">
        <f t="shared" si="4"/>
        <v>10</v>
      </c>
      <c r="Y32" s="660" t="str">
        <f t="shared" si="5"/>
        <v>1</v>
      </c>
    </row>
    <row r="33" spans="1:25" ht="16" x14ac:dyDescent="0.2">
      <c r="A33" s="679">
        <v>101120129</v>
      </c>
      <c r="B33" s="679" t="s">
        <v>3295</v>
      </c>
      <c r="C33" s="705"/>
      <c r="D33" s="705"/>
      <c r="S33" s="660"/>
      <c r="T33" s="660" t="str">
        <f t="shared" si="0"/>
        <v>101120</v>
      </c>
      <c r="U33" s="660" t="str">
        <f t="shared" si="1"/>
        <v>10112</v>
      </c>
      <c r="V33" s="660" t="str">
        <f t="shared" si="2"/>
        <v>1011</v>
      </c>
      <c r="W33" s="660" t="str">
        <f t="shared" si="3"/>
        <v>101</v>
      </c>
      <c r="X33" s="660" t="str">
        <f t="shared" si="4"/>
        <v>10</v>
      </c>
      <c r="Y33" s="660" t="str">
        <f t="shared" si="5"/>
        <v>1</v>
      </c>
    </row>
    <row r="34" spans="1:25" ht="16" x14ac:dyDescent="0.2">
      <c r="A34" s="679">
        <v>101120140</v>
      </c>
      <c r="B34" s="679" t="s">
        <v>3296</v>
      </c>
      <c r="C34" s="705"/>
      <c r="D34" s="705"/>
      <c r="S34" s="660"/>
      <c r="T34" s="660" t="str">
        <f t="shared" si="0"/>
        <v>101120</v>
      </c>
      <c r="U34" s="660" t="str">
        <f t="shared" si="1"/>
        <v>10112</v>
      </c>
      <c r="V34" s="660" t="str">
        <f t="shared" si="2"/>
        <v>1011</v>
      </c>
      <c r="W34" s="660" t="str">
        <f t="shared" si="3"/>
        <v>101</v>
      </c>
      <c r="X34" s="660" t="str">
        <f t="shared" si="4"/>
        <v>10</v>
      </c>
      <c r="Y34" s="660" t="str">
        <f t="shared" si="5"/>
        <v>1</v>
      </c>
    </row>
    <row r="35" spans="1:25" ht="16" x14ac:dyDescent="0.2">
      <c r="A35" s="679">
        <v>101120150</v>
      </c>
      <c r="B35" s="679" t="s">
        <v>3297</v>
      </c>
      <c r="C35" s="705"/>
      <c r="D35" s="705"/>
      <c r="S35" s="660"/>
      <c r="T35" s="660" t="str">
        <f t="shared" si="0"/>
        <v>101120</v>
      </c>
      <c r="U35" s="660" t="str">
        <f t="shared" si="1"/>
        <v>10112</v>
      </c>
      <c r="V35" s="660" t="str">
        <f t="shared" si="2"/>
        <v>1011</v>
      </c>
      <c r="W35" s="660" t="str">
        <f t="shared" si="3"/>
        <v>101</v>
      </c>
      <c r="X35" s="660" t="str">
        <f t="shared" si="4"/>
        <v>10</v>
      </c>
      <c r="Y35" s="660" t="str">
        <f t="shared" si="5"/>
        <v>1</v>
      </c>
    </row>
    <row r="36" spans="1:25" ht="16" x14ac:dyDescent="0.2">
      <c r="A36" s="679">
        <v>101120203</v>
      </c>
      <c r="B36" s="679" t="s">
        <v>3298</v>
      </c>
      <c r="C36" s="705">
        <v>24067110</v>
      </c>
      <c r="D36" s="705"/>
      <c r="S36" s="660"/>
      <c r="T36" s="660" t="str">
        <f t="shared" si="0"/>
        <v>101120</v>
      </c>
      <c r="U36" s="660" t="str">
        <f t="shared" si="1"/>
        <v>10112</v>
      </c>
      <c r="V36" s="660" t="str">
        <f t="shared" si="2"/>
        <v>1011</v>
      </c>
      <c r="W36" s="660" t="str">
        <f t="shared" si="3"/>
        <v>101</v>
      </c>
      <c r="X36" s="660" t="str">
        <f t="shared" si="4"/>
        <v>10</v>
      </c>
      <c r="Y36" s="660" t="str">
        <f t="shared" si="5"/>
        <v>1</v>
      </c>
    </row>
    <row r="37" spans="1:25" ht="16" x14ac:dyDescent="0.2">
      <c r="A37" s="679">
        <v>101120204</v>
      </c>
      <c r="B37" s="679" t="s">
        <v>3299</v>
      </c>
      <c r="C37" s="705">
        <v>327270</v>
      </c>
      <c r="D37" s="705"/>
      <c r="S37" s="660"/>
      <c r="T37" s="660" t="str">
        <f t="shared" si="0"/>
        <v>101120</v>
      </c>
      <c r="U37" s="660" t="str">
        <f t="shared" si="1"/>
        <v>10112</v>
      </c>
      <c r="V37" s="660" t="str">
        <f t="shared" si="2"/>
        <v>1011</v>
      </c>
      <c r="W37" s="660" t="str">
        <f t="shared" si="3"/>
        <v>101</v>
      </c>
      <c r="X37" s="660" t="str">
        <f t="shared" si="4"/>
        <v>10</v>
      </c>
      <c r="Y37" s="660" t="str">
        <f t="shared" si="5"/>
        <v>1</v>
      </c>
    </row>
    <row r="38" spans="1:25" ht="16" x14ac:dyDescent="0.2">
      <c r="A38" s="679">
        <v>101120205</v>
      </c>
      <c r="B38" s="679" t="s">
        <v>3300</v>
      </c>
      <c r="C38" s="705">
        <v>9949500</v>
      </c>
      <c r="D38" s="705"/>
      <c r="S38" s="660"/>
      <c r="T38" s="660" t="str">
        <f t="shared" si="0"/>
        <v>101120</v>
      </c>
      <c r="U38" s="660" t="str">
        <f t="shared" si="1"/>
        <v>10112</v>
      </c>
      <c r="V38" s="660" t="str">
        <f t="shared" si="2"/>
        <v>1011</v>
      </c>
      <c r="W38" s="660" t="str">
        <f t="shared" si="3"/>
        <v>101</v>
      </c>
      <c r="X38" s="660" t="str">
        <f t="shared" si="4"/>
        <v>10</v>
      </c>
      <c r="Y38" s="660" t="str">
        <f t="shared" si="5"/>
        <v>1</v>
      </c>
    </row>
    <row r="39" spans="1:25" ht="16" x14ac:dyDescent="0.2">
      <c r="A39" s="679">
        <v>101120206</v>
      </c>
      <c r="B39" s="679" t="s">
        <v>3301</v>
      </c>
      <c r="C39" s="705">
        <v>11729660</v>
      </c>
      <c r="D39" s="705"/>
      <c r="S39" s="660"/>
      <c r="T39" s="660" t="str">
        <f t="shared" si="0"/>
        <v>101120</v>
      </c>
      <c r="U39" s="660" t="str">
        <f t="shared" si="1"/>
        <v>10112</v>
      </c>
      <c r="V39" s="660" t="str">
        <f t="shared" si="2"/>
        <v>1011</v>
      </c>
      <c r="W39" s="660" t="str">
        <f t="shared" si="3"/>
        <v>101</v>
      </c>
      <c r="X39" s="660" t="str">
        <f t="shared" si="4"/>
        <v>10</v>
      </c>
      <c r="Y39" s="660" t="str">
        <f t="shared" si="5"/>
        <v>1</v>
      </c>
    </row>
    <row r="40" spans="1:25" ht="16" x14ac:dyDescent="0.2">
      <c r="A40" s="679">
        <v>101120211</v>
      </c>
      <c r="B40" s="679" t="s">
        <v>3302</v>
      </c>
      <c r="C40" s="705"/>
      <c r="D40" s="705"/>
      <c r="S40" s="660"/>
      <c r="T40" s="660" t="str">
        <f t="shared" si="0"/>
        <v>101120</v>
      </c>
      <c r="U40" s="660" t="str">
        <f t="shared" si="1"/>
        <v>10112</v>
      </c>
      <c r="V40" s="660" t="str">
        <f t="shared" si="2"/>
        <v>1011</v>
      </c>
      <c r="W40" s="660" t="str">
        <f t="shared" si="3"/>
        <v>101</v>
      </c>
      <c r="X40" s="660" t="str">
        <f t="shared" si="4"/>
        <v>10</v>
      </c>
      <c r="Y40" s="660" t="str">
        <f t="shared" si="5"/>
        <v>1</v>
      </c>
    </row>
    <row r="41" spans="1:25" ht="16" x14ac:dyDescent="0.2">
      <c r="A41" s="679">
        <v>101120212</v>
      </c>
      <c r="B41" s="679" t="s">
        <v>3303</v>
      </c>
      <c r="C41" s="705"/>
      <c r="D41" s="705"/>
      <c r="S41" s="660"/>
      <c r="T41" s="660" t="str">
        <f t="shared" si="0"/>
        <v>101120</v>
      </c>
      <c r="U41" s="660" t="str">
        <f t="shared" si="1"/>
        <v>10112</v>
      </c>
      <c r="V41" s="660" t="str">
        <f t="shared" si="2"/>
        <v>1011</v>
      </c>
      <c r="W41" s="660" t="str">
        <f t="shared" si="3"/>
        <v>101</v>
      </c>
      <c r="X41" s="660" t="str">
        <f t="shared" si="4"/>
        <v>10</v>
      </c>
      <c r="Y41" s="660" t="str">
        <f t="shared" si="5"/>
        <v>1</v>
      </c>
    </row>
    <row r="42" spans="1:25" ht="16" x14ac:dyDescent="0.2">
      <c r="A42" s="679">
        <v>101120216</v>
      </c>
      <c r="B42" s="679" t="s">
        <v>3304</v>
      </c>
      <c r="C42" s="705"/>
      <c r="D42" s="705"/>
      <c r="S42" s="660"/>
      <c r="T42" s="660" t="str">
        <f t="shared" si="0"/>
        <v>101120</v>
      </c>
      <c r="U42" s="660" t="str">
        <f t="shared" si="1"/>
        <v>10112</v>
      </c>
      <c r="V42" s="660" t="str">
        <f t="shared" si="2"/>
        <v>1011</v>
      </c>
      <c r="W42" s="660" t="str">
        <f t="shared" si="3"/>
        <v>101</v>
      </c>
      <c r="X42" s="660" t="str">
        <f t="shared" si="4"/>
        <v>10</v>
      </c>
      <c r="Y42" s="660" t="str">
        <f t="shared" si="5"/>
        <v>1</v>
      </c>
    </row>
    <row r="43" spans="1:25" ht="16" x14ac:dyDescent="0.2">
      <c r="A43" s="679">
        <v>101120303</v>
      </c>
      <c r="B43" s="679" t="s">
        <v>3305</v>
      </c>
      <c r="C43" s="705">
        <v>1604435</v>
      </c>
      <c r="D43" s="705"/>
      <c r="S43" s="660"/>
      <c r="T43" s="660" t="str">
        <f t="shared" si="0"/>
        <v>101120</v>
      </c>
      <c r="U43" s="660" t="str">
        <f t="shared" si="1"/>
        <v>10112</v>
      </c>
      <c r="V43" s="660" t="str">
        <f t="shared" si="2"/>
        <v>1011</v>
      </c>
      <c r="W43" s="660" t="str">
        <f t="shared" si="3"/>
        <v>101</v>
      </c>
      <c r="X43" s="660" t="str">
        <f t="shared" si="4"/>
        <v>10</v>
      </c>
      <c r="Y43" s="660" t="str">
        <f t="shared" si="5"/>
        <v>1</v>
      </c>
    </row>
    <row r="44" spans="1:25" ht="16" x14ac:dyDescent="0.2">
      <c r="A44" s="679">
        <v>101120403</v>
      </c>
      <c r="B44" s="679" t="s">
        <v>3306</v>
      </c>
      <c r="C44" s="705"/>
      <c r="D44" s="705"/>
      <c r="S44" s="660"/>
      <c r="T44" s="660" t="str">
        <f t="shared" si="0"/>
        <v>101120</v>
      </c>
      <c r="U44" s="660" t="str">
        <f t="shared" si="1"/>
        <v>10112</v>
      </c>
      <c r="V44" s="660" t="str">
        <f t="shared" si="2"/>
        <v>1011</v>
      </c>
      <c r="W44" s="660" t="str">
        <f t="shared" si="3"/>
        <v>101</v>
      </c>
      <c r="X44" s="660" t="str">
        <f t="shared" si="4"/>
        <v>10</v>
      </c>
      <c r="Y44" s="660" t="str">
        <f t="shared" si="5"/>
        <v>1</v>
      </c>
    </row>
    <row r="45" spans="1:25" ht="16" x14ac:dyDescent="0.2">
      <c r="A45" s="679">
        <v>101120404</v>
      </c>
      <c r="B45" s="679" t="s">
        <v>3307</v>
      </c>
      <c r="C45" s="705"/>
      <c r="D45" s="705"/>
      <c r="S45" s="660"/>
      <c r="T45" s="660" t="str">
        <f t="shared" si="0"/>
        <v>101120</v>
      </c>
      <c r="U45" s="660" t="str">
        <f t="shared" si="1"/>
        <v>10112</v>
      </c>
      <c r="V45" s="660" t="str">
        <f t="shared" si="2"/>
        <v>1011</v>
      </c>
      <c r="W45" s="660" t="str">
        <f t="shared" si="3"/>
        <v>101</v>
      </c>
      <c r="X45" s="660" t="str">
        <f t="shared" si="4"/>
        <v>10</v>
      </c>
      <c r="Y45" s="660" t="str">
        <f t="shared" si="5"/>
        <v>1</v>
      </c>
    </row>
    <row r="46" spans="1:25" ht="16" x14ac:dyDescent="0.2">
      <c r="A46" s="679">
        <v>101120405</v>
      </c>
      <c r="B46" s="679" t="s">
        <v>3308</v>
      </c>
      <c r="C46" s="705"/>
      <c r="D46" s="705"/>
      <c r="S46" s="660"/>
      <c r="T46" s="660" t="str">
        <f t="shared" si="0"/>
        <v>101120</v>
      </c>
      <c r="U46" s="660" t="str">
        <f t="shared" si="1"/>
        <v>10112</v>
      </c>
      <c r="V46" s="660" t="str">
        <f t="shared" si="2"/>
        <v>1011</v>
      </c>
      <c r="W46" s="660" t="str">
        <f t="shared" si="3"/>
        <v>101</v>
      </c>
      <c r="X46" s="660" t="str">
        <f t="shared" si="4"/>
        <v>10</v>
      </c>
      <c r="Y46" s="660" t="str">
        <f t="shared" si="5"/>
        <v>1</v>
      </c>
    </row>
    <row r="47" spans="1:25" ht="16" x14ac:dyDescent="0.2">
      <c r="A47" s="679">
        <v>101120502</v>
      </c>
      <c r="B47" s="679" t="s">
        <v>3309</v>
      </c>
      <c r="C47" s="705"/>
      <c r="D47" s="705"/>
      <c r="S47" s="660"/>
      <c r="T47" s="660" t="str">
        <f t="shared" si="0"/>
        <v>101120</v>
      </c>
      <c r="U47" s="660" t="str">
        <f t="shared" si="1"/>
        <v>10112</v>
      </c>
      <c r="V47" s="660" t="str">
        <f t="shared" si="2"/>
        <v>1011</v>
      </c>
      <c r="W47" s="660" t="str">
        <f t="shared" si="3"/>
        <v>101</v>
      </c>
      <c r="X47" s="660" t="str">
        <f t="shared" si="4"/>
        <v>10</v>
      </c>
      <c r="Y47" s="660" t="str">
        <f t="shared" si="5"/>
        <v>1</v>
      </c>
    </row>
    <row r="48" spans="1:25" ht="16" x14ac:dyDescent="0.2">
      <c r="A48" s="679">
        <v>101120503</v>
      </c>
      <c r="B48" s="679" t="s">
        <v>3310</v>
      </c>
      <c r="C48" s="705">
        <v>8084184</v>
      </c>
      <c r="D48" s="705"/>
      <c r="S48" s="660"/>
      <c r="T48" s="660" t="str">
        <f t="shared" si="0"/>
        <v>101120</v>
      </c>
      <c r="U48" s="660" t="str">
        <f t="shared" si="1"/>
        <v>10112</v>
      </c>
      <c r="V48" s="660" t="str">
        <f t="shared" si="2"/>
        <v>1011</v>
      </c>
      <c r="W48" s="660" t="str">
        <f t="shared" si="3"/>
        <v>101</v>
      </c>
      <c r="X48" s="660" t="str">
        <f t="shared" si="4"/>
        <v>10</v>
      </c>
      <c r="Y48" s="660" t="str">
        <f t="shared" si="5"/>
        <v>1</v>
      </c>
    </row>
    <row r="49" spans="1:25" ht="16" x14ac:dyDescent="0.2">
      <c r="A49" s="679">
        <v>101120511</v>
      </c>
      <c r="B49" s="679" t="s">
        <v>3311</v>
      </c>
      <c r="C49" s="705"/>
      <c r="D49" s="705"/>
      <c r="S49" s="660"/>
      <c r="T49" s="660" t="str">
        <f t="shared" si="0"/>
        <v>101120</v>
      </c>
      <c r="U49" s="660" t="str">
        <f t="shared" si="1"/>
        <v>10112</v>
      </c>
      <c r="V49" s="660" t="str">
        <f t="shared" si="2"/>
        <v>1011</v>
      </c>
      <c r="W49" s="660" t="str">
        <f t="shared" si="3"/>
        <v>101</v>
      </c>
      <c r="X49" s="660" t="str">
        <f t="shared" si="4"/>
        <v>10</v>
      </c>
      <c r="Y49" s="660" t="str">
        <f t="shared" si="5"/>
        <v>1</v>
      </c>
    </row>
    <row r="50" spans="1:25" ht="16" x14ac:dyDescent="0.2">
      <c r="A50" s="679">
        <v>101120513</v>
      </c>
      <c r="B50" s="679" t="s">
        <v>3312</v>
      </c>
      <c r="C50" s="705"/>
      <c r="D50" s="705"/>
      <c r="S50" s="660"/>
      <c r="T50" s="660" t="str">
        <f t="shared" si="0"/>
        <v>101120</v>
      </c>
      <c r="U50" s="660" t="str">
        <f t="shared" si="1"/>
        <v>10112</v>
      </c>
      <c r="V50" s="660" t="str">
        <f t="shared" si="2"/>
        <v>1011</v>
      </c>
      <c r="W50" s="660" t="str">
        <f t="shared" si="3"/>
        <v>101</v>
      </c>
      <c r="X50" s="660" t="str">
        <f t="shared" si="4"/>
        <v>10</v>
      </c>
      <c r="Y50" s="660" t="str">
        <f t="shared" si="5"/>
        <v>1</v>
      </c>
    </row>
    <row r="51" spans="1:25" ht="16" x14ac:dyDescent="0.2">
      <c r="A51" s="679">
        <v>101120515</v>
      </c>
      <c r="B51" s="679" t="s">
        <v>3313</v>
      </c>
      <c r="C51" s="705"/>
      <c r="D51" s="705"/>
      <c r="S51" s="660"/>
      <c r="T51" s="660" t="str">
        <f t="shared" si="0"/>
        <v>101120</v>
      </c>
      <c r="U51" s="660" t="str">
        <f t="shared" si="1"/>
        <v>10112</v>
      </c>
      <c r="V51" s="660" t="str">
        <f t="shared" si="2"/>
        <v>1011</v>
      </c>
      <c r="W51" s="660" t="str">
        <f t="shared" si="3"/>
        <v>101</v>
      </c>
      <c r="X51" s="660" t="str">
        <f t="shared" si="4"/>
        <v>10</v>
      </c>
      <c r="Y51" s="660" t="str">
        <f t="shared" si="5"/>
        <v>1</v>
      </c>
    </row>
    <row r="52" spans="1:25" ht="16" x14ac:dyDescent="0.2">
      <c r="A52" s="695">
        <v>101120607</v>
      </c>
      <c r="B52" s="679" t="s">
        <v>3314</v>
      </c>
      <c r="C52" s="705"/>
      <c r="D52" s="705"/>
      <c r="S52" s="660"/>
      <c r="T52" s="660" t="str">
        <f t="shared" si="0"/>
        <v>101120</v>
      </c>
      <c r="U52" s="660" t="str">
        <f t="shared" si="1"/>
        <v>10112</v>
      </c>
      <c r="V52" s="660" t="str">
        <f t="shared" si="2"/>
        <v>1011</v>
      </c>
      <c r="W52" s="660" t="str">
        <f t="shared" si="3"/>
        <v>101</v>
      </c>
      <c r="X52" s="660" t="str">
        <f t="shared" si="4"/>
        <v>10</v>
      </c>
      <c r="Y52" s="660" t="str">
        <f t="shared" si="5"/>
        <v>1</v>
      </c>
    </row>
    <row r="53" spans="1:25" ht="16" x14ac:dyDescent="0.2">
      <c r="A53" s="679">
        <v>101120707</v>
      </c>
      <c r="B53" s="679" t="s">
        <v>3315</v>
      </c>
      <c r="C53" s="705"/>
      <c r="D53" s="705"/>
      <c r="S53" s="660"/>
      <c r="T53" s="660" t="str">
        <f t="shared" si="0"/>
        <v>101120</v>
      </c>
      <c r="U53" s="660" t="str">
        <f t="shared" si="1"/>
        <v>10112</v>
      </c>
      <c r="V53" s="660" t="str">
        <f t="shared" si="2"/>
        <v>1011</v>
      </c>
      <c r="W53" s="660" t="str">
        <f t="shared" si="3"/>
        <v>101</v>
      </c>
      <c r="X53" s="660" t="str">
        <f t="shared" si="4"/>
        <v>10</v>
      </c>
      <c r="Y53" s="660" t="str">
        <f t="shared" si="5"/>
        <v>1</v>
      </c>
    </row>
    <row r="54" spans="1:25" ht="16" x14ac:dyDescent="0.2">
      <c r="A54" s="679">
        <v>101120708</v>
      </c>
      <c r="B54" s="679" t="s">
        <v>3316</v>
      </c>
      <c r="C54" s="705"/>
      <c r="D54" s="705"/>
      <c r="S54" s="660"/>
      <c r="T54" s="660" t="str">
        <f t="shared" si="0"/>
        <v>101120</v>
      </c>
      <c r="U54" s="660" t="str">
        <f t="shared" si="1"/>
        <v>10112</v>
      </c>
      <c r="V54" s="660" t="str">
        <f t="shared" si="2"/>
        <v>1011</v>
      </c>
      <c r="W54" s="660" t="str">
        <f t="shared" si="3"/>
        <v>101</v>
      </c>
      <c r="X54" s="660" t="str">
        <f t="shared" si="4"/>
        <v>10</v>
      </c>
      <c r="Y54" s="660" t="str">
        <f t="shared" si="5"/>
        <v>1</v>
      </c>
    </row>
    <row r="55" spans="1:25" ht="16" x14ac:dyDescent="0.2">
      <c r="A55" s="679">
        <v>101120803</v>
      </c>
      <c r="B55" s="679" t="s">
        <v>3317</v>
      </c>
      <c r="C55" s="705"/>
      <c r="D55" s="705"/>
      <c r="S55" s="660"/>
      <c r="T55" s="660" t="str">
        <f t="shared" si="0"/>
        <v>101120</v>
      </c>
      <c r="U55" s="660" t="str">
        <f t="shared" si="1"/>
        <v>10112</v>
      </c>
      <c r="V55" s="660" t="str">
        <f t="shared" si="2"/>
        <v>1011</v>
      </c>
      <c r="W55" s="660" t="str">
        <f t="shared" si="3"/>
        <v>101</v>
      </c>
      <c r="X55" s="660" t="str">
        <f t="shared" si="4"/>
        <v>10</v>
      </c>
      <c r="Y55" s="660" t="str">
        <f t="shared" si="5"/>
        <v>1</v>
      </c>
    </row>
    <row r="56" spans="1:25" ht="16" x14ac:dyDescent="0.2">
      <c r="A56" s="679">
        <v>101120805</v>
      </c>
      <c r="B56" s="679" t="s">
        <v>3318</v>
      </c>
      <c r="C56" s="705"/>
      <c r="D56" s="705"/>
      <c r="S56" s="660"/>
      <c r="T56" s="660" t="str">
        <f t="shared" si="0"/>
        <v>101120</v>
      </c>
      <c r="U56" s="660" t="str">
        <f t="shared" si="1"/>
        <v>10112</v>
      </c>
      <c r="V56" s="660" t="str">
        <f t="shared" si="2"/>
        <v>1011</v>
      </c>
      <c r="W56" s="660" t="str">
        <f t="shared" si="3"/>
        <v>101</v>
      </c>
      <c r="X56" s="660" t="str">
        <f t="shared" si="4"/>
        <v>10</v>
      </c>
      <c r="Y56" s="660" t="str">
        <f t="shared" si="5"/>
        <v>1</v>
      </c>
    </row>
    <row r="57" spans="1:25" ht="16" x14ac:dyDescent="0.2">
      <c r="A57" s="679">
        <v>101120806</v>
      </c>
      <c r="B57" s="679" t="s">
        <v>3319</v>
      </c>
      <c r="C57" s="705"/>
      <c r="D57" s="705"/>
      <c r="S57" s="660"/>
      <c r="T57" s="660" t="str">
        <f t="shared" si="0"/>
        <v>101120</v>
      </c>
      <c r="U57" s="660" t="str">
        <f t="shared" si="1"/>
        <v>10112</v>
      </c>
      <c r="V57" s="660" t="str">
        <f t="shared" si="2"/>
        <v>1011</v>
      </c>
      <c r="W57" s="660" t="str">
        <f t="shared" si="3"/>
        <v>101</v>
      </c>
      <c r="X57" s="660" t="str">
        <f t="shared" si="4"/>
        <v>10</v>
      </c>
      <c r="Y57" s="660" t="str">
        <f t="shared" si="5"/>
        <v>1</v>
      </c>
    </row>
    <row r="58" spans="1:25" ht="16" x14ac:dyDescent="0.2">
      <c r="A58" s="679">
        <v>101120807</v>
      </c>
      <c r="B58" s="679" t="s">
        <v>3320</v>
      </c>
      <c r="C58" s="705"/>
      <c r="D58" s="705"/>
      <c r="S58" s="660"/>
      <c r="T58" s="660" t="str">
        <f t="shared" si="0"/>
        <v>101120</v>
      </c>
      <c r="U58" s="660" t="str">
        <f t="shared" si="1"/>
        <v>10112</v>
      </c>
      <c r="V58" s="660" t="str">
        <f t="shared" si="2"/>
        <v>1011</v>
      </c>
      <c r="W58" s="660" t="str">
        <f t="shared" si="3"/>
        <v>101</v>
      </c>
      <c r="X58" s="660" t="str">
        <f t="shared" si="4"/>
        <v>10</v>
      </c>
      <c r="Y58" s="660" t="str">
        <f t="shared" si="5"/>
        <v>1</v>
      </c>
    </row>
    <row r="59" spans="1:25" ht="16" x14ac:dyDescent="0.2">
      <c r="A59" s="679">
        <v>101120812</v>
      </c>
      <c r="B59" s="679" t="s">
        <v>3321</v>
      </c>
      <c r="C59" s="705"/>
      <c r="D59" s="705"/>
      <c r="S59" s="660"/>
      <c r="T59" s="660" t="str">
        <f t="shared" si="0"/>
        <v>101120</v>
      </c>
      <c r="U59" s="660" t="str">
        <f t="shared" si="1"/>
        <v>10112</v>
      </c>
      <c r="V59" s="660" t="str">
        <f t="shared" si="2"/>
        <v>1011</v>
      </c>
      <c r="W59" s="660" t="str">
        <f t="shared" si="3"/>
        <v>101</v>
      </c>
      <c r="X59" s="660" t="str">
        <f t="shared" si="4"/>
        <v>10</v>
      </c>
      <c r="Y59" s="660" t="str">
        <f t="shared" si="5"/>
        <v>1</v>
      </c>
    </row>
    <row r="60" spans="1:25" ht="16" x14ac:dyDescent="0.2">
      <c r="A60" s="679">
        <v>101120905</v>
      </c>
      <c r="B60" s="679" t="s">
        <v>3322</v>
      </c>
      <c r="C60" s="705"/>
      <c r="D60" s="705"/>
      <c r="S60" s="660"/>
      <c r="T60" s="660" t="str">
        <f t="shared" si="0"/>
        <v>101120</v>
      </c>
      <c r="U60" s="660" t="str">
        <f t="shared" si="1"/>
        <v>10112</v>
      </c>
      <c r="V60" s="660" t="str">
        <f t="shared" si="2"/>
        <v>1011</v>
      </c>
      <c r="W60" s="660" t="str">
        <f t="shared" si="3"/>
        <v>101</v>
      </c>
      <c r="X60" s="660" t="str">
        <f t="shared" si="4"/>
        <v>10</v>
      </c>
      <c r="Y60" s="660" t="str">
        <f t="shared" si="5"/>
        <v>1</v>
      </c>
    </row>
    <row r="61" spans="1:25" ht="16" x14ac:dyDescent="0.2">
      <c r="A61" s="679">
        <v>101120908</v>
      </c>
      <c r="B61" s="679" t="s">
        <v>3323</v>
      </c>
      <c r="C61" s="705"/>
      <c r="D61" s="705"/>
      <c r="S61" s="660"/>
      <c r="T61" s="660" t="str">
        <f t="shared" si="0"/>
        <v>101120</v>
      </c>
      <c r="U61" s="660" t="str">
        <f t="shared" si="1"/>
        <v>10112</v>
      </c>
      <c r="V61" s="660" t="str">
        <f t="shared" si="2"/>
        <v>1011</v>
      </c>
      <c r="W61" s="660" t="str">
        <f t="shared" si="3"/>
        <v>101</v>
      </c>
      <c r="X61" s="660" t="str">
        <f t="shared" si="4"/>
        <v>10</v>
      </c>
      <c r="Y61" s="660" t="str">
        <f t="shared" si="5"/>
        <v>1</v>
      </c>
    </row>
    <row r="62" spans="1:25" ht="16" x14ac:dyDescent="0.2">
      <c r="A62" s="679">
        <v>101120909</v>
      </c>
      <c r="B62" s="679" t="s">
        <v>3324</v>
      </c>
      <c r="C62" s="705"/>
      <c r="D62" s="705"/>
      <c r="S62" s="660"/>
      <c r="T62" s="660" t="str">
        <f t="shared" si="0"/>
        <v>101120</v>
      </c>
      <c r="U62" s="660" t="str">
        <f t="shared" si="1"/>
        <v>10112</v>
      </c>
      <c r="V62" s="660" t="str">
        <f t="shared" si="2"/>
        <v>1011</v>
      </c>
      <c r="W62" s="660" t="str">
        <f t="shared" si="3"/>
        <v>101</v>
      </c>
      <c r="X62" s="660" t="str">
        <f t="shared" si="4"/>
        <v>10</v>
      </c>
      <c r="Y62" s="660" t="str">
        <f t="shared" si="5"/>
        <v>1</v>
      </c>
    </row>
    <row r="63" spans="1:25" ht="16" x14ac:dyDescent="0.2">
      <c r="A63" s="679">
        <v>101120910</v>
      </c>
      <c r="B63" s="679" t="s">
        <v>3325</v>
      </c>
      <c r="C63" s="705"/>
      <c r="D63" s="705"/>
      <c r="S63" s="660"/>
      <c r="T63" s="660" t="str">
        <f t="shared" si="0"/>
        <v>101120</v>
      </c>
      <c r="U63" s="660" t="str">
        <f t="shared" si="1"/>
        <v>10112</v>
      </c>
      <c r="V63" s="660" t="str">
        <f t="shared" si="2"/>
        <v>1011</v>
      </c>
      <c r="W63" s="660" t="str">
        <f t="shared" si="3"/>
        <v>101</v>
      </c>
      <c r="X63" s="660" t="str">
        <f t="shared" si="4"/>
        <v>10</v>
      </c>
      <c r="Y63" s="660" t="str">
        <f t="shared" si="5"/>
        <v>1</v>
      </c>
    </row>
    <row r="64" spans="1:25" ht="16" x14ac:dyDescent="0.2">
      <c r="A64" s="679">
        <v>101120911</v>
      </c>
      <c r="B64" s="679" t="s">
        <v>3326</v>
      </c>
      <c r="C64" s="705"/>
      <c r="D64" s="705"/>
      <c r="S64" s="660"/>
      <c r="T64" s="660" t="str">
        <f t="shared" si="0"/>
        <v>101120</v>
      </c>
      <c r="U64" s="660" t="str">
        <f t="shared" si="1"/>
        <v>10112</v>
      </c>
      <c r="V64" s="660" t="str">
        <f t="shared" si="2"/>
        <v>1011</v>
      </c>
      <c r="W64" s="660" t="str">
        <f t="shared" si="3"/>
        <v>101</v>
      </c>
      <c r="X64" s="660" t="str">
        <f t="shared" si="4"/>
        <v>10</v>
      </c>
      <c r="Y64" s="660" t="str">
        <f t="shared" si="5"/>
        <v>1</v>
      </c>
    </row>
    <row r="65" spans="1:25" ht="16" x14ac:dyDescent="0.2">
      <c r="A65" s="679">
        <v>101121009</v>
      </c>
      <c r="B65" s="679" t="s">
        <v>3327</v>
      </c>
      <c r="C65" s="705"/>
      <c r="D65" s="705"/>
      <c r="S65" s="660"/>
      <c r="T65" s="660" t="str">
        <f t="shared" si="0"/>
        <v>101121</v>
      </c>
      <c r="U65" s="660" t="str">
        <f t="shared" si="1"/>
        <v>10112</v>
      </c>
      <c r="V65" s="660" t="str">
        <f t="shared" si="2"/>
        <v>1011</v>
      </c>
      <c r="W65" s="660" t="str">
        <f t="shared" si="3"/>
        <v>101</v>
      </c>
      <c r="X65" s="660" t="str">
        <f t="shared" si="4"/>
        <v>10</v>
      </c>
      <c r="Y65" s="660" t="str">
        <f t="shared" si="5"/>
        <v>1</v>
      </c>
    </row>
    <row r="66" spans="1:25" ht="16" x14ac:dyDescent="0.2">
      <c r="A66" s="679">
        <v>101121010</v>
      </c>
      <c r="B66" s="679" t="s">
        <v>3328</v>
      </c>
      <c r="C66" s="705"/>
      <c r="D66" s="705"/>
      <c r="S66" s="660"/>
      <c r="T66" s="660" t="str">
        <f t="shared" si="0"/>
        <v>101121</v>
      </c>
      <c r="U66" s="660" t="str">
        <f t="shared" si="1"/>
        <v>10112</v>
      </c>
      <c r="V66" s="660" t="str">
        <f t="shared" si="2"/>
        <v>1011</v>
      </c>
      <c r="W66" s="660" t="str">
        <f t="shared" si="3"/>
        <v>101</v>
      </c>
      <c r="X66" s="660" t="str">
        <f t="shared" si="4"/>
        <v>10</v>
      </c>
      <c r="Y66" s="660" t="str">
        <f t="shared" si="5"/>
        <v>1</v>
      </c>
    </row>
    <row r="67" spans="1:25" ht="16" x14ac:dyDescent="0.2">
      <c r="A67" s="679">
        <v>101121011</v>
      </c>
      <c r="B67" s="679" t="s">
        <v>3327</v>
      </c>
      <c r="C67" s="705"/>
      <c r="D67" s="705"/>
      <c r="S67" s="660"/>
      <c r="T67" s="660" t="str">
        <f t="shared" si="0"/>
        <v>101121</v>
      </c>
      <c r="U67" s="660" t="str">
        <f t="shared" si="1"/>
        <v>10112</v>
      </c>
      <c r="V67" s="660" t="str">
        <f t="shared" si="2"/>
        <v>1011</v>
      </c>
      <c r="W67" s="660" t="str">
        <f t="shared" si="3"/>
        <v>101</v>
      </c>
      <c r="X67" s="660" t="str">
        <f t="shared" si="4"/>
        <v>10</v>
      </c>
      <c r="Y67" s="660" t="str">
        <f t="shared" si="5"/>
        <v>1</v>
      </c>
    </row>
    <row r="68" spans="1:25" ht="16" x14ac:dyDescent="0.2">
      <c r="A68" s="679">
        <v>101121014</v>
      </c>
      <c r="B68" s="679" t="s">
        <v>3329</v>
      </c>
      <c r="C68" s="705">
        <v>1869545</v>
      </c>
      <c r="D68" s="705"/>
      <c r="S68" s="660"/>
      <c r="T68" s="660" t="str">
        <f t="shared" ref="T68:T131" si="6">IF(LEN($A68)&gt;=2,LEFT($A68,6),"")</f>
        <v>101121</v>
      </c>
      <c r="U68" s="660" t="str">
        <f t="shared" ref="U68:U131" si="7">IF(LEN($A68)&gt;=2,LEFT($A68,5),"")</f>
        <v>10112</v>
      </c>
      <c r="V68" s="660" t="str">
        <f t="shared" ref="V68:V131" si="8">IF(LEN($A68)&gt;=2,LEFT($A68,4),"")</f>
        <v>1011</v>
      </c>
      <c r="W68" s="660" t="str">
        <f t="shared" ref="W68:W131" si="9">IF(LEN($A68)&gt;=2,LEFT($A68,3),"")</f>
        <v>101</v>
      </c>
      <c r="X68" s="660" t="str">
        <f t="shared" ref="X68:X131" si="10">IF(LEN($A68)&gt;=2,LEFT($A68,2),"")</f>
        <v>10</v>
      </c>
      <c r="Y68" s="660" t="str">
        <f t="shared" ref="Y68:Y131" si="11">IF(LEN($A68)&gt;=2,LEFT($A68,1),"")</f>
        <v>1</v>
      </c>
    </row>
    <row r="69" spans="1:25" ht="16" x14ac:dyDescent="0.2">
      <c r="A69" s="679">
        <v>101121015</v>
      </c>
      <c r="B69" s="679" t="s">
        <v>3330</v>
      </c>
      <c r="C69" s="705">
        <v>3236525</v>
      </c>
      <c r="D69" s="705"/>
      <c r="S69" s="660"/>
      <c r="T69" s="660" t="str">
        <f t="shared" si="6"/>
        <v>101121</v>
      </c>
      <c r="U69" s="660" t="str">
        <f t="shared" si="7"/>
        <v>10112</v>
      </c>
      <c r="V69" s="660" t="str">
        <f t="shared" si="8"/>
        <v>1011</v>
      </c>
      <c r="W69" s="660" t="str">
        <f t="shared" si="9"/>
        <v>101</v>
      </c>
      <c r="X69" s="660" t="str">
        <f t="shared" si="10"/>
        <v>10</v>
      </c>
      <c r="Y69" s="660" t="str">
        <f t="shared" si="11"/>
        <v>1</v>
      </c>
    </row>
    <row r="70" spans="1:25" ht="16" x14ac:dyDescent="0.2">
      <c r="A70" s="679">
        <v>101121016</v>
      </c>
      <c r="B70" s="679" t="s">
        <v>3331</v>
      </c>
      <c r="C70" s="705">
        <v>3464620</v>
      </c>
      <c r="D70" s="705"/>
      <c r="S70" s="660"/>
      <c r="T70" s="660" t="str">
        <f t="shared" si="6"/>
        <v>101121</v>
      </c>
      <c r="U70" s="660" t="str">
        <f t="shared" si="7"/>
        <v>10112</v>
      </c>
      <c r="V70" s="660" t="str">
        <f t="shared" si="8"/>
        <v>1011</v>
      </c>
      <c r="W70" s="660" t="str">
        <f t="shared" si="9"/>
        <v>101</v>
      </c>
      <c r="X70" s="660" t="str">
        <f t="shared" si="10"/>
        <v>10</v>
      </c>
      <c r="Y70" s="660" t="str">
        <f t="shared" si="11"/>
        <v>1</v>
      </c>
    </row>
    <row r="71" spans="1:25" ht="16" x14ac:dyDescent="0.2">
      <c r="A71" s="679">
        <v>101121017</v>
      </c>
      <c r="B71" s="679" t="s">
        <v>3332</v>
      </c>
      <c r="C71" s="705"/>
      <c r="D71" s="705"/>
      <c r="S71" s="660"/>
      <c r="T71" s="660" t="str">
        <f t="shared" si="6"/>
        <v>101121</v>
      </c>
      <c r="U71" s="660" t="str">
        <f t="shared" si="7"/>
        <v>10112</v>
      </c>
      <c r="V71" s="660" t="str">
        <f t="shared" si="8"/>
        <v>1011</v>
      </c>
      <c r="W71" s="660" t="str">
        <f t="shared" si="9"/>
        <v>101</v>
      </c>
      <c r="X71" s="660" t="str">
        <f t="shared" si="10"/>
        <v>10</v>
      </c>
      <c r="Y71" s="660" t="str">
        <f t="shared" si="11"/>
        <v>1</v>
      </c>
    </row>
    <row r="72" spans="1:25" ht="16" x14ac:dyDescent="0.2">
      <c r="A72" s="679">
        <v>101121031</v>
      </c>
      <c r="B72" s="679" t="s">
        <v>3333</v>
      </c>
      <c r="C72" s="705"/>
      <c r="D72" s="705"/>
      <c r="S72" s="660"/>
      <c r="T72" s="660" t="str">
        <f t="shared" si="6"/>
        <v>101121</v>
      </c>
      <c r="U72" s="660" t="str">
        <f t="shared" si="7"/>
        <v>10112</v>
      </c>
      <c r="V72" s="660" t="str">
        <f t="shared" si="8"/>
        <v>1011</v>
      </c>
      <c r="W72" s="660" t="str">
        <f t="shared" si="9"/>
        <v>101</v>
      </c>
      <c r="X72" s="660" t="str">
        <f t="shared" si="10"/>
        <v>10</v>
      </c>
      <c r="Y72" s="660" t="str">
        <f t="shared" si="11"/>
        <v>1</v>
      </c>
    </row>
    <row r="73" spans="1:25" ht="16" x14ac:dyDescent="0.2">
      <c r="A73" s="679">
        <v>101121036</v>
      </c>
      <c r="B73" s="679" t="s">
        <v>3334</v>
      </c>
      <c r="C73" s="705"/>
      <c r="D73" s="705"/>
      <c r="S73" s="660"/>
      <c r="T73" s="660" t="str">
        <f t="shared" si="6"/>
        <v>101121</v>
      </c>
      <c r="U73" s="660" t="str">
        <f t="shared" si="7"/>
        <v>10112</v>
      </c>
      <c r="V73" s="660" t="str">
        <f t="shared" si="8"/>
        <v>1011</v>
      </c>
      <c r="W73" s="660" t="str">
        <f t="shared" si="9"/>
        <v>101</v>
      </c>
      <c r="X73" s="660" t="str">
        <f t="shared" si="10"/>
        <v>10</v>
      </c>
      <c r="Y73" s="660" t="str">
        <f t="shared" si="11"/>
        <v>1</v>
      </c>
    </row>
    <row r="74" spans="1:25" ht="16" x14ac:dyDescent="0.2">
      <c r="A74" s="679">
        <v>101121041</v>
      </c>
      <c r="B74" s="679" t="s">
        <v>3335</v>
      </c>
      <c r="C74" s="705"/>
      <c r="D74" s="705"/>
      <c r="S74" s="660"/>
      <c r="T74" s="660" t="str">
        <f t="shared" si="6"/>
        <v>101121</v>
      </c>
      <c r="U74" s="660" t="str">
        <f t="shared" si="7"/>
        <v>10112</v>
      </c>
      <c r="V74" s="660" t="str">
        <f t="shared" si="8"/>
        <v>1011</v>
      </c>
      <c r="W74" s="660" t="str">
        <f t="shared" si="9"/>
        <v>101</v>
      </c>
      <c r="X74" s="660" t="str">
        <f t="shared" si="10"/>
        <v>10</v>
      </c>
      <c r="Y74" s="660" t="str">
        <f t="shared" si="11"/>
        <v>1</v>
      </c>
    </row>
    <row r="75" spans="1:25" ht="16" x14ac:dyDescent="0.2">
      <c r="A75" s="679">
        <v>101121116</v>
      </c>
      <c r="B75" s="679" t="s">
        <v>3336</v>
      </c>
      <c r="C75" s="705"/>
      <c r="D75" s="705"/>
      <c r="S75" s="660"/>
      <c r="T75" s="660" t="str">
        <f t="shared" si="6"/>
        <v>101121</v>
      </c>
      <c r="U75" s="660" t="str">
        <f t="shared" si="7"/>
        <v>10112</v>
      </c>
      <c r="V75" s="660" t="str">
        <f t="shared" si="8"/>
        <v>1011</v>
      </c>
      <c r="W75" s="660" t="str">
        <f t="shared" si="9"/>
        <v>101</v>
      </c>
      <c r="X75" s="660" t="str">
        <f t="shared" si="10"/>
        <v>10</v>
      </c>
      <c r="Y75" s="660" t="str">
        <f t="shared" si="11"/>
        <v>1</v>
      </c>
    </row>
    <row r="76" spans="1:25" ht="16" x14ac:dyDescent="0.2">
      <c r="A76" s="679">
        <v>101121206</v>
      </c>
      <c r="B76" s="679" t="s">
        <v>3337</v>
      </c>
      <c r="C76" s="705"/>
      <c r="D76" s="705"/>
      <c r="S76" s="660"/>
      <c r="T76" s="660" t="str">
        <f t="shared" si="6"/>
        <v>101121</v>
      </c>
      <c r="U76" s="660" t="str">
        <f t="shared" si="7"/>
        <v>10112</v>
      </c>
      <c r="V76" s="660" t="str">
        <f t="shared" si="8"/>
        <v>1011</v>
      </c>
      <c r="W76" s="660" t="str">
        <f t="shared" si="9"/>
        <v>101</v>
      </c>
      <c r="X76" s="660" t="str">
        <f t="shared" si="10"/>
        <v>10</v>
      </c>
      <c r="Y76" s="660" t="str">
        <f t="shared" si="11"/>
        <v>1</v>
      </c>
    </row>
    <row r="77" spans="1:25" ht="16" x14ac:dyDescent="0.2">
      <c r="A77" s="679">
        <v>101121207</v>
      </c>
      <c r="B77" s="679" t="s">
        <v>3338</v>
      </c>
      <c r="C77" s="705"/>
      <c r="D77" s="705"/>
      <c r="S77" s="660"/>
      <c r="T77" s="660" t="str">
        <f t="shared" si="6"/>
        <v>101121</v>
      </c>
      <c r="U77" s="660" t="str">
        <f t="shared" si="7"/>
        <v>10112</v>
      </c>
      <c r="V77" s="660" t="str">
        <f t="shared" si="8"/>
        <v>1011</v>
      </c>
      <c r="W77" s="660" t="str">
        <f t="shared" si="9"/>
        <v>101</v>
      </c>
      <c r="X77" s="660" t="str">
        <f t="shared" si="10"/>
        <v>10</v>
      </c>
      <c r="Y77" s="660" t="str">
        <f t="shared" si="11"/>
        <v>1</v>
      </c>
    </row>
    <row r="78" spans="1:25" ht="16" x14ac:dyDescent="0.2">
      <c r="A78" s="679">
        <v>101121208</v>
      </c>
      <c r="B78" s="679" t="s">
        <v>3339</v>
      </c>
      <c r="C78" s="705"/>
      <c r="D78" s="705"/>
      <c r="S78" s="660"/>
      <c r="T78" s="660" t="str">
        <f t="shared" si="6"/>
        <v>101121</v>
      </c>
      <c r="U78" s="660" t="str">
        <f t="shared" si="7"/>
        <v>10112</v>
      </c>
      <c r="V78" s="660" t="str">
        <f t="shared" si="8"/>
        <v>1011</v>
      </c>
      <c r="W78" s="660" t="str">
        <f t="shared" si="9"/>
        <v>101</v>
      </c>
      <c r="X78" s="660" t="str">
        <f t="shared" si="10"/>
        <v>10</v>
      </c>
      <c r="Y78" s="660" t="str">
        <f t="shared" si="11"/>
        <v>1</v>
      </c>
    </row>
    <row r="79" spans="1:25" ht="16" x14ac:dyDescent="0.2">
      <c r="A79" s="679">
        <v>101121216</v>
      </c>
      <c r="B79" s="679" t="s">
        <v>3340</v>
      </c>
      <c r="C79" s="705"/>
      <c r="D79" s="705"/>
      <c r="S79" s="660"/>
      <c r="T79" s="660" t="str">
        <f t="shared" si="6"/>
        <v>101121</v>
      </c>
      <c r="U79" s="660" t="str">
        <f t="shared" si="7"/>
        <v>10112</v>
      </c>
      <c r="V79" s="660" t="str">
        <f t="shared" si="8"/>
        <v>1011</v>
      </c>
      <c r="W79" s="660" t="str">
        <f t="shared" si="9"/>
        <v>101</v>
      </c>
      <c r="X79" s="660" t="str">
        <f t="shared" si="10"/>
        <v>10</v>
      </c>
      <c r="Y79" s="660" t="str">
        <f t="shared" si="11"/>
        <v>1</v>
      </c>
    </row>
    <row r="80" spans="1:25" ht="16" x14ac:dyDescent="0.2">
      <c r="A80" s="679">
        <v>101121304</v>
      </c>
      <c r="B80" s="679" t="s">
        <v>3341</v>
      </c>
      <c r="C80" s="705"/>
      <c r="D80" s="705"/>
      <c r="S80" s="660"/>
      <c r="T80" s="660" t="str">
        <f t="shared" si="6"/>
        <v>101121</v>
      </c>
      <c r="U80" s="660" t="str">
        <f t="shared" si="7"/>
        <v>10112</v>
      </c>
      <c r="V80" s="660" t="str">
        <f t="shared" si="8"/>
        <v>1011</v>
      </c>
      <c r="W80" s="660" t="str">
        <f t="shared" si="9"/>
        <v>101</v>
      </c>
      <c r="X80" s="660" t="str">
        <f t="shared" si="10"/>
        <v>10</v>
      </c>
      <c r="Y80" s="660" t="str">
        <f t="shared" si="11"/>
        <v>1</v>
      </c>
    </row>
    <row r="81" spans="1:25" ht="16" x14ac:dyDescent="0.2">
      <c r="A81" s="679">
        <v>101121305</v>
      </c>
      <c r="B81" s="679" t="s">
        <v>3342</v>
      </c>
      <c r="C81" s="705"/>
      <c r="D81" s="705"/>
      <c r="S81" s="660"/>
      <c r="T81" s="660" t="str">
        <f t="shared" si="6"/>
        <v>101121</v>
      </c>
      <c r="U81" s="660" t="str">
        <f t="shared" si="7"/>
        <v>10112</v>
      </c>
      <c r="V81" s="660" t="str">
        <f t="shared" si="8"/>
        <v>1011</v>
      </c>
      <c r="W81" s="660" t="str">
        <f t="shared" si="9"/>
        <v>101</v>
      </c>
      <c r="X81" s="660" t="str">
        <f t="shared" si="10"/>
        <v>10</v>
      </c>
      <c r="Y81" s="660" t="str">
        <f t="shared" si="11"/>
        <v>1</v>
      </c>
    </row>
    <row r="82" spans="1:25" ht="16" x14ac:dyDescent="0.2">
      <c r="A82" s="679">
        <v>101121306</v>
      </c>
      <c r="B82" s="679" t="s">
        <v>3343</v>
      </c>
      <c r="C82" s="705"/>
      <c r="D82" s="705"/>
      <c r="S82" s="660"/>
      <c r="T82" s="660" t="str">
        <f t="shared" si="6"/>
        <v>101121</v>
      </c>
      <c r="U82" s="660" t="str">
        <f t="shared" si="7"/>
        <v>10112</v>
      </c>
      <c r="V82" s="660" t="str">
        <f t="shared" si="8"/>
        <v>1011</v>
      </c>
      <c r="W82" s="660" t="str">
        <f t="shared" si="9"/>
        <v>101</v>
      </c>
      <c r="X82" s="660" t="str">
        <f t="shared" si="10"/>
        <v>10</v>
      </c>
      <c r="Y82" s="660" t="str">
        <f t="shared" si="11"/>
        <v>1</v>
      </c>
    </row>
    <row r="83" spans="1:25" ht="16" x14ac:dyDescent="0.2">
      <c r="A83" s="679">
        <v>101121307</v>
      </c>
      <c r="B83" s="679" t="s">
        <v>3344</v>
      </c>
      <c r="C83" s="705"/>
      <c r="D83" s="705"/>
      <c r="S83" s="660"/>
      <c r="T83" s="660" t="str">
        <f t="shared" si="6"/>
        <v>101121</v>
      </c>
      <c r="U83" s="660" t="str">
        <f t="shared" si="7"/>
        <v>10112</v>
      </c>
      <c r="V83" s="660" t="str">
        <f t="shared" si="8"/>
        <v>1011</v>
      </c>
      <c r="W83" s="660" t="str">
        <f t="shared" si="9"/>
        <v>101</v>
      </c>
      <c r="X83" s="660" t="str">
        <f t="shared" si="10"/>
        <v>10</v>
      </c>
      <c r="Y83" s="660" t="str">
        <f t="shared" si="11"/>
        <v>1</v>
      </c>
    </row>
    <row r="84" spans="1:25" ht="16" x14ac:dyDescent="0.2">
      <c r="A84" s="679">
        <v>101121416</v>
      </c>
      <c r="B84" s="679" t="s">
        <v>3345</v>
      </c>
      <c r="C84" s="705"/>
      <c r="D84" s="705"/>
      <c r="S84" s="660"/>
      <c r="T84" s="660" t="str">
        <f t="shared" si="6"/>
        <v>101121</v>
      </c>
      <c r="U84" s="660" t="str">
        <f t="shared" si="7"/>
        <v>10112</v>
      </c>
      <c r="V84" s="660" t="str">
        <f t="shared" si="8"/>
        <v>1011</v>
      </c>
      <c r="W84" s="660" t="str">
        <f t="shared" si="9"/>
        <v>101</v>
      </c>
      <c r="X84" s="660" t="str">
        <f t="shared" si="10"/>
        <v>10</v>
      </c>
      <c r="Y84" s="660" t="str">
        <f t="shared" si="11"/>
        <v>1</v>
      </c>
    </row>
    <row r="85" spans="1:25" ht="16" x14ac:dyDescent="0.2">
      <c r="A85" s="679">
        <v>101121418</v>
      </c>
      <c r="B85" s="679" t="s">
        <v>3346</v>
      </c>
      <c r="C85" s="705"/>
      <c r="D85" s="705"/>
      <c r="S85" s="660"/>
      <c r="T85" s="660" t="str">
        <f t="shared" si="6"/>
        <v>101121</v>
      </c>
      <c r="U85" s="660" t="str">
        <f t="shared" si="7"/>
        <v>10112</v>
      </c>
      <c r="V85" s="660" t="str">
        <f t="shared" si="8"/>
        <v>1011</v>
      </c>
      <c r="W85" s="660" t="str">
        <f t="shared" si="9"/>
        <v>101</v>
      </c>
      <c r="X85" s="660" t="str">
        <f t="shared" si="10"/>
        <v>10</v>
      </c>
      <c r="Y85" s="660" t="str">
        <f t="shared" si="11"/>
        <v>1</v>
      </c>
    </row>
    <row r="86" spans="1:25" ht="16" x14ac:dyDescent="0.2">
      <c r="A86" s="679">
        <v>101121427</v>
      </c>
      <c r="B86" s="679" t="s">
        <v>3347</v>
      </c>
      <c r="C86" s="705"/>
      <c r="D86" s="705"/>
      <c r="S86" s="660"/>
      <c r="T86" s="660" t="str">
        <f t="shared" si="6"/>
        <v>101121</v>
      </c>
      <c r="U86" s="660" t="str">
        <f t="shared" si="7"/>
        <v>10112</v>
      </c>
      <c r="V86" s="660" t="str">
        <f t="shared" si="8"/>
        <v>1011</v>
      </c>
      <c r="W86" s="660" t="str">
        <f t="shared" si="9"/>
        <v>101</v>
      </c>
      <c r="X86" s="660" t="str">
        <f t="shared" si="10"/>
        <v>10</v>
      </c>
      <c r="Y86" s="660" t="str">
        <f t="shared" si="11"/>
        <v>1</v>
      </c>
    </row>
    <row r="87" spans="1:25" ht="16" x14ac:dyDescent="0.2">
      <c r="A87" s="679">
        <v>101121433</v>
      </c>
      <c r="B87" s="679" t="s">
        <v>3348</v>
      </c>
      <c r="C87" s="705">
        <v>9147498</v>
      </c>
      <c r="D87" s="705"/>
      <c r="S87" s="660"/>
      <c r="T87" s="660" t="str">
        <f t="shared" si="6"/>
        <v>101121</v>
      </c>
      <c r="U87" s="660" t="str">
        <f t="shared" si="7"/>
        <v>10112</v>
      </c>
      <c r="V87" s="660" t="str">
        <f t="shared" si="8"/>
        <v>1011</v>
      </c>
      <c r="W87" s="660" t="str">
        <f t="shared" si="9"/>
        <v>101</v>
      </c>
      <c r="X87" s="660" t="str">
        <f t="shared" si="10"/>
        <v>10</v>
      </c>
      <c r="Y87" s="660" t="str">
        <f t="shared" si="11"/>
        <v>1</v>
      </c>
    </row>
    <row r="88" spans="1:25" ht="16" x14ac:dyDescent="0.2">
      <c r="A88" s="679">
        <v>101121434</v>
      </c>
      <c r="B88" s="679" t="s">
        <v>3349</v>
      </c>
      <c r="C88" s="705"/>
      <c r="D88" s="705"/>
      <c r="S88" s="660"/>
      <c r="T88" s="660" t="str">
        <f t="shared" si="6"/>
        <v>101121</v>
      </c>
      <c r="U88" s="660" t="str">
        <f t="shared" si="7"/>
        <v>10112</v>
      </c>
      <c r="V88" s="660" t="str">
        <f t="shared" si="8"/>
        <v>1011</v>
      </c>
      <c r="W88" s="660" t="str">
        <f t="shared" si="9"/>
        <v>101</v>
      </c>
      <c r="X88" s="660" t="str">
        <f t="shared" si="10"/>
        <v>10</v>
      </c>
      <c r="Y88" s="660" t="str">
        <f t="shared" si="11"/>
        <v>1</v>
      </c>
    </row>
    <row r="89" spans="1:25" ht="16" x14ac:dyDescent="0.2">
      <c r="A89" s="679">
        <v>101121435</v>
      </c>
      <c r="B89" s="679" t="s">
        <v>3350</v>
      </c>
      <c r="C89" s="705"/>
      <c r="D89" s="705"/>
      <c r="S89" s="660"/>
      <c r="T89" s="660" t="str">
        <f t="shared" si="6"/>
        <v>101121</v>
      </c>
      <c r="U89" s="660" t="str">
        <f t="shared" si="7"/>
        <v>10112</v>
      </c>
      <c r="V89" s="660" t="str">
        <f t="shared" si="8"/>
        <v>1011</v>
      </c>
      <c r="W89" s="660" t="str">
        <f t="shared" si="9"/>
        <v>101</v>
      </c>
      <c r="X89" s="660" t="str">
        <f t="shared" si="10"/>
        <v>10</v>
      </c>
      <c r="Y89" s="660" t="str">
        <f t="shared" si="11"/>
        <v>1</v>
      </c>
    </row>
    <row r="90" spans="1:25" ht="16" x14ac:dyDescent="0.2">
      <c r="A90" s="679">
        <v>101121441</v>
      </c>
      <c r="B90" s="679" t="s">
        <v>3351</v>
      </c>
      <c r="C90" s="705"/>
      <c r="D90" s="705"/>
      <c r="S90" s="660"/>
      <c r="T90" s="660" t="str">
        <f t="shared" si="6"/>
        <v>101121</v>
      </c>
      <c r="U90" s="660" t="str">
        <f t="shared" si="7"/>
        <v>10112</v>
      </c>
      <c r="V90" s="660" t="str">
        <f t="shared" si="8"/>
        <v>1011</v>
      </c>
      <c r="W90" s="660" t="str">
        <f t="shared" si="9"/>
        <v>101</v>
      </c>
      <c r="X90" s="660" t="str">
        <f t="shared" si="10"/>
        <v>10</v>
      </c>
      <c r="Y90" s="660" t="str">
        <f t="shared" si="11"/>
        <v>1</v>
      </c>
    </row>
    <row r="91" spans="1:25" ht="16" x14ac:dyDescent="0.2">
      <c r="A91" s="679">
        <v>101121502</v>
      </c>
      <c r="B91" s="679" t="s">
        <v>3352</v>
      </c>
      <c r="C91" s="705"/>
      <c r="D91" s="705"/>
      <c r="S91" s="660"/>
      <c r="T91" s="660" t="str">
        <f t="shared" si="6"/>
        <v>101121</v>
      </c>
      <c r="U91" s="660" t="str">
        <f t="shared" si="7"/>
        <v>10112</v>
      </c>
      <c r="V91" s="660" t="str">
        <f t="shared" si="8"/>
        <v>1011</v>
      </c>
      <c r="W91" s="660" t="str">
        <f t="shared" si="9"/>
        <v>101</v>
      </c>
      <c r="X91" s="660" t="str">
        <f t="shared" si="10"/>
        <v>10</v>
      </c>
      <c r="Y91" s="660" t="str">
        <f t="shared" si="11"/>
        <v>1</v>
      </c>
    </row>
    <row r="92" spans="1:25" ht="16" x14ac:dyDescent="0.2">
      <c r="A92" s="679">
        <v>101121503</v>
      </c>
      <c r="B92" s="679" t="s">
        <v>3353</v>
      </c>
      <c r="C92" s="705"/>
      <c r="D92" s="705"/>
      <c r="S92" s="660"/>
      <c r="T92" s="660" t="str">
        <f t="shared" si="6"/>
        <v>101121</v>
      </c>
      <c r="U92" s="660" t="str">
        <f t="shared" si="7"/>
        <v>10112</v>
      </c>
      <c r="V92" s="660" t="str">
        <f t="shared" si="8"/>
        <v>1011</v>
      </c>
      <c r="W92" s="660" t="str">
        <f t="shared" si="9"/>
        <v>101</v>
      </c>
      <c r="X92" s="660" t="str">
        <f t="shared" si="10"/>
        <v>10</v>
      </c>
      <c r="Y92" s="660" t="str">
        <f t="shared" si="11"/>
        <v>1</v>
      </c>
    </row>
    <row r="93" spans="1:25" ht="16" x14ac:dyDescent="0.2">
      <c r="A93" s="679">
        <v>101121515</v>
      </c>
      <c r="B93" s="679" t="s">
        <v>3354</v>
      </c>
      <c r="C93" s="705"/>
      <c r="D93" s="705"/>
      <c r="S93" s="660"/>
      <c r="T93" s="660" t="str">
        <f t="shared" si="6"/>
        <v>101121</v>
      </c>
      <c r="U93" s="660" t="str">
        <f t="shared" si="7"/>
        <v>10112</v>
      </c>
      <c r="V93" s="660" t="str">
        <f t="shared" si="8"/>
        <v>1011</v>
      </c>
      <c r="W93" s="660" t="str">
        <f t="shared" si="9"/>
        <v>101</v>
      </c>
      <c r="X93" s="660" t="str">
        <f t="shared" si="10"/>
        <v>10</v>
      </c>
      <c r="Y93" s="660" t="str">
        <f t="shared" si="11"/>
        <v>1</v>
      </c>
    </row>
    <row r="94" spans="1:25" ht="16" x14ac:dyDescent="0.2">
      <c r="A94" s="679">
        <v>101122116</v>
      </c>
      <c r="B94" s="679" t="s">
        <v>3355</v>
      </c>
      <c r="C94" s="705"/>
      <c r="D94" s="705"/>
      <c r="S94" s="660"/>
      <c r="T94" s="660" t="str">
        <f t="shared" si="6"/>
        <v>101122</v>
      </c>
      <c r="U94" s="660" t="str">
        <f t="shared" si="7"/>
        <v>10112</v>
      </c>
      <c r="V94" s="660" t="str">
        <f t="shared" si="8"/>
        <v>1011</v>
      </c>
      <c r="W94" s="660" t="str">
        <f t="shared" si="9"/>
        <v>101</v>
      </c>
      <c r="X94" s="660" t="str">
        <f t="shared" si="10"/>
        <v>10</v>
      </c>
      <c r="Y94" s="660" t="str">
        <f t="shared" si="11"/>
        <v>1</v>
      </c>
    </row>
    <row r="95" spans="1:25" ht="16" x14ac:dyDescent="0.2">
      <c r="A95" s="679">
        <v>101130124</v>
      </c>
      <c r="B95" s="679" t="s">
        <v>3356</v>
      </c>
      <c r="C95" s="705">
        <v>12254815</v>
      </c>
      <c r="D95" s="705"/>
      <c r="S95" s="660"/>
      <c r="T95" s="660" t="str">
        <f t="shared" si="6"/>
        <v>101130</v>
      </c>
      <c r="U95" s="660" t="str">
        <f t="shared" si="7"/>
        <v>10113</v>
      </c>
      <c r="V95" s="660" t="str">
        <f t="shared" si="8"/>
        <v>1011</v>
      </c>
      <c r="W95" s="660" t="str">
        <f t="shared" si="9"/>
        <v>101</v>
      </c>
      <c r="X95" s="660" t="str">
        <f t="shared" si="10"/>
        <v>10</v>
      </c>
      <c r="Y95" s="660" t="str">
        <f t="shared" si="11"/>
        <v>1</v>
      </c>
    </row>
    <row r="96" spans="1:25" ht="16" x14ac:dyDescent="0.2">
      <c r="A96" s="679">
        <v>101130201</v>
      </c>
      <c r="B96" s="679" t="s">
        <v>3357</v>
      </c>
      <c r="C96" s="705">
        <v>17595534</v>
      </c>
      <c r="D96" s="705"/>
      <c r="S96" s="660"/>
      <c r="T96" s="660" t="str">
        <f t="shared" si="6"/>
        <v>101130</v>
      </c>
      <c r="U96" s="660" t="str">
        <f t="shared" si="7"/>
        <v>10113</v>
      </c>
      <c r="V96" s="660" t="str">
        <f t="shared" si="8"/>
        <v>1011</v>
      </c>
      <c r="W96" s="660" t="str">
        <f t="shared" si="9"/>
        <v>101</v>
      </c>
      <c r="X96" s="660" t="str">
        <f t="shared" si="10"/>
        <v>10</v>
      </c>
      <c r="Y96" s="660" t="str">
        <f t="shared" si="11"/>
        <v>1</v>
      </c>
    </row>
    <row r="97" spans="1:25" ht="16" x14ac:dyDescent="0.2">
      <c r="A97" s="679">
        <v>101130206</v>
      </c>
      <c r="B97" s="679" t="s">
        <v>3358</v>
      </c>
      <c r="C97" s="705"/>
      <c r="D97" s="705"/>
      <c r="S97" s="660"/>
      <c r="T97" s="660" t="str">
        <f t="shared" si="6"/>
        <v>101130</v>
      </c>
      <c r="U97" s="660" t="str">
        <f t="shared" si="7"/>
        <v>10113</v>
      </c>
      <c r="V97" s="660" t="str">
        <f t="shared" si="8"/>
        <v>1011</v>
      </c>
      <c r="W97" s="660" t="str">
        <f t="shared" si="9"/>
        <v>101</v>
      </c>
      <c r="X97" s="660" t="str">
        <f t="shared" si="10"/>
        <v>10</v>
      </c>
      <c r="Y97" s="660" t="str">
        <f t="shared" si="11"/>
        <v>1</v>
      </c>
    </row>
    <row r="98" spans="1:25" ht="16" x14ac:dyDescent="0.2">
      <c r="A98" s="679">
        <v>101130301</v>
      </c>
      <c r="B98" s="679" t="s">
        <v>3359</v>
      </c>
      <c r="C98" s="705">
        <v>17796545</v>
      </c>
      <c r="D98" s="705"/>
      <c r="S98" s="660"/>
      <c r="T98" s="660" t="str">
        <f t="shared" si="6"/>
        <v>101130</v>
      </c>
      <c r="U98" s="660" t="str">
        <f t="shared" si="7"/>
        <v>10113</v>
      </c>
      <c r="V98" s="660" t="str">
        <f t="shared" si="8"/>
        <v>1011</v>
      </c>
      <c r="W98" s="660" t="str">
        <f t="shared" si="9"/>
        <v>101</v>
      </c>
      <c r="X98" s="660" t="str">
        <f t="shared" si="10"/>
        <v>10</v>
      </c>
      <c r="Y98" s="660" t="str">
        <f t="shared" si="11"/>
        <v>1</v>
      </c>
    </row>
    <row r="99" spans="1:25" ht="16" x14ac:dyDescent="0.2">
      <c r="A99" s="679">
        <v>101130302</v>
      </c>
      <c r="B99" s="679" t="s">
        <v>3360</v>
      </c>
      <c r="C99" s="705"/>
      <c r="D99" s="705"/>
      <c r="S99" s="660"/>
      <c r="T99" s="660" t="str">
        <f t="shared" si="6"/>
        <v>101130</v>
      </c>
      <c r="U99" s="660" t="str">
        <f t="shared" si="7"/>
        <v>10113</v>
      </c>
      <c r="V99" s="660" t="str">
        <f t="shared" si="8"/>
        <v>1011</v>
      </c>
      <c r="W99" s="660" t="str">
        <f t="shared" si="9"/>
        <v>101</v>
      </c>
      <c r="X99" s="660" t="str">
        <f t="shared" si="10"/>
        <v>10</v>
      </c>
      <c r="Y99" s="660" t="str">
        <f t="shared" si="11"/>
        <v>1</v>
      </c>
    </row>
    <row r="100" spans="1:25" ht="16" x14ac:dyDescent="0.2">
      <c r="A100" s="679">
        <v>101130303</v>
      </c>
      <c r="B100" s="679" t="s">
        <v>3361</v>
      </c>
      <c r="C100" s="705"/>
      <c r="D100" s="705"/>
      <c r="S100" s="660"/>
      <c r="T100" s="660" t="str">
        <f t="shared" si="6"/>
        <v>101130</v>
      </c>
      <c r="U100" s="660" t="str">
        <f t="shared" si="7"/>
        <v>10113</v>
      </c>
      <c r="V100" s="660" t="str">
        <f t="shared" si="8"/>
        <v>1011</v>
      </c>
      <c r="W100" s="660" t="str">
        <f t="shared" si="9"/>
        <v>101</v>
      </c>
      <c r="X100" s="660" t="str">
        <f t="shared" si="10"/>
        <v>10</v>
      </c>
      <c r="Y100" s="660" t="str">
        <f t="shared" si="11"/>
        <v>1</v>
      </c>
    </row>
    <row r="101" spans="1:25" ht="16" x14ac:dyDescent="0.2">
      <c r="A101" s="679">
        <v>101130304</v>
      </c>
      <c r="B101" s="679" t="s">
        <v>3362</v>
      </c>
      <c r="C101" s="705"/>
      <c r="D101" s="705"/>
      <c r="S101" s="660"/>
      <c r="T101" s="660" t="str">
        <f t="shared" si="6"/>
        <v>101130</v>
      </c>
      <c r="U101" s="660" t="str">
        <f t="shared" si="7"/>
        <v>10113</v>
      </c>
      <c r="V101" s="660" t="str">
        <f t="shared" si="8"/>
        <v>1011</v>
      </c>
      <c r="W101" s="660" t="str">
        <f t="shared" si="9"/>
        <v>101</v>
      </c>
      <c r="X101" s="660" t="str">
        <f t="shared" si="10"/>
        <v>10</v>
      </c>
      <c r="Y101" s="660" t="str">
        <f t="shared" si="11"/>
        <v>1</v>
      </c>
    </row>
    <row r="102" spans="1:25" ht="16" x14ac:dyDescent="0.2">
      <c r="A102" s="679">
        <v>101130401</v>
      </c>
      <c r="B102" s="679" t="s">
        <v>3363</v>
      </c>
      <c r="C102" s="705"/>
      <c r="D102" s="705"/>
      <c r="S102" s="660"/>
      <c r="T102" s="660" t="str">
        <f t="shared" si="6"/>
        <v>101130</v>
      </c>
      <c r="U102" s="660" t="str">
        <f t="shared" si="7"/>
        <v>10113</v>
      </c>
      <c r="V102" s="660" t="str">
        <f t="shared" si="8"/>
        <v>1011</v>
      </c>
      <c r="W102" s="660" t="str">
        <f t="shared" si="9"/>
        <v>101</v>
      </c>
      <c r="X102" s="660" t="str">
        <f t="shared" si="10"/>
        <v>10</v>
      </c>
      <c r="Y102" s="660" t="str">
        <f t="shared" si="11"/>
        <v>1</v>
      </c>
    </row>
    <row r="103" spans="1:25" ht="16" x14ac:dyDescent="0.2">
      <c r="A103" s="679">
        <v>101130402</v>
      </c>
      <c r="B103" s="679" t="s">
        <v>3364</v>
      </c>
      <c r="C103" s="705"/>
      <c r="D103" s="705"/>
      <c r="S103" s="660"/>
      <c r="T103" s="660" t="str">
        <f t="shared" si="6"/>
        <v>101130</v>
      </c>
      <c r="U103" s="660" t="str">
        <f t="shared" si="7"/>
        <v>10113</v>
      </c>
      <c r="V103" s="660" t="str">
        <f t="shared" si="8"/>
        <v>1011</v>
      </c>
      <c r="W103" s="660" t="str">
        <f t="shared" si="9"/>
        <v>101</v>
      </c>
      <c r="X103" s="660" t="str">
        <f t="shared" si="10"/>
        <v>10</v>
      </c>
      <c r="Y103" s="660" t="str">
        <f t="shared" si="11"/>
        <v>1</v>
      </c>
    </row>
    <row r="104" spans="1:25" ht="16" x14ac:dyDescent="0.2">
      <c r="A104" s="679">
        <v>101130501</v>
      </c>
      <c r="B104" s="679" t="s">
        <v>3365</v>
      </c>
      <c r="C104" s="705"/>
      <c r="D104" s="705"/>
      <c r="S104" s="660"/>
      <c r="T104" s="660" t="str">
        <f t="shared" si="6"/>
        <v>101130</v>
      </c>
      <c r="U104" s="660" t="str">
        <f t="shared" si="7"/>
        <v>10113</v>
      </c>
      <c r="V104" s="660" t="str">
        <f t="shared" si="8"/>
        <v>1011</v>
      </c>
      <c r="W104" s="660" t="str">
        <f t="shared" si="9"/>
        <v>101</v>
      </c>
      <c r="X104" s="660" t="str">
        <f t="shared" si="10"/>
        <v>10</v>
      </c>
      <c r="Y104" s="660" t="str">
        <f t="shared" si="11"/>
        <v>1</v>
      </c>
    </row>
    <row r="105" spans="1:25" ht="16" x14ac:dyDescent="0.2">
      <c r="A105" s="679">
        <v>101130601</v>
      </c>
      <c r="B105" s="679" t="s">
        <v>3366</v>
      </c>
      <c r="C105" s="705"/>
      <c r="D105" s="705"/>
      <c r="S105" s="660"/>
      <c r="T105" s="660" t="str">
        <f t="shared" si="6"/>
        <v>101130</v>
      </c>
      <c r="U105" s="660" t="str">
        <f t="shared" si="7"/>
        <v>10113</v>
      </c>
      <c r="V105" s="660" t="str">
        <f t="shared" si="8"/>
        <v>1011</v>
      </c>
      <c r="W105" s="660" t="str">
        <f t="shared" si="9"/>
        <v>101</v>
      </c>
      <c r="X105" s="660" t="str">
        <f t="shared" si="10"/>
        <v>10</v>
      </c>
      <c r="Y105" s="660" t="str">
        <f t="shared" si="11"/>
        <v>1</v>
      </c>
    </row>
    <row r="106" spans="1:25" ht="16" x14ac:dyDescent="0.2">
      <c r="A106" s="679">
        <v>101130602</v>
      </c>
      <c r="B106" s="679" t="s">
        <v>3367</v>
      </c>
      <c r="C106" s="705"/>
      <c r="D106" s="705"/>
      <c r="S106" s="660"/>
      <c r="T106" s="660" t="str">
        <f t="shared" si="6"/>
        <v>101130</v>
      </c>
      <c r="U106" s="660" t="str">
        <f t="shared" si="7"/>
        <v>10113</v>
      </c>
      <c r="V106" s="660" t="str">
        <f t="shared" si="8"/>
        <v>1011</v>
      </c>
      <c r="W106" s="660" t="str">
        <f t="shared" si="9"/>
        <v>101</v>
      </c>
      <c r="X106" s="660" t="str">
        <f t="shared" si="10"/>
        <v>10</v>
      </c>
      <c r="Y106" s="660" t="str">
        <f t="shared" si="11"/>
        <v>1</v>
      </c>
    </row>
    <row r="107" spans="1:25" ht="16" x14ac:dyDescent="0.2">
      <c r="A107" s="679">
        <v>101130699</v>
      </c>
      <c r="B107" s="679" t="s">
        <v>3368</v>
      </c>
      <c r="C107" s="705"/>
      <c r="D107" s="705"/>
      <c r="S107" s="660"/>
      <c r="T107" s="660" t="str">
        <f t="shared" si="6"/>
        <v>101130</v>
      </c>
      <c r="U107" s="660" t="str">
        <f t="shared" si="7"/>
        <v>10113</v>
      </c>
      <c r="V107" s="660" t="str">
        <f t="shared" si="8"/>
        <v>1011</v>
      </c>
      <c r="W107" s="660" t="str">
        <f t="shared" si="9"/>
        <v>101</v>
      </c>
      <c r="X107" s="660" t="str">
        <f t="shared" si="10"/>
        <v>10</v>
      </c>
      <c r="Y107" s="660" t="str">
        <f t="shared" si="11"/>
        <v>1</v>
      </c>
    </row>
    <row r="108" spans="1:25" ht="16" x14ac:dyDescent="0.2">
      <c r="A108" s="679">
        <v>101130701</v>
      </c>
      <c r="B108" s="679" t="s">
        <v>3369</v>
      </c>
      <c r="C108" s="705"/>
      <c r="D108" s="705"/>
      <c r="S108" s="660"/>
      <c r="T108" s="660" t="str">
        <f t="shared" si="6"/>
        <v>101130</v>
      </c>
      <c r="U108" s="660" t="str">
        <f t="shared" si="7"/>
        <v>10113</v>
      </c>
      <c r="V108" s="660" t="str">
        <f t="shared" si="8"/>
        <v>1011</v>
      </c>
      <c r="W108" s="660" t="str">
        <f t="shared" si="9"/>
        <v>101</v>
      </c>
      <c r="X108" s="660" t="str">
        <f t="shared" si="10"/>
        <v>10</v>
      </c>
      <c r="Y108" s="660" t="str">
        <f t="shared" si="11"/>
        <v>1</v>
      </c>
    </row>
    <row r="109" spans="1:25" ht="16" x14ac:dyDescent="0.2">
      <c r="A109" s="679">
        <v>101130702</v>
      </c>
      <c r="B109" s="679" t="s">
        <v>3370</v>
      </c>
      <c r="C109" s="705"/>
      <c r="D109" s="705"/>
      <c r="S109" s="660"/>
      <c r="T109" s="660" t="str">
        <f t="shared" si="6"/>
        <v>101130</v>
      </c>
      <c r="U109" s="660" t="str">
        <f t="shared" si="7"/>
        <v>10113</v>
      </c>
      <c r="V109" s="660" t="str">
        <f t="shared" si="8"/>
        <v>1011</v>
      </c>
      <c r="W109" s="660" t="str">
        <f t="shared" si="9"/>
        <v>101</v>
      </c>
      <c r="X109" s="660" t="str">
        <f t="shared" si="10"/>
        <v>10</v>
      </c>
      <c r="Y109" s="660" t="str">
        <f t="shared" si="11"/>
        <v>1</v>
      </c>
    </row>
    <row r="110" spans="1:25" ht="16" x14ac:dyDescent="0.2">
      <c r="A110" s="679">
        <v>101130703</v>
      </c>
      <c r="B110" s="679" t="s">
        <v>3279</v>
      </c>
      <c r="C110" s="705"/>
      <c r="D110" s="705"/>
      <c r="S110" s="660"/>
      <c r="T110" s="660" t="str">
        <f t="shared" si="6"/>
        <v>101130</v>
      </c>
      <c r="U110" s="660" t="str">
        <f t="shared" si="7"/>
        <v>10113</v>
      </c>
      <c r="V110" s="660" t="str">
        <f t="shared" si="8"/>
        <v>1011</v>
      </c>
      <c r="W110" s="660" t="str">
        <f t="shared" si="9"/>
        <v>101</v>
      </c>
      <c r="X110" s="660" t="str">
        <f t="shared" si="10"/>
        <v>10</v>
      </c>
      <c r="Y110" s="660" t="str">
        <f t="shared" si="11"/>
        <v>1</v>
      </c>
    </row>
    <row r="111" spans="1:25" ht="16" x14ac:dyDescent="0.2">
      <c r="A111" s="679">
        <v>101130801</v>
      </c>
      <c r="B111" s="679" t="s">
        <v>3371</v>
      </c>
      <c r="C111" s="705"/>
      <c r="D111" s="705"/>
      <c r="S111" s="660"/>
      <c r="T111" s="660" t="str">
        <f t="shared" si="6"/>
        <v>101130</v>
      </c>
      <c r="U111" s="660" t="str">
        <f t="shared" si="7"/>
        <v>10113</v>
      </c>
      <c r="V111" s="660" t="str">
        <f t="shared" si="8"/>
        <v>1011</v>
      </c>
      <c r="W111" s="660" t="str">
        <f t="shared" si="9"/>
        <v>101</v>
      </c>
      <c r="X111" s="660" t="str">
        <f t="shared" si="10"/>
        <v>10</v>
      </c>
      <c r="Y111" s="660" t="str">
        <f t="shared" si="11"/>
        <v>1</v>
      </c>
    </row>
    <row r="112" spans="1:25" ht="16" x14ac:dyDescent="0.2">
      <c r="A112" s="679">
        <v>101130901</v>
      </c>
      <c r="B112" s="679" t="s">
        <v>3372</v>
      </c>
      <c r="C112" s="705">
        <v>14830750</v>
      </c>
      <c r="D112" s="705"/>
      <c r="S112" s="660"/>
      <c r="T112" s="660" t="str">
        <f t="shared" si="6"/>
        <v>101130</v>
      </c>
      <c r="U112" s="660" t="str">
        <f t="shared" si="7"/>
        <v>10113</v>
      </c>
      <c r="V112" s="660" t="str">
        <f t="shared" si="8"/>
        <v>1011</v>
      </c>
      <c r="W112" s="660" t="str">
        <f t="shared" si="9"/>
        <v>101</v>
      </c>
      <c r="X112" s="660" t="str">
        <f t="shared" si="10"/>
        <v>10</v>
      </c>
      <c r="Y112" s="660" t="str">
        <f t="shared" si="11"/>
        <v>1</v>
      </c>
    </row>
    <row r="113" spans="1:25" ht="16" x14ac:dyDescent="0.2">
      <c r="A113" s="679">
        <v>101130902</v>
      </c>
      <c r="B113" s="679" t="s">
        <v>3373</v>
      </c>
      <c r="C113" s="705"/>
      <c r="D113" s="705"/>
      <c r="S113" s="660"/>
      <c r="T113" s="660" t="str">
        <f t="shared" si="6"/>
        <v>101130</v>
      </c>
      <c r="U113" s="660" t="str">
        <f t="shared" si="7"/>
        <v>10113</v>
      </c>
      <c r="V113" s="660" t="str">
        <f t="shared" si="8"/>
        <v>1011</v>
      </c>
      <c r="W113" s="660" t="str">
        <f t="shared" si="9"/>
        <v>101</v>
      </c>
      <c r="X113" s="660" t="str">
        <f t="shared" si="10"/>
        <v>10</v>
      </c>
      <c r="Y113" s="660" t="str">
        <f t="shared" si="11"/>
        <v>1</v>
      </c>
    </row>
    <row r="114" spans="1:25" ht="16" x14ac:dyDescent="0.2">
      <c r="A114" s="679">
        <v>101130903</v>
      </c>
      <c r="B114" s="679" t="s">
        <v>3374</v>
      </c>
      <c r="C114" s="705"/>
      <c r="D114" s="705"/>
      <c r="S114" s="660"/>
      <c r="T114" s="660" t="str">
        <f t="shared" si="6"/>
        <v>101130</v>
      </c>
      <c r="U114" s="660" t="str">
        <f t="shared" si="7"/>
        <v>10113</v>
      </c>
      <c r="V114" s="660" t="str">
        <f t="shared" si="8"/>
        <v>1011</v>
      </c>
      <c r="W114" s="660" t="str">
        <f t="shared" si="9"/>
        <v>101</v>
      </c>
      <c r="X114" s="660" t="str">
        <f t="shared" si="10"/>
        <v>10</v>
      </c>
      <c r="Y114" s="660" t="str">
        <f t="shared" si="11"/>
        <v>1</v>
      </c>
    </row>
    <row r="115" spans="1:25" ht="16" x14ac:dyDescent="0.2">
      <c r="A115" s="679">
        <v>101130904</v>
      </c>
      <c r="B115" s="679" t="s">
        <v>3375</v>
      </c>
      <c r="C115" s="705"/>
      <c r="D115" s="705"/>
      <c r="S115" s="660"/>
      <c r="T115" s="660" t="str">
        <f t="shared" si="6"/>
        <v>101130</v>
      </c>
      <c r="U115" s="660" t="str">
        <f t="shared" si="7"/>
        <v>10113</v>
      </c>
      <c r="V115" s="660" t="str">
        <f t="shared" si="8"/>
        <v>1011</v>
      </c>
      <c r="W115" s="660" t="str">
        <f t="shared" si="9"/>
        <v>101</v>
      </c>
      <c r="X115" s="660" t="str">
        <f t="shared" si="10"/>
        <v>10</v>
      </c>
      <c r="Y115" s="660" t="str">
        <f t="shared" si="11"/>
        <v>1</v>
      </c>
    </row>
    <row r="116" spans="1:25" ht="16" x14ac:dyDescent="0.2">
      <c r="A116" s="679">
        <v>101131002</v>
      </c>
      <c r="B116" s="679" t="s">
        <v>3376</v>
      </c>
      <c r="C116" s="705"/>
      <c r="D116" s="705"/>
      <c r="S116" s="660"/>
      <c r="T116" s="660" t="str">
        <f t="shared" si="6"/>
        <v>101131</v>
      </c>
      <c r="U116" s="660" t="str">
        <f t="shared" si="7"/>
        <v>10113</v>
      </c>
      <c r="V116" s="660" t="str">
        <f t="shared" si="8"/>
        <v>1011</v>
      </c>
      <c r="W116" s="660" t="str">
        <f t="shared" si="9"/>
        <v>101</v>
      </c>
      <c r="X116" s="660" t="str">
        <f t="shared" si="10"/>
        <v>10</v>
      </c>
      <c r="Y116" s="660" t="str">
        <f t="shared" si="11"/>
        <v>1</v>
      </c>
    </row>
    <row r="117" spans="1:25" ht="16" x14ac:dyDescent="0.2">
      <c r="A117" s="679">
        <v>101131025</v>
      </c>
      <c r="B117" s="679" t="s">
        <v>3377</v>
      </c>
      <c r="C117" s="705">
        <v>2241090</v>
      </c>
      <c r="D117" s="705"/>
      <c r="S117" s="660"/>
      <c r="T117" s="660" t="str">
        <f t="shared" si="6"/>
        <v>101131</v>
      </c>
      <c r="U117" s="660" t="str">
        <f t="shared" si="7"/>
        <v>10113</v>
      </c>
      <c r="V117" s="660" t="str">
        <f t="shared" si="8"/>
        <v>1011</v>
      </c>
      <c r="W117" s="660" t="str">
        <f t="shared" si="9"/>
        <v>101</v>
      </c>
      <c r="X117" s="660" t="str">
        <f t="shared" si="10"/>
        <v>10</v>
      </c>
      <c r="Y117" s="660" t="str">
        <f t="shared" si="11"/>
        <v>1</v>
      </c>
    </row>
    <row r="118" spans="1:25" ht="16" x14ac:dyDescent="0.2">
      <c r="A118" s="679">
        <v>101131101</v>
      </c>
      <c r="B118" s="679" t="s">
        <v>3378</v>
      </c>
      <c r="C118" s="705"/>
      <c r="D118" s="705"/>
      <c r="S118" s="660"/>
      <c r="T118" s="660" t="str">
        <f t="shared" si="6"/>
        <v>101131</v>
      </c>
      <c r="U118" s="660" t="str">
        <f t="shared" si="7"/>
        <v>10113</v>
      </c>
      <c r="V118" s="660" t="str">
        <f t="shared" si="8"/>
        <v>1011</v>
      </c>
      <c r="W118" s="660" t="str">
        <f t="shared" si="9"/>
        <v>101</v>
      </c>
      <c r="X118" s="660" t="str">
        <f t="shared" si="10"/>
        <v>10</v>
      </c>
      <c r="Y118" s="660" t="str">
        <f t="shared" si="11"/>
        <v>1</v>
      </c>
    </row>
    <row r="119" spans="1:25" ht="16" x14ac:dyDescent="0.2">
      <c r="A119" s="679">
        <v>101131103</v>
      </c>
      <c r="B119" s="679" t="s">
        <v>3379</v>
      </c>
      <c r="C119" s="705"/>
      <c r="D119" s="705"/>
      <c r="S119" s="660"/>
      <c r="T119" s="660" t="str">
        <f t="shared" si="6"/>
        <v>101131</v>
      </c>
      <c r="U119" s="660" t="str">
        <f t="shared" si="7"/>
        <v>10113</v>
      </c>
      <c r="V119" s="660" t="str">
        <f t="shared" si="8"/>
        <v>1011</v>
      </c>
      <c r="W119" s="660" t="str">
        <f t="shared" si="9"/>
        <v>101</v>
      </c>
      <c r="X119" s="660" t="str">
        <f t="shared" si="10"/>
        <v>10</v>
      </c>
      <c r="Y119" s="660" t="str">
        <f t="shared" si="11"/>
        <v>1</v>
      </c>
    </row>
    <row r="120" spans="1:25" ht="16" x14ac:dyDescent="0.2">
      <c r="A120" s="679">
        <v>101131201</v>
      </c>
      <c r="B120" s="679" t="s">
        <v>3380</v>
      </c>
      <c r="C120" s="705">
        <v>60262325</v>
      </c>
      <c r="D120" s="705"/>
      <c r="S120" s="660"/>
      <c r="T120" s="660" t="str">
        <f t="shared" si="6"/>
        <v>101131</v>
      </c>
      <c r="U120" s="660" t="str">
        <f t="shared" si="7"/>
        <v>10113</v>
      </c>
      <c r="V120" s="660" t="str">
        <f t="shared" si="8"/>
        <v>1011</v>
      </c>
      <c r="W120" s="660" t="str">
        <f t="shared" si="9"/>
        <v>101</v>
      </c>
      <c r="X120" s="660" t="str">
        <f t="shared" si="10"/>
        <v>10</v>
      </c>
      <c r="Y120" s="660" t="str">
        <f t="shared" si="11"/>
        <v>1</v>
      </c>
    </row>
    <row r="121" spans="1:25" ht="16" x14ac:dyDescent="0.2">
      <c r="A121" s="679">
        <v>101131202</v>
      </c>
      <c r="B121" s="679" t="s">
        <v>3381</v>
      </c>
      <c r="C121" s="705"/>
      <c r="D121" s="705"/>
      <c r="S121" s="660"/>
      <c r="T121" s="660" t="str">
        <f t="shared" si="6"/>
        <v>101131</v>
      </c>
      <c r="U121" s="660" t="str">
        <f t="shared" si="7"/>
        <v>10113</v>
      </c>
      <c r="V121" s="660" t="str">
        <f t="shared" si="8"/>
        <v>1011</v>
      </c>
      <c r="W121" s="660" t="str">
        <f t="shared" si="9"/>
        <v>101</v>
      </c>
      <c r="X121" s="660" t="str">
        <f t="shared" si="10"/>
        <v>10</v>
      </c>
      <c r="Y121" s="660" t="str">
        <f t="shared" si="11"/>
        <v>1</v>
      </c>
    </row>
    <row r="122" spans="1:25" ht="16" x14ac:dyDescent="0.2">
      <c r="A122" s="679">
        <v>101131203</v>
      </c>
      <c r="B122" s="679" t="s">
        <v>3382</v>
      </c>
      <c r="C122" s="705"/>
      <c r="D122" s="705"/>
      <c r="S122" s="660"/>
      <c r="T122" s="660" t="str">
        <f t="shared" si="6"/>
        <v>101131</v>
      </c>
      <c r="U122" s="660" t="str">
        <f t="shared" si="7"/>
        <v>10113</v>
      </c>
      <c r="V122" s="660" t="str">
        <f t="shared" si="8"/>
        <v>1011</v>
      </c>
      <c r="W122" s="660" t="str">
        <f t="shared" si="9"/>
        <v>101</v>
      </c>
      <c r="X122" s="660" t="str">
        <f t="shared" si="10"/>
        <v>10</v>
      </c>
      <c r="Y122" s="660" t="str">
        <f t="shared" si="11"/>
        <v>1</v>
      </c>
    </row>
    <row r="123" spans="1:25" ht="16" x14ac:dyDescent="0.2">
      <c r="A123" s="695">
        <v>101131301</v>
      </c>
      <c r="B123" s="679" t="s">
        <v>3383</v>
      </c>
      <c r="C123" s="705">
        <v>10868145</v>
      </c>
      <c r="D123" s="705"/>
      <c r="S123" s="660"/>
      <c r="T123" s="660" t="str">
        <f t="shared" si="6"/>
        <v>101131</v>
      </c>
      <c r="U123" s="660" t="str">
        <f t="shared" si="7"/>
        <v>10113</v>
      </c>
      <c r="V123" s="660" t="str">
        <f t="shared" si="8"/>
        <v>1011</v>
      </c>
      <c r="W123" s="660" t="str">
        <f t="shared" si="9"/>
        <v>101</v>
      </c>
      <c r="X123" s="660" t="str">
        <f t="shared" si="10"/>
        <v>10</v>
      </c>
      <c r="Y123" s="660" t="str">
        <f t="shared" si="11"/>
        <v>1</v>
      </c>
    </row>
    <row r="124" spans="1:25" ht="16" x14ac:dyDescent="0.2">
      <c r="A124" s="679">
        <v>101131302</v>
      </c>
      <c r="B124" s="679" t="s">
        <v>3384</v>
      </c>
      <c r="C124" s="705"/>
      <c r="D124" s="705"/>
      <c r="S124" s="660"/>
      <c r="T124" s="660" t="str">
        <f t="shared" si="6"/>
        <v>101131</v>
      </c>
      <c r="U124" s="660" t="str">
        <f t="shared" si="7"/>
        <v>10113</v>
      </c>
      <c r="V124" s="660" t="str">
        <f t="shared" si="8"/>
        <v>1011</v>
      </c>
      <c r="W124" s="660" t="str">
        <f t="shared" si="9"/>
        <v>101</v>
      </c>
      <c r="X124" s="660" t="str">
        <f t="shared" si="10"/>
        <v>10</v>
      </c>
      <c r="Y124" s="660" t="str">
        <f t="shared" si="11"/>
        <v>1</v>
      </c>
    </row>
    <row r="125" spans="1:25" ht="16" x14ac:dyDescent="0.2">
      <c r="A125" s="679">
        <v>101131303</v>
      </c>
      <c r="B125" s="679" t="s">
        <v>3385</v>
      </c>
      <c r="C125" s="705"/>
      <c r="D125" s="705"/>
      <c r="S125" s="660"/>
      <c r="T125" s="660" t="str">
        <f t="shared" si="6"/>
        <v>101131</v>
      </c>
      <c r="U125" s="660" t="str">
        <f t="shared" si="7"/>
        <v>10113</v>
      </c>
      <c r="V125" s="660" t="str">
        <f t="shared" si="8"/>
        <v>1011</v>
      </c>
      <c r="W125" s="660" t="str">
        <f t="shared" si="9"/>
        <v>101</v>
      </c>
      <c r="X125" s="660" t="str">
        <f t="shared" si="10"/>
        <v>10</v>
      </c>
      <c r="Y125" s="660" t="str">
        <f t="shared" si="11"/>
        <v>1</v>
      </c>
    </row>
    <row r="126" spans="1:25" ht="16" x14ac:dyDescent="0.2">
      <c r="A126" s="679">
        <v>101131402</v>
      </c>
      <c r="B126" s="679" t="s">
        <v>3386</v>
      </c>
      <c r="C126" s="705"/>
      <c r="D126" s="705"/>
      <c r="S126" s="660"/>
      <c r="T126" s="660" t="str">
        <f t="shared" si="6"/>
        <v>101131</v>
      </c>
      <c r="U126" s="660" t="str">
        <f t="shared" si="7"/>
        <v>10113</v>
      </c>
      <c r="V126" s="660" t="str">
        <f t="shared" si="8"/>
        <v>1011</v>
      </c>
      <c r="W126" s="660" t="str">
        <f t="shared" si="9"/>
        <v>101</v>
      </c>
      <c r="X126" s="660" t="str">
        <f t="shared" si="10"/>
        <v>10</v>
      </c>
      <c r="Y126" s="660" t="str">
        <f t="shared" si="11"/>
        <v>1</v>
      </c>
    </row>
    <row r="127" spans="1:25" ht="16" x14ac:dyDescent="0.2">
      <c r="A127" s="679">
        <v>101131602</v>
      </c>
      <c r="B127" s="679" t="s">
        <v>3387</v>
      </c>
      <c r="C127" s="705"/>
      <c r="D127" s="705"/>
      <c r="S127" s="660"/>
      <c r="T127" s="660" t="str">
        <f t="shared" si="6"/>
        <v>101131</v>
      </c>
      <c r="U127" s="660" t="str">
        <f t="shared" si="7"/>
        <v>10113</v>
      </c>
      <c r="V127" s="660" t="str">
        <f t="shared" si="8"/>
        <v>1011</v>
      </c>
      <c r="W127" s="660" t="str">
        <f t="shared" si="9"/>
        <v>101</v>
      </c>
      <c r="X127" s="660" t="str">
        <f t="shared" si="10"/>
        <v>10</v>
      </c>
      <c r="Y127" s="660" t="str">
        <f t="shared" si="11"/>
        <v>1</v>
      </c>
    </row>
    <row r="128" spans="1:25" ht="16" x14ac:dyDescent="0.2">
      <c r="A128" s="679">
        <v>111120200</v>
      </c>
      <c r="B128" s="679" t="s">
        <v>3388</v>
      </c>
      <c r="C128" s="705"/>
      <c r="D128" s="705"/>
      <c r="S128" s="660"/>
      <c r="T128" s="660" t="str">
        <f t="shared" si="6"/>
        <v>111120</v>
      </c>
      <c r="U128" s="660" t="str">
        <f t="shared" si="7"/>
        <v>11112</v>
      </c>
      <c r="V128" s="660" t="str">
        <f t="shared" si="8"/>
        <v>1111</v>
      </c>
      <c r="W128" s="660" t="str">
        <f t="shared" si="9"/>
        <v>111</v>
      </c>
      <c r="X128" s="660" t="str">
        <f t="shared" si="10"/>
        <v>11</v>
      </c>
      <c r="Y128" s="660" t="str">
        <f t="shared" si="11"/>
        <v>1</v>
      </c>
    </row>
    <row r="129" spans="1:25" ht="16" x14ac:dyDescent="0.2">
      <c r="A129" s="679">
        <v>111121010</v>
      </c>
      <c r="B129" s="679" t="s">
        <v>3389</v>
      </c>
      <c r="C129" s="705"/>
      <c r="D129" s="705"/>
      <c r="S129" s="660"/>
      <c r="T129" s="660" t="str">
        <f t="shared" si="6"/>
        <v>111121</v>
      </c>
      <c r="U129" s="660" t="str">
        <f t="shared" si="7"/>
        <v>11112</v>
      </c>
      <c r="V129" s="660" t="str">
        <f t="shared" si="8"/>
        <v>1111</v>
      </c>
      <c r="W129" s="660" t="str">
        <f t="shared" si="9"/>
        <v>111</v>
      </c>
      <c r="X129" s="660" t="str">
        <f t="shared" si="10"/>
        <v>11</v>
      </c>
      <c r="Y129" s="660" t="str">
        <f t="shared" si="11"/>
        <v>1</v>
      </c>
    </row>
    <row r="130" spans="1:25" ht="16" x14ac:dyDescent="0.2">
      <c r="A130" s="679">
        <v>111121020</v>
      </c>
      <c r="B130" s="679" t="s">
        <v>3389</v>
      </c>
      <c r="C130" s="705"/>
      <c r="D130" s="705"/>
      <c r="S130" s="660"/>
      <c r="T130" s="660" t="str">
        <f t="shared" si="6"/>
        <v>111121</v>
      </c>
      <c r="U130" s="660" t="str">
        <f t="shared" si="7"/>
        <v>11112</v>
      </c>
      <c r="V130" s="660" t="str">
        <f t="shared" si="8"/>
        <v>1111</v>
      </c>
      <c r="W130" s="660" t="str">
        <f t="shared" si="9"/>
        <v>111</v>
      </c>
      <c r="X130" s="660" t="str">
        <f t="shared" si="10"/>
        <v>11</v>
      </c>
      <c r="Y130" s="660" t="str">
        <f t="shared" si="11"/>
        <v>1</v>
      </c>
    </row>
    <row r="131" spans="1:25" ht="16" x14ac:dyDescent="0.2">
      <c r="A131" s="679">
        <v>111121100</v>
      </c>
      <c r="B131" s="679" t="s">
        <v>3389</v>
      </c>
      <c r="C131" s="705"/>
      <c r="D131" s="705"/>
      <c r="S131" s="660"/>
      <c r="T131" s="660" t="str">
        <f t="shared" si="6"/>
        <v>111121</v>
      </c>
      <c r="U131" s="660" t="str">
        <f t="shared" si="7"/>
        <v>11112</v>
      </c>
      <c r="V131" s="660" t="str">
        <f t="shared" si="8"/>
        <v>1111</v>
      </c>
      <c r="W131" s="660" t="str">
        <f t="shared" si="9"/>
        <v>111</v>
      </c>
      <c r="X131" s="660" t="str">
        <f t="shared" si="10"/>
        <v>11</v>
      </c>
      <c r="Y131" s="660" t="str">
        <f t="shared" si="11"/>
        <v>1</v>
      </c>
    </row>
    <row r="132" spans="1:25" ht="16" x14ac:dyDescent="0.2">
      <c r="A132" s="679">
        <v>111121200</v>
      </c>
      <c r="B132" s="679" t="s">
        <v>3389</v>
      </c>
      <c r="C132" s="705"/>
      <c r="D132" s="705"/>
      <c r="S132" s="660"/>
      <c r="T132" s="660" t="str">
        <f t="shared" ref="T132:T195" si="12">IF(LEN($A132)&gt;=2,LEFT($A132,6),"")</f>
        <v>111121</v>
      </c>
      <c r="U132" s="660" t="str">
        <f t="shared" ref="U132:U195" si="13">IF(LEN($A132)&gt;=2,LEFT($A132,5),"")</f>
        <v>11112</v>
      </c>
      <c r="V132" s="660" t="str">
        <f t="shared" ref="V132:V195" si="14">IF(LEN($A132)&gt;=2,LEFT($A132,4),"")</f>
        <v>1111</v>
      </c>
      <c r="W132" s="660" t="str">
        <f t="shared" ref="W132:W195" si="15">IF(LEN($A132)&gt;=2,LEFT($A132,3),"")</f>
        <v>111</v>
      </c>
      <c r="X132" s="660" t="str">
        <f t="shared" ref="X132:X195" si="16">IF(LEN($A132)&gt;=2,LEFT($A132,2),"")</f>
        <v>11</v>
      </c>
      <c r="Y132" s="660" t="str">
        <f t="shared" ref="Y132:Y195" si="17">IF(LEN($A132)&gt;=2,LEFT($A132,1),"")</f>
        <v>1</v>
      </c>
    </row>
    <row r="133" spans="1:25" ht="16" x14ac:dyDescent="0.2">
      <c r="A133" s="679">
        <v>111121300</v>
      </c>
      <c r="B133" s="679" t="s">
        <v>3389</v>
      </c>
      <c r="C133" s="705"/>
      <c r="D133" s="705"/>
      <c r="S133" s="660"/>
      <c r="T133" s="660" t="str">
        <f t="shared" si="12"/>
        <v>111121</v>
      </c>
      <c r="U133" s="660" t="str">
        <f t="shared" si="13"/>
        <v>11112</v>
      </c>
      <c r="V133" s="660" t="str">
        <f t="shared" si="14"/>
        <v>1111</v>
      </c>
      <c r="W133" s="660" t="str">
        <f t="shared" si="15"/>
        <v>111</v>
      </c>
      <c r="X133" s="660" t="str">
        <f t="shared" si="16"/>
        <v>11</v>
      </c>
      <c r="Y133" s="660" t="str">
        <f t="shared" si="17"/>
        <v>1</v>
      </c>
    </row>
    <row r="134" spans="1:25" ht="16" x14ac:dyDescent="0.2">
      <c r="A134" s="679">
        <v>111121400</v>
      </c>
      <c r="B134" s="679" t="s">
        <v>3389</v>
      </c>
      <c r="C134" s="705"/>
      <c r="D134" s="705"/>
      <c r="S134" s="660"/>
      <c r="T134" s="660" t="str">
        <f t="shared" si="12"/>
        <v>111121</v>
      </c>
      <c r="U134" s="660" t="str">
        <f t="shared" si="13"/>
        <v>11112</v>
      </c>
      <c r="V134" s="660" t="str">
        <f t="shared" si="14"/>
        <v>1111</v>
      </c>
      <c r="W134" s="660" t="str">
        <f t="shared" si="15"/>
        <v>111</v>
      </c>
      <c r="X134" s="660" t="str">
        <f t="shared" si="16"/>
        <v>11</v>
      </c>
      <c r="Y134" s="660" t="str">
        <f t="shared" si="17"/>
        <v>1</v>
      </c>
    </row>
    <row r="135" spans="1:25" ht="16" x14ac:dyDescent="0.2">
      <c r="A135" s="679">
        <v>111121500</v>
      </c>
      <c r="B135" s="679" t="s">
        <v>3390</v>
      </c>
      <c r="C135" s="705"/>
      <c r="D135" s="705"/>
      <c r="S135" s="660"/>
      <c r="T135" s="660" t="str">
        <f t="shared" si="12"/>
        <v>111121</v>
      </c>
      <c r="U135" s="660" t="str">
        <f t="shared" si="13"/>
        <v>11112</v>
      </c>
      <c r="V135" s="660" t="str">
        <f t="shared" si="14"/>
        <v>1111</v>
      </c>
      <c r="W135" s="660" t="str">
        <f t="shared" si="15"/>
        <v>111</v>
      </c>
      <c r="X135" s="660" t="str">
        <f t="shared" si="16"/>
        <v>11</v>
      </c>
      <c r="Y135" s="660" t="str">
        <f t="shared" si="17"/>
        <v>1</v>
      </c>
    </row>
    <row r="136" spans="1:25" ht="16" x14ac:dyDescent="0.2">
      <c r="A136" s="679">
        <v>111121600</v>
      </c>
      <c r="B136" s="679" t="s">
        <v>3390</v>
      </c>
      <c r="C136" s="705"/>
      <c r="D136" s="705"/>
      <c r="S136" s="660"/>
      <c r="T136" s="660" t="str">
        <f t="shared" si="12"/>
        <v>111121</v>
      </c>
      <c r="U136" s="660" t="str">
        <f t="shared" si="13"/>
        <v>11112</v>
      </c>
      <c r="V136" s="660" t="str">
        <f t="shared" si="14"/>
        <v>1111</v>
      </c>
      <c r="W136" s="660" t="str">
        <f t="shared" si="15"/>
        <v>111</v>
      </c>
      <c r="X136" s="660" t="str">
        <f t="shared" si="16"/>
        <v>11</v>
      </c>
      <c r="Y136" s="660" t="str">
        <f t="shared" si="17"/>
        <v>1</v>
      </c>
    </row>
    <row r="137" spans="1:25" ht="16" x14ac:dyDescent="0.2">
      <c r="A137" s="679">
        <v>111121700</v>
      </c>
      <c r="B137" s="679" t="s">
        <v>3389</v>
      </c>
      <c r="C137" s="705"/>
      <c r="D137" s="705"/>
      <c r="S137" s="660"/>
      <c r="T137" s="660" t="str">
        <f t="shared" si="12"/>
        <v>111121</v>
      </c>
      <c r="U137" s="660" t="str">
        <f t="shared" si="13"/>
        <v>11112</v>
      </c>
      <c r="V137" s="660" t="str">
        <f t="shared" si="14"/>
        <v>1111</v>
      </c>
      <c r="W137" s="660" t="str">
        <f t="shared" si="15"/>
        <v>111</v>
      </c>
      <c r="X137" s="660" t="str">
        <f t="shared" si="16"/>
        <v>11</v>
      </c>
      <c r="Y137" s="660" t="str">
        <f t="shared" si="17"/>
        <v>1</v>
      </c>
    </row>
    <row r="138" spans="1:25" ht="16" x14ac:dyDescent="0.2">
      <c r="A138" s="679">
        <v>111121800</v>
      </c>
      <c r="B138" s="679" t="s">
        <v>3389</v>
      </c>
      <c r="C138" s="705"/>
      <c r="D138" s="705"/>
      <c r="S138" s="660"/>
      <c r="T138" s="660" t="str">
        <f t="shared" si="12"/>
        <v>111121</v>
      </c>
      <c r="U138" s="660" t="str">
        <f t="shared" si="13"/>
        <v>11112</v>
      </c>
      <c r="V138" s="660" t="str">
        <f t="shared" si="14"/>
        <v>1111</v>
      </c>
      <c r="W138" s="660" t="str">
        <f t="shared" si="15"/>
        <v>111</v>
      </c>
      <c r="X138" s="660" t="str">
        <f t="shared" si="16"/>
        <v>11</v>
      </c>
      <c r="Y138" s="660" t="str">
        <f t="shared" si="17"/>
        <v>1</v>
      </c>
    </row>
    <row r="139" spans="1:25" ht="16" x14ac:dyDescent="0.2">
      <c r="A139" s="679">
        <v>111121900</v>
      </c>
      <c r="B139" s="679" t="s">
        <v>3389</v>
      </c>
      <c r="C139" s="705"/>
      <c r="D139" s="705"/>
      <c r="S139" s="660"/>
      <c r="T139" s="660" t="str">
        <f t="shared" si="12"/>
        <v>111121</v>
      </c>
      <c r="U139" s="660" t="str">
        <f t="shared" si="13"/>
        <v>11112</v>
      </c>
      <c r="V139" s="660" t="str">
        <f t="shared" si="14"/>
        <v>1111</v>
      </c>
      <c r="W139" s="660" t="str">
        <f t="shared" si="15"/>
        <v>111</v>
      </c>
      <c r="X139" s="660" t="str">
        <f t="shared" si="16"/>
        <v>11</v>
      </c>
      <c r="Y139" s="660" t="str">
        <f t="shared" si="17"/>
        <v>1</v>
      </c>
    </row>
    <row r="140" spans="1:25" ht="16" x14ac:dyDescent="0.2">
      <c r="A140" s="679">
        <v>113102001</v>
      </c>
      <c r="B140" s="679" t="s">
        <v>3391</v>
      </c>
      <c r="C140" s="705">
        <v>210262149</v>
      </c>
      <c r="D140" s="705"/>
      <c r="S140" s="660"/>
      <c r="T140" s="660" t="str">
        <f t="shared" si="12"/>
        <v>113102</v>
      </c>
      <c r="U140" s="660" t="str">
        <f t="shared" si="13"/>
        <v>11310</v>
      </c>
      <c r="V140" s="660" t="str">
        <f t="shared" si="14"/>
        <v>1131</v>
      </c>
      <c r="W140" s="660" t="str">
        <f t="shared" si="15"/>
        <v>113</v>
      </c>
      <c r="X140" s="660" t="str">
        <f t="shared" si="16"/>
        <v>11</v>
      </c>
      <c r="Y140" s="660" t="str">
        <f t="shared" si="17"/>
        <v>1</v>
      </c>
    </row>
    <row r="141" spans="1:25" ht="16" x14ac:dyDescent="0.2">
      <c r="A141" s="679">
        <v>113102002</v>
      </c>
      <c r="B141" s="679" t="s">
        <v>3392</v>
      </c>
      <c r="C141" s="705"/>
      <c r="D141" s="705"/>
      <c r="S141" s="660"/>
      <c r="T141" s="660" t="str">
        <f t="shared" si="12"/>
        <v>113102</v>
      </c>
      <c r="U141" s="660" t="str">
        <f t="shared" si="13"/>
        <v>11310</v>
      </c>
      <c r="V141" s="660" t="str">
        <f t="shared" si="14"/>
        <v>1131</v>
      </c>
      <c r="W141" s="660" t="str">
        <f t="shared" si="15"/>
        <v>113</v>
      </c>
      <c r="X141" s="660" t="str">
        <f t="shared" si="16"/>
        <v>11</v>
      </c>
      <c r="Y141" s="660" t="str">
        <f t="shared" si="17"/>
        <v>1</v>
      </c>
    </row>
    <row r="142" spans="1:25" ht="16" x14ac:dyDescent="0.2">
      <c r="A142" s="679">
        <v>113102003</v>
      </c>
      <c r="B142" s="679" t="s">
        <v>3393</v>
      </c>
      <c r="C142" s="705"/>
      <c r="D142" s="705"/>
      <c r="S142" s="660"/>
      <c r="T142" s="660" t="str">
        <f t="shared" si="12"/>
        <v>113102</v>
      </c>
      <c r="U142" s="660" t="str">
        <f t="shared" si="13"/>
        <v>11310</v>
      </c>
      <c r="V142" s="660" t="str">
        <f t="shared" si="14"/>
        <v>1131</v>
      </c>
      <c r="W142" s="660" t="str">
        <f t="shared" si="15"/>
        <v>113</v>
      </c>
      <c r="X142" s="660" t="str">
        <f t="shared" si="16"/>
        <v>11</v>
      </c>
      <c r="Y142" s="660" t="str">
        <f t="shared" si="17"/>
        <v>1</v>
      </c>
    </row>
    <row r="143" spans="1:25" ht="16" x14ac:dyDescent="0.2">
      <c r="A143" s="679">
        <v>113102004</v>
      </c>
      <c r="B143" s="679" t="s">
        <v>3394</v>
      </c>
      <c r="C143" s="705"/>
      <c r="D143" s="705"/>
      <c r="S143" s="660"/>
      <c r="T143" s="660" t="str">
        <f t="shared" si="12"/>
        <v>113102</v>
      </c>
      <c r="U143" s="660" t="str">
        <f t="shared" si="13"/>
        <v>11310</v>
      </c>
      <c r="V143" s="660" t="str">
        <f t="shared" si="14"/>
        <v>1131</v>
      </c>
      <c r="W143" s="660" t="str">
        <f t="shared" si="15"/>
        <v>113</v>
      </c>
      <c r="X143" s="660" t="str">
        <f t="shared" si="16"/>
        <v>11</v>
      </c>
      <c r="Y143" s="660" t="str">
        <f t="shared" si="17"/>
        <v>1</v>
      </c>
    </row>
    <row r="144" spans="1:25" ht="16" x14ac:dyDescent="0.2">
      <c r="A144" s="679">
        <v>113102205</v>
      </c>
      <c r="B144" s="679" t="s">
        <v>3395</v>
      </c>
      <c r="C144" s="705"/>
      <c r="D144" s="705"/>
      <c r="S144" s="660"/>
      <c r="T144" s="660" t="str">
        <f t="shared" si="12"/>
        <v>113102</v>
      </c>
      <c r="U144" s="660" t="str">
        <f t="shared" si="13"/>
        <v>11310</v>
      </c>
      <c r="V144" s="660" t="str">
        <f t="shared" si="14"/>
        <v>1131</v>
      </c>
      <c r="W144" s="660" t="str">
        <f t="shared" si="15"/>
        <v>113</v>
      </c>
      <c r="X144" s="660" t="str">
        <f t="shared" si="16"/>
        <v>11</v>
      </c>
      <c r="Y144" s="660" t="str">
        <f t="shared" si="17"/>
        <v>1</v>
      </c>
    </row>
    <row r="145" spans="1:25" ht="16" x14ac:dyDescent="0.2">
      <c r="A145" s="679">
        <v>113104003</v>
      </c>
      <c r="B145" s="679" t="s">
        <v>3396</v>
      </c>
      <c r="C145" s="705">
        <v>338425</v>
      </c>
      <c r="D145" s="705"/>
      <c r="S145" s="660"/>
      <c r="T145" s="660" t="str">
        <f t="shared" si="12"/>
        <v>113104</v>
      </c>
      <c r="U145" s="660" t="str">
        <f t="shared" si="13"/>
        <v>11310</v>
      </c>
      <c r="V145" s="660" t="str">
        <f t="shared" si="14"/>
        <v>1131</v>
      </c>
      <c r="W145" s="660" t="str">
        <f t="shared" si="15"/>
        <v>113</v>
      </c>
      <c r="X145" s="660" t="str">
        <f t="shared" si="16"/>
        <v>11</v>
      </c>
      <c r="Y145" s="660" t="str">
        <f t="shared" si="17"/>
        <v>1</v>
      </c>
    </row>
    <row r="146" spans="1:25" ht="16" x14ac:dyDescent="0.2">
      <c r="A146" s="679">
        <v>113106004</v>
      </c>
      <c r="B146" s="679" t="s">
        <v>3397</v>
      </c>
      <c r="C146" s="705">
        <v>354805</v>
      </c>
      <c r="D146" s="705"/>
      <c r="S146" s="660"/>
      <c r="T146" s="660" t="str">
        <f t="shared" si="12"/>
        <v>113106</v>
      </c>
      <c r="U146" s="660" t="str">
        <f t="shared" si="13"/>
        <v>11310</v>
      </c>
      <c r="V146" s="660" t="str">
        <f t="shared" si="14"/>
        <v>1131</v>
      </c>
      <c r="W146" s="660" t="str">
        <f t="shared" si="15"/>
        <v>113</v>
      </c>
      <c r="X146" s="660" t="str">
        <f t="shared" si="16"/>
        <v>11</v>
      </c>
      <c r="Y146" s="660" t="str">
        <f t="shared" si="17"/>
        <v>1</v>
      </c>
    </row>
    <row r="147" spans="1:25" ht="16" x14ac:dyDescent="0.2">
      <c r="A147" s="679">
        <v>113108005</v>
      </c>
      <c r="B147" s="679" t="s">
        <v>3398</v>
      </c>
      <c r="C147" s="705">
        <v>4722515</v>
      </c>
      <c r="D147" s="705"/>
      <c r="S147" s="660"/>
      <c r="T147" s="660" t="str">
        <f t="shared" si="12"/>
        <v>113108</v>
      </c>
      <c r="U147" s="660" t="str">
        <f t="shared" si="13"/>
        <v>11310</v>
      </c>
      <c r="V147" s="660" t="str">
        <f t="shared" si="14"/>
        <v>1131</v>
      </c>
      <c r="W147" s="660" t="str">
        <f t="shared" si="15"/>
        <v>113</v>
      </c>
      <c r="X147" s="660" t="str">
        <f t="shared" si="16"/>
        <v>11</v>
      </c>
      <c r="Y147" s="660" t="str">
        <f t="shared" si="17"/>
        <v>1</v>
      </c>
    </row>
    <row r="148" spans="1:25" ht="16" x14ac:dyDescent="0.2">
      <c r="A148" s="679">
        <v>113109001</v>
      </c>
      <c r="B148" s="679" t="s">
        <v>3399</v>
      </c>
      <c r="C148" s="705"/>
      <c r="D148" s="705"/>
      <c r="S148" s="660"/>
      <c r="T148" s="660" t="str">
        <f t="shared" si="12"/>
        <v>113109</v>
      </c>
      <c r="U148" s="660" t="str">
        <f t="shared" si="13"/>
        <v>11310</v>
      </c>
      <c r="V148" s="660" t="str">
        <f t="shared" si="14"/>
        <v>1131</v>
      </c>
      <c r="W148" s="660" t="str">
        <f t="shared" si="15"/>
        <v>113</v>
      </c>
      <c r="X148" s="660" t="str">
        <f t="shared" si="16"/>
        <v>11</v>
      </c>
      <c r="Y148" s="660" t="str">
        <f t="shared" si="17"/>
        <v>1</v>
      </c>
    </row>
    <row r="149" spans="1:25" ht="16" x14ac:dyDescent="0.2">
      <c r="A149" s="679">
        <v>113109002</v>
      </c>
      <c r="B149" s="679" t="s">
        <v>3400</v>
      </c>
      <c r="C149" s="705"/>
      <c r="D149" s="705"/>
      <c r="S149" s="660"/>
      <c r="T149" s="660" t="str">
        <f t="shared" si="12"/>
        <v>113109</v>
      </c>
      <c r="U149" s="660" t="str">
        <f t="shared" si="13"/>
        <v>11310</v>
      </c>
      <c r="V149" s="660" t="str">
        <f t="shared" si="14"/>
        <v>1131</v>
      </c>
      <c r="W149" s="660" t="str">
        <f t="shared" si="15"/>
        <v>113</v>
      </c>
      <c r="X149" s="660" t="str">
        <f t="shared" si="16"/>
        <v>11</v>
      </c>
      <c r="Y149" s="660" t="str">
        <f t="shared" si="17"/>
        <v>1</v>
      </c>
    </row>
    <row r="150" spans="1:25" ht="16" x14ac:dyDescent="0.2">
      <c r="A150" s="679">
        <v>113109003</v>
      </c>
      <c r="B150" s="679" t="s">
        <v>3401</v>
      </c>
      <c r="C150" s="705"/>
      <c r="D150" s="705"/>
      <c r="S150" s="660"/>
      <c r="T150" s="660" t="str">
        <f t="shared" si="12"/>
        <v>113109</v>
      </c>
      <c r="U150" s="660" t="str">
        <f t="shared" si="13"/>
        <v>11310</v>
      </c>
      <c r="V150" s="660" t="str">
        <f t="shared" si="14"/>
        <v>1131</v>
      </c>
      <c r="W150" s="660" t="str">
        <f t="shared" si="15"/>
        <v>113</v>
      </c>
      <c r="X150" s="660" t="str">
        <f t="shared" si="16"/>
        <v>11</v>
      </c>
      <c r="Y150" s="660" t="str">
        <f t="shared" si="17"/>
        <v>1</v>
      </c>
    </row>
    <row r="151" spans="1:25" ht="16" x14ac:dyDescent="0.2">
      <c r="A151" s="679">
        <v>113600000</v>
      </c>
      <c r="B151" s="679" t="s">
        <v>3402</v>
      </c>
      <c r="C151" s="705"/>
      <c r="D151" s="705"/>
      <c r="S151" s="660"/>
      <c r="T151" s="660" t="str">
        <f t="shared" si="12"/>
        <v>113600</v>
      </c>
      <c r="U151" s="660" t="str">
        <f t="shared" si="13"/>
        <v>11360</v>
      </c>
      <c r="V151" s="660" t="str">
        <f t="shared" si="14"/>
        <v>1136</v>
      </c>
      <c r="W151" s="660" t="str">
        <f t="shared" si="15"/>
        <v>113</v>
      </c>
      <c r="X151" s="660" t="str">
        <f t="shared" si="16"/>
        <v>11</v>
      </c>
      <c r="Y151" s="660" t="str">
        <f t="shared" si="17"/>
        <v>1</v>
      </c>
    </row>
    <row r="152" spans="1:25" ht="16" x14ac:dyDescent="0.2">
      <c r="A152" s="679">
        <v>113700000</v>
      </c>
      <c r="B152" s="679" t="s">
        <v>3403</v>
      </c>
      <c r="C152" s="705"/>
      <c r="D152" s="705"/>
      <c r="S152" s="660"/>
      <c r="T152" s="660" t="str">
        <f t="shared" si="12"/>
        <v>113700</v>
      </c>
      <c r="U152" s="660" t="str">
        <f t="shared" si="13"/>
        <v>11370</v>
      </c>
      <c r="V152" s="660" t="str">
        <f t="shared" si="14"/>
        <v>1137</v>
      </c>
      <c r="W152" s="660" t="str">
        <f t="shared" si="15"/>
        <v>113</v>
      </c>
      <c r="X152" s="660" t="str">
        <f t="shared" si="16"/>
        <v>11</v>
      </c>
      <c r="Y152" s="660" t="str">
        <f t="shared" si="17"/>
        <v>1</v>
      </c>
    </row>
    <row r="153" spans="1:25" ht="16" x14ac:dyDescent="0.2">
      <c r="A153" s="679">
        <v>114101101</v>
      </c>
      <c r="B153" s="679" t="s">
        <v>3404</v>
      </c>
      <c r="C153" s="705"/>
      <c r="D153" s="705"/>
      <c r="S153" s="660"/>
      <c r="T153" s="660" t="str">
        <f t="shared" si="12"/>
        <v>114101</v>
      </c>
      <c r="U153" s="660" t="str">
        <f t="shared" si="13"/>
        <v>11410</v>
      </c>
      <c r="V153" s="660" t="str">
        <f t="shared" si="14"/>
        <v>1141</v>
      </c>
      <c r="W153" s="660" t="str">
        <f t="shared" si="15"/>
        <v>114</v>
      </c>
      <c r="X153" s="660" t="str">
        <f t="shared" si="16"/>
        <v>11</v>
      </c>
      <c r="Y153" s="660" t="str">
        <f t="shared" si="17"/>
        <v>1</v>
      </c>
    </row>
    <row r="154" spans="1:25" ht="16" x14ac:dyDescent="0.2">
      <c r="A154" s="679">
        <v>114101102</v>
      </c>
      <c r="B154" s="679" t="s">
        <v>3405</v>
      </c>
      <c r="C154" s="705">
        <v>7759932</v>
      </c>
      <c r="D154" s="705"/>
      <c r="S154" s="660"/>
      <c r="T154" s="660" t="str">
        <f t="shared" si="12"/>
        <v>114101</v>
      </c>
      <c r="U154" s="660" t="str">
        <f t="shared" si="13"/>
        <v>11410</v>
      </c>
      <c r="V154" s="660" t="str">
        <f t="shared" si="14"/>
        <v>1141</v>
      </c>
      <c r="W154" s="660" t="str">
        <f t="shared" si="15"/>
        <v>114</v>
      </c>
      <c r="X154" s="660" t="str">
        <f t="shared" si="16"/>
        <v>11</v>
      </c>
      <c r="Y154" s="660" t="str">
        <f t="shared" si="17"/>
        <v>1</v>
      </c>
    </row>
    <row r="155" spans="1:25" ht="16" x14ac:dyDescent="0.2">
      <c r="A155" s="679">
        <v>114101103</v>
      </c>
      <c r="B155" s="679" t="s">
        <v>3406</v>
      </c>
      <c r="C155" s="705">
        <v>393291183</v>
      </c>
      <c r="D155" s="705"/>
      <c r="S155" s="660"/>
      <c r="T155" s="660" t="str">
        <f t="shared" si="12"/>
        <v>114101</v>
      </c>
      <c r="U155" s="660" t="str">
        <f t="shared" si="13"/>
        <v>11410</v>
      </c>
      <c r="V155" s="660" t="str">
        <f t="shared" si="14"/>
        <v>1141</v>
      </c>
      <c r="W155" s="660" t="str">
        <f t="shared" si="15"/>
        <v>114</v>
      </c>
      <c r="X155" s="660" t="str">
        <f t="shared" si="16"/>
        <v>11</v>
      </c>
      <c r="Y155" s="660" t="str">
        <f t="shared" si="17"/>
        <v>1</v>
      </c>
    </row>
    <row r="156" spans="1:25" ht="16" x14ac:dyDescent="0.2">
      <c r="A156" s="679">
        <v>114101301</v>
      </c>
      <c r="B156" s="679" t="s">
        <v>3407</v>
      </c>
      <c r="C156" s="705">
        <v>90465503</v>
      </c>
      <c r="D156" s="705"/>
      <c r="S156" s="660"/>
      <c r="T156" s="660" t="str">
        <f t="shared" si="12"/>
        <v>114101</v>
      </c>
      <c r="U156" s="660" t="str">
        <f t="shared" si="13"/>
        <v>11410</v>
      </c>
      <c r="V156" s="660" t="str">
        <f t="shared" si="14"/>
        <v>1141</v>
      </c>
      <c r="W156" s="660" t="str">
        <f t="shared" si="15"/>
        <v>114</v>
      </c>
      <c r="X156" s="660" t="str">
        <f t="shared" si="16"/>
        <v>11</v>
      </c>
      <c r="Y156" s="660" t="str">
        <f t="shared" si="17"/>
        <v>1</v>
      </c>
    </row>
    <row r="157" spans="1:25" ht="16" x14ac:dyDescent="0.2">
      <c r="A157" s="679">
        <v>114101302</v>
      </c>
      <c r="B157" s="679" t="s">
        <v>3408</v>
      </c>
      <c r="C157" s="705">
        <v>84589900</v>
      </c>
      <c r="D157" s="705"/>
      <c r="S157" s="660"/>
      <c r="T157" s="660" t="str">
        <f t="shared" si="12"/>
        <v>114101</v>
      </c>
      <c r="U157" s="660" t="str">
        <f t="shared" si="13"/>
        <v>11410</v>
      </c>
      <c r="V157" s="660" t="str">
        <f t="shared" si="14"/>
        <v>1141</v>
      </c>
      <c r="W157" s="660" t="str">
        <f t="shared" si="15"/>
        <v>114</v>
      </c>
      <c r="X157" s="660" t="str">
        <f t="shared" si="16"/>
        <v>11</v>
      </c>
      <c r="Y157" s="660" t="str">
        <f t="shared" si="17"/>
        <v>1</v>
      </c>
    </row>
    <row r="158" spans="1:25" ht="16" x14ac:dyDescent="0.2">
      <c r="A158" s="679">
        <v>114101303</v>
      </c>
      <c r="B158" s="679" t="s">
        <v>3409</v>
      </c>
      <c r="C158" s="705">
        <v>155561</v>
      </c>
      <c r="D158" s="705"/>
      <c r="S158" s="660"/>
      <c r="T158" s="660" t="str">
        <f t="shared" si="12"/>
        <v>114101</v>
      </c>
      <c r="U158" s="660" t="str">
        <f t="shared" si="13"/>
        <v>11410</v>
      </c>
      <c r="V158" s="660" t="str">
        <f t="shared" si="14"/>
        <v>1141</v>
      </c>
      <c r="W158" s="660" t="str">
        <f t="shared" si="15"/>
        <v>114</v>
      </c>
      <c r="X158" s="660" t="str">
        <f t="shared" si="16"/>
        <v>11</v>
      </c>
      <c r="Y158" s="660" t="str">
        <f t="shared" si="17"/>
        <v>1</v>
      </c>
    </row>
    <row r="159" spans="1:25" ht="16" x14ac:dyDescent="0.2">
      <c r="A159" s="679">
        <v>114101401</v>
      </c>
      <c r="B159" s="679" t="s">
        <v>3410</v>
      </c>
      <c r="C159" s="705">
        <v>94666722</v>
      </c>
      <c r="D159" s="705"/>
      <c r="S159" s="660"/>
      <c r="T159" s="660" t="str">
        <f t="shared" si="12"/>
        <v>114101</v>
      </c>
      <c r="U159" s="660" t="str">
        <f t="shared" si="13"/>
        <v>11410</v>
      </c>
      <c r="V159" s="660" t="str">
        <f t="shared" si="14"/>
        <v>1141</v>
      </c>
      <c r="W159" s="660" t="str">
        <f t="shared" si="15"/>
        <v>114</v>
      </c>
      <c r="X159" s="660" t="str">
        <f t="shared" si="16"/>
        <v>11</v>
      </c>
      <c r="Y159" s="660" t="str">
        <f t="shared" si="17"/>
        <v>1</v>
      </c>
    </row>
    <row r="160" spans="1:25" ht="16" x14ac:dyDescent="0.2">
      <c r="A160" s="679">
        <v>114101403</v>
      </c>
      <c r="B160" s="679" t="s">
        <v>3411</v>
      </c>
      <c r="C160" s="705"/>
      <c r="D160" s="705">
        <v>6885317</v>
      </c>
      <c r="S160" s="660"/>
      <c r="T160" s="660" t="str">
        <f t="shared" si="12"/>
        <v>114101</v>
      </c>
      <c r="U160" s="660" t="str">
        <f t="shared" si="13"/>
        <v>11410</v>
      </c>
      <c r="V160" s="660" t="str">
        <f t="shared" si="14"/>
        <v>1141</v>
      </c>
      <c r="W160" s="660" t="str">
        <f t="shared" si="15"/>
        <v>114</v>
      </c>
      <c r="X160" s="660" t="str">
        <f t="shared" si="16"/>
        <v>11</v>
      </c>
      <c r="Y160" s="660" t="str">
        <f t="shared" si="17"/>
        <v>1</v>
      </c>
    </row>
    <row r="161" spans="1:25" ht="16" x14ac:dyDescent="0.2">
      <c r="A161" s="679">
        <v>114101404</v>
      </c>
      <c r="B161" s="679" t="s">
        <v>3412</v>
      </c>
      <c r="C161" s="705"/>
      <c r="D161" s="705"/>
      <c r="S161" s="660"/>
      <c r="T161" s="660" t="str">
        <f t="shared" si="12"/>
        <v>114101</v>
      </c>
      <c r="U161" s="660" t="str">
        <f t="shared" si="13"/>
        <v>11410</v>
      </c>
      <c r="V161" s="660" t="str">
        <f t="shared" si="14"/>
        <v>1141</v>
      </c>
      <c r="W161" s="660" t="str">
        <f t="shared" si="15"/>
        <v>114</v>
      </c>
      <c r="X161" s="660" t="str">
        <f t="shared" si="16"/>
        <v>11</v>
      </c>
      <c r="Y161" s="660" t="str">
        <f t="shared" si="17"/>
        <v>1</v>
      </c>
    </row>
    <row r="162" spans="1:25" ht="16" x14ac:dyDescent="0.2">
      <c r="A162" s="679">
        <v>114101501</v>
      </c>
      <c r="B162" s="679" t="s">
        <v>3413</v>
      </c>
      <c r="C162" s="705">
        <v>180264348</v>
      </c>
      <c r="D162" s="705"/>
      <c r="S162" s="660"/>
      <c r="T162" s="660" t="str">
        <f t="shared" si="12"/>
        <v>114101</v>
      </c>
      <c r="U162" s="660" t="str">
        <f t="shared" si="13"/>
        <v>11410</v>
      </c>
      <c r="V162" s="660" t="str">
        <f t="shared" si="14"/>
        <v>1141</v>
      </c>
      <c r="W162" s="660" t="str">
        <f t="shared" si="15"/>
        <v>114</v>
      </c>
      <c r="X162" s="660" t="str">
        <f t="shared" si="16"/>
        <v>11</v>
      </c>
      <c r="Y162" s="660" t="str">
        <f t="shared" si="17"/>
        <v>1</v>
      </c>
    </row>
    <row r="163" spans="1:25" ht="16" x14ac:dyDescent="0.2">
      <c r="A163" s="679">
        <v>114101502</v>
      </c>
      <c r="B163" s="679" t="s">
        <v>3414</v>
      </c>
      <c r="C163" s="705">
        <v>60831068</v>
      </c>
      <c r="D163" s="705"/>
      <c r="S163" s="660"/>
      <c r="T163" s="660" t="str">
        <f t="shared" si="12"/>
        <v>114101</v>
      </c>
      <c r="U163" s="660" t="str">
        <f t="shared" si="13"/>
        <v>11410</v>
      </c>
      <c r="V163" s="660" t="str">
        <f t="shared" si="14"/>
        <v>1141</v>
      </c>
      <c r="W163" s="660" t="str">
        <f t="shared" si="15"/>
        <v>114</v>
      </c>
      <c r="X163" s="660" t="str">
        <f t="shared" si="16"/>
        <v>11</v>
      </c>
      <c r="Y163" s="660" t="str">
        <f t="shared" si="17"/>
        <v>1</v>
      </c>
    </row>
    <row r="164" spans="1:25" ht="16" x14ac:dyDescent="0.2">
      <c r="A164" s="679">
        <v>114101503</v>
      </c>
      <c r="B164" s="679" t="s">
        <v>3415</v>
      </c>
      <c r="C164" s="705"/>
      <c r="D164" s="705">
        <v>55823799</v>
      </c>
      <c r="S164" s="660"/>
      <c r="T164" s="660" t="str">
        <f t="shared" si="12"/>
        <v>114101</v>
      </c>
      <c r="U164" s="660" t="str">
        <f t="shared" si="13"/>
        <v>11410</v>
      </c>
      <c r="V164" s="660" t="str">
        <f t="shared" si="14"/>
        <v>1141</v>
      </c>
      <c r="W164" s="660" t="str">
        <f t="shared" si="15"/>
        <v>114</v>
      </c>
      <c r="X164" s="660" t="str">
        <f t="shared" si="16"/>
        <v>11</v>
      </c>
      <c r="Y164" s="660" t="str">
        <f t="shared" si="17"/>
        <v>1</v>
      </c>
    </row>
    <row r="165" spans="1:25" ht="16" x14ac:dyDescent="0.2">
      <c r="A165" s="679">
        <v>114101504</v>
      </c>
      <c r="B165" s="679" t="s">
        <v>3416</v>
      </c>
      <c r="C165" s="705">
        <v>42221754</v>
      </c>
      <c r="D165" s="705"/>
      <c r="S165" s="660"/>
      <c r="T165" s="660" t="str">
        <f t="shared" si="12"/>
        <v>114101</v>
      </c>
      <c r="U165" s="660" t="str">
        <f t="shared" si="13"/>
        <v>11410</v>
      </c>
      <c r="V165" s="660" t="str">
        <f t="shared" si="14"/>
        <v>1141</v>
      </c>
      <c r="W165" s="660" t="str">
        <f t="shared" si="15"/>
        <v>114</v>
      </c>
      <c r="X165" s="660" t="str">
        <f t="shared" si="16"/>
        <v>11</v>
      </c>
      <c r="Y165" s="660" t="str">
        <f t="shared" si="17"/>
        <v>1</v>
      </c>
    </row>
    <row r="166" spans="1:25" ht="16" x14ac:dyDescent="0.2">
      <c r="A166" s="679">
        <v>114101505</v>
      </c>
      <c r="B166" s="679" t="s">
        <v>3417</v>
      </c>
      <c r="C166" s="705"/>
      <c r="D166" s="705"/>
      <c r="S166" s="660"/>
      <c r="T166" s="660" t="str">
        <f t="shared" si="12"/>
        <v>114101</v>
      </c>
      <c r="U166" s="660" t="str">
        <f t="shared" si="13"/>
        <v>11410</v>
      </c>
      <c r="V166" s="660" t="str">
        <f t="shared" si="14"/>
        <v>1141</v>
      </c>
      <c r="W166" s="660" t="str">
        <f t="shared" si="15"/>
        <v>114</v>
      </c>
      <c r="X166" s="660" t="str">
        <f t="shared" si="16"/>
        <v>11</v>
      </c>
      <c r="Y166" s="660" t="str">
        <f t="shared" si="17"/>
        <v>1</v>
      </c>
    </row>
    <row r="167" spans="1:25" ht="16" x14ac:dyDescent="0.2">
      <c r="A167" s="679">
        <v>114101506</v>
      </c>
      <c r="B167" s="679" t="s">
        <v>3418</v>
      </c>
      <c r="C167" s="705"/>
      <c r="D167" s="705"/>
      <c r="S167" s="660"/>
      <c r="T167" s="660" t="str">
        <f t="shared" si="12"/>
        <v>114101</v>
      </c>
      <c r="U167" s="660" t="str">
        <f t="shared" si="13"/>
        <v>11410</v>
      </c>
      <c r="V167" s="660" t="str">
        <f t="shared" si="14"/>
        <v>1141</v>
      </c>
      <c r="W167" s="660" t="str">
        <f t="shared" si="15"/>
        <v>114</v>
      </c>
      <c r="X167" s="660" t="str">
        <f t="shared" si="16"/>
        <v>11</v>
      </c>
      <c r="Y167" s="660" t="str">
        <f t="shared" si="17"/>
        <v>1</v>
      </c>
    </row>
    <row r="168" spans="1:25" ht="16" x14ac:dyDescent="0.2">
      <c r="A168" s="679">
        <v>114101601</v>
      </c>
      <c r="B168" s="679" t="s">
        <v>3419</v>
      </c>
      <c r="C168" s="705">
        <v>5464293</v>
      </c>
      <c r="D168" s="705"/>
      <c r="S168" s="660"/>
      <c r="T168" s="660" t="str">
        <f t="shared" si="12"/>
        <v>114101</v>
      </c>
      <c r="U168" s="660" t="str">
        <f t="shared" si="13"/>
        <v>11410</v>
      </c>
      <c r="V168" s="660" t="str">
        <f t="shared" si="14"/>
        <v>1141</v>
      </c>
      <c r="W168" s="660" t="str">
        <f t="shared" si="15"/>
        <v>114</v>
      </c>
      <c r="X168" s="660" t="str">
        <f t="shared" si="16"/>
        <v>11</v>
      </c>
      <c r="Y168" s="660" t="str">
        <f t="shared" si="17"/>
        <v>1</v>
      </c>
    </row>
    <row r="169" spans="1:25" ht="16" x14ac:dyDescent="0.2">
      <c r="A169" s="679">
        <v>114101701</v>
      </c>
      <c r="B169" s="679" t="s">
        <v>3420</v>
      </c>
      <c r="C169" s="705">
        <v>772558808</v>
      </c>
      <c r="D169" s="705"/>
      <c r="S169" s="660"/>
      <c r="T169" s="660" t="str">
        <f t="shared" si="12"/>
        <v>114101</v>
      </c>
      <c r="U169" s="660" t="str">
        <f t="shared" si="13"/>
        <v>11410</v>
      </c>
      <c r="V169" s="660" t="str">
        <f t="shared" si="14"/>
        <v>1141</v>
      </c>
      <c r="W169" s="660" t="str">
        <f t="shared" si="15"/>
        <v>114</v>
      </c>
      <c r="X169" s="660" t="str">
        <f t="shared" si="16"/>
        <v>11</v>
      </c>
      <c r="Y169" s="660" t="str">
        <f t="shared" si="17"/>
        <v>1</v>
      </c>
    </row>
    <row r="170" spans="1:25" ht="16" x14ac:dyDescent="0.2">
      <c r="A170" s="679">
        <v>114101702</v>
      </c>
      <c r="B170" s="679" t="s">
        <v>3421</v>
      </c>
      <c r="C170" s="705">
        <v>1482744216</v>
      </c>
      <c r="D170" s="705"/>
      <c r="S170" s="660"/>
      <c r="T170" s="660" t="str">
        <f t="shared" si="12"/>
        <v>114101</v>
      </c>
      <c r="U170" s="660" t="str">
        <f t="shared" si="13"/>
        <v>11410</v>
      </c>
      <c r="V170" s="660" t="str">
        <f t="shared" si="14"/>
        <v>1141</v>
      </c>
      <c r="W170" s="660" t="str">
        <f t="shared" si="15"/>
        <v>114</v>
      </c>
      <c r="X170" s="660" t="str">
        <f t="shared" si="16"/>
        <v>11</v>
      </c>
      <c r="Y170" s="660" t="str">
        <f t="shared" si="17"/>
        <v>1</v>
      </c>
    </row>
    <row r="171" spans="1:25" ht="16" x14ac:dyDescent="0.2">
      <c r="A171" s="679">
        <v>114101901</v>
      </c>
      <c r="B171" s="679" t="s">
        <v>3422</v>
      </c>
      <c r="C171" s="705">
        <v>18924057</v>
      </c>
      <c r="D171" s="705"/>
      <c r="S171" s="660"/>
      <c r="T171" s="660" t="str">
        <f t="shared" si="12"/>
        <v>114101</v>
      </c>
      <c r="U171" s="660" t="str">
        <f t="shared" si="13"/>
        <v>11410</v>
      </c>
      <c r="V171" s="660" t="str">
        <f t="shared" si="14"/>
        <v>1141</v>
      </c>
      <c r="W171" s="660" t="str">
        <f t="shared" si="15"/>
        <v>114</v>
      </c>
      <c r="X171" s="660" t="str">
        <f t="shared" si="16"/>
        <v>11</v>
      </c>
      <c r="Y171" s="660" t="str">
        <f t="shared" si="17"/>
        <v>1</v>
      </c>
    </row>
    <row r="172" spans="1:25" ht="16" x14ac:dyDescent="0.2">
      <c r="A172" s="679">
        <v>114102104</v>
      </c>
      <c r="B172" s="679" t="s">
        <v>3423</v>
      </c>
      <c r="C172" s="705">
        <v>36798837</v>
      </c>
      <c r="D172" s="705"/>
      <c r="S172" s="660"/>
      <c r="T172" s="660" t="str">
        <f t="shared" si="12"/>
        <v>114102</v>
      </c>
      <c r="U172" s="660" t="str">
        <f t="shared" si="13"/>
        <v>11410</v>
      </c>
      <c r="V172" s="660" t="str">
        <f t="shared" si="14"/>
        <v>1141</v>
      </c>
      <c r="W172" s="660" t="str">
        <f t="shared" si="15"/>
        <v>114</v>
      </c>
      <c r="X172" s="660" t="str">
        <f t="shared" si="16"/>
        <v>11</v>
      </c>
      <c r="Y172" s="660" t="str">
        <f t="shared" si="17"/>
        <v>1</v>
      </c>
    </row>
    <row r="173" spans="1:25" ht="16" x14ac:dyDescent="0.2">
      <c r="A173" s="679">
        <v>114102202</v>
      </c>
      <c r="B173" s="679" t="s">
        <v>3424</v>
      </c>
      <c r="C173" s="705"/>
      <c r="D173" s="705"/>
      <c r="S173" s="660"/>
      <c r="T173" s="660" t="str">
        <f t="shared" si="12"/>
        <v>114102</v>
      </c>
      <c r="U173" s="660" t="str">
        <f t="shared" si="13"/>
        <v>11410</v>
      </c>
      <c r="V173" s="660" t="str">
        <f t="shared" si="14"/>
        <v>1141</v>
      </c>
      <c r="W173" s="660" t="str">
        <f t="shared" si="15"/>
        <v>114</v>
      </c>
      <c r="X173" s="660" t="str">
        <f t="shared" si="16"/>
        <v>11</v>
      </c>
      <c r="Y173" s="660" t="str">
        <f t="shared" si="17"/>
        <v>1</v>
      </c>
    </row>
    <row r="174" spans="1:25" ht="16" x14ac:dyDescent="0.2">
      <c r="A174" s="679">
        <v>114102304</v>
      </c>
      <c r="B174" s="679" t="s">
        <v>3425</v>
      </c>
      <c r="C174" s="705">
        <v>5229116</v>
      </c>
      <c r="D174" s="705"/>
      <c r="S174" s="660"/>
      <c r="T174" s="660" t="str">
        <f t="shared" si="12"/>
        <v>114102</v>
      </c>
      <c r="U174" s="660" t="str">
        <f t="shared" si="13"/>
        <v>11410</v>
      </c>
      <c r="V174" s="660" t="str">
        <f t="shared" si="14"/>
        <v>1141</v>
      </c>
      <c r="W174" s="660" t="str">
        <f t="shared" si="15"/>
        <v>114</v>
      </c>
      <c r="X174" s="660" t="str">
        <f t="shared" si="16"/>
        <v>11</v>
      </c>
      <c r="Y174" s="660" t="str">
        <f t="shared" si="17"/>
        <v>1</v>
      </c>
    </row>
    <row r="175" spans="1:25" ht="16" x14ac:dyDescent="0.2">
      <c r="A175" s="679">
        <v>114102305</v>
      </c>
      <c r="B175" s="679" t="s">
        <v>3426</v>
      </c>
      <c r="C175" s="705"/>
      <c r="D175" s="705"/>
      <c r="S175" s="660"/>
      <c r="T175" s="660" t="str">
        <f t="shared" si="12"/>
        <v>114102</v>
      </c>
      <c r="U175" s="660" t="str">
        <f t="shared" si="13"/>
        <v>11410</v>
      </c>
      <c r="V175" s="660" t="str">
        <f t="shared" si="14"/>
        <v>1141</v>
      </c>
      <c r="W175" s="660" t="str">
        <f t="shared" si="15"/>
        <v>114</v>
      </c>
      <c r="X175" s="660" t="str">
        <f t="shared" si="16"/>
        <v>11</v>
      </c>
      <c r="Y175" s="660" t="str">
        <f t="shared" si="17"/>
        <v>1</v>
      </c>
    </row>
    <row r="176" spans="1:25" ht="16" x14ac:dyDescent="0.2">
      <c r="A176" s="679">
        <v>114102801</v>
      </c>
      <c r="B176" s="679" t="s">
        <v>3427</v>
      </c>
      <c r="C176" s="705">
        <v>12972841</v>
      </c>
      <c r="D176" s="705"/>
      <c r="S176" s="660"/>
      <c r="T176" s="660" t="str">
        <f t="shared" si="12"/>
        <v>114102</v>
      </c>
      <c r="U176" s="660" t="str">
        <f t="shared" si="13"/>
        <v>11410</v>
      </c>
      <c r="V176" s="660" t="str">
        <f t="shared" si="14"/>
        <v>1141</v>
      </c>
      <c r="W176" s="660" t="str">
        <f t="shared" si="15"/>
        <v>114</v>
      </c>
      <c r="X176" s="660" t="str">
        <f t="shared" si="16"/>
        <v>11</v>
      </c>
      <c r="Y176" s="660" t="str">
        <f t="shared" si="17"/>
        <v>1</v>
      </c>
    </row>
    <row r="177" spans="1:25" ht="16" x14ac:dyDescent="0.2">
      <c r="A177" s="679">
        <v>114103105</v>
      </c>
      <c r="B177" s="679" t="s">
        <v>3428</v>
      </c>
      <c r="C177" s="705">
        <v>41977746</v>
      </c>
      <c r="D177" s="705"/>
      <c r="S177" s="660"/>
      <c r="T177" s="660" t="str">
        <f t="shared" si="12"/>
        <v>114103</v>
      </c>
      <c r="U177" s="660" t="str">
        <f t="shared" si="13"/>
        <v>11410</v>
      </c>
      <c r="V177" s="660" t="str">
        <f t="shared" si="14"/>
        <v>1141</v>
      </c>
      <c r="W177" s="660" t="str">
        <f t="shared" si="15"/>
        <v>114</v>
      </c>
      <c r="X177" s="660" t="str">
        <f t="shared" si="16"/>
        <v>11</v>
      </c>
      <c r="Y177" s="660" t="str">
        <f t="shared" si="17"/>
        <v>1</v>
      </c>
    </row>
    <row r="178" spans="1:25" ht="16" x14ac:dyDescent="0.2">
      <c r="A178" s="679">
        <v>114103203</v>
      </c>
      <c r="B178" s="679" t="s">
        <v>3429</v>
      </c>
      <c r="C178" s="705">
        <v>43856173</v>
      </c>
      <c r="D178" s="705"/>
      <c r="S178" s="660"/>
      <c r="T178" s="660" t="str">
        <f t="shared" si="12"/>
        <v>114103</v>
      </c>
      <c r="U178" s="660" t="str">
        <f t="shared" si="13"/>
        <v>11410</v>
      </c>
      <c r="V178" s="660" t="str">
        <f t="shared" si="14"/>
        <v>1141</v>
      </c>
      <c r="W178" s="660" t="str">
        <f t="shared" si="15"/>
        <v>114</v>
      </c>
      <c r="X178" s="660" t="str">
        <f t="shared" si="16"/>
        <v>11</v>
      </c>
      <c r="Y178" s="660" t="str">
        <f t="shared" si="17"/>
        <v>1</v>
      </c>
    </row>
    <row r="179" spans="1:25" ht="16" x14ac:dyDescent="0.2">
      <c r="A179" s="679">
        <v>114104106</v>
      </c>
      <c r="B179" s="679" t="s">
        <v>3430</v>
      </c>
      <c r="C179" s="705">
        <v>27700051</v>
      </c>
      <c r="D179" s="705"/>
      <c r="S179" s="660"/>
      <c r="T179" s="660" t="str">
        <f t="shared" si="12"/>
        <v>114104</v>
      </c>
      <c r="U179" s="660" t="str">
        <f t="shared" si="13"/>
        <v>11410</v>
      </c>
      <c r="V179" s="660" t="str">
        <f t="shared" si="14"/>
        <v>1141</v>
      </c>
      <c r="W179" s="660" t="str">
        <f t="shared" si="15"/>
        <v>114</v>
      </c>
      <c r="X179" s="660" t="str">
        <f t="shared" si="16"/>
        <v>11</v>
      </c>
      <c r="Y179" s="660" t="str">
        <f t="shared" si="17"/>
        <v>1</v>
      </c>
    </row>
    <row r="180" spans="1:25" ht="16" x14ac:dyDescent="0.2">
      <c r="A180" s="679">
        <v>114104203</v>
      </c>
      <c r="B180" s="679" t="s">
        <v>3431</v>
      </c>
      <c r="C180" s="705">
        <v>33276634</v>
      </c>
      <c r="D180" s="705"/>
      <c r="S180" s="660"/>
      <c r="T180" s="660" t="str">
        <f t="shared" si="12"/>
        <v>114104</v>
      </c>
      <c r="U180" s="660" t="str">
        <f t="shared" si="13"/>
        <v>11410</v>
      </c>
      <c r="V180" s="660" t="str">
        <f t="shared" si="14"/>
        <v>1141</v>
      </c>
      <c r="W180" s="660" t="str">
        <f t="shared" si="15"/>
        <v>114</v>
      </c>
      <c r="X180" s="660" t="str">
        <f t="shared" si="16"/>
        <v>11</v>
      </c>
      <c r="Y180" s="660" t="str">
        <f t="shared" si="17"/>
        <v>1</v>
      </c>
    </row>
    <row r="181" spans="1:25" ht="16" x14ac:dyDescent="0.2">
      <c r="A181" s="695">
        <v>114104305</v>
      </c>
      <c r="B181" s="679" t="s">
        <v>3432</v>
      </c>
      <c r="C181" s="705">
        <v>9345851</v>
      </c>
      <c r="D181" s="705"/>
      <c r="S181" s="660"/>
      <c r="T181" s="660" t="str">
        <f t="shared" si="12"/>
        <v>114104</v>
      </c>
      <c r="U181" s="660" t="str">
        <f t="shared" si="13"/>
        <v>11410</v>
      </c>
      <c r="V181" s="660" t="str">
        <f t="shared" si="14"/>
        <v>1141</v>
      </c>
      <c r="W181" s="660" t="str">
        <f t="shared" si="15"/>
        <v>114</v>
      </c>
      <c r="X181" s="660" t="str">
        <f t="shared" si="16"/>
        <v>11</v>
      </c>
      <c r="Y181" s="660" t="str">
        <f t="shared" si="17"/>
        <v>1</v>
      </c>
    </row>
    <row r="182" spans="1:25" ht="16" x14ac:dyDescent="0.2">
      <c r="A182" s="679">
        <v>114105101</v>
      </c>
      <c r="B182" s="679" t="s">
        <v>3433</v>
      </c>
      <c r="C182" s="705">
        <v>83595781</v>
      </c>
      <c r="D182" s="705"/>
      <c r="S182" s="660"/>
      <c r="T182" s="660" t="str">
        <f t="shared" si="12"/>
        <v>114105</v>
      </c>
      <c r="U182" s="660" t="str">
        <f t="shared" si="13"/>
        <v>11410</v>
      </c>
      <c r="V182" s="660" t="str">
        <f t="shared" si="14"/>
        <v>1141</v>
      </c>
      <c r="W182" s="660" t="str">
        <f t="shared" si="15"/>
        <v>114</v>
      </c>
      <c r="X182" s="660" t="str">
        <f t="shared" si="16"/>
        <v>11</v>
      </c>
      <c r="Y182" s="660" t="str">
        <f t="shared" si="17"/>
        <v>1</v>
      </c>
    </row>
    <row r="183" spans="1:25" ht="16" x14ac:dyDescent="0.2">
      <c r="A183" s="679">
        <v>114105201</v>
      </c>
      <c r="B183" s="679" t="s">
        <v>3434</v>
      </c>
      <c r="C183" s="705">
        <v>1790475</v>
      </c>
      <c r="D183" s="705"/>
      <c r="S183" s="660"/>
      <c r="T183" s="660" t="str">
        <f t="shared" si="12"/>
        <v>114105</v>
      </c>
      <c r="U183" s="660" t="str">
        <f t="shared" si="13"/>
        <v>11410</v>
      </c>
      <c r="V183" s="660" t="str">
        <f t="shared" si="14"/>
        <v>1141</v>
      </c>
      <c r="W183" s="660" t="str">
        <f t="shared" si="15"/>
        <v>114</v>
      </c>
      <c r="X183" s="660" t="str">
        <f t="shared" si="16"/>
        <v>11</v>
      </c>
      <c r="Y183" s="660" t="str">
        <f t="shared" si="17"/>
        <v>1</v>
      </c>
    </row>
    <row r="184" spans="1:25" ht="16" x14ac:dyDescent="0.2">
      <c r="A184" s="679">
        <v>114105306</v>
      </c>
      <c r="B184" s="679" t="s">
        <v>3435</v>
      </c>
      <c r="C184" s="705">
        <v>92413171</v>
      </c>
      <c r="D184" s="705"/>
      <c r="S184" s="660"/>
      <c r="T184" s="660" t="str">
        <f t="shared" si="12"/>
        <v>114105</v>
      </c>
      <c r="U184" s="660" t="str">
        <f t="shared" si="13"/>
        <v>11410</v>
      </c>
      <c r="V184" s="660" t="str">
        <f t="shared" si="14"/>
        <v>1141</v>
      </c>
      <c r="W184" s="660" t="str">
        <f t="shared" si="15"/>
        <v>114</v>
      </c>
      <c r="X184" s="660" t="str">
        <f t="shared" si="16"/>
        <v>11</v>
      </c>
      <c r="Y184" s="660" t="str">
        <f t="shared" si="17"/>
        <v>1</v>
      </c>
    </row>
    <row r="185" spans="1:25" ht="16" x14ac:dyDescent="0.2">
      <c r="A185" s="679">
        <v>114105307</v>
      </c>
      <c r="B185" s="679" t="s">
        <v>3436</v>
      </c>
      <c r="C185" s="705"/>
      <c r="D185" s="705"/>
      <c r="S185" s="660"/>
      <c r="T185" s="660" t="str">
        <f t="shared" si="12"/>
        <v>114105</v>
      </c>
      <c r="U185" s="660" t="str">
        <f t="shared" si="13"/>
        <v>11410</v>
      </c>
      <c r="V185" s="660" t="str">
        <f t="shared" si="14"/>
        <v>1141</v>
      </c>
      <c r="W185" s="660" t="str">
        <f t="shared" si="15"/>
        <v>114</v>
      </c>
      <c r="X185" s="660" t="str">
        <f t="shared" si="16"/>
        <v>11</v>
      </c>
      <c r="Y185" s="660" t="str">
        <f t="shared" si="17"/>
        <v>1</v>
      </c>
    </row>
    <row r="186" spans="1:25" ht="16" x14ac:dyDescent="0.2">
      <c r="A186" s="679">
        <v>114105308</v>
      </c>
      <c r="B186" s="679" t="s">
        <v>3437</v>
      </c>
      <c r="C186" s="705"/>
      <c r="D186" s="705">
        <v>201635</v>
      </c>
      <c r="S186" s="660"/>
      <c r="T186" s="660" t="str">
        <f t="shared" si="12"/>
        <v>114105</v>
      </c>
      <c r="U186" s="660" t="str">
        <f t="shared" si="13"/>
        <v>11410</v>
      </c>
      <c r="V186" s="660" t="str">
        <f t="shared" si="14"/>
        <v>1141</v>
      </c>
      <c r="W186" s="660" t="str">
        <f t="shared" si="15"/>
        <v>114</v>
      </c>
      <c r="X186" s="660" t="str">
        <f t="shared" si="16"/>
        <v>11</v>
      </c>
      <c r="Y186" s="660" t="str">
        <f t="shared" si="17"/>
        <v>1</v>
      </c>
    </row>
    <row r="187" spans="1:25" ht="16" x14ac:dyDescent="0.2">
      <c r="A187" s="679">
        <v>114105601</v>
      </c>
      <c r="B187" s="679" t="s">
        <v>3438</v>
      </c>
      <c r="C187" s="705"/>
      <c r="D187" s="705"/>
      <c r="S187" s="660"/>
      <c r="T187" s="660" t="str">
        <f t="shared" si="12"/>
        <v>114105</v>
      </c>
      <c r="U187" s="660" t="str">
        <f t="shared" si="13"/>
        <v>11410</v>
      </c>
      <c r="V187" s="660" t="str">
        <f t="shared" si="14"/>
        <v>1141</v>
      </c>
      <c r="W187" s="660" t="str">
        <f t="shared" si="15"/>
        <v>114</v>
      </c>
      <c r="X187" s="660" t="str">
        <f t="shared" si="16"/>
        <v>11</v>
      </c>
      <c r="Y187" s="660" t="str">
        <f t="shared" si="17"/>
        <v>1</v>
      </c>
    </row>
    <row r="188" spans="1:25" ht="16" x14ac:dyDescent="0.2">
      <c r="A188" s="679">
        <v>114106101</v>
      </c>
      <c r="B188" s="679" t="s">
        <v>3439</v>
      </c>
      <c r="C188" s="705">
        <v>101971756</v>
      </c>
      <c r="D188" s="705"/>
      <c r="S188" s="660"/>
      <c r="T188" s="660" t="str">
        <f t="shared" si="12"/>
        <v>114106</v>
      </c>
      <c r="U188" s="660" t="str">
        <f t="shared" si="13"/>
        <v>11410</v>
      </c>
      <c r="V188" s="660" t="str">
        <f t="shared" si="14"/>
        <v>1141</v>
      </c>
      <c r="W188" s="660" t="str">
        <f t="shared" si="15"/>
        <v>114</v>
      </c>
      <c r="X188" s="660" t="str">
        <f t="shared" si="16"/>
        <v>11</v>
      </c>
      <c r="Y188" s="660" t="str">
        <f t="shared" si="17"/>
        <v>1</v>
      </c>
    </row>
    <row r="189" spans="1:25" ht="16" x14ac:dyDescent="0.2">
      <c r="A189" s="679">
        <v>114106204</v>
      </c>
      <c r="B189" s="679" t="s">
        <v>3440</v>
      </c>
      <c r="C189" s="705"/>
      <c r="D189" s="705"/>
      <c r="S189" s="660"/>
      <c r="T189" s="660" t="str">
        <f t="shared" si="12"/>
        <v>114106</v>
      </c>
      <c r="U189" s="660" t="str">
        <f t="shared" si="13"/>
        <v>11410</v>
      </c>
      <c r="V189" s="660" t="str">
        <f t="shared" si="14"/>
        <v>1141</v>
      </c>
      <c r="W189" s="660" t="str">
        <f t="shared" si="15"/>
        <v>114</v>
      </c>
      <c r="X189" s="660" t="str">
        <f t="shared" si="16"/>
        <v>11</v>
      </c>
      <c r="Y189" s="660" t="str">
        <f t="shared" si="17"/>
        <v>1</v>
      </c>
    </row>
    <row r="190" spans="1:25" ht="16" x14ac:dyDescent="0.2">
      <c r="A190" s="679">
        <v>114106309</v>
      </c>
      <c r="B190" s="679" t="s">
        <v>3441</v>
      </c>
      <c r="C190" s="705">
        <v>17653792</v>
      </c>
      <c r="D190" s="705"/>
      <c r="S190" s="660"/>
      <c r="T190" s="660" t="str">
        <f t="shared" si="12"/>
        <v>114106</v>
      </c>
      <c r="U190" s="660" t="str">
        <f t="shared" si="13"/>
        <v>11410</v>
      </c>
      <c r="V190" s="660" t="str">
        <f t="shared" si="14"/>
        <v>1141</v>
      </c>
      <c r="W190" s="660" t="str">
        <f t="shared" si="15"/>
        <v>114</v>
      </c>
      <c r="X190" s="660" t="str">
        <f t="shared" si="16"/>
        <v>11</v>
      </c>
      <c r="Y190" s="660" t="str">
        <f t="shared" si="17"/>
        <v>1</v>
      </c>
    </row>
    <row r="191" spans="1:25" ht="16" x14ac:dyDescent="0.2">
      <c r="A191" s="679">
        <v>114107205</v>
      </c>
      <c r="B191" s="679" t="s">
        <v>3442</v>
      </c>
      <c r="C191" s="705"/>
      <c r="D191" s="705"/>
      <c r="S191" s="660"/>
      <c r="T191" s="660" t="str">
        <f t="shared" si="12"/>
        <v>114107</v>
      </c>
      <c r="U191" s="660" t="str">
        <f t="shared" si="13"/>
        <v>11410</v>
      </c>
      <c r="V191" s="660" t="str">
        <f t="shared" si="14"/>
        <v>1141</v>
      </c>
      <c r="W191" s="660" t="str">
        <f t="shared" si="15"/>
        <v>114</v>
      </c>
      <c r="X191" s="660" t="str">
        <f t="shared" si="16"/>
        <v>11</v>
      </c>
      <c r="Y191" s="660" t="str">
        <f t="shared" si="17"/>
        <v>1</v>
      </c>
    </row>
    <row r="192" spans="1:25" ht="16" x14ac:dyDescent="0.2">
      <c r="A192" s="679">
        <v>114107206</v>
      </c>
      <c r="B192" s="679" t="s">
        <v>3443</v>
      </c>
      <c r="C192" s="705">
        <v>7534533</v>
      </c>
      <c r="D192" s="705"/>
      <c r="S192" s="660"/>
      <c r="T192" s="660" t="str">
        <f t="shared" si="12"/>
        <v>114107</v>
      </c>
      <c r="U192" s="660" t="str">
        <f t="shared" si="13"/>
        <v>11410</v>
      </c>
      <c r="V192" s="660" t="str">
        <f t="shared" si="14"/>
        <v>1141</v>
      </c>
      <c r="W192" s="660" t="str">
        <f t="shared" si="15"/>
        <v>114</v>
      </c>
      <c r="X192" s="660" t="str">
        <f t="shared" si="16"/>
        <v>11</v>
      </c>
      <c r="Y192" s="660" t="str">
        <f t="shared" si="17"/>
        <v>1</v>
      </c>
    </row>
    <row r="193" spans="1:25" ht="16" x14ac:dyDescent="0.2">
      <c r="A193" s="679">
        <v>114107310</v>
      </c>
      <c r="B193" s="679" t="s">
        <v>3444</v>
      </c>
      <c r="C193" s="705">
        <v>68206618</v>
      </c>
      <c r="D193" s="705"/>
      <c r="S193" s="660"/>
      <c r="T193" s="660" t="str">
        <f t="shared" si="12"/>
        <v>114107</v>
      </c>
      <c r="U193" s="660" t="str">
        <f t="shared" si="13"/>
        <v>11410</v>
      </c>
      <c r="V193" s="660" t="str">
        <f t="shared" si="14"/>
        <v>1141</v>
      </c>
      <c r="W193" s="660" t="str">
        <f t="shared" si="15"/>
        <v>114</v>
      </c>
      <c r="X193" s="660" t="str">
        <f t="shared" si="16"/>
        <v>11</v>
      </c>
      <c r="Y193" s="660" t="str">
        <f t="shared" si="17"/>
        <v>1</v>
      </c>
    </row>
    <row r="194" spans="1:25" ht="16" x14ac:dyDescent="0.2">
      <c r="A194" s="679">
        <v>114107311</v>
      </c>
      <c r="B194" s="679" t="s">
        <v>3445</v>
      </c>
      <c r="C194" s="705">
        <v>22474152</v>
      </c>
      <c r="D194" s="705"/>
      <c r="S194" s="660"/>
      <c r="T194" s="660" t="str">
        <f t="shared" si="12"/>
        <v>114107</v>
      </c>
      <c r="U194" s="660" t="str">
        <f t="shared" si="13"/>
        <v>11410</v>
      </c>
      <c r="V194" s="660" t="str">
        <f t="shared" si="14"/>
        <v>1141</v>
      </c>
      <c r="W194" s="660" t="str">
        <f t="shared" si="15"/>
        <v>114</v>
      </c>
      <c r="X194" s="660" t="str">
        <f t="shared" si="16"/>
        <v>11</v>
      </c>
      <c r="Y194" s="660" t="str">
        <f t="shared" si="17"/>
        <v>1</v>
      </c>
    </row>
    <row r="195" spans="1:25" ht="16" x14ac:dyDescent="0.2">
      <c r="A195" s="679">
        <v>114108107</v>
      </c>
      <c r="B195" s="679" t="s">
        <v>3446</v>
      </c>
      <c r="C195" s="705"/>
      <c r="D195" s="705">
        <v>1340261</v>
      </c>
      <c r="S195" s="660"/>
      <c r="T195" s="660" t="str">
        <f t="shared" si="12"/>
        <v>114108</v>
      </c>
      <c r="U195" s="660" t="str">
        <f t="shared" si="13"/>
        <v>11410</v>
      </c>
      <c r="V195" s="660" t="str">
        <f t="shared" si="14"/>
        <v>1141</v>
      </c>
      <c r="W195" s="660" t="str">
        <f t="shared" si="15"/>
        <v>114</v>
      </c>
      <c r="X195" s="660" t="str">
        <f t="shared" si="16"/>
        <v>11</v>
      </c>
      <c r="Y195" s="660" t="str">
        <f t="shared" si="17"/>
        <v>1</v>
      </c>
    </row>
    <row r="196" spans="1:25" ht="16" x14ac:dyDescent="0.2">
      <c r="A196" s="679">
        <v>114108311</v>
      </c>
      <c r="B196" s="679" t="s">
        <v>3447</v>
      </c>
      <c r="C196" s="705"/>
      <c r="D196" s="705"/>
      <c r="S196" s="660"/>
      <c r="T196" s="660" t="str">
        <f t="shared" ref="T196:T259" si="18">IF(LEN($A196)&gt;=2,LEFT($A196,6),"")</f>
        <v>114108</v>
      </c>
      <c r="U196" s="660" t="str">
        <f t="shared" ref="U196:U259" si="19">IF(LEN($A196)&gt;=2,LEFT($A196,5),"")</f>
        <v>11410</v>
      </c>
      <c r="V196" s="660" t="str">
        <f t="shared" ref="V196:V259" si="20">IF(LEN($A196)&gt;=2,LEFT($A196,4),"")</f>
        <v>1141</v>
      </c>
      <c r="W196" s="660" t="str">
        <f t="shared" ref="W196:W259" si="21">IF(LEN($A196)&gt;=2,LEFT($A196,3),"")</f>
        <v>114</v>
      </c>
      <c r="X196" s="660" t="str">
        <f t="shared" ref="X196:X259" si="22">IF(LEN($A196)&gt;=2,LEFT($A196,2),"")</f>
        <v>11</v>
      </c>
      <c r="Y196" s="660" t="str">
        <f t="shared" ref="Y196:Y259" si="23">IF(LEN($A196)&gt;=2,LEFT($A196,1),"")</f>
        <v>1</v>
      </c>
    </row>
    <row r="197" spans="1:25" ht="16" x14ac:dyDescent="0.2">
      <c r="A197" s="679">
        <v>114108402</v>
      </c>
      <c r="B197" s="679" t="s">
        <v>3448</v>
      </c>
      <c r="C197" s="705">
        <v>87283</v>
      </c>
      <c r="D197" s="705"/>
      <c r="S197" s="660"/>
      <c r="T197" s="660" t="str">
        <f t="shared" si="18"/>
        <v>114108</v>
      </c>
      <c r="U197" s="660" t="str">
        <f t="shared" si="19"/>
        <v>11410</v>
      </c>
      <c r="V197" s="660" t="str">
        <f t="shared" si="20"/>
        <v>1141</v>
      </c>
      <c r="W197" s="660" t="str">
        <f t="shared" si="21"/>
        <v>114</v>
      </c>
      <c r="X197" s="660" t="str">
        <f t="shared" si="22"/>
        <v>11</v>
      </c>
      <c r="Y197" s="660" t="str">
        <f t="shared" si="23"/>
        <v>1</v>
      </c>
    </row>
    <row r="198" spans="1:25" ht="16" x14ac:dyDescent="0.2">
      <c r="A198" s="679">
        <v>114109101</v>
      </c>
      <c r="B198" s="679" t="s">
        <v>3449</v>
      </c>
      <c r="C198" s="705">
        <v>9287307</v>
      </c>
      <c r="D198" s="705"/>
      <c r="S198" s="660"/>
      <c r="T198" s="660" t="str">
        <f t="shared" si="18"/>
        <v>114109</v>
      </c>
      <c r="U198" s="660" t="str">
        <f t="shared" si="19"/>
        <v>11410</v>
      </c>
      <c r="V198" s="660" t="str">
        <f t="shared" si="20"/>
        <v>1141</v>
      </c>
      <c r="W198" s="660" t="str">
        <f t="shared" si="21"/>
        <v>114</v>
      </c>
      <c r="X198" s="660" t="str">
        <f t="shared" si="22"/>
        <v>11</v>
      </c>
      <c r="Y198" s="660" t="str">
        <f t="shared" si="23"/>
        <v>1</v>
      </c>
    </row>
    <row r="199" spans="1:25" ht="16" x14ac:dyDescent="0.2">
      <c r="A199" s="679">
        <v>114109312</v>
      </c>
      <c r="B199" s="679" t="s">
        <v>3450</v>
      </c>
      <c r="C199" s="705">
        <v>3558673</v>
      </c>
      <c r="D199" s="705"/>
      <c r="S199" s="660"/>
      <c r="T199" s="660" t="str">
        <f t="shared" si="18"/>
        <v>114109</v>
      </c>
      <c r="U199" s="660" t="str">
        <f t="shared" si="19"/>
        <v>11410</v>
      </c>
      <c r="V199" s="660" t="str">
        <f t="shared" si="20"/>
        <v>1141</v>
      </c>
      <c r="W199" s="660" t="str">
        <f t="shared" si="21"/>
        <v>114</v>
      </c>
      <c r="X199" s="660" t="str">
        <f t="shared" si="22"/>
        <v>11</v>
      </c>
      <c r="Y199" s="660" t="str">
        <f t="shared" si="23"/>
        <v>1</v>
      </c>
    </row>
    <row r="200" spans="1:25" ht="16" x14ac:dyDescent="0.2">
      <c r="A200" s="679">
        <v>114110108</v>
      </c>
      <c r="B200" s="679" t="s">
        <v>3451</v>
      </c>
      <c r="C200" s="705">
        <v>24463326</v>
      </c>
      <c r="D200" s="705"/>
      <c r="S200" s="660"/>
      <c r="T200" s="660" t="str">
        <f t="shared" si="18"/>
        <v>114110</v>
      </c>
      <c r="U200" s="660" t="str">
        <f t="shared" si="19"/>
        <v>11411</v>
      </c>
      <c r="V200" s="660" t="str">
        <f t="shared" si="20"/>
        <v>1141</v>
      </c>
      <c r="W200" s="660" t="str">
        <f t="shared" si="21"/>
        <v>114</v>
      </c>
      <c r="X200" s="660" t="str">
        <f t="shared" si="22"/>
        <v>11</v>
      </c>
      <c r="Y200" s="660" t="str">
        <f t="shared" si="23"/>
        <v>1</v>
      </c>
    </row>
    <row r="201" spans="1:25" ht="16" x14ac:dyDescent="0.2">
      <c r="A201" s="679">
        <v>114110109</v>
      </c>
      <c r="B201" s="679" t="s">
        <v>3452</v>
      </c>
      <c r="C201" s="705">
        <v>126034736</v>
      </c>
      <c r="D201" s="705"/>
      <c r="S201" s="660"/>
      <c r="T201" s="660" t="str">
        <f t="shared" si="18"/>
        <v>114110</v>
      </c>
      <c r="U201" s="660" t="str">
        <f t="shared" si="19"/>
        <v>11411</v>
      </c>
      <c r="V201" s="660" t="str">
        <f t="shared" si="20"/>
        <v>1141</v>
      </c>
      <c r="W201" s="660" t="str">
        <f t="shared" si="21"/>
        <v>114</v>
      </c>
      <c r="X201" s="660" t="str">
        <f t="shared" si="22"/>
        <v>11</v>
      </c>
      <c r="Y201" s="660" t="str">
        <f t="shared" si="23"/>
        <v>1</v>
      </c>
    </row>
    <row r="202" spans="1:25" ht="16" x14ac:dyDescent="0.2">
      <c r="A202" s="679">
        <v>114110601</v>
      </c>
      <c r="B202" s="679" t="s">
        <v>3453</v>
      </c>
      <c r="C202" s="705"/>
      <c r="D202" s="705"/>
      <c r="S202" s="660"/>
      <c r="T202" s="660" t="str">
        <f t="shared" si="18"/>
        <v>114110</v>
      </c>
      <c r="U202" s="660" t="str">
        <f t="shared" si="19"/>
        <v>11411</v>
      </c>
      <c r="V202" s="660" t="str">
        <f t="shared" si="20"/>
        <v>1141</v>
      </c>
      <c r="W202" s="660" t="str">
        <f t="shared" si="21"/>
        <v>114</v>
      </c>
      <c r="X202" s="660" t="str">
        <f t="shared" si="22"/>
        <v>11</v>
      </c>
      <c r="Y202" s="660" t="str">
        <f t="shared" si="23"/>
        <v>1</v>
      </c>
    </row>
    <row r="203" spans="1:25" ht="16" x14ac:dyDescent="0.2">
      <c r="A203" s="679">
        <v>114111102</v>
      </c>
      <c r="B203" s="679" t="s">
        <v>3454</v>
      </c>
      <c r="C203" s="705"/>
      <c r="D203" s="705"/>
      <c r="S203" s="660"/>
      <c r="T203" s="660" t="str">
        <f t="shared" si="18"/>
        <v>114111</v>
      </c>
      <c r="U203" s="660" t="str">
        <f t="shared" si="19"/>
        <v>11411</v>
      </c>
      <c r="V203" s="660" t="str">
        <f t="shared" si="20"/>
        <v>1141</v>
      </c>
      <c r="W203" s="660" t="str">
        <f t="shared" si="21"/>
        <v>114</v>
      </c>
      <c r="X203" s="660" t="str">
        <f t="shared" si="22"/>
        <v>11</v>
      </c>
      <c r="Y203" s="660" t="str">
        <f t="shared" si="23"/>
        <v>1</v>
      </c>
    </row>
    <row r="204" spans="1:25" ht="16" x14ac:dyDescent="0.2">
      <c r="A204" s="679">
        <v>114111201</v>
      </c>
      <c r="B204" s="679" t="s">
        <v>3455</v>
      </c>
      <c r="C204" s="705"/>
      <c r="D204" s="705">
        <v>72960908</v>
      </c>
      <c r="S204" s="660"/>
      <c r="T204" s="660" t="str">
        <f t="shared" si="18"/>
        <v>114111</v>
      </c>
      <c r="U204" s="660" t="str">
        <f t="shared" si="19"/>
        <v>11411</v>
      </c>
      <c r="V204" s="660" t="str">
        <f t="shared" si="20"/>
        <v>1141</v>
      </c>
      <c r="W204" s="660" t="str">
        <f t="shared" si="21"/>
        <v>114</v>
      </c>
      <c r="X204" s="660" t="str">
        <f t="shared" si="22"/>
        <v>11</v>
      </c>
      <c r="Y204" s="660" t="str">
        <f t="shared" si="23"/>
        <v>1</v>
      </c>
    </row>
    <row r="205" spans="1:25" ht="16" x14ac:dyDescent="0.2">
      <c r="A205" s="679">
        <v>114111703</v>
      </c>
      <c r="B205" s="679" t="s">
        <v>3456</v>
      </c>
      <c r="C205" s="705">
        <v>4966</v>
      </c>
      <c r="D205" s="705"/>
      <c r="S205" s="660"/>
      <c r="T205" s="660" t="str">
        <f t="shared" si="18"/>
        <v>114111</v>
      </c>
      <c r="U205" s="660" t="str">
        <f t="shared" si="19"/>
        <v>11411</v>
      </c>
      <c r="V205" s="660" t="str">
        <f t="shared" si="20"/>
        <v>1141</v>
      </c>
      <c r="W205" s="660" t="str">
        <f t="shared" si="21"/>
        <v>114</v>
      </c>
      <c r="X205" s="660" t="str">
        <f t="shared" si="22"/>
        <v>11</v>
      </c>
      <c r="Y205" s="660" t="str">
        <f t="shared" si="23"/>
        <v>1</v>
      </c>
    </row>
    <row r="206" spans="1:25" ht="16" x14ac:dyDescent="0.2">
      <c r="A206" s="679">
        <v>114112313</v>
      </c>
      <c r="B206" s="679" t="s">
        <v>3457</v>
      </c>
      <c r="C206" s="705">
        <v>134729234</v>
      </c>
      <c r="D206" s="705"/>
      <c r="S206" s="660"/>
      <c r="T206" s="660" t="str">
        <f t="shared" si="18"/>
        <v>114112</v>
      </c>
      <c r="U206" s="660" t="str">
        <f t="shared" si="19"/>
        <v>11411</v>
      </c>
      <c r="V206" s="660" t="str">
        <f t="shared" si="20"/>
        <v>1141</v>
      </c>
      <c r="W206" s="660" t="str">
        <f t="shared" si="21"/>
        <v>114</v>
      </c>
      <c r="X206" s="660" t="str">
        <f t="shared" si="22"/>
        <v>11</v>
      </c>
      <c r="Y206" s="660" t="str">
        <f t="shared" si="23"/>
        <v>1</v>
      </c>
    </row>
    <row r="207" spans="1:25" ht="16" x14ac:dyDescent="0.2">
      <c r="A207" s="679">
        <v>114112401</v>
      </c>
      <c r="B207" s="679" t="s">
        <v>3458</v>
      </c>
      <c r="C207" s="705">
        <v>174976346</v>
      </c>
      <c r="D207" s="705"/>
      <c r="S207" s="660"/>
      <c r="T207" s="660" t="str">
        <f t="shared" si="18"/>
        <v>114112</v>
      </c>
      <c r="U207" s="660" t="str">
        <f t="shared" si="19"/>
        <v>11411</v>
      </c>
      <c r="V207" s="660" t="str">
        <f t="shared" si="20"/>
        <v>1141</v>
      </c>
      <c r="W207" s="660" t="str">
        <f t="shared" si="21"/>
        <v>114</v>
      </c>
      <c r="X207" s="660" t="str">
        <f t="shared" si="22"/>
        <v>11</v>
      </c>
      <c r="Y207" s="660" t="str">
        <f t="shared" si="23"/>
        <v>1</v>
      </c>
    </row>
    <row r="208" spans="1:25" ht="16" x14ac:dyDescent="0.2">
      <c r="A208" s="679">
        <v>114113110</v>
      </c>
      <c r="B208" s="679" t="s">
        <v>3459</v>
      </c>
      <c r="C208" s="705">
        <v>54207519</v>
      </c>
      <c r="D208" s="705"/>
      <c r="S208" s="660"/>
      <c r="T208" s="660" t="str">
        <f t="shared" si="18"/>
        <v>114113</v>
      </c>
      <c r="U208" s="660" t="str">
        <f t="shared" si="19"/>
        <v>11411</v>
      </c>
      <c r="V208" s="660" t="str">
        <f t="shared" si="20"/>
        <v>1141</v>
      </c>
      <c r="W208" s="660" t="str">
        <f t="shared" si="21"/>
        <v>114</v>
      </c>
      <c r="X208" s="660" t="str">
        <f t="shared" si="22"/>
        <v>11</v>
      </c>
      <c r="Y208" s="660" t="str">
        <f t="shared" si="23"/>
        <v>1</v>
      </c>
    </row>
    <row r="209" spans="1:25" ht="16" x14ac:dyDescent="0.2">
      <c r="A209" s="679">
        <v>114114111</v>
      </c>
      <c r="B209" s="679" t="s">
        <v>3460</v>
      </c>
      <c r="C209" s="705">
        <v>6423382</v>
      </c>
      <c r="D209" s="705"/>
      <c r="S209" s="660"/>
      <c r="T209" s="660" t="str">
        <f t="shared" si="18"/>
        <v>114114</v>
      </c>
      <c r="U209" s="660" t="str">
        <f t="shared" si="19"/>
        <v>11411</v>
      </c>
      <c r="V209" s="660" t="str">
        <f t="shared" si="20"/>
        <v>1141</v>
      </c>
      <c r="W209" s="660" t="str">
        <f t="shared" si="21"/>
        <v>114</v>
      </c>
      <c r="X209" s="660" t="str">
        <f t="shared" si="22"/>
        <v>11</v>
      </c>
      <c r="Y209" s="660" t="str">
        <f t="shared" si="23"/>
        <v>1</v>
      </c>
    </row>
    <row r="210" spans="1:25" ht="16" x14ac:dyDescent="0.2">
      <c r="A210" s="679">
        <v>114116401</v>
      </c>
      <c r="B210" s="679" t="s">
        <v>3461</v>
      </c>
      <c r="C210" s="705">
        <v>221745639</v>
      </c>
      <c r="D210" s="705"/>
      <c r="S210" s="660"/>
      <c r="T210" s="660" t="str">
        <f t="shared" si="18"/>
        <v>114116</v>
      </c>
      <c r="U210" s="660" t="str">
        <f t="shared" si="19"/>
        <v>11411</v>
      </c>
      <c r="V210" s="660" t="str">
        <f t="shared" si="20"/>
        <v>1141</v>
      </c>
      <c r="W210" s="660" t="str">
        <f t="shared" si="21"/>
        <v>114</v>
      </c>
      <c r="X210" s="660" t="str">
        <f t="shared" si="22"/>
        <v>11</v>
      </c>
      <c r="Y210" s="660" t="str">
        <f t="shared" si="23"/>
        <v>1</v>
      </c>
    </row>
    <row r="211" spans="1:25" ht="16" x14ac:dyDescent="0.2">
      <c r="A211" s="679">
        <v>114600000</v>
      </c>
      <c r="B211" s="679" t="s">
        <v>3462</v>
      </c>
      <c r="C211" s="705"/>
      <c r="D211" s="705">
        <v>4247320</v>
      </c>
      <c r="S211" s="660"/>
      <c r="T211" s="660" t="str">
        <f t="shared" si="18"/>
        <v>114600</v>
      </c>
      <c r="U211" s="660" t="str">
        <f t="shared" si="19"/>
        <v>11460</v>
      </c>
      <c r="V211" s="660" t="str">
        <f t="shared" si="20"/>
        <v>1146</v>
      </c>
      <c r="W211" s="660" t="str">
        <f t="shared" si="21"/>
        <v>114</v>
      </c>
      <c r="X211" s="660" t="str">
        <f t="shared" si="22"/>
        <v>11</v>
      </c>
      <c r="Y211" s="660" t="str">
        <f t="shared" si="23"/>
        <v>1</v>
      </c>
    </row>
    <row r="212" spans="1:25" ht="16" x14ac:dyDescent="0.2">
      <c r="A212" s="679">
        <v>114700000</v>
      </c>
      <c r="B212" s="679" t="s">
        <v>3463</v>
      </c>
      <c r="C212" s="705">
        <v>95978957</v>
      </c>
      <c r="D212" s="705"/>
      <c r="S212" s="660"/>
      <c r="T212" s="660" t="str">
        <f t="shared" si="18"/>
        <v>114700</v>
      </c>
      <c r="U212" s="660" t="str">
        <f t="shared" si="19"/>
        <v>11470</v>
      </c>
      <c r="V212" s="660" t="str">
        <f t="shared" si="20"/>
        <v>1147</v>
      </c>
      <c r="W212" s="660" t="str">
        <f t="shared" si="21"/>
        <v>114</v>
      </c>
      <c r="X212" s="660" t="str">
        <f t="shared" si="22"/>
        <v>11</v>
      </c>
      <c r="Y212" s="660" t="str">
        <f t="shared" si="23"/>
        <v>1</v>
      </c>
    </row>
    <row r="213" spans="1:25" ht="16" x14ac:dyDescent="0.2">
      <c r="A213" s="679">
        <v>115100000</v>
      </c>
      <c r="B213" s="679" t="s">
        <v>3464</v>
      </c>
      <c r="C213" s="705"/>
      <c r="D213" s="705"/>
      <c r="S213" s="660"/>
      <c r="T213" s="660" t="str">
        <f t="shared" si="18"/>
        <v>115100</v>
      </c>
      <c r="U213" s="660" t="str">
        <f t="shared" si="19"/>
        <v>11510</v>
      </c>
      <c r="V213" s="660" t="str">
        <f t="shared" si="20"/>
        <v>1151</v>
      </c>
      <c r="W213" s="660" t="str">
        <f t="shared" si="21"/>
        <v>115</v>
      </c>
      <c r="X213" s="660" t="str">
        <f t="shared" si="22"/>
        <v>11</v>
      </c>
      <c r="Y213" s="660" t="str">
        <f t="shared" si="23"/>
        <v>1</v>
      </c>
    </row>
    <row r="214" spans="1:25" ht="16" x14ac:dyDescent="0.2">
      <c r="A214" s="679">
        <v>115600000</v>
      </c>
      <c r="B214" s="679" t="s">
        <v>3465</v>
      </c>
      <c r="C214" s="705"/>
      <c r="D214" s="705"/>
      <c r="S214" s="660"/>
      <c r="T214" s="660" t="str">
        <f t="shared" si="18"/>
        <v>115600</v>
      </c>
      <c r="U214" s="660" t="str">
        <f t="shared" si="19"/>
        <v>11560</v>
      </c>
      <c r="V214" s="660" t="str">
        <f t="shared" si="20"/>
        <v>1156</v>
      </c>
      <c r="W214" s="660" t="str">
        <f t="shared" si="21"/>
        <v>115</v>
      </c>
      <c r="X214" s="660" t="str">
        <f t="shared" si="22"/>
        <v>11</v>
      </c>
      <c r="Y214" s="660" t="str">
        <f t="shared" si="23"/>
        <v>1</v>
      </c>
    </row>
    <row r="215" spans="1:25" ht="16" x14ac:dyDescent="0.2">
      <c r="A215" s="679">
        <v>115700000</v>
      </c>
      <c r="B215" s="679" t="s">
        <v>3466</v>
      </c>
      <c r="C215" s="705"/>
      <c r="D215" s="705"/>
      <c r="S215" s="660"/>
      <c r="T215" s="660" t="str">
        <f t="shared" si="18"/>
        <v>115700</v>
      </c>
      <c r="U215" s="660" t="str">
        <f t="shared" si="19"/>
        <v>11570</v>
      </c>
      <c r="V215" s="660" t="str">
        <f t="shared" si="20"/>
        <v>1157</v>
      </c>
      <c r="W215" s="660" t="str">
        <f t="shared" si="21"/>
        <v>115</v>
      </c>
      <c r="X215" s="660" t="str">
        <f t="shared" si="22"/>
        <v>11</v>
      </c>
      <c r="Y215" s="660" t="str">
        <f t="shared" si="23"/>
        <v>1</v>
      </c>
    </row>
    <row r="216" spans="1:25" ht="16" x14ac:dyDescent="0.2">
      <c r="A216" s="679">
        <v>116100000</v>
      </c>
      <c r="B216" s="679" t="s">
        <v>3467</v>
      </c>
      <c r="C216" s="705"/>
      <c r="D216" s="705"/>
      <c r="S216" s="660"/>
      <c r="T216" s="660" t="str">
        <f t="shared" si="18"/>
        <v>116100</v>
      </c>
      <c r="U216" s="660" t="str">
        <f t="shared" si="19"/>
        <v>11610</v>
      </c>
      <c r="V216" s="660" t="str">
        <f t="shared" si="20"/>
        <v>1161</v>
      </c>
      <c r="W216" s="660" t="str">
        <f t="shared" si="21"/>
        <v>116</v>
      </c>
      <c r="X216" s="660" t="str">
        <f t="shared" si="22"/>
        <v>11</v>
      </c>
      <c r="Y216" s="660" t="str">
        <f t="shared" si="23"/>
        <v>1</v>
      </c>
    </row>
    <row r="217" spans="1:25" ht="16" x14ac:dyDescent="0.2">
      <c r="A217" s="679">
        <v>116600000</v>
      </c>
      <c r="B217" s="679" t="s">
        <v>3468</v>
      </c>
      <c r="C217" s="705"/>
      <c r="D217" s="705"/>
      <c r="S217" s="660"/>
      <c r="T217" s="660" t="str">
        <f t="shared" si="18"/>
        <v>116600</v>
      </c>
      <c r="U217" s="660" t="str">
        <f t="shared" si="19"/>
        <v>11660</v>
      </c>
      <c r="V217" s="660" t="str">
        <f t="shared" si="20"/>
        <v>1166</v>
      </c>
      <c r="W217" s="660" t="str">
        <f t="shared" si="21"/>
        <v>116</v>
      </c>
      <c r="X217" s="660" t="str">
        <f t="shared" si="22"/>
        <v>11</v>
      </c>
      <c r="Y217" s="660" t="str">
        <f t="shared" si="23"/>
        <v>1</v>
      </c>
    </row>
    <row r="218" spans="1:25" ht="16" x14ac:dyDescent="0.2">
      <c r="A218" s="679">
        <v>116700000</v>
      </c>
      <c r="B218" s="679" t="s">
        <v>3469</v>
      </c>
      <c r="C218" s="705"/>
      <c r="D218" s="705"/>
      <c r="S218" s="660"/>
      <c r="T218" s="660" t="str">
        <f t="shared" si="18"/>
        <v>116700</v>
      </c>
      <c r="U218" s="660" t="str">
        <f t="shared" si="19"/>
        <v>11670</v>
      </c>
      <c r="V218" s="660" t="str">
        <f t="shared" si="20"/>
        <v>1167</v>
      </c>
      <c r="W218" s="660" t="str">
        <f t="shared" si="21"/>
        <v>116</v>
      </c>
      <c r="X218" s="660" t="str">
        <f t="shared" si="22"/>
        <v>11</v>
      </c>
      <c r="Y218" s="660" t="str">
        <f t="shared" si="23"/>
        <v>1</v>
      </c>
    </row>
    <row r="219" spans="1:25" ht="16" x14ac:dyDescent="0.2">
      <c r="A219" s="679">
        <v>117100000</v>
      </c>
      <c r="B219" s="679" t="s">
        <v>3470</v>
      </c>
      <c r="C219" s="705"/>
      <c r="D219" s="705"/>
      <c r="S219" s="660"/>
      <c r="T219" s="660" t="str">
        <f t="shared" si="18"/>
        <v>117100</v>
      </c>
      <c r="U219" s="660" t="str">
        <f t="shared" si="19"/>
        <v>11710</v>
      </c>
      <c r="V219" s="660" t="str">
        <f t="shared" si="20"/>
        <v>1171</v>
      </c>
      <c r="W219" s="660" t="str">
        <f t="shared" si="21"/>
        <v>117</v>
      </c>
      <c r="X219" s="660" t="str">
        <f t="shared" si="22"/>
        <v>11</v>
      </c>
      <c r="Y219" s="660" t="str">
        <f t="shared" si="23"/>
        <v>1</v>
      </c>
    </row>
    <row r="220" spans="1:25" ht="16" x14ac:dyDescent="0.2">
      <c r="A220" s="679">
        <v>117600000</v>
      </c>
      <c r="B220" s="679" t="s">
        <v>3471</v>
      </c>
      <c r="C220" s="705"/>
      <c r="D220" s="705"/>
      <c r="S220" s="660"/>
      <c r="T220" s="660" t="str">
        <f t="shared" si="18"/>
        <v>117600</v>
      </c>
      <c r="U220" s="660" t="str">
        <f t="shared" si="19"/>
        <v>11760</v>
      </c>
      <c r="V220" s="660" t="str">
        <f t="shared" si="20"/>
        <v>1176</v>
      </c>
      <c r="W220" s="660" t="str">
        <f t="shared" si="21"/>
        <v>117</v>
      </c>
      <c r="X220" s="660" t="str">
        <f t="shared" si="22"/>
        <v>11</v>
      </c>
      <c r="Y220" s="660" t="str">
        <f t="shared" si="23"/>
        <v>1</v>
      </c>
    </row>
    <row r="221" spans="1:25" ht="16" x14ac:dyDescent="0.2">
      <c r="A221" s="679">
        <v>117700000</v>
      </c>
      <c r="B221" s="679" t="s">
        <v>3472</v>
      </c>
      <c r="C221" s="705"/>
      <c r="D221" s="705"/>
      <c r="S221" s="660"/>
      <c r="T221" s="660" t="str">
        <f t="shared" si="18"/>
        <v>117700</v>
      </c>
      <c r="U221" s="660" t="str">
        <f t="shared" si="19"/>
        <v>11770</v>
      </c>
      <c r="V221" s="660" t="str">
        <f t="shared" si="20"/>
        <v>1177</v>
      </c>
      <c r="W221" s="660" t="str">
        <f t="shared" si="21"/>
        <v>117</v>
      </c>
      <c r="X221" s="660" t="str">
        <f t="shared" si="22"/>
        <v>11</v>
      </c>
      <c r="Y221" s="660" t="str">
        <f t="shared" si="23"/>
        <v>1</v>
      </c>
    </row>
    <row r="222" spans="1:25" ht="16" x14ac:dyDescent="0.2">
      <c r="A222" s="679">
        <v>126110000</v>
      </c>
      <c r="B222" s="679" t="s">
        <v>3473</v>
      </c>
      <c r="C222" s="705"/>
      <c r="D222" s="705"/>
      <c r="S222" s="660"/>
      <c r="T222" s="660" t="str">
        <f t="shared" si="18"/>
        <v>126110</v>
      </c>
      <c r="U222" s="660" t="str">
        <f t="shared" si="19"/>
        <v>12611</v>
      </c>
      <c r="V222" s="660" t="str">
        <f t="shared" si="20"/>
        <v>1261</v>
      </c>
      <c r="W222" s="660" t="str">
        <f t="shared" si="21"/>
        <v>126</v>
      </c>
      <c r="X222" s="660" t="str">
        <f t="shared" si="22"/>
        <v>12</v>
      </c>
      <c r="Y222" s="660" t="str">
        <f t="shared" si="23"/>
        <v>1</v>
      </c>
    </row>
    <row r="223" spans="1:25" ht="16" x14ac:dyDescent="0.2">
      <c r="A223" s="679">
        <v>126114000</v>
      </c>
      <c r="B223" s="679" t="s">
        <v>3474</v>
      </c>
      <c r="C223" s="705"/>
      <c r="D223" s="705"/>
      <c r="S223" s="660"/>
      <c r="T223" s="660" t="str">
        <f t="shared" si="18"/>
        <v>126114</v>
      </c>
      <c r="U223" s="660" t="str">
        <f t="shared" si="19"/>
        <v>12611</v>
      </c>
      <c r="V223" s="660" t="str">
        <f t="shared" si="20"/>
        <v>1261</v>
      </c>
      <c r="W223" s="660" t="str">
        <f t="shared" si="21"/>
        <v>126</v>
      </c>
      <c r="X223" s="660" t="str">
        <f t="shared" si="22"/>
        <v>12</v>
      </c>
      <c r="Y223" s="660" t="str">
        <f t="shared" si="23"/>
        <v>1</v>
      </c>
    </row>
    <row r="224" spans="1:25" ht="16" x14ac:dyDescent="0.2">
      <c r="A224" s="679">
        <v>126124000</v>
      </c>
      <c r="B224" s="679" t="s">
        <v>3475</v>
      </c>
      <c r="C224" s="705"/>
      <c r="D224" s="705"/>
      <c r="S224" s="660"/>
      <c r="T224" s="660" t="str">
        <f t="shared" si="18"/>
        <v>126124</v>
      </c>
      <c r="U224" s="660" t="str">
        <f t="shared" si="19"/>
        <v>12612</v>
      </c>
      <c r="V224" s="660" t="str">
        <f t="shared" si="20"/>
        <v>1261</v>
      </c>
      <c r="W224" s="660" t="str">
        <f t="shared" si="21"/>
        <v>126</v>
      </c>
      <c r="X224" s="660" t="str">
        <f t="shared" si="22"/>
        <v>12</v>
      </c>
      <c r="Y224" s="660" t="str">
        <f t="shared" si="23"/>
        <v>1</v>
      </c>
    </row>
    <row r="225" spans="1:25" ht="16" x14ac:dyDescent="0.2">
      <c r="A225" s="679">
        <v>126134000</v>
      </c>
      <c r="B225" s="679" t="s">
        <v>3476</v>
      </c>
      <c r="C225" s="705"/>
      <c r="D225" s="705"/>
      <c r="S225" s="660"/>
      <c r="T225" s="660" t="str">
        <f t="shared" si="18"/>
        <v>126134</v>
      </c>
      <c r="U225" s="660" t="str">
        <f t="shared" si="19"/>
        <v>12613</v>
      </c>
      <c r="V225" s="660" t="str">
        <f t="shared" si="20"/>
        <v>1261</v>
      </c>
      <c r="W225" s="660" t="str">
        <f t="shared" si="21"/>
        <v>126</v>
      </c>
      <c r="X225" s="660" t="str">
        <f t="shared" si="22"/>
        <v>12</v>
      </c>
      <c r="Y225" s="660" t="str">
        <f t="shared" si="23"/>
        <v>1</v>
      </c>
    </row>
    <row r="226" spans="1:25" ht="16" x14ac:dyDescent="0.2">
      <c r="A226" s="679">
        <v>126144000</v>
      </c>
      <c r="B226" s="679" t="s">
        <v>3477</v>
      </c>
      <c r="C226" s="705"/>
      <c r="D226" s="705"/>
      <c r="S226" s="660"/>
      <c r="T226" s="660" t="str">
        <f t="shared" si="18"/>
        <v>126144</v>
      </c>
      <c r="U226" s="660" t="str">
        <f t="shared" si="19"/>
        <v>12614</v>
      </c>
      <c r="V226" s="660" t="str">
        <f t="shared" si="20"/>
        <v>1261</v>
      </c>
      <c r="W226" s="660" t="str">
        <f t="shared" si="21"/>
        <v>126</v>
      </c>
      <c r="X226" s="660" t="str">
        <f t="shared" si="22"/>
        <v>12</v>
      </c>
      <c r="Y226" s="660" t="str">
        <f t="shared" si="23"/>
        <v>1</v>
      </c>
    </row>
    <row r="227" spans="1:25" ht="16" x14ac:dyDescent="0.2">
      <c r="A227" s="679">
        <v>126154000</v>
      </c>
      <c r="B227" s="679" t="s">
        <v>3478</v>
      </c>
      <c r="C227" s="705"/>
      <c r="D227" s="705"/>
      <c r="S227" s="660"/>
      <c r="T227" s="660" t="str">
        <f t="shared" si="18"/>
        <v>126154</v>
      </c>
      <c r="U227" s="660" t="str">
        <f t="shared" si="19"/>
        <v>12615</v>
      </c>
      <c r="V227" s="660" t="str">
        <f t="shared" si="20"/>
        <v>1261</v>
      </c>
      <c r="W227" s="660" t="str">
        <f t="shared" si="21"/>
        <v>126</v>
      </c>
      <c r="X227" s="660" t="str">
        <f t="shared" si="22"/>
        <v>12</v>
      </c>
      <c r="Y227" s="660" t="str">
        <f t="shared" si="23"/>
        <v>1</v>
      </c>
    </row>
    <row r="228" spans="1:25" ht="16" x14ac:dyDescent="0.2">
      <c r="A228" s="679">
        <v>126164000</v>
      </c>
      <c r="B228" s="679" t="s">
        <v>3479</v>
      </c>
      <c r="C228" s="705"/>
      <c r="D228" s="705"/>
      <c r="S228" s="660"/>
      <c r="T228" s="660" t="str">
        <f t="shared" si="18"/>
        <v>126164</v>
      </c>
      <c r="U228" s="660" t="str">
        <f t="shared" si="19"/>
        <v>12616</v>
      </c>
      <c r="V228" s="660" t="str">
        <f t="shared" si="20"/>
        <v>1261</v>
      </c>
      <c r="W228" s="660" t="str">
        <f t="shared" si="21"/>
        <v>126</v>
      </c>
      <c r="X228" s="660" t="str">
        <f t="shared" si="22"/>
        <v>12</v>
      </c>
      <c r="Y228" s="660" t="str">
        <f t="shared" si="23"/>
        <v>1</v>
      </c>
    </row>
    <row r="229" spans="1:25" ht="16" x14ac:dyDescent="0.2">
      <c r="A229" s="679">
        <v>127100000</v>
      </c>
      <c r="B229" s="679" t="s">
        <v>3480</v>
      </c>
      <c r="C229" s="705"/>
      <c r="D229" s="705"/>
      <c r="S229" s="660"/>
      <c r="T229" s="660" t="str">
        <f t="shared" si="18"/>
        <v>127100</v>
      </c>
      <c r="U229" s="660" t="str">
        <f t="shared" si="19"/>
        <v>12710</v>
      </c>
      <c r="V229" s="660" t="str">
        <f t="shared" si="20"/>
        <v>1271</v>
      </c>
      <c r="W229" s="660" t="str">
        <f t="shared" si="21"/>
        <v>127</v>
      </c>
      <c r="X229" s="660" t="str">
        <f t="shared" si="22"/>
        <v>12</v>
      </c>
      <c r="Y229" s="660" t="str">
        <f t="shared" si="23"/>
        <v>1</v>
      </c>
    </row>
    <row r="230" spans="1:25" ht="16" x14ac:dyDescent="0.2">
      <c r="A230" s="679">
        <v>128000000</v>
      </c>
      <c r="B230" s="679" t="s">
        <v>3481</v>
      </c>
      <c r="C230" s="705"/>
      <c r="D230" s="705"/>
      <c r="S230" s="660"/>
      <c r="T230" s="660" t="str">
        <f t="shared" si="18"/>
        <v>128000</v>
      </c>
      <c r="U230" s="660" t="str">
        <f t="shared" si="19"/>
        <v>12800</v>
      </c>
      <c r="V230" s="660" t="str">
        <f t="shared" si="20"/>
        <v>1280</v>
      </c>
      <c r="W230" s="660" t="str">
        <f t="shared" si="21"/>
        <v>128</v>
      </c>
      <c r="X230" s="660" t="str">
        <f t="shared" si="22"/>
        <v>12</v>
      </c>
      <c r="Y230" s="660" t="str">
        <f t="shared" si="23"/>
        <v>1</v>
      </c>
    </row>
    <row r="231" spans="1:25" ht="16" x14ac:dyDescent="0.2">
      <c r="A231" s="679">
        <v>131700000</v>
      </c>
      <c r="B231" s="679" t="s">
        <v>3482</v>
      </c>
      <c r="C231" s="705"/>
      <c r="D231" s="705"/>
      <c r="S231" s="660"/>
      <c r="T231" s="660" t="str">
        <f t="shared" si="18"/>
        <v>131700</v>
      </c>
      <c r="U231" s="660" t="str">
        <f t="shared" si="19"/>
        <v>13170</v>
      </c>
      <c r="V231" s="660" t="str">
        <f t="shared" si="20"/>
        <v>1317</v>
      </c>
      <c r="W231" s="660" t="str">
        <f t="shared" si="21"/>
        <v>131</v>
      </c>
      <c r="X231" s="660" t="str">
        <f t="shared" si="22"/>
        <v>13</v>
      </c>
      <c r="Y231" s="660" t="str">
        <f t="shared" si="23"/>
        <v>1</v>
      </c>
    </row>
    <row r="232" spans="1:25" ht="16" x14ac:dyDescent="0.2">
      <c r="A232" s="679">
        <v>156101000</v>
      </c>
      <c r="B232" s="679" t="s">
        <v>3483</v>
      </c>
      <c r="C232" s="705"/>
      <c r="D232" s="705"/>
      <c r="S232" s="660"/>
      <c r="T232" s="660" t="str">
        <f t="shared" si="18"/>
        <v>156101</v>
      </c>
      <c r="U232" s="660" t="str">
        <f t="shared" si="19"/>
        <v>15610</v>
      </c>
      <c r="V232" s="660" t="str">
        <f t="shared" si="20"/>
        <v>1561</v>
      </c>
      <c r="W232" s="660" t="str">
        <f t="shared" si="21"/>
        <v>156</v>
      </c>
      <c r="X232" s="660" t="str">
        <f t="shared" si="22"/>
        <v>15</v>
      </c>
      <c r="Y232" s="660" t="str">
        <f t="shared" si="23"/>
        <v>1</v>
      </c>
    </row>
    <row r="233" spans="1:25" ht="16" x14ac:dyDescent="0.2">
      <c r="A233" s="679">
        <v>156102000</v>
      </c>
      <c r="B233" s="679" t="s">
        <v>3484</v>
      </c>
      <c r="C233" s="705"/>
      <c r="D233" s="705"/>
      <c r="S233" s="660"/>
      <c r="T233" s="660" t="str">
        <f t="shared" si="18"/>
        <v>156102</v>
      </c>
      <c r="U233" s="660" t="str">
        <f t="shared" si="19"/>
        <v>15610</v>
      </c>
      <c r="V233" s="660" t="str">
        <f t="shared" si="20"/>
        <v>1561</v>
      </c>
      <c r="W233" s="660" t="str">
        <f t="shared" si="21"/>
        <v>156</v>
      </c>
      <c r="X233" s="660" t="str">
        <f t="shared" si="22"/>
        <v>15</v>
      </c>
      <c r="Y233" s="660" t="str">
        <f t="shared" si="23"/>
        <v>1</v>
      </c>
    </row>
    <row r="234" spans="1:25" ht="16" x14ac:dyDescent="0.2">
      <c r="A234" s="679">
        <v>156110000</v>
      </c>
      <c r="B234" s="679" t="s">
        <v>3485</v>
      </c>
      <c r="C234" s="705"/>
      <c r="D234" s="705"/>
      <c r="S234" s="660"/>
      <c r="T234" s="660" t="str">
        <f t="shared" si="18"/>
        <v>156110</v>
      </c>
      <c r="U234" s="660" t="str">
        <f t="shared" si="19"/>
        <v>15611</v>
      </c>
      <c r="V234" s="660" t="str">
        <f t="shared" si="20"/>
        <v>1561</v>
      </c>
      <c r="W234" s="660" t="str">
        <f t="shared" si="21"/>
        <v>156</v>
      </c>
      <c r="X234" s="660" t="str">
        <f t="shared" si="22"/>
        <v>15</v>
      </c>
      <c r="Y234" s="660" t="str">
        <f t="shared" si="23"/>
        <v>1</v>
      </c>
    </row>
    <row r="235" spans="1:25" ht="16" x14ac:dyDescent="0.2">
      <c r="A235" s="679">
        <v>156120000</v>
      </c>
      <c r="B235" s="679" t="s">
        <v>3486</v>
      </c>
      <c r="C235" s="705"/>
      <c r="D235" s="705"/>
      <c r="S235" s="660"/>
      <c r="T235" s="660" t="str">
        <f t="shared" si="18"/>
        <v>156120</v>
      </c>
      <c r="U235" s="660" t="str">
        <f t="shared" si="19"/>
        <v>15612</v>
      </c>
      <c r="V235" s="660" t="str">
        <f t="shared" si="20"/>
        <v>1561</v>
      </c>
      <c r="W235" s="660" t="str">
        <f t="shared" si="21"/>
        <v>156</v>
      </c>
      <c r="X235" s="660" t="str">
        <f t="shared" si="22"/>
        <v>15</v>
      </c>
      <c r="Y235" s="660" t="str">
        <f t="shared" si="23"/>
        <v>1</v>
      </c>
    </row>
    <row r="236" spans="1:25" ht="16" x14ac:dyDescent="0.2">
      <c r="A236" s="679">
        <v>156130000</v>
      </c>
      <c r="B236" s="679" t="s">
        <v>3487</v>
      </c>
      <c r="C236" s="705"/>
      <c r="D236" s="705"/>
      <c r="S236" s="660"/>
      <c r="T236" s="660" t="str">
        <f t="shared" si="18"/>
        <v>156130</v>
      </c>
      <c r="U236" s="660" t="str">
        <f t="shared" si="19"/>
        <v>15613</v>
      </c>
      <c r="V236" s="660" t="str">
        <f t="shared" si="20"/>
        <v>1561</v>
      </c>
      <c r="W236" s="660" t="str">
        <f t="shared" si="21"/>
        <v>156</v>
      </c>
      <c r="X236" s="660" t="str">
        <f t="shared" si="22"/>
        <v>15</v>
      </c>
      <c r="Y236" s="660" t="str">
        <f t="shared" si="23"/>
        <v>1</v>
      </c>
    </row>
    <row r="237" spans="1:25" ht="16" x14ac:dyDescent="0.2">
      <c r="A237" s="679">
        <v>156140000</v>
      </c>
      <c r="B237" s="679" t="s">
        <v>3488</v>
      </c>
      <c r="C237" s="705"/>
      <c r="D237" s="705"/>
      <c r="S237" s="660"/>
      <c r="T237" s="660" t="str">
        <f t="shared" si="18"/>
        <v>156140</v>
      </c>
      <c r="U237" s="660" t="str">
        <f t="shared" si="19"/>
        <v>15614</v>
      </c>
      <c r="V237" s="660" t="str">
        <f t="shared" si="20"/>
        <v>1561</v>
      </c>
      <c r="W237" s="660" t="str">
        <f t="shared" si="21"/>
        <v>156</v>
      </c>
      <c r="X237" s="660" t="str">
        <f t="shared" si="22"/>
        <v>15</v>
      </c>
      <c r="Y237" s="660" t="str">
        <f t="shared" si="23"/>
        <v>1</v>
      </c>
    </row>
    <row r="238" spans="1:25" ht="16" x14ac:dyDescent="0.2">
      <c r="A238" s="679">
        <v>156150000</v>
      </c>
      <c r="B238" s="679" t="s">
        <v>3489</v>
      </c>
      <c r="C238" s="705"/>
      <c r="D238" s="705"/>
      <c r="S238" s="660"/>
      <c r="T238" s="660" t="str">
        <f t="shared" si="18"/>
        <v>156150</v>
      </c>
      <c r="U238" s="660" t="str">
        <f t="shared" si="19"/>
        <v>15615</v>
      </c>
      <c r="V238" s="660" t="str">
        <f t="shared" si="20"/>
        <v>1561</v>
      </c>
      <c r="W238" s="660" t="str">
        <f t="shared" si="21"/>
        <v>156</v>
      </c>
      <c r="X238" s="660" t="str">
        <f t="shared" si="22"/>
        <v>15</v>
      </c>
      <c r="Y238" s="660" t="str">
        <f t="shared" si="23"/>
        <v>1</v>
      </c>
    </row>
    <row r="239" spans="1:25" ht="16" x14ac:dyDescent="0.2">
      <c r="A239" s="679">
        <v>156160000</v>
      </c>
      <c r="B239" s="679" t="s">
        <v>3490</v>
      </c>
      <c r="C239" s="705"/>
      <c r="D239" s="705"/>
      <c r="S239" s="660"/>
      <c r="T239" s="660" t="str">
        <f t="shared" si="18"/>
        <v>156160</v>
      </c>
      <c r="U239" s="660" t="str">
        <f t="shared" si="19"/>
        <v>15616</v>
      </c>
      <c r="V239" s="660" t="str">
        <f t="shared" si="20"/>
        <v>1561</v>
      </c>
      <c r="W239" s="660" t="str">
        <f t="shared" si="21"/>
        <v>156</v>
      </c>
      <c r="X239" s="660" t="str">
        <f t="shared" si="22"/>
        <v>15</v>
      </c>
      <c r="Y239" s="660" t="str">
        <f t="shared" si="23"/>
        <v>1</v>
      </c>
    </row>
    <row r="240" spans="1:25" ht="16" x14ac:dyDescent="0.2">
      <c r="A240" s="679">
        <v>156170000</v>
      </c>
      <c r="B240" s="679" t="s">
        <v>3491</v>
      </c>
      <c r="C240" s="705"/>
      <c r="D240" s="705"/>
      <c r="S240" s="660"/>
      <c r="T240" s="660" t="str">
        <f t="shared" si="18"/>
        <v>156170</v>
      </c>
      <c r="U240" s="660" t="str">
        <f t="shared" si="19"/>
        <v>15617</v>
      </c>
      <c r="V240" s="660" t="str">
        <f t="shared" si="20"/>
        <v>1561</v>
      </c>
      <c r="W240" s="660" t="str">
        <f t="shared" si="21"/>
        <v>156</v>
      </c>
      <c r="X240" s="660" t="str">
        <f t="shared" si="22"/>
        <v>15</v>
      </c>
      <c r="Y240" s="660" t="str">
        <f t="shared" si="23"/>
        <v>1</v>
      </c>
    </row>
    <row r="241" spans="1:25" ht="16" x14ac:dyDescent="0.2">
      <c r="A241" s="679">
        <v>156180000</v>
      </c>
      <c r="B241" s="679" t="s">
        <v>3492</v>
      </c>
      <c r="C241" s="705"/>
      <c r="D241" s="705"/>
      <c r="S241" s="660"/>
      <c r="T241" s="660" t="str">
        <f t="shared" si="18"/>
        <v>156180</v>
      </c>
      <c r="U241" s="660" t="str">
        <f t="shared" si="19"/>
        <v>15618</v>
      </c>
      <c r="V241" s="660" t="str">
        <f t="shared" si="20"/>
        <v>1561</v>
      </c>
      <c r="W241" s="660" t="str">
        <f t="shared" si="21"/>
        <v>156</v>
      </c>
      <c r="X241" s="660" t="str">
        <f t="shared" si="22"/>
        <v>15</v>
      </c>
      <c r="Y241" s="660" t="str">
        <f t="shared" si="23"/>
        <v>1</v>
      </c>
    </row>
    <row r="242" spans="1:25" ht="16" x14ac:dyDescent="0.2">
      <c r="A242" s="679">
        <v>156190000</v>
      </c>
      <c r="B242" s="679" t="s">
        <v>3493</v>
      </c>
      <c r="C242" s="705"/>
      <c r="D242" s="705"/>
      <c r="S242" s="660"/>
      <c r="T242" s="660" t="str">
        <f t="shared" si="18"/>
        <v>156190</v>
      </c>
      <c r="U242" s="660" t="str">
        <f t="shared" si="19"/>
        <v>15619</v>
      </c>
      <c r="V242" s="660" t="str">
        <f t="shared" si="20"/>
        <v>1561</v>
      </c>
      <c r="W242" s="660" t="str">
        <f t="shared" si="21"/>
        <v>156</v>
      </c>
      <c r="X242" s="660" t="str">
        <f t="shared" si="22"/>
        <v>15</v>
      </c>
      <c r="Y242" s="660" t="str">
        <f t="shared" si="23"/>
        <v>1</v>
      </c>
    </row>
    <row r="243" spans="1:25" ht="16" x14ac:dyDescent="0.2">
      <c r="A243" s="679">
        <v>156700000</v>
      </c>
      <c r="B243" s="679" t="s">
        <v>3482</v>
      </c>
      <c r="C243" s="705"/>
      <c r="D243" s="705"/>
      <c r="S243" s="660"/>
      <c r="T243" s="660" t="str">
        <f t="shared" si="18"/>
        <v>156700</v>
      </c>
      <c r="U243" s="660" t="str">
        <f t="shared" si="19"/>
        <v>15670</v>
      </c>
      <c r="V243" s="660" t="str">
        <f t="shared" si="20"/>
        <v>1567</v>
      </c>
      <c r="W243" s="660" t="str">
        <f t="shared" si="21"/>
        <v>156</v>
      </c>
      <c r="X243" s="660" t="str">
        <f t="shared" si="22"/>
        <v>15</v>
      </c>
      <c r="Y243" s="660" t="str">
        <f t="shared" si="23"/>
        <v>1</v>
      </c>
    </row>
    <row r="244" spans="1:25" ht="16" x14ac:dyDescent="0.2">
      <c r="A244" s="679">
        <v>161117000</v>
      </c>
      <c r="B244" s="679" t="s">
        <v>3494</v>
      </c>
      <c r="C244" s="705"/>
      <c r="D244" s="705"/>
      <c r="S244" s="660"/>
      <c r="T244" s="660" t="str">
        <f t="shared" si="18"/>
        <v>161117</v>
      </c>
      <c r="U244" s="660" t="str">
        <f t="shared" si="19"/>
        <v>16111</v>
      </c>
      <c r="V244" s="660" t="str">
        <f t="shared" si="20"/>
        <v>1611</v>
      </c>
      <c r="W244" s="660" t="str">
        <f t="shared" si="21"/>
        <v>161</v>
      </c>
      <c r="X244" s="660" t="str">
        <f t="shared" si="22"/>
        <v>16</v>
      </c>
      <c r="Y244" s="660" t="str">
        <f t="shared" si="23"/>
        <v>1</v>
      </c>
    </row>
    <row r="245" spans="1:25" ht="16" x14ac:dyDescent="0.2">
      <c r="A245" s="679">
        <v>175121000</v>
      </c>
      <c r="B245" s="679" t="s">
        <v>3495</v>
      </c>
      <c r="C245" s="705"/>
      <c r="D245" s="705"/>
      <c r="S245" s="660"/>
      <c r="T245" s="660" t="str">
        <f t="shared" si="18"/>
        <v>175121</v>
      </c>
      <c r="U245" s="660" t="str">
        <f t="shared" si="19"/>
        <v>17512</v>
      </c>
      <c r="V245" s="660" t="str">
        <f t="shared" si="20"/>
        <v>1751</v>
      </c>
      <c r="W245" s="660" t="str">
        <f t="shared" si="21"/>
        <v>175</v>
      </c>
      <c r="X245" s="660" t="str">
        <f t="shared" si="22"/>
        <v>17</v>
      </c>
      <c r="Y245" s="660" t="str">
        <f t="shared" si="23"/>
        <v>1</v>
      </c>
    </row>
    <row r="246" spans="1:25" ht="16" x14ac:dyDescent="0.2">
      <c r="A246" s="679">
        <v>175141000</v>
      </c>
      <c r="B246" s="679" t="s">
        <v>3496</v>
      </c>
      <c r="C246" s="705"/>
      <c r="D246" s="705">
        <v>1344661679</v>
      </c>
      <c r="S246" s="660"/>
      <c r="T246" s="660" t="str">
        <f t="shared" si="18"/>
        <v>175141</v>
      </c>
      <c r="U246" s="660" t="str">
        <f t="shared" si="19"/>
        <v>17514</v>
      </c>
      <c r="V246" s="660" t="str">
        <f t="shared" si="20"/>
        <v>1751</v>
      </c>
      <c r="W246" s="660" t="str">
        <f t="shared" si="21"/>
        <v>175</v>
      </c>
      <c r="X246" s="660" t="str">
        <f t="shared" si="22"/>
        <v>17</v>
      </c>
      <c r="Y246" s="660" t="str">
        <f t="shared" si="23"/>
        <v>1</v>
      </c>
    </row>
    <row r="247" spans="1:25" ht="16" x14ac:dyDescent="0.2">
      <c r="A247" s="679">
        <v>175600000</v>
      </c>
      <c r="B247" s="679" t="s">
        <v>3497</v>
      </c>
      <c r="C247" s="705"/>
      <c r="D247" s="705">
        <v>31977904</v>
      </c>
      <c r="S247" s="660"/>
      <c r="T247" s="660" t="str">
        <f t="shared" si="18"/>
        <v>175600</v>
      </c>
      <c r="U247" s="660" t="str">
        <f t="shared" si="19"/>
        <v>17560</v>
      </c>
      <c r="V247" s="660" t="str">
        <f t="shared" si="20"/>
        <v>1756</v>
      </c>
      <c r="W247" s="660" t="str">
        <f t="shared" si="21"/>
        <v>175</v>
      </c>
      <c r="X247" s="660" t="str">
        <f t="shared" si="22"/>
        <v>17</v>
      </c>
      <c r="Y247" s="660" t="str">
        <f t="shared" si="23"/>
        <v>1</v>
      </c>
    </row>
    <row r="248" spans="1:25" ht="16" x14ac:dyDescent="0.2">
      <c r="A248" s="679">
        <v>178121000</v>
      </c>
      <c r="B248" s="679" t="s">
        <v>3498</v>
      </c>
      <c r="C248" s="705"/>
      <c r="D248" s="705"/>
      <c r="S248" s="660"/>
      <c r="T248" s="660" t="str">
        <f t="shared" si="18"/>
        <v>178121</v>
      </c>
      <c r="U248" s="660" t="str">
        <f t="shared" si="19"/>
        <v>17812</v>
      </c>
      <c r="V248" s="660" t="str">
        <f t="shared" si="20"/>
        <v>1781</v>
      </c>
      <c r="W248" s="660" t="str">
        <f t="shared" si="21"/>
        <v>178</v>
      </c>
      <c r="X248" s="660" t="str">
        <f t="shared" si="22"/>
        <v>17</v>
      </c>
      <c r="Y248" s="660" t="str">
        <f t="shared" si="23"/>
        <v>1</v>
      </c>
    </row>
    <row r="249" spans="1:25" ht="16" x14ac:dyDescent="0.2">
      <c r="A249" s="679">
        <v>178141000</v>
      </c>
      <c r="B249" s="679" t="s">
        <v>3499</v>
      </c>
      <c r="C249" s="705"/>
      <c r="D249" s="705">
        <v>3279785000</v>
      </c>
      <c r="S249" s="660"/>
      <c r="T249" s="660" t="str">
        <f t="shared" si="18"/>
        <v>178141</v>
      </c>
      <c r="U249" s="660" t="str">
        <f t="shared" si="19"/>
        <v>17814</v>
      </c>
      <c r="V249" s="660" t="str">
        <f t="shared" si="20"/>
        <v>1781</v>
      </c>
      <c r="W249" s="660" t="str">
        <f t="shared" si="21"/>
        <v>178</v>
      </c>
      <c r="X249" s="660" t="str">
        <f t="shared" si="22"/>
        <v>17</v>
      </c>
      <c r="Y249" s="660" t="str">
        <f t="shared" si="23"/>
        <v>1</v>
      </c>
    </row>
    <row r="250" spans="1:25" ht="16" x14ac:dyDescent="0.2">
      <c r="A250" s="679">
        <v>178600000</v>
      </c>
      <c r="B250" s="679" t="s">
        <v>3500</v>
      </c>
      <c r="C250" s="705"/>
      <c r="D250" s="705">
        <v>24051757</v>
      </c>
      <c r="S250" s="660"/>
      <c r="T250" s="660" t="str">
        <f t="shared" si="18"/>
        <v>178600</v>
      </c>
      <c r="U250" s="660" t="str">
        <f t="shared" si="19"/>
        <v>17860</v>
      </c>
      <c r="V250" s="660" t="str">
        <f t="shared" si="20"/>
        <v>1786</v>
      </c>
      <c r="W250" s="660" t="str">
        <f t="shared" si="21"/>
        <v>178</v>
      </c>
      <c r="X250" s="660" t="str">
        <f t="shared" si="22"/>
        <v>17</v>
      </c>
      <c r="Y250" s="660" t="str">
        <f t="shared" si="23"/>
        <v>1</v>
      </c>
    </row>
    <row r="251" spans="1:25" ht="16" x14ac:dyDescent="0.2">
      <c r="A251" s="679">
        <v>179100000</v>
      </c>
      <c r="B251" s="679" t="s">
        <v>3501</v>
      </c>
      <c r="C251" s="705"/>
      <c r="D251" s="705"/>
      <c r="S251" s="660"/>
      <c r="T251" s="660" t="str">
        <f t="shared" si="18"/>
        <v>179100</v>
      </c>
      <c r="U251" s="660" t="str">
        <f t="shared" si="19"/>
        <v>17910</v>
      </c>
      <c r="V251" s="660" t="str">
        <f t="shared" si="20"/>
        <v>1791</v>
      </c>
      <c r="W251" s="660" t="str">
        <f t="shared" si="21"/>
        <v>179</v>
      </c>
      <c r="X251" s="660" t="str">
        <f t="shared" si="22"/>
        <v>17</v>
      </c>
      <c r="Y251" s="660" t="str">
        <f t="shared" si="23"/>
        <v>1</v>
      </c>
    </row>
    <row r="252" spans="1:25" ht="16" x14ac:dyDescent="0.2">
      <c r="A252" s="679">
        <v>181000000</v>
      </c>
      <c r="B252" s="679" t="s">
        <v>433</v>
      </c>
      <c r="C252" s="705"/>
      <c r="D252" s="705"/>
      <c r="S252" s="660"/>
      <c r="T252" s="660" t="str">
        <f t="shared" si="18"/>
        <v>181000</v>
      </c>
      <c r="U252" s="660" t="str">
        <f t="shared" si="19"/>
        <v>18100</v>
      </c>
      <c r="V252" s="660" t="str">
        <f t="shared" si="20"/>
        <v>1810</v>
      </c>
      <c r="W252" s="660" t="str">
        <f t="shared" si="21"/>
        <v>181</v>
      </c>
      <c r="X252" s="660" t="str">
        <f t="shared" si="22"/>
        <v>18</v>
      </c>
      <c r="Y252" s="660" t="str">
        <f t="shared" si="23"/>
        <v>1</v>
      </c>
    </row>
    <row r="253" spans="1:25" ht="16" x14ac:dyDescent="0.2">
      <c r="A253" s="679">
        <v>182000000</v>
      </c>
      <c r="B253" s="679" t="s">
        <v>3502</v>
      </c>
      <c r="C253" s="705"/>
      <c r="D253" s="705"/>
      <c r="S253" s="660"/>
      <c r="T253" s="660" t="str">
        <f t="shared" si="18"/>
        <v>182000</v>
      </c>
      <c r="U253" s="660" t="str">
        <f t="shared" si="19"/>
        <v>18200</v>
      </c>
      <c r="V253" s="660" t="str">
        <f t="shared" si="20"/>
        <v>1820</v>
      </c>
      <c r="W253" s="660" t="str">
        <f t="shared" si="21"/>
        <v>182</v>
      </c>
      <c r="X253" s="660" t="str">
        <f t="shared" si="22"/>
        <v>18</v>
      </c>
      <c r="Y253" s="660" t="str">
        <f t="shared" si="23"/>
        <v>1</v>
      </c>
    </row>
    <row r="254" spans="1:25" ht="16" x14ac:dyDescent="0.2">
      <c r="A254" s="679">
        <v>182010000</v>
      </c>
      <c r="B254" s="679" t="s">
        <v>3503</v>
      </c>
      <c r="C254" s="705"/>
      <c r="D254" s="705">
        <v>4725765</v>
      </c>
      <c r="S254" s="660"/>
      <c r="T254" s="660" t="str">
        <f t="shared" si="18"/>
        <v>182010</v>
      </c>
      <c r="U254" s="660" t="str">
        <f t="shared" si="19"/>
        <v>18201</v>
      </c>
      <c r="V254" s="660" t="str">
        <f t="shared" si="20"/>
        <v>1820</v>
      </c>
      <c r="W254" s="660" t="str">
        <f t="shared" si="21"/>
        <v>182</v>
      </c>
      <c r="X254" s="660" t="str">
        <f t="shared" si="22"/>
        <v>18</v>
      </c>
      <c r="Y254" s="660" t="str">
        <f t="shared" si="23"/>
        <v>1</v>
      </c>
    </row>
    <row r="255" spans="1:25" ht="16" x14ac:dyDescent="0.2">
      <c r="A255" s="679">
        <v>182020000</v>
      </c>
      <c r="B255" s="679" t="s">
        <v>3504</v>
      </c>
      <c r="C255" s="705"/>
      <c r="D255" s="705"/>
      <c r="S255" s="660"/>
      <c r="T255" s="660" t="str">
        <f t="shared" si="18"/>
        <v>182020</v>
      </c>
      <c r="U255" s="660" t="str">
        <f t="shared" si="19"/>
        <v>18202</v>
      </c>
      <c r="V255" s="660" t="str">
        <f t="shared" si="20"/>
        <v>1820</v>
      </c>
      <c r="W255" s="660" t="str">
        <f t="shared" si="21"/>
        <v>182</v>
      </c>
      <c r="X255" s="660" t="str">
        <f t="shared" si="22"/>
        <v>18</v>
      </c>
      <c r="Y255" s="660" t="str">
        <f t="shared" si="23"/>
        <v>1</v>
      </c>
    </row>
    <row r="256" spans="1:25" ht="16" x14ac:dyDescent="0.2">
      <c r="A256" s="679">
        <v>182030000</v>
      </c>
      <c r="B256" s="679" t="s">
        <v>3505</v>
      </c>
      <c r="C256" s="705"/>
      <c r="D256" s="705"/>
      <c r="S256" s="660"/>
      <c r="T256" s="660" t="str">
        <f t="shared" si="18"/>
        <v>182030</v>
      </c>
      <c r="U256" s="660" t="str">
        <f t="shared" si="19"/>
        <v>18203</v>
      </c>
      <c r="V256" s="660" t="str">
        <f t="shared" si="20"/>
        <v>1820</v>
      </c>
      <c r="W256" s="660" t="str">
        <f t="shared" si="21"/>
        <v>182</v>
      </c>
      <c r="X256" s="660" t="str">
        <f t="shared" si="22"/>
        <v>18</v>
      </c>
      <c r="Y256" s="660" t="str">
        <f t="shared" si="23"/>
        <v>1</v>
      </c>
    </row>
    <row r="257" spans="1:25" ht="16" x14ac:dyDescent="0.2">
      <c r="A257" s="679">
        <v>183000000</v>
      </c>
      <c r="B257" s="679" t="s">
        <v>3506</v>
      </c>
      <c r="C257" s="705"/>
      <c r="D257" s="705"/>
      <c r="S257" s="660"/>
      <c r="T257" s="660" t="str">
        <f t="shared" si="18"/>
        <v>183000</v>
      </c>
      <c r="U257" s="660" t="str">
        <f t="shared" si="19"/>
        <v>18300</v>
      </c>
      <c r="V257" s="660" t="str">
        <f t="shared" si="20"/>
        <v>1830</v>
      </c>
      <c r="W257" s="660" t="str">
        <f t="shared" si="21"/>
        <v>183</v>
      </c>
      <c r="X257" s="660" t="str">
        <f t="shared" si="22"/>
        <v>18</v>
      </c>
      <c r="Y257" s="660" t="str">
        <f t="shared" si="23"/>
        <v>1</v>
      </c>
    </row>
    <row r="258" spans="1:25" ht="16" x14ac:dyDescent="0.2">
      <c r="A258" s="679">
        <v>184000000</v>
      </c>
      <c r="B258" s="679" t="s">
        <v>3507</v>
      </c>
      <c r="C258" s="705"/>
      <c r="D258" s="705"/>
      <c r="S258" s="660"/>
      <c r="T258" s="660" t="str">
        <f t="shared" si="18"/>
        <v>184000</v>
      </c>
      <c r="U258" s="660" t="str">
        <f t="shared" si="19"/>
        <v>18400</v>
      </c>
      <c r="V258" s="660" t="str">
        <f t="shared" si="20"/>
        <v>1840</v>
      </c>
      <c r="W258" s="660" t="str">
        <f t="shared" si="21"/>
        <v>184</v>
      </c>
      <c r="X258" s="660" t="str">
        <f t="shared" si="22"/>
        <v>18</v>
      </c>
      <c r="Y258" s="660" t="str">
        <f t="shared" si="23"/>
        <v>1</v>
      </c>
    </row>
    <row r="259" spans="1:25" ht="16" x14ac:dyDescent="0.2">
      <c r="A259" s="679">
        <v>184010000</v>
      </c>
      <c r="B259" s="679" t="s">
        <v>3508</v>
      </c>
      <c r="C259" s="705"/>
      <c r="D259" s="705">
        <v>453332</v>
      </c>
      <c r="S259" s="660"/>
      <c r="T259" s="660" t="str">
        <f t="shared" si="18"/>
        <v>184010</v>
      </c>
      <c r="U259" s="660" t="str">
        <f t="shared" si="19"/>
        <v>18401</v>
      </c>
      <c r="V259" s="660" t="str">
        <f t="shared" si="20"/>
        <v>1840</v>
      </c>
      <c r="W259" s="660" t="str">
        <f t="shared" si="21"/>
        <v>184</v>
      </c>
      <c r="X259" s="660" t="str">
        <f t="shared" si="22"/>
        <v>18</v>
      </c>
      <c r="Y259" s="660" t="str">
        <f t="shared" si="23"/>
        <v>1</v>
      </c>
    </row>
    <row r="260" spans="1:25" ht="16" x14ac:dyDescent="0.2">
      <c r="A260" s="679">
        <v>202211100</v>
      </c>
      <c r="B260" s="679" t="s">
        <v>3509</v>
      </c>
      <c r="C260" s="705"/>
      <c r="D260" s="705"/>
      <c r="S260" s="660"/>
      <c r="T260" s="660" t="str">
        <f t="shared" ref="T260:T323" si="24">IF(LEN($A260)&gt;=2,LEFT($A260,6),"")</f>
        <v>202211</v>
      </c>
      <c r="U260" s="660" t="str">
        <f t="shared" ref="U260:U323" si="25">IF(LEN($A260)&gt;=2,LEFT($A260,5),"")</f>
        <v>20221</v>
      </c>
      <c r="V260" s="660" t="str">
        <f t="shared" ref="V260:V323" si="26">IF(LEN($A260)&gt;=2,LEFT($A260,4),"")</f>
        <v>2022</v>
      </c>
      <c r="W260" s="660" t="str">
        <f t="shared" ref="W260:W323" si="27">IF(LEN($A260)&gt;=2,LEFT($A260,3),"")</f>
        <v>202</v>
      </c>
      <c r="X260" s="660" t="str">
        <f t="shared" ref="X260:X323" si="28">IF(LEN($A260)&gt;=2,LEFT($A260,2),"")</f>
        <v>20</v>
      </c>
      <c r="Y260" s="660" t="str">
        <f t="shared" ref="Y260:Y323" si="29">IF(LEN($A260)&gt;=2,LEFT($A260,1),"")</f>
        <v>2</v>
      </c>
    </row>
    <row r="261" spans="1:25" ht="16" x14ac:dyDescent="0.2">
      <c r="A261" s="679">
        <v>202211200</v>
      </c>
      <c r="B261" s="679" t="s">
        <v>3510</v>
      </c>
      <c r="C261" s="705"/>
      <c r="D261" s="705"/>
      <c r="S261" s="660"/>
      <c r="T261" s="660" t="str">
        <f t="shared" si="24"/>
        <v>202211</v>
      </c>
      <c r="U261" s="660" t="str">
        <f t="shared" si="25"/>
        <v>20221</v>
      </c>
      <c r="V261" s="660" t="str">
        <f t="shared" si="26"/>
        <v>2022</v>
      </c>
      <c r="W261" s="660" t="str">
        <f t="shared" si="27"/>
        <v>202</v>
      </c>
      <c r="X261" s="660" t="str">
        <f t="shared" si="28"/>
        <v>20</v>
      </c>
      <c r="Y261" s="660" t="str">
        <f t="shared" si="29"/>
        <v>2</v>
      </c>
    </row>
    <row r="262" spans="1:25" ht="16" x14ac:dyDescent="0.2">
      <c r="A262" s="679">
        <v>202211300</v>
      </c>
      <c r="B262" s="679" t="s">
        <v>3511</v>
      </c>
      <c r="C262" s="705">
        <v>314641871</v>
      </c>
      <c r="D262" s="705"/>
      <c r="S262" s="660"/>
      <c r="T262" s="660" t="str">
        <f t="shared" si="24"/>
        <v>202211</v>
      </c>
      <c r="U262" s="660" t="str">
        <f t="shared" si="25"/>
        <v>20221</v>
      </c>
      <c r="V262" s="660" t="str">
        <f t="shared" si="26"/>
        <v>2022</v>
      </c>
      <c r="W262" s="660" t="str">
        <f t="shared" si="27"/>
        <v>202</v>
      </c>
      <c r="X262" s="660" t="str">
        <f t="shared" si="28"/>
        <v>20</v>
      </c>
      <c r="Y262" s="660" t="str">
        <f t="shared" si="29"/>
        <v>2</v>
      </c>
    </row>
    <row r="263" spans="1:25" ht="16" x14ac:dyDescent="0.2">
      <c r="A263" s="679">
        <v>202212100</v>
      </c>
      <c r="B263" s="679" t="s">
        <v>3512</v>
      </c>
      <c r="C263" s="705">
        <v>3935629046</v>
      </c>
      <c r="D263" s="705"/>
      <c r="S263" s="660"/>
      <c r="T263" s="660" t="str">
        <f t="shared" si="24"/>
        <v>202212</v>
      </c>
      <c r="U263" s="660" t="str">
        <f t="shared" si="25"/>
        <v>20221</v>
      </c>
      <c r="V263" s="660" t="str">
        <f t="shared" si="26"/>
        <v>2022</v>
      </c>
      <c r="W263" s="660" t="str">
        <f t="shared" si="27"/>
        <v>202</v>
      </c>
      <c r="X263" s="660" t="str">
        <f t="shared" si="28"/>
        <v>20</v>
      </c>
      <c r="Y263" s="660" t="str">
        <f t="shared" si="29"/>
        <v>2</v>
      </c>
    </row>
    <row r="264" spans="1:25" ht="16" x14ac:dyDescent="0.2">
      <c r="A264" s="679">
        <v>202212200</v>
      </c>
      <c r="B264" s="679" t="s">
        <v>3513</v>
      </c>
      <c r="C264" s="705">
        <v>1016072311</v>
      </c>
      <c r="D264" s="705"/>
      <c r="S264" s="660"/>
      <c r="T264" s="660" t="str">
        <f t="shared" si="24"/>
        <v>202212</v>
      </c>
      <c r="U264" s="660" t="str">
        <f t="shared" si="25"/>
        <v>20221</v>
      </c>
      <c r="V264" s="660" t="str">
        <f t="shared" si="26"/>
        <v>2022</v>
      </c>
      <c r="W264" s="660" t="str">
        <f t="shared" si="27"/>
        <v>202</v>
      </c>
      <c r="X264" s="660" t="str">
        <f t="shared" si="28"/>
        <v>20</v>
      </c>
      <c r="Y264" s="660" t="str">
        <f t="shared" si="29"/>
        <v>2</v>
      </c>
    </row>
    <row r="265" spans="1:25" ht="16" x14ac:dyDescent="0.2">
      <c r="A265" s="679">
        <v>202212400</v>
      </c>
      <c r="B265" s="679" t="s">
        <v>3514</v>
      </c>
      <c r="C265" s="705"/>
      <c r="D265" s="705"/>
      <c r="S265" s="660"/>
      <c r="T265" s="660" t="str">
        <f t="shared" si="24"/>
        <v>202212</v>
      </c>
      <c r="U265" s="660" t="str">
        <f t="shared" si="25"/>
        <v>20221</v>
      </c>
      <c r="V265" s="660" t="str">
        <f t="shared" si="26"/>
        <v>2022</v>
      </c>
      <c r="W265" s="660" t="str">
        <f t="shared" si="27"/>
        <v>202</v>
      </c>
      <c r="X265" s="660" t="str">
        <f t="shared" si="28"/>
        <v>20</v>
      </c>
      <c r="Y265" s="660" t="str">
        <f t="shared" si="29"/>
        <v>2</v>
      </c>
    </row>
    <row r="266" spans="1:25" ht="16" x14ac:dyDescent="0.2">
      <c r="A266" s="679">
        <v>202271000</v>
      </c>
      <c r="B266" s="679" t="s">
        <v>3515</v>
      </c>
      <c r="C266" s="705"/>
      <c r="D266" s="705"/>
      <c r="S266" s="660"/>
      <c r="T266" s="660" t="str">
        <f t="shared" si="24"/>
        <v>202271</v>
      </c>
      <c r="U266" s="660" t="str">
        <f t="shared" si="25"/>
        <v>20227</v>
      </c>
      <c r="V266" s="660" t="str">
        <f t="shared" si="26"/>
        <v>2022</v>
      </c>
      <c r="W266" s="660" t="str">
        <f t="shared" si="27"/>
        <v>202</v>
      </c>
      <c r="X266" s="660" t="str">
        <f t="shared" si="28"/>
        <v>20</v>
      </c>
      <c r="Y266" s="660" t="str">
        <f t="shared" si="29"/>
        <v>2</v>
      </c>
    </row>
    <row r="267" spans="1:25" ht="16" x14ac:dyDescent="0.2">
      <c r="A267" s="679">
        <v>202272000</v>
      </c>
      <c r="B267" s="679" t="s">
        <v>3516</v>
      </c>
      <c r="C267" s="705"/>
      <c r="D267" s="705"/>
      <c r="S267" s="660"/>
      <c r="T267" s="660" t="str">
        <f t="shared" si="24"/>
        <v>202272</v>
      </c>
      <c r="U267" s="660" t="str">
        <f t="shared" si="25"/>
        <v>20227</v>
      </c>
      <c r="V267" s="660" t="str">
        <f t="shared" si="26"/>
        <v>2022</v>
      </c>
      <c r="W267" s="660" t="str">
        <f t="shared" si="27"/>
        <v>202</v>
      </c>
      <c r="X267" s="660" t="str">
        <f t="shared" si="28"/>
        <v>20</v>
      </c>
      <c r="Y267" s="660" t="str">
        <f t="shared" si="29"/>
        <v>2</v>
      </c>
    </row>
    <row r="268" spans="1:25" ht="16" x14ac:dyDescent="0.2">
      <c r="A268" s="679">
        <v>202312000</v>
      </c>
      <c r="B268" s="679" t="s">
        <v>3517</v>
      </c>
      <c r="C268" s="705"/>
      <c r="D268" s="705"/>
      <c r="S268" s="660"/>
      <c r="T268" s="660" t="str">
        <f t="shared" si="24"/>
        <v>202312</v>
      </c>
      <c r="U268" s="660" t="str">
        <f t="shared" si="25"/>
        <v>20231</v>
      </c>
      <c r="V268" s="660" t="str">
        <f t="shared" si="26"/>
        <v>2023</v>
      </c>
      <c r="W268" s="660" t="str">
        <f t="shared" si="27"/>
        <v>202</v>
      </c>
      <c r="X268" s="660" t="str">
        <f t="shared" si="28"/>
        <v>20</v>
      </c>
      <c r="Y268" s="660" t="str">
        <f t="shared" si="29"/>
        <v>2</v>
      </c>
    </row>
    <row r="269" spans="1:25" ht="16" x14ac:dyDescent="0.2">
      <c r="A269" s="679">
        <v>202372000</v>
      </c>
      <c r="B269" s="679" t="s">
        <v>3482</v>
      </c>
      <c r="C269" s="705"/>
      <c r="D269" s="705"/>
      <c r="S269" s="660"/>
      <c r="T269" s="660" t="str">
        <f t="shared" si="24"/>
        <v>202372</v>
      </c>
      <c r="U269" s="660" t="str">
        <f t="shared" si="25"/>
        <v>20237</v>
      </c>
      <c r="V269" s="660" t="str">
        <f t="shared" si="26"/>
        <v>2023</v>
      </c>
      <c r="W269" s="660" t="str">
        <f t="shared" si="27"/>
        <v>202</v>
      </c>
      <c r="X269" s="660" t="str">
        <f t="shared" si="28"/>
        <v>20</v>
      </c>
      <c r="Y269" s="660" t="str">
        <f t="shared" si="29"/>
        <v>2</v>
      </c>
    </row>
    <row r="270" spans="1:25" ht="16" x14ac:dyDescent="0.2">
      <c r="A270" s="679">
        <v>203111000</v>
      </c>
      <c r="B270" s="679" t="s">
        <v>3518</v>
      </c>
      <c r="C270" s="705">
        <v>28289244537</v>
      </c>
      <c r="D270" s="705"/>
      <c r="S270" s="660"/>
      <c r="T270" s="660" t="str">
        <f t="shared" si="24"/>
        <v>203111</v>
      </c>
      <c r="U270" s="660" t="str">
        <f t="shared" si="25"/>
        <v>20311</v>
      </c>
      <c r="V270" s="660" t="str">
        <f t="shared" si="26"/>
        <v>2031</v>
      </c>
      <c r="W270" s="660" t="str">
        <f t="shared" si="27"/>
        <v>203</v>
      </c>
      <c r="X270" s="660" t="str">
        <f t="shared" si="28"/>
        <v>20</v>
      </c>
      <c r="Y270" s="660" t="str">
        <f t="shared" si="29"/>
        <v>2</v>
      </c>
    </row>
    <row r="271" spans="1:25" ht="16" x14ac:dyDescent="0.2">
      <c r="A271" s="679">
        <v>203111100</v>
      </c>
      <c r="B271" s="679" t="s">
        <v>3519</v>
      </c>
      <c r="C271" s="705"/>
      <c r="D271" s="705"/>
      <c r="S271" s="660"/>
      <c r="T271" s="660" t="str">
        <f t="shared" si="24"/>
        <v>203111</v>
      </c>
      <c r="U271" s="660" t="str">
        <f t="shared" si="25"/>
        <v>20311</v>
      </c>
      <c r="V271" s="660" t="str">
        <f t="shared" si="26"/>
        <v>2031</v>
      </c>
      <c r="W271" s="660" t="str">
        <f t="shared" si="27"/>
        <v>203</v>
      </c>
      <c r="X271" s="660" t="str">
        <f t="shared" si="28"/>
        <v>20</v>
      </c>
      <c r="Y271" s="660" t="str">
        <f t="shared" si="29"/>
        <v>2</v>
      </c>
    </row>
    <row r="272" spans="1:25" ht="16" x14ac:dyDescent="0.2">
      <c r="A272" s="679">
        <v>203112000</v>
      </c>
      <c r="B272" s="679" t="s">
        <v>3520</v>
      </c>
      <c r="C272" s="705"/>
      <c r="D272" s="705"/>
      <c r="S272" s="660"/>
      <c r="T272" s="660" t="str">
        <f t="shared" si="24"/>
        <v>203112</v>
      </c>
      <c r="U272" s="660" t="str">
        <f t="shared" si="25"/>
        <v>20311</v>
      </c>
      <c r="V272" s="660" t="str">
        <f t="shared" si="26"/>
        <v>2031</v>
      </c>
      <c r="W272" s="660" t="str">
        <f t="shared" si="27"/>
        <v>203</v>
      </c>
      <c r="X272" s="660" t="str">
        <f t="shared" si="28"/>
        <v>20</v>
      </c>
      <c r="Y272" s="660" t="str">
        <f t="shared" si="29"/>
        <v>2</v>
      </c>
    </row>
    <row r="273" spans="1:25" ht="16" x14ac:dyDescent="0.2">
      <c r="A273" s="679">
        <v>203121000</v>
      </c>
      <c r="B273" s="679" t="s">
        <v>3521</v>
      </c>
      <c r="C273" s="705"/>
      <c r="D273" s="705"/>
      <c r="S273" s="660"/>
      <c r="T273" s="660" t="str">
        <f t="shared" si="24"/>
        <v>203121</v>
      </c>
      <c r="U273" s="660" t="str">
        <f t="shared" si="25"/>
        <v>20312</v>
      </c>
      <c r="V273" s="660" t="str">
        <f t="shared" si="26"/>
        <v>2031</v>
      </c>
      <c r="W273" s="660" t="str">
        <f t="shared" si="27"/>
        <v>203</v>
      </c>
      <c r="X273" s="660" t="str">
        <f t="shared" si="28"/>
        <v>20</v>
      </c>
      <c r="Y273" s="660" t="str">
        <f t="shared" si="29"/>
        <v>2</v>
      </c>
    </row>
    <row r="274" spans="1:25" ht="16" x14ac:dyDescent="0.2">
      <c r="A274" s="679">
        <v>203121300</v>
      </c>
      <c r="B274" s="679" t="s">
        <v>3522</v>
      </c>
      <c r="C274" s="705"/>
      <c r="D274" s="705"/>
      <c r="S274" s="660"/>
      <c r="T274" s="660" t="str">
        <f t="shared" si="24"/>
        <v>203121</v>
      </c>
      <c r="U274" s="660" t="str">
        <f t="shared" si="25"/>
        <v>20312</v>
      </c>
      <c r="V274" s="660" t="str">
        <f t="shared" si="26"/>
        <v>2031</v>
      </c>
      <c r="W274" s="660" t="str">
        <f t="shared" si="27"/>
        <v>203</v>
      </c>
      <c r="X274" s="660" t="str">
        <f t="shared" si="28"/>
        <v>20</v>
      </c>
      <c r="Y274" s="660" t="str">
        <f t="shared" si="29"/>
        <v>2</v>
      </c>
    </row>
    <row r="275" spans="1:25" ht="16" x14ac:dyDescent="0.2">
      <c r="A275" s="679">
        <v>203121400</v>
      </c>
      <c r="B275" s="679" t="s">
        <v>3523</v>
      </c>
      <c r="C275" s="705">
        <v>25269687</v>
      </c>
      <c r="D275" s="705"/>
      <c r="S275" s="660"/>
      <c r="T275" s="660" t="str">
        <f t="shared" si="24"/>
        <v>203121</v>
      </c>
      <c r="U275" s="660" t="str">
        <f t="shared" si="25"/>
        <v>20312</v>
      </c>
      <c r="V275" s="660" t="str">
        <f t="shared" si="26"/>
        <v>2031</v>
      </c>
      <c r="W275" s="660" t="str">
        <f t="shared" si="27"/>
        <v>203</v>
      </c>
      <c r="X275" s="660" t="str">
        <f t="shared" si="28"/>
        <v>20</v>
      </c>
      <c r="Y275" s="660" t="str">
        <f t="shared" si="29"/>
        <v>2</v>
      </c>
    </row>
    <row r="276" spans="1:25" ht="16" x14ac:dyDescent="0.2">
      <c r="A276" s="679">
        <v>203122000</v>
      </c>
      <c r="B276" s="679" t="s">
        <v>3524</v>
      </c>
      <c r="C276" s="705"/>
      <c r="D276" s="705"/>
      <c r="S276" s="660"/>
      <c r="T276" s="660" t="str">
        <f t="shared" si="24"/>
        <v>203122</v>
      </c>
      <c r="U276" s="660" t="str">
        <f t="shared" si="25"/>
        <v>20312</v>
      </c>
      <c r="V276" s="660" t="str">
        <f t="shared" si="26"/>
        <v>2031</v>
      </c>
      <c r="W276" s="660" t="str">
        <f t="shared" si="27"/>
        <v>203</v>
      </c>
      <c r="X276" s="660" t="str">
        <f t="shared" si="28"/>
        <v>20</v>
      </c>
      <c r="Y276" s="660" t="str">
        <f t="shared" si="29"/>
        <v>2</v>
      </c>
    </row>
    <row r="277" spans="1:25" ht="16" x14ac:dyDescent="0.2">
      <c r="A277" s="679">
        <v>203710000</v>
      </c>
      <c r="B277" s="679" t="s">
        <v>3482</v>
      </c>
      <c r="C277" s="705"/>
      <c r="D277" s="705"/>
      <c r="S277" s="660"/>
      <c r="T277" s="660" t="str">
        <f t="shared" si="24"/>
        <v>203710</v>
      </c>
      <c r="U277" s="660" t="str">
        <f t="shared" si="25"/>
        <v>20371</v>
      </c>
      <c r="V277" s="660" t="str">
        <f t="shared" si="26"/>
        <v>2037</v>
      </c>
      <c r="W277" s="660" t="str">
        <f t="shared" si="27"/>
        <v>203</v>
      </c>
      <c r="X277" s="660" t="str">
        <f t="shared" si="28"/>
        <v>20</v>
      </c>
      <c r="Y277" s="660" t="str">
        <f t="shared" si="29"/>
        <v>2</v>
      </c>
    </row>
    <row r="278" spans="1:25" ht="16" x14ac:dyDescent="0.2">
      <c r="A278" s="679">
        <v>203720000</v>
      </c>
      <c r="B278" s="679" t="s">
        <v>3525</v>
      </c>
      <c r="C278" s="705">
        <v>191012795</v>
      </c>
      <c r="D278" s="705"/>
      <c r="S278" s="660"/>
      <c r="T278" s="660" t="str">
        <f t="shared" si="24"/>
        <v>203720</v>
      </c>
      <c r="U278" s="660" t="str">
        <f t="shared" si="25"/>
        <v>20372</v>
      </c>
      <c r="V278" s="660" t="str">
        <f t="shared" si="26"/>
        <v>2037</v>
      </c>
      <c r="W278" s="660" t="str">
        <f t="shared" si="27"/>
        <v>203</v>
      </c>
      <c r="X278" s="660" t="str">
        <f t="shared" si="28"/>
        <v>20</v>
      </c>
      <c r="Y278" s="660" t="str">
        <f t="shared" si="29"/>
        <v>2</v>
      </c>
    </row>
    <row r="279" spans="1:25" ht="16" x14ac:dyDescent="0.2">
      <c r="A279" s="679">
        <v>204111000</v>
      </c>
      <c r="B279" s="679" t="s">
        <v>3526</v>
      </c>
      <c r="C279" s="705">
        <v>124650628</v>
      </c>
      <c r="D279" s="705"/>
      <c r="S279" s="660"/>
      <c r="T279" s="660" t="str">
        <f t="shared" si="24"/>
        <v>204111</v>
      </c>
      <c r="U279" s="660" t="str">
        <f t="shared" si="25"/>
        <v>20411</v>
      </c>
      <c r="V279" s="660" t="str">
        <f t="shared" si="26"/>
        <v>2041</v>
      </c>
      <c r="W279" s="660" t="str">
        <f t="shared" si="27"/>
        <v>204</v>
      </c>
      <c r="X279" s="660" t="str">
        <f t="shared" si="28"/>
        <v>20</v>
      </c>
      <c r="Y279" s="660" t="str">
        <f t="shared" si="29"/>
        <v>2</v>
      </c>
    </row>
    <row r="280" spans="1:25" ht="16" x14ac:dyDescent="0.2">
      <c r="A280" s="679">
        <v>204111300</v>
      </c>
      <c r="B280" s="679" t="s">
        <v>3527</v>
      </c>
      <c r="C280" s="705"/>
      <c r="D280" s="705"/>
      <c r="S280" s="660"/>
      <c r="T280" s="660" t="str">
        <f t="shared" si="24"/>
        <v>204111</v>
      </c>
      <c r="U280" s="660" t="str">
        <f t="shared" si="25"/>
        <v>20411</v>
      </c>
      <c r="V280" s="660" t="str">
        <f t="shared" si="26"/>
        <v>2041</v>
      </c>
      <c r="W280" s="660" t="str">
        <f t="shared" si="27"/>
        <v>204</v>
      </c>
      <c r="X280" s="660" t="str">
        <f t="shared" si="28"/>
        <v>20</v>
      </c>
      <c r="Y280" s="660" t="str">
        <f t="shared" si="29"/>
        <v>2</v>
      </c>
    </row>
    <row r="281" spans="1:25" ht="16" x14ac:dyDescent="0.2">
      <c r="A281" s="679">
        <v>204112000</v>
      </c>
      <c r="B281" s="679" t="s">
        <v>3528</v>
      </c>
      <c r="C281" s="705"/>
      <c r="D281" s="705"/>
      <c r="S281" s="660"/>
      <c r="T281" s="660" t="str">
        <f t="shared" si="24"/>
        <v>204112</v>
      </c>
      <c r="U281" s="660" t="str">
        <f t="shared" si="25"/>
        <v>20411</v>
      </c>
      <c r="V281" s="660" t="str">
        <f t="shared" si="26"/>
        <v>2041</v>
      </c>
      <c r="W281" s="660" t="str">
        <f t="shared" si="27"/>
        <v>204</v>
      </c>
      <c r="X281" s="660" t="str">
        <f t="shared" si="28"/>
        <v>20</v>
      </c>
      <c r="Y281" s="660" t="str">
        <f t="shared" si="29"/>
        <v>2</v>
      </c>
    </row>
    <row r="282" spans="1:25" ht="16" x14ac:dyDescent="0.2">
      <c r="A282" s="679">
        <v>204121000</v>
      </c>
      <c r="B282" s="679" t="s">
        <v>3529</v>
      </c>
      <c r="C282" s="705"/>
      <c r="D282" s="705"/>
      <c r="S282" s="660"/>
      <c r="T282" s="660" t="str">
        <f t="shared" si="24"/>
        <v>204121</v>
      </c>
      <c r="U282" s="660" t="str">
        <f t="shared" si="25"/>
        <v>20412</v>
      </c>
      <c r="V282" s="660" t="str">
        <f t="shared" si="26"/>
        <v>2041</v>
      </c>
      <c r="W282" s="660" t="str">
        <f t="shared" si="27"/>
        <v>204</v>
      </c>
      <c r="X282" s="660" t="str">
        <f t="shared" si="28"/>
        <v>20</v>
      </c>
      <c r="Y282" s="660" t="str">
        <f t="shared" si="29"/>
        <v>2</v>
      </c>
    </row>
    <row r="283" spans="1:25" ht="16" x14ac:dyDescent="0.2">
      <c r="A283" s="679">
        <v>204122000</v>
      </c>
      <c r="B283" s="679" t="s">
        <v>3530</v>
      </c>
      <c r="C283" s="705"/>
      <c r="D283" s="705"/>
      <c r="S283" s="660"/>
      <c r="T283" s="660" t="str">
        <f t="shared" si="24"/>
        <v>204122</v>
      </c>
      <c r="U283" s="660" t="str">
        <f t="shared" si="25"/>
        <v>20412</v>
      </c>
      <c r="V283" s="660" t="str">
        <f t="shared" si="26"/>
        <v>2041</v>
      </c>
      <c r="W283" s="660" t="str">
        <f t="shared" si="27"/>
        <v>204</v>
      </c>
      <c r="X283" s="660" t="str">
        <f t="shared" si="28"/>
        <v>20</v>
      </c>
      <c r="Y283" s="660" t="str">
        <f t="shared" si="29"/>
        <v>2</v>
      </c>
    </row>
    <row r="284" spans="1:25" ht="16" x14ac:dyDescent="0.2">
      <c r="A284" s="679">
        <v>204710000</v>
      </c>
      <c r="B284" s="679" t="s">
        <v>3531</v>
      </c>
      <c r="C284" s="705"/>
      <c r="D284" s="705"/>
      <c r="S284" s="660"/>
      <c r="T284" s="660" t="str">
        <f t="shared" si="24"/>
        <v>204710</v>
      </c>
      <c r="U284" s="660" t="str">
        <f t="shared" si="25"/>
        <v>20471</v>
      </c>
      <c r="V284" s="660" t="str">
        <f t="shared" si="26"/>
        <v>2047</v>
      </c>
      <c r="W284" s="660" t="str">
        <f t="shared" si="27"/>
        <v>204</v>
      </c>
      <c r="X284" s="660" t="str">
        <f t="shared" si="28"/>
        <v>20</v>
      </c>
      <c r="Y284" s="660" t="str">
        <f t="shared" si="29"/>
        <v>2</v>
      </c>
    </row>
    <row r="285" spans="1:25" ht="16" x14ac:dyDescent="0.2">
      <c r="A285" s="679">
        <v>204720000</v>
      </c>
      <c r="B285" s="679" t="s">
        <v>3532</v>
      </c>
      <c r="C285" s="705"/>
      <c r="D285" s="705"/>
      <c r="S285" s="660"/>
      <c r="T285" s="660" t="str">
        <f t="shared" si="24"/>
        <v>204720</v>
      </c>
      <c r="U285" s="660" t="str">
        <f t="shared" si="25"/>
        <v>20472</v>
      </c>
      <c r="V285" s="660" t="str">
        <f t="shared" si="26"/>
        <v>2047</v>
      </c>
      <c r="W285" s="660" t="str">
        <f t="shared" si="27"/>
        <v>204</v>
      </c>
      <c r="X285" s="660" t="str">
        <f t="shared" si="28"/>
        <v>20</v>
      </c>
      <c r="Y285" s="660" t="str">
        <f t="shared" si="29"/>
        <v>2</v>
      </c>
    </row>
    <row r="286" spans="1:25" ht="16" x14ac:dyDescent="0.2">
      <c r="A286" s="679">
        <v>204730000</v>
      </c>
      <c r="B286" s="679" t="s">
        <v>3533</v>
      </c>
      <c r="C286" s="705"/>
      <c r="D286" s="705"/>
      <c r="S286" s="660"/>
      <c r="T286" s="660" t="str">
        <f t="shared" si="24"/>
        <v>204730</v>
      </c>
      <c r="U286" s="660" t="str">
        <f t="shared" si="25"/>
        <v>20473</v>
      </c>
      <c r="V286" s="660" t="str">
        <f t="shared" si="26"/>
        <v>2047</v>
      </c>
      <c r="W286" s="660" t="str">
        <f t="shared" si="27"/>
        <v>204</v>
      </c>
      <c r="X286" s="660" t="str">
        <f t="shared" si="28"/>
        <v>20</v>
      </c>
      <c r="Y286" s="660" t="str">
        <f t="shared" si="29"/>
        <v>2</v>
      </c>
    </row>
    <row r="287" spans="1:25" ht="16" x14ac:dyDescent="0.2">
      <c r="A287" s="695">
        <v>251211000</v>
      </c>
      <c r="B287" s="679" t="s">
        <v>3534</v>
      </c>
      <c r="C287" s="705"/>
      <c r="D287" s="705">
        <v>3730753019</v>
      </c>
      <c r="S287" s="660"/>
      <c r="T287" s="660" t="str">
        <f t="shared" si="24"/>
        <v>251211</v>
      </c>
      <c r="U287" s="660" t="str">
        <f t="shared" si="25"/>
        <v>25121</v>
      </c>
      <c r="V287" s="660" t="str">
        <f t="shared" si="26"/>
        <v>2512</v>
      </c>
      <c r="W287" s="660" t="str">
        <f t="shared" si="27"/>
        <v>251</v>
      </c>
      <c r="X287" s="660" t="str">
        <f t="shared" si="28"/>
        <v>25</v>
      </c>
      <c r="Y287" s="660" t="str">
        <f t="shared" si="29"/>
        <v>2</v>
      </c>
    </row>
    <row r="288" spans="1:25" ht="16" x14ac:dyDescent="0.2">
      <c r="A288" s="695">
        <v>251212000</v>
      </c>
      <c r="B288" s="679" t="s">
        <v>3535</v>
      </c>
      <c r="C288" s="705"/>
      <c r="D288" s="705">
        <v>31931709</v>
      </c>
      <c r="S288" s="660"/>
      <c r="T288" s="660" t="str">
        <f t="shared" si="24"/>
        <v>251212</v>
      </c>
      <c r="U288" s="660" t="str">
        <f t="shared" si="25"/>
        <v>25121</v>
      </c>
      <c r="V288" s="660" t="str">
        <f t="shared" si="26"/>
        <v>2512</v>
      </c>
      <c r="W288" s="660" t="str">
        <f t="shared" si="27"/>
        <v>251</v>
      </c>
      <c r="X288" s="660" t="str">
        <f t="shared" si="28"/>
        <v>25</v>
      </c>
      <c r="Y288" s="660" t="str">
        <f t="shared" si="29"/>
        <v>2</v>
      </c>
    </row>
    <row r="289" spans="1:25" ht="16" x14ac:dyDescent="0.2">
      <c r="A289" s="679">
        <v>251260000</v>
      </c>
      <c r="B289" s="679" t="s">
        <v>3536</v>
      </c>
      <c r="C289" s="705"/>
      <c r="D289" s="705"/>
      <c r="S289" s="660"/>
      <c r="T289" s="660" t="str">
        <f t="shared" si="24"/>
        <v>251260</v>
      </c>
      <c r="U289" s="660" t="str">
        <f t="shared" si="25"/>
        <v>25126</v>
      </c>
      <c r="V289" s="660" t="str">
        <f t="shared" si="26"/>
        <v>2512</v>
      </c>
      <c r="W289" s="660" t="str">
        <f t="shared" si="27"/>
        <v>251</v>
      </c>
      <c r="X289" s="660" t="str">
        <f t="shared" si="28"/>
        <v>25</v>
      </c>
      <c r="Y289" s="660" t="str">
        <f t="shared" si="29"/>
        <v>2</v>
      </c>
    </row>
    <row r="290" spans="1:25" ht="16" x14ac:dyDescent="0.2">
      <c r="A290" s="679">
        <v>252111000</v>
      </c>
      <c r="B290" s="679" t="s">
        <v>3537</v>
      </c>
      <c r="C290" s="705"/>
      <c r="D290" s="705">
        <v>2281895</v>
      </c>
      <c r="S290" s="660"/>
      <c r="T290" s="660" t="str">
        <f t="shared" si="24"/>
        <v>252111</v>
      </c>
      <c r="U290" s="660" t="str">
        <f t="shared" si="25"/>
        <v>25211</v>
      </c>
      <c r="V290" s="660" t="str">
        <f t="shared" si="26"/>
        <v>2521</v>
      </c>
      <c r="W290" s="660" t="str">
        <f t="shared" si="27"/>
        <v>252</v>
      </c>
      <c r="X290" s="660" t="str">
        <f t="shared" si="28"/>
        <v>25</v>
      </c>
      <c r="Y290" s="660" t="str">
        <f t="shared" si="29"/>
        <v>2</v>
      </c>
    </row>
    <row r="291" spans="1:25" ht="16" x14ac:dyDescent="0.2">
      <c r="A291" s="679">
        <v>252112000</v>
      </c>
      <c r="B291" s="679" t="s">
        <v>3538</v>
      </c>
      <c r="C291" s="705"/>
      <c r="D291" s="705"/>
      <c r="E291" s="704"/>
      <c r="S291" s="660"/>
      <c r="T291" s="660" t="str">
        <f t="shared" si="24"/>
        <v>252112</v>
      </c>
      <c r="U291" s="660" t="str">
        <f t="shared" si="25"/>
        <v>25211</v>
      </c>
      <c r="V291" s="660" t="str">
        <f t="shared" si="26"/>
        <v>2521</v>
      </c>
      <c r="W291" s="660" t="str">
        <f t="shared" si="27"/>
        <v>252</v>
      </c>
      <c r="X291" s="660" t="str">
        <f t="shared" si="28"/>
        <v>25</v>
      </c>
      <c r="Y291" s="660" t="str">
        <f t="shared" si="29"/>
        <v>2</v>
      </c>
    </row>
    <row r="292" spans="1:25" ht="16" x14ac:dyDescent="0.2">
      <c r="A292" s="679">
        <v>252113000</v>
      </c>
      <c r="B292" s="679" t="s">
        <v>3539</v>
      </c>
      <c r="C292" s="705"/>
      <c r="D292" s="705"/>
      <c r="S292" s="660"/>
      <c r="T292" s="660" t="str">
        <f t="shared" si="24"/>
        <v>252113</v>
      </c>
      <c r="U292" s="660" t="str">
        <f t="shared" si="25"/>
        <v>25211</v>
      </c>
      <c r="V292" s="660" t="str">
        <f t="shared" si="26"/>
        <v>2521</v>
      </c>
      <c r="W292" s="660" t="str">
        <f t="shared" si="27"/>
        <v>252</v>
      </c>
      <c r="X292" s="660" t="str">
        <f t="shared" si="28"/>
        <v>25</v>
      </c>
      <c r="Y292" s="660" t="str">
        <f t="shared" si="29"/>
        <v>2</v>
      </c>
    </row>
    <row r="293" spans="1:25" ht="16" x14ac:dyDescent="0.2">
      <c r="A293" s="679">
        <v>252114000</v>
      </c>
      <c r="B293" s="679" t="s">
        <v>3540</v>
      </c>
      <c r="C293" s="705"/>
      <c r="D293" s="705">
        <v>1971485</v>
      </c>
      <c r="S293" s="660"/>
      <c r="T293" s="660" t="str">
        <f t="shared" si="24"/>
        <v>252114</v>
      </c>
      <c r="U293" s="660" t="str">
        <f t="shared" si="25"/>
        <v>25211</v>
      </c>
      <c r="V293" s="660" t="str">
        <f t="shared" si="26"/>
        <v>2521</v>
      </c>
      <c r="W293" s="660" t="str">
        <f t="shared" si="27"/>
        <v>252</v>
      </c>
      <c r="X293" s="660" t="str">
        <f t="shared" si="28"/>
        <v>25</v>
      </c>
      <c r="Y293" s="660" t="str">
        <f t="shared" si="29"/>
        <v>2</v>
      </c>
    </row>
    <row r="294" spans="1:25" ht="16" x14ac:dyDescent="0.2">
      <c r="A294" s="679">
        <v>252115000</v>
      </c>
      <c r="B294" s="679" t="s">
        <v>3541</v>
      </c>
      <c r="C294" s="705"/>
      <c r="D294" s="705">
        <v>75035079</v>
      </c>
      <c r="S294" s="660"/>
      <c r="T294" s="660" t="str">
        <f t="shared" si="24"/>
        <v>252115</v>
      </c>
      <c r="U294" s="660" t="str">
        <f t="shared" si="25"/>
        <v>25211</v>
      </c>
      <c r="V294" s="660" t="str">
        <f t="shared" si="26"/>
        <v>2521</v>
      </c>
      <c r="W294" s="660" t="str">
        <f t="shared" si="27"/>
        <v>252</v>
      </c>
      <c r="X294" s="660" t="str">
        <f t="shared" si="28"/>
        <v>25</v>
      </c>
      <c r="Y294" s="660" t="str">
        <f t="shared" si="29"/>
        <v>2</v>
      </c>
    </row>
    <row r="295" spans="1:25" ht="16" x14ac:dyDescent="0.2">
      <c r="A295" s="679">
        <v>252116000</v>
      </c>
      <c r="B295" s="679" t="s">
        <v>3542</v>
      </c>
      <c r="C295" s="705"/>
      <c r="D295" s="705">
        <v>110000</v>
      </c>
      <c r="S295" s="660"/>
      <c r="T295" s="660" t="str">
        <f t="shared" si="24"/>
        <v>252116</v>
      </c>
      <c r="U295" s="660" t="str">
        <f t="shared" si="25"/>
        <v>25211</v>
      </c>
      <c r="V295" s="660" t="str">
        <f t="shared" si="26"/>
        <v>2521</v>
      </c>
      <c r="W295" s="660" t="str">
        <f t="shared" si="27"/>
        <v>252</v>
      </c>
      <c r="X295" s="660" t="str">
        <f t="shared" si="28"/>
        <v>25</v>
      </c>
      <c r="Y295" s="660" t="str">
        <f t="shared" si="29"/>
        <v>2</v>
      </c>
    </row>
    <row r="296" spans="1:25" ht="16" x14ac:dyDescent="0.2">
      <c r="A296" s="679">
        <v>252123000</v>
      </c>
      <c r="B296" s="679" t="s">
        <v>3543</v>
      </c>
      <c r="C296" s="705"/>
      <c r="D296" s="705"/>
      <c r="S296" s="660"/>
      <c r="T296" s="660" t="str">
        <f t="shared" si="24"/>
        <v>252123</v>
      </c>
      <c r="U296" s="660" t="str">
        <f t="shared" si="25"/>
        <v>25212</v>
      </c>
      <c r="V296" s="660" t="str">
        <f t="shared" si="26"/>
        <v>2521</v>
      </c>
      <c r="W296" s="660" t="str">
        <f t="shared" si="27"/>
        <v>252</v>
      </c>
      <c r="X296" s="660" t="str">
        <f t="shared" si="28"/>
        <v>25</v>
      </c>
      <c r="Y296" s="660" t="str">
        <f t="shared" si="29"/>
        <v>2</v>
      </c>
    </row>
    <row r="297" spans="1:25" ht="16" x14ac:dyDescent="0.2">
      <c r="A297" s="679">
        <v>252130000</v>
      </c>
      <c r="B297" s="679" t="s">
        <v>3544</v>
      </c>
      <c r="C297" s="705"/>
      <c r="D297" s="705">
        <v>45000000</v>
      </c>
      <c r="S297" s="660"/>
      <c r="T297" s="660" t="str">
        <f t="shared" si="24"/>
        <v>252130</v>
      </c>
      <c r="U297" s="660" t="str">
        <f t="shared" si="25"/>
        <v>25213</v>
      </c>
      <c r="V297" s="660" t="str">
        <f t="shared" si="26"/>
        <v>2521</v>
      </c>
      <c r="W297" s="660" t="str">
        <f t="shared" si="27"/>
        <v>252</v>
      </c>
      <c r="X297" s="660" t="str">
        <f t="shared" si="28"/>
        <v>25</v>
      </c>
      <c r="Y297" s="660" t="str">
        <f t="shared" si="29"/>
        <v>2</v>
      </c>
    </row>
    <row r="298" spans="1:25" ht="16" x14ac:dyDescent="0.2">
      <c r="A298" s="679">
        <v>252600000</v>
      </c>
      <c r="B298" s="679" t="s">
        <v>3536</v>
      </c>
      <c r="C298" s="705"/>
      <c r="D298" s="705"/>
      <c r="S298" s="660"/>
      <c r="T298" s="660" t="str">
        <f t="shared" si="24"/>
        <v>252600</v>
      </c>
      <c r="U298" s="660" t="str">
        <f t="shared" si="25"/>
        <v>25260</v>
      </c>
      <c r="V298" s="660" t="str">
        <f t="shared" si="26"/>
        <v>2526</v>
      </c>
      <c r="W298" s="660" t="str">
        <f t="shared" si="27"/>
        <v>252</v>
      </c>
      <c r="X298" s="660" t="str">
        <f t="shared" si="28"/>
        <v>25</v>
      </c>
      <c r="Y298" s="660" t="str">
        <f t="shared" si="29"/>
        <v>2</v>
      </c>
    </row>
    <row r="299" spans="1:25" ht="16" x14ac:dyDescent="0.2">
      <c r="A299" s="679">
        <v>253110000</v>
      </c>
      <c r="B299" s="679" t="s">
        <v>3545</v>
      </c>
      <c r="C299" s="705"/>
      <c r="D299" s="705">
        <v>463540418</v>
      </c>
      <c r="S299" s="660"/>
      <c r="T299" s="660" t="str">
        <f t="shared" si="24"/>
        <v>253110</v>
      </c>
      <c r="U299" s="660" t="str">
        <f t="shared" si="25"/>
        <v>25311</v>
      </c>
      <c r="V299" s="660" t="str">
        <f t="shared" si="26"/>
        <v>2531</v>
      </c>
      <c r="W299" s="660" t="str">
        <f t="shared" si="27"/>
        <v>253</v>
      </c>
      <c r="X299" s="660" t="str">
        <f t="shared" si="28"/>
        <v>25</v>
      </c>
      <c r="Y299" s="660" t="str">
        <f t="shared" si="29"/>
        <v>2</v>
      </c>
    </row>
    <row r="300" spans="1:25" ht="16" x14ac:dyDescent="0.2">
      <c r="A300" s="679">
        <v>254510000</v>
      </c>
      <c r="B300" s="679" t="s">
        <v>3546</v>
      </c>
      <c r="C300" s="705"/>
      <c r="D300" s="705"/>
      <c r="S300" s="660"/>
      <c r="T300" s="660" t="str">
        <f t="shared" si="24"/>
        <v>254510</v>
      </c>
      <c r="U300" s="660" t="str">
        <f t="shared" si="25"/>
        <v>25451</v>
      </c>
      <c r="V300" s="660" t="str">
        <f t="shared" si="26"/>
        <v>2545</v>
      </c>
      <c r="W300" s="660" t="str">
        <f t="shared" si="27"/>
        <v>254</v>
      </c>
      <c r="X300" s="660" t="str">
        <f t="shared" si="28"/>
        <v>25</v>
      </c>
      <c r="Y300" s="660" t="str">
        <f t="shared" si="29"/>
        <v>2</v>
      </c>
    </row>
    <row r="301" spans="1:25" ht="16" x14ac:dyDescent="0.2">
      <c r="A301" s="679">
        <v>254520000</v>
      </c>
      <c r="B301" s="679" t="s">
        <v>3547</v>
      </c>
      <c r="C301" s="705"/>
      <c r="D301" s="705"/>
      <c r="S301" s="660"/>
      <c r="T301" s="660" t="str">
        <f t="shared" si="24"/>
        <v>254520</v>
      </c>
      <c r="U301" s="660" t="str">
        <f t="shared" si="25"/>
        <v>25452</v>
      </c>
      <c r="V301" s="660" t="str">
        <f t="shared" si="26"/>
        <v>2545</v>
      </c>
      <c r="W301" s="660" t="str">
        <f t="shared" si="27"/>
        <v>254</v>
      </c>
      <c r="X301" s="660" t="str">
        <f t="shared" si="28"/>
        <v>25</v>
      </c>
      <c r="Y301" s="660" t="str">
        <f t="shared" si="29"/>
        <v>2</v>
      </c>
    </row>
    <row r="302" spans="1:25" ht="16" x14ac:dyDescent="0.2">
      <c r="A302" s="679">
        <v>254530000</v>
      </c>
      <c r="B302" s="679" t="s">
        <v>3548</v>
      </c>
      <c r="C302" s="705"/>
      <c r="D302" s="705">
        <v>2547925462</v>
      </c>
      <c r="S302" s="660"/>
      <c r="T302" s="660" t="str">
        <f t="shared" si="24"/>
        <v>254530</v>
      </c>
      <c r="U302" s="660" t="str">
        <f t="shared" si="25"/>
        <v>25453</v>
      </c>
      <c r="V302" s="660" t="str">
        <f t="shared" si="26"/>
        <v>2545</v>
      </c>
      <c r="W302" s="660" t="str">
        <f t="shared" si="27"/>
        <v>254</v>
      </c>
      <c r="X302" s="660" t="str">
        <f t="shared" si="28"/>
        <v>25</v>
      </c>
      <c r="Y302" s="660" t="str">
        <f t="shared" si="29"/>
        <v>2</v>
      </c>
    </row>
    <row r="303" spans="1:25" ht="16" x14ac:dyDescent="0.2">
      <c r="A303" s="679">
        <v>254540000</v>
      </c>
      <c r="B303" s="679" t="s">
        <v>3549</v>
      </c>
      <c r="C303" s="705"/>
      <c r="D303" s="705"/>
      <c r="S303" s="660"/>
      <c r="T303" s="660" t="str">
        <f t="shared" si="24"/>
        <v>254540</v>
      </c>
      <c r="U303" s="660" t="str">
        <f t="shared" si="25"/>
        <v>25454</v>
      </c>
      <c r="V303" s="660" t="str">
        <f t="shared" si="26"/>
        <v>2545</v>
      </c>
      <c r="W303" s="660" t="str">
        <f t="shared" si="27"/>
        <v>254</v>
      </c>
      <c r="X303" s="660" t="str">
        <f t="shared" si="28"/>
        <v>25</v>
      </c>
      <c r="Y303" s="660" t="str">
        <f t="shared" si="29"/>
        <v>2</v>
      </c>
    </row>
    <row r="304" spans="1:25" ht="16" x14ac:dyDescent="0.2">
      <c r="A304" s="679">
        <v>254550000</v>
      </c>
      <c r="B304" s="679" t="s">
        <v>3550</v>
      </c>
      <c r="C304" s="705"/>
      <c r="D304" s="705"/>
      <c r="S304" s="660"/>
      <c r="T304" s="660" t="str">
        <f t="shared" si="24"/>
        <v>254550</v>
      </c>
      <c r="U304" s="660" t="str">
        <f t="shared" si="25"/>
        <v>25455</v>
      </c>
      <c r="V304" s="660" t="str">
        <f t="shared" si="26"/>
        <v>2545</v>
      </c>
      <c r="W304" s="660" t="str">
        <f t="shared" si="27"/>
        <v>254</v>
      </c>
      <c r="X304" s="660" t="str">
        <f t="shared" si="28"/>
        <v>25</v>
      </c>
      <c r="Y304" s="660" t="str">
        <f t="shared" si="29"/>
        <v>2</v>
      </c>
    </row>
    <row r="305" spans="1:25" ht="16" x14ac:dyDescent="0.2">
      <c r="A305" s="679">
        <v>254600000</v>
      </c>
      <c r="B305" s="679" t="s">
        <v>3551</v>
      </c>
      <c r="C305" s="705"/>
      <c r="D305" s="705"/>
      <c r="S305" s="660"/>
      <c r="T305" s="660" t="str">
        <f t="shared" si="24"/>
        <v>254600</v>
      </c>
      <c r="U305" s="660" t="str">
        <f t="shared" si="25"/>
        <v>25460</v>
      </c>
      <c r="V305" s="660" t="str">
        <f t="shared" si="26"/>
        <v>2546</v>
      </c>
      <c r="W305" s="660" t="str">
        <f t="shared" si="27"/>
        <v>254</v>
      </c>
      <c r="X305" s="660" t="str">
        <f t="shared" si="28"/>
        <v>25</v>
      </c>
      <c r="Y305" s="660" t="str">
        <f t="shared" si="29"/>
        <v>2</v>
      </c>
    </row>
    <row r="306" spans="1:25" ht="16" x14ac:dyDescent="0.2">
      <c r="A306" s="679">
        <v>291000000</v>
      </c>
      <c r="B306" s="679" t="s">
        <v>3552</v>
      </c>
      <c r="C306" s="705"/>
      <c r="D306" s="705"/>
      <c r="S306" s="660"/>
      <c r="T306" s="660" t="str">
        <f t="shared" si="24"/>
        <v>291000</v>
      </c>
      <c r="U306" s="660" t="str">
        <f t="shared" si="25"/>
        <v>29100</v>
      </c>
      <c r="V306" s="660" t="str">
        <f t="shared" si="26"/>
        <v>2910</v>
      </c>
      <c r="W306" s="660" t="str">
        <f t="shared" si="27"/>
        <v>291</v>
      </c>
      <c r="X306" s="660" t="str">
        <f t="shared" si="28"/>
        <v>29</v>
      </c>
      <c r="Y306" s="660" t="str">
        <f t="shared" si="29"/>
        <v>2</v>
      </c>
    </row>
    <row r="307" spans="1:25" ht="16" x14ac:dyDescent="0.2">
      <c r="A307" s="679">
        <v>292100000</v>
      </c>
      <c r="B307" s="679" t="s">
        <v>3553</v>
      </c>
      <c r="C307" s="705"/>
      <c r="D307" s="705"/>
      <c r="S307" s="660"/>
      <c r="T307" s="660" t="str">
        <f t="shared" si="24"/>
        <v>292100</v>
      </c>
      <c r="U307" s="660" t="str">
        <f t="shared" si="25"/>
        <v>29210</v>
      </c>
      <c r="V307" s="660" t="str">
        <f t="shared" si="26"/>
        <v>2921</v>
      </c>
      <c r="W307" s="660" t="str">
        <f t="shared" si="27"/>
        <v>292</v>
      </c>
      <c r="X307" s="660" t="str">
        <f t="shared" si="28"/>
        <v>29</v>
      </c>
      <c r="Y307" s="660" t="str">
        <f t="shared" si="29"/>
        <v>2</v>
      </c>
    </row>
    <row r="308" spans="1:25" ht="16" x14ac:dyDescent="0.2">
      <c r="A308" s="679">
        <v>292200000</v>
      </c>
      <c r="B308" s="679" t="s">
        <v>3554</v>
      </c>
      <c r="C308" s="705"/>
      <c r="D308" s="705"/>
      <c r="S308" s="660"/>
      <c r="T308" s="660" t="str">
        <f t="shared" si="24"/>
        <v>292200</v>
      </c>
      <c r="U308" s="660" t="str">
        <f t="shared" si="25"/>
        <v>29220</v>
      </c>
      <c r="V308" s="660" t="str">
        <f t="shared" si="26"/>
        <v>2922</v>
      </c>
      <c r="W308" s="660" t="str">
        <f t="shared" si="27"/>
        <v>292</v>
      </c>
      <c r="X308" s="660" t="str">
        <f t="shared" si="28"/>
        <v>29</v>
      </c>
      <c r="Y308" s="660" t="str">
        <f t="shared" si="29"/>
        <v>2</v>
      </c>
    </row>
    <row r="309" spans="1:25" ht="16" x14ac:dyDescent="0.2">
      <c r="A309" s="679">
        <v>293000000</v>
      </c>
      <c r="B309" s="679" t="s">
        <v>3555</v>
      </c>
      <c r="C309" s="705">
        <v>2249470586</v>
      </c>
      <c r="D309" s="705"/>
      <c r="S309" s="660"/>
      <c r="T309" s="660" t="str">
        <f t="shared" si="24"/>
        <v>293000</v>
      </c>
      <c r="U309" s="660" t="str">
        <f t="shared" si="25"/>
        <v>29300</v>
      </c>
      <c r="V309" s="660" t="str">
        <f t="shared" si="26"/>
        <v>2930</v>
      </c>
      <c r="W309" s="660" t="str">
        <f t="shared" si="27"/>
        <v>293</v>
      </c>
      <c r="X309" s="660" t="str">
        <f t="shared" si="28"/>
        <v>29</v>
      </c>
      <c r="Y309" s="660" t="str">
        <f t="shared" si="29"/>
        <v>2</v>
      </c>
    </row>
    <row r="310" spans="1:25" ht="16" x14ac:dyDescent="0.2">
      <c r="A310" s="679">
        <v>294000000</v>
      </c>
      <c r="B310" s="679" t="s">
        <v>3556</v>
      </c>
      <c r="C310" s="705"/>
      <c r="D310" s="705"/>
      <c r="S310" s="660"/>
      <c r="T310" s="660" t="str">
        <f t="shared" si="24"/>
        <v>294000</v>
      </c>
      <c r="U310" s="660" t="str">
        <f t="shared" si="25"/>
        <v>29400</v>
      </c>
      <c r="V310" s="660" t="str">
        <f t="shared" si="26"/>
        <v>2940</v>
      </c>
      <c r="W310" s="660" t="str">
        <f t="shared" si="27"/>
        <v>294</v>
      </c>
      <c r="X310" s="660" t="str">
        <f t="shared" si="28"/>
        <v>29</v>
      </c>
      <c r="Y310" s="660" t="str">
        <f t="shared" si="29"/>
        <v>2</v>
      </c>
    </row>
    <row r="311" spans="1:25" ht="16" x14ac:dyDescent="0.2">
      <c r="A311" s="679">
        <v>299110000</v>
      </c>
      <c r="B311" s="679" t="s">
        <v>3557</v>
      </c>
      <c r="C311" s="705"/>
      <c r="D311" s="705"/>
      <c r="S311" s="660"/>
      <c r="T311" s="660" t="str">
        <f t="shared" si="24"/>
        <v>299110</v>
      </c>
      <c r="U311" s="660" t="str">
        <f t="shared" si="25"/>
        <v>29911</v>
      </c>
      <c r="V311" s="660" t="str">
        <f t="shared" si="26"/>
        <v>2991</v>
      </c>
      <c r="W311" s="660" t="str">
        <f t="shared" si="27"/>
        <v>299</v>
      </c>
      <c r="X311" s="660" t="str">
        <f t="shared" si="28"/>
        <v>29</v>
      </c>
      <c r="Y311" s="660" t="str">
        <f t="shared" si="29"/>
        <v>2</v>
      </c>
    </row>
    <row r="312" spans="1:25" ht="16" x14ac:dyDescent="0.2">
      <c r="A312" s="679">
        <v>299120000</v>
      </c>
      <c r="B312" s="679" t="s">
        <v>3558</v>
      </c>
      <c r="C312" s="705"/>
      <c r="D312" s="705">
        <v>155489418</v>
      </c>
      <c r="S312" s="660"/>
      <c r="T312" s="660" t="str">
        <f t="shared" si="24"/>
        <v>299120</v>
      </c>
      <c r="U312" s="660" t="str">
        <f t="shared" si="25"/>
        <v>29912</v>
      </c>
      <c r="V312" s="660" t="str">
        <f t="shared" si="26"/>
        <v>2991</v>
      </c>
      <c r="W312" s="660" t="str">
        <f t="shared" si="27"/>
        <v>299</v>
      </c>
      <c r="X312" s="660" t="str">
        <f t="shared" si="28"/>
        <v>29</v>
      </c>
      <c r="Y312" s="660" t="str">
        <f t="shared" si="29"/>
        <v>2</v>
      </c>
    </row>
    <row r="313" spans="1:25" ht="16" x14ac:dyDescent="0.2">
      <c r="A313" s="679">
        <v>299200000</v>
      </c>
      <c r="B313" s="679" t="s">
        <v>3559</v>
      </c>
      <c r="C313" s="705"/>
      <c r="D313" s="705">
        <v>747449732</v>
      </c>
      <c r="S313" s="660"/>
      <c r="T313" s="660" t="str">
        <f t="shared" si="24"/>
        <v>299200</v>
      </c>
      <c r="U313" s="660" t="str">
        <f t="shared" si="25"/>
        <v>29920</v>
      </c>
      <c r="V313" s="660" t="str">
        <f t="shared" si="26"/>
        <v>2992</v>
      </c>
      <c r="W313" s="660" t="str">
        <f t="shared" si="27"/>
        <v>299</v>
      </c>
      <c r="X313" s="660" t="str">
        <f t="shared" si="28"/>
        <v>29</v>
      </c>
      <c r="Y313" s="660" t="str">
        <f t="shared" si="29"/>
        <v>2</v>
      </c>
    </row>
    <row r="314" spans="1:25" ht="16" x14ac:dyDescent="0.2">
      <c r="A314" s="679">
        <v>299220000</v>
      </c>
      <c r="B314" s="679" t="s">
        <v>3560</v>
      </c>
      <c r="C314" s="705"/>
      <c r="D314" s="705"/>
      <c r="S314" s="660"/>
      <c r="T314" s="660" t="str">
        <f t="shared" si="24"/>
        <v>299220</v>
      </c>
      <c r="U314" s="660" t="str">
        <f t="shared" si="25"/>
        <v>29922</v>
      </c>
      <c r="V314" s="660" t="str">
        <f t="shared" si="26"/>
        <v>2992</v>
      </c>
      <c r="W314" s="660" t="str">
        <f t="shared" si="27"/>
        <v>299</v>
      </c>
      <c r="X314" s="660" t="str">
        <f t="shared" si="28"/>
        <v>29</v>
      </c>
      <c r="Y314" s="660" t="str">
        <f t="shared" si="29"/>
        <v>2</v>
      </c>
    </row>
    <row r="315" spans="1:25" ht="16" x14ac:dyDescent="0.2">
      <c r="A315" s="679">
        <v>299300000</v>
      </c>
      <c r="B315" s="679" t="s">
        <v>3561</v>
      </c>
      <c r="C315" s="705"/>
      <c r="D315" s="705">
        <v>832315946</v>
      </c>
      <c r="S315" s="660"/>
      <c r="T315" s="660" t="str">
        <f t="shared" si="24"/>
        <v>299300</v>
      </c>
      <c r="U315" s="660" t="str">
        <f t="shared" si="25"/>
        <v>29930</v>
      </c>
      <c r="V315" s="660" t="str">
        <f t="shared" si="26"/>
        <v>2993</v>
      </c>
      <c r="W315" s="660" t="str">
        <f t="shared" si="27"/>
        <v>299</v>
      </c>
      <c r="X315" s="660" t="str">
        <f t="shared" si="28"/>
        <v>29</v>
      </c>
      <c r="Y315" s="660" t="str">
        <f t="shared" si="29"/>
        <v>2</v>
      </c>
    </row>
    <row r="316" spans="1:25" ht="16" x14ac:dyDescent="0.2">
      <c r="A316" s="679">
        <v>331210000</v>
      </c>
      <c r="B316" s="679" t="s">
        <v>3562</v>
      </c>
      <c r="C316" s="705">
        <v>91275707</v>
      </c>
      <c r="D316" s="705"/>
      <c r="S316" s="660"/>
      <c r="T316" s="660" t="str">
        <f t="shared" si="24"/>
        <v>331210</v>
      </c>
      <c r="U316" s="660" t="str">
        <f t="shared" si="25"/>
        <v>33121</v>
      </c>
      <c r="V316" s="660" t="str">
        <f t="shared" si="26"/>
        <v>3312</v>
      </c>
      <c r="W316" s="660" t="str">
        <f t="shared" si="27"/>
        <v>331</v>
      </c>
      <c r="X316" s="660" t="str">
        <f t="shared" si="28"/>
        <v>33</v>
      </c>
      <c r="Y316" s="660" t="str">
        <f t="shared" si="29"/>
        <v>3</v>
      </c>
    </row>
    <row r="317" spans="1:25" ht="16" x14ac:dyDescent="0.2">
      <c r="A317" s="679">
        <v>331211000</v>
      </c>
      <c r="B317" s="679" t="s">
        <v>3563</v>
      </c>
      <c r="C317" s="705"/>
      <c r="D317" s="705"/>
      <c r="S317" s="660"/>
      <c r="T317" s="660" t="str">
        <f t="shared" si="24"/>
        <v>331211</v>
      </c>
      <c r="U317" s="660" t="str">
        <f t="shared" si="25"/>
        <v>33121</v>
      </c>
      <c r="V317" s="660" t="str">
        <f t="shared" si="26"/>
        <v>3312</v>
      </c>
      <c r="W317" s="660" t="str">
        <f t="shared" si="27"/>
        <v>331</v>
      </c>
      <c r="X317" s="660" t="str">
        <f t="shared" si="28"/>
        <v>33</v>
      </c>
      <c r="Y317" s="660" t="str">
        <f t="shared" si="29"/>
        <v>3</v>
      </c>
    </row>
    <row r="318" spans="1:25" ht="16" x14ac:dyDescent="0.2">
      <c r="A318" s="679">
        <v>331300000</v>
      </c>
      <c r="B318" s="679" t="s">
        <v>3564</v>
      </c>
      <c r="C318" s="705"/>
      <c r="D318" s="705">
        <v>22385254</v>
      </c>
      <c r="S318" s="660"/>
      <c r="T318" s="660" t="str">
        <f t="shared" si="24"/>
        <v>331300</v>
      </c>
      <c r="U318" s="660" t="str">
        <f t="shared" si="25"/>
        <v>33130</v>
      </c>
      <c r="V318" s="660" t="str">
        <f t="shared" si="26"/>
        <v>3313</v>
      </c>
      <c r="W318" s="660" t="str">
        <f t="shared" si="27"/>
        <v>331</v>
      </c>
      <c r="X318" s="660" t="str">
        <f t="shared" si="28"/>
        <v>33</v>
      </c>
      <c r="Y318" s="660" t="str">
        <f t="shared" si="29"/>
        <v>3</v>
      </c>
    </row>
    <row r="319" spans="1:25" ht="16" x14ac:dyDescent="0.2">
      <c r="A319" s="679">
        <v>331610000</v>
      </c>
      <c r="B319" s="679" t="s">
        <v>3565</v>
      </c>
      <c r="C319" s="705"/>
      <c r="D319" s="705"/>
      <c r="S319" s="660"/>
      <c r="T319" s="660" t="str">
        <f t="shared" si="24"/>
        <v>331610</v>
      </c>
      <c r="U319" s="660" t="str">
        <f t="shared" si="25"/>
        <v>33161</v>
      </c>
      <c r="V319" s="660" t="str">
        <f t="shared" si="26"/>
        <v>3316</v>
      </c>
      <c r="W319" s="660" t="str">
        <f t="shared" si="27"/>
        <v>331</v>
      </c>
      <c r="X319" s="660" t="str">
        <f t="shared" si="28"/>
        <v>33</v>
      </c>
      <c r="Y319" s="660" t="str">
        <f t="shared" si="29"/>
        <v>3</v>
      </c>
    </row>
    <row r="320" spans="1:25" ht="16" x14ac:dyDescent="0.2">
      <c r="A320" s="679">
        <v>331620000</v>
      </c>
      <c r="B320" s="679" t="s">
        <v>3566</v>
      </c>
      <c r="C320" s="705"/>
      <c r="D320" s="705"/>
      <c r="S320" s="660"/>
      <c r="T320" s="660" t="str">
        <f t="shared" si="24"/>
        <v>331620</v>
      </c>
      <c r="U320" s="660" t="str">
        <f t="shared" si="25"/>
        <v>33162</v>
      </c>
      <c r="V320" s="660" t="str">
        <f t="shared" si="26"/>
        <v>3316</v>
      </c>
      <c r="W320" s="660" t="str">
        <f t="shared" si="27"/>
        <v>331</v>
      </c>
      <c r="X320" s="660" t="str">
        <f t="shared" si="28"/>
        <v>33</v>
      </c>
      <c r="Y320" s="660" t="str">
        <f t="shared" si="29"/>
        <v>3</v>
      </c>
    </row>
    <row r="321" spans="1:267" ht="16" x14ac:dyDescent="0.2">
      <c r="A321" s="679">
        <v>331630000</v>
      </c>
      <c r="B321" s="679" t="s">
        <v>3567</v>
      </c>
      <c r="C321" s="705"/>
      <c r="D321" s="705"/>
      <c r="S321" s="660"/>
      <c r="T321" s="660" t="str">
        <f t="shared" si="24"/>
        <v>331630</v>
      </c>
      <c r="U321" s="660" t="str">
        <f t="shared" si="25"/>
        <v>33163</v>
      </c>
      <c r="V321" s="660" t="str">
        <f t="shared" si="26"/>
        <v>3316</v>
      </c>
      <c r="W321" s="660" t="str">
        <f t="shared" si="27"/>
        <v>331</v>
      </c>
      <c r="X321" s="660" t="str">
        <f t="shared" si="28"/>
        <v>33</v>
      </c>
      <c r="Y321" s="660" t="str">
        <f t="shared" si="29"/>
        <v>3</v>
      </c>
    </row>
    <row r="322" spans="1:267" ht="16" x14ac:dyDescent="0.2">
      <c r="A322" s="679">
        <v>331650000</v>
      </c>
      <c r="B322" s="679" t="s">
        <v>3568</v>
      </c>
      <c r="C322" s="705"/>
      <c r="D322" s="705"/>
      <c r="S322" s="660"/>
      <c r="T322" s="660" t="str">
        <f t="shared" si="24"/>
        <v>331650</v>
      </c>
      <c r="U322" s="660" t="str">
        <f t="shared" si="25"/>
        <v>33165</v>
      </c>
      <c r="V322" s="660" t="str">
        <f t="shared" si="26"/>
        <v>3316</v>
      </c>
      <c r="W322" s="660" t="str">
        <f t="shared" si="27"/>
        <v>331</v>
      </c>
      <c r="X322" s="660" t="str">
        <f t="shared" si="28"/>
        <v>33</v>
      </c>
      <c r="Y322" s="660" t="str">
        <f t="shared" si="29"/>
        <v>3</v>
      </c>
    </row>
    <row r="323" spans="1:267" ht="16" x14ac:dyDescent="0.2">
      <c r="A323" s="679">
        <v>331660000</v>
      </c>
      <c r="B323" s="679" t="s">
        <v>3569</v>
      </c>
      <c r="C323" s="705">
        <v>146720347</v>
      </c>
      <c r="D323" s="705"/>
      <c r="S323" s="660"/>
      <c r="T323" s="660" t="str">
        <f t="shared" si="24"/>
        <v>331660</v>
      </c>
      <c r="U323" s="660" t="str">
        <f t="shared" si="25"/>
        <v>33166</v>
      </c>
      <c r="V323" s="660" t="str">
        <f t="shared" si="26"/>
        <v>3316</v>
      </c>
      <c r="W323" s="660" t="str">
        <f t="shared" si="27"/>
        <v>331</v>
      </c>
      <c r="X323" s="660" t="str">
        <f t="shared" si="28"/>
        <v>33</v>
      </c>
      <c r="Y323" s="660" t="str">
        <f t="shared" si="29"/>
        <v>3</v>
      </c>
    </row>
    <row r="324" spans="1:267" ht="16" x14ac:dyDescent="0.2">
      <c r="A324" s="679">
        <v>331662000</v>
      </c>
      <c r="B324" s="679" t="s">
        <v>3570</v>
      </c>
      <c r="C324" s="705"/>
      <c r="D324" s="705"/>
      <c r="S324" s="660"/>
      <c r="T324" s="660" t="str">
        <f t="shared" ref="T324:T387" si="30">IF(LEN($A324)&gt;=2,LEFT($A324,6),"")</f>
        <v>331662</v>
      </c>
      <c r="U324" s="660" t="str">
        <f t="shared" ref="U324:U387" si="31">IF(LEN($A324)&gt;=2,LEFT($A324,5),"")</f>
        <v>33166</v>
      </c>
      <c r="V324" s="660" t="str">
        <f t="shared" ref="V324:V387" si="32">IF(LEN($A324)&gt;=2,LEFT($A324,4),"")</f>
        <v>3316</v>
      </c>
      <c r="W324" s="660" t="str">
        <f t="shared" ref="W324:W387" si="33">IF(LEN($A324)&gt;=2,LEFT($A324,3),"")</f>
        <v>331</v>
      </c>
      <c r="X324" s="660" t="str">
        <f t="shared" ref="X324:X387" si="34">IF(LEN($A324)&gt;=2,LEFT($A324,2),"")</f>
        <v>33</v>
      </c>
      <c r="Y324" s="660" t="str">
        <f t="shared" ref="Y324:Y387" si="35">IF(LEN($A324)&gt;=2,LEFT($A324,1),"")</f>
        <v>3</v>
      </c>
      <c r="JG324" s="671">
        <v>881691833</v>
      </c>
    </row>
    <row r="325" spans="1:267" ht="16" x14ac:dyDescent="0.2">
      <c r="A325" s="679">
        <v>331680000</v>
      </c>
      <c r="B325" s="679" t="s">
        <v>3571</v>
      </c>
      <c r="C325" s="705"/>
      <c r="D325" s="705"/>
      <c r="S325" s="660"/>
      <c r="T325" s="660" t="str">
        <f t="shared" si="30"/>
        <v>331680</v>
      </c>
      <c r="U325" s="660" t="str">
        <f t="shared" si="31"/>
        <v>33168</v>
      </c>
      <c r="V325" s="660" t="str">
        <f t="shared" si="32"/>
        <v>3316</v>
      </c>
      <c r="W325" s="660" t="str">
        <f t="shared" si="33"/>
        <v>331</v>
      </c>
      <c r="X325" s="660" t="str">
        <f t="shared" si="34"/>
        <v>33</v>
      </c>
      <c r="Y325" s="660" t="str">
        <f t="shared" si="35"/>
        <v>3</v>
      </c>
      <c r="JG325" s="671">
        <v>879283396.07000029</v>
      </c>
    </row>
    <row r="326" spans="1:267" ht="16" x14ac:dyDescent="0.2">
      <c r="A326" s="679">
        <v>331690000</v>
      </c>
      <c r="B326" s="679" t="s">
        <v>3572</v>
      </c>
      <c r="C326" s="705"/>
      <c r="D326" s="705"/>
      <c r="S326" s="660"/>
      <c r="T326" s="660" t="str">
        <f t="shared" si="30"/>
        <v>331690</v>
      </c>
      <c r="U326" s="660" t="str">
        <f t="shared" si="31"/>
        <v>33169</v>
      </c>
      <c r="V326" s="660" t="str">
        <f t="shared" si="32"/>
        <v>3316</v>
      </c>
      <c r="W326" s="660" t="str">
        <f t="shared" si="33"/>
        <v>331</v>
      </c>
      <c r="X326" s="660" t="str">
        <f t="shared" si="34"/>
        <v>33</v>
      </c>
      <c r="Y326" s="660" t="str">
        <f t="shared" si="35"/>
        <v>3</v>
      </c>
      <c r="JG326" s="671">
        <f>+JG324-JG325</f>
        <v>2408436.9299997091</v>
      </c>
    </row>
    <row r="327" spans="1:267" ht="16" x14ac:dyDescent="0.2">
      <c r="A327" s="679">
        <v>331691000</v>
      </c>
      <c r="B327" s="679" t="s">
        <v>3573</v>
      </c>
      <c r="C327" s="705"/>
      <c r="D327" s="705"/>
      <c r="S327" s="660"/>
      <c r="T327" s="660" t="str">
        <f t="shared" si="30"/>
        <v>331691</v>
      </c>
      <c r="U327" s="660" t="str">
        <f t="shared" si="31"/>
        <v>33169</v>
      </c>
      <c r="V327" s="660" t="str">
        <f t="shared" si="32"/>
        <v>3316</v>
      </c>
      <c r="W327" s="660" t="str">
        <f t="shared" si="33"/>
        <v>331</v>
      </c>
      <c r="X327" s="660" t="str">
        <f t="shared" si="34"/>
        <v>33</v>
      </c>
      <c r="Y327" s="660" t="str">
        <f t="shared" si="35"/>
        <v>3</v>
      </c>
    </row>
    <row r="328" spans="1:267" ht="16" x14ac:dyDescent="0.2">
      <c r="A328" s="679">
        <v>331692000</v>
      </c>
      <c r="B328" s="679" t="s">
        <v>3574</v>
      </c>
      <c r="C328" s="705"/>
      <c r="D328" s="705"/>
      <c r="S328" s="660"/>
      <c r="T328" s="660" t="str">
        <f t="shared" si="30"/>
        <v>331692</v>
      </c>
      <c r="U328" s="660" t="str">
        <f t="shared" si="31"/>
        <v>33169</v>
      </c>
      <c r="V328" s="660" t="str">
        <f t="shared" si="32"/>
        <v>3316</v>
      </c>
      <c r="W328" s="660" t="str">
        <f t="shared" si="33"/>
        <v>331</v>
      </c>
      <c r="X328" s="660" t="str">
        <f t="shared" si="34"/>
        <v>33</v>
      </c>
      <c r="Y328" s="660" t="str">
        <f t="shared" si="35"/>
        <v>3</v>
      </c>
    </row>
    <row r="329" spans="1:267" ht="16" x14ac:dyDescent="0.2">
      <c r="A329" s="679">
        <v>331693000</v>
      </c>
      <c r="B329" s="679" t="s">
        <v>3575</v>
      </c>
      <c r="C329" s="705"/>
      <c r="D329" s="705"/>
      <c r="S329" s="660"/>
      <c r="T329" s="660" t="str">
        <f t="shared" si="30"/>
        <v>331693</v>
      </c>
      <c r="U329" s="660" t="str">
        <f t="shared" si="31"/>
        <v>33169</v>
      </c>
      <c r="V329" s="660" t="str">
        <f t="shared" si="32"/>
        <v>3316</v>
      </c>
      <c r="W329" s="660" t="str">
        <f t="shared" si="33"/>
        <v>331</v>
      </c>
      <c r="X329" s="660" t="str">
        <f t="shared" si="34"/>
        <v>33</v>
      </c>
      <c r="Y329" s="660" t="str">
        <f t="shared" si="35"/>
        <v>3</v>
      </c>
    </row>
    <row r="330" spans="1:267" ht="16" x14ac:dyDescent="0.2">
      <c r="A330" s="679">
        <v>331694000</v>
      </c>
      <c r="B330" s="679" t="s">
        <v>3576</v>
      </c>
      <c r="C330" s="705"/>
      <c r="D330" s="705"/>
      <c r="S330" s="660"/>
      <c r="T330" s="660" t="str">
        <f t="shared" si="30"/>
        <v>331694</v>
      </c>
      <c r="U330" s="660" t="str">
        <f t="shared" si="31"/>
        <v>33169</v>
      </c>
      <c r="V330" s="660" t="str">
        <f t="shared" si="32"/>
        <v>3316</v>
      </c>
      <c r="W330" s="660" t="str">
        <f t="shared" si="33"/>
        <v>331</v>
      </c>
      <c r="X330" s="660" t="str">
        <f t="shared" si="34"/>
        <v>33</v>
      </c>
      <c r="Y330" s="660" t="str">
        <f t="shared" si="35"/>
        <v>3</v>
      </c>
      <c r="JG330" s="671" t="e">
        <f>C330-#REF!</f>
        <v>#REF!</v>
      </c>
    </row>
    <row r="331" spans="1:267" ht="16" x14ac:dyDescent="0.2">
      <c r="A331" s="679">
        <v>331990000</v>
      </c>
      <c r="B331" s="679" t="s">
        <v>3577</v>
      </c>
      <c r="C331" s="705"/>
      <c r="D331" s="705">
        <v>12230000</v>
      </c>
      <c r="S331" s="660"/>
      <c r="T331" s="660" t="str">
        <f t="shared" si="30"/>
        <v>331990</v>
      </c>
      <c r="U331" s="660" t="str">
        <f t="shared" si="31"/>
        <v>33199</v>
      </c>
      <c r="V331" s="660" t="str">
        <f t="shared" si="32"/>
        <v>3319</v>
      </c>
      <c r="W331" s="660" t="str">
        <f t="shared" si="33"/>
        <v>331</v>
      </c>
      <c r="X331" s="660" t="str">
        <f t="shared" si="34"/>
        <v>33</v>
      </c>
      <c r="Y331" s="660" t="str">
        <f t="shared" si="35"/>
        <v>3</v>
      </c>
    </row>
    <row r="332" spans="1:267" ht="16" x14ac:dyDescent="0.2">
      <c r="A332" s="679">
        <v>332120000</v>
      </c>
      <c r="B332" s="679" t="s">
        <v>3578</v>
      </c>
      <c r="C332" s="705"/>
      <c r="D332" s="705"/>
      <c r="S332" s="660"/>
      <c r="T332" s="660" t="str">
        <f t="shared" si="30"/>
        <v>332120</v>
      </c>
      <c r="U332" s="660" t="str">
        <f t="shared" si="31"/>
        <v>33212</v>
      </c>
      <c r="V332" s="660" t="str">
        <f t="shared" si="32"/>
        <v>3321</v>
      </c>
      <c r="W332" s="660" t="str">
        <f t="shared" si="33"/>
        <v>332</v>
      </c>
      <c r="X332" s="660" t="str">
        <f t="shared" si="34"/>
        <v>33</v>
      </c>
      <c r="Y332" s="660" t="str">
        <f t="shared" si="35"/>
        <v>3</v>
      </c>
    </row>
    <row r="333" spans="1:267" ht="16" x14ac:dyDescent="0.2">
      <c r="A333" s="679">
        <v>332210000</v>
      </c>
      <c r="B333" s="679" t="s">
        <v>3579</v>
      </c>
      <c r="C333" s="705"/>
      <c r="D333" s="705"/>
      <c r="S333" s="660"/>
      <c r="T333" s="660" t="str">
        <f t="shared" si="30"/>
        <v>332210</v>
      </c>
      <c r="U333" s="660" t="str">
        <f t="shared" si="31"/>
        <v>33221</v>
      </c>
      <c r="V333" s="660" t="str">
        <f t="shared" si="32"/>
        <v>3322</v>
      </c>
      <c r="W333" s="660" t="str">
        <f t="shared" si="33"/>
        <v>332</v>
      </c>
      <c r="X333" s="660" t="str">
        <f t="shared" si="34"/>
        <v>33</v>
      </c>
      <c r="Y333" s="660" t="str">
        <f t="shared" si="35"/>
        <v>3</v>
      </c>
    </row>
    <row r="334" spans="1:267" ht="16" x14ac:dyDescent="0.2">
      <c r="A334" s="679">
        <v>332230000</v>
      </c>
      <c r="B334" s="679" t="s">
        <v>3580</v>
      </c>
      <c r="C334" s="705"/>
      <c r="D334" s="705"/>
      <c r="S334" s="660"/>
      <c r="T334" s="660" t="str">
        <f t="shared" si="30"/>
        <v>332230</v>
      </c>
      <c r="U334" s="660" t="str">
        <f t="shared" si="31"/>
        <v>33223</v>
      </c>
      <c r="V334" s="660" t="str">
        <f t="shared" si="32"/>
        <v>3322</v>
      </c>
      <c r="W334" s="660" t="str">
        <f t="shared" si="33"/>
        <v>332</v>
      </c>
      <c r="X334" s="660" t="str">
        <f t="shared" si="34"/>
        <v>33</v>
      </c>
      <c r="Y334" s="660" t="str">
        <f t="shared" si="35"/>
        <v>3</v>
      </c>
    </row>
    <row r="335" spans="1:267" ht="16" x14ac:dyDescent="0.2">
      <c r="A335" s="679">
        <v>332240000</v>
      </c>
      <c r="B335" s="679" t="s">
        <v>3581</v>
      </c>
      <c r="C335" s="705"/>
      <c r="D335" s="705">
        <v>8720380</v>
      </c>
      <c r="S335" s="660"/>
      <c r="T335" s="660" t="str">
        <f t="shared" si="30"/>
        <v>332240</v>
      </c>
      <c r="U335" s="660" t="str">
        <f t="shared" si="31"/>
        <v>33224</v>
      </c>
      <c r="V335" s="660" t="str">
        <f t="shared" si="32"/>
        <v>3322</v>
      </c>
      <c r="W335" s="660" t="str">
        <f t="shared" si="33"/>
        <v>332</v>
      </c>
      <c r="X335" s="660" t="str">
        <f t="shared" si="34"/>
        <v>33</v>
      </c>
      <c r="Y335" s="660" t="str">
        <f t="shared" si="35"/>
        <v>3</v>
      </c>
    </row>
    <row r="336" spans="1:267" ht="16" x14ac:dyDescent="0.2">
      <c r="A336" s="679">
        <v>332250000</v>
      </c>
      <c r="B336" s="679" t="s">
        <v>3582</v>
      </c>
      <c r="C336" s="705"/>
      <c r="D336" s="705"/>
      <c r="S336" s="660"/>
      <c r="T336" s="660" t="str">
        <f t="shared" si="30"/>
        <v>332250</v>
      </c>
      <c r="U336" s="660" t="str">
        <f t="shared" si="31"/>
        <v>33225</v>
      </c>
      <c r="V336" s="660" t="str">
        <f t="shared" si="32"/>
        <v>3322</v>
      </c>
      <c r="W336" s="660" t="str">
        <f t="shared" si="33"/>
        <v>332</v>
      </c>
      <c r="X336" s="660" t="str">
        <f t="shared" si="34"/>
        <v>33</v>
      </c>
      <c r="Y336" s="660" t="str">
        <f t="shared" si="35"/>
        <v>3</v>
      </c>
    </row>
    <row r="337" spans="1:25" ht="16" x14ac:dyDescent="0.2">
      <c r="A337" s="679">
        <v>332260000</v>
      </c>
      <c r="B337" s="679" t="s">
        <v>3583</v>
      </c>
      <c r="C337" s="705"/>
      <c r="D337" s="705">
        <v>187375828</v>
      </c>
      <c r="S337" s="660"/>
      <c r="T337" s="660" t="str">
        <f t="shared" si="30"/>
        <v>332260</v>
      </c>
      <c r="U337" s="660" t="str">
        <f t="shared" si="31"/>
        <v>33226</v>
      </c>
      <c r="V337" s="660" t="str">
        <f t="shared" si="32"/>
        <v>3322</v>
      </c>
      <c r="W337" s="660" t="str">
        <f t="shared" si="33"/>
        <v>332</v>
      </c>
      <c r="X337" s="660" t="str">
        <f t="shared" si="34"/>
        <v>33</v>
      </c>
      <c r="Y337" s="660" t="str">
        <f t="shared" si="35"/>
        <v>3</v>
      </c>
    </row>
    <row r="338" spans="1:25" ht="16" x14ac:dyDescent="0.2">
      <c r="A338" s="679">
        <v>332270000</v>
      </c>
      <c r="B338" s="679" t="s">
        <v>3584</v>
      </c>
      <c r="C338" s="705"/>
      <c r="D338" s="705"/>
      <c r="S338" s="660"/>
      <c r="T338" s="660" t="str">
        <f t="shared" si="30"/>
        <v>332270</v>
      </c>
      <c r="U338" s="660" t="str">
        <f t="shared" si="31"/>
        <v>33227</v>
      </c>
      <c r="V338" s="660" t="str">
        <f t="shared" si="32"/>
        <v>3322</v>
      </c>
      <c r="W338" s="660" t="str">
        <f t="shared" si="33"/>
        <v>332</v>
      </c>
      <c r="X338" s="660" t="str">
        <f t="shared" si="34"/>
        <v>33</v>
      </c>
      <c r="Y338" s="660" t="str">
        <f t="shared" si="35"/>
        <v>3</v>
      </c>
    </row>
    <row r="339" spans="1:25" ht="16" x14ac:dyDescent="0.2">
      <c r="A339" s="679">
        <v>332310000</v>
      </c>
      <c r="B339" s="679" t="s">
        <v>3585</v>
      </c>
      <c r="C339" s="705"/>
      <c r="D339" s="705"/>
      <c r="S339" s="660"/>
      <c r="T339" s="660" t="str">
        <f t="shared" si="30"/>
        <v>332310</v>
      </c>
      <c r="U339" s="660" t="str">
        <f t="shared" si="31"/>
        <v>33231</v>
      </c>
      <c r="V339" s="660" t="str">
        <f t="shared" si="32"/>
        <v>3323</v>
      </c>
      <c r="W339" s="660" t="str">
        <f t="shared" si="33"/>
        <v>332</v>
      </c>
      <c r="X339" s="660" t="str">
        <f t="shared" si="34"/>
        <v>33</v>
      </c>
      <c r="Y339" s="660" t="str">
        <f t="shared" si="35"/>
        <v>3</v>
      </c>
    </row>
    <row r="340" spans="1:25" ht="16" x14ac:dyDescent="0.2">
      <c r="A340" s="679">
        <v>332320000</v>
      </c>
      <c r="B340" s="679" t="s">
        <v>3586</v>
      </c>
      <c r="C340" s="705"/>
      <c r="D340" s="705"/>
      <c r="S340" s="660"/>
      <c r="T340" s="660" t="str">
        <f t="shared" si="30"/>
        <v>332320</v>
      </c>
      <c r="U340" s="660" t="str">
        <f t="shared" si="31"/>
        <v>33232</v>
      </c>
      <c r="V340" s="660" t="str">
        <f t="shared" si="32"/>
        <v>3323</v>
      </c>
      <c r="W340" s="660" t="str">
        <f t="shared" si="33"/>
        <v>332</v>
      </c>
      <c r="X340" s="660" t="str">
        <f t="shared" si="34"/>
        <v>33</v>
      </c>
      <c r="Y340" s="660" t="str">
        <f t="shared" si="35"/>
        <v>3</v>
      </c>
    </row>
    <row r="341" spans="1:25" ht="16" x14ac:dyDescent="0.2">
      <c r="A341" s="679">
        <v>332330000</v>
      </c>
      <c r="B341" s="679" t="s">
        <v>3587</v>
      </c>
      <c r="C341" s="705"/>
      <c r="D341" s="705"/>
      <c r="S341" s="660"/>
      <c r="T341" s="660" t="str">
        <f t="shared" si="30"/>
        <v>332330</v>
      </c>
      <c r="U341" s="660" t="str">
        <f t="shared" si="31"/>
        <v>33233</v>
      </c>
      <c r="V341" s="660" t="str">
        <f t="shared" si="32"/>
        <v>3323</v>
      </c>
      <c r="W341" s="660" t="str">
        <f t="shared" si="33"/>
        <v>332</v>
      </c>
      <c r="X341" s="660" t="str">
        <f t="shared" si="34"/>
        <v>33</v>
      </c>
      <c r="Y341" s="660" t="str">
        <f t="shared" si="35"/>
        <v>3</v>
      </c>
    </row>
    <row r="342" spans="1:25" ht="16" x14ac:dyDescent="0.2">
      <c r="A342" s="679">
        <v>332410000</v>
      </c>
      <c r="B342" s="679" t="s">
        <v>3588</v>
      </c>
      <c r="C342" s="705"/>
      <c r="D342" s="705">
        <v>38894361</v>
      </c>
      <c r="S342" s="660"/>
      <c r="T342" s="660" t="str">
        <f t="shared" si="30"/>
        <v>332410</v>
      </c>
      <c r="U342" s="660" t="str">
        <f t="shared" si="31"/>
        <v>33241</v>
      </c>
      <c r="V342" s="660" t="str">
        <f t="shared" si="32"/>
        <v>3324</v>
      </c>
      <c r="W342" s="660" t="str">
        <f t="shared" si="33"/>
        <v>332</v>
      </c>
      <c r="X342" s="660" t="str">
        <f t="shared" si="34"/>
        <v>33</v>
      </c>
      <c r="Y342" s="660" t="str">
        <f t="shared" si="35"/>
        <v>3</v>
      </c>
    </row>
    <row r="343" spans="1:25" ht="16" x14ac:dyDescent="0.2">
      <c r="A343" s="679">
        <v>332420000</v>
      </c>
      <c r="B343" s="679" t="s">
        <v>3589</v>
      </c>
      <c r="C343" s="705"/>
      <c r="D343" s="705">
        <v>162308</v>
      </c>
      <c r="S343" s="660"/>
      <c r="T343" s="660" t="str">
        <f t="shared" si="30"/>
        <v>332420</v>
      </c>
      <c r="U343" s="660" t="str">
        <f t="shared" si="31"/>
        <v>33242</v>
      </c>
      <c r="V343" s="660" t="str">
        <f t="shared" si="32"/>
        <v>3324</v>
      </c>
      <c r="W343" s="660" t="str">
        <f t="shared" si="33"/>
        <v>332</v>
      </c>
      <c r="X343" s="660" t="str">
        <f t="shared" si="34"/>
        <v>33</v>
      </c>
      <c r="Y343" s="660" t="str">
        <f t="shared" si="35"/>
        <v>3</v>
      </c>
    </row>
    <row r="344" spans="1:25" ht="16" x14ac:dyDescent="0.2">
      <c r="A344" s="679">
        <v>332421000</v>
      </c>
      <c r="B344" s="679" t="s">
        <v>3590</v>
      </c>
      <c r="C344" s="705"/>
      <c r="D344" s="705">
        <v>7597564</v>
      </c>
      <c r="S344" s="660"/>
      <c r="T344" s="660" t="str">
        <f t="shared" si="30"/>
        <v>332421</v>
      </c>
      <c r="U344" s="660" t="str">
        <f t="shared" si="31"/>
        <v>33242</v>
      </c>
      <c r="V344" s="660" t="str">
        <f t="shared" si="32"/>
        <v>3324</v>
      </c>
      <c r="W344" s="660" t="str">
        <f t="shared" si="33"/>
        <v>332</v>
      </c>
      <c r="X344" s="660" t="str">
        <f t="shared" si="34"/>
        <v>33</v>
      </c>
      <c r="Y344" s="660" t="str">
        <f t="shared" si="35"/>
        <v>3</v>
      </c>
    </row>
    <row r="345" spans="1:25" ht="16" x14ac:dyDescent="0.2">
      <c r="A345" s="679">
        <v>332422000</v>
      </c>
      <c r="B345" s="679" t="s">
        <v>3591</v>
      </c>
      <c r="C345" s="705"/>
      <c r="D345" s="705">
        <v>25019651</v>
      </c>
      <c r="S345" s="660"/>
      <c r="T345" s="660" t="str">
        <f t="shared" si="30"/>
        <v>332422</v>
      </c>
      <c r="U345" s="660" t="str">
        <f t="shared" si="31"/>
        <v>33242</v>
      </c>
      <c r="V345" s="660" t="str">
        <f t="shared" si="32"/>
        <v>3324</v>
      </c>
      <c r="W345" s="660" t="str">
        <f t="shared" si="33"/>
        <v>332</v>
      </c>
      <c r="X345" s="660" t="str">
        <f t="shared" si="34"/>
        <v>33</v>
      </c>
      <c r="Y345" s="660" t="str">
        <f t="shared" si="35"/>
        <v>3</v>
      </c>
    </row>
    <row r="346" spans="1:25" ht="16" x14ac:dyDescent="0.2">
      <c r="A346" s="679">
        <v>332430000</v>
      </c>
      <c r="B346" s="679" t="s">
        <v>3592</v>
      </c>
      <c r="C346" s="705"/>
      <c r="D346" s="705">
        <v>312105</v>
      </c>
      <c r="S346" s="660"/>
      <c r="T346" s="660" t="str">
        <f t="shared" si="30"/>
        <v>332430</v>
      </c>
      <c r="U346" s="660" t="str">
        <f t="shared" si="31"/>
        <v>33243</v>
      </c>
      <c r="V346" s="660" t="str">
        <f t="shared" si="32"/>
        <v>3324</v>
      </c>
      <c r="W346" s="660" t="str">
        <f t="shared" si="33"/>
        <v>332</v>
      </c>
      <c r="X346" s="660" t="str">
        <f t="shared" si="34"/>
        <v>33</v>
      </c>
      <c r="Y346" s="660" t="str">
        <f t="shared" si="35"/>
        <v>3</v>
      </c>
    </row>
    <row r="347" spans="1:25" ht="16" x14ac:dyDescent="0.2">
      <c r="A347" s="679">
        <v>332440000</v>
      </c>
      <c r="B347" s="679" t="s">
        <v>3593</v>
      </c>
      <c r="C347" s="705"/>
      <c r="D347" s="705">
        <v>97464</v>
      </c>
      <c r="S347" s="660"/>
      <c r="T347" s="660" t="str">
        <f t="shared" si="30"/>
        <v>332440</v>
      </c>
      <c r="U347" s="660" t="str">
        <f t="shared" si="31"/>
        <v>33244</v>
      </c>
      <c r="V347" s="660" t="str">
        <f t="shared" si="32"/>
        <v>3324</v>
      </c>
      <c r="W347" s="660" t="str">
        <f t="shared" si="33"/>
        <v>332</v>
      </c>
      <c r="X347" s="660" t="str">
        <f t="shared" si="34"/>
        <v>33</v>
      </c>
      <c r="Y347" s="660" t="str">
        <f t="shared" si="35"/>
        <v>3</v>
      </c>
    </row>
    <row r="348" spans="1:25" ht="16" x14ac:dyDescent="0.2">
      <c r="A348" s="679">
        <v>332441000</v>
      </c>
      <c r="B348" s="679" t="s">
        <v>3594</v>
      </c>
      <c r="C348" s="705"/>
      <c r="D348" s="705"/>
      <c r="S348" s="660"/>
      <c r="T348" s="660" t="str">
        <f t="shared" si="30"/>
        <v>332441</v>
      </c>
      <c r="U348" s="660" t="str">
        <f t="shared" si="31"/>
        <v>33244</v>
      </c>
      <c r="V348" s="660" t="str">
        <f t="shared" si="32"/>
        <v>3324</v>
      </c>
      <c r="W348" s="660" t="str">
        <f t="shared" si="33"/>
        <v>332</v>
      </c>
      <c r="X348" s="660" t="str">
        <f t="shared" si="34"/>
        <v>33</v>
      </c>
      <c r="Y348" s="660" t="str">
        <f t="shared" si="35"/>
        <v>3</v>
      </c>
    </row>
    <row r="349" spans="1:25" ht="16" x14ac:dyDescent="0.2">
      <c r="A349" s="679">
        <v>332442000</v>
      </c>
      <c r="B349" s="679" t="s">
        <v>3595</v>
      </c>
      <c r="C349" s="705"/>
      <c r="D349" s="705"/>
      <c r="S349" s="660"/>
      <c r="T349" s="660" t="str">
        <f t="shared" si="30"/>
        <v>332442</v>
      </c>
      <c r="U349" s="660" t="str">
        <f t="shared" si="31"/>
        <v>33244</v>
      </c>
      <c r="V349" s="660" t="str">
        <f t="shared" si="32"/>
        <v>3324</v>
      </c>
      <c r="W349" s="660" t="str">
        <f t="shared" si="33"/>
        <v>332</v>
      </c>
      <c r="X349" s="660" t="str">
        <f t="shared" si="34"/>
        <v>33</v>
      </c>
      <c r="Y349" s="660" t="str">
        <f t="shared" si="35"/>
        <v>3</v>
      </c>
    </row>
    <row r="350" spans="1:25" ht="16" x14ac:dyDescent="0.2">
      <c r="A350" s="679">
        <v>332450000</v>
      </c>
      <c r="B350" s="679" t="s">
        <v>3596</v>
      </c>
      <c r="C350" s="705"/>
      <c r="D350" s="705"/>
      <c r="S350" s="660"/>
      <c r="T350" s="660" t="str">
        <f t="shared" si="30"/>
        <v>332450</v>
      </c>
      <c r="U350" s="660" t="str">
        <f t="shared" si="31"/>
        <v>33245</v>
      </c>
      <c r="V350" s="660" t="str">
        <f t="shared" si="32"/>
        <v>3324</v>
      </c>
      <c r="W350" s="660" t="str">
        <f t="shared" si="33"/>
        <v>332</v>
      </c>
      <c r="X350" s="660" t="str">
        <f t="shared" si="34"/>
        <v>33</v>
      </c>
      <c r="Y350" s="660" t="str">
        <f t="shared" si="35"/>
        <v>3</v>
      </c>
    </row>
    <row r="351" spans="1:25" ht="16" x14ac:dyDescent="0.2">
      <c r="A351" s="679">
        <v>332460000</v>
      </c>
      <c r="B351" s="679" t="s">
        <v>3597</v>
      </c>
      <c r="C351" s="705"/>
      <c r="D351" s="705"/>
      <c r="S351" s="660"/>
      <c r="T351" s="660" t="str">
        <f t="shared" si="30"/>
        <v>332460</v>
      </c>
      <c r="U351" s="660" t="str">
        <f t="shared" si="31"/>
        <v>33246</v>
      </c>
      <c r="V351" s="660" t="str">
        <f t="shared" si="32"/>
        <v>3324</v>
      </c>
      <c r="W351" s="660" t="str">
        <f t="shared" si="33"/>
        <v>332</v>
      </c>
      <c r="X351" s="660" t="str">
        <f t="shared" si="34"/>
        <v>33</v>
      </c>
      <c r="Y351" s="660" t="str">
        <f t="shared" si="35"/>
        <v>3</v>
      </c>
    </row>
    <row r="352" spans="1:25" ht="16" x14ac:dyDescent="0.2">
      <c r="A352" s="679">
        <v>332470000</v>
      </c>
      <c r="B352" s="679" t="s">
        <v>3598</v>
      </c>
      <c r="C352" s="705"/>
      <c r="D352" s="705"/>
      <c r="S352" s="660"/>
      <c r="T352" s="660" t="str">
        <f t="shared" si="30"/>
        <v>332470</v>
      </c>
      <c r="U352" s="660" t="str">
        <f t="shared" si="31"/>
        <v>33247</v>
      </c>
      <c r="V352" s="660" t="str">
        <f t="shared" si="32"/>
        <v>3324</v>
      </c>
      <c r="W352" s="660" t="str">
        <f t="shared" si="33"/>
        <v>332</v>
      </c>
      <c r="X352" s="660" t="str">
        <f t="shared" si="34"/>
        <v>33</v>
      </c>
      <c r="Y352" s="660" t="str">
        <f t="shared" si="35"/>
        <v>3</v>
      </c>
    </row>
    <row r="353" spans="1:25" ht="16" x14ac:dyDescent="0.2">
      <c r="A353" s="679">
        <v>332480000</v>
      </c>
      <c r="B353" s="679" t="s">
        <v>3599</v>
      </c>
      <c r="C353" s="705"/>
      <c r="D353" s="705">
        <v>126851</v>
      </c>
      <c r="S353" s="660"/>
      <c r="T353" s="660" t="str">
        <f t="shared" si="30"/>
        <v>332480</v>
      </c>
      <c r="U353" s="660" t="str">
        <f t="shared" si="31"/>
        <v>33248</v>
      </c>
      <c r="V353" s="660" t="str">
        <f t="shared" si="32"/>
        <v>3324</v>
      </c>
      <c r="W353" s="660" t="str">
        <f t="shared" si="33"/>
        <v>332</v>
      </c>
      <c r="X353" s="660" t="str">
        <f t="shared" si="34"/>
        <v>33</v>
      </c>
      <c r="Y353" s="660" t="str">
        <f t="shared" si="35"/>
        <v>3</v>
      </c>
    </row>
    <row r="354" spans="1:25" ht="16" x14ac:dyDescent="0.2">
      <c r="A354" s="679">
        <v>332710000</v>
      </c>
      <c r="B354" s="679" t="s">
        <v>3600</v>
      </c>
      <c r="C354" s="705"/>
      <c r="D354" s="705">
        <v>4388175</v>
      </c>
      <c r="S354" s="660"/>
      <c r="T354" s="660" t="str">
        <f t="shared" si="30"/>
        <v>332710</v>
      </c>
      <c r="U354" s="660" t="str">
        <f t="shared" si="31"/>
        <v>33271</v>
      </c>
      <c r="V354" s="660" t="str">
        <f t="shared" si="32"/>
        <v>3327</v>
      </c>
      <c r="W354" s="660" t="str">
        <f t="shared" si="33"/>
        <v>332</v>
      </c>
      <c r="X354" s="660" t="str">
        <f t="shared" si="34"/>
        <v>33</v>
      </c>
      <c r="Y354" s="660" t="str">
        <f t="shared" si="35"/>
        <v>3</v>
      </c>
    </row>
    <row r="355" spans="1:25" ht="16" x14ac:dyDescent="0.2">
      <c r="A355" s="679">
        <v>332712000</v>
      </c>
      <c r="B355" s="679" t="s">
        <v>3601</v>
      </c>
      <c r="C355" s="705"/>
      <c r="D355" s="705">
        <v>20631300</v>
      </c>
      <c r="S355" s="660"/>
      <c r="T355" s="660" t="str">
        <f t="shared" si="30"/>
        <v>332712</v>
      </c>
      <c r="U355" s="660" t="str">
        <f t="shared" si="31"/>
        <v>33271</v>
      </c>
      <c r="V355" s="660" t="str">
        <f t="shared" si="32"/>
        <v>3327</v>
      </c>
      <c r="W355" s="660" t="str">
        <f t="shared" si="33"/>
        <v>332</v>
      </c>
      <c r="X355" s="660" t="str">
        <f t="shared" si="34"/>
        <v>33</v>
      </c>
      <c r="Y355" s="660" t="str">
        <f t="shared" si="35"/>
        <v>3</v>
      </c>
    </row>
    <row r="356" spans="1:25" ht="16" x14ac:dyDescent="0.2">
      <c r="A356" s="679">
        <v>332713000</v>
      </c>
      <c r="B356" s="679" t="s">
        <v>3602</v>
      </c>
      <c r="C356" s="705"/>
      <c r="D356" s="705">
        <v>8512</v>
      </c>
      <c r="S356" s="660"/>
      <c r="T356" s="660" t="str">
        <f t="shared" si="30"/>
        <v>332713</v>
      </c>
      <c r="U356" s="660" t="str">
        <f t="shared" si="31"/>
        <v>33271</v>
      </c>
      <c r="V356" s="660" t="str">
        <f t="shared" si="32"/>
        <v>3327</v>
      </c>
      <c r="W356" s="660" t="str">
        <f t="shared" si="33"/>
        <v>332</v>
      </c>
      <c r="X356" s="660" t="str">
        <f t="shared" si="34"/>
        <v>33</v>
      </c>
      <c r="Y356" s="660" t="str">
        <f t="shared" si="35"/>
        <v>3</v>
      </c>
    </row>
    <row r="357" spans="1:25" ht="16" x14ac:dyDescent="0.2">
      <c r="A357" s="679">
        <v>332714000</v>
      </c>
      <c r="B357" s="679" t="s">
        <v>3603</v>
      </c>
      <c r="C357" s="705"/>
      <c r="D357" s="705"/>
      <c r="S357" s="660"/>
      <c r="T357" s="660" t="str">
        <f t="shared" si="30"/>
        <v>332714</v>
      </c>
      <c r="U357" s="660" t="str">
        <f t="shared" si="31"/>
        <v>33271</v>
      </c>
      <c r="V357" s="660" t="str">
        <f t="shared" si="32"/>
        <v>3327</v>
      </c>
      <c r="W357" s="660" t="str">
        <f t="shared" si="33"/>
        <v>332</v>
      </c>
      <c r="X357" s="660" t="str">
        <f t="shared" si="34"/>
        <v>33</v>
      </c>
      <c r="Y357" s="660" t="str">
        <f t="shared" si="35"/>
        <v>3</v>
      </c>
    </row>
    <row r="358" spans="1:25" ht="16" x14ac:dyDescent="0.2">
      <c r="A358" s="679">
        <v>332730000</v>
      </c>
      <c r="B358" s="679" t="s">
        <v>3604</v>
      </c>
      <c r="C358" s="705"/>
      <c r="D358" s="705"/>
      <c r="S358" s="660"/>
      <c r="T358" s="660" t="str">
        <f t="shared" si="30"/>
        <v>332730</v>
      </c>
      <c r="U358" s="660" t="str">
        <f t="shared" si="31"/>
        <v>33273</v>
      </c>
      <c r="V358" s="660" t="str">
        <f t="shared" si="32"/>
        <v>3327</v>
      </c>
      <c r="W358" s="660" t="str">
        <f t="shared" si="33"/>
        <v>332</v>
      </c>
      <c r="X358" s="660" t="str">
        <f t="shared" si="34"/>
        <v>33</v>
      </c>
      <c r="Y358" s="660" t="str">
        <f t="shared" si="35"/>
        <v>3</v>
      </c>
    </row>
    <row r="359" spans="1:25" ht="16" x14ac:dyDescent="0.2">
      <c r="A359" s="679">
        <v>332750000</v>
      </c>
      <c r="B359" s="679" t="s">
        <v>3605</v>
      </c>
      <c r="C359" s="705">
        <v>2218170</v>
      </c>
      <c r="D359" s="705"/>
      <c r="S359" s="660"/>
      <c r="T359" s="660" t="str">
        <f t="shared" si="30"/>
        <v>332750</v>
      </c>
      <c r="U359" s="660" t="str">
        <f t="shared" si="31"/>
        <v>33275</v>
      </c>
      <c r="V359" s="660" t="str">
        <f t="shared" si="32"/>
        <v>3327</v>
      </c>
      <c r="W359" s="660" t="str">
        <f t="shared" si="33"/>
        <v>332</v>
      </c>
      <c r="X359" s="660" t="str">
        <f t="shared" si="34"/>
        <v>33</v>
      </c>
      <c r="Y359" s="660" t="str">
        <f t="shared" si="35"/>
        <v>3</v>
      </c>
    </row>
    <row r="360" spans="1:25" ht="16" x14ac:dyDescent="0.2">
      <c r="A360" s="679">
        <v>332760000</v>
      </c>
      <c r="B360" s="679" t="s">
        <v>3606</v>
      </c>
      <c r="C360" s="705"/>
      <c r="D360" s="705"/>
      <c r="S360" s="660"/>
      <c r="T360" s="660" t="str">
        <f t="shared" si="30"/>
        <v>332760</v>
      </c>
      <c r="U360" s="660" t="str">
        <f t="shared" si="31"/>
        <v>33276</v>
      </c>
      <c r="V360" s="660" t="str">
        <f t="shared" si="32"/>
        <v>3327</v>
      </c>
      <c r="W360" s="660" t="str">
        <f t="shared" si="33"/>
        <v>332</v>
      </c>
      <c r="X360" s="660" t="str">
        <f t="shared" si="34"/>
        <v>33</v>
      </c>
      <c r="Y360" s="660" t="str">
        <f t="shared" si="35"/>
        <v>3</v>
      </c>
    </row>
    <row r="361" spans="1:25" ht="16" x14ac:dyDescent="0.2">
      <c r="A361" s="679">
        <v>332770000</v>
      </c>
      <c r="B361" s="679" t="s">
        <v>3607</v>
      </c>
      <c r="C361" s="705"/>
      <c r="D361" s="705">
        <v>2422536154</v>
      </c>
      <c r="S361" s="660"/>
      <c r="T361" s="660" t="str">
        <f t="shared" si="30"/>
        <v>332770</v>
      </c>
      <c r="U361" s="660" t="str">
        <f t="shared" si="31"/>
        <v>33277</v>
      </c>
      <c r="V361" s="660" t="str">
        <f t="shared" si="32"/>
        <v>3327</v>
      </c>
      <c r="W361" s="660" t="str">
        <f t="shared" si="33"/>
        <v>332</v>
      </c>
      <c r="X361" s="660" t="str">
        <f t="shared" si="34"/>
        <v>33</v>
      </c>
      <c r="Y361" s="660" t="str">
        <f t="shared" si="35"/>
        <v>3</v>
      </c>
    </row>
    <row r="362" spans="1:25" ht="16" x14ac:dyDescent="0.2">
      <c r="A362" s="679">
        <v>332780000</v>
      </c>
      <c r="B362" s="679" t="s">
        <v>3608</v>
      </c>
      <c r="C362" s="705"/>
      <c r="D362" s="705">
        <v>2575350</v>
      </c>
      <c r="S362" s="660"/>
      <c r="T362" s="660" t="str">
        <f t="shared" si="30"/>
        <v>332780</v>
      </c>
      <c r="U362" s="660" t="str">
        <f t="shared" si="31"/>
        <v>33278</v>
      </c>
      <c r="V362" s="660" t="str">
        <f t="shared" si="32"/>
        <v>3327</v>
      </c>
      <c r="W362" s="660" t="str">
        <f t="shared" si="33"/>
        <v>332</v>
      </c>
      <c r="X362" s="660" t="str">
        <f t="shared" si="34"/>
        <v>33</v>
      </c>
      <c r="Y362" s="660" t="str">
        <f t="shared" si="35"/>
        <v>3</v>
      </c>
    </row>
    <row r="363" spans="1:25" ht="16" x14ac:dyDescent="0.2">
      <c r="A363" s="679">
        <v>332790000</v>
      </c>
      <c r="B363" s="679" t="s">
        <v>3609</v>
      </c>
      <c r="C363" s="705"/>
      <c r="D363" s="705"/>
      <c r="S363" s="660"/>
      <c r="T363" s="660" t="str">
        <f t="shared" si="30"/>
        <v>332790</v>
      </c>
      <c r="U363" s="660" t="str">
        <f t="shared" si="31"/>
        <v>33279</v>
      </c>
      <c r="V363" s="660" t="str">
        <f t="shared" si="32"/>
        <v>3327</v>
      </c>
      <c r="W363" s="660" t="str">
        <f t="shared" si="33"/>
        <v>332</v>
      </c>
      <c r="X363" s="660" t="str">
        <f t="shared" si="34"/>
        <v>33</v>
      </c>
      <c r="Y363" s="660" t="str">
        <f t="shared" si="35"/>
        <v>3</v>
      </c>
    </row>
    <row r="364" spans="1:25" ht="16" x14ac:dyDescent="0.2">
      <c r="A364" s="679">
        <v>332800000</v>
      </c>
      <c r="B364" s="679" t="s">
        <v>3610</v>
      </c>
      <c r="C364" s="705"/>
      <c r="D364" s="705"/>
      <c r="S364" s="660"/>
      <c r="T364" s="660" t="str">
        <f t="shared" si="30"/>
        <v>332800</v>
      </c>
      <c r="U364" s="660" t="str">
        <f t="shared" si="31"/>
        <v>33280</v>
      </c>
      <c r="V364" s="660" t="str">
        <f t="shared" si="32"/>
        <v>3328</v>
      </c>
      <c r="W364" s="660" t="str">
        <f t="shared" si="33"/>
        <v>332</v>
      </c>
      <c r="X364" s="660" t="str">
        <f t="shared" si="34"/>
        <v>33</v>
      </c>
      <c r="Y364" s="660" t="str">
        <f t="shared" si="35"/>
        <v>3</v>
      </c>
    </row>
    <row r="365" spans="1:25" ht="16" x14ac:dyDescent="0.2">
      <c r="A365" s="679">
        <v>371100000</v>
      </c>
      <c r="B365" s="679" t="s">
        <v>3611</v>
      </c>
      <c r="C365" s="705"/>
      <c r="D365" s="705"/>
      <c r="S365" s="660"/>
      <c r="T365" s="660" t="str">
        <f t="shared" si="30"/>
        <v>371100</v>
      </c>
      <c r="U365" s="660" t="str">
        <f t="shared" si="31"/>
        <v>37110</v>
      </c>
      <c r="V365" s="660" t="str">
        <f t="shared" si="32"/>
        <v>3711</v>
      </c>
      <c r="W365" s="660" t="str">
        <f t="shared" si="33"/>
        <v>371</v>
      </c>
      <c r="X365" s="660" t="str">
        <f t="shared" si="34"/>
        <v>37</v>
      </c>
      <c r="Y365" s="660" t="str">
        <f t="shared" si="35"/>
        <v>3</v>
      </c>
    </row>
    <row r="366" spans="1:25" ht="16" x14ac:dyDescent="0.2">
      <c r="A366" s="679">
        <v>379100000</v>
      </c>
      <c r="B366" s="679" t="s">
        <v>3612</v>
      </c>
      <c r="C366" s="705">
        <v>2323724</v>
      </c>
      <c r="D366" s="705"/>
      <c r="S366" s="660"/>
      <c r="T366" s="660" t="str">
        <f t="shared" si="30"/>
        <v>379100</v>
      </c>
      <c r="U366" s="660" t="str">
        <f t="shared" si="31"/>
        <v>37910</v>
      </c>
      <c r="V366" s="660" t="str">
        <f t="shared" si="32"/>
        <v>3791</v>
      </c>
      <c r="W366" s="660" t="str">
        <f t="shared" si="33"/>
        <v>379</v>
      </c>
      <c r="X366" s="660" t="str">
        <f t="shared" si="34"/>
        <v>37</v>
      </c>
      <c r="Y366" s="660" t="str">
        <f t="shared" si="35"/>
        <v>3</v>
      </c>
    </row>
    <row r="367" spans="1:25" ht="16" x14ac:dyDescent="0.2">
      <c r="A367" s="679">
        <v>381100000</v>
      </c>
      <c r="B367" s="679" t="s">
        <v>3613</v>
      </c>
      <c r="C367" s="705"/>
      <c r="D367" s="705"/>
      <c r="S367" s="660"/>
      <c r="T367" s="660" t="str">
        <f t="shared" si="30"/>
        <v>381100</v>
      </c>
      <c r="U367" s="660" t="str">
        <f t="shared" si="31"/>
        <v>38110</v>
      </c>
      <c r="V367" s="660" t="str">
        <f t="shared" si="32"/>
        <v>3811</v>
      </c>
      <c r="W367" s="660" t="str">
        <f t="shared" si="33"/>
        <v>381</v>
      </c>
      <c r="X367" s="660" t="str">
        <f t="shared" si="34"/>
        <v>38</v>
      </c>
      <c r="Y367" s="660" t="str">
        <f t="shared" si="35"/>
        <v>3</v>
      </c>
    </row>
    <row r="368" spans="1:25" ht="16" x14ac:dyDescent="0.2">
      <c r="A368" s="679">
        <v>381200000</v>
      </c>
      <c r="B368" s="679" t="s">
        <v>3614</v>
      </c>
      <c r="C368" s="705">
        <v>19662470</v>
      </c>
      <c r="D368" s="705"/>
      <c r="S368" s="660"/>
      <c r="T368" s="660" t="str">
        <f t="shared" si="30"/>
        <v>381200</v>
      </c>
      <c r="U368" s="660" t="str">
        <f t="shared" si="31"/>
        <v>38120</v>
      </c>
      <c r="V368" s="660" t="str">
        <f t="shared" si="32"/>
        <v>3812</v>
      </c>
      <c r="W368" s="660" t="str">
        <f t="shared" si="33"/>
        <v>381</v>
      </c>
      <c r="X368" s="660" t="str">
        <f t="shared" si="34"/>
        <v>38</v>
      </c>
      <c r="Y368" s="660" t="str">
        <f t="shared" si="35"/>
        <v>3</v>
      </c>
    </row>
    <row r="369" spans="1:25" ht="16" x14ac:dyDescent="0.2">
      <c r="A369" s="679">
        <v>381500000</v>
      </c>
      <c r="B369" s="679" t="s">
        <v>3615</v>
      </c>
      <c r="C369" s="705">
        <v>32797433</v>
      </c>
      <c r="D369" s="705"/>
      <c r="S369" s="660"/>
      <c r="T369" s="660" t="str">
        <f t="shared" si="30"/>
        <v>381500</v>
      </c>
      <c r="U369" s="660" t="str">
        <f t="shared" si="31"/>
        <v>38150</v>
      </c>
      <c r="V369" s="660" t="str">
        <f t="shared" si="32"/>
        <v>3815</v>
      </c>
      <c r="W369" s="660" t="str">
        <f t="shared" si="33"/>
        <v>381</v>
      </c>
      <c r="X369" s="660" t="str">
        <f t="shared" si="34"/>
        <v>38</v>
      </c>
      <c r="Y369" s="660" t="str">
        <f t="shared" si="35"/>
        <v>3</v>
      </c>
    </row>
    <row r="370" spans="1:25" ht="16" x14ac:dyDescent="0.2">
      <c r="A370" s="679">
        <v>382210000</v>
      </c>
      <c r="B370" s="679" t="s">
        <v>3616</v>
      </c>
      <c r="C370" s="705"/>
      <c r="D370" s="705"/>
      <c r="S370" s="660"/>
      <c r="T370" s="660" t="str">
        <f t="shared" si="30"/>
        <v>382210</v>
      </c>
      <c r="U370" s="660" t="str">
        <f t="shared" si="31"/>
        <v>38221</v>
      </c>
      <c r="V370" s="660" t="str">
        <f t="shared" si="32"/>
        <v>3822</v>
      </c>
      <c r="W370" s="660" t="str">
        <f t="shared" si="33"/>
        <v>382</v>
      </c>
      <c r="X370" s="660" t="str">
        <f t="shared" si="34"/>
        <v>38</v>
      </c>
      <c r="Y370" s="660" t="str">
        <f t="shared" si="35"/>
        <v>3</v>
      </c>
    </row>
    <row r="371" spans="1:25" ht="16" x14ac:dyDescent="0.2">
      <c r="A371" s="679">
        <v>382220000</v>
      </c>
      <c r="B371" s="679" t="s">
        <v>3617</v>
      </c>
      <c r="C371" s="705"/>
      <c r="D371" s="705"/>
      <c r="S371" s="660"/>
      <c r="T371" s="660" t="str">
        <f t="shared" si="30"/>
        <v>382220</v>
      </c>
      <c r="U371" s="660" t="str">
        <f t="shared" si="31"/>
        <v>38222</v>
      </c>
      <c r="V371" s="660" t="str">
        <f t="shared" si="32"/>
        <v>3822</v>
      </c>
      <c r="W371" s="660" t="str">
        <f t="shared" si="33"/>
        <v>382</v>
      </c>
      <c r="X371" s="660" t="str">
        <f t="shared" si="34"/>
        <v>38</v>
      </c>
      <c r="Y371" s="660" t="str">
        <f t="shared" si="35"/>
        <v>3</v>
      </c>
    </row>
    <row r="372" spans="1:25" ht="16" x14ac:dyDescent="0.2">
      <c r="A372" s="679">
        <v>382500000</v>
      </c>
      <c r="B372" s="679" t="s">
        <v>3618</v>
      </c>
      <c r="C372" s="705"/>
      <c r="D372" s="705">
        <v>491664727</v>
      </c>
      <c r="S372" s="660"/>
      <c r="T372" s="660" t="str">
        <f t="shared" si="30"/>
        <v>382500</v>
      </c>
      <c r="U372" s="660" t="str">
        <f t="shared" si="31"/>
        <v>38250</v>
      </c>
      <c r="V372" s="660" t="str">
        <f t="shared" si="32"/>
        <v>3825</v>
      </c>
      <c r="W372" s="660" t="str">
        <f t="shared" si="33"/>
        <v>382</v>
      </c>
      <c r="X372" s="660" t="str">
        <f t="shared" si="34"/>
        <v>38</v>
      </c>
      <c r="Y372" s="660" t="str">
        <f t="shared" si="35"/>
        <v>3</v>
      </c>
    </row>
    <row r="373" spans="1:25" ht="16" x14ac:dyDescent="0.2">
      <c r="A373" s="679">
        <v>390000000</v>
      </c>
      <c r="B373" s="679" t="s">
        <v>3619</v>
      </c>
      <c r="C373" s="705"/>
      <c r="D373" s="705"/>
      <c r="S373" s="660"/>
      <c r="T373" s="660" t="str">
        <f t="shared" si="30"/>
        <v>390000</v>
      </c>
      <c r="U373" s="660" t="str">
        <f t="shared" si="31"/>
        <v>39000</v>
      </c>
      <c r="V373" s="660" t="str">
        <f t="shared" si="32"/>
        <v>3900</v>
      </c>
      <c r="W373" s="660" t="str">
        <f t="shared" si="33"/>
        <v>390</v>
      </c>
      <c r="X373" s="660" t="str">
        <f t="shared" si="34"/>
        <v>39</v>
      </c>
      <c r="Y373" s="660" t="str">
        <f t="shared" si="35"/>
        <v>3</v>
      </c>
    </row>
    <row r="374" spans="1:25" ht="16" x14ac:dyDescent="0.2">
      <c r="A374" s="679">
        <v>390101200</v>
      </c>
      <c r="B374" s="679" t="s">
        <v>3620</v>
      </c>
      <c r="C374" s="705"/>
      <c r="D374" s="705"/>
      <c r="S374" s="660"/>
      <c r="T374" s="660" t="str">
        <f t="shared" si="30"/>
        <v>390101</v>
      </c>
      <c r="U374" s="660" t="str">
        <f t="shared" si="31"/>
        <v>39010</v>
      </c>
      <c r="V374" s="660" t="str">
        <f t="shared" si="32"/>
        <v>3901</v>
      </c>
      <c r="W374" s="660" t="str">
        <f t="shared" si="33"/>
        <v>390</v>
      </c>
      <c r="X374" s="660" t="str">
        <f t="shared" si="34"/>
        <v>39</v>
      </c>
      <c r="Y374" s="660" t="str">
        <f t="shared" si="35"/>
        <v>3</v>
      </c>
    </row>
    <row r="375" spans="1:25" ht="16" x14ac:dyDescent="0.2">
      <c r="A375" s="679">
        <v>390101300</v>
      </c>
      <c r="B375" s="679" t="s">
        <v>3621</v>
      </c>
      <c r="C375" s="705"/>
      <c r="D375" s="705"/>
      <c r="S375" s="660"/>
      <c r="T375" s="660" t="str">
        <f t="shared" si="30"/>
        <v>390101</v>
      </c>
      <c r="U375" s="660" t="str">
        <f t="shared" si="31"/>
        <v>39010</v>
      </c>
      <c r="V375" s="660" t="str">
        <f t="shared" si="32"/>
        <v>3901</v>
      </c>
      <c r="W375" s="660" t="str">
        <f t="shared" si="33"/>
        <v>390</v>
      </c>
      <c r="X375" s="660" t="str">
        <f t="shared" si="34"/>
        <v>39</v>
      </c>
      <c r="Y375" s="660" t="str">
        <f t="shared" si="35"/>
        <v>3</v>
      </c>
    </row>
    <row r="376" spans="1:25" ht="16" x14ac:dyDescent="0.2">
      <c r="A376" s="679">
        <v>390102000</v>
      </c>
      <c r="B376" s="679" t="s">
        <v>3622</v>
      </c>
      <c r="C376" s="705"/>
      <c r="D376" s="705"/>
      <c r="S376" s="660"/>
      <c r="T376" s="660" t="str">
        <f t="shared" si="30"/>
        <v>390102</v>
      </c>
      <c r="U376" s="660" t="str">
        <f t="shared" si="31"/>
        <v>39010</v>
      </c>
      <c r="V376" s="660" t="str">
        <f t="shared" si="32"/>
        <v>3901</v>
      </c>
      <c r="W376" s="660" t="str">
        <f t="shared" si="33"/>
        <v>390</v>
      </c>
      <c r="X376" s="660" t="str">
        <f t="shared" si="34"/>
        <v>39</v>
      </c>
      <c r="Y376" s="660" t="str">
        <f t="shared" si="35"/>
        <v>3</v>
      </c>
    </row>
    <row r="377" spans="1:25" ht="16" x14ac:dyDescent="0.2">
      <c r="A377" s="679">
        <v>390103000</v>
      </c>
      <c r="B377" s="679" t="s">
        <v>3623</v>
      </c>
      <c r="C377" s="705"/>
      <c r="D377" s="705"/>
      <c r="S377" s="660"/>
      <c r="T377" s="660" t="str">
        <f t="shared" si="30"/>
        <v>390103</v>
      </c>
      <c r="U377" s="660" t="str">
        <f t="shared" si="31"/>
        <v>39010</v>
      </c>
      <c r="V377" s="660" t="str">
        <f t="shared" si="32"/>
        <v>3901</v>
      </c>
      <c r="W377" s="660" t="str">
        <f t="shared" si="33"/>
        <v>390</v>
      </c>
      <c r="X377" s="660" t="str">
        <f t="shared" si="34"/>
        <v>39</v>
      </c>
      <c r="Y377" s="660" t="str">
        <f t="shared" si="35"/>
        <v>3</v>
      </c>
    </row>
    <row r="378" spans="1:25" ht="16" x14ac:dyDescent="0.2">
      <c r="A378" s="679">
        <v>390104000</v>
      </c>
      <c r="B378" s="679" t="s">
        <v>3624</v>
      </c>
      <c r="C378" s="705"/>
      <c r="D378" s="705"/>
      <c r="S378" s="660"/>
      <c r="T378" s="660" t="str">
        <f t="shared" si="30"/>
        <v>390104</v>
      </c>
      <c r="U378" s="660" t="str">
        <f t="shared" si="31"/>
        <v>39010</v>
      </c>
      <c r="V378" s="660" t="str">
        <f t="shared" si="32"/>
        <v>3901</v>
      </c>
      <c r="W378" s="660" t="str">
        <f t="shared" si="33"/>
        <v>390</v>
      </c>
      <c r="X378" s="660" t="str">
        <f t="shared" si="34"/>
        <v>39</v>
      </c>
      <c r="Y378" s="660" t="str">
        <f t="shared" si="35"/>
        <v>3</v>
      </c>
    </row>
    <row r="379" spans="1:25" ht="16" x14ac:dyDescent="0.2">
      <c r="A379" s="679">
        <v>390105000</v>
      </c>
      <c r="B379" s="679" t="s">
        <v>3625</v>
      </c>
      <c r="C379" s="705"/>
      <c r="D379" s="705"/>
      <c r="S379" s="660"/>
      <c r="T379" s="660" t="str">
        <f t="shared" si="30"/>
        <v>390105</v>
      </c>
      <c r="U379" s="660" t="str">
        <f t="shared" si="31"/>
        <v>39010</v>
      </c>
      <c r="V379" s="660" t="str">
        <f t="shared" si="32"/>
        <v>3901</v>
      </c>
      <c r="W379" s="660" t="str">
        <f t="shared" si="33"/>
        <v>390</v>
      </c>
      <c r="X379" s="660" t="str">
        <f t="shared" si="34"/>
        <v>39</v>
      </c>
      <c r="Y379" s="660" t="str">
        <f t="shared" si="35"/>
        <v>3</v>
      </c>
    </row>
    <row r="380" spans="1:25" ht="16" x14ac:dyDescent="0.2">
      <c r="A380" s="679">
        <v>390106000</v>
      </c>
      <c r="B380" s="679" t="s">
        <v>3626</v>
      </c>
      <c r="C380" s="705"/>
      <c r="D380" s="705"/>
      <c r="S380" s="660"/>
      <c r="T380" s="660" t="str">
        <f t="shared" si="30"/>
        <v>390106</v>
      </c>
      <c r="U380" s="660" t="str">
        <f t="shared" si="31"/>
        <v>39010</v>
      </c>
      <c r="V380" s="660" t="str">
        <f t="shared" si="32"/>
        <v>3901</v>
      </c>
      <c r="W380" s="660" t="str">
        <f t="shared" si="33"/>
        <v>390</v>
      </c>
      <c r="X380" s="660" t="str">
        <f t="shared" si="34"/>
        <v>39</v>
      </c>
      <c r="Y380" s="660" t="str">
        <f t="shared" si="35"/>
        <v>3</v>
      </c>
    </row>
    <row r="381" spans="1:25" ht="16" x14ac:dyDescent="0.2">
      <c r="A381" s="679">
        <v>390107000</v>
      </c>
      <c r="B381" s="679" t="s">
        <v>3627</v>
      </c>
      <c r="C381" s="705"/>
      <c r="D381" s="705"/>
      <c r="S381" s="660"/>
      <c r="T381" s="660" t="str">
        <f t="shared" si="30"/>
        <v>390107</v>
      </c>
      <c r="U381" s="660" t="str">
        <f t="shared" si="31"/>
        <v>39010</v>
      </c>
      <c r="V381" s="660" t="str">
        <f t="shared" si="32"/>
        <v>3901</v>
      </c>
      <c r="W381" s="660" t="str">
        <f t="shared" si="33"/>
        <v>390</v>
      </c>
      <c r="X381" s="660" t="str">
        <f t="shared" si="34"/>
        <v>39</v>
      </c>
      <c r="Y381" s="660" t="str">
        <f t="shared" si="35"/>
        <v>3</v>
      </c>
    </row>
    <row r="382" spans="1:25" ht="16" x14ac:dyDescent="0.2">
      <c r="A382" s="679">
        <v>390108000</v>
      </c>
      <c r="B382" s="679" t="s">
        <v>3628</v>
      </c>
      <c r="C382" s="705"/>
      <c r="D382" s="705"/>
      <c r="S382" s="660"/>
      <c r="T382" s="660" t="str">
        <f t="shared" si="30"/>
        <v>390108</v>
      </c>
      <c r="U382" s="660" t="str">
        <f t="shared" si="31"/>
        <v>39010</v>
      </c>
      <c r="V382" s="660" t="str">
        <f t="shared" si="32"/>
        <v>3901</v>
      </c>
      <c r="W382" s="660" t="str">
        <f t="shared" si="33"/>
        <v>390</v>
      </c>
      <c r="X382" s="660" t="str">
        <f t="shared" si="34"/>
        <v>39</v>
      </c>
      <c r="Y382" s="660" t="str">
        <f t="shared" si="35"/>
        <v>3</v>
      </c>
    </row>
    <row r="383" spans="1:25" ht="16" x14ac:dyDescent="0.2">
      <c r="A383" s="679">
        <v>390109000</v>
      </c>
      <c r="B383" s="679" t="s">
        <v>3629</v>
      </c>
      <c r="C383" s="705"/>
      <c r="D383" s="705"/>
      <c r="S383" s="660"/>
      <c r="T383" s="660" t="str">
        <f t="shared" si="30"/>
        <v>390109</v>
      </c>
      <c r="U383" s="660" t="str">
        <f t="shared" si="31"/>
        <v>39010</v>
      </c>
      <c r="V383" s="660" t="str">
        <f t="shared" si="32"/>
        <v>3901</v>
      </c>
      <c r="W383" s="660" t="str">
        <f t="shared" si="33"/>
        <v>390</v>
      </c>
      <c r="X383" s="660" t="str">
        <f t="shared" si="34"/>
        <v>39</v>
      </c>
      <c r="Y383" s="660" t="str">
        <f t="shared" si="35"/>
        <v>3</v>
      </c>
    </row>
    <row r="384" spans="1:25" ht="16" x14ac:dyDescent="0.2">
      <c r="A384" s="679">
        <v>390110000</v>
      </c>
      <c r="B384" s="679" t="s">
        <v>3630</v>
      </c>
      <c r="C384" s="705"/>
      <c r="D384" s="705"/>
      <c r="S384" s="660"/>
      <c r="T384" s="660" t="str">
        <f t="shared" si="30"/>
        <v>390110</v>
      </c>
      <c r="U384" s="660" t="str">
        <f t="shared" si="31"/>
        <v>39011</v>
      </c>
      <c r="V384" s="660" t="str">
        <f t="shared" si="32"/>
        <v>3901</v>
      </c>
      <c r="W384" s="660" t="str">
        <f t="shared" si="33"/>
        <v>390</v>
      </c>
      <c r="X384" s="660" t="str">
        <f t="shared" si="34"/>
        <v>39</v>
      </c>
      <c r="Y384" s="660" t="str">
        <f t="shared" si="35"/>
        <v>3</v>
      </c>
    </row>
    <row r="385" spans="1:25" ht="16" x14ac:dyDescent="0.2">
      <c r="A385" s="679">
        <v>390111200</v>
      </c>
      <c r="B385" s="679" t="s">
        <v>3631</v>
      </c>
      <c r="C385" s="705"/>
      <c r="D385" s="705"/>
      <c r="S385" s="660"/>
      <c r="T385" s="660" t="str">
        <f t="shared" si="30"/>
        <v>390111</v>
      </c>
      <c r="U385" s="660" t="str">
        <f t="shared" si="31"/>
        <v>39011</v>
      </c>
      <c r="V385" s="660" t="str">
        <f t="shared" si="32"/>
        <v>3901</v>
      </c>
      <c r="W385" s="660" t="str">
        <f t="shared" si="33"/>
        <v>390</v>
      </c>
      <c r="X385" s="660" t="str">
        <f t="shared" si="34"/>
        <v>39</v>
      </c>
      <c r="Y385" s="660" t="str">
        <f t="shared" si="35"/>
        <v>3</v>
      </c>
    </row>
    <row r="386" spans="1:25" ht="16" x14ac:dyDescent="0.2">
      <c r="A386" s="679">
        <v>390111300</v>
      </c>
      <c r="B386" s="679" t="s">
        <v>3632</v>
      </c>
      <c r="C386" s="705"/>
      <c r="D386" s="705"/>
      <c r="S386" s="660"/>
      <c r="T386" s="660" t="str">
        <f t="shared" si="30"/>
        <v>390111</v>
      </c>
      <c r="U386" s="660" t="str">
        <f t="shared" si="31"/>
        <v>39011</v>
      </c>
      <c r="V386" s="660" t="str">
        <f t="shared" si="32"/>
        <v>3901</v>
      </c>
      <c r="W386" s="660" t="str">
        <f t="shared" si="33"/>
        <v>390</v>
      </c>
      <c r="X386" s="660" t="str">
        <f t="shared" si="34"/>
        <v>39</v>
      </c>
      <c r="Y386" s="660" t="str">
        <f t="shared" si="35"/>
        <v>3</v>
      </c>
    </row>
    <row r="387" spans="1:25" ht="16" x14ac:dyDescent="0.2">
      <c r="A387" s="679">
        <v>390120000</v>
      </c>
      <c r="B387" s="679" t="s">
        <v>3633</v>
      </c>
      <c r="C387" s="705"/>
      <c r="D387" s="705"/>
      <c r="S387" s="660"/>
      <c r="T387" s="660" t="str">
        <f t="shared" si="30"/>
        <v>390120</v>
      </c>
      <c r="U387" s="660" t="str">
        <f t="shared" si="31"/>
        <v>39012</v>
      </c>
      <c r="V387" s="660" t="str">
        <f t="shared" si="32"/>
        <v>3901</v>
      </c>
      <c r="W387" s="660" t="str">
        <f t="shared" si="33"/>
        <v>390</v>
      </c>
      <c r="X387" s="660" t="str">
        <f t="shared" si="34"/>
        <v>39</v>
      </c>
      <c r="Y387" s="660" t="str">
        <f t="shared" si="35"/>
        <v>3</v>
      </c>
    </row>
    <row r="388" spans="1:25" ht="16" x14ac:dyDescent="0.2">
      <c r="A388" s="679">
        <v>390121300</v>
      </c>
      <c r="B388" s="679" t="s">
        <v>3634</v>
      </c>
      <c r="C388" s="705"/>
      <c r="D388" s="705"/>
      <c r="S388" s="660"/>
      <c r="T388" s="660" t="str">
        <f t="shared" ref="T388:T451" si="36">IF(LEN($A388)&gt;=2,LEFT($A388,6),"")</f>
        <v>390121</v>
      </c>
      <c r="U388" s="660" t="str">
        <f t="shared" ref="U388:U451" si="37">IF(LEN($A388)&gt;=2,LEFT($A388,5),"")</f>
        <v>39012</v>
      </c>
      <c r="V388" s="660" t="str">
        <f t="shared" ref="V388:V451" si="38">IF(LEN($A388)&gt;=2,LEFT($A388,4),"")</f>
        <v>3901</v>
      </c>
      <c r="W388" s="660" t="str">
        <f t="shared" ref="W388:W451" si="39">IF(LEN($A388)&gt;=2,LEFT($A388,3),"")</f>
        <v>390</v>
      </c>
      <c r="X388" s="660" t="str">
        <f t="shared" ref="X388:X451" si="40">IF(LEN($A388)&gt;=2,LEFT($A388,2),"")</f>
        <v>39</v>
      </c>
      <c r="Y388" s="660" t="str">
        <f t="shared" ref="Y388:Y451" si="41">IF(LEN($A388)&gt;=2,LEFT($A388,1),"")</f>
        <v>3</v>
      </c>
    </row>
    <row r="389" spans="1:25" ht="16" x14ac:dyDescent="0.2">
      <c r="A389" s="679">
        <v>390130000</v>
      </c>
      <c r="B389" s="679" t="s">
        <v>3635</v>
      </c>
      <c r="C389" s="705"/>
      <c r="D389" s="705"/>
      <c r="S389" s="660"/>
      <c r="T389" s="660" t="str">
        <f t="shared" si="36"/>
        <v>390130</v>
      </c>
      <c r="U389" s="660" t="str">
        <f t="shared" si="37"/>
        <v>39013</v>
      </c>
      <c r="V389" s="660" t="str">
        <f t="shared" si="38"/>
        <v>3901</v>
      </c>
      <c r="W389" s="660" t="str">
        <f t="shared" si="39"/>
        <v>390</v>
      </c>
      <c r="X389" s="660" t="str">
        <f t="shared" si="40"/>
        <v>39</v>
      </c>
      <c r="Y389" s="660" t="str">
        <f t="shared" si="41"/>
        <v>3</v>
      </c>
    </row>
    <row r="390" spans="1:25" ht="16" x14ac:dyDescent="0.2">
      <c r="A390" s="679">
        <v>390131000</v>
      </c>
      <c r="B390" s="679" t="s">
        <v>3636</v>
      </c>
      <c r="C390" s="705"/>
      <c r="D390" s="705"/>
      <c r="S390" s="660"/>
      <c r="T390" s="660" t="str">
        <f t="shared" si="36"/>
        <v>390131</v>
      </c>
      <c r="U390" s="660" t="str">
        <f t="shared" si="37"/>
        <v>39013</v>
      </c>
      <c r="V390" s="660" t="str">
        <f t="shared" si="38"/>
        <v>3901</v>
      </c>
      <c r="W390" s="660" t="str">
        <f t="shared" si="39"/>
        <v>390</v>
      </c>
      <c r="X390" s="660" t="str">
        <f t="shared" si="40"/>
        <v>39</v>
      </c>
      <c r="Y390" s="660" t="str">
        <f t="shared" si="41"/>
        <v>3</v>
      </c>
    </row>
    <row r="391" spans="1:25" ht="16" x14ac:dyDescent="0.2">
      <c r="A391" s="679">
        <v>390141400</v>
      </c>
      <c r="B391" s="679" t="s">
        <v>3637</v>
      </c>
      <c r="C391" s="705"/>
      <c r="D391" s="705"/>
      <c r="S391" s="660"/>
      <c r="T391" s="660" t="str">
        <f t="shared" si="36"/>
        <v>390141</v>
      </c>
      <c r="U391" s="660" t="str">
        <f t="shared" si="37"/>
        <v>39014</v>
      </c>
      <c r="V391" s="660" t="str">
        <f t="shared" si="38"/>
        <v>3901</v>
      </c>
      <c r="W391" s="660" t="str">
        <f t="shared" si="39"/>
        <v>390</v>
      </c>
      <c r="X391" s="660" t="str">
        <f t="shared" si="40"/>
        <v>39</v>
      </c>
      <c r="Y391" s="660" t="str">
        <f t="shared" si="41"/>
        <v>3</v>
      </c>
    </row>
    <row r="392" spans="1:25" ht="16" x14ac:dyDescent="0.2">
      <c r="A392" s="679">
        <v>390150000</v>
      </c>
      <c r="B392" s="679" t="s">
        <v>3638</v>
      </c>
      <c r="C392" s="705"/>
      <c r="D392" s="705"/>
      <c r="S392" s="660"/>
      <c r="T392" s="660" t="str">
        <f t="shared" si="36"/>
        <v>390150</v>
      </c>
      <c r="U392" s="660" t="str">
        <f t="shared" si="37"/>
        <v>39015</v>
      </c>
      <c r="V392" s="660" t="str">
        <f t="shared" si="38"/>
        <v>3901</v>
      </c>
      <c r="W392" s="660" t="str">
        <f t="shared" si="39"/>
        <v>390</v>
      </c>
      <c r="X392" s="660" t="str">
        <f t="shared" si="40"/>
        <v>39</v>
      </c>
      <c r="Y392" s="660" t="str">
        <f t="shared" si="41"/>
        <v>3</v>
      </c>
    </row>
    <row r="393" spans="1:25" ht="16" x14ac:dyDescent="0.2">
      <c r="A393" s="679">
        <v>390160000</v>
      </c>
      <c r="B393" s="679" t="s">
        <v>3639</v>
      </c>
      <c r="C393" s="705"/>
      <c r="D393" s="705"/>
      <c r="S393" s="660"/>
      <c r="T393" s="660" t="str">
        <f t="shared" si="36"/>
        <v>390160</v>
      </c>
      <c r="U393" s="660" t="str">
        <f t="shared" si="37"/>
        <v>39016</v>
      </c>
      <c r="V393" s="660" t="str">
        <f t="shared" si="38"/>
        <v>3901</v>
      </c>
      <c r="W393" s="660" t="str">
        <f t="shared" si="39"/>
        <v>390</v>
      </c>
      <c r="X393" s="660" t="str">
        <f t="shared" si="40"/>
        <v>39</v>
      </c>
      <c r="Y393" s="660" t="str">
        <f t="shared" si="41"/>
        <v>3</v>
      </c>
    </row>
    <row r="394" spans="1:25" ht="16" x14ac:dyDescent="0.2">
      <c r="A394" s="679">
        <v>390170000</v>
      </c>
      <c r="B394" s="679" t="s">
        <v>3640</v>
      </c>
      <c r="C394" s="705"/>
      <c r="D394" s="705"/>
      <c r="S394" s="660"/>
      <c r="T394" s="660" t="str">
        <f t="shared" si="36"/>
        <v>390170</v>
      </c>
      <c r="U394" s="660" t="str">
        <f t="shared" si="37"/>
        <v>39017</v>
      </c>
      <c r="V394" s="660" t="str">
        <f t="shared" si="38"/>
        <v>3901</v>
      </c>
      <c r="W394" s="660" t="str">
        <f t="shared" si="39"/>
        <v>390</v>
      </c>
      <c r="X394" s="660" t="str">
        <f t="shared" si="40"/>
        <v>39</v>
      </c>
      <c r="Y394" s="660" t="str">
        <f t="shared" si="41"/>
        <v>3</v>
      </c>
    </row>
    <row r="395" spans="1:25" ht="16" x14ac:dyDescent="0.2">
      <c r="A395" s="679">
        <v>390180000</v>
      </c>
      <c r="B395" s="679" t="s">
        <v>3641</v>
      </c>
      <c r="C395" s="705"/>
      <c r="D395" s="705">
        <v>80120</v>
      </c>
      <c r="S395" s="660"/>
      <c r="T395" s="660" t="str">
        <f t="shared" si="36"/>
        <v>390180</v>
      </c>
      <c r="U395" s="660" t="str">
        <f t="shared" si="37"/>
        <v>39018</v>
      </c>
      <c r="V395" s="660" t="str">
        <f t="shared" si="38"/>
        <v>3901</v>
      </c>
      <c r="W395" s="660" t="str">
        <f t="shared" si="39"/>
        <v>390</v>
      </c>
      <c r="X395" s="660" t="str">
        <f t="shared" si="40"/>
        <v>39</v>
      </c>
      <c r="Y395" s="660" t="str">
        <f t="shared" si="41"/>
        <v>3</v>
      </c>
    </row>
    <row r="396" spans="1:25" ht="16" x14ac:dyDescent="0.2">
      <c r="A396" s="679">
        <v>390190000</v>
      </c>
      <c r="B396" s="679" t="s">
        <v>3642</v>
      </c>
      <c r="C396" s="705"/>
      <c r="D396" s="705"/>
      <c r="S396" s="660"/>
      <c r="T396" s="660" t="str">
        <f t="shared" si="36"/>
        <v>390190</v>
      </c>
      <c r="U396" s="660" t="str">
        <f t="shared" si="37"/>
        <v>39019</v>
      </c>
      <c r="V396" s="660" t="str">
        <f t="shared" si="38"/>
        <v>3901</v>
      </c>
      <c r="W396" s="660" t="str">
        <f t="shared" si="39"/>
        <v>390</v>
      </c>
      <c r="X396" s="660" t="str">
        <f t="shared" si="40"/>
        <v>39</v>
      </c>
      <c r="Y396" s="660" t="str">
        <f t="shared" si="41"/>
        <v>3</v>
      </c>
    </row>
    <row r="397" spans="1:25" ht="16" x14ac:dyDescent="0.2">
      <c r="A397" s="679">
        <v>390200000</v>
      </c>
      <c r="B397" s="679" t="s">
        <v>3643</v>
      </c>
      <c r="C397" s="705"/>
      <c r="D397" s="705"/>
      <c r="S397" s="660"/>
      <c r="T397" s="660" t="str">
        <f t="shared" si="36"/>
        <v>390200</v>
      </c>
      <c r="U397" s="660" t="str">
        <f t="shared" si="37"/>
        <v>39020</v>
      </c>
      <c r="V397" s="660" t="str">
        <f t="shared" si="38"/>
        <v>3902</v>
      </c>
      <c r="W397" s="660" t="str">
        <f t="shared" si="39"/>
        <v>390</v>
      </c>
      <c r="X397" s="660" t="str">
        <f t="shared" si="40"/>
        <v>39</v>
      </c>
      <c r="Y397" s="660" t="str">
        <f t="shared" si="41"/>
        <v>3</v>
      </c>
    </row>
    <row r="398" spans="1:25" ht="16" x14ac:dyDescent="0.2">
      <c r="A398" s="679">
        <v>390201100</v>
      </c>
      <c r="B398" s="679" t="s">
        <v>3644</v>
      </c>
      <c r="C398" s="705"/>
      <c r="D398" s="705"/>
      <c r="S398" s="660"/>
      <c r="T398" s="660" t="str">
        <f t="shared" si="36"/>
        <v>390201</v>
      </c>
      <c r="U398" s="660" t="str">
        <f t="shared" si="37"/>
        <v>39020</v>
      </c>
      <c r="V398" s="660" t="str">
        <f t="shared" si="38"/>
        <v>3902</v>
      </c>
      <c r="W398" s="660" t="str">
        <f t="shared" si="39"/>
        <v>390</v>
      </c>
      <c r="X398" s="660" t="str">
        <f t="shared" si="40"/>
        <v>39</v>
      </c>
      <c r="Y398" s="660" t="str">
        <f t="shared" si="41"/>
        <v>3</v>
      </c>
    </row>
    <row r="399" spans="1:25" ht="16" x14ac:dyDescent="0.2">
      <c r="A399" s="679">
        <v>390201200</v>
      </c>
      <c r="B399" s="679" t="s">
        <v>3645</v>
      </c>
      <c r="C399" s="705"/>
      <c r="D399" s="705"/>
      <c r="S399" s="660"/>
      <c r="T399" s="660" t="str">
        <f t="shared" si="36"/>
        <v>390201</v>
      </c>
      <c r="U399" s="660" t="str">
        <f t="shared" si="37"/>
        <v>39020</v>
      </c>
      <c r="V399" s="660" t="str">
        <f t="shared" si="38"/>
        <v>3902</v>
      </c>
      <c r="W399" s="660" t="str">
        <f t="shared" si="39"/>
        <v>390</v>
      </c>
      <c r="X399" s="660" t="str">
        <f t="shared" si="40"/>
        <v>39</v>
      </c>
      <c r="Y399" s="660" t="str">
        <f t="shared" si="41"/>
        <v>3</v>
      </c>
    </row>
    <row r="400" spans="1:25" ht="16" x14ac:dyDescent="0.2">
      <c r="A400" s="679">
        <v>390201300</v>
      </c>
      <c r="B400" s="679" t="s">
        <v>3646</v>
      </c>
      <c r="C400" s="705"/>
      <c r="D400" s="705"/>
      <c r="S400" s="660"/>
      <c r="T400" s="660" t="str">
        <f t="shared" si="36"/>
        <v>390201</v>
      </c>
      <c r="U400" s="660" t="str">
        <f t="shared" si="37"/>
        <v>39020</v>
      </c>
      <c r="V400" s="660" t="str">
        <f t="shared" si="38"/>
        <v>3902</v>
      </c>
      <c r="W400" s="660" t="str">
        <f t="shared" si="39"/>
        <v>390</v>
      </c>
      <c r="X400" s="660" t="str">
        <f t="shared" si="40"/>
        <v>39</v>
      </c>
      <c r="Y400" s="660" t="str">
        <f t="shared" si="41"/>
        <v>3</v>
      </c>
    </row>
    <row r="401" spans="1:25" ht="16" x14ac:dyDescent="0.2">
      <c r="A401" s="679">
        <v>390203000</v>
      </c>
      <c r="B401" s="679" t="s">
        <v>3647</v>
      </c>
      <c r="C401" s="705"/>
      <c r="D401" s="705"/>
      <c r="S401" s="660"/>
      <c r="T401" s="660" t="str">
        <f t="shared" si="36"/>
        <v>390203</v>
      </c>
      <c r="U401" s="660" t="str">
        <f t="shared" si="37"/>
        <v>39020</v>
      </c>
      <c r="V401" s="660" t="str">
        <f t="shared" si="38"/>
        <v>3902</v>
      </c>
      <c r="W401" s="660" t="str">
        <f t="shared" si="39"/>
        <v>390</v>
      </c>
      <c r="X401" s="660" t="str">
        <f t="shared" si="40"/>
        <v>39</v>
      </c>
      <c r="Y401" s="660" t="str">
        <f t="shared" si="41"/>
        <v>3</v>
      </c>
    </row>
    <row r="402" spans="1:25" ht="16" x14ac:dyDescent="0.2">
      <c r="A402" s="679">
        <v>390204000</v>
      </c>
      <c r="B402" s="679" t="s">
        <v>3648</v>
      </c>
      <c r="C402" s="705"/>
      <c r="D402" s="705"/>
      <c r="S402" s="660"/>
      <c r="T402" s="660" t="str">
        <f t="shared" si="36"/>
        <v>390204</v>
      </c>
      <c r="U402" s="660" t="str">
        <f t="shared" si="37"/>
        <v>39020</v>
      </c>
      <c r="V402" s="660" t="str">
        <f t="shared" si="38"/>
        <v>3902</v>
      </c>
      <c r="W402" s="660" t="str">
        <f t="shared" si="39"/>
        <v>390</v>
      </c>
      <c r="X402" s="660" t="str">
        <f t="shared" si="40"/>
        <v>39</v>
      </c>
      <c r="Y402" s="660" t="str">
        <f t="shared" si="41"/>
        <v>3</v>
      </c>
    </row>
    <row r="403" spans="1:25" ht="16" x14ac:dyDescent="0.2">
      <c r="A403" s="679">
        <v>390205000</v>
      </c>
      <c r="B403" s="679" t="s">
        <v>3649</v>
      </c>
      <c r="C403" s="705"/>
      <c r="D403" s="705"/>
      <c r="S403" s="660"/>
      <c r="T403" s="660" t="str">
        <f t="shared" si="36"/>
        <v>390205</v>
      </c>
      <c r="U403" s="660" t="str">
        <f t="shared" si="37"/>
        <v>39020</v>
      </c>
      <c r="V403" s="660" t="str">
        <f t="shared" si="38"/>
        <v>3902</v>
      </c>
      <c r="W403" s="660" t="str">
        <f t="shared" si="39"/>
        <v>390</v>
      </c>
      <c r="X403" s="660" t="str">
        <f t="shared" si="40"/>
        <v>39</v>
      </c>
      <c r="Y403" s="660" t="str">
        <f t="shared" si="41"/>
        <v>3</v>
      </c>
    </row>
    <row r="404" spans="1:25" ht="16" x14ac:dyDescent="0.2">
      <c r="A404" s="679">
        <v>390205100</v>
      </c>
      <c r="B404" s="679" t="s">
        <v>3650</v>
      </c>
      <c r="C404" s="705"/>
      <c r="D404" s="705"/>
      <c r="S404" s="660"/>
      <c r="T404" s="660" t="str">
        <f t="shared" si="36"/>
        <v>390205</v>
      </c>
      <c r="U404" s="660" t="str">
        <f t="shared" si="37"/>
        <v>39020</v>
      </c>
      <c r="V404" s="660" t="str">
        <f t="shared" si="38"/>
        <v>3902</v>
      </c>
      <c r="W404" s="660" t="str">
        <f t="shared" si="39"/>
        <v>390</v>
      </c>
      <c r="X404" s="660" t="str">
        <f t="shared" si="40"/>
        <v>39</v>
      </c>
      <c r="Y404" s="660" t="str">
        <f t="shared" si="41"/>
        <v>3</v>
      </c>
    </row>
    <row r="405" spans="1:25" ht="16" x14ac:dyDescent="0.2">
      <c r="A405" s="679">
        <v>390206000</v>
      </c>
      <c r="B405" s="679" t="s">
        <v>3651</v>
      </c>
      <c r="C405" s="705"/>
      <c r="D405" s="705"/>
      <c r="S405" s="660"/>
      <c r="T405" s="660" t="str">
        <f t="shared" si="36"/>
        <v>390206</v>
      </c>
      <c r="U405" s="660" t="str">
        <f t="shared" si="37"/>
        <v>39020</v>
      </c>
      <c r="V405" s="660" t="str">
        <f t="shared" si="38"/>
        <v>3902</v>
      </c>
      <c r="W405" s="660" t="str">
        <f t="shared" si="39"/>
        <v>390</v>
      </c>
      <c r="X405" s="660" t="str">
        <f t="shared" si="40"/>
        <v>39</v>
      </c>
      <c r="Y405" s="660" t="str">
        <f t="shared" si="41"/>
        <v>3</v>
      </c>
    </row>
    <row r="406" spans="1:25" ht="16" x14ac:dyDescent="0.2">
      <c r="A406" s="679">
        <v>390207000</v>
      </c>
      <c r="B406" s="679" t="s">
        <v>3652</v>
      </c>
      <c r="C406" s="705"/>
      <c r="D406" s="705"/>
      <c r="S406" s="660"/>
      <c r="T406" s="660" t="str">
        <f t="shared" si="36"/>
        <v>390207</v>
      </c>
      <c r="U406" s="660" t="str">
        <f t="shared" si="37"/>
        <v>39020</v>
      </c>
      <c r="V406" s="660" t="str">
        <f t="shared" si="38"/>
        <v>3902</v>
      </c>
      <c r="W406" s="660" t="str">
        <f t="shared" si="39"/>
        <v>390</v>
      </c>
      <c r="X406" s="660" t="str">
        <f t="shared" si="40"/>
        <v>39</v>
      </c>
      <c r="Y406" s="660" t="str">
        <f t="shared" si="41"/>
        <v>3</v>
      </c>
    </row>
    <row r="407" spans="1:25" ht="16" x14ac:dyDescent="0.2">
      <c r="A407" s="679">
        <v>390208000</v>
      </c>
      <c r="B407" s="679" t="s">
        <v>3653</v>
      </c>
      <c r="C407" s="705"/>
      <c r="D407" s="705"/>
      <c r="S407" s="660"/>
      <c r="T407" s="660" t="str">
        <f t="shared" si="36"/>
        <v>390208</v>
      </c>
      <c r="U407" s="660" t="str">
        <f t="shared" si="37"/>
        <v>39020</v>
      </c>
      <c r="V407" s="660" t="str">
        <f t="shared" si="38"/>
        <v>3902</v>
      </c>
      <c r="W407" s="660" t="str">
        <f t="shared" si="39"/>
        <v>390</v>
      </c>
      <c r="X407" s="660" t="str">
        <f t="shared" si="40"/>
        <v>39</v>
      </c>
      <c r="Y407" s="660" t="str">
        <f t="shared" si="41"/>
        <v>3</v>
      </c>
    </row>
    <row r="408" spans="1:25" ht="16" x14ac:dyDescent="0.2">
      <c r="A408" s="679">
        <v>390209000</v>
      </c>
      <c r="B408" s="679" t="s">
        <v>3654</v>
      </c>
      <c r="C408" s="705"/>
      <c r="D408" s="705"/>
      <c r="S408" s="660"/>
      <c r="T408" s="660" t="str">
        <f t="shared" si="36"/>
        <v>390209</v>
      </c>
      <c r="U408" s="660" t="str">
        <f t="shared" si="37"/>
        <v>39020</v>
      </c>
      <c r="V408" s="660" t="str">
        <f t="shared" si="38"/>
        <v>3902</v>
      </c>
      <c r="W408" s="660" t="str">
        <f t="shared" si="39"/>
        <v>390</v>
      </c>
      <c r="X408" s="660" t="str">
        <f t="shared" si="40"/>
        <v>39</v>
      </c>
      <c r="Y408" s="660" t="str">
        <f t="shared" si="41"/>
        <v>3</v>
      </c>
    </row>
    <row r="409" spans="1:25" ht="16" x14ac:dyDescent="0.2">
      <c r="A409" s="679">
        <v>390300000</v>
      </c>
      <c r="B409" s="679" t="s">
        <v>3655</v>
      </c>
      <c r="C409" s="705"/>
      <c r="D409" s="705"/>
      <c r="S409" s="660"/>
      <c r="T409" s="660" t="str">
        <f t="shared" si="36"/>
        <v>390300</v>
      </c>
      <c r="U409" s="660" t="str">
        <f t="shared" si="37"/>
        <v>39030</v>
      </c>
      <c r="V409" s="660" t="str">
        <f t="shared" si="38"/>
        <v>3903</v>
      </c>
      <c r="W409" s="660" t="str">
        <f t="shared" si="39"/>
        <v>390</v>
      </c>
      <c r="X409" s="660" t="str">
        <f t="shared" si="40"/>
        <v>39</v>
      </c>
      <c r="Y409" s="660" t="str">
        <f t="shared" si="41"/>
        <v>3</v>
      </c>
    </row>
    <row r="410" spans="1:25" ht="16" x14ac:dyDescent="0.2">
      <c r="A410" s="679">
        <v>390301000</v>
      </c>
      <c r="B410" s="679" t="s">
        <v>3656</v>
      </c>
      <c r="C410" s="705"/>
      <c r="D410" s="705"/>
      <c r="S410" s="660"/>
      <c r="T410" s="660" t="str">
        <f t="shared" si="36"/>
        <v>390301</v>
      </c>
      <c r="U410" s="660" t="str">
        <f t="shared" si="37"/>
        <v>39030</v>
      </c>
      <c r="V410" s="660" t="str">
        <f t="shared" si="38"/>
        <v>3903</v>
      </c>
      <c r="W410" s="660" t="str">
        <f t="shared" si="39"/>
        <v>390</v>
      </c>
      <c r="X410" s="660" t="str">
        <f t="shared" si="40"/>
        <v>39</v>
      </c>
      <c r="Y410" s="660" t="str">
        <f t="shared" si="41"/>
        <v>3</v>
      </c>
    </row>
    <row r="411" spans="1:25" ht="16" x14ac:dyDescent="0.2">
      <c r="A411" s="679">
        <v>390301100</v>
      </c>
      <c r="B411" s="679" t="s">
        <v>3657</v>
      </c>
      <c r="C411" s="705"/>
      <c r="D411" s="705"/>
      <c r="S411" s="660"/>
      <c r="T411" s="660" t="str">
        <f t="shared" si="36"/>
        <v>390301</v>
      </c>
      <c r="U411" s="660" t="str">
        <f t="shared" si="37"/>
        <v>39030</v>
      </c>
      <c r="V411" s="660" t="str">
        <f t="shared" si="38"/>
        <v>3903</v>
      </c>
      <c r="W411" s="660" t="str">
        <f t="shared" si="39"/>
        <v>390</v>
      </c>
      <c r="X411" s="660" t="str">
        <f t="shared" si="40"/>
        <v>39</v>
      </c>
      <c r="Y411" s="660" t="str">
        <f t="shared" si="41"/>
        <v>3</v>
      </c>
    </row>
    <row r="412" spans="1:25" ht="16" x14ac:dyDescent="0.2">
      <c r="A412" s="679">
        <v>390301200</v>
      </c>
      <c r="B412" s="679" t="s">
        <v>3658</v>
      </c>
      <c r="C412" s="705"/>
      <c r="D412" s="705"/>
      <c r="S412" s="660"/>
      <c r="T412" s="660" t="str">
        <f t="shared" si="36"/>
        <v>390301</v>
      </c>
      <c r="U412" s="660" t="str">
        <f t="shared" si="37"/>
        <v>39030</v>
      </c>
      <c r="V412" s="660" t="str">
        <f t="shared" si="38"/>
        <v>3903</v>
      </c>
      <c r="W412" s="660" t="str">
        <f t="shared" si="39"/>
        <v>390</v>
      </c>
      <c r="X412" s="660" t="str">
        <f t="shared" si="40"/>
        <v>39</v>
      </c>
      <c r="Y412" s="660" t="str">
        <f t="shared" si="41"/>
        <v>3</v>
      </c>
    </row>
    <row r="413" spans="1:25" ht="16" x14ac:dyDescent="0.2">
      <c r="A413" s="679">
        <v>390301300</v>
      </c>
      <c r="B413" s="679" t="s">
        <v>3659</v>
      </c>
      <c r="C413" s="705"/>
      <c r="D413" s="705"/>
      <c r="S413" s="660"/>
      <c r="T413" s="660" t="str">
        <f t="shared" si="36"/>
        <v>390301</v>
      </c>
      <c r="U413" s="660" t="str">
        <f t="shared" si="37"/>
        <v>39030</v>
      </c>
      <c r="V413" s="660" t="str">
        <f t="shared" si="38"/>
        <v>3903</v>
      </c>
      <c r="W413" s="660" t="str">
        <f t="shared" si="39"/>
        <v>390</v>
      </c>
      <c r="X413" s="660" t="str">
        <f t="shared" si="40"/>
        <v>39</v>
      </c>
      <c r="Y413" s="660" t="str">
        <f t="shared" si="41"/>
        <v>3</v>
      </c>
    </row>
    <row r="414" spans="1:25" ht="16" x14ac:dyDescent="0.2">
      <c r="A414" s="679">
        <v>390304000</v>
      </c>
      <c r="B414" s="679" t="s">
        <v>3660</v>
      </c>
      <c r="C414" s="705"/>
      <c r="D414" s="705"/>
      <c r="S414" s="660"/>
      <c r="T414" s="660" t="str">
        <f t="shared" si="36"/>
        <v>390304</v>
      </c>
      <c r="U414" s="660" t="str">
        <f t="shared" si="37"/>
        <v>39030</v>
      </c>
      <c r="V414" s="660" t="str">
        <f t="shared" si="38"/>
        <v>3903</v>
      </c>
      <c r="W414" s="660" t="str">
        <f t="shared" si="39"/>
        <v>390</v>
      </c>
      <c r="X414" s="660" t="str">
        <f t="shared" si="40"/>
        <v>39</v>
      </c>
      <c r="Y414" s="660" t="str">
        <f t="shared" si="41"/>
        <v>3</v>
      </c>
    </row>
    <row r="415" spans="1:25" ht="16" x14ac:dyDescent="0.2">
      <c r="A415" s="679">
        <v>390305000</v>
      </c>
      <c r="B415" s="679" t="s">
        <v>3661</v>
      </c>
      <c r="C415" s="705"/>
      <c r="D415" s="705"/>
      <c r="S415" s="660"/>
      <c r="T415" s="660" t="str">
        <f t="shared" si="36"/>
        <v>390305</v>
      </c>
      <c r="U415" s="660" t="str">
        <f t="shared" si="37"/>
        <v>39030</v>
      </c>
      <c r="V415" s="660" t="str">
        <f t="shared" si="38"/>
        <v>3903</v>
      </c>
      <c r="W415" s="660" t="str">
        <f t="shared" si="39"/>
        <v>390</v>
      </c>
      <c r="X415" s="660" t="str">
        <f t="shared" si="40"/>
        <v>39</v>
      </c>
      <c r="Y415" s="660" t="str">
        <f t="shared" si="41"/>
        <v>3</v>
      </c>
    </row>
    <row r="416" spans="1:25" ht="16" x14ac:dyDescent="0.2">
      <c r="A416" s="679">
        <v>390306000</v>
      </c>
      <c r="B416" s="679" t="s">
        <v>3662</v>
      </c>
      <c r="C416" s="705"/>
      <c r="D416" s="705"/>
      <c r="S416" s="660"/>
      <c r="T416" s="660" t="str">
        <f t="shared" si="36"/>
        <v>390306</v>
      </c>
      <c r="U416" s="660" t="str">
        <f t="shared" si="37"/>
        <v>39030</v>
      </c>
      <c r="V416" s="660" t="str">
        <f t="shared" si="38"/>
        <v>3903</v>
      </c>
      <c r="W416" s="660" t="str">
        <f t="shared" si="39"/>
        <v>390</v>
      </c>
      <c r="X416" s="660" t="str">
        <f t="shared" si="40"/>
        <v>39</v>
      </c>
      <c r="Y416" s="660" t="str">
        <f t="shared" si="41"/>
        <v>3</v>
      </c>
    </row>
    <row r="417" spans="1:25" ht="16" x14ac:dyDescent="0.2">
      <c r="A417" s="679">
        <v>390307000</v>
      </c>
      <c r="B417" s="679" t="s">
        <v>3663</v>
      </c>
      <c r="C417" s="705"/>
      <c r="D417" s="705"/>
      <c r="S417" s="660"/>
      <c r="T417" s="660" t="str">
        <f t="shared" si="36"/>
        <v>390307</v>
      </c>
      <c r="U417" s="660" t="str">
        <f t="shared" si="37"/>
        <v>39030</v>
      </c>
      <c r="V417" s="660" t="str">
        <f t="shared" si="38"/>
        <v>3903</v>
      </c>
      <c r="W417" s="660" t="str">
        <f t="shared" si="39"/>
        <v>390</v>
      </c>
      <c r="X417" s="660" t="str">
        <f t="shared" si="40"/>
        <v>39</v>
      </c>
      <c r="Y417" s="660" t="str">
        <f t="shared" si="41"/>
        <v>3</v>
      </c>
    </row>
    <row r="418" spans="1:25" ht="16" x14ac:dyDescent="0.2">
      <c r="A418" s="679">
        <v>390308000</v>
      </c>
      <c r="B418" s="679" t="s">
        <v>3664</v>
      </c>
      <c r="C418" s="705"/>
      <c r="D418" s="705"/>
      <c r="S418" s="660"/>
      <c r="T418" s="660" t="str">
        <f t="shared" si="36"/>
        <v>390308</v>
      </c>
      <c r="U418" s="660" t="str">
        <f t="shared" si="37"/>
        <v>39030</v>
      </c>
      <c r="V418" s="660" t="str">
        <f t="shared" si="38"/>
        <v>3903</v>
      </c>
      <c r="W418" s="660" t="str">
        <f t="shared" si="39"/>
        <v>390</v>
      </c>
      <c r="X418" s="660" t="str">
        <f t="shared" si="40"/>
        <v>39</v>
      </c>
      <c r="Y418" s="660" t="str">
        <f t="shared" si="41"/>
        <v>3</v>
      </c>
    </row>
    <row r="419" spans="1:25" ht="16" x14ac:dyDescent="0.2">
      <c r="A419" s="679">
        <v>390308100</v>
      </c>
      <c r="B419" s="679" t="s">
        <v>3665</v>
      </c>
      <c r="C419" s="705"/>
      <c r="D419" s="705"/>
      <c r="S419" s="660"/>
      <c r="T419" s="660" t="str">
        <f t="shared" si="36"/>
        <v>390308</v>
      </c>
      <c r="U419" s="660" t="str">
        <f t="shared" si="37"/>
        <v>39030</v>
      </c>
      <c r="V419" s="660" t="str">
        <f t="shared" si="38"/>
        <v>3903</v>
      </c>
      <c r="W419" s="660" t="str">
        <f t="shared" si="39"/>
        <v>390</v>
      </c>
      <c r="X419" s="660" t="str">
        <f t="shared" si="40"/>
        <v>39</v>
      </c>
      <c r="Y419" s="660" t="str">
        <f t="shared" si="41"/>
        <v>3</v>
      </c>
    </row>
    <row r="420" spans="1:25" ht="16" x14ac:dyDescent="0.2">
      <c r="A420" s="679">
        <v>390309000</v>
      </c>
      <c r="B420" s="679" t="s">
        <v>3666</v>
      </c>
      <c r="C420" s="705"/>
      <c r="D420" s="705"/>
      <c r="S420" s="660"/>
      <c r="T420" s="660" t="str">
        <f t="shared" si="36"/>
        <v>390309</v>
      </c>
      <c r="U420" s="660" t="str">
        <f t="shared" si="37"/>
        <v>39030</v>
      </c>
      <c r="V420" s="660" t="str">
        <f t="shared" si="38"/>
        <v>3903</v>
      </c>
      <c r="W420" s="660" t="str">
        <f t="shared" si="39"/>
        <v>390</v>
      </c>
      <c r="X420" s="660" t="str">
        <f t="shared" si="40"/>
        <v>39</v>
      </c>
      <c r="Y420" s="660" t="str">
        <f t="shared" si="41"/>
        <v>3</v>
      </c>
    </row>
    <row r="421" spans="1:25" ht="16" x14ac:dyDescent="0.2">
      <c r="A421" s="679">
        <v>390401000</v>
      </c>
      <c r="B421" s="679" t="s">
        <v>3667</v>
      </c>
      <c r="C421" s="705"/>
      <c r="D421" s="705"/>
      <c r="S421" s="660"/>
      <c r="T421" s="660" t="str">
        <f t="shared" si="36"/>
        <v>390401</v>
      </c>
      <c r="U421" s="660" t="str">
        <f t="shared" si="37"/>
        <v>39040</v>
      </c>
      <c r="V421" s="660" t="str">
        <f t="shared" si="38"/>
        <v>3904</v>
      </c>
      <c r="W421" s="660" t="str">
        <f t="shared" si="39"/>
        <v>390</v>
      </c>
      <c r="X421" s="660" t="str">
        <f t="shared" si="40"/>
        <v>39</v>
      </c>
      <c r="Y421" s="660" t="str">
        <f t="shared" si="41"/>
        <v>3</v>
      </c>
    </row>
    <row r="422" spans="1:25" ht="16" x14ac:dyDescent="0.2">
      <c r="A422" s="679">
        <v>390401100</v>
      </c>
      <c r="B422" s="679" t="s">
        <v>3668</v>
      </c>
      <c r="C422" s="705"/>
      <c r="D422" s="705"/>
      <c r="S422" s="660"/>
      <c r="T422" s="660" t="str">
        <f t="shared" si="36"/>
        <v>390401</v>
      </c>
      <c r="U422" s="660" t="str">
        <f t="shared" si="37"/>
        <v>39040</v>
      </c>
      <c r="V422" s="660" t="str">
        <f t="shared" si="38"/>
        <v>3904</v>
      </c>
      <c r="W422" s="660" t="str">
        <f t="shared" si="39"/>
        <v>390</v>
      </c>
      <c r="X422" s="660" t="str">
        <f t="shared" si="40"/>
        <v>39</v>
      </c>
      <c r="Y422" s="660" t="str">
        <f t="shared" si="41"/>
        <v>3</v>
      </c>
    </row>
    <row r="423" spans="1:25" ht="16" x14ac:dyDescent="0.2">
      <c r="A423" s="679">
        <v>390401200</v>
      </c>
      <c r="B423" s="679" t="s">
        <v>3669</v>
      </c>
      <c r="C423" s="705"/>
      <c r="D423" s="705"/>
      <c r="S423" s="660"/>
      <c r="T423" s="660" t="str">
        <f t="shared" si="36"/>
        <v>390401</v>
      </c>
      <c r="U423" s="660" t="str">
        <f t="shared" si="37"/>
        <v>39040</v>
      </c>
      <c r="V423" s="660" t="str">
        <f t="shared" si="38"/>
        <v>3904</v>
      </c>
      <c r="W423" s="660" t="str">
        <f t="shared" si="39"/>
        <v>390</v>
      </c>
      <c r="X423" s="660" t="str">
        <f t="shared" si="40"/>
        <v>39</v>
      </c>
      <c r="Y423" s="660" t="str">
        <f t="shared" si="41"/>
        <v>3</v>
      </c>
    </row>
    <row r="424" spans="1:25" ht="16" x14ac:dyDescent="0.2">
      <c r="A424" s="679">
        <v>390401300</v>
      </c>
      <c r="B424" s="679" t="s">
        <v>3670</v>
      </c>
      <c r="C424" s="705"/>
      <c r="D424" s="705"/>
      <c r="S424" s="660"/>
      <c r="T424" s="660" t="str">
        <f t="shared" si="36"/>
        <v>390401</v>
      </c>
      <c r="U424" s="660" t="str">
        <f t="shared" si="37"/>
        <v>39040</v>
      </c>
      <c r="V424" s="660" t="str">
        <f t="shared" si="38"/>
        <v>3904</v>
      </c>
      <c r="W424" s="660" t="str">
        <f t="shared" si="39"/>
        <v>390</v>
      </c>
      <c r="X424" s="660" t="str">
        <f t="shared" si="40"/>
        <v>39</v>
      </c>
      <c r="Y424" s="660" t="str">
        <f t="shared" si="41"/>
        <v>3</v>
      </c>
    </row>
    <row r="425" spans="1:25" ht="16" x14ac:dyDescent="0.2">
      <c r="A425" s="679">
        <v>390405000</v>
      </c>
      <c r="B425" s="679" t="s">
        <v>3671</v>
      </c>
      <c r="C425" s="705"/>
      <c r="D425" s="705"/>
      <c r="S425" s="660"/>
      <c r="T425" s="660" t="str">
        <f t="shared" si="36"/>
        <v>390405</v>
      </c>
      <c r="U425" s="660" t="str">
        <f t="shared" si="37"/>
        <v>39040</v>
      </c>
      <c r="V425" s="660" t="str">
        <f t="shared" si="38"/>
        <v>3904</v>
      </c>
      <c r="W425" s="660" t="str">
        <f t="shared" si="39"/>
        <v>390</v>
      </c>
      <c r="X425" s="660" t="str">
        <f t="shared" si="40"/>
        <v>39</v>
      </c>
      <c r="Y425" s="660" t="str">
        <f t="shared" si="41"/>
        <v>3</v>
      </c>
    </row>
    <row r="426" spans="1:25" ht="16" x14ac:dyDescent="0.2">
      <c r="A426" s="679">
        <v>390406000</v>
      </c>
      <c r="B426" s="679" t="s">
        <v>3672</v>
      </c>
      <c r="C426" s="705"/>
      <c r="D426" s="705"/>
      <c r="S426" s="660"/>
      <c r="T426" s="660" t="str">
        <f t="shared" si="36"/>
        <v>390406</v>
      </c>
      <c r="U426" s="660" t="str">
        <f t="shared" si="37"/>
        <v>39040</v>
      </c>
      <c r="V426" s="660" t="str">
        <f t="shared" si="38"/>
        <v>3904</v>
      </c>
      <c r="W426" s="660" t="str">
        <f t="shared" si="39"/>
        <v>390</v>
      </c>
      <c r="X426" s="660" t="str">
        <f t="shared" si="40"/>
        <v>39</v>
      </c>
      <c r="Y426" s="660" t="str">
        <f t="shared" si="41"/>
        <v>3</v>
      </c>
    </row>
    <row r="427" spans="1:25" ht="16" x14ac:dyDescent="0.2">
      <c r="A427" s="679">
        <v>390407000</v>
      </c>
      <c r="B427" s="679" t="s">
        <v>3673</v>
      </c>
      <c r="C427" s="705"/>
      <c r="D427" s="705"/>
      <c r="S427" s="660"/>
      <c r="T427" s="660" t="str">
        <f t="shared" si="36"/>
        <v>390407</v>
      </c>
      <c r="U427" s="660" t="str">
        <f t="shared" si="37"/>
        <v>39040</v>
      </c>
      <c r="V427" s="660" t="str">
        <f t="shared" si="38"/>
        <v>3904</v>
      </c>
      <c r="W427" s="660" t="str">
        <f t="shared" si="39"/>
        <v>390</v>
      </c>
      <c r="X427" s="660" t="str">
        <f t="shared" si="40"/>
        <v>39</v>
      </c>
      <c r="Y427" s="660" t="str">
        <f t="shared" si="41"/>
        <v>3</v>
      </c>
    </row>
    <row r="428" spans="1:25" ht="16" x14ac:dyDescent="0.2">
      <c r="A428" s="679">
        <v>390408000</v>
      </c>
      <c r="B428" s="679" t="s">
        <v>3674</v>
      </c>
      <c r="C428" s="705"/>
      <c r="D428" s="705"/>
      <c r="S428" s="660"/>
      <c r="T428" s="660" t="str">
        <f t="shared" si="36"/>
        <v>390408</v>
      </c>
      <c r="U428" s="660" t="str">
        <f t="shared" si="37"/>
        <v>39040</v>
      </c>
      <c r="V428" s="660" t="str">
        <f t="shared" si="38"/>
        <v>3904</v>
      </c>
      <c r="W428" s="660" t="str">
        <f t="shared" si="39"/>
        <v>390</v>
      </c>
      <c r="X428" s="660" t="str">
        <f t="shared" si="40"/>
        <v>39</v>
      </c>
      <c r="Y428" s="660" t="str">
        <f t="shared" si="41"/>
        <v>3</v>
      </c>
    </row>
    <row r="429" spans="1:25" ht="16" x14ac:dyDescent="0.2">
      <c r="A429" s="679">
        <v>390409000</v>
      </c>
      <c r="B429" s="679" t="s">
        <v>3675</v>
      </c>
      <c r="C429" s="705"/>
      <c r="D429" s="705"/>
      <c r="S429" s="660"/>
      <c r="T429" s="660" t="str">
        <f t="shared" si="36"/>
        <v>390409</v>
      </c>
      <c r="U429" s="660" t="str">
        <f t="shared" si="37"/>
        <v>39040</v>
      </c>
      <c r="V429" s="660" t="str">
        <f t="shared" si="38"/>
        <v>3904</v>
      </c>
      <c r="W429" s="660" t="str">
        <f t="shared" si="39"/>
        <v>390</v>
      </c>
      <c r="X429" s="660" t="str">
        <f t="shared" si="40"/>
        <v>39</v>
      </c>
      <c r="Y429" s="660" t="str">
        <f t="shared" si="41"/>
        <v>3</v>
      </c>
    </row>
    <row r="430" spans="1:25" ht="16" x14ac:dyDescent="0.2">
      <c r="A430" s="679">
        <v>390500000</v>
      </c>
      <c r="B430" s="679" t="s">
        <v>3676</v>
      </c>
      <c r="C430" s="705"/>
      <c r="D430" s="705"/>
      <c r="S430" s="660"/>
      <c r="T430" s="660" t="str">
        <f t="shared" si="36"/>
        <v>390500</v>
      </c>
      <c r="U430" s="660" t="str">
        <f t="shared" si="37"/>
        <v>39050</v>
      </c>
      <c r="V430" s="660" t="str">
        <f t="shared" si="38"/>
        <v>3905</v>
      </c>
      <c r="W430" s="660" t="str">
        <f t="shared" si="39"/>
        <v>390</v>
      </c>
      <c r="X430" s="660" t="str">
        <f t="shared" si="40"/>
        <v>39</v>
      </c>
      <c r="Y430" s="660" t="str">
        <f t="shared" si="41"/>
        <v>3</v>
      </c>
    </row>
    <row r="431" spans="1:25" ht="16" x14ac:dyDescent="0.2">
      <c r="A431" s="679">
        <v>390501000</v>
      </c>
      <c r="B431" s="679" t="s">
        <v>3677</v>
      </c>
      <c r="C431" s="705"/>
      <c r="D431" s="705"/>
      <c r="S431" s="660"/>
      <c r="T431" s="660" t="str">
        <f t="shared" si="36"/>
        <v>390501</v>
      </c>
      <c r="U431" s="660" t="str">
        <f t="shared" si="37"/>
        <v>39050</v>
      </c>
      <c r="V431" s="660" t="str">
        <f t="shared" si="38"/>
        <v>3905</v>
      </c>
      <c r="W431" s="660" t="str">
        <f t="shared" si="39"/>
        <v>390</v>
      </c>
      <c r="X431" s="660" t="str">
        <f t="shared" si="40"/>
        <v>39</v>
      </c>
      <c r="Y431" s="660" t="str">
        <f t="shared" si="41"/>
        <v>3</v>
      </c>
    </row>
    <row r="432" spans="1:25" ht="16" x14ac:dyDescent="0.2">
      <c r="A432" s="679">
        <v>390501100</v>
      </c>
      <c r="B432" s="679" t="s">
        <v>3678</v>
      </c>
      <c r="C432" s="705"/>
      <c r="D432" s="705"/>
      <c r="S432" s="660"/>
      <c r="T432" s="660" t="str">
        <f t="shared" si="36"/>
        <v>390501</v>
      </c>
      <c r="U432" s="660" t="str">
        <f t="shared" si="37"/>
        <v>39050</v>
      </c>
      <c r="V432" s="660" t="str">
        <f t="shared" si="38"/>
        <v>3905</v>
      </c>
      <c r="W432" s="660" t="str">
        <f t="shared" si="39"/>
        <v>390</v>
      </c>
      <c r="X432" s="660" t="str">
        <f t="shared" si="40"/>
        <v>39</v>
      </c>
      <c r="Y432" s="660" t="str">
        <f t="shared" si="41"/>
        <v>3</v>
      </c>
    </row>
    <row r="433" spans="1:25" ht="16" x14ac:dyDescent="0.2">
      <c r="A433" s="679">
        <v>390501200</v>
      </c>
      <c r="B433" s="679" t="s">
        <v>3679</v>
      </c>
      <c r="C433" s="705"/>
      <c r="D433" s="705"/>
      <c r="S433" s="660"/>
      <c r="T433" s="660" t="str">
        <f t="shared" si="36"/>
        <v>390501</v>
      </c>
      <c r="U433" s="660" t="str">
        <f t="shared" si="37"/>
        <v>39050</v>
      </c>
      <c r="V433" s="660" t="str">
        <f t="shared" si="38"/>
        <v>3905</v>
      </c>
      <c r="W433" s="660" t="str">
        <f t="shared" si="39"/>
        <v>390</v>
      </c>
      <c r="X433" s="660" t="str">
        <f t="shared" si="40"/>
        <v>39</v>
      </c>
      <c r="Y433" s="660" t="str">
        <f t="shared" si="41"/>
        <v>3</v>
      </c>
    </row>
    <row r="434" spans="1:25" ht="16" x14ac:dyDescent="0.2">
      <c r="A434" s="679">
        <v>390501300</v>
      </c>
      <c r="B434" s="679" t="s">
        <v>3680</v>
      </c>
      <c r="C434" s="705"/>
      <c r="D434" s="705"/>
      <c r="S434" s="660"/>
      <c r="T434" s="660" t="str">
        <f t="shared" si="36"/>
        <v>390501</v>
      </c>
      <c r="U434" s="660" t="str">
        <f t="shared" si="37"/>
        <v>39050</v>
      </c>
      <c r="V434" s="660" t="str">
        <f t="shared" si="38"/>
        <v>3905</v>
      </c>
      <c r="W434" s="660" t="str">
        <f t="shared" si="39"/>
        <v>390</v>
      </c>
      <c r="X434" s="660" t="str">
        <f t="shared" si="40"/>
        <v>39</v>
      </c>
      <c r="Y434" s="660" t="str">
        <f t="shared" si="41"/>
        <v>3</v>
      </c>
    </row>
    <row r="435" spans="1:25" ht="16" x14ac:dyDescent="0.2">
      <c r="A435" s="679">
        <v>390506000</v>
      </c>
      <c r="B435" s="679" t="s">
        <v>3681</v>
      </c>
      <c r="C435" s="705"/>
      <c r="D435" s="705"/>
      <c r="S435" s="660"/>
      <c r="T435" s="660" t="str">
        <f t="shared" si="36"/>
        <v>390506</v>
      </c>
      <c r="U435" s="660" t="str">
        <f t="shared" si="37"/>
        <v>39050</v>
      </c>
      <c r="V435" s="660" t="str">
        <f t="shared" si="38"/>
        <v>3905</v>
      </c>
      <c r="W435" s="660" t="str">
        <f t="shared" si="39"/>
        <v>390</v>
      </c>
      <c r="X435" s="660" t="str">
        <f t="shared" si="40"/>
        <v>39</v>
      </c>
      <c r="Y435" s="660" t="str">
        <f t="shared" si="41"/>
        <v>3</v>
      </c>
    </row>
    <row r="436" spans="1:25" ht="16" x14ac:dyDescent="0.2">
      <c r="A436" s="679">
        <v>390507000</v>
      </c>
      <c r="B436" s="679" t="s">
        <v>3682</v>
      </c>
      <c r="C436" s="705"/>
      <c r="D436" s="705"/>
      <c r="S436" s="660"/>
      <c r="T436" s="660" t="str">
        <f t="shared" si="36"/>
        <v>390507</v>
      </c>
      <c r="U436" s="660" t="str">
        <f t="shared" si="37"/>
        <v>39050</v>
      </c>
      <c r="V436" s="660" t="str">
        <f t="shared" si="38"/>
        <v>3905</v>
      </c>
      <c r="W436" s="660" t="str">
        <f t="shared" si="39"/>
        <v>390</v>
      </c>
      <c r="X436" s="660" t="str">
        <f t="shared" si="40"/>
        <v>39</v>
      </c>
      <c r="Y436" s="660" t="str">
        <f t="shared" si="41"/>
        <v>3</v>
      </c>
    </row>
    <row r="437" spans="1:25" ht="16" x14ac:dyDescent="0.2">
      <c r="A437" s="679">
        <v>390508000</v>
      </c>
      <c r="B437" s="679" t="s">
        <v>3683</v>
      </c>
      <c r="C437" s="705"/>
      <c r="D437" s="705"/>
      <c r="S437" s="660"/>
      <c r="T437" s="660" t="str">
        <f t="shared" si="36"/>
        <v>390508</v>
      </c>
      <c r="U437" s="660" t="str">
        <f t="shared" si="37"/>
        <v>39050</v>
      </c>
      <c r="V437" s="660" t="str">
        <f t="shared" si="38"/>
        <v>3905</v>
      </c>
      <c r="W437" s="660" t="str">
        <f t="shared" si="39"/>
        <v>390</v>
      </c>
      <c r="X437" s="660" t="str">
        <f t="shared" si="40"/>
        <v>39</v>
      </c>
      <c r="Y437" s="660" t="str">
        <f t="shared" si="41"/>
        <v>3</v>
      </c>
    </row>
    <row r="438" spans="1:25" ht="16" x14ac:dyDescent="0.2">
      <c r="A438" s="679">
        <v>390509000</v>
      </c>
      <c r="B438" s="679" t="s">
        <v>3684</v>
      </c>
      <c r="C438" s="705"/>
      <c r="D438" s="705"/>
      <c r="S438" s="660"/>
      <c r="T438" s="660" t="str">
        <f t="shared" si="36"/>
        <v>390509</v>
      </c>
      <c r="U438" s="660" t="str">
        <f t="shared" si="37"/>
        <v>39050</v>
      </c>
      <c r="V438" s="660" t="str">
        <f t="shared" si="38"/>
        <v>3905</v>
      </c>
      <c r="W438" s="660" t="str">
        <f t="shared" si="39"/>
        <v>390</v>
      </c>
      <c r="X438" s="660" t="str">
        <f t="shared" si="40"/>
        <v>39</v>
      </c>
      <c r="Y438" s="660" t="str">
        <f t="shared" si="41"/>
        <v>3</v>
      </c>
    </row>
    <row r="439" spans="1:25" ht="16" x14ac:dyDescent="0.2">
      <c r="A439" s="679">
        <v>390600000</v>
      </c>
      <c r="B439" s="679" t="s">
        <v>3685</v>
      </c>
      <c r="C439" s="705"/>
      <c r="D439" s="705"/>
      <c r="S439" s="660"/>
      <c r="T439" s="660" t="str">
        <f t="shared" si="36"/>
        <v>390600</v>
      </c>
      <c r="U439" s="660" t="str">
        <f t="shared" si="37"/>
        <v>39060</v>
      </c>
      <c r="V439" s="660" t="str">
        <f t="shared" si="38"/>
        <v>3906</v>
      </c>
      <c r="W439" s="660" t="str">
        <f t="shared" si="39"/>
        <v>390</v>
      </c>
      <c r="X439" s="660" t="str">
        <f t="shared" si="40"/>
        <v>39</v>
      </c>
      <c r="Y439" s="660" t="str">
        <f t="shared" si="41"/>
        <v>3</v>
      </c>
    </row>
    <row r="440" spans="1:25" ht="16" x14ac:dyDescent="0.2">
      <c r="A440" s="679">
        <v>390601000</v>
      </c>
      <c r="B440" s="679" t="s">
        <v>3686</v>
      </c>
      <c r="C440" s="705"/>
      <c r="D440" s="705"/>
      <c r="S440" s="660"/>
      <c r="T440" s="660" t="str">
        <f t="shared" si="36"/>
        <v>390601</v>
      </c>
      <c r="U440" s="660" t="str">
        <f t="shared" si="37"/>
        <v>39060</v>
      </c>
      <c r="V440" s="660" t="str">
        <f t="shared" si="38"/>
        <v>3906</v>
      </c>
      <c r="W440" s="660" t="str">
        <f t="shared" si="39"/>
        <v>390</v>
      </c>
      <c r="X440" s="660" t="str">
        <f t="shared" si="40"/>
        <v>39</v>
      </c>
      <c r="Y440" s="660" t="str">
        <f t="shared" si="41"/>
        <v>3</v>
      </c>
    </row>
    <row r="441" spans="1:25" ht="16" x14ac:dyDescent="0.2">
      <c r="A441" s="679">
        <v>390601100</v>
      </c>
      <c r="B441" s="679" t="s">
        <v>3687</v>
      </c>
      <c r="C441" s="705"/>
      <c r="D441" s="705"/>
      <c r="S441" s="660"/>
      <c r="T441" s="660" t="str">
        <f t="shared" si="36"/>
        <v>390601</v>
      </c>
      <c r="U441" s="660" t="str">
        <f t="shared" si="37"/>
        <v>39060</v>
      </c>
      <c r="V441" s="660" t="str">
        <f t="shared" si="38"/>
        <v>3906</v>
      </c>
      <c r="W441" s="660" t="str">
        <f t="shared" si="39"/>
        <v>390</v>
      </c>
      <c r="X441" s="660" t="str">
        <f t="shared" si="40"/>
        <v>39</v>
      </c>
      <c r="Y441" s="660" t="str">
        <f t="shared" si="41"/>
        <v>3</v>
      </c>
    </row>
    <row r="442" spans="1:25" ht="16" x14ac:dyDescent="0.2">
      <c r="A442" s="679">
        <v>390601200</v>
      </c>
      <c r="B442" s="679" t="s">
        <v>3688</v>
      </c>
      <c r="C442" s="705"/>
      <c r="D442" s="705"/>
      <c r="S442" s="660"/>
      <c r="T442" s="660" t="str">
        <f t="shared" si="36"/>
        <v>390601</v>
      </c>
      <c r="U442" s="660" t="str">
        <f t="shared" si="37"/>
        <v>39060</v>
      </c>
      <c r="V442" s="660" t="str">
        <f t="shared" si="38"/>
        <v>3906</v>
      </c>
      <c r="W442" s="660" t="str">
        <f t="shared" si="39"/>
        <v>390</v>
      </c>
      <c r="X442" s="660" t="str">
        <f t="shared" si="40"/>
        <v>39</v>
      </c>
      <c r="Y442" s="660" t="str">
        <f t="shared" si="41"/>
        <v>3</v>
      </c>
    </row>
    <row r="443" spans="1:25" ht="16" x14ac:dyDescent="0.2">
      <c r="A443" s="679">
        <v>390601300</v>
      </c>
      <c r="B443" s="679" t="s">
        <v>3689</v>
      </c>
      <c r="C443" s="705"/>
      <c r="D443" s="705"/>
      <c r="S443" s="660"/>
      <c r="T443" s="660" t="str">
        <f t="shared" si="36"/>
        <v>390601</v>
      </c>
      <c r="U443" s="660" t="str">
        <f t="shared" si="37"/>
        <v>39060</v>
      </c>
      <c r="V443" s="660" t="str">
        <f t="shared" si="38"/>
        <v>3906</v>
      </c>
      <c r="W443" s="660" t="str">
        <f t="shared" si="39"/>
        <v>390</v>
      </c>
      <c r="X443" s="660" t="str">
        <f t="shared" si="40"/>
        <v>39</v>
      </c>
      <c r="Y443" s="660" t="str">
        <f t="shared" si="41"/>
        <v>3</v>
      </c>
    </row>
    <row r="444" spans="1:25" ht="16" x14ac:dyDescent="0.2">
      <c r="A444" s="679">
        <v>390607000</v>
      </c>
      <c r="B444" s="679" t="s">
        <v>3690</v>
      </c>
      <c r="C444" s="705"/>
      <c r="D444" s="705"/>
      <c r="S444" s="660"/>
      <c r="T444" s="660" t="str">
        <f t="shared" si="36"/>
        <v>390607</v>
      </c>
      <c r="U444" s="660" t="str">
        <f t="shared" si="37"/>
        <v>39060</v>
      </c>
      <c r="V444" s="660" t="str">
        <f t="shared" si="38"/>
        <v>3906</v>
      </c>
      <c r="W444" s="660" t="str">
        <f t="shared" si="39"/>
        <v>390</v>
      </c>
      <c r="X444" s="660" t="str">
        <f t="shared" si="40"/>
        <v>39</v>
      </c>
      <c r="Y444" s="660" t="str">
        <f t="shared" si="41"/>
        <v>3</v>
      </c>
    </row>
    <row r="445" spans="1:25" ht="16" x14ac:dyDescent="0.2">
      <c r="A445" s="679">
        <v>390608000</v>
      </c>
      <c r="B445" s="679" t="s">
        <v>3691</v>
      </c>
      <c r="C445" s="705"/>
      <c r="D445" s="705"/>
      <c r="S445" s="660"/>
      <c r="T445" s="660" t="str">
        <f t="shared" si="36"/>
        <v>390608</v>
      </c>
      <c r="U445" s="660" t="str">
        <f t="shared" si="37"/>
        <v>39060</v>
      </c>
      <c r="V445" s="660" t="str">
        <f t="shared" si="38"/>
        <v>3906</v>
      </c>
      <c r="W445" s="660" t="str">
        <f t="shared" si="39"/>
        <v>390</v>
      </c>
      <c r="X445" s="660" t="str">
        <f t="shared" si="40"/>
        <v>39</v>
      </c>
      <c r="Y445" s="660" t="str">
        <f t="shared" si="41"/>
        <v>3</v>
      </c>
    </row>
    <row r="446" spans="1:25" ht="16" x14ac:dyDescent="0.2">
      <c r="A446" s="679">
        <v>390609000</v>
      </c>
      <c r="B446" s="679" t="s">
        <v>3692</v>
      </c>
      <c r="C446" s="705"/>
      <c r="D446" s="705"/>
      <c r="S446" s="660"/>
      <c r="T446" s="660" t="str">
        <f t="shared" si="36"/>
        <v>390609</v>
      </c>
      <c r="U446" s="660" t="str">
        <f t="shared" si="37"/>
        <v>39060</v>
      </c>
      <c r="V446" s="660" t="str">
        <f t="shared" si="38"/>
        <v>3906</v>
      </c>
      <c r="W446" s="660" t="str">
        <f t="shared" si="39"/>
        <v>390</v>
      </c>
      <c r="X446" s="660" t="str">
        <f t="shared" si="40"/>
        <v>39</v>
      </c>
      <c r="Y446" s="660" t="str">
        <f t="shared" si="41"/>
        <v>3</v>
      </c>
    </row>
    <row r="447" spans="1:25" ht="16" x14ac:dyDescent="0.2">
      <c r="A447" s="679">
        <v>390700000</v>
      </c>
      <c r="B447" s="679" t="s">
        <v>3693</v>
      </c>
      <c r="C447" s="705"/>
      <c r="D447" s="705"/>
      <c r="S447" s="660"/>
      <c r="T447" s="660" t="str">
        <f t="shared" si="36"/>
        <v>390700</v>
      </c>
      <c r="U447" s="660" t="str">
        <f t="shared" si="37"/>
        <v>39070</v>
      </c>
      <c r="V447" s="660" t="str">
        <f t="shared" si="38"/>
        <v>3907</v>
      </c>
      <c r="W447" s="660" t="str">
        <f t="shared" si="39"/>
        <v>390</v>
      </c>
      <c r="X447" s="660" t="str">
        <f t="shared" si="40"/>
        <v>39</v>
      </c>
      <c r="Y447" s="660" t="str">
        <f t="shared" si="41"/>
        <v>3</v>
      </c>
    </row>
    <row r="448" spans="1:25" ht="16" x14ac:dyDescent="0.2">
      <c r="A448" s="679">
        <v>390701000</v>
      </c>
      <c r="B448" s="679" t="s">
        <v>3694</v>
      </c>
      <c r="C448" s="705"/>
      <c r="D448" s="705"/>
      <c r="S448" s="660"/>
      <c r="T448" s="660" t="str">
        <f t="shared" si="36"/>
        <v>390701</v>
      </c>
      <c r="U448" s="660" t="str">
        <f t="shared" si="37"/>
        <v>39070</v>
      </c>
      <c r="V448" s="660" t="str">
        <f t="shared" si="38"/>
        <v>3907</v>
      </c>
      <c r="W448" s="660" t="str">
        <f t="shared" si="39"/>
        <v>390</v>
      </c>
      <c r="X448" s="660" t="str">
        <f t="shared" si="40"/>
        <v>39</v>
      </c>
      <c r="Y448" s="660" t="str">
        <f t="shared" si="41"/>
        <v>3</v>
      </c>
    </row>
    <row r="449" spans="1:25" ht="16" x14ac:dyDescent="0.2">
      <c r="A449" s="679">
        <v>390701100</v>
      </c>
      <c r="B449" s="679" t="s">
        <v>3695</v>
      </c>
      <c r="C449" s="705"/>
      <c r="D449" s="705"/>
      <c r="S449" s="660"/>
      <c r="T449" s="660" t="str">
        <f t="shared" si="36"/>
        <v>390701</v>
      </c>
      <c r="U449" s="660" t="str">
        <f t="shared" si="37"/>
        <v>39070</v>
      </c>
      <c r="V449" s="660" t="str">
        <f t="shared" si="38"/>
        <v>3907</v>
      </c>
      <c r="W449" s="660" t="str">
        <f t="shared" si="39"/>
        <v>390</v>
      </c>
      <c r="X449" s="660" t="str">
        <f t="shared" si="40"/>
        <v>39</v>
      </c>
      <c r="Y449" s="660" t="str">
        <f t="shared" si="41"/>
        <v>3</v>
      </c>
    </row>
    <row r="450" spans="1:25" ht="16" x14ac:dyDescent="0.2">
      <c r="A450" s="679">
        <v>390701200</v>
      </c>
      <c r="B450" s="679" t="s">
        <v>3696</v>
      </c>
      <c r="C450" s="705"/>
      <c r="D450" s="705"/>
      <c r="S450" s="660"/>
      <c r="T450" s="660" t="str">
        <f t="shared" si="36"/>
        <v>390701</v>
      </c>
      <c r="U450" s="660" t="str">
        <f t="shared" si="37"/>
        <v>39070</v>
      </c>
      <c r="V450" s="660" t="str">
        <f t="shared" si="38"/>
        <v>3907</v>
      </c>
      <c r="W450" s="660" t="str">
        <f t="shared" si="39"/>
        <v>390</v>
      </c>
      <c r="X450" s="660" t="str">
        <f t="shared" si="40"/>
        <v>39</v>
      </c>
      <c r="Y450" s="660" t="str">
        <f t="shared" si="41"/>
        <v>3</v>
      </c>
    </row>
    <row r="451" spans="1:25" ht="16" x14ac:dyDescent="0.2">
      <c r="A451" s="679">
        <v>390701300</v>
      </c>
      <c r="B451" s="679" t="s">
        <v>3697</v>
      </c>
      <c r="C451" s="705"/>
      <c r="D451" s="705"/>
      <c r="S451" s="660"/>
      <c r="T451" s="660" t="str">
        <f t="shared" si="36"/>
        <v>390701</v>
      </c>
      <c r="U451" s="660" t="str">
        <f t="shared" si="37"/>
        <v>39070</v>
      </c>
      <c r="V451" s="660" t="str">
        <f t="shared" si="38"/>
        <v>3907</v>
      </c>
      <c r="W451" s="660" t="str">
        <f t="shared" si="39"/>
        <v>390</v>
      </c>
      <c r="X451" s="660" t="str">
        <f t="shared" si="40"/>
        <v>39</v>
      </c>
      <c r="Y451" s="660" t="str">
        <f t="shared" si="41"/>
        <v>3</v>
      </c>
    </row>
    <row r="452" spans="1:25" ht="16" x14ac:dyDescent="0.2">
      <c r="A452" s="679">
        <v>390708000</v>
      </c>
      <c r="B452" s="679" t="s">
        <v>3698</v>
      </c>
      <c r="C452" s="705"/>
      <c r="D452" s="705"/>
      <c r="S452" s="660"/>
      <c r="T452" s="660" t="str">
        <f t="shared" ref="T452:T515" si="42">IF(LEN($A452)&gt;=2,LEFT($A452,6),"")</f>
        <v>390708</v>
      </c>
      <c r="U452" s="660" t="str">
        <f t="shared" ref="U452:U515" si="43">IF(LEN($A452)&gt;=2,LEFT($A452,5),"")</f>
        <v>39070</v>
      </c>
      <c r="V452" s="660" t="str">
        <f t="shared" ref="V452:V515" si="44">IF(LEN($A452)&gt;=2,LEFT($A452,4),"")</f>
        <v>3907</v>
      </c>
      <c r="W452" s="660" t="str">
        <f t="shared" ref="W452:W515" si="45">IF(LEN($A452)&gt;=2,LEFT($A452,3),"")</f>
        <v>390</v>
      </c>
      <c r="X452" s="660" t="str">
        <f t="shared" ref="X452:X515" si="46">IF(LEN($A452)&gt;=2,LEFT($A452,2),"")</f>
        <v>39</v>
      </c>
      <c r="Y452" s="660" t="str">
        <f t="shared" ref="Y452:Y515" si="47">IF(LEN($A452)&gt;=2,LEFT($A452,1),"")</f>
        <v>3</v>
      </c>
    </row>
    <row r="453" spans="1:25" ht="16" x14ac:dyDescent="0.2">
      <c r="A453" s="679">
        <v>390801000</v>
      </c>
      <c r="B453" s="679" t="s">
        <v>3699</v>
      </c>
      <c r="C453" s="705"/>
      <c r="D453" s="705"/>
      <c r="S453" s="660"/>
      <c r="T453" s="660" t="str">
        <f t="shared" si="42"/>
        <v>390801</v>
      </c>
      <c r="U453" s="660" t="str">
        <f t="shared" si="43"/>
        <v>39080</v>
      </c>
      <c r="V453" s="660" t="str">
        <f t="shared" si="44"/>
        <v>3908</v>
      </c>
      <c r="W453" s="660" t="str">
        <f t="shared" si="45"/>
        <v>390</v>
      </c>
      <c r="X453" s="660" t="str">
        <f t="shared" si="46"/>
        <v>39</v>
      </c>
      <c r="Y453" s="660" t="str">
        <f t="shared" si="47"/>
        <v>3</v>
      </c>
    </row>
    <row r="454" spans="1:25" ht="16" x14ac:dyDescent="0.2">
      <c r="A454" s="679">
        <v>390801100</v>
      </c>
      <c r="B454" s="679" t="s">
        <v>3700</v>
      </c>
      <c r="C454" s="705"/>
      <c r="D454" s="705"/>
      <c r="S454" s="660"/>
      <c r="T454" s="660" t="str">
        <f t="shared" si="42"/>
        <v>390801</v>
      </c>
      <c r="U454" s="660" t="str">
        <f t="shared" si="43"/>
        <v>39080</v>
      </c>
      <c r="V454" s="660" t="str">
        <f t="shared" si="44"/>
        <v>3908</v>
      </c>
      <c r="W454" s="660" t="str">
        <f t="shared" si="45"/>
        <v>390</v>
      </c>
      <c r="X454" s="660" t="str">
        <f t="shared" si="46"/>
        <v>39</v>
      </c>
      <c r="Y454" s="660" t="str">
        <f t="shared" si="47"/>
        <v>3</v>
      </c>
    </row>
    <row r="455" spans="1:25" ht="16" x14ac:dyDescent="0.2">
      <c r="A455" s="679">
        <v>390801200</v>
      </c>
      <c r="B455" s="679" t="s">
        <v>3701</v>
      </c>
      <c r="C455" s="705"/>
      <c r="D455" s="705"/>
      <c r="S455" s="660"/>
      <c r="T455" s="660" t="str">
        <f t="shared" si="42"/>
        <v>390801</v>
      </c>
      <c r="U455" s="660" t="str">
        <f t="shared" si="43"/>
        <v>39080</v>
      </c>
      <c r="V455" s="660" t="str">
        <f t="shared" si="44"/>
        <v>3908</v>
      </c>
      <c r="W455" s="660" t="str">
        <f t="shared" si="45"/>
        <v>390</v>
      </c>
      <c r="X455" s="660" t="str">
        <f t="shared" si="46"/>
        <v>39</v>
      </c>
      <c r="Y455" s="660" t="str">
        <f t="shared" si="47"/>
        <v>3</v>
      </c>
    </row>
    <row r="456" spans="1:25" ht="16" x14ac:dyDescent="0.2">
      <c r="A456" s="679">
        <v>390801300</v>
      </c>
      <c r="B456" s="679" t="s">
        <v>3702</v>
      </c>
      <c r="C456" s="705"/>
      <c r="D456" s="705"/>
      <c r="S456" s="660"/>
      <c r="T456" s="660" t="str">
        <f t="shared" si="42"/>
        <v>390801</v>
      </c>
      <c r="U456" s="660" t="str">
        <f t="shared" si="43"/>
        <v>39080</v>
      </c>
      <c r="V456" s="660" t="str">
        <f t="shared" si="44"/>
        <v>3908</v>
      </c>
      <c r="W456" s="660" t="str">
        <f t="shared" si="45"/>
        <v>390</v>
      </c>
      <c r="X456" s="660" t="str">
        <f t="shared" si="46"/>
        <v>39</v>
      </c>
      <c r="Y456" s="660" t="str">
        <f t="shared" si="47"/>
        <v>3</v>
      </c>
    </row>
    <row r="457" spans="1:25" ht="16" x14ac:dyDescent="0.2">
      <c r="A457" s="679">
        <v>390809000</v>
      </c>
      <c r="B457" s="679" t="s">
        <v>3703</v>
      </c>
      <c r="C457" s="705"/>
      <c r="D457" s="705"/>
      <c r="S457" s="660"/>
      <c r="T457" s="660" t="str">
        <f t="shared" si="42"/>
        <v>390809</v>
      </c>
      <c r="U457" s="660" t="str">
        <f t="shared" si="43"/>
        <v>39080</v>
      </c>
      <c r="V457" s="660" t="str">
        <f t="shared" si="44"/>
        <v>3908</v>
      </c>
      <c r="W457" s="660" t="str">
        <f t="shared" si="45"/>
        <v>390</v>
      </c>
      <c r="X457" s="660" t="str">
        <f t="shared" si="46"/>
        <v>39</v>
      </c>
      <c r="Y457" s="660" t="str">
        <f t="shared" si="47"/>
        <v>3</v>
      </c>
    </row>
    <row r="458" spans="1:25" ht="16" x14ac:dyDescent="0.2">
      <c r="A458" s="679">
        <v>390900000</v>
      </c>
      <c r="B458" s="679" t="s">
        <v>3704</v>
      </c>
      <c r="C458" s="705"/>
      <c r="D458" s="705"/>
      <c r="S458" s="660"/>
      <c r="T458" s="660" t="str">
        <f t="shared" si="42"/>
        <v>390900</v>
      </c>
      <c r="U458" s="660" t="str">
        <f t="shared" si="43"/>
        <v>39090</v>
      </c>
      <c r="V458" s="660" t="str">
        <f t="shared" si="44"/>
        <v>3909</v>
      </c>
      <c r="W458" s="660" t="str">
        <f t="shared" si="45"/>
        <v>390</v>
      </c>
      <c r="X458" s="660" t="str">
        <f t="shared" si="46"/>
        <v>39</v>
      </c>
      <c r="Y458" s="660" t="str">
        <f t="shared" si="47"/>
        <v>3</v>
      </c>
    </row>
    <row r="459" spans="1:25" ht="16" x14ac:dyDescent="0.2">
      <c r="A459" s="679">
        <v>390901000</v>
      </c>
      <c r="B459" s="679" t="s">
        <v>3705</v>
      </c>
      <c r="C459" s="705"/>
      <c r="D459" s="705"/>
      <c r="S459" s="660"/>
      <c r="T459" s="660" t="str">
        <f t="shared" si="42"/>
        <v>390901</v>
      </c>
      <c r="U459" s="660" t="str">
        <f t="shared" si="43"/>
        <v>39090</v>
      </c>
      <c r="V459" s="660" t="str">
        <f t="shared" si="44"/>
        <v>3909</v>
      </c>
      <c r="W459" s="660" t="str">
        <f t="shared" si="45"/>
        <v>390</v>
      </c>
      <c r="X459" s="660" t="str">
        <f t="shared" si="46"/>
        <v>39</v>
      </c>
      <c r="Y459" s="660" t="str">
        <f t="shared" si="47"/>
        <v>3</v>
      </c>
    </row>
    <row r="460" spans="1:25" ht="16" x14ac:dyDescent="0.2">
      <c r="A460" s="679">
        <v>390901100</v>
      </c>
      <c r="B460" s="679" t="s">
        <v>3706</v>
      </c>
      <c r="C460" s="705"/>
      <c r="D460" s="705"/>
      <c r="S460" s="660"/>
      <c r="T460" s="660" t="str">
        <f t="shared" si="42"/>
        <v>390901</v>
      </c>
      <c r="U460" s="660" t="str">
        <f t="shared" si="43"/>
        <v>39090</v>
      </c>
      <c r="V460" s="660" t="str">
        <f t="shared" si="44"/>
        <v>3909</v>
      </c>
      <c r="W460" s="660" t="str">
        <f t="shared" si="45"/>
        <v>390</v>
      </c>
      <c r="X460" s="660" t="str">
        <f t="shared" si="46"/>
        <v>39</v>
      </c>
      <c r="Y460" s="660" t="str">
        <f t="shared" si="47"/>
        <v>3</v>
      </c>
    </row>
    <row r="461" spans="1:25" ht="16" x14ac:dyDescent="0.2">
      <c r="A461" s="679">
        <v>390901200</v>
      </c>
      <c r="B461" s="679" t="s">
        <v>3707</v>
      </c>
      <c r="C461" s="705"/>
      <c r="D461" s="705"/>
      <c r="S461" s="660"/>
      <c r="T461" s="660" t="str">
        <f t="shared" si="42"/>
        <v>390901</v>
      </c>
      <c r="U461" s="660" t="str">
        <f t="shared" si="43"/>
        <v>39090</v>
      </c>
      <c r="V461" s="660" t="str">
        <f t="shared" si="44"/>
        <v>3909</v>
      </c>
      <c r="W461" s="660" t="str">
        <f t="shared" si="45"/>
        <v>390</v>
      </c>
      <c r="X461" s="660" t="str">
        <f t="shared" si="46"/>
        <v>39</v>
      </c>
      <c r="Y461" s="660" t="str">
        <f t="shared" si="47"/>
        <v>3</v>
      </c>
    </row>
    <row r="462" spans="1:25" ht="16" x14ac:dyDescent="0.2">
      <c r="A462" s="679">
        <v>390901300</v>
      </c>
      <c r="B462" s="679" t="s">
        <v>3708</v>
      </c>
      <c r="C462" s="705"/>
      <c r="D462" s="705"/>
      <c r="S462" s="660"/>
      <c r="T462" s="660" t="str">
        <f t="shared" si="42"/>
        <v>390901</v>
      </c>
      <c r="U462" s="660" t="str">
        <f t="shared" si="43"/>
        <v>39090</v>
      </c>
      <c r="V462" s="660" t="str">
        <f t="shared" si="44"/>
        <v>3909</v>
      </c>
      <c r="W462" s="660" t="str">
        <f t="shared" si="45"/>
        <v>390</v>
      </c>
      <c r="X462" s="660" t="str">
        <f t="shared" si="46"/>
        <v>39</v>
      </c>
      <c r="Y462" s="660" t="str">
        <f t="shared" si="47"/>
        <v>3</v>
      </c>
    </row>
    <row r="463" spans="1:25" ht="16" x14ac:dyDescent="0.2">
      <c r="A463" s="679">
        <v>412200000</v>
      </c>
      <c r="B463" s="679" t="s">
        <v>3709</v>
      </c>
      <c r="C463" s="705"/>
      <c r="D463" s="705"/>
      <c r="S463" s="660"/>
      <c r="T463" s="660" t="str">
        <f t="shared" si="42"/>
        <v>412200</v>
      </c>
      <c r="U463" s="660" t="str">
        <f t="shared" si="43"/>
        <v>41220</v>
      </c>
      <c r="V463" s="660" t="str">
        <f t="shared" si="44"/>
        <v>4122</v>
      </c>
      <c r="W463" s="660" t="str">
        <f t="shared" si="45"/>
        <v>412</v>
      </c>
      <c r="X463" s="660" t="str">
        <f t="shared" si="46"/>
        <v>41</v>
      </c>
      <c r="Y463" s="660" t="str">
        <f t="shared" si="47"/>
        <v>4</v>
      </c>
    </row>
    <row r="464" spans="1:25" ht="16" x14ac:dyDescent="0.2">
      <c r="A464" s="679">
        <v>421000000</v>
      </c>
      <c r="B464" s="679" t="s">
        <v>3710</v>
      </c>
      <c r="C464" s="705">
        <v>19785689</v>
      </c>
      <c r="D464" s="705"/>
      <c r="S464" s="660"/>
      <c r="T464" s="660" t="str">
        <f t="shared" si="42"/>
        <v>421000</v>
      </c>
      <c r="U464" s="660" t="str">
        <f t="shared" si="43"/>
        <v>42100</v>
      </c>
      <c r="V464" s="660" t="str">
        <f t="shared" si="44"/>
        <v>4210</v>
      </c>
      <c r="W464" s="660" t="str">
        <f t="shared" si="45"/>
        <v>421</v>
      </c>
      <c r="X464" s="660" t="str">
        <f t="shared" si="46"/>
        <v>42</v>
      </c>
      <c r="Y464" s="660" t="str">
        <f t="shared" si="47"/>
        <v>4</v>
      </c>
    </row>
    <row r="465" spans="1:25" ht="16" x14ac:dyDescent="0.2">
      <c r="A465" s="679">
        <v>422000000</v>
      </c>
      <c r="B465" s="679" t="s">
        <v>3711</v>
      </c>
      <c r="C465" s="705">
        <v>3762244</v>
      </c>
      <c r="D465" s="705"/>
      <c r="S465" s="660"/>
      <c r="T465" s="660" t="str">
        <f t="shared" si="42"/>
        <v>422000</v>
      </c>
      <c r="U465" s="660" t="str">
        <f t="shared" si="43"/>
        <v>42200</v>
      </c>
      <c r="V465" s="660" t="str">
        <f t="shared" si="44"/>
        <v>4220</v>
      </c>
      <c r="W465" s="660" t="str">
        <f t="shared" si="45"/>
        <v>422</v>
      </c>
      <c r="X465" s="660" t="str">
        <f t="shared" si="46"/>
        <v>42</v>
      </c>
      <c r="Y465" s="660" t="str">
        <f t="shared" si="47"/>
        <v>4</v>
      </c>
    </row>
    <row r="466" spans="1:25" ht="16" x14ac:dyDescent="0.2">
      <c r="A466" s="679">
        <v>423000000</v>
      </c>
      <c r="B466" s="679" t="s">
        <v>3712</v>
      </c>
      <c r="C466" s="705">
        <v>236568</v>
      </c>
      <c r="D466" s="705"/>
      <c r="S466" s="660"/>
      <c r="T466" s="660" t="str">
        <f t="shared" si="42"/>
        <v>423000</v>
      </c>
      <c r="U466" s="660" t="str">
        <f t="shared" si="43"/>
        <v>42300</v>
      </c>
      <c r="V466" s="660" t="str">
        <f t="shared" si="44"/>
        <v>4230</v>
      </c>
      <c r="W466" s="660" t="str">
        <f t="shared" si="45"/>
        <v>423</v>
      </c>
      <c r="X466" s="660" t="str">
        <f t="shared" si="46"/>
        <v>42</v>
      </c>
      <c r="Y466" s="660" t="str">
        <f t="shared" si="47"/>
        <v>4</v>
      </c>
    </row>
    <row r="467" spans="1:25" ht="16" x14ac:dyDescent="0.2">
      <c r="A467" s="679">
        <v>424000000</v>
      </c>
      <c r="B467" s="679" t="s">
        <v>3713</v>
      </c>
      <c r="C467" s="705"/>
      <c r="D467" s="705"/>
      <c r="S467" s="660"/>
      <c r="T467" s="660" t="str">
        <f t="shared" si="42"/>
        <v>424000</v>
      </c>
      <c r="U467" s="660" t="str">
        <f t="shared" si="43"/>
        <v>42400</v>
      </c>
      <c r="V467" s="660" t="str">
        <f t="shared" si="44"/>
        <v>4240</v>
      </c>
      <c r="W467" s="660" t="str">
        <f t="shared" si="45"/>
        <v>424</v>
      </c>
      <c r="X467" s="660" t="str">
        <f t="shared" si="46"/>
        <v>42</v>
      </c>
      <c r="Y467" s="660" t="str">
        <f t="shared" si="47"/>
        <v>4</v>
      </c>
    </row>
    <row r="468" spans="1:25" ht="16" x14ac:dyDescent="0.2">
      <c r="A468" s="679">
        <v>425000000</v>
      </c>
      <c r="B468" s="679" t="s">
        <v>3714</v>
      </c>
      <c r="C468" s="705">
        <v>1188000</v>
      </c>
      <c r="D468" s="705"/>
      <c r="S468" s="660"/>
      <c r="T468" s="660" t="str">
        <f t="shared" si="42"/>
        <v>425000</v>
      </c>
      <c r="U468" s="660" t="str">
        <f t="shared" si="43"/>
        <v>42500</v>
      </c>
      <c r="V468" s="660" t="str">
        <f t="shared" si="44"/>
        <v>4250</v>
      </c>
      <c r="W468" s="660" t="str">
        <f t="shared" si="45"/>
        <v>425</v>
      </c>
      <c r="X468" s="660" t="str">
        <f t="shared" si="46"/>
        <v>42</v>
      </c>
      <c r="Y468" s="660" t="str">
        <f t="shared" si="47"/>
        <v>4</v>
      </c>
    </row>
    <row r="469" spans="1:25" ht="16" x14ac:dyDescent="0.2">
      <c r="A469" s="679">
        <v>428000000</v>
      </c>
      <c r="B469" s="679" t="s">
        <v>3715</v>
      </c>
      <c r="C469" s="705">
        <v>16062001</v>
      </c>
      <c r="D469" s="705"/>
      <c r="S469" s="660"/>
      <c r="T469" s="660" t="str">
        <f t="shared" si="42"/>
        <v>428000</v>
      </c>
      <c r="U469" s="660" t="str">
        <f t="shared" si="43"/>
        <v>42800</v>
      </c>
      <c r="V469" s="660" t="str">
        <f t="shared" si="44"/>
        <v>4280</v>
      </c>
      <c r="W469" s="660" t="str">
        <f t="shared" si="45"/>
        <v>428</v>
      </c>
      <c r="X469" s="660" t="str">
        <f t="shared" si="46"/>
        <v>42</v>
      </c>
      <c r="Y469" s="660" t="str">
        <f t="shared" si="47"/>
        <v>4</v>
      </c>
    </row>
    <row r="470" spans="1:25" ht="16" x14ac:dyDescent="0.2">
      <c r="A470" s="679">
        <v>432120000</v>
      </c>
      <c r="B470" s="679" t="s">
        <v>3716</v>
      </c>
      <c r="C470" s="705">
        <v>51216314</v>
      </c>
      <c r="D470" s="705"/>
      <c r="S470" s="660"/>
      <c r="T470" s="660" t="str">
        <f t="shared" si="42"/>
        <v>432120</v>
      </c>
      <c r="U470" s="660" t="str">
        <f t="shared" si="43"/>
        <v>43212</v>
      </c>
      <c r="V470" s="660" t="str">
        <f t="shared" si="44"/>
        <v>4321</v>
      </c>
      <c r="W470" s="660" t="str">
        <f t="shared" si="45"/>
        <v>432</v>
      </c>
      <c r="X470" s="660" t="str">
        <f t="shared" si="46"/>
        <v>43</v>
      </c>
      <c r="Y470" s="660" t="str">
        <f t="shared" si="47"/>
        <v>4</v>
      </c>
    </row>
    <row r="471" spans="1:25" ht="16" x14ac:dyDescent="0.2">
      <c r="A471" s="679">
        <v>432134000</v>
      </c>
      <c r="B471" s="679" t="s">
        <v>3717</v>
      </c>
      <c r="C471" s="705">
        <v>745747</v>
      </c>
      <c r="D471" s="705"/>
      <c r="S471" s="660"/>
      <c r="T471" s="660" t="str">
        <f t="shared" si="42"/>
        <v>432134</v>
      </c>
      <c r="U471" s="660" t="str">
        <f t="shared" si="43"/>
        <v>43213</v>
      </c>
      <c r="V471" s="660" t="str">
        <f t="shared" si="44"/>
        <v>4321</v>
      </c>
      <c r="W471" s="660" t="str">
        <f t="shared" si="45"/>
        <v>432</v>
      </c>
      <c r="X471" s="660" t="str">
        <f t="shared" si="46"/>
        <v>43</v>
      </c>
      <c r="Y471" s="660" t="str">
        <f t="shared" si="47"/>
        <v>4</v>
      </c>
    </row>
    <row r="472" spans="1:25" ht="16" x14ac:dyDescent="0.2">
      <c r="A472" s="679">
        <v>432137000</v>
      </c>
      <c r="B472" s="679" t="s">
        <v>3718</v>
      </c>
      <c r="C472" s="705"/>
      <c r="D472" s="705"/>
      <c r="S472" s="660"/>
      <c r="T472" s="660" t="str">
        <f t="shared" si="42"/>
        <v>432137</v>
      </c>
      <c r="U472" s="660" t="str">
        <f t="shared" si="43"/>
        <v>43213</v>
      </c>
      <c r="V472" s="660" t="str">
        <f t="shared" si="44"/>
        <v>4321</v>
      </c>
      <c r="W472" s="660" t="str">
        <f t="shared" si="45"/>
        <v>432</v>
      </c>
      <c r="X472" s="660" t="str">
        <f t="shared" si="46"/>
        <v>43</v>
      </c>
      <c r="Y472" s="660" t="str">
        <f t="shared" si="47"/>
        <v>4</v>
      </c>
    </row>
    <row r="473" spans="1:25" ht="16" x14ac:dyDescent="0.2">
      <c r="A473" s="679">
        <v>441310000</v>
      </c>
      <c r="B473" s="679" t="s">
        <v>3719</v>
      </c>
      <c r="C473" s="705">
        <v>151666147</v>
      </c>
      <c r="D473" s="705"/>
      <c r="S473" s="660"/>
      <c r="T473" s="660" t="str">
        <f t="shared" si="42"/>
        <v>441310</v>
      </c>
      <c r="U473" s="660" t="str">
        <f t="shared" si="43"/>
        <v>44131</v>
      </c>
      <c r="V473" s="660" t="str">
        <f t="shared" si="44"/>
        <v>4413</v>
      </c>
      <c r="W473" s="660" t="str">
        <f t="shared" si="45"/>
        <v>441</v>
      </c>
      <c r="X473" s="660" t="str">
        <f t="shared" si="46"/>
        <v>44</v>
      </c>
      <c r="Y473" s="660" t="str">
        <f t="shared" si="47"/>
        <v>4</v>
      </c>
    </row>
    <row r="474" spans="1:25" ht="16" x14ac:dyDescent="0.2">
      <c r="A474" s="679">
        <v>441831000</v>
      </c>
      <c r="B474" s="679" t="s">
        <v>3720</v>
      </c>
      <c r="C474" s="705"/>
      <c r="D474" s="705">
        <v>55672403</v>
      </c>
      <c r="S474" s="660"/>
      <c r="T474" s="660" t="str">
        <f t="shared" si="42"/>
        <v>441831</v>
      </c>
      <c r="U474" s="660" t="str">
        <f t="shared" si="43"/>
        <v>44183</v>
      </c>
      <c r="V474" s="660" t="str">
        <f t="shared" si="44"/>
        <v>4418</v>
      </c>
      <c r="W474" s="660" t="str">
        <f t="shared" si="45"/>
        <v>441</v>
      </c>
      <c r="X474" s="660" t="str">
        <f t="shared" si="46"/>
        <v>44</v>
      </c>
      <c r="Y474" s="660" t="str">
        <f t="shared" si="47"/>
        <v>4</v>
      </c>
    </row>
    <row r="475" spans="1:25" ht="16" x14ac:dyDescent="0.2">
      <c r="A475" s="679">
        <v>442112000</v>
      </c>
      <c r="B475" s="679" t="s">
        <v>3721</v>
      </c>
      <c r="C475" s="705">
        <v>81000000</v>
      </c>
      <c r="D475" s="705"/>
      <c r="S475" s="660"/>
      <c r="T475" s="660" t="str">
        <f t="shared" si="42"/>
        <v>442112</v>
      </c>
      <c r="U475" s="660" t="str">
        <f t="shared" si="43"/>
        <v>44211</v>
      </c>
      <c r="V475" s="660" t="str">
        <f t="shared" si="44"/>
        <v>4421</v>
      </c>
      <c r="W475" s="660" t="str">
        <f t="shared" si="45"/>
        <v>442</v>
      </c>
      <c r="X475" s="660" t="str">
        <f t="shared" si="46"/>
        <v>44</v>
      </c>
      <c r="Y475" s="660" t="str">
        <f t="shared" si="47"/>
        <v>4</v>
      </c>
    </row>
    <row r="476" spans="1:25" ht="16" x14ac:dyDescent="0.2">
      <c r="A476" s="679">
        <v>442113000</v>
      </c>
      <c r="B476" s="679" t="s">
        <v>3722</v>
      </c>
      <c r="C476" s="705">
        <v>176499533</v>
      </c>
      <c r="D476" s="705"/>
      <c r="S476" s="660"/>
      <c r="T476" s="660" t="str">
        <f t="shared" si="42"/>
        <v>442113</v>
      </c>
      <c r="U476" s="660" t="str">
        <f t="shared" si="43"/>
        <v>44211</v>
      </c>
      <c r="V476" s="660" t="str">
        <f t="shared" si="44"/>
        <v>4421</v>
      </c>
      <c r="W476" s="660" t="str">
        <f t="shared" si="45"/>
        <v>442</v>
      </c>
      <c r="X476" s="660" t="str">
        <f t="shared" si="46"/>
        <v>44</v>
      </c>
      <c r="Y476" s="660" t="str">
        <f t="shared" si="47"/>
        <v>4</v>
      </c>
    </row>
    <row r="477" spans="1:25" ht="16" x14ac:dyDescent="0.2">
      <c r="A477" s="679">
        <v>442121000</v>
      </c>
      <c r="B477" s="679" t="s">
        <v>3723</v>
      </c>
      <c r="C477" s="705">
        <v>2065546928</v>
      </c>
      <c r="D477" s="705"/>
      <c r="S477" s="660"/>
      <c r="T477" s="660" t="str">
        <f t="shared" si="42"/>
        <v>442121</v>
      </c>
      <c r="U477" s="660" t="str">
        <f t="shared" si="43"/>
        <v>44212</v>
      </c>
      <c r="V477" s="660" t="str">
        <f t="shared" si="44"/>
        <v>4421</v>
      </c>
      <c r="W477" s="660" t="str">
        <f t="shared" si="45"/>
        <v>442</v>
      </c>
      <c r="X477" s="660" t="str">
        <f t="shared" si="46"/>
        <v>44</v>
      </c>
      <c r="Y477" s="660" t="str">
        <f t="shared" si="47"/>
        <v>4</v>
      </c>
    </row>
    <row r="478" spans="1:25" ht="16" x14ac:dyDescent="0.2">
      <c r="A478" s="679">
        <v>442124000</v>
      </c>
      <c r="B478" s="679" t="s">
        <v>3724</v>
      </c>
      <c r="C478" s="705">
        <v>550432462</v>
      </c>
      <c r="D478" s="705"/>
      <c r="S478" s="660"/>
      <c r="T478" s="660" t="str">
        <f t="shared" si="42"/>
        <v>442124</v>
      </c>
      <c r="U478" s="660" t="str">
        <f t="shared" si="43"/>
        <v>44212</v>
      </c>
      <c r="V478" s="660" t="str">
        <f t="shared" si="44"/>
        <v>4421</v>
      </c>
      <c r="W478" s="660" t="str">
        <f t="shared" si="45"/>
        <v>442</v>
      </c>
      <c r="X478" s="660" t="str">
        <f t="shared" si="46"/>
        <v>44</v>
      </c>
      <c r="Y478" s="660" t="str">
        <f t="shared" si="47"/>
        <v>4</v>
      </c>
    </row>
    <row r="479" spans="1:25" ht="16" x14ac:dyDescent="0.2">
      <c r="A479" s="679">
        <v>442125000</v>
      </c>
      <c r="B479" s="679" t="s">
        <v>3725</v>
      </c>
      <c r="C479" s="705">
        <v>32371835</v>
      </c>
      <c r="D479" s="705"/>
      <c r="S479" s="660"/>
      <c r="T479" s="660" t="str">
        <f t="shared" si="42"/>
        <v>442125</v>
      </c>
      <c r="U479" s="660" t="str">
        <f t="shared" si="43"/>
        <v>44212</v>
      </c>
      <c r="V479" s="660" t="str">
        <f t="shared" si="44"/>
        <v>4421</v>
      </c>
      <c r="W479" s="660" t="str">
        <f t="shared" si="45"/>
        <v>442</v>
      </c>
      <c r="X479" s="660" t="str">
        <f t="shared" si="46"/>
        <v>44</v>
      </c>
      <c r="Y479" s="660" t="str">
        <f t="shared" si="47"/>
        <v>4</v>
      </c>
    </row>
    <row r="480" spans="1:25" ht="16" x14ac:dyDescent="0.2">
      <c r="A480" s="679">
        <v>442131000</v>
      </c>
      <c r="B480" s="679" t="s">
        <v>3726</v>
      </c>
      <c r="C480" s="705">
        <v>175793487</v>
      </c>
      <c r="D480" s="705"/>
      <c r="S480" s="660"/>
      <c r="T480" s="660" t="str">
        <f t="shared" si="42"/>
        <v>442131</v>
      </c>
      <c r="U480" s="660" t="str">
        <f t="shared" si="43"/>
        <v>44213</v>
      </c>
      <c r="V480" s="660" t="str">
        <f t="shared" si="44"/>
        <v>4421</v>
      </c>
      <c r="W480" s="660" t="str">
        <f t="shared" si="45"/>
        <v>442</v>
      </c>
      <c r="X480" s="660" t="str">
        <f t="shared" si="46"/>
        <v>44</v>
      </c>
      <c r="Y480" s="660" t="str">
        <f t="shared" si="47"/>
        <v>4</v>
      </c>
    </row>
    <row r="481" spans="1:25" ht="16" x14ac:dyDescent="0.2">
      <c r="A481" s="679">
        <v>442134000</v>
      </c>
      <c r="B481" s="679" t="s">
        <v>3727</v>
      </c>
      <c r="C481" s="705">
        <v>409287112</v>
      </c>
      <c r="D481" s="705"/>
      <c r="S481" s="660"/>
      <c r="T481" s="660" t="str">
        <f t="shared" si="42"/>
        <v>442134</v>
      </c>
      <c r="U481" s="660" t="str">
        <f t="shared" si="43"/>
        <v>44213</v>
      </c>
      <c r="V481" s="660" t="str">
        <f t="shared" si="44"/>
        <v>4421</v>
      </c>
      <c r="W481" s="660" t="str">
        <f t="shared" si="45"/>
        <v>442</v>
      </c>
      <c r="X481" s="660" t="str">
        <f t="shared" si="46"/>
        <v>44</v>
      </c>
      <c r="Y481" s="660" t="str">
        <f t="shared" si="47"/>
        <v>4</v>
      </c>
    </row>
    <row r="482" spans="1:25" ht="16" x14ac:dyDescent="0.2">
      <c r="A482" s="679">
        <v>442135000</v>
      </c>
      <c r="B482" s="679" t="s">
        <v>3728</v>
      </c>
      <c r="C482" s="705">
        <v>615240780</v>
      </c>
      <c r="D482" s="705"/>
      <c r="S482" s="660"/>
      <c r="T482" s="660" t="str">
        <f t="shared" si="42"/>
        <v>442135</v>
      </c>
      <c r="U482" s="660" t="str">
        <f t="shared" si="43"/>
        <v>44213</v>
      </c>
      <c r="V482" s="660" t="str">
        <f t="shared" si="44"/>
        <v>4421</v>
      </c>
      <c r="W482" s="660" t="str">
        <f t="shared" si="45"/>
        <v>442</v>
      </c>
      <c r="X482" s="660" t="str">
        <f t="shared" si="46"/>
        <v>44</v>
      </c>
      <c r="Y482" s="660" t="str">
        <f t="shared" si="47"/>
        <v>4</v>
      </c>
    </row>
    <row r="483" spans="1:25" ht="16" x14ac:dyDescent="0.2">
      <c r="A483" s="679">
        <v>442821000</v>
      </c>
      <c r="B483" s="679" t="s">
        <v>3729</v>
      </c>
      <c r="C483" s="705"/>
      <c r="D483" s="705">
        <v>511110391</v>
      </c>
      <c r="S483" s="660"/>
      <c r="T483" s="660" t="str">
        <f t="shared" si="42"/>
        <v>442821</v>
      </c>
      <c r="U483" s="660" t="str">
        <f t="shared" si="43"/>
        <v>44282</v>
      </c>
      <c r="V483" s="660" t="str">
        <f t="shared" si="44"/>
        <v>4428</v>
      </c>
      <c r="W483" s="660" t="str">
        <f t="shared" si="45"/>
        <v>442</v>
      </c>
      <c r="X483" s="660" t="str">
        <f t="shared" si="46"/>
        <v>44</v>
      </c>
      <c r="Y483" s="660" t="str">
        <f t="shared" si="47"/>
        <v>4</v>
      </c>
    </row>
    <row r="484" spans="1:25" ht="16" x14ac:dyDescent="0.2">
      <c r="A484" s="679">
        <v>442824000</v>
      </c>
      <c r="B484" s="679" t="s">
        <v>3730</v>
      </c>
      <c r="C484" s="705"/>
      <c r="D484" s="705">
        <v>333664549</v>
      </c>
      <c r="S484" s="660"/>
      <c r="T484" s="660" t="str">
        <f t="shared" si="42"/>
        <v>442824</v>
      </c>
      <c r="U484" s="660" t="str">
        <f t="shared" si="43"/>
        <v>44282</v>
      </c>
      <c r="V484" s="660" t="str">
        <f t="shared" si="44"/>
        <v>4428</v>
      </c>
      <c r="W484" s="660" t="str">
        <f t="shared" si="45"/>
        <v>442</v>
      </c>
      <c r="X484" s="660" t="str">
        <f t="shared" si="46"/>
        <v>44</v>
      </c>
      <c r="Y484" s="660" t="str">
        <f t="shared" si="47"/>
        <v>4</v>
      </c>
    </row>
    <row r="485" spans="1:25" ht="16" x14ac:dyDescent="0.2">
      <c r="A485" s="679">
        <v>442825000</v>
      </c>
      <c r="B485" s="679" t="s">
        <v>3731</v>
      </c>
      <c r="C485" s="705"/>
      <c r="D485" s="705">
        <v>2143518</v>
      </c>
      <c r="S485" s="660"/>
      <c r="T485" s="660" t="str">
        <f t="shared" si="42"/>
        <v>442825</v>
      </c>
      <c r="U485" s="660" t="str">
        <f t="shared" si="43"/>
        <v>44282</v>
      </c>
      <c r="V485" s="660" t="str">
        <f t="shared" si="44"/>
        <v>4428</v>
      </c>
      <c r="W485" s="660" t="str">
        <f t="shared" si="45"/>
        <v>442</v>
      </c>
      <c r="X485" s="660" t="str">
        <f t="shared" si="46"/>
        <v>44</v>
      </c>
      <c r="Y485" s="660" t="str">
        <f t="shared" si="47"/>
        <v>4</v>
      </c>
    </row>
    <row r="486" spans="1:25" ht="16" x14ac:dyDescent="0.2">
      <c r="A486" s="679">
        <v>442831000</v>
      </c>
      <c r="B486" s="679" t="s">
        <v>3732</v>
      </c>
      <c r="C486" s="705"/>
      <c r="D486" s="705">
        <v>77520610</v>
      </c>
      <c r="S486" s="660"/>
      <c r="T486" s="660" t="str">
        <f t="shared" si="42"/>
        <v>442831</v>
      </c>
      <c r="U486" s="660" t="str">
        <f t="shared" si="43"/>
        <v>44283</v>
      </c>
      <c r="V486" s="660" t="str">
        <f t="shared" si="44"/>
        <v>4428</v>
      </c>
      <c r="W486" s="660" t="str">
        <f t="shared" si="45"/>
        <v>442</v>
      </c>
      <c r="X486" s="660" t="str">
        <f t="shared" si="46"/>
        <v>44</v>
      </c>
      <c r="Y486" s="660" t="str">
        <f t="shared" si="47"/>
        <v>4</v>
      </c>
    </row>
    <row r="487" spans="1:25" ht="16" x14ac:dyDescent="0.2">
      <c r="A487" s="679">
        <v>442834000</v>
      </c>
      <c r="B487" s="679" t="s">
        <v>3733</v>
      </c>
      <c r="C487" s="705"/>
      <c r="D487" s="705">
        <v>215797989</v>
      </c>
      <c r="S487" s="660"/>
      <c r="T487" s="660" t="str">
        <f t="shared" si="42"/>
        <v>442834</v>
      </c>
      <c r="U487" s="660" t="str">
        <f t="shared" si="43"/>
        <v>44283</v>
      </c>
      <c r="V487" s="660" t="str">
        <f t="shared" si="44"/>
        <v>4428</v>
      </c>
      <c r="W487" s="660" t="str">
        <f t="shared" si="45"/>
        <v>442</v>
      </c>
      <c r="X487" s="660" t="str">
        <f t="shared" si="46"/>
        <v>44</v>
      </c>
      <c r="Y487" s="660" t="str">
        <f t="shared" si="47"/>
        <v>4</v>
      </c>
    </row>
    <row r="488" spans="1:25" ht="16" x14ac:dyDescent="0.2">
      <c r="A488" s="679">
        <v>442835000</v>
      </c>
      <c r="B488" s="679" t="s">
        <v>3734</v>
      </c>
      <c r="C488" s="705"/>
      <c r="D488" s="705">
        <v>388661817</v>
      </c>
      <c r="S488" s="660"/>
      <c r="T488" s="660" t="str">
        <f t="shared" si="42"/>
        <v>442835</v>
      </c>
      <c r="U488" s="660" t="str">
        <f t="shared" si="43"/>
        <v>44283</v>
      </c>
      <c r="V488" s="660" t="str">
        <f t="shared" si="44"/>
        <v>4428</v>
      </c>
      <c r="W488" s="660" t="str">
        <f t="shared" si="45"/>
        <v>442</v>
      </c>
      <c r="X488" s="660" t="str">
        <f t="shared" si="46"/>
        <v>44</v>
      </c>
      <c r="Y488" s="660" t="str">
        <f t="shared" si="47"/>
        <v>4</v>
      </c>
    </row>
    <row r="489" spans="1:25" ht="16" x14ac:dyDescent="0.2">
      <c r="A489" s="679">
        <v>454100000</v>
      </c>
      <c r="B489" s="679" t="s">
        <v>3735</v>
      </c>
      <c r="C489" s="705">
        <v>60000000</v>
      </c>
      <c r="D489" s="705"/>
      <c r="S489" s="660"/>
      <c r="T489" s="660" t="str">
        <f t="shared" si="42"/>
        <v>454100</v>
      </c>
      <c r="U489" s="660" t="str">
        <f t="shared" si="43"/>
        <v>45410</v>
      </c>
      <c r="V489" s="660" t="str">
        <f t="shared" si="44"/>
        <v>4541</v>
      </c>
      <c r="W489" s="660" t="str">
        <f t="shared" si="45"/>
        <v>454</v>
      </c>
      <c r="X489" s="660" t="str">
        <f t="shared" si="46"/>
        <v>45</v>
      </c>
      <c r="Y489" s="660" t="str">
        <f t="shared" si="47"/>
        <v>4</v>
      </c>
    </row>
    <row r="490" spans="1:25" ht="16" x14ac:dyDescent="0.2">
      <c r="A490" s="695">
        <v>454800000</v>
      </c>
      <c r="B490" s="679" t="s">
        <v>3736</v>
      </c>
      <c r="C490" s="705"/>
      <c r="D490" s="705">
        <v>24000000</v>
      </c>
      <c r="S490" s="660"/>
      <c r="T490" s="660" t="str">
        <f t="shared" si="42"/>
        <v>454800</v>
      </c>
      <c r="U490" s="660" t="str">
        <f t="shared" si="43"/>
        <v>45480</v>
      </c>
      <c r="V490" s="660" t="str">
        <f t="shared" si="44"/>
        <v>4548</v>
      </c>
      <c r="W490" s="660" t="str">
        <f t="shared" si="45"/>
        <v>454</v>
      </c>
      <c r="X490" s="660" t="str">
        <f t="shared" si="46"/>
        <v>45</v>
      </c>
      <c r="Y490" s="660" t="str">
        <f t="shared" si="47"/>
        <v>4</v>
      </c>
    </row>
    <row r="491" spans="1:25" ht="16" x14ac:dyDescent="0.2">
      <c r="A491" s="679">
        <v>49999999</v>
      </c>
      <c r="B491" s="679" t="s">
        <v>3737</v>
      </c>
      <c r="C491" s="705"/>
      <c r="D491" s="705"/>
      <c r="S491" s="660"/>
      <c r="T491" s="660" t="str">
        <f t="shared" si="42"/>
        <v>499999</v>
      </c>
      <c r="U491" s="660" t="str">
        <f t="shared" si="43"/>
        <v>49999</v>
      </c>
      <c r="V491" s="660" t="str">
        <f t="shared" si="44"/>
        <v>4999</v>
      </c>
      <c r="W491" s="660" t="str">
        <f t="shared" si="45"/>
        <v>499</v>
      </c>
      <c r="X491" s="660" t="str">
        <f t="shared" si="46"/>
        <v>49</v>
      </c>
      <c r="Y491" s="660" t="str">
        <f t="shared" si="47"/>
        <v>4</v>
      </c>
    </row>
    <row r="492" spans="1:25" ht="16" x14ac:dyDescent="0.2">
      <c r="A492" s="679">
        <v>501110000</v>
      </c>
      <c r="B492" s="679" t="s">
        <v>3738</v>
      </c>
      <c r="C492" s="705"/>
      <c r="D492" s="705"/>
      <c r="S492" s="660"/>
      <c r="T492" s="660" t="str">
        <f t="shared" si="42"/>
        <v>501110</v>
      </c>
      <c r="U492" s="660" t="str">
        <f t="shared" si="43"/>
        <v>50111</v>
      </c>
      <c r="V492" s="660" t="str">
        <f t="shared" si="44"/>
        <v>5011</v>
      </c>
      <c r="W492" s="660" t="str">
        <f t="shared" si="45"/>
        <v>501</v>
      </c>
      <c r="X492" s="660" t="str">
        <f t="shared" si="46"/>
        <v>50</v>
      </c>
      <c r="Y492" s="660" t="str">
        <f t="shared" si="47"/>
        <v>5</v>
      </c>
    </row>
    <row r="493" spans="1:25" ht="16" x14ac:dyDescent="0.2">
      <c r="A493" s="679">
        <v>501121000</v>
      </c>
      <c r="B493" s="679" t="s">
        <v>3739</v>
      </c>
      <c r="C493" s="705"/>
      <c r="D493" s="705"/>
      <c r="S493" s="660"/>
      <c r="T493" s="660" t="str">
        <f t="shared" si="42"/>
        <v>501121</v>
      </c>
      <c r="U493" s="660" t="str">
        <f t="shared" si="43"/>
        <v>50112</v>
      </c>
      <c r="V493" s="660" t="str">
        <f t="shared" si="44"/>
        <v>5011</v>
      </c>
      <c r="W493" s="660" t="str">
        <f t="shared" si="45"/>
        <v>501</v>
      </c>
      <c r="X493" s="660" t="str">
        <f t="shared" si="46"/>
        <v>50</v>
      </c>
      <c r="Y493" s="660" t="str">
        <f t="shared" si="47"/>
        <v>5</v>
      </c>
    </row>
    <row r="494" spans="1:25" ht="16" x14ac:dyDescent="0.2">
      <c r="A494" s="679">
        <v>501220000</v>
      </c>
      <c r="B494" s="679" t="s">
        <v>3740</v>
      </c>
      <c r="C494" s="705"/>
      <c r="D494" s="705"/>
      <c r="S494" s="660"/>
      <c r="T494" s="660" t="str">
        <f t="shared" si="42"/>
        <v>501220</v>
      </c>
      <c r="U494" s="660" t="str">
        <f t="shared" si="43"/>
        <v>50122</v>
      </c>
      <c r="V494" s="660" t="str">
        <f t="shared" si="44"/>
        <v>5012</v>
      </c>
      <c r="W494" s="660" t="str">
        <f t="shared" si="45"/>
        <v>501</v>
      </c>
      <c r="X494" s="660" t="str">
        <f t="shared" si="46"/>
        <v>50</v>
      </c>
      <c r="Y494" s="660" t="str">
        <f t="shared" si="47"/>
        <v>5</v>
      </c>
    </row>
    <row r="495" spans="1:25" ht="16" x14ac:dyDescent="0.2">
      <c r="A495" s="679">
        <v>502200000</v>
      </c>
      <c r="B495" s="679" t="s">
        <v>3741</v>
      </c>
      <c r="C495" s="705"/>
      <c r="D495" s="705">
        <v>643833914</v>
      </c>
      <c r="S495" s="660"/>
      <c r="T495" s="660" t="str">
        <f t="shared" si="42"/>
        <v>502200</v>
      </c>
      <c r="U495" s="660" t="str">
        <f t="shared" si="43"/>
        <v>50220</v>
      </c>
      <c r="V495" s="660" t="str">
        <f t="shared" si="44"/>
        <v>5022</v>
      </c>
      <c r="W495" s="660" t="str">
        <f t="shared" si="45"/>
        <v>502</v>
      </c>
      <c r="X495" s="660" t="str">
        <f t="shared" si="46"/>
        <v>50</v>
      </c>
      <c r="Y495" s="660" t="str">
        <f t="shared" si="47"/>
        <v>5</v>
      </c>
    </row>
    <row r="496" spans="1:25" ht="16" x14ac:dyDescent="0.2">
      <c r="A496" s="679">
        <v>502900000</v>
      </c>
      <c r="B496" s="679" t="s">
        <v>3742</v>
      </c>
      <c r="C496" s="705"/>
      <c r="D496" s="705">
        <v>171970291</v>
      </c>
      <c r="S496" s="660"/>
      <c r="T496" s="660" t="str">
        <f t="shared" si="42"/>
        <v>502900</v>
      </c>
      <c r="U496" s="660" t="str">
        <f t="shared" si="43"/>
        <v>50290</v>
      </c>
      <c r="V496" s="660" t="str">
        <f t="shared" si="44"/>
        <v>5029</v>
      </c>
      <c r="W496" s="660" t="str">
        <f t="shared" si="45"/>
        <v>502</v>
      </c>
      <c r="X496" s="660" t="str">
        <f t="shared" si="46"/>
        <v>50</v>
      </c>
      <c r="Y496" s="660" t="str">
        <f t="shared" si="47"/>
        <v>5</v>
      </c>
    </row>
    <row r="497" spans="1:25" ht="16" x14ac:dyDescent="0.2">
      <c r="A497" s="679">
        <v>503000000</v>
      </c>
      <c r="B497" s="679" t="s">
        <v>3743</v>
      </c>
      <c r="C497" s="705"/>
      <c r="D497" s="705"/>
      <c r="S497" s="660"/>
      <c r="T497" s="660" t="str">
        <f t="shared" si="42"/>
        <v>503000</v>
      </c>
      <c r="U497" s="660" t="str">
        <f t="shared" si="43"/>
        <v>50300</v>
      </c>
      <c r="V497" s="660" t="str">
        <f t="shared" si="44"/>
        <v>5030</v>
      </c>
      <c r="W497" s="660" t="str">
        <f t="shared" si="45"/>
        <v>503</v>
      </c>
      <c r="X497" s="660" t="str">
        <f t="shared" si="46"/>
        <v>50</v>
      </c>
      <c r="Y497" s="660" t="str">
        <f t="shared" si="47"/>
        <v>5</v>
      </c>
    </row>
    <row r="498" spans="1:25" ht="16" x14ac:dyDescent="0.2">
      <c r="A498" s="679">
        <v>511000000</v>
      </c>
      <c r="B498" s="679" t="s">
        <v>3744</v>
      </c>
      <c r="C498" s="705"/>
      <c r="D498" s="705">
        <v>768864893</v>
      </c>
      <c r="S498" s="660"/>
      <c r="T498" s="660" t="str">
        <f t="shared" si="42"/>
        <v>511000</v>
      </c>
      <c r="U498" s="660" t="str">
        <f t="shared" si="43"/>
        <v>51100</v>
      </c>
      <c r="V498" s="660" t="str">
        <f t="shared" si="44"/>
        <v>5110</v>
      </c>
      <c r="W498" s="660" t="str">
        <f t="shared" si="45"/>
        <v>511</v>
      </c>
      <c r="X498" s="660" t="str">
        <f t="shared" si="46"/>
        <v>51</v>
      </c>
      <c r="Y498" s="660" t="str">
        <f t="shared" si="47"/>
        <v>5</v>
      </c>
    </row>
    <row r="499" spans="1:25" ht="16" x14ac:dyDescent="0.2">
      <c r="A499" s="679">
        <v>519100000</v>
      </c>
      <c r="B499" s="679" t="s">
        <v>3745</v>
      </c>
      <c r="C499" s="705"/>
      <c r="D499" s="705"/>
      <c r="S499" s="660"/>
      <c r="T499" s="660" t="str">
        <f t="shared" si="42"/>
        <v>519100</v>
      </c>
      <c r="U499" s="660" t="str">
        <f t="shared" si="43"/>
        <v>51910</v>
      </c>
      <c r="V499" s="660" t="str">
        <f t="shared" si="44"/>
        <v>5191</v>
      </c>
      <c r="W499" s="660" t="str">
        <f t="shared" si="45"/>
        <v>519</v>
      </c>
      <c r="X499" s="660" t="str">
        <f t="shared" si="46"/>
        <v>51</v>
      </c>
      <c r="Y499" s="660" t="str">
        <f t="shared" si="47"/>
        <v>5</v>
      </c>
    </row>
    <row r="500" spans="1:25" ht="16" x14ac:dyDescent="0.2">
      <c r="A500" s="679">
        <v>519200000</v>
      </c>
      <c r="B500" s="679" t="s">
        <v>3746</v>
      </c>
      <c r="C500" s="705"/>
      <c r="D500" s="705"/>
      <c r="S500" s="660"/>
      <c r="T500" s="660" t="str">
        <f t="shared" si="42"/>
        <v>519200</v>
      </c>
      <c r="U500" s="660" t="str">
        <f t="shared" si="43"/>
        <v>51920</v>
      </c>
      <c r="V500" s="660" t="str">
        <f t="shared" si="44"/>
        <v>5192</v>
      </c>
      <c r="W500" s="660" t="str">
        <f t="shared" si="45"/>
        <v>519</v>
      </c>
      <c r="X500" s="660" t="str">
        <f t="shared" si="46"/>
        <v>51</v>
      </c>
      <c r="Y500" s="660" t="str">
        <f t="shared" si="47"/>
        <v>5</v>
      </c>
    </row>
    <row r="501" spans="1:25" ht="16" x14ac:dyDescent="0.2">
      <c r="A501" s="679">
        <v>552100000</v>
      </c>
      <c r="B501" s="679" t="s">
        <v>3747</v>
      </c>
      <c r="C501" s="705"/>
      <c r="D501" s="705">
        <v>3456537865</v>
      </c>
      <c r="S501" s="660"/>
      <c r="T501" s="660" t="str">
        <f t="shared" si="42"/>
        <v>552100</v>
      </c>
      <c r="U501" s="660" t="str">
        <f t="shared" si="43"/>
        <v>55210</v>
      </c>
      <c r="V501" s="660" t="str">
        <f t="shared" si="44"/>
        <v>5521</v>
      </c>
      <c r="W501" s="660" t="str">
        <f t="shared" si="45"/>
        <v>552</v>
      </c>
      <c r="X501" s="660" t="str">
        <f t="shared" si="46"/>
        <v>55</v>
      </c>
      <c r="Y501" s="660" t="str">
        <f t="shared" si="47"/>
        <v>5</v>
      </c>
    </row>
    <row r="502" spans="1:25" ht="16" x14ac:dyDescent="0.2">
      <c r="A502" s="679">
        <v>552200000</v>
      </c>
      <c r="B502" s="679" t="s">
        <v>3748</v>
      </c>
      <c r="C502" s="705"/>
      <c r="D502" s="705">
        <v>1111876812</v>
      </c>
      <c r="S502" s="660"/>
      <c r="T502" s="660" t="str">
        <f t="shared" si="42"/>
        <v>552200</v>
      </c>
      <c r="U502" s="660" t="str">
        <f t="shared" si="43"/>
        <v>55220</v>
      </c>
      <c r="V502" s="660" t="str">
        <f t="shared" si="44"/>
        <v>5522</v>
      </c>
      <c r="W502" s="660" t="str">
        <f t="shared" si="45"/>
        <v>552</v>
      </c>
      <c r="X502" s="660" t="str">
        <f t="shared" si="46"/>
        <v>55</v>
      </c>
      <c r="Y502" s="660" t="str">
        <f t="shared" si="47"/>
        <v>5</v>
      </c>
    </row>
    <row r="503" spans="1:25" ht="16" x14ac:dyDescent="0.2">
      <c r="A503" s="679">
        <v>552320000</v>
      </c>
      <c r="B503" s="679" t="s">
        <v>3749</v>
      </c>
      <c r="C503" s="705"/>
      <c r="D503" s="705">
        <v>16416190991</v>
      </c>
      <c r="S503" s="660"/>
      <c r="T503" s="660" t="str">
        <f t="shared" si="42"/>
        <v>552320</v>
      </c>
      <c r="U503" s="660" t="str">
        <f t="shared" si="43"/>
        <v>55232</v>
      </c>
      <c r="V503" s="660" t="str">
        <f t="shared" si="44"/>
        <v>5523</v>
      </c>
      <c r="W503" s="660" t="str">
        <f t="shared" si="45"/>
        <v>552</v>
      </c>
      <c r="X503" s="660" t="str">
        <f t="shared" si="46"/>
        <v>55</v>
      </c>
      <c r="Y503" s="660" t="str">
        <f t="shared" si="47"/>
        <v>5</v>
      </c>
    </row>
    <row r="504" spans="1:25" ht="16" x14ac:dyDescent="0.2">
      <c r="A504" s="679">
        <v>552321000</v>
      </c>
      <c r="B504" s="679" t="s">
        <v>3750</v>
      </c>
      <c r="C504" s="705"/>
      <c r="D504" s="705">
        <v>1066600958</v>
      </c>
      <c r="S504" s="660"/>
      <c r="T504" s="660" t="str">
        <f t="shared" si="42"/>
        <v>552321</v>
      </c>
      <c r="U504" s="660" t="str">
        <f t="shared" si="43"/>
        <v>55232</v>
      </c>
      <c r="V504" s="660" t="str">
        <f t="shared" si="44"/>
        <v>5523</v>
      </c>
      <c r="W504" s="660" t="str">
        <f t="shared" si="45"/>
        <v>552</v>
      </c>
      <c r="X504" s="660" t="str">
        <f t="shared" si="46"/>
        <v>55</v>
      </c>
      <c r="Y504" s="660" t="str">
        <f t="shared" si="47"/>
        <v>5</v>
      </c>
    </row>
    <row r="505" spans="1:25" ht="16" x14ac:dyDescent="0.2">
      <c r="A505" s="679">
        <v>560000000</v>
      </c>
      <c r="B505" s="679" t="s">
        <v>2559</v>
      </c>
      <c r="C505" s="705"/>
      <c r="D505" s="705">
        <v>2044689621</v>
      </c>
      <c r="S505" s="660"/>
      <c r="T505" s="660" t="str">
        <f t="shared" si="42"/>
        <v>560000</v>
      </c>
      <c r="U505" s="660" t="str">
        <f t="shared" si="43"/>
        <v>56000</v>
      </c>
      <c r="V505" s="660" t="str">
        <f t="shared" si="44"/>
        <v>5600</v>
      </c>
      <c r="W505" s="660" t="str">
        <f t="shared" si="45"/>
        <v>560</v>
      </c>
      <c r="X505" s="660" t="str">
        <f t="shared" si="46"/>
        <v>56</v>
      </c>
      <c r="Y505" s="660" t="str">
        <f t="shared" si="47"/>
        <v>5</v>
      </c>
    </row>
    <row r="506" spans="1:25" ht="16" x14ac:dyDescent="0.2">
      <c r="A506" s="695">
        <v>5711100000</v>
      </c>
      <c r="B506" s="679" t="s">
        <v>2560</v>
      </c>
      <c r="C506" s="705"/>
      <c r="D506" s="705">
        <v>347486000</v>
      </c>
      <c r="S506" s="660"/>
      <c r="T506" s="660" t="str">
        <f t="shared" si="42"/>
        <v>571110</v>
      </c>
      <c r="U506" s="660" t="str">
        <f t="shared" si="43"/>
        <v>57111</v>
      </c>
      <c r="V506" s="660" t="str">
        <f t="shared" si="44"/>
        <v>5711</v>
      </c>
      <c r="W506" s="660" t="str">
        <f t="shared" si="45"/>
        <v>571</v>
      </c>
      <c r="X506" s="660" t="str">
        <f t="shared" si="46"/>
        <v>57</v>
      </c>
      <c r="Y506" s="660" t="str">
        <f t="shared" si="47"/>
        <v>5</v>
      </c>
    </row>
    <row r="507" spans="1:25" ht="16" x14ac:dyDescent="0.2">
      <c r="A507" s="695">
        <v>571111000</v>
      </c>
      <c r="B507" s="679" t="s">
        <v>3751</v>
      </c>
      <c r="C507" s="705"/>
      <c r="D507" s="705"/>
      <c r="S507" s="660"/>
      <c r="T507" s="660" t="str">
        <f t="shared" si="42"/>
        <v>571111</v>
      </c>
      <c r="U507" s="660" t="str">
        <f t="shared" si="43"/>
        <v>57111</v>
      </c>
      <c r="V507" s="660" t="str">
        <f t="shared" si="44"/>
        <v>5711</v>
      </c>
      <c r="W507" s="660" t="str">
        <f t="shared" si="45"/>
        <v>571</v>
      </c>
      <c r="X507" s="660" t="str">
        <f t="shared" si="46"/>
        <v>57</v>
      </c>
      <c r="Y507" s="660" t="str">
        <f t="shared" si="47"/>
        <v>5</v>
      </c>
    </row>
    <row r="508" spans="1:25" ht="16" x14ac:dyDescent="0.2">
      <c r="A508" s="679">
        <v>580000000</v>
      </c>
      <c r="B508" s="679" t="s">
        <v>2568</v>
      </c>
      <c r="C508" s="705"/>
      <c r="D508" s="705"/>
      <c r="S508" s="660"/>
      <c r="T508" s="660" t="str">
        <f t="shared" si="42"/>
        <v>580000</v>
      </c>
      <c r="U508" s="660" t="str">
        <f t="shared" si="43"/>
        <v>58000</v>
      </c>
      <c r="V508" s="660" t="str">
        <f t="shared" si="44"/>
        <v>5800</v>
      </c>
      <c r="W508" s="660" t="str">
        <f t="shared" si="45"/>
        <v>580</v>
      </c>
      <c r="X508" s="660" t="str">
        <f t="shared" si="46"/>
        <v>58</v>
      </c>
      <c r="Y508" s="660" t="str">
        <f t="shared" si="47"/>
        <v>5</v>
      </c>
    </row>
    <row r="509" spans="1:25" ht="16" x14ac:dyDescent="0.2">
      <c r="A509" s="679">
        <v>591000000</v>
      </c>
      <c r="B509" s="679" t="s">
        <v>3752</v>
      </c>
      <c r="C509" s="705"/>
      <c r="D509" s="705">
        <v>1631035096</v>
      </c>
      <c r="S509" s="660"/>
      <c r="T509" s="660" t="str">
        <f t="shared" si="42"/>
        <v>591000</v>
      </c>
      <c r="U509" s="660" t="str">
        <f t="shared" si="43"/>
        <v>59100</v>
      </c>
      <c r="V509" s="660" t="str">
        <f t="shared" si="44"/>
        <v>5910</v>
      </c>
      <c r="W509" s="660" t="str">
        <f t="shared" si="45"/>
        <v>591</v>
      </c>
      <c r="X509" s="660" t="str">
        <f t="shared" si="46"/>
        <v>59</v>
      </c>
      <c r="Y509" s="660" t="str">
        <f t="shared" si="47"/>
        <v>5</v>
      </c>
    </row>
    <row r="510" spans="1:25" ht="16" x14ac:dyDescent="0.2">
      <c r="A510" s="679">
        <v>592000000</v>
      </c>
      <c r="B510" s="679" t="s">
        <v>3753</v>
      </c>
      <c r="C510" s="705"/>
      <c r="D510" s="705"/>
      <c r="S510" s="660"/>
      <c r="T510" s="660" t="str">
        <f t="shared" si="42"/>
        <v>592000</v>
      </c>
      <c r="U510" s="660" t="str">
        <f t="shared" si="43"/>
        <v>59200</v>
      </c>
      <c r="V510" s="660" t="str">
        <f t="shared" si="44"/>
        <v>5920</v>
      </c>
      <c r="W510" s="660" t="str">
        <f t="shared" si="45"/>
        <v>592</v>
      </c>
      <c r="X510" s="660" t="str">
        <f t="shared" si="46"/>
        <v>59</v>
      </c>
      <c r="Y510" s="660" t="str">
        <f t="shared" si="47"/>
        <v>5</v>
      </c>
    </row>
    <row r="511" spans="1:25" ht="16" x14ac:dyDescent="0.2">
      <c r="A511" s="679">
        <v>592010000</v>
      </c>
      <c r="B511" s="679" t="s">
        <v>3754</v>
      </c>
      <c r="C511" s="705"/>
      <c r="D511" s="705"/>
      <c r="S511" s="660"/>
      <c r="T511" s="660" t="str">
        <f t="shared" si="42"/>
        <v>592010</v>
      </c>
      <c r="U511" s="660" t="str">
        <f t="shared" si="43"/>
        <v>59201</v>
      </c>
      <c r="V511" s="660" t="str">
        <f t="shared" si="44"/>
        <v>5920</v>
      </c>
      <c r="W511" s="660" t="str">
        <f t="shared" si="45"/>
        <v>592</v>
      </c>
      <c r="X511" s="660" t="str">
        <f t="shared" si="46"/>
        <v>59</v>
      </c>
      <c r="Y511" s="660" t="str">
        <f t="shared" si="47"/>
        <v>5</v>
      </c>
    </row>
    <row r="512" spans="1:25" ht="16" x14ac:dyDescent="0.2">
      <c r="A512" s="679">
        <v>592020000</v>
      </c>
      <c r="B512" s="679" t="s">
        <v>3755</v>
      </c>
      <c r="C512" s="705"/>
      <c r="D512" s="705"/>
      <c r="S512" s="660"/>
      <c r="T512" s="660" t="str">
        <f t="shared" si="42"/>
        <v>592020</v>
      </c>
      <c r="U512" s="660" t="str">
        <f t="shared" si="43"/>
        <v>59202</v>
      </c>
      <c r="V512" s="660" t="str">
        <f t="shared" si="44"/>
        <v>5920</v>
      </c>
      <c r="W512" s="660" t="str">
        <f t="shared" si="45"/>
        <v>592</v>
      </c>
      <c r="X512" s="660" t="str">
        <f t="shared" si="46"/>
        <v>59</v>
      </c>
      <c r="Y512" s="660" t="str">
        <f t="shared" si="47"/>
        <v>5</v>
      </c>
    </row>
    <row r="513" spans="1:25" ht="16" x14ac:dyDescent="0.2">
      <c r="A513" s="679">
        <v>592030000</v>
      </c>
      <c r="B513" s="679" t="s">
        <v>3756</v>
      </c>
      <c r="C513" s="705"/>
      <c r="D513" s="705"/>
      <c r="S513" s="660"/>
      <c r="T513" s="660" t="str">
        <f t="shared" si="42"/>
        <v>592030</v>
      </c>
      <c r="U513" s="660" t="str">
        <f t="shared" si="43"/>
        <v>59203</v>
      </c>
      <c r="V513" s="660" t="str">
        <f t="shared" si="44"/>
        <v>5920</v>
      </c>
      <c r="W513" s="660" t="str">
        <f t="shared" si="45"/>
        <v>592</v>
      </c>
      <c r="X513" s="660" t="str">
        <f t="shared" si="46"/>
        <v>59</v>
      </c>
      <c r="Y513" s="660" t="str">
        <f t="shared" si="47"/>
        <v>5</v>
      </c>
    </row>
    <row r="514" spans="1:25" ht="16" x14ac:dyDescent="0.2">
      <c r="A514" s="679">
        <v>593100000</v>
      </c>
      <c r="B514" s="679" t="s">
        <v>3757</v>
      </c>
      <c r="C514" s="705"/>
      <c r="D514" s="705"/>
      <c r="S514" s="660"/>
      <c r="T514" s="660" t="str">
        <f t="shared" si="42"/>
        <v>593100</v>
      </c>
      <c r="U514" s="660" t="str">
        <f t="shared" si="43"/>
        <v>59310</v>
      </c>
      <c r="V514" s="660" t="str">
        <f t="shared" si="44"/>
        <v>5931</v>
      </c>
      <c r="W514" s="660" t="str">
        <f t="shared" si="45"/>
        <v>593</v>
      </c>
      <c r="X514" s="660" t="str">
        <f t="shared" si="46"/>
        <v>59</v>
      </c>
      <c r="Y514" s="660" t="str">
        <f t="shared" si="47"/>
        <v>5</v>
      </c>
    </row>
    <row r="515" spans="1:25" ht="16" x14ac:dyDescent="0.2">
      <c r="A515" s="679">
        <v>594000000</v>
      </c>
      <c r="B515" s="679" t="s">
        <v>3758</v>
      </c>
      <c r="C515" s="705"/>
      <c r="D515" s="705"/>
      <c r="S515" s="660"/>
      <c r="T515" s="660" t="str">
        <f t="shared" si="42"/>
        <v>594000</v>
      </c>
      <c r="U515" s="660" t="str">
        <f t="shared" si="43"/>
        <v>59400</v>
      </c>
      <c r="V515" s="660" t="str">
        <f t="shared" si="44"/>
        <v>5940</v>
      </c>
      <c r="W515" s="660" t="str">
        <f t="shared" si="45"/>
        <v>594</v>
      </c>
      <c r="X515" s="660" t="str">
        <f t="shared" si="46"/>
        <v>59</v>
      </c>
      <c r="Y515" s="660" t="str">
        <f t="shared" si="47"/>
        <v>5</v>
      </c>
    </row>
    <row r="516" spans="1:25" ht="16" x14ac:dyDescent="0.2">
      <c r="A516" s="679">
        <v>595000000</v>
      </c>
      <c r="B516" s="679" t="s">
        <v>3759</v>
      </c>
      <c r="C516" s="705"/>
      <c r="D516" s="705"/>
      <c r="S516" s="660"/>
      <c r="T516" s="660" t="str">
        <f t="shared" ref="T516:T579" si="48">IF(LEN($A516)&gt;=2,LEFT($A516,6),"")</f>
        <v>595000</v>
      </c>
      <c r="U516" s="660" t="str">
        <f t="shared" ref="U516:U579" si="49">IF(LEN($A516)&gt;=2,LEFT($A516,5),"")</f>
        <v>59500</v>
      </c>
      <c r="V516" s="660" t="str">
        <f t="shared" ref="V516:V579" si="50">IF(LEN($A516)&gt;=2,LEFT($A516,4),"")</f>
        <v>5950</v>
      </c>
      <c r="W516" s="660" t="str">
        <f t="shared" ref="W516:W579" si="51">IF(LEN($A516)&gt;=2,LEFT($A516,3),"")</f>
        <v>595</v>
      </c>
      <c r="X516" s="660" t="str">
        <f t="shared" ref="X516:X579" si="52">IF(LEN($A516)&gt;=2,LEFT($A516,2),"")</f>
        <v>59</v>
      </c>
      <c r="Y516" s="660" t="str">
        <f t="shared" ref="Y516:Y579" si="53">IF(LEN($A516)&gt;=2,LEFT($A516,1),"")</f>
        <v>5</v>
      </c>
    </row>
    <row r="517" spans="1:25" ht="16" x14ac:dyDescent="0.2">
      <c r="A517" s="679">
        <v>596000000</v>
      </c>
      <c r="B517" s="679" t="s">
        <v>3759</v>
      </c>
      <c r="C517" s="705"/>
      <c r="D517" s="705"/>
      <c r="S517" s="660"/>
      <c r="T517" s="660" t="str">
        <f t="shared" si="48"/>
        <v>596000</v>
      </c>
      <c r="U517" s="660" t="str">
        <f t="shared" si="49"/>
        <v>59600</v>
      </c>
      <c r="V517" s="660" t="str">
        <f t="shared" si="50"/>
        <v>5960</v>
      </c>
      <c r="W517" s="660" t="str">
        <f t="shared" si="51"/>
        <v>596</v>
      </c>
      <c r="X517" s="660" t="str">
        <f t="shared" si="52"/>
        <v>59</v>
      </c>
      <c r="Y517" s="660" t="str">
        <f t="shared" si="53"/>
        <v>5</v>
      </c>
    </row>
    <row r="518" spans="1:25" ht="16" x14ac:dyDescent="0.2">
      <c r="A518" s="679">
        <v>601130000</v>
      </c>
      <c r="B518" s="679" t="s">
        <v>3760</v>
      </c>
      <c r="C518" s="705"/>
      <c r="D518" s="705"/>
      <c r="S518" s="660"/>
      <c r="T518" s="660" t="str">
        <f t="shared" si="48"/>
        <v>601130</v>
      </c>
      <c r="U518" s="660" t="str">
        <f t="shared" si="49"/>
        <v>60113</v>
      </c>
      <c r="V518" s="660" t="str">
        <f t="shared" si="50"/>
        <v>6011</v>
      </c>
      <c r="W518" s="660" t="str">
        <f t="shared" si="51"/>
        <v>601</v>
      </c>
      <c r="X518" s="660" t="str">
        <f t="shared" si="52"/>
        <v>60</v>
      </c>
      <c r="Y518" s="660" t="str">
        <f t="shared" si="53"/>
        <v>6</v>
      </c>
    </row>
    <row r="519" spans="1:25" ht="16" x14ac:dyDescent="0.2">
      <c r="A519" s="679">
        <v>601750000</v>
      </c>
      <c r="B519" s="679" t="s">
        <v>3761</v>
      </c>
      <c r="C519" s="705"/>
      <c r="D519" s="705"/>
      <c r="S519" s="660"/>
      <c r="T519" s="660" t="str">
        <f t="shared" si="48"/>
        <v>601750</v>
      </c>
      <c r="U519" s="660" t="str">
        <f t="shared" si="49"/>
        <v>60175</v>
      </c>
      <c r="V519" s="660" t="str">
        <f t="shared" si="50"/>
        <v>6017</v>
      </c>
      <c r="W519" s="660" t="str">
        <f t="shared" si="51"/>
        <v>601</v>
      </c>
      <c r="X519" s="660" t="str">
        <f t="shared" si="52"/>
        <v>60</v>
      </c>
      <c r="Y519" s="660" t="str">
        <f t="shared" si="53"/>
        <v>6</v>
      </c>
    </row>
    <row r="520" spans="1:25" ht="16" x14ac:dyDescent="0.2">
      <c r="A520" s="679">
        <v>601780000</v>
      </c>
      <c r="B520" s="679" t="s">
        <v>3762</v>
      </c>
      <c r="C520" s="705"/>
      <c r="D520" s="705"/>
      <c r="S520" s="660"/>
      <c r="T520" s="660" t="str">
        <f t="shared" si="48"/>
        <v>601780</v>
      </c>
      <c r="U520" s="660" t="str">
        <f t="shared" si="49"/>
        <v>60178</v>
      </c>
      <c r="V520" s="660" t="str">
        <f t="shared" si="50"/>
        <v>6017</v>
      </c>
      <c r="W520" s="660" t="str">
        <f t="shared" si="51"/>
        <v>601</v>
      </c>
      <c r="X520" s="660" t="str">
        <f t="shared" si="52"/>
        <v>60</v>
      </c>
      <c r="Y520" s="660" t="str">
        <f t="shared" si="53"/>
        <v>6</v>
      </c>
    </row>
    <row r="521" spans="1:25" ht="16" x14ac:dyDescent="0.2">
      <c r="A521" s="679">
        <v>601900000</v>
      </c>
      <c r="B521" s="679" t="s">
        <v>3763</v>
      </c>
      <c r="C521" s="705"/>
      <c r="D521" s="705"/>
      <c r="S521" s="660"/>
      <c r="T521" s="660" t="str">
        <f t="shared" si="48"/>
        <v>601900</v>
      </c>
      <c r="U521" s="660" t="str">
        <f t="shared" si="49"/>
        <v>60190</v>
      </c>
      <c r="V521" s="660" t="str">
        <f t="shared" si="50"/>
        <v>6019</v>
      </c>
      <c r="W521" s="660" t="str">
        <f t="shared" si="51"/>
        <v>601</v>
      </c>
      <c r="X521" s="660" t="str">
        <f t="shared" si="52"/>
        <v>60</v>
      </c>
      <c r="Y521" s="660" t="str">
        <f t="shared" si="53"/>
        <v>6</v>
      </c>
    </row>
    <row r="522" spans="1:25" ht="16" x14ac:dyDescent="0.2">
      <c r="A522" s="679">
        <v>602511000</v>
      </c>
      <c r="B522" s="679" t="s">
        <v>3764</v>
      </c>
      <c r="C522" s="705"/>
      <c r="D522" s="705"/>
      <c r="S522" s="660"/>
      <c r="T522" s="660" t="str">
        <f t="shared" si="48"/>
        <v>602511</v>
      </c>
      <c r="U522" s="660" t="str">
        <f t="shared" si="49"/>
        <v>60251</v>
      </c>
      <c r="V522" s="660" t="str">
        <f t="shared" si="50"/>
        <v>6025</v>
      </c>
      <c r="W522" s="660" t="str">
        <f t="shared" si="51"/>
        <v>602</v>
      </c>
      <c r="X522" s="660" t="str">
        <f t="shared" si="52"/>
        <v>60</v>
      </c>
      <c r="Y522" s="660" t="str">
        <f t="shared" si="53"/>
        <v>6</v>
      </c>
    </row>
    <row r="523" spans="1:25" ht="16" x14ac:dyDescent="0.2">
      <c r="A523" s="679">
        <v>602520000</v>
      </c>
      <c r="B523" s="679" t="s">
        <v>3765</v>
      </c>
      <c r="C523" s="705"/>
      <c r="D523" s="705"/>
      <c r="S523" s="660"/>
      <c r="T523" s="660" t="str">
        <f t="shared" si="48"/>
        <v>602520</v>
      </c>
      <c r="U523" s="660" t="str">
        <f t="shared" si="49"/>
        <v>60252</v>
      </c>
      <c r="V523" s="660" t="str">
        <f t="shared" si="50"/>
        <v>6025</v>
      </c>
      <c r="W523" s="660" t="str">
        <f t="shared" si="51"/>
        <v>602</v>
      </c>
      <c r="X523" s="660" t="str">
        <f t="shared" si="52"/>
        <v>60</v>
      </c>
      <c r="Y523" s="660" t="str">
        <f t="shared" si="53"/>
        <v>6</v>
      </c>
    </row>
    <row r="524" spans="1:25" ht="16" x14ac:dyDescent="0.2">
      <c r="A524" s="679">
        <v>602521000</v>
      </c>
      <c r="B524" s="679" t="s">
        <v>3766</v>
      </c>
      <c r="C524" s="705"/>
      <c r="D524" s="705"/>
      <c r="S524" s="660"/>
      <c r="T524" s="660" t="str">
        <f t="shared" si="48"/>
        <v>602521</v>
      </c>
      <c r="U524" s="660" t="str">
        <f t="shared" si="49"/>
        <v>60252</v>
      </c>
      <c r="V524" s="660" t="str">
        <f t="shared" si="50"/>
        <v>6025</v>
      </c>
      <c r="W524" s="660" t="str">
        <f t="shared" si="51"/>
        <v>602</v>
      </c>
      <c r="X524" s="660" t="str">
        <f t="shared" si="52"/>
        <v>60</v>
      </c>
      <c r="Y524" s="660" t="str">
        <f t="shared" si="53"/>
        <v>6</v>
      </c>
    </row>
    <row r="525" spans="1:25" ht="16" x14ac:dyDescent="0.2">
      <c r="A525" s="679">
        <v>602522000</v>
      </c>
      <c r="B525" s="679" t="s">
        <v>3767</v>
      </c>
      <c r="C525" s="705"/>
      <c r="D525" s="705"/>
      <c r="S525" s="660"/>
      <c r="T525" s="660" t="str">
        <f t="shared" si="48"/>
        <v>602522</v>
      </c>
      <c r="U525" s="660" t="str">
        <f t="shared" si="49"/>
        <v>60252</v>
      </c>
      <c r="V525" s="660" t="str">
        <f t="shared" si="50"/>
        <v>6025</v>
      </c>
      <c r="W525" s="660" t="str">
        <f t="shared" si="51"/>
        <v>602</v>
      </c>
      <c r="X525" s="660" t="str">
        <f t="shared" si="52"/>
        <v>60</v>
      </c>
      <c r="Y525" s="660" t="str">
        <f t="shared" si="53"/>
        <v>6</v>
      </c>
    </row>
    <row r="526" spans="1:25" ht="16" x14ac:dyDescent="0.2">
      <c r="A526" s="679">
        <v>602523000</v>
      </c>
      <c r="B526" s="679" t="s">
        <v>3768</v>
      </c>
      <c r="C526" s="705"/>
      <c r="D526" s="705"/>
      <c r="S526" s="660"/>
      <c r="T526" s="660" t="str">
        <f t="shared" si="48"/>
        <v>602523</v>
      </c>
      <c r="U526" s="660" t="str">
        <f t="shared" si="49"/>
        <v>60252</v>
      </c>
      <c r="V526" s="660" t="str">
        <f t="shared" si="50"/>
        <v>6025</v>
      </c>
      <c r="W526" s="660" t="str">
        <f t="shared" si="51"/>
        <v>602</v>
      </c>
      <c r="X526" s="660" t="str">
        <f t="shared" si="52"/>
        <v>60</v>
      </c>
      <c r="Y526" s="660" t="str">
        <f t="shared" si="53"/>
        <v>6</v>
      </c>
    </row>
    <row r="527" spans="1:25" ht="16" x14ac:dyDescent="0.2">
      <c r="A527" s="679">
        <v>602531000</v>
      </c>
      <c r="B527" s="679" t="s">
        <v>3769</v>
      </c>
      <c r="C527" s="705"/>
      <c r="D527" s="705"/>
      <c r="S527" s="660"/>
      <c r="T527" s="660" t="str">
        <f t="shared" si="48"/>
        <v>602531</v>
      </c>
      <c r="U527" s="660" t="str">
        <f t="shared" si="49"/>
        <v>60253</v>
      </c>
      <c r="V527" s="660" t="str">
        <f t="shared" si="50"/>
        <v>6025</v>
      </c>
      <c r="W527" s="660" t="str">
        <f t="shared" si="51"/>
        <v>602</v>
      </c>
      <c r="X527" s="660" t="str">
        <f t="shared" si="52"/>
        <v>60</v>
      </c>
      <c r="Y527" s="660" t="str">
        <f t="shared" si="53"/>
        <v>6</v>
      </c>
    </row>
    <row r="528" spans="1:25" ht="16" x14ac:dyDescent="0.2">
      <c r="A528" s="679">
        <v>602540000</v>
      </c>
      <c r="B528" s="679" t="s">
        <v>3770</v>
      </c>
      <c r="C528" s="705"/>
      <c r="D528" s="705"/>
      <c r="S528" s="660"/>
      <c r="T528" s="660" t="str">
        <f t="shared" si="48"/>
        <v>602540</v>
      </c>
      <c r="U528" s="660" t="str">
        <f t="shared" si="49"/>
        <v>60254</v>
      </c>
      <c r="V528" s="660" t="str">
        <f t="shared" si="50"/>
        <v>6025</v>
      </c>
      <c r="W528" s="660" t="str">
        <f t="shared" si="51"/>
        <v>602</v>
      </c>
      <c r="X528" s="660" t="str">
        <f t="shared" si="52"/>
        <v>60</v>
      </c>
      <c r="Y528" s="660" t="str">
        <f t="shared" si="53"/>
        <v>6</v>
      </c>
    </row>
    <row r="529" spans="1:25" ht="16" x14ac:dyDescent="0.2">
      <c r="A529" s="679">
        <v>608900000</v>
      </c>
      <c r="B529" s="679" t="s">
        <v>3771</v>
      </c>
      <c r="C529" s="705"/>
      <c r="D529" s="705"/>
      <c r="S529" s="660"/>
      <c r="T529" s="660" t="str">
        <f t="shared" si="48"/>
        <v>608900</v>
      </c>
      <c r="U529" s="660" t="str">
        <f t="shared" si="49"/>
        <v>60890</v>
      </c>
      <c r="V529" s="660" t="str">
        <f t="shared" si="50"/>
        <v>6089</v>
      </c>
      <c r="W529" s="660" t="str">
        <f t="shared" si="51"/>
        <v>608</v>
      </c>
      <c r="X529" s="660" t="str">
        <f t="shared" si="52"/>
        <v>60</v>
      </c>
      <c r="Y529" s="660" t="str">
        <f t="shared" si="53"/>
        <v>6</v>
      </c>
    </row>
    <row r="530" spans="1:25" ht="16" x14ac:dyDescent="0.2">
      <c r="A530" s="679">
        <v>611610000</v>
      </c>
      <c r="B530" s="679" t="s">
        <v>3772</v>
      </c>
      <c r="C530" s="705"/>
      <c r="D530" s="705"/>
      <c r="S530" s="660"/>
      <c r="T530" s="660" t="str">
        <f t="shared" si="48"/>
        <v>611610</v>
      </c>
      <c r="U530" s="660" t="str">
        <f t="shared" si="49"/>
        <v>61161</v>
      </c>
      <c r="V530" s="660" t="str">
        <f t="shared" si="50"/>
        <v>6116</v>
      </c>
      <c r="W530" s="660" t="str">
        <f t="shared" si="51"/>
        <v>611</v>
      </c>
      <c r="X530" s="660" t="str">
        <f t="shared" si="52"/>
        <v>61</v>
      </c>
      <c r="Y530" s="660" t="str">
        <f t="shared" si="53"/>
        <v>6</v>
      </c>
    </row>
    <row r="531" spans="1:25" ht="16" x14ac:dyDescent="0.2">
      <c r="A531" s="679">
        <v>611621000</v>
      </c>
      <c r="B531" s="679" t="s">
        <v>3773</v>
      </c>
      <c r="C531" s="705"/>
      <c r="D531" s="705"/>
      <c r="S531" s="660"/>
      <c r="T531" s="660" t="str">
        <f t="shared" si="48"/>
        <v>611621</v>
      </c>
      <c r="U531" s="660" t="str">
        <f t="shared" si="49"/>
        <v>61162</v>
      </c>
      <c r="V531" s="660" t="str">
        <f t="shared" si="50"/>
        <v>6116</v>
      </c>
      <c r="W531" s="660" t="str">
        <f t="shared" si="51"/>
        <v>611</v>
      </c>
      <c r="X531" s="660" t="str">
        <f t="shared" si="52"/>
        <v>61</v>
      </c>
      <c r="Y531" s="660" t="str">
        <f t="shared" si="53"/>
        <v>6</v>
      </c>
    </row>
    <row r="532" spans="1:25" ht="16" x14ac:dyDescent="0.2">
      <c r="A532" s="679">
        <v>611622000</v>
      </c>
      <c r="B532" s="679" t="s">
        <v>3774</v>
      </c>
      <c r="C532" s="705"/>
      <c r="D532" s="705"/>
      <c r="S532" s="660"/>
      <c r="T532" s="660" t="str">
        <f t="shared" si="48"/>
        <v>611622</v>
      </c>
      <c r="U532" s="660" t="str">
        <f t="shared" si="49"/>
        <v>61162</v>
      </c>
      <c r="V532" s="660" t="str">
        <f t="shared" si="50"/>
        <v>6116</v>
      </c>
      <c r="W532" s="660" t="str">
        <f t="shared" si="51"/>
        <v>611</v>
      </c>
      <c r="X532" s="660" t="str">
        <f t="shared" si="52"/>
        <v>61</v>
      </c>
      <c r="Y532" s="660" t="str">
        <f t="shared" si="53"/>
        <v>6</v>
      </c>
    </row>
    <row r="533" spans="1:25" ht="16" x14ac:dyDescent="0.2">
      <c r="A533" s="679">
        <v>611624000</v>
      </c>
      <c r="B533" s="679" t="s">
        <v>3775</v>
      </c>
      <c r="C533" s="705"/>
      <c r="D533" s="705"/>
      <c r="S533" s="660"/>
      <c r="T533" s="660" t="str">
        <f t="shared" si="48"/>
        <v>611624</v>
      </c>
      <c r="U533" s="660" t="str">
        <f t="shared" si="49"/>
        <v>61162</v>
      </c>
      <c r="V533" s="660" t="str">
        <f t="shared" si="50"/>
        <v>6116</v>
      </c>
      <c r="W533" s="660" t="str">
        <f t="shared" si="51"/>
        <v>611</v>
      </c>
      <c r="X533" s="660" t="str">
        <f t="shared" si="52"/>
        <v>61</v>
      </c>
      <c r="Y533" s="660" t="str">
        <f t="shared" si="53"/>
        <v>6</v>
      </c>
    </row>
    <row r="534" spans="1:25" ht="16" x14ac:dyDescent="0.2">
      <c r="A534" s="679">
        <v>611625000</v>
      </c>
      <c r="B534" s="679" t="s">
        <v>3776</v>
      </c>
      <c r="C534" s="705"/>
      <c r="D534" s="705"/>
      <c r="S534" s="660"/>
      <c r="T534" s="660" t="str">
        <f t="shared" si="48"/>
        <v>611625</v>
      </c>
      <c r="U534" s="660" t="str">
        <f t="shared" si="49"/>
        <v>61162</v>
      </c>
      <c r="V534" s="660" t="str">
        <f t="shared" si="50"/>
        <v>6116</v>
      </c>
      <c r="W534" s="660" t="str">
        <f t="shared" si="51"/>
        <v>611</v>
      </c>
      <c r="X534" s="660" t="str">
        <f t="shared" si="52"/>
        <v>61</v>
      </c>
      <c r="Y534" s="660" t="str">
        <f t="shared" si="53"/>
        <v>6</v>
      </c>
    </row>
    <row r="535" spans="1:25" ht="16" x14ac:dyDescent="0.2">
      <c r="A535" s="679">
        <v>621200000</v>
      </c>
      <c r="B535" s="679" t="s">
        <v>3777</v>
      </c>
      <c r="C535" s="705"/>
      <c r="D535" s="705"/>
      <c r="S535" s="660"/>
      <c r="T535" s="660" t="str">
        <f t="shared" si="48"/>
        <v>621200</v>
      </c>
      <c r="U535" s="660" t="str">
        <f t="shared" si="49"/>
        <v>62120</v>
      </c>
      <c r="V535" s="660" t="str">
        <f t="shared" si="50"/>
        <v>6212</v>
      </c>
      <c r="W535" s="660" t="str">
        <f t="shared" si="51"/>
        <v>621</v>
      </c>
      <c r="X535" s="660" t="str">
        <f t="shared" si="52"/>
        <v>62</v>
      </c>
      <c r="Y535" s="660" t="str">
        <f t="shared" si="53"/>
        <v>6</v>
      </c>
    </row>
    <row r="536" spans="1:25" ht="16" x14ac:dyDescent="0.2">
      <c r="A536" s="679">
        <v>621400000</v>
      </c>
      <c r="B536" s="679" t="s">
        <v>3778</v>
      </c>
      <c r="C536" s="705"/>
      <c r="D536" s="705"/>
      <c r="S536" s="660"/>
      <c r="T536" s="660" t="str">
        <f t="shared" si="48"/>
        <v>621400</v>
      </c>
      <c r="U536" s="660" t="str">
        <f t="shared" si="49"/>
        <v>62140</v>
      </c>
      <c r="V536" s="660" t="str">
        <f t="shared" si="50"/>
        <v>6214</v>
      </c>
      <c r="W536" s="660" t="str">
        <f t="shared" si="51"/>
        <v>621</v>
      </c>
      <c r="X536" s="660" t="str">
        <f t="shared" si="52"/>
        <v>62</v>
      </c>
      <c r="Y536" s="660" t="str">
        <f t="shared" si="53"/>
        <v>6</v>
      </c>
    </row>
    <row r="537" spans="1:25" ht="16" x14ac:dyDescent="0.2">
      <c r="A537" s="679">
        <v>621500000</v>
      </c>
      <c r="B537" s="679" t="s">
        <v>3779</v>
      </c>
      <c r="C537" s="705"/>
      <c r="D537" s="705"/>
      <c r="S537" s="660"/>
      <c r="T537" s="660" t="str">
        <f t="shared" si="48"/>
        <v>621500</v>
      </c>
      <c r="U537" s="660" t="str">
        <f t="shared" si="49"/>
        <v>62150</v>
      </c>
      <c r="V537" s="660" t="str">
        <f t="shared" si="50"/>
        <v>6215</v>
      </c>
      <c r="W537" s="660" t="str">
        <f t="shared" si="51"/>
        <v>621</v>
      </c>
      <c r="X537" s="660" t="str">
        <f t="shared" si="52"/>
        <v>62</v>
      </c>
      <c r="Y537" s="660" t="str">
        <f t="shared" si="53"/>
        <v>6</v>
      </c>
    </row>
    <row r="538" spans="1:25" ht="16" x14ac:dyDescent="0.2">
      <c r="A538" s="679">
        <v>621600000</v>
      </c>
      <c r="B538" s="679" t="s">
        <v>3780</v>
      </c>
      <c r="C538" s="705"/>
      <c r="D538" s="705"/>
      <c r="S538" s="660"/>
      <c r="T538" s="660" t="str">
        <f t="shared" si="48"/>
        <v>621600</v>
      </c>
      <c r="U538" s="660" t="str">
        <f t="shared" si="49"/>
        <v>62160</v>
      </c>
      <c r="V538" s="660" t="str">
        <f t="shared" si="50"/>
        <v>6216</v>
      </c>
      <c r="W538" s="660" t="str">
        <f t="shared" si="51"/>
        <v>621</v>
      </c>
      <c r="X538" s="660" t="str">
        <f t="shared" si="52"/>
        <v>62</v>
      </c>
      <c r="Y538" s="660" t="str">
        <f t="shared" si="53"/>
        <v>6</v>
      </c>
    </row>
    <row r="539" spans="1:25" ht="16" x14ac:dyDescent="0.2">
      <c r="A539" s="679">
        <v>621710000</v>
      </c>
      <c r="B539" s="679" t="s">
        <v>3781</v>
      </c>
      <c r="C539" s="705"/>
      <c r="D539" s="705"/>
      <c r="S539" s="660"/>
      <c r="T539" s="660" t="str">
        <f t="shared" si="48"/>
        <v>621710</v>
      </c>
      <c r="U539" s="660" t="str">
        <f t="shared" si="49"/>
        <v>62171</v>
      </c>
      <c r="V539" s="660" t="str">
        <f t="shared" si="50"/>
        <v>6217</v>
      </c>
      <c r="W539" s="660" t="str">
        <f t="shared" si="51"/>
        <v>621</v>
      </c>
      <c r="X539" s="660" t="str">
        <f t="shared" si="52"/>
        <v>62</v>
      </c>
      <c r="Y539" s="660" t="str">
        <f t="shared" si="53"/>
        <v>6</v>
      </c>
    </row>
    <row r="540" spans="1:25" ht="16" x14ac:dyDescent="0.2">
      <c r="A540" s="679">
        <v>621720000</v>
      </c>
      <c r="B540" s="679" t="s">
        <v>3782</v>
      </c>
      <c r="C540" s="705"/>
      <c r="D540" s="705"/>
      <c r="S540" s="660"/>
      <c r="T540" s="660" t="str">
        <f t="shared" si="48"/>
        <v>621720</v>
      </c>
      <c r="U540" s="660" t="str">
        <f t="shared" si="49"/>
        <v>62172</v>
      </c>
      <c r="V540" s="660" t="str">
        <f t="shared" si="50"/>
        <v>6217</v>
      </c>
      <c r="W540" s="660" t="str">
        <f t="shared" si="51"/>
        <v>621</v>
      </c>
      <c r="X540" s="660" t="str">
        <f t="shared" si="52"/>
        <v>62</v>
      </c>
      <c r="Y540" s="660" t="str">
        <f t="shared" si="53"/>
        <v>6</v>
      </c>
    </row>
    <row r="541" spans="1:25" ht="16" x14ac:dyDescent="0.2">
      <c r="A541" s="679">
        <v>621730000</v>
      </c>
      <c r="B541" s="679" t="s">
        <v>3783</v>
      </c>
      <c r="C541" s="705"/>
      <c r="D541" s="705"/>
      <c r="S541" s="660"/>
      <c r="T541" s="660" t="str">
        <f t="shared" si="48"/>
        <v>621730</v>
      </c>
      <c r="U541" s="660" t="str">
        <f t="shared" si="49"/>
        <v>62173</v>
      </c>
      <c r="V541" s="660" t="str">
        <f t="shared" si="50"/>
        <v>6217</v>
      </c>
      <c r="W541" s="660" t="str">
        <f t="shared" si="51"/>
        <v>621</v>
      </c>
      <c r="X541" s="660" t="str">
        <f t="shared" si="52"/>
        <v>62</v>
      </c>
      <c r="Y541" s="660" t="str">
        <f t="shared" si="53"/>
        <v>6</v>
      </c>
    </row>
    <row r="542" spans="1:25" ht="16" x14ac:dyDescent="0.2">
      <c r="A542" s="679">
        <v>622110000</v>
      </c>
      <c r="B542" s="679" t="s">
        <v>3784</v>
      </c>
      <c r="C542" s="705"/>
      <c r="D542" s="705"/>
      <c r="S542" s="660"/>
      <c r="T542" s="660" t="str">
        <f t="shared" si="48"/>
        <v>622110</v>
      </c>
      <c r="U542" s="660" t="str">
        <f t="shared" si="49"/>
        <v>62211</v>
      </c>
      <c r="V542" s="660" t="str">
        <f t="shared" si="50"/>
        <v>6221</v>
      </c>
      <c r="W542" s="660" t="str">
        <f t="shared" si="51"/>
        <v>622</v>
      </c>
      <c r="X542" s="660" t="str">
        <f t="shared" si="52"/>
        <v>62</v>
      </c>
      <c r="Y542" s="660" t="str">
        <f t="shared" si="53"/>
        <v>6</v>
      </c>
    </row>
    <row r="543" spans="1:25" ht="16" x14ac:dyDescent="0.2">
      <c r="A543" s="679">
        <v>622120000</v>
      </c>
      <c r="B543" s="679" t="s">
        <v>3785</v>
      </c>
      <c r="C543" s="705"/>
      <c r="D543" s="705"/>
      <c r="S543" s="660"/>
      <c r="T543" s="660" t="str">
        <f t="shared" si="48"/>
        <v>622120</v>
      </c>
      <c r="U543" s="660" t="str">
        <f t="shared" si="49"/>
        <v>62212</v>
      </c>
      <c r="V543" s="660" t="str">
        <f t="shared" si="50"/>
        <v>6221</v>
      </c>
      <c r="W543" s="660" t="str">
        <f t="shared" si="51"/>
        <v>622</v>
      </c>
      <c r="X543" s="660" t="str">
        <f t="shared" si="52"/>
        <v>62</v>
      </c>
      <c r="Y543" s="660" t="str">
        <f t="shared" si="53"/>
        <v>6</v>
      </c>
    </row>
    <row r="544" spans="1:25" ht="16" x14ac:dyDescent="0.2">
      <c r="A544" s="679">
        <v>622200000</v>
      </c>
      <c r="B544" s="679" t="s">
        <v>3786</v>
      </c>
      <c r="C544" s="705"/>
      <c r="D544" s="705"/>
      <c r="S544" s="660"/>
      <c r="T544" s="660" t="str">
        <f t="shared" si="48"/>
        <v>622200</v>
      </c>
      <c r="U544" s="660" t="str">
        <f t="shared" si="49"/>
        <v>62220</v>
      </c>
      <c r="V544" s="660" t="str">
        <f t="shared" si="50"/>
        <v>6222</v>
      </c>
      <c r="W544" s="660" t="str">
        <f t="shared" si="51"/>
        <v>622</v>
      </c>
      <c r="X544" s="660" t="str">
        <f t="shared" si="52"/>
        <v>62</v>
      </c>
      <c r="Y544" s="660" t="str">
        <f t="shared" si="53"/>
        <v>6</v>
      </c>
    </row>
    <row r="545" spans="1:25" ht="16" x14ac:dyDescent="0.2">
      <c r="A545" s="679">
        <v>622300000</v>
      </c>
      <c r="B545" s="679" t="s">
        <v>3787</v>
      </c>
      <c r="C545" s="705"/>
      <c r="D545" s="705"/>
      <c r="S545" s="660"/>
      <c r="T545" s="660" t="str">
        <f t="shared" si="48"/>
        <v>622300</v>
      </c>
      <c r="U545" s="660" t="str">
        <f t="shared" si="49"/>
        <v>62230</v>
      </c>
      <c r="V545" s="660" t="str">
        <f t="shared" si="50"/>
        <v>6223</v>
      </c>
      <c r="W545" s="660" t="str">
        <f t="shared" si="51"/>
        <v>622</v>
      </c>
      <c r="X545" s="660" t="str">
        <f t="shared" si="52"/>
        <v>62</v>
      </c>
      <c r="Y545" s="660" t="str">
        <f t="shared" si="53"/>
        <v>6</v>
      </c>
    </row>
    <row r="546" spans="1:25" ht="16" x14ac:dyDescent="0.2">
      <c r="A546" s="679">
        <v>622400000</v>
      </c>
      <c r="B546" s="679" t="s">
        <v>3788</v>
      </c>
      <c r="C546" s="705"/>
      <c r="D546" s="705"/>
      <c r="S546" s="660"/>
      <c r="T546" s="660" t="str">
        <f t="shared" si="48"/>
        <v>622400</v>
      </c>
      <c r="U546" s="660" t="str">
        <f t="shared" si="49"/>
        <v>62240</v>
      </c>
      <c r="V546" s="660" t="str">
        <f t="shared" si="50"/>
        <v>6224</v>
      </c>
      <c r="W546" s="660" t="str">
        <f t="shared" si="51"/>
        <v>622</v>
      </c>
      <c r="X546" s="660" t="str">
        <f t="shared" si="52"/>
        <v>62</v>
      </c>
      <c r="Y546" s="660" t="str">
        <f t="shared" si="53"/>
        <v>6</v>
      </c>
    </row>
    <row r="547" spans="1:25" ht="16" x14ac:dyDescent="0.2">
      <c r="A547" s="679">
        <v>622610000</v>
      </c>
      <c r="B547" s="679" t="s">
        <v>3789</v>
      </c>
      <c r="C547" s="705"/>
      <c r="D547" s="705"/>
      <c r="S547" s="660"/>
      <c r="T547" s="660" t="str">
        <f t="shared" si="48"/>
        <v>622610</v>
      </c>
      <c r="U547" s="660" t="str">
        <f t="shared" si="49"/>
        <v>62261</v>
      </c>
      <c r="V547" s="660" t="str">
        <f t="shared" si="50"/>
        <v>6226</v>
      </c>
      <c r="W547" s="660" t="str">
        <f t="shared" si="51"/>
        <v>622</v>
      </c>
      <c r="X547" s="660" t="str">
        <f t="shared" si="52"/>
        <v>62</v>
      </c>
      <c r="Y547" s="660" t="str">
        <f t="shared" si="53"/>
        <v>6</v>
      </c>
    </row>
    <row r="548" spans="1:25" ht="16" x14ac:dyDescent="0.2">
      <c r="A548" s="679">
        <v>622620000</v>
      </c>
      <c r="B548" s="679" t="s">
        <v>3790</v>
      </c>
      <c r="C548" s="705"/>
      <c r="D548" s="705"/>
      <c r="S548" s="660"/>
      <c r="T548" s="660" t="str">
        <f t="shared" si="48"/>
        <v>622620</v>
      </c>
      <c r="U548" s="660" t="str">
        <f t="shared" si="49"/>
        <v>62262</v>
      </c>
      <c r="V548" s="660" t="str">
        <f t="shared" si="50"/>
        <v>6226</v>
      </c>
      <c r="W548" s="660" t="str">
        <f t="shared" si="51"/>
        <v>622</v>
      </c>
      <c r="X548" s="660" t="str">
        <f t="shared" si="52"/>
        <v>62</v>
      </c>
      <c r="Y548" s="660" t="str">
        <f t="shared" si="53"/>
        <v>6</v>
      </c>
    </row>
    <row r="549" spans="1:25" ht="16" x14ac:dyDescent="0.2">
      <c r="A549" s="679">
        <v>622630000</v>
      </c>
      <c r="B549" s="679" t="s">
        <v>3791</v>
      </c>
      <c r="C549" s="705"/>
      <c r="D549" s="705"/>
      <c r="S549" s="660"/>
      <c r="T549" s="660" t="str">
        <f t="shared" si="48"/>
        <v>622630</v>
      </c>
      <c r="U549" s="660" t="str">
        <f t="shared" si="49"/>
        <v>62263</v>
      </c>
      <c r="V549" s="660" t="str">
        <f t="shared" si="50"/>
        <v>6226</v>
      </c>
      <c r="W549" s="660" t="str">
        <f t="shared" si="51"/>
        <v>622</v>
      </c>
      <c r="X549" s="660" t="str">
        <f t="shared" si="52"/>
        <v>62</v>
      </c>
      <c r="Y549" s="660" t="str">
        <f t="shared" si="53"/>
        <v>6</v>
      </c>
    </row>
    <row r="550" spans="1:25" ht="16" x14ac:dyDescent="0.2">
      <c r="A550" s="679">
        <v>622700000</v>
      </c>
      <c r="B550" s="679" t="s">
        <v>3792</v>
      </c>
      <c r="C550" s="705"/>
      <c r="D550" s="705"/>
      <c r="S550" s="660"/>
      <c r="T550" s="660" t="str">
        <f t="shared" si="48"/>
        <v>622700</v>
      </c>
      <c r="U550" s="660" t="str">
        <f t="shared" si="49"/>
        <v>62270</v>
      </c>
      <c r="V550" s="660" t="str">
        <f t="shared" si="50"/>
        <v>6227</v>
      </c>
      <c r="W550" s="660" t="str">
        <f t="shared" si="51"/>
        <v>622</v>
      </c>
      <c r="X550" s="660" t="str">
        <f t="shared" si="52"/>
        <v>62</v>
      </c>
      <c r="Y550" s="660" t="str">
        <f t="shared" si="53"/>
        <v>6</v>
      </c>
    </row>
    <row r="551" spans="1:25" ht="16" x14ac:dyDescent="0.2">
      <c r="A551" s="679">
        <v>622800000</v>
      </c>
      <c r="B551" s="679" t="s">
        <v>3793</v>
      </c>
      <c r="C551" s="705"/>
      <c r="D551" s="705"/>
      <c r="S551" s="660"/>
      <c r="T551" s="660" t="str">
        <f t="shared" si="48"/>
        <v>622800</v>
      </c>
      <c r="U551" s="660" t="str">
        <f t="shared" si="49"/>
        <v>62280</v>
      </c>
      <c r="V551" s="660" t="str">
        <f t="shared" si="50"/>
        <v>6228</v>
      </c>
      <c r="W551" s="660" t="str">
        <f t="shared" si="51"/>
        <v>622</v>
      </c>
      <c r="X551" s="660" t="str">
        <f t="shared" si="52"/>
        <v>62</v>
      </c>
      <c r="Y551" s="660" t="str">
        <f t="shared" si="53"/>
        <v>6</v>
      </c>
    </row>
    <row r="552" spans="1:25" ht="16" x14ac:dyDescent="0.2">
      <c r="A552" s="679">
        <v>623100000</v>
      </c>
      <c r="B552" s="679" t="s">
        <v>3794</v>
      </c>
      <c r="C552" s="705"/>
      <c r="D552" s="705"/>
      <c r="S552" s="660"/>
      <c r="T552" s="660" t="str">
        <f t="shared" si="48"/>
        <v>623100</v>
      </c>
      <c r="U552" s="660" t="str">
        <f t="shared" si="49"/>
        <v>62310</v>
      </c>
      <c r="V552" s="660" t="str">
        <f t="shared" si="50"/>
        <v>6231</v>
      </c>
      <c r="W552" s="660" t="str">
        <f t="shared" si="51"/>
        <v>623</v>
      </c>
      <c r="X552" s="660" t="str">
        <f t="shared" si="52"/>
        <v>62</v>
      </c>
      <c r="Y552" s="660" t="str">
        <f t="shared" si="53"/>
        <v>6</v>
      </c>
    </row>
    <row r="553" spans="1:25" ht="16" x14ac:dyDescent="0.2">
      <c r="A553" s="679">
        <v>623200000</v>
      </c>
      <c r="B553" s="679" t="s">
        <v>3795</v>
      </c>
      <c r="C553" s="705"/>
      <c r="D553" s="705"/>
      <c r="S553" s="660"/>
      <c r="T553" s="660" t="str">
        <f t="shared" si="48"/>
        <v>623200</v>
      </c>
      <c r="U553" s="660" t="str">
        <f t="shared" si="49"/>
        <v>62320</v>
      </c>
      <c r="V553" s="660" t="str">
        <f t="shared" si="50"/>
        <v>6232</v>
      </c>
      <c r="W553" s="660" t="str">
        <f t="shared" si="51"/>
        <v>623</v>
      </c>
      <c r="X553" s="660" t="str">
        <f t="shared" si="52"/>
        <v>62</v>
      </c>
      <c r="Y553" s="660" t="str">
        <f t="shared" si="53"/>
        <v>6</v>
      </c>
    </row>
    <row r="554" spans="1:25" ht="16" x14ac:dyDescent="0.2">
      <c r="A554" s="679">
        <v>623310000</v>
      </c>
      <c r="B554" s="679" t="s">
        <v>3796</v>
      </c>
      <c r="C554" s="705"/>
      <c r="D554" s="705"/>
      <c r="S554" s="660"/>
      <c r="T554" s="660" t="str">
        <f t="shared" si="48"/>
        <v>623310</v>
      </c>
      <c r="U554" s="660" t="str">
        <f t="shared" si="49"/>
        <v>62331</v>
      </c>
      <c r="V554" s="660" t="str">
        <f t="shared" si="50"/>
        <v>6233</v>
      </c>
      <c r="W554" s="660" t="str">
        <f t="shared" si="51"/>
        <v>623</v>
      </c>
      <c r="X554" s="660" t="str">
        <f t="shared" si="52"/>
        <v>62</v>
      </c>
      <c r="Y554" s="660" t="str">
        <f t="shared" si="53"/>
        <v>6</v>
      </c>
    </row>
    <row r="555" spans="1:25" ht="16" x14ac:dyDescent="0.2">
      <c r="A555" s="679">
        <v>623320000</v>
      </c>
      <c r="B555" s="679" t="s">
        <v>3797</v>
      </c>
      <c r="C555" s="705"/>
      <c r="D555" s="705"/>
      <c r="S555" s="660"/>
      <c r="T555" s="660" t="str">
        <f t="shared" si="48"/>
        <v>623320</v>
      </c>
      <c r="U555" s="660" t="str">
        <f t="shared" si="49"/>
        <v>62332</v>
      </c>
      <c r="V555" s="660" t="str">
        <f t="shared" si="50"/>
        <v>6233</v>
      </c>
      <c r="W555" s="660" t="str">
        <f t="shared" si="51"/>
        <v>623</v>
      </c>
      <c r="X555" s="660" t="str">
        <f t="shared" si="52"/>
        <v>62</v>
      </c>
      <c r="Y555" s="660" t="str">
        <f t="shared" si="53"/>
        <v>6</v>
      </c>
    </row>
    <row r="556" spans="1:25" ht="16" x14ac:dyDescent="0.2">
      <c r="A556" s="679">
        <v>623330000</v>
      </c>
      <c r="B556" s="679" t="s">
        <v>3798</v>
      </c>
      <c r="C556" s="705"/>
      <c r="D556" s="705"/>
      <c r="S556" s="660"/>
      <c r="T556" s="660" t="str">
        <f t="shared" si="48"/>
        <v>623330</v>
      </c>
      <c r="U556" s="660" t="str">
        <f t="shared" si="49"/>
        <v>62333</v>
      </c>
      <c r="V556" s="660" t="str">
        <f t="shared" si="50"/>
        <v>6233</v>
      </c>
      <c r="W556" s="660" t="str">
        <f t="shared" si="51"/>
        <v>623</v>
      </c>
      <c r="X556" s="660" t="str">
        <f t="shared" si="52"/>
        <v>62</v>
      </c>
      <c r="Y556" s="660" t="str">
        <f t="shared" si="53"/>
        <v>6</v>
      </c>
    </row>
    <row r="557" spans="1:25" ht="16" x14ac:dyDescent="0.2">
      <c r="A557" s="679">
        <v>623340000</v>
      </c>
      <c r="B557" s="679" t="s">
        <v>3799</v>
      </c>
      <c r="C557" s="705"/>
      <c r="D557" s="705"/>
      <c r="S557" s="660"/>
      <c r="T557" s="660" t="str">
        <f t="shared" si="48"/>
        <v>623340</v>
      </c>
      <c r="U557" s="660" t="str">
        <f t="shared" si="49"/>
        <v>62334</v>
      </c>
      <c r="V557" s="660" t="str">
        <f t="shared" si="50"/>
        <v>6233</v>
      </c>
      <c r="W557" s="660" t="str">
        <f t="shared" si="51"/>
        <v>623</v>
      </c>
      <c r="X557" s="660" t="str">
        <f t="shared" si="52"/>
        <v>62</v>
      </c>
      <c r="Y557" s="660" t="str">
        <f t="shared" si="53"/>
        <v>6</v>
      </c>
    </row>
    <row r="558" spans="1:25" ht="16" x14ac:dyDescent="0.2">
      <c r="A558" s="679">
        <v>623350000</v>
      </c>
      <c r="B558" s="679" t="s">
        <v>3800</v>
      </c>
      <c r="C558" s="705"/>
      <c r="D558" s="705"/>
      <c r="S558" s="660"/>
      <c r="T558" s="660" t="str">
        <f t="shared" si="48"/>
        <v>623350</v>
      </c>
      <c r="U558" s="660" t="str">
        <f t="shared" si="49"/>
        <v>62335</v>
      </c>
      <c r="V558" s="660" t="str">
        <f t="shared" si="50"/>
        <v>6233</v>
      </c>
      <c r="W558" s="660" t="str">
        <f t="shared" si="51"/>
        <v>623</v>
      </c>
      <c r="X558" s="660" t="str">
        <f t="shared" si="52"/>
        <v>62</v>
      </c>
      <c r="Y558" s="660" t="str">
        <f t="shared" si="53"/>
        <v>6</v>
      </c>
    </row>
    <row r="559" spans="1:25" ht="16" x14ac:dyDescent="0.2">
      <c r="A559" s="679">
        <v>623390000</v>
      </c>
      <c r="B559" s="679" t="s">
        <v>3801</v>
      </c>
      <c r="C559" s="705"/>
      <c r="D559" s="705"/>
      <c r="S559" s="660"/>
      <c r="T559" s="660" t="str">
        <f t="shared" si="48"/>
        <v>623390</v>
      </c>
      <c r="U559" s="660" t="str">
        <f t="shared" si="49"/>
        <v>62339</v>
      </c>
      <c r="V559" s="660" t="str">
        <f t="shared" si="50"/>
        <v>6233</v>
      </c>
      <c r="W559" s="660" t="str">
        <f t="shared" si="51"/>
        <v>623</v>
      </c>
      <c r="X559" s="660" t="str">
        <f t="shared" si="52"/>
        <v>62</v>
      </c>
      <c r="Y559" s="660" t="str">
        <f t="shared" si="53"/>
        <v>6</v>
      </c>
    </row>
    <row r="560" spans="1:25" ht="16" x14ac:dyDescent="0.2">
      <c r="A560" s="679">
        <v>623910000</v>
      </c>
      <c r="B560" s="679" t="s">
        <v>3802</v>
      </c>
      <c r="C560" s="705"/>
      <c r="D560" s="705"/>
      <c r="S560" s="660"/>
      <c r="T560" s="660" t="str">
        <f t="shared" si="48"/>
        <v>623910</v>
      </c>
      <c r="U560" s="660" t="str">
        <f t="shared" si="49"/>
        <v>62391</v>
      </c>
      <c r="V560" s="660" t="str">
        <f t="shared" si="50"/>
        <v>6239</v>
      </c>
      <c r="W560" s="660" t="str">
        <f t="shared" si="51"/>
        <v>623</v>
      </c>
      <c r="X560" s="660" t="str">
        <f t="shared" si="52"/>
        <v>62</v>
      </c>
      <c r="Y560" s="660" t="str">
        <f t="shared" si="53"/>
        <v>6</v>
      </c>
    </row>
    <row r="561" spans="1:25" ht="16" x14ac:dyDescent="0.2">
      <c r="A561" s="695">
        <v>631110000</v>
      </c>
      <c r="B561" s="679" t="s">
        <v>3803</v>
      </c>
      <c r="C561" s="705"/>
      <c r="D561" s="705"/>
      <c r="S561" s="660"/>
      <c r="T561" s="660" t="str">
        <f t="shared" si="48"/>
        <v>631110</v>
      </c>
      <c r="U561" s="660" t="str">
        <f t="shared" si="49"/>
        <v>63111</v>
      </c>
      <c r="V561" s="660" t="str">
        <f t="shared" si="50"/>
        <v>6311</v>
      </c>
      <c r="W561" s="660" t="str">
        <f t="shared" si="51"/>
        <v>631</v>
      </c>
      <c r="X561" s="660" t="str">
        <f t="shared" si="52"/>
        <v>63</v>
      </c>
      <c r="Y561" s="660" t="str">
        <f t="shared" si="53"/>
        <v>6</v>
      </c>
    </row>
    <row r="562" spans="1:25" ht="16" x14ac:dyDescent="0.2">
      <c r="A562" s="695">
        <v>631120000</v>
      </c>
      <c r="B562" s="679" t="s">
        <v>3804</v>
      </c>
      <c r="C562" s="705"/>
      <c r="D562" s="705"/>
      <c r="S562" s="660"/>
      <c r="T562" s="660" t="str">
        <f t="shared" si="48"/>
        <v>631120</v>
      </c>
      <c r="U562" s="660" t="str">
        <f t="shared" si="49"/>
        <v>63112</v>
      </c>
      <c r="V562" s="660" t="str">
        <f t="shared" si="50"/>
        <v>6311</v>
      </c>
      <c r="W562" s="660" t="str">
        <f t="shared" si="51"/>
        <v>631</v>
      </c>
      <c r="X562" s="660" t="str">
        <f t="shared" si="52"/>
        <v>63</v>
      </c>
      <c r="Y562" s="660" t="str">
        <f t="shared" si="53"/>
        <v>6</v>
      </c>
    </row>
    <row r="563" spans="1:25" ht="16" x14ac:dyDescent="0.2">
      <c r="A563" s="679">
        <v>632100000</v>
      </c>
      <c r="B563" s="679" t="s">
        <v>3805</v>
      </c>
      <c r="C563" s="705"/>
      <c r="D563" s="705"/>
      <c r="S563" s="660"/>
      <c r="T563" s="660" t="str">
        <f t="shared" si="48"/>
        <v>632100</v>
      </c>
      <c r="U563" s="660" t="str">
        <f t="shared" si="49"/>
        <v>63210</v>
      </c>
      <c r="V563" s="660" t="str">
        <f t="shared" si="50"/>
        <v>6321</v>
      </c>
      <c r="W563" s="660" t="str">
        <f t="shared" si="51"/>
        <v>632</v>
      </c>
      <c r="X563" s="660" t="str">
        <f t="shared" si="52"/>
        <v>63</v>
      </c>
      <c r="Y563" s="660" t="str">
        <f t="shared" si="53"/>
        <v>6</v>
      </c>
    </row>
    <row r="564" spans="1:25" ht="16" x14ac:dyDescent="0.2">
      <c r="A564" s="679">
        <v>632300000</v>
      </c>
      <c r="B564" s="679" t="s">
        <v>3806</v>
      </c>
      <c r="C564" s="705"/>
      <c r="D564" s="705"/>
      <c r="S564" s="660"/>
      <c r="T564" s="660" t="str">
        <f t="shared" si="48"/>
        <v>632300</v>
      </c>
      <c r="U564" s="660" t="str">
        <f t="shared" si="49"/>
        <v>63230</v>
      </c>
      <c r="V564" s="660" t="str">
        <f t="shared" si="50"/>
        <v>6323</v>
      </c>
      <c r="W564" s="660" t="str">
        <f t="shared" si="51"/>
        <v>632</v>
      </c>
      <c r="X564" s="660" t="str">
        <f t="shared" si="52"/>
        <v>63</v>
      </c>
      <c r="Y564" s="660" t="str">
        <f t="shared" si="53"/>
        <v>6</v>
      </c>
    </row>
    <row r="565" spans="1:25" ht="16" x14ac:dyDescent="0.2">
      <c r="A565" s="679">
        <v>632400000</v>
      </c>
      <c r="B565" s="679" t="s">
        <v>3807</v>
      </c>
      <c r="C565" s="705"/>
      <c r="D565" s="705"/>
      <c r="S565" s="660"/>
      <c r="T565" s="660" t="str">
        <f t="shared" si="48"/>
        <v>632400</v>
      </c>
      <c r="U565" s="660" t="str">
        <f t="shared" si="49"/>
        <v>63240</v>
      </c>
      <c r="V565" s="660" t="str">
        <f t="shared" si="50"/>
        <v>6324</v>
      </c>
      <c r="W565" s="660" t="str">
        <f t="shared" si="51"/>
        <v>632</v>
      </c>
      <c r="X565" s="660" t="str">
        <f t="shared" si="52"/>
        <v>63</v>
      </c>
      <c r="Y565" s="660" t="str">
        <f t="shared" si="53"/>
        <v>6</v>
      </c>
    </row>
    <row r="566" spans="1:25" ht="16" x14ac:dyDescent="0.2">
      <c r="A566" s="679">
        <v>632900000</v>
      </c>
      <c r="B566" s="679" t="s">
        <v>3808</v>
      </c>
      <c r="C566" s="705"/>
      <c r="D566" s="705"/>
      <c r="S566" s="660"/>
      <c r="T566" s="660" t="str">
        <f t="shared" si="48"/>
        <v>632900</v>
      </c>
      <c r="U566" s="660" t="str">
        <f t="shared" si="49"/>
        <v>63290</v>
      </c>
      <c r="V566" s="660" t="str">
        <f t="shared" si="50"/>
        <v>6329</v>
      </c>
      <c r="W566" s="660" t="str">
        <f t="shared" si="51"/>
        <v>632</v>
      </c>
      <c r="X566" s="660" t="str">
        <f t="shared" si="52"/>
        <v>63</v>
      </c>
      <c r="Y566" s="660" t="str">
        <f t="shared" si="53"/>
        <v>6</v>
      </c>
    </row>
    <row r="567" spans="1:25" ht="16" x14ac:dyDescent="0.2">
      <c r="A567" s="679">
        <v>633100000</v>
      </c>
      <c r="B567" s="679" t="s">
        <v>3808</v>
      </c>
      <c r="C567" s="705"/>
      <c r="D567" s="705"/>
      <c r="S567" s="660"/>
      <c r="T567" s="660" t="str">
        <f t="shared" si="48"/>
        <v>633100</v>
      </c>
      <c r="U567" s="660" t="str">
        <f t="shared" si="49"/>
        <v>63310</v>
      </c>
      <c r="V567" s="660" t="str">
        <f t="shared" si="50"/>
        <v>6331</v>
      </c>
      <c r="W567" s="660" t="str">
        <f t="shared" si="51"/>
        <v>633</v>
      </c>
      <c r="X567" s="660" t="str">
        <f t="shared" si="52"/>
        <v>63</v>
      </c>
      <c r="Y567" s="660" t="str">
        <f t="shared" si="53"/>
        <v>6</v>
      </c>
    </row>
    <row r="568" spans="1:25" ht="16" x14ac:dyDescent="0.2">
      <c r="A568" s="679">
        <v>641100000</v>
      </c>
      <c r="B568" s="679" t="s">
        <v>3809</v>
      </c>
      <c r="C568" s="705"/>
      <c r="D568" s="705"/>
      <c r="S568" s="660"/>
      <c r="T568" s="660" t="str">
        <f t="shared" si="48"/>
        <v>641100</v>
      </c>
      <c r="U568" s="660" t="str">
        <f t="shared" si="49"/>
        <v>64110</v>
      </c>
      <c r="V568" s="660" t="str">
        <f t="shared" si="50"/>
        <v>6411</v>
      </c>
      <c r="W568" s="660" t="str">
        <f t="shared" si="51"/>
        <v>641</v>
      </c>
      <c r="X568" s="660" t="str">
        <f t="shared" si="52"/>
        <v>64</v>
      </c>
      <c r="Y568" s="660" t="str">
        <f t="shared" si="53"/>
        <v>6</v>
      </c>
    </row>
    <row r="569" spans="1:25" ht="16" x14ac:dyDescent="0.2">
      <c r="A569" s="679">
        <v>641200000</v>
      </c>
      <c r="B569" s="679" t="s">
        <v>3810</v>
      </c>
      <c r="C569" s="705"/>
      <c r="D569" s="705"/>
      <c r="S569" s="660"/>
      <c r="T569" s="660" t="str">
        <f t="shared" si="48"/>
        <v>641200</v>
      </c>
      <c r="U569" s="660" t="str">
        <f t="shared" si="49"/>
        <v>64120</v>
      </c>
      <c r="V569" s="660" t="str">
        <f t="shared" si="50"/>
        <v>6412</v>
      </c>
      <c r="W569" s="660" t="str">
        <f t="shared" si="51"/>
        <v>641</v>
      </c>
      <c r="X569" s="660" t="str">
        <f t="shared" si="52"/>
        <v>64</v>
      </c>
      <c r="Y569" s="660" t="str">
        <f t="shared" si="53"/>
        <v>6</v>
      </c>
    </row>
    <row r="570" spans="1:25" ht="16" x14ac:dyDescent="0.2">
      <c r="A570" s="679">
        <v>641300000</v>
      </c>
      <c r="B570" s="679" t="s">
        <v>3811</v>
      </c>
      <c r="C570" s="705"/>
      <c r="D570" s="705"/>
      <c r="S570" s="660"/>
      <c r="T570" s="660" t="str">
        <f t="shared" si="48"/>
        <v>641300</v>
      </c>
      <c r="U570" s="660" t="str">
        <f t="shared" si="49"/>
        <v>64130</v>
      </c>
      <c r="V570" s="660" t="str">
        <f t="shared" si="50"/>
        <v>6413</v>
      </c>
      <c r="W570" s="660" t="str">
        <f t="shared" si="51"/>
        <v>641</v>
      </c>
      <c r="X570" s="660" t="str">
        <f t="shared" si="52"/>
        <v>64</v>
      </c>
      <c r="Y570" s="660" t="str">
        <f t="shared" si="53"/>
        <v>6</v>
      </c>
    </row>
    <row r="571" spans="1:25" ht="16" x14ac:dyDescent="0.2">
      <c r="A571" s="679">
        <v>641500000</v>
      </c>
      <c r="B571" s="679" t="s">
        <v>3812</v>
      </c>
      <c r="C571" s="705"/>
      <c r="D571" s="705"/>
      <c r="S571" s="660"/>
      <c r="T571" s="660" t="str">
        <f t="shared" si="48"/>
        <v>641500</v>
      </c>
      <c r="U571" s="660" t="str">
        <f t="shared" si="49"/>
        <v>64150</v>
      </c>
      <c r="V571" s="660" t="str">
        <f t="shared" si="50"/>
        <v>6415</v>
      </c>
      <c r="W571" s="660" t="str">
        <f t="shared" si="51"/>
        <v>641</v>
      </c>
      <c r="X571" s="660" t="str">
        <f t="shared" si="52"/>
        <v>64</v>
      </c>
      <c r="Y571" s="660" t="str">
        <f t="shared" si="53"/>
        <v>6</v>
      </c>
    </row>
    <row r="572" spans="1:25" ht="16" x14ac:dyDescent="0.2">
      <c r="A572" s="679">
        <v>641600000</v>
      </c>
      <c r="B572" s="679" t="s">
        <v>3813</v>
      </c>
      <c r="C572" s="705"/>
      <c r="D572" s="705"/>
      <c r="S572" s="660"/>
      <c r="T572" s="660" t="str">
        <f t="shared" si="48"/>
        <v>641600</v>
      </c>
      <c r="U572" s="660" t="str">
        <f t="shared" si="49"/>
        <v>64160</v>
      </c>
      <c r="V572" s="660" t="str">
        <f t="shared" si="50"/>
        <v>6416</v>
      </c>
      <c r="W572" s="660" t="str">
        <f t="shared" si="51"/>
        <v>641</v>
      </c>
      <c r="X572" s="660" t="str">
        <f t="shared" si="52"/>
        <v>64</v>
      </c>
      <c r="Y572" s="660" t="str">
        <f t="shared" si="53"/>
        <v>6</v>
      </c>
    </row>
    <row r="573" spans="1:25" ht="16" x14ac:dyDescent="0.2">
      <c r="A573" s="679">
        <v>642100000</v>
      </c>
      <c r="B573" s="679" t="s">
        <v>3814</v>
      </c>
      <c r="C573" s="705"/>
      <c r="D573" s="705"/>
      <c r="S573" s="660"/>
      <c r="T573" s="660" t="str">
        <f t="shared" si="48"/>
        <v>642100</v>
      </c>
      <c r="U573" s="660" t="str">
        <f t="shared" si="49"/>
        <v>64210</v>
      </c>
      <c r="V573" s="660" t="str">
        <f t="shared" si="50"/>
        <v>6421</v>
      </c>
      <c r="W573" s="660" t="str">
        <f t="shared" si="51"/>
        <v>642</v>
      </c>
      <c r="X573" s="660" t="str">
        <f t="shared" si="52"/>
        <v>64</v>
      </c>
      <c r="Y573" s="660" t="str">
        <f t="shared" si="53"/>
        <v>6</v>
      </c>
    </row>
    <row r="574" spans="1:25" ht="16" x14ac:dyDescent="0.2">
      <c r="A574" s="679">
        <v>642200000</v>
      </c>
      <c r="B574" s="679" t="s">
        <v>3815</v>
      </c>
      <c r="C574" s="705"/>
      <c r="D574" s="705"/>
      <c r="S574" s="660"/>
      <c r="T574" s="660" t="str">
        <f t="shared" si="48"/>
        <v>642200</v>
      </c>
      <c r="U574" s="660" t="str">
        <f t="shared" si="49"/>
        <v>64220</v>
      </c>
      <c r="V574" s="660" t="str">
        <f t="shared" si="50"/>
        <v>6422</v>
      </c>
      <c r="W574" s="660" t="str">
        <f t="shared" si="51"/>
        <v>642</v>
      </c>
      <c r="X574" s="660" t="str">
        <f t="shared" si="52"/>
        <v>64</v>
      </c>
      <c r="Y574" s="660" t="str">
        <f t="shared" si="53"/>
        <v>6</v>
      </c>
    </row>
    <row r="575" spans="1:25" ht="16" x14ac:dyDescent="0.2">
      <c r="A575" s="679">
        <v>642300000</v>
      </c>
      <c r="B575" s="679" t="s">
        <v>3816</v>
      </c>
      <c r="C575" s="705"/>
      <c r="D575" s="705"/>
      <c r="S575" s="660"/>
      <c r="T575" s="660" t="str">
        <f t="shared" si="48"/>
        <v>642300</v>
      </c>
      <c r="U575" s="660" t="str">
        <f t="shared" si="49"/>
        <v>64230</v>
      </c>
      <c r="V575" s="660" t="str">
        <f t="shared" si="50"/>
        <v>6423</v>
      </c>
      <c r="W575" s="660" t="str">
        <f t="shared" si="51"/>
        <v>642</v>
      </c>
      <c r="X575" s="660" t="str">
        <f t="shared" si="52"/>
        <v>64</v>
      </c>
      <c r="Y575" s="660" t="str">
        <f t="shared" si="53"/>
        <v>6</v>
      </c>
    </row>
    <row r="576" spans="1:25" ht="16" x14ac:dyDescent="0.2">
      <c r="A576" s="679">
        <v>642400000</v>
      </c>
      <c r="B576" s="679" t="s">
        <v>3817</v>
      </c>
      <c r="C576" s="705"/>
      <c r="D576" s="705"/>
      <c r="S576" s="660"/>
      <c r="T576" s="660" t="str">
        <f t="shared" si="48"/>
        <v>642400</v>
      </c>
      <c r="U576" s="660" t="str">
        <f t="shared" si="49"/>
        <v>64240</v>
      </c>
      <c r="V576" s="660" t="str">
        <f t="shared" si="50"/>
        <v>6424</v>
      </c>
      <c r="W576" s="660" t="str">
        <f t="shared" si="51"/>
        <v>642</v>
      </c>
      <c r="X576" s="660" t="str">
        <f t="shared" si="52"/>
        <v>64</v>
      </c>
      <c r="Y576" s="660" t="str">
        <f t="shared" si="53"/>
        <v>6</v>
      </c>
    </row>
    <row r="577" spans="1:25" ht="16" x14ac:dyDescent="0.2">
      <c r="A577" s="679">
        <v>642500000</v>
      </c>
      <c r="B577" s="679" t="s">
        <v>3818</v>
      </c>
      <c r="C577" s="705"/>
      <c r="D577" s="705"/>
      <c r="S577" s="660"/>
      <c r="T577" s="660" t="str">
        <f t="shared" si="48"/>
        <v>642500</v>
      </c>
      <c r="U577" s="660" t="str">
        <f t="shared" si="49"/>
        <v>64250</v>
      </c>
      <c r="V577" s="660" t="str">
        <f t="shared" si="50"/>
        <v>6425</v>
      </c>
      <c r="W577" s="660" t="str">
        <f t="shared" si="51"/>
        <v>642</v>
      </c>
      <c r="X577" s="660" t="str">
        <f t="shared" si="52"/>
        <v>64</v>
      </c>
      <c r="Y577" s="660" t="str">
        <f t="shared" si="53"/>
        <v>6</v>
      </c>
    </row>
    <row r="578" spans="1:25" ht="16" x14ac:dyDescent="0.2">
      <c r="A578" s="679">
        <v>643000000</v>
      </c>
      <c r="B578" s="679" t="s">
        <v>3819</v>
      </c>
      <c r="C578" s="705"/>
      <c r="D578" s="705"/>
      <c r="S578" s="660"/>
      <c r="T578" s="660" t="str">
        <f t="shared" si="48"/>
        <v>643000</v>
      </c>
      <c r="U578" s="660" t="str">
        <f t="shared" si="49"/>
        <v>64300</v>
      </c>
      <c r="V578" s="660" t="str">
        <f t="shared" si="50"/>
        <v>6430</v>
      </c>
      <c r="W578" s="660" t="str">
        <f t="shared" si="51"/>
        <v>643</v>
      </c>
      <c r="X578" s="660" t="str">
        <f t="shared" si="52"/>
        <v>64</v>
      </c>
      <c r="Y578" s="660" t="str">
        <f t="shared" si="53"/>
        <v>6</v>
      </c>
    </row>
    <row r="579" spans="1:25" ht="16" x14ac:dyDescent="0.2">
      <c r="A579" s="679">
        <v>661110000</v>
      </c>
      <c r="B579" s="679" t="s">
        <v>3820</v>
      </c>
      <c r="C579" s="705"/>
      <c r="D579" s="705"/>
      <c r="S579" s="660"/>
      <c r="T579" s="660" t="str">
        <f t="shared" si="48"/>
        <v>661110</v>
      </c>
      <c r="U579" s="660" t="str">
        <f t="shared" si="49"/>
        <v>66111</v>
      </c>
      <c r="V579" s="660" t="str">
        <f t="shared" si="50"/>
        <v>6611</v>
      </c>
      <c r="W579" s="660" t="str">
        <f t="shared" si="51"/>
        <v>661</v>
      </c>
      <c r="X579" s="660" t="str">
        <f t="shared" si="52"/>
        <v>66</v>
      </c>
      <c r="Y579" s="660" t="str">
        <f t="shared" si="53"/>
        <v>6</v>
      </c>
    </row>
    <row r="580" spans="1:25" ht="16" x14ac:dyDescent="0.2">
      <c r="A580" s="679">
        <v>661120000</v>
      </c>
      <c r="B580" s="679" t="s">
        <v>3821</v>
      </c>
      <c r="C580" s="705"/>
      <c r="D580" s="705"/>
      <c r="S580" s="660"/>
      <c r="T580" s="660" t="str">
        <f t="shared" ref="T580:T643" si="54">IF(LEN($A580)&gt;=2,LEFT($A580,6),"")</f>
        <v>661120</v>
      </c>
      <c r="U580" s="660" t="str">
        <f t="shared" ref="U580:U643" si="55">IF(LEN($A580)&gt;=2,LEFT($A580,5),"")</f>
        <v>66112</v>
      </c>
      <c r="V580" s="660" t="str">
        <f t="shared" ref="V580:V643" si="56">IF(LEN($A580)&gt;=2,LEFT($A580,4),"")</f>
        <v>6611</v>
      </c>
      <c r="W580" s="660" t="str">
        <f t="shared" ref="W580:W643" si="57">IF(LEN($A580)&gt;=2,LEFT($A580,3),"")</f>
        <v>661</v>
      </c>
      <c r="X580" s="660" t="str">
        <f t="shared" ref="X580:X643" si="58">IF(LEN($A580)&gt;=2,LEFT($A580,2),"")</f>
        <v>66</v>
      </c>
      <c r="Y580" s="660" t="str">
        <f t="shared" ref="Y580:Y643" si="59">IF(LEN($A580)&gt;=2,LEFT($A580,1),"")</f>
        <v>6</v>
      </c>
    </row>
    <row r="581" spans="1:25" ht="16" x14ac:dyDescent="0.2">
      <c r="A581" s="679">
        <v>661220000</v>
      </c>
      <c r="B581" s="679" t="s">
        <v>3822</v>
      </c>
      <c r="C581" s="705"/>
      <c r="D581" s="705"/>
      <c r="S581" s="660"/>
      <c r="T581" s="660" t="str">
        <f t="shared" si="54"/>
        <v>661220</v>
      </c>
      <c r="U581" s="660" t="str">
        <f t="shared" si="55"/>
        <v>66122</v>
      </c>
      <c r="V581" s="660" t="str">
        <f t="shared" si="56"/>
        <v>6612</v>
      </c>
      <c r="W581" s="660" t="str">
        <f t="shared" si="57"/>
        <v>661</v>
      </c>
      <c r="X581" s="660" t="str">
        <f t="shared" si="58"/>
        <v>66</v>
      </c>
      <c r="Y581" s="660" t="str">
        <f t="shared" si="59"/>
        <v>6</v>
      </c>
    </row>
    <row r="582" spans="1:25" ht="16" x14ac:dyDescent="0.2">
      <c r="A582" s="679">
        <v>664120000</v>
      </c>
      <c r="B582" s="679" t="s">
        <v>3823</v>
      </c>
      <c r="C582" s="705"/>
      <c r="D582" s="705"/>
      <c r="S582" s="660"/>
      <c r="T582" s="660" t="str">
        <f t="shared" si="54"/>
        <v>664120</v>
      </c>
      <c r="U582" s="660" t="str">
        <f t="shared" si="55"/>
        <v>66412</v>
      </c>
      <c r="V582" s="660" t="str">
        <f t="shared" si="56"/>
        <v>6641</v>
      </c>
      <c r="W582" s="660" t="str">
        <f t="shared" si="57"/>
        <v>664</v>
      </c>
      <c r="X582" s="660" t="str">
        <f t="shared" si="58"/>
        <v>66</v>
      </c>
      <c r="Y582" s="660" t="str">
        <f t="shared" si="59"/>
        <v>6</v>
      </c>
    </row>
    <row r="583" spans="1:25" ht="16" x14ac:dyDescent="0.2">
      <c r="A583" s="679">
        <v>664200000</v>
      </c>
      <c r="B583" s="679" t="s">
        <v>3824</v>
      </c>
      <c r="C583" s="705"/>
      <c r="D583" s="705"/>
      <c r="S583" s="660"/>
      <c r="T583" s="660" t="str">
        <f t="shared" si="54"/>
        <v>664200</v>
      </c>
      <c r="U583" s="660" t="str">
        <f t="shared" si="55"/>
        <v>66420</v>
      </c>
      <c r="V583" s="660" t="str">
        <f t="shared" si="56"/>
        <v>6642</v>
      </c>
      <c r="W583" s="660" t="str">
        <f t="shared" si="57"/>
        <v>664</v>
      </c>
      <c r="X583" s="660" t="str">
        <f t="shared" si="58"/>
        <v>66</v>
      </c>
      <c r="Y583" s="660" t="str">
        <f t="shared" si="59"/>
        <v>6</v>
      </c>
    </row>
    <row r="584" spans="1:25" ht="16" x14ac:dyDescent="0.2">
      <c r="A584" s="679">
        <v>664300000</v>
      </c>
      <c r="B584" s="679" t="s">
        <v>3825</v>
      </c>
      <c r="C584" s="705"/>
      <c r="D584" s="705"/>
      <c r="S584" s="660"/>
      <c r="T584" s="660" t="str">
        <f t="shared" si="54"/>
        <v>664300</v>
      </c>
      <c r="U584" s="660" t="str">
        <f t="shared" si="55"/>
        <v>66430</v>
      </c>
      <c r="V584" s="660" t="str">
        <f t="shared" si="56"/>
        <v>6643</v>
      </c>
      <c r="W584" s="660" t="str">
        <f t="shared" si="57"/>
        <v>664</v>
      </c>
      <c r="X584" s="660" t="str">
        <f t="shared" si="58"/>
        <v>66</v>
      </c>
      <c r="Y584" s="660" t="str">
        <f t="shared" si="59"/>
        <v>6</v>
      </c>
    </row>
    <row r="585" spans="1:25" ht="16" x14ac:dyDescent="0.2">
      <c r="A585" s="679">
        <v>666000000</v>
      </c>
      <c r="B585" s="679" t="s">
        <v>3826</v>
      </c>
      <c r="C585" s="705"/>
      <c r="D585" s="705"/>
      <c r="S585" s="660"/>
      <c r="T585" s="660" t="str">
        <f t="shared" si="54"/>
        <v>666000</v>
      </c>
      <c r="U585" s="660" t="str">
        <f t="shared" si="55"/>
        <v>66600</v>
      </c>
      <c r="V585" s="660" t="str">
        <f t="shared" si="56"/>
        <v>6660</v>
      </c>
      <c r="W585" s="660" t="str">
        <f t="shared" si="57"/>
        <v>666</v>
      </c>
      <c r="X585" s="660" t="str">
        <f t="shared" si="58"/>
        <v>66</v>
      </c>
      <c r="Y585" s="660" t="str">
        <f t="shared" si="59"/>
        <v>6</v>
      </c>
    </row>
    <row r="586" spans="1:25" ht="16" x14ac:dyDescent="0.2">
      <c r="A586" s="679">
        <v>667100000</v>
      </c>
      <c r="B586" s="679" t="s">
        <v>3827</v>
      </c>
      <c r="C586" s="705"/>
      <c r="D586" s="705"/>
      <c r="S586" s="660"/>
      <c r="T586" s="660" t="str">
        <f t="shared" si="54"/>
        <v>667100</v>
      </c>
      <c r="U586" s="660" t="str">
        <f t="shared" si="55"/>
        <v>66710</v>
      </c>
      <c r="V586" s="660" t="str">
        <f t="shared" si="56"/>
        <v>6671</v>
      </c>
      <c r="W586" s="660" t="str">
        <f t="shared" si="57"/>
        <v>667</v>
      </c>
      <c r="X586" s="660" t="str">
        <f t="shared" si="58"/>
        <v>66</v>
      </c>
      <c r="Y586" s="660" t="str">
        <f t="shared" si="59"/>
        <v>6</v>
      </c>
    </row>
    <row r="587" spans="1:25" ht="16" x14ac:dyDescent="0.2">
      <c r="A587" s="679">
        <v>667200000</v>
      </c>
      <c r="B587" s="679" t="s">
        <v>3828</v>
      </c>
      <c r="C587" s="705"/>
      <c r="D587" s="705"/>
      <c r="S587" s="660"/>
      <c r="T587" s="660" t="str">
        <f t="shared" si="54"/>
        <v>667200</v>
      </c>
      <c r="U587" s="660" t="str">
        <f t="shared" si="55"/>
        <v>66720</v>
      </c>
      <c r="V587" s="660" t="str">
        <f t="shared" si="56"/>
        <v>6672</v>
      </c>
      <c r="W587" s="660" t="str">
        <f t="shared" si="57"/>
        <v>667</v>
      </c>
      <c r="X587" s="660" t="str">
        <f t="shared" si="58"/>
        <v>66</v>
      </c>
      <c r="Y587" s="660" t="str">
        <f t="shared" si="59"/>
        <v>6</v>
      </c>
    </row>
    <row r="588" spans="1:25" ht="16" x14ac:dyDescent="0.2">
      <c r="A588" s="679">
        <v>669110000</v>
      </c>
      <c r="B588" s="679" t="s">
        <v>3829</v>
      </c>
      <c r="C588" s="705"/>
      <c r="D588" s="705"/>
      <c r="S588" s="660"/>
      <c r="T588" s="660" t="str">
        <f t="shared" si="54"/>
        <v>669110</v>
      </c>
      <c r="U588" s="660" t="str">
        <f t="shared" si="55"/>
        <v>66911</v>
      </c>
      <c r="V588" s="660" t="str">
        <f t="shared" si="56"/>
        <v>6691</v>
      </c>
      <c r="W588" s="660" t="str">
        <f t="shared" si="57"/>
        <v>669</v>
      </c>
      <c r="X588" s="660" t="str">
        <f t="shared" si="58"/>
        <v>66</v>
      </c>
      <c r="Y588" s="660" t="str">
        <f t="shared" si="59"/>
        <v>6</v>
      </c>
    </row>
    <row r="589" spans="1:25" ht="16" x14ac:dyDescent="0.2">
      <c r="A589" s="679">
        <v>669210000</v>
      </c>
      <c r="B589" s="679" t="s">
        <v>3830</v>
      </c>
      <c r="C589" s="705"/>
      <c r="D589" s="705"/>
      <c r="S589" s="660"/>
      <c r="T589" s="660" t="str">
        <f t="shared" si="54"/>
        <v>669210</v>
      </c>
      <c r="U589" s="660" t="str">
        <f t="shared" si="55"/>
        <v>66921</v>
      </c>
      <c r="V589" s="660" t="str">
        <f t="shared" si="56"/>
        <v>6692</v>
      </c>
      <c r="W589" s="660" t="str">
        <f t="shared" si="57"/>
        <v>669</v>
      </c>
      <c r="X589" s="660" t="str">
        <f t="shared" si="58"/>
        <v>66</v>
      </c>
      <c r="Y589" s="660" t="str">
        <f t="shared" si="59"/>
        <v>6</v>
      </c>
    </row>
    <row r="590" spans="1:25" ht="16" x14ac:dyDescent="0.2">
      <c r="A590" s="679">
        <v>669220000</v>
      </c>
      <c r="B590" s="679" t="s">
        <v>3831</v>
      </c>
      <c r="C590" s="705"/>
      <c r="D590" s="705"/>
      <c r="S590" s="660"/>
      <c r="T590" s="660" t="str">
        <f t="shared" si="54"/>
        <v>669220</v>
      </c>
      <c r="U590" s="660" t="str">
        <f t="shared" si="55"/>
        <v>66922</v>
      </c>
      <c r="V590" s="660" t="str">
        <f t="shared" si="56"/>
        <v>6692</v>
      </c>
      <c r="W590" s="660" t="str">
        <f t="shared" si="57"/>
        <v>669</v>
      </c>
      <c r="X590" s="660" t="str">
        <f t="shared" si="58"/>
        <v>66</v>
      </c>
      <c r="Y590" s="660" t="str">
        <f t="shared" si="59"/>
        <v>6</v>
      </c>
    </row>
    <row r="591" spans="1:25" ht="16" x14ac:dyDescent="0.2">
      <c r="A591" s="679">
        <v>671300000</v>
      </c>
      <c r="B591" s="679" t="s">
        <v>3832</v>
      </c>
      <c r="C591" s="705"/>
      <c r="D591" s="705"/>
      <c r="S591" s="660"/>
      <c r="T591" s="660" t="str">
        <f t="shared" si="54"/>
        <v>671300</v>
      </c>
      <c r="U591" s="660" t="str">
        <f t="shared" si="55"/>
        <v>67130</v>
      </c>
      <c r="V591" s="660" t="str">
        <f t="shared" si="56"/>
        <v>6713</v>
      </c>
      <c r="W591" s="660" t="str">
        <f t="shared" si="57"/>
        <v>671</v>
      </c>
      <c r="X591" s="660" t="str">
        <f t="shared" si="58"/>
        <v>67</v>
      </c>
      <c r="Y591" s="660" t="str">
        <f t="shared" si="59"/>
        <v>6</v>
      </c>
    </row>
    <row r="592" spans="1:25" ht="16" x14ac:dyDescent="0.2">
      <c r="A592" s="679">
        <v>671600000</v>
      </c>
      <c r="B592" s="679" t="s">
        <v>3833</v>
      </c>
      <c r="C592" s="705"/>
      <c r="D592" s="705"/>
      <c r="S592" s="660"/>
      <c r="T592" s="660" t="str">
        <f t="shared" si="54"/>
        <v>671600</v>
      </c>
      <c r="U592" s="660" t="str">
        <f t="shared" si="55"/>
        <v>67160</v>
      </c>
      <c r="V592" s="660" t="str">
        <f t="shared" si="56"/>
        <v>6716</v>
      </c>
      <c r="W592" s="660" t="str">
        <f t="shared" si="57"/>
        <v>671</v>
      </c>
      <c r="X592" s="660" t="str">
        <f t="shared" si="58"/>
        <v>67</v>
      </c>
      <c r="Y592" s="660" t="str">
        <f t="shared" si="59"/>
        <v>6</v>
      </c>
    </row>
    <row r="593" spans="1:25" ht="16" x14ac:dyDescent="0.2">
      <c r="A593" s="679">
        <v>671900000</v>
      </c>
      <c r="B593" s="679" t="s">
        <v>3834</v>
      </c>
      <c r="C593" s="705"/>
      <c r="D593" s="705"/>
      <c r="S593" s="660"/>
      <c r="T593" s="660" t="str">
        <f t="shared" si="54"/>
        <v>671900</v>
      </c>
      <c r="U593" s="660" t="str">
        <f t="shared" si="55"/>
        <v>67190</v>
      </c>
      <c r="V593" s="660" t="str">
        <f t="shared" si="56"/>
        <v>6719</v>
      </c>
      <c r="W593" s="660" t="str">
        <f t="shared" si="57"/>
        <v>671</v>
      </c>
      <c r="X593" s="660" t="str">
        <f t="shared" si="58"/>
        <v>67</v>
      </c>
      <c r="Y593" s="660" t="str">
        <f t="shared" si="59"/>
        <v>6</v>
      </c>
    </row>
    <row r="594" spans="1:25" ht="16" x14ac:dyDescent="0.2">
      <c r="A594" s="679">
        <v>701260000</v>
      </c>
      <c r="B594" s="679" t="s">
        <v>3835</v>
      </c>
      <c r="C594" s="705"/>
      <c r="D594" s="705"/>
      <c r="S594" s="660"/>
      <c r="T594" s="660" t="str">
        <f t="shared" si="54"/>
        <v>701260</v>
      </c>
      <c r="U594" s="660" t="str">
        <f t="shared" si="55"/>
        <v>70126</v>
      </c>
      <c r="V594" s="660" t="str">
        <f t="shared" si="56"/>
        <v>7012</v>
      </c>
      <c r="W594" s="660" t="str">
        <f t="shared" si="57"/>
        <v>701</v>
      </c>
      <c r="X594" s="660" t="str">
        <f t="shared" si="58"/>
        <v>70</v>
      </c>
      <c r="Y594" s="660" t="str">
        <f t="shared" si="59"/>
        <v>7</v>
      </c>
    </row>
    <row r="595" spans="1:25" ht="16" x14ac:dyDescent="0.2">
      <c r="A595" s="679">
        <v>701300000</v>
      </c>
      <c r="B595" s="679" t="s">
        <v>3836</v>
      </c>
      <c r="C595" s="705"/>
      <c r="D595" s="705"/>
      <c r="S595" s="660"/>
      <c r="T595" s="660" t="str">
        <f t="shared" si="54"/>
        <v>701300</v>
      </c>
      <c r="U595" s="660" t="str">
        <f t="shared" si="55"/>
        <v>70130</v>
      </c>
      <c r="V595" s="660" t="str">
        <f t="shared" si="56"/>
        <v>7013</v>
      </c>
      <c r="W595" s="660" t="str">
        <f t="shared" si="57"/>
        <v>701</v>
      </c>
      <c r="X595" s="660" t="str">
        <f t="shared" si="58"/>
        <v>70</v>
      </c>
      <c r="Y595" s="660" t="str">
        <f t="shared" si="59"/>
        <v>7</v>
      </c>
    </row>
    <row r="596" spans="1:25" ht="16" x14ac:dyDescent="0.2">
      <c r="A596" s="679">
        <v>702121000</v>
      </c>
      <c r="B596" s="679" t="s">
        <v>3837</v>
      </c>
      <c r="C596" s="705"/>
      <c r="D596" s="705"/>
      <c r="S596" s="660"/>
      <c r="T596" s="660" t="str">
        <f t="shared" si="54"/>
        <v>702121</v>
      </c>
      <c r="U596" s="660" t="str">
        <f t="shared" si="55"/>
        <v>70212</v>
      </c>
      <c r="V596" s="660" t="str">
        <f t="shared" si="56"/>
        <v>7021</v>
      </c>
      <c r="W596" s="660" t="str">
        <f t="shared" si="57"/>
        <v>702</v>
      </c>
      <c r="X596" s="660" t="str">
        <f t="shared" si="58"/>
        <v>70</v>
      </c>
      <c r="Y596" s="660" t="str">
        <f t="shared" si="59"/>
        <v>7</v>
      </c>
    </row>
    <row r="597" spans="1:25" ht="16" x14ac:dyDescent="0.2">
      <c r="A597" s="679">
        <v>702122000</v>
      </c>
      <c r="B597" s="679" t="s">
        <v>3838</v>
      </c>
      <c r="C597" s="705"/>
      <c r="D597" s="705"/>
      <c r="S597" s="660"/>
      <c r="T597" s="660" t="str">
        <f t="shared" si="54"/>
        <v>702122</v>
      </c>
      <c r="U597" s="660" t="str">
        <f t="shared" si="55"/>
        <v>70212</v>
      </c>
      <c r="V597" s="660" t="str">
        <f t="shared" si="56"/>
        <v>7021</v>
      </c>
      <c r="W597" s="660" t="str">
        <f t="shared" si="57"/>
        <v>702</v>
      </c>
      <c r="X597" s="660" t="str">
        <f t="shared" si="58"/>
        <v>70</v>
      </c>
      <c r="Y597" s="660" t="str">
        <f t="shared" si="59"/>
        <v>7</v>
      </c>
    </row>
    <row r="598" spans="1:25" ht="16" x14ac:dyDescent="0.2">
      <c r="A598" s="679">
        <v>702131000</v>
      </c>
      <c r="B598" s="679" t="s">
        <v>3839</v>
      </c>
      <c r="C598" s="705"/>
      <c r="D598" s="705"/>
      <c r="S598" s="660"/>
      <c r="T598" s="660" t="str">
        <f t="shared" si="54"/>
        <v>702131</v>
      </c>
      <c r="U598" s="660" t="str">
        <f t="shared" si="55"/>
        <v>70213</v>
      </c>
      <c r="V598" s="660" t="str">
        <f t="shared" si="56"/>
        <v>7021</v>
      </c>
      <c r="W598" s="660" t="str">
        <f t="shared" si="57"/>
        <v>702</v>
      </c>
      <c r="X598" s="660" t="str">
        <f t="shared" si="58"/>
        <v>70</v>
      </c>
      <c r="Y598" s="660" t="str">
        <f t="shared" si="59"/>
        <v>7</v>
      </c>
    </row>
    <row r="599" spans="1:25" ht="16" x14ac:dyDescent="0.2">
      <c r="A599" s="679">
        <v>702132000</v>
      </c>
      <c r="B599" s="679" t="s">
        <v>3840</v>
      </c>
      <c r="C599" s="705"/>
      <c r="D599" s="705"/>
      <c r="S599" s="660"/>
      <c r="T599" s="660" t="str">
        <f t="shared" si="54"/>
        <v>702132</v>
      </c>
      <c r="U599" s="660" t="str">
        <f t="shared" si="55"/>
        <v>70213</v>
      </c>
      <c r="V599" s="660" t="str">
        <f t="shared" si="56"/>
        <v>7021</v>
      </c>
      <c r="W599" s="660" t="str">
        <f t="shared" si="57"/>
        <v>702</v>
      </c>
      <c r="X599" s="660" t="str">
        <f t="shared" si="58"/>
        <v>70</v>
      </c>
      <c r="Y599" s="660" t="str">
        <f t="shared" si="59"/>
        <v>7</v>
      </c>
    </row>
    <row r="600" spans="1:25" ht="16" x14ac:dyDescent="0.2">
      <c r="A600" s="679">
        <v>702141000</v>
      </c>
      <c r="B600" s="679" t="s">
        <v>3841</v>
      </c>
      <c r="C600" s="705"/>
      <c r="D600" s="705"/>
      <c r="S600" s="660"/>
      <c r="T600" s="660" t="str">
        <f t="shared" si="54"/>
        <v>702141</v>
      </c>
      <c r="U600" s="660" t="str">
        <f t="shared" si="55"/>
        <v>70214</v>
      </c>
      <c r="V600" s="660" t="str">
        <f t="shared" si="56"/>
        <v>7021</v>
      </c>
      <c r="W600" s="660" t="str">
        <f t="shared" si="57"/>
        <v>702</v>
      </c>
      <c r="X600" s="660" t="str">
        <f t="shared" si="58"/>
        <v>70</v>
      </c>
      <c r="Y600" s="660" t="str">
        <f t="shared" si="59"/>
        <v>7</v>
      </c>
    </row>
    <row r="601" spans="1:25" ht="16" x14ac:dyDescent="0.2">
      <c r="A601" s="679">
        <v>702142000</v>
      </c>
      <c r="B601" s="679" t="s">
        <v>3842</v>
      </c>
      <c r="C601" s="705"/>
      <c r="D601" s="705"/>
      <c r="S601" s="660"/>
      <c r="T601" s="660" t="str">
        <f t="shared" si="54"/>
        <v>702142</v>
      </c>
      <c r="U601" s="660" t="str">
        <f t="shared" si="55"/>
        <v>70214</v>
      </c>
      <c r="V601" s="660" t="str">
        <f t="shared" si="56"/>
        <v>7021</v>
      </c>
      <c r="W601" s="660" t="str">
        <f t="shared" si="57"/>
        <v>702</v>
      </c>
      <c r="X601" s="660" t="str">
        <f t="shared" si="58"/>
        <v>70</v>
      </c>
      <c r="Y601" s="660" t="str">
        <f t="shared" si="59"/>
        <v>7</v>
      </c>
    </row>
    <row r="602" spans="1:25" ht="16" x14ac:dyDescent="0.2">
      <c r="A602" s="679">
        <v>702511000</v>
      </c>
      <c r="B602" s="679" t="s">
        <v>3843</v>
      </c>
      <c r="C602" s="705"/>
      <c r="D602" s="705"/>
      <c r="S602" s="660"/>
      <c r="T602" s="660" t="str">
        <f t="shared" si="54"/>
        <v>702511</v>
      </c>
      <c r="U602" s="660" t="str">
        <f t="shared" si="55"/>
        <v>70251</v>
      </c>
      <c r="V602" s="660" t="str">
        <f t="shared" si="56"/>
        <v>7025</v>
      </c>
      <c r="W602" s="660" t="str">
        <f t="shared" si="57"/>
        <v>702</v>
      </c>
      <c r="X602" s="660" t="str">
        <f t="shared" si="58"/>
        <v>70</v>
      </c>
      <c r="Y602" s="660" t="str">
        <f t="shared" si="59"/>
        <v>7</v>
      </c>
    </row>
    <row r="603" spans="1:25" ht="16" x14ac:dyDescent="0.2">
      <c r="A603" s="679">
        <v>702891000</v>
      </c>
      <c r="B603" s="679" t="s">
        <v>3844</v>
      </c>
      <c r="C603" s="705"/>
      <c r="D603" s="705"/>
      <c r="S603" s="660"/>
      <c r="T603" s="660" t="str">
        <f t="shared" si="54"/>
        <v>702891</v>
      </c>
      <c r="U603" s="660" t="str">
        <f t="shared" si="55"/>
        <v>70289</v>
      </c>
      <c r="V603" s="660" t="str">
        <f t="shared" si="56"/>
        <v>7028</v>
      </c>
      <c r="W603" s="660" t="str">
        <f t="shared" si="57"/>
        <v>702</v>
      </c>
      <c r="X603" s="660" t="str">
        <f t="shared" si="58"/>
        <v>70</v>
      </c>
      <c r="Y603" s="660" t="str">
        <f t="shared" si="59"/>
        <v>7</v>
      </c>
    </row>
    <row r="604" spans="1:25" ht="16" x14ac:dyDescent="0.2">
      <c r="A604" s="679">
        <v>702892000</v>
      </c>
      <c r="B604" s="679" t="s">
        <v>3845</v>
      </c>
      <c r="C604" s="705"/>
      <c r="D604" s="705"/>
      <c r="S604" s="660"/>
      <c r="T604" s="660" t="str">
        <f t="shared" si="54"/>
        <v>702892</v>
      </c>
      <c r="U604" s="660" t="str">
        <f t="shared" si="55"/>
        <v>70289</v>
      </c>
      <c r="V604" s="660" t="str">
        <f t="shared" si="56"/>
        <v>7028</v>
      </c>
      <c r="W604" s="660" t="str">
        <f t="shared" si="57"/>
        <v>702</v>
      </c>
      <c r="X604" s="660" t="str">
        <f t="shared" si="58"/>
        <v>70</v>
      </c>
      <c r="Y604" s="660" t="str">
        <f t="shared" si="59"/>
        <v>7</v>
      </c>
    </row>
    <row r="605" spans="1:25" ht="16" x14ac:dyDescent="0.2">
      <c r="A605" s="679">
        <v>702911000</v>
      </c>
      <c r="B605" s="679" t="s">
        <v>3846</v>
      </c>
      <c r="C605" s="705"/>
      <c r="D605" s="705"/>
      <c r="S605" s="660"/>
      <c r="T605" s="660" t="str">
        <f t="shared" si="54"/>
        <v>702911</v>
      </c>
      <c r="U605" s="660" t="str">
        <f t="shared" si="55"/>
        <v>70291</v>
      </c>
      <c r="V605" s="660" t="str">
        <f t="shared" si="56"/>
        <v>7029</v>
      </c>
      <c r="W605" s="660" t="str">
        <f t="shared" si="57"/>
        <v>702</v>
      </c>
      <c r="X605" s="660" t="str">
        <f t="shared" si="58"/>
        <v>70</v>
      </c>
      <c r="Y605" s="660" t="str">
        <f t="shared" si="59"/>
        <v>7</v>
      </c>
    </row>
    <row r="606" spans="1:25" ht="16" x14ac:dyDescent="0.2">
      <c r="A606" s="679">
        <v>702920000</v>
      </c>
      <c r="B606" s="679" t="s">
        <v>3847</v>
      </c>
      <c r="C606" s="705"/>
      <c r="D606" s="705"/>
      <c r="S606" s="660"/>
      <c r="T606" s="660" t="str">
        <f t="shared" si="54"/>
        <v>702920</v>
      </c>
      <c r="U606" s="660" t="str">
        <f t="shared" si="55"/>
        <v>70292</v>
      </c>
      <c r="V606" s="660" t="str">
        <f t="shared" si="56"/>
        <v>7029</v>
      </c>
      <c r="W606" s="660" t="str">
        <f t="shared" si="57"/>
        <v>702</v>
      </c>
      <c r="X606" s="660" t="str">
        <f t="shared" si="58"/>
        <v>70</v>
      </c>
      <c r="Y606" s="660" t="str">
        <f t="shared" si="59"/>
        <v>7</v>
      </c>
    </row>
    <row r="607" spans="1:25" ht="16" x14ac:dyDescent="0.2">
      <c r="A607" s="679">
        <v>702921000</v>
      </c>
      <c r="B607" s="679" t="s">
        <v>3848</v>
      </c>
      <c r="C607" s="705"/>
      <c r="D607" s="705"/>
      <c r="S607" s="660"/>
      <c r="T607" s="660" t="str">
        <f t="shared" si="54"/>
        <v>702921</v>
      </c>
      <c r="U607" s="660" t="str">
        <f t="shared" si="55"/>
        <v>70292</v>
      </c>
      <c r="V607" s="660" t="str">
        <f t="shared" si="56"/>
        <v>7029</v>
      </c>
      <c r="W607" s="660" t="str">
        <f t="shared" si="57"/>
        <v>702</v>
      </c>
      <c r="X607" s="660" t="str">
        <f t="shared" si="58"/>
        <v>70</v>
      </c>
      <c r="Y607" s="660" t="str">
        <f t="shared" si="59"/>
        <v>7</v>
      </c>
    </row>
    <row r="608" spans="1:25" ht="16" x14ac:dyDescent="0.2">
      <c r="A608" s="679">
        <v>702922000</v>
      </c>
      <c r="B608" s="679" t="s">
        <v>3849</v>
      </c>
      <c r="C608" s="705"/>
      <c r="D608" s="705"/>
      <c r="S608" s="660"/>
      <c r="T608" s="660" t="str">
        <f t="shared" si="54"/>
        <v>702922</v>
      </c>
      <c r="U608" s="660" t="str">
        <f t="shared" si="55"/>
        <v>70292</v>
      </c>
      <c r="V608" s="660" t="str">
        <f t="shared" si="56"/>
        <v>7029</v>
      </c>
      <c r="W608" s="660" t="str">
        <f t="shared" si="57"/>
        <v>702</v>
      </c>
      <c r="X608" s="660" t="str">
        <f t="shared" si="58"/>
        <v>70</v>
      </c>
      <c r="Y608" s="660" t="str">
        <f t="shared" si="59"/>
        <v>7</v>
      </c>
    </row>
    <row r="609" spans="1:25" ht="16" x14ac:dyDescent="0.2">
      <c r="A609" s="679">
        <v>702923000</v>
      </c>
      <c r="B609" s="679" t="s">
        <v>3850</v>
      </c>
      <c r="C609" s="705"/>
      <c r="D609" s="705"/>
      <c r="S609" s="660"/>
      <c r="T609" s="660" t="str">
        <f t="shared" si="54"/>
        <v>702923</v>
      </c>
      <c r="U609" s="660" t="str">
        <f t="shared" si="55"/>
        <v>70292</v>
      </c>
      <c r="V609" s="660" t="str">
        <f t="shared" si="56"/>
        <v>7029</v>
      </c>
      <c r="W609" s="660" t="str">
        <f t="shared" si="57"/>
        <v>702</v>
      </c>
      <c r="X609" s="660" t="str">
        <f t="shared" si="58"/>
        <v>70</v>
      </c>
      <c r="Y609" s="660" t="str">
        <f t="shared" si="59"/>
        <v>7</v>
      </c>
    </row>
    <row r="610" spans="1:25" ht="16" x14ac:dyDescent="0.2">
      <c r="A610" s="679">
        <v>702924000</v>
      </c>
      <c r="B610" s="679" t="s">
        <v>3851</v>
      </c>
      <c r="C610" s="705"/>
      <c r="D610" s="705"/>
      <c r="S610" s="660"/>
      <c r="T610" s="660" t="str">
        <f t="shared" si="54"/>
        <v>702924</v>
      </c>
      <c r="U610" s="660" t="str">
        <f t="shared" si="55"/>
        <v>70292</v>
      </c>
      <c r="V610" s="660" t="str">
        <f t="shared" si="56"/>
        <v>7029</v>
      </c>
      <c r="W610" s="660" t="str">
        <f t="shared" si="57"/>
        <v>702</v>
      </c>
      <c r="X610" s="660" t="str">
        <f t="shared" si="58"/>
        <v>70</v>
      </c>
      <c r="Y610" s="660" t="str">
        <f t="shared" si="59"/>
        <v>7</v>
      </c>
    </row>
    <row r="611" spans="1:25" ht="16" x14ac:dyDescent="0.2">
      <c r="A611" s="679">
        <v>702925000</v>
      </c>
      <c r="B611" s="679" t="s">
        <v>3852</v>
      </c>
      <c r="C611" s="705"/>
      <c r="D611" s="705"/>
      <c r="S611" s="660"/>
      <c r="T611" s="660" t="str">
        <f t="shared" si="54"/>
        <v>702925</v>
      </c>
      <c r="U611" s="660" t="str">
        <f t="shared" si="55"/>
        <v>70292</v>
      </c>
      <c r="V611" s="660" t="str">
        <f t="shared" si="56"/>
        <v>7029</v>
      </c>
      <c r="W611" s="660" t="str">
        <f t="shared" si="57"/>
        <v>702</v>
      </c>
      <c r="X611" s="660" t="str">
        <f t="shared" si="58"/>
        <v>70</v>
      </c>
      <c r="Y611" s="660" t="str">
        <f t="shared" si="59"/>
        <v>7</v>
      </c>
    </row>
    <row r="612" spans="1:25" ht="16" x14ac:dyDescent="0.2">
      <c r="A612" s="679">
        <v>702926000</v>
      </c>
      <c r="B612" s="679" t="s">
        <v>3853</v>
      </c>
      <c r="C612" s="705"/>
      <c r="D612" s="705"/>
      <c r="S612" s="660"/>
      <c r="T612" s="660" t="str">
        <f t="shared" si="54"/>
        <v>702926</v>
      </c>
      <c r="U612" s="660" t="str">
        <f t="shared" si="55"/>
        <v>70292</v>
      </c>
      <c r="V612" s="660" t="str">
        <f t="shared" si="56"/>
        <v>7029</v>
      </c>
      <c r="W612" s="660" t="str">
        <f t="shared" si="57"/>
        <v>702</v>
      </c>
      <c r="X612" s="660" t="str">
        <f t="shared" si="58"/>
        <v>70</v>
      </c>
      <c r="Y612" s="660" t="str">
        <f t="shared" si="59"/>
        <v>7</v>
      </c>
    </row>
    <row r="613" spans="1:25" ht="16" x14ac:dyDescent="0.2">
      <c r="A613" s="679">
        <v>702927000</v>
      </c>
      <c r="B613" s="679" t="s">
        <v>3854</v>
      </c>
      <c r="C613" s="705"/>
      <c r="D613" s="705"/>
      <c r="S613" s="660"/>
      <c r="T613" s="660" t="str">
        <f t="shared" si="54"/>
        <v>702927</v>
      </c>
      <c r="U613" s="660" t="str">
        <f t="shared" si="55"/>
        <v>70292</v>
      </c>
      <c r="V613" s="660" t="str">
        <f t="shared" si="56"/>
        <v>7029</v>
      </c>
      <c r="W613" s="660" t="str">
        <f t="shared" si="57"/>
        <v>702</v>
      </c>
      <c r="X613" s="660" t="str">
        <f t="shared" si="58"/>
        <v>70</v>
      </c>
      <c r="Y613" s="660" t="str">
        <f t="shared" si="59"/>
        <v>7</v>
      </c>
    </row>
    <row r="614" spans="1:25" ht="16" x14ac:dyDescent="0.2">
      <c r="A614" s="679">
        <v>702930000</v>
      </c>
      <c r="B614" s="679" t="s">
        <v>3855</v>
      </c>
      <c r="C614" s="705"/>
      <c r="D614" s="705"/>
      <c r="S614" s="660"/>
      <c r="T614" s="660" t="str">
        <f t="shared" si="54"/>
        <v>702930</v>
      </c>
      <c r="U614" s="660" t="str">
        <f t="shared" si="55"/>
        <v>70293</v>
      </c>
      <c r="V614" s="660" t="str">
        <f t="shared" si="56"/>
        <v>7029</v>
      </c>
      <c r="W614" s="660" t="str">
        <f t="shared" si="57"/>
        <v>702</v>
      </c>
      <c r="X614" s="660" t="str">
        <f t="shared" si="58"/>
        <v>70</v>
      </c>
      <c r="Y614" s="660" t="str">
        <f t="shared" si="59"/>
        <v>7</v>
      </c>
    </row>
    <row r="615" spans="1:25" ht="16" x14ac:dyDescent="0.2">
      <c r="A615" s="679">
        <v>702931000</v>
      </c>
      <c r="B615" s="679" t="s">
        <v>3856</v>
      </c>
      <c r="C615" s="705"/>
      <c r="D615" s="705"/>
      <c r="S615" s="660"/>
      <c r="T615" s="660" t="str">
        <f t="shared" si="54"/>
        <v>702931</v>
      </c>
      <c r="U615" s="660" t="str">
        <f t="shared" si="55"/>
        <v>70293</v>
      </c>
      <c r="V615" s="660" t="str">
        <f t="shared" si="56"/>
        <v>7029</v>
      </c>
      <c r="W615" s="660" t="str">
        <f t="shared" si="57"/>
        <v>702</v>
      </c>
      <c r="X615" s="660" t="str">
        <f t="shared" si="58"/>
        <v>70</v>
      </c>
      <c r="Y615" s="660" t="str">
        <f t="shared" si="59"/>
        <v>7</v>
      </c>
    </row>
    <row r="616" spans="1:25" ht="16" x14ac:dyDescent="0.2">
      <c r="A616" s="679">
        <v>702932000</v>
      </c>
      <c r="B616" s="679" t="s">
        <v>3857</v>
      </c>
      <c r="C616" s="705"/>
      <c r="D616" s="705"/>
      <c r="S616" s="660"/>
      <c r="T616" s="660" t="str">
        <f t="shared" si="54"/>
        <v>702932</v>
      </c>
      <c r="U616" s="660" t="str">
        <f t="shared" si="55"/>
        <v>70293</v>
      </c>
      <c r="V616" s="660" t="str">
        <f t="shared" si="56"/>
        <v>7029</v>
      </c>
      <c r="W616" s="660" t="str">
        <f t="shared" si="57"/>
        <v>702</v>
      </c>
      <c r="X616" s="660" t="str">
        <f t="shared" si="58"/>
        <v>70</v>
      </c>
      <c r="Y616" s="660" t="str">
        <f t="shared" si="59"/>
        <v>7</v>
      </c>
    </row>
    <row r="617" spans="1:25" ht="16" x14ac:dyDescent="0.2">
      <c r="A617" s="679">
        <v>702933000</v>
      </c>
      <c r="B617" s="679" t="s">
        <v>3858</v>
      </c>
      <c r="C617" s="705"/>
      <c r="D617" s="705"/>
      <c r="S617" s="660"/>
      <c r="T617" s="660" t="str">
        <f t="shared" si="54"/>
        <v>702933</v>
      </c>
      <c r="U617" s="660" t="str">
        <f t="shared" si="55"/>
        <v>70293</v>
      </c>
      <c r="V617" s="660" t="str">
        <f t="shared" si="56"/>
        <v>7029</v>
      </c>
      <c r="W617" s="660" t="str">
        <f t="shared" si="57"/>
        <v>702</v>
      </c>
      <c r="X617" s="660" t="str">
        <f t="shared" si="58"/>
        <v>70</v>
      </c>
      <c r="Y617" s="660" t="str">
        <f t="shared" si="59"/>
        <v>7</v>
      </c>
    </row>
    <row r="618" spans="1:25" ht="16" x14ac:dyDescent="0.2">
      <c r="A618" s="679">
        <v>707600000</v>
      </c>
      <c r="B618" s="679" t="s">
        <v>3859</v>
      </c>
      <c r="C618" s="705"/>
      <c r="D618" s="705"/>
      <c r="S618" s="660"/>
      <c r="T618" s="660" t="str">
        <f t="shared" si="54"/>
        <v>707600</v>
      </c>
      <c r="U618" s="660" t="str">
        <f t="shared" si="55"/>
        <v>70760</v>
      </c>
      <c r="V618" s="660" t="str">
        <f t="shared" si="56"/>
        <v>7076</v>
      </c>
      <c r="W618" s="660" t="str">
        <f t="shared" si="57"/>
        <v>707</v>
      </c>
      <c r="X618" s="660" t="str">
        <f t="shared" si="58"/>
        <v>70</v>
      </c>
      <c r="Y618" s="660" t="str">
        <f t="shared" si="59"/>
        <v>7</v>
      </c>
    </row>
    <row r="619" spans="1:25" ht="16" x14ac:dyDescent="0.2">
      <c r="A619" s="679">
        <v>725120000</v>
      </c>
      <c r="B619" s="679" t="s">
        <v>3860</v>
      </c>
      <c r="C619" s="705"/>
      <c r="D619" s="705"/>
      <c r="S619" s="660"/>
      <c r="T619" s="660" t="str">
        <f t="shared" si="54"/>
        <v>725120</v>
      </c>
      <c r="U619" s="660" t="str">
        <f t="shared" si="55"/>
        <v>72512</v>
      </c>
      <c r="V619" s="660" t="str">
        <f t="shared" si="56"/>
        <v>7251</v>
      </c>
      <c r="W619" s="660" t="str">
        <f t="shared" si="57"/>
        <v>725</v>
      </c>
      <c r="X619" s="660" t="str">
        <f t="shared" si="58"/>
        <v>72</v>
      </c>
      <c r="Y619" s="660" t="str">
        <f t="shared" si="59"/>
        <v>7</v>
      </c>
    </row>
    <row r="620" spans="1:25" ht="16" x14ac:dyDescent="0.2">
      <c r="A620" s="679">
        <v>727000000</v>
      </c>
      <c r="B620" s="679" t="s">
        <v>3861</v>
      </c>
      <c r="C620" s="705"/>
      <c r="D620" s="705"/>
      <c r="S620" s="660"/>
      <c r="T620" s="660" t="str">
        <f t="shared" si="54"/>
        <v>727000</v>
      </c>
      <c r="U620" s="660" t="str">
        <f t="shared" si="55"/>
        <v>72700</v>
      </c>
      <c r="V620" s="660" t="str">
        <f t="shared" si="56"/>
        <v>7270</v>
      </c>
      <c r="W620" s="660" t="str">
        <f t="shared" si="57"/>
        <v>727</v>
      </c>
      <c r="X620" s="660" t="str">
        <f t="shared" si="58"/>
        <v>72</v>
      </c>
      <c r="Y620" s="660" t="str">
        <f t="shared" si="59"/>
        <v>7</v>
      </c>
    </row>
    <row r="621" spans="1:25" ht="16" x14ac:dyDescent="0.2">
      <c r="A621" s="679">
        <v>728110000</v>
      </c>
      <c r="B621" s="679" t="s">
        <v>3862</v>
      </c>
      <c r="C621" s="705"/>
      <c r="D621" s="705"/>
      <c r="S621" s="660"/>
      <c r="T621" s="660" t="str">
        <f t="shared" si="54"/>
        <v>728110</v>
      </c>
      <c r="U621" s="660" t="str">
        <f t="shared" si="55"/>
        <v>72811</v>
      </c>
      <c r="V621" s="660" t="str">
        <f t="shared" si="56"/>
        <v>7281</v>
      </c>
      <c r="W621" s="660" t="str">
        <f t="shared" si="57"/>
        <v>728</v>
      </c>
      <c r="X621" s="660" t="str">
        <f t="shared" si="58"/>
        <v>72</v>
      </c>
      <c r="Y621" s="660" t="str">
        <f t="shared" si="59"/>
        <v>7</v>
      </c>
    </row>
    <row r="622" spans="1:25" ht="16" x14ac:dyDescent="0.2">
      <c r="A622" s="679">
        <v>728120000</v>
      </c>
      <c r="B622" s="679" t="s">
        <v>3863</v>
      </c>
      <c r="C622" s="705"/>
      <c r="D622" s="705"/>
      <c r="S622" s="660"/>
      <c r="T622" s="660" t="str">
        <f t="shared" si="54"/>
        <v>728120</v>
      </c>
      <c r="U622" s="660" t="str">
        <f t="shared" si="55"/>
        <v>72812</v>
      </c>
      <c r="V622" s="660" t="str">
        <f t="shared" si="56"/>
        <v>7281</v>
      </c>
      <c r="W622" s="660" t="str">
        <f t="shared" si="57"/>
        <v>728</v>
      </c>
      <c r="X622" s="660" t="str">
        <f t="shared" si="58"/>
        <v>72</v>
      </c>
      <c r="Y622" s="660" t="str">
        <f t="shared" si="59"/>
        <v>7</v>
      </c>
    </row>
    <row r="623" spans="1:25" ht="16" x14ac:dyDescent="0.2">
      <c r="A623" s="679">
        <v>729000000</v>
      </c>
      <c r="B623" s="679" t="s">
        <v>3864</v>
      </c>
      <c r="C623" s="705"/>
      <c r="D623" s="705"/>
      <c r="S623" s="660"/>
      <c r="T623" s="660" t="str">
        <f t="shared" si="54"/>
        <v>729000</v>
      </c>
      <c r="U623" s="660" t="str">
        <f t="shared" si="55"/>
        <v>72900</v>
      </c>
      <c r="V623" s="660" t="str">
        <f t="shared" si="56"/>
        <v>7290</v>
      </c>
      <c r="W623" s="660" t="str">
        <f t="shared" si="57"/>
        <v>729</v>
      </c>
      <c r="X623" s="660" t="str">
        <f t="shared" si="58"/>
        <v>72</v>
      </c>
      <c r="Y623" s="660" t="str">
        <f t="shared" si="59"/>
        <v>7</v>
      </c>
    </row>
    <row r="624" spans="1:25" ht="16" x14ac:dyDescent="0.2">
      <c r="A624" s="679">
        <v>729100000</v>
      </c>
      <c r="B624" s="679" t="s">
        <v>3865</v>
      </c>
      <c r="C624" s="705"/>
      <c r="D624" s="705"/>
      <c r="S624" s="660"/>
      <c r="T624" s="660" t="str">
        <f t="shared" si="54"/>
        <v>729100</v>
      </c>
      <c r="U624" s="660" t="str">
        <f t="shared" si="55"/>
        <v>72910</v>
      </c>
      <c r="V624" s="660" t="str">
        <f t="shared" si="56"/>
        <v>7291</v>
      </c>
      <c r="W624" s="660" t="str">
        <f t="shared" si="57"/>
        <v>729</v>
      </c>
      <c r="X624" s="660" t="str">
        <f t="shared" si="58"/>
        <v>72</v>
      </c>
      <c r="Y624" s="660" t="str">
        <f t="shared" si="59"/>
        <v>7</v>
      </c>
    </row>
    <row r="625" spans="1:25" ht="16" x14ac:dyDescent="0.2">
      <c r="A625" s="679">
        <v>729200000</v>
      </c>
      <c r="B625" s="679" t="s">
        <v>3866</v>
      </c>
      <c r="C625" s="705"/>
      <c r="D625" s="705"/>
      <c r="S625" s="660"/>
      <c r="T625" s="660" t="str">
        <f t="shared" si="54"/>
        <v>729200</v>
      </c>
      <c r="U625" s="660" t="str">
        <f t="shared" si="55"/>
        <v>72920</v>
      </c>
      <c r="V625" s="660" t="str">
        <f t="shared" si="56"/>
        <v>7292</v>
      </c>
      <c r="W625" s="660" t="str">
        <f t="shared" si="57"/>
        <v>729</v>
      </c>
      <c r="X625" s="660" t="str">
        <f t="shared" si="58"/>
        <v>72</v>
      </c>
      <c r="Y625" s="660" t="str">
        <f t="shared" si="59"/>
        <v>7</v>
      </c>
    </row>
    <row r="626" spans="1:25" ht="16" x14ac:dyDescent="0.2">
      <c r="A626" s="679">
        <v>740000000</v>
      </c>
      <c r="B626" s="679" t="s">
        <v>3867</v>
      </c>
      <c r="C626" s="705"/>
      <c r="D626" s="705"/>
      <c r="S626" s="660"/>
      <c r="T626" s="660" t="str">
        <f t="shared" si="54"/>
        <v>740000</v>
      </c>
      <c r="U626" s="660" t="str">
        <f t="shared" si="55"/>
        <v>74000</v>
      </c>
      <c r="V626" s="660" t="str">
        <f t="shared" si="56"/>
        <v>7400</v>
      </c>
      <c r="W626" s="660" t="str">
        <f t="shared" si="57"/>
        <v>740</v>
      </c>
      <c r="X626" s="660" t="str">
        <f t="shared" si="58"/>
        <v>74</v>
      </c>
      <c r="Y626" s="660" t="str">
        <f t="shared" si="59"/>
        <v>7</v>
      </c>
    </row>
    <row r="627" spans="1:25" ht="16" x14ac:dyDescent="0.2">
      <c r="A627" s="679">
        <v>764120000</v>
      </c>
      <c r="B627" s="679" t="s">
        <v>3868</v>
      </c>
      <c r="C627" s="705"/>
      <c r="D627" s="705"/>
      <c r="S627" s="660"/>
      <c r="T627" s="660" t="str">
        <f t="shared" si="54"/>
        <v>764120</v>
      </c>
      <c r="U627" s="660" t="str">
        <f t="shared" si="55"/>
        <v>76412</v>
      </c>
      <c r="V627" s="660" t="str">
        <f t="shared" si="56"/>
        <v>7641</v>
      </c>
      <c r="W627" s="660" t="str">
        <f t="shared" si="57"/>
        <v>764</v>
      </c>
      <c r="X627" s="660" t="str">
        <f t="shared" si="58"/>
        <v>76</v>
      </c>
      <c r="Y627" s="660" t="str">
        <f t="shared" si="59"/>
        <v>7</v>
      </c>
    </row>
    <row r="628" spans="1:25" ht="16" x14ac:dyDescent="0.2">
      <c r="A628" s="679">
        <v>764200000</v>
      </c>
      <c r="B628" s="679" t="s">
        <v>3869</v>
      </c>
      <c r="C628" s="705"/>
      <c r="D628" s="705"/>
      <c r="S628" s="660"/>
      <c r="T628" s="660" t="str">
        <f t="shared" si="54"/>
        <v>764200</v>
      </c>
      <c r="U628" s="660" t="str">
        <f t="shared" si="55"/>
        <v>76420</v>
      </c>
      <c r="V628" s="660" t="str">
        <f t="shared" si="56"/>
        <v>7642</v>
      </c>
      <c r="W628" s="660" t="str">
        <f t="shared" si="57"/>
        <v>764</v>
      </c>
      <c r="X628" s="660" t="str">
        <f t="shared" si="58"/>
        <v>76</v>
      </c>
      <c r="Y628" s="660" t="str">
        <f t="shared" si="59"/>
        <v>7</v>
      </c>
    </row>
    <row r="629" spans="1:25" ht="16" x14ac:dyDescent="0.2">
      <c r="A629" s="679">
        <v>764300000</v>
      </c>
      <c r="B629" s="679" t="s">
        <v>3870</v>
      </c>
      <c r="C629" s="705"/>
      <c r="D629" s="705"/>
      <c r="S629" s="660"/>
      <c r="T629" s="660" t="str">
        <f t="shared" si="54"/>
        <v>764300</v>
      </c>
      <c r="U629" s="660" t="str">
        <f t="shared" si="55"/>
        <v>76430</v>
      </c>
      <c r="V629" s="660" t="str">
        <f t="shared" si="56"/>
        <v>7643</v>
      </c>
      <c r="W629" s="660" t="str">
        <f t="shared" si="57"/>
        <v>764</v>
      </c>
      <c r="X629" s="660" t="str">
        <f t="shared" si="58"/>
        <v>76</v>
      </c>
      <c r="Y629" s="660" t="str">
        <f t="shared" si="59"/>
        <v>7</v>
      </c>
    </row>
    <row r="630" spans="1:25" ht="16" x14ac:dyDescent="0.2">
      <c r="A630" s="679">
        <v>767000000</v>
      </c>
      <c r="B630" s="679" t="s">
        <v>3871</v>
      </c>
      <c r="C630" s="705"/>
      <c r="D630" s="705"/>
      <c r="S630" s="660"/>
      <c r="T630" s="660" t="str">
        <f t="shared" si="54"/>
        <v>767000</v>
      </c>
      <c r="U630" s="660" t="str">
        <f t="shared" si="55"/>
        <v>76700</v>
      </c>
      <c r="V630" s="660" t="str">
        <f t="shared" si="56"/>
        <v>7670</v>
      </c>
      <c r="W630" s="660" t="str">
        <f t="shared" si="57"/>
        <v>767</v>
      </c>
      <c r="X630" s="660" t="str">
        <f t="shared" si="58"/>
        <v>76</v>
      </c>
      <c r="Y630" s="660" t="str">
        <f t="shared" si="59"/>
        <v>7</v>
      </c>
    </row>
    <row r="631" spans="1:25" ht="16" x14ac:dyDescent="0.2">
      <c r="A631" s="679">
        <v>767100000</v>
      </c>
      <c r="B631" s="679" t="s">
        <v>3872</v>
      </c>
      <c r="C631" s="705"/>
      <c r="D631" s="705"/>
      <c r="S631" s="660"/>
      <c r="T631" s="660" t="str">
        <f t="shared" si="54"/>
        <v>767100</v>
      </c>
      <c r="U631" s="660" t="str">
        <f t="shared" si="55"/>
        <v>76710</v>
      </c>
      <c r="V631" s="660" t="str">
        <f t="shared" si="56"/>
        <v>7671</v>
      </c>
      <c r="W631" s="660" t="str">
        <f t="shared" si="57"/>
        <v>767</v>
      </c>
      <c r="X631" s="660" t="str">
        <f t="shared" si="58"/>
        <v>76</v>
      </c>
      <c r="Y631" s="660" t="str">
        <f t="shared" si="59"/>
        <v>7</v>
      </c>
    </row>
    <row r="632" spans="1:25" ht="16" x14ac:dyDescent="0.2">
      <c r="A632" s="679">
        <v>771400000</v>
      </c>
      <c r="B632" s="679" t="s">
        <v>3873</v>
      </c>
      <c r="C632" s="705"/>
      <c r="D632" s="705"/>
      <c r="S632" s="660"/>
      <c r="T632" s="660" t="str">
        <f t="shared" si="54"/>
        <v>771400</v>
      </c>
      <c r="U632" s="660" t="str">
        <f t="shared" si="55"/>
        <v>77140</v>
      </c>
      <c r="V632" s="660" t="str">
        <f t="shared" si="56"/>
        <v>7714</v>
      </c>
      <c r="W632" s="660" t="str">
        <f t="shared" si="57"/>
        <v>771</v>
      </c>
      <c r="X632" s="660" t="str">
        <f t="shared" si="58"/>
        <v>77</v>
      </c>
      <c r="Y632" s="660" t="str">
        <f t="shared" si="59"/>
        <v>7</v>
      </c>
    </row>
    <row r="633" spans="1:25" ht="16" x14ac:dyDescent="0.2">
      <c r="A633" s="679">
        <v>771600000</v>
      </c>
      <c r="B633" s="679" t="s">
        <v>3874</v>
      </c>
      <c r="C633" s="705"/>
      <c r="D633" s="705"/>
      <c r="S633" s="660"/>
      <c r="T633" s="660" t="str">
        <f t="shared" si="54"/>
        <v>771600</v>
      </c>
      <c r="U633" s="660" t="str">
        <f t="shared" si="55"/>
        <v>77160</v>
      </c>
      <c r="V633" s="660" t="str">
        <f t="shared" si="56"/>
        <v>7716</v>
      </c>
      <c r="W633" s="660" t="str">
        <f t="shared" si="57"/>
        <v>771</v>
      </c>
      <c r="X633" s="660" t="str">
        <f t="shared" si="58"/>
        <v>77</v>
      </c>
      <c r="Y633" s="660" t="str">
        <f t="shared" si="59"/>
        <v>7</v>
      </c>
    </row>
    <row r="634" spans="1:25" ht="16" x14ac:dyDescent="0.2">
      <c r="A634" s="679">
        <v>771700000</v>
      </c>
      <c r="B634" s="679" t="s">
        <v>3875</v>
      </c>
      <c r="C634" s="705"/>
      <c r="D634" s="705"/>
      <c r="S634" s="660"/>
      <c r="T634" s="660" t="str">
        <f t="shared" si="54"/>
        <v>771700</v>
      </c>
      <c r="U634" s="660" t="str">
        <f t="shared" si="55"/>
        <v>77170</v>
      </c>
      <c r="V634" s="660" t="str">
        <f t="shared" si="56"/>
        <v>7717</v>
      </c>
      <c r="W634" s="660" t="str">
        <f t="shared" si="57"/>
        <v>771</v>
      </c>
      <c r="X634" s="660" t="str">
        <f t="shared" si="58"/>
        <v>77</v>
      </c>
      <c r="Y634" s="660" t="str">
        <f t="shared" si="59"/>
        <v>7</v>
      </c>
    </row>
    <row r="635" spans="1:25" ht="16" x14ac:dyDescent="0.2">
      <c r="A635" s="679">
        <v>771800000</v>
      </c>
      <c r="B635" s="679" t="s">
        <v>3876</v>
      </c>
      <c r="C635" s="705"/>
      <c r="D635" s="705"/>
      <c r="S635" s="660"/>
      <c r="T635" s="660" t="str">
        <f t="shared" si="54"/>
        <v>771800</v>
      </c>
      <c r="U635" s="660" t="str">
        <f t="shared" si="55"/>
        <v>77180</v>
      </c>
      <c r="V635" s="660" t="str">
        <f t="shared" si="56"/>
        <v>7718</v>
      </c>
      <c r="W635" s="660" t="str">
        <f t="shared" si="57"/>
        <v>771</v>
      </c>
      <c r="X635" s="660" t="str">
        <f t="shared" si="58"/>
        <v>77</v>
      </c>
      <c r="Y635" s="660" t="str">
        <f t="shared" si="59"/>
        <v>7</v>
      </c>
    </row>
    <row r="636" spans="1:25" ht="16" x14ac:dyDescent="0.2">
      <c r="A636" s="679">
        <v>771900000</v>
      </c>
      <c r="B636" s="679" t="s">
        <v>3877</v>
      </c>
      <c r="C636" s="705"/>
      <c r="D636" s="705"/>
      <c r="S636" s="660"/>
      <c r="T636" s="660" t="str">
        <f t="shared" si="54"/>
        <v>771900</v>
      </c>
      <c r="U636" s="660" t="str">
        <f t="shared" si="55"/>
        <v>77190</v>
      </c>
      <c r="V636" s="660" t="str">
        <f t="shared" si="56"/>
        <v>7719</v>
      </c>
      <c r="W636" s="660" t="str">
        <f t="shared" si="57"/>
        <v>771</v>
      </c>
      <c r="X636" s="660" t="str">
        <f t="shared" si="58"/>
        <v>77</v>
      </c>
      <c r="Y636" s="660" t="str">
        <f t="shared" si="59"/>
        <v>7</v>
      </c>
    </row>
    <row r="637" spans="1:25" ht="16" x14ac:dyDescent="0.2">
      <c r="A637" s="679">
        <v>772300000</v>
      </c>
      <c r="B637" s="679" t="s">
        <v>3878</v>
      </c>
      <c r="C637" s="705"/>
      <c r="D637" s="705"/>
      <c r="S637" s="660"/>
      <c r="T637" s="660" t="str">
        <f t="shared" si="54"/>
        <v>772300</v>
      </c>
      <c r="U637" s="660" t="str">
        <f t="shared" si="55"/>
        <v>77230</v>
      </c>
      <c r="V637" s="660" t="str">
        <f t="shared" si="56"/>
        <v>7723</v>
      </c>
      <c r="W637" s="660" t="str">
        <f t="shared" si="57"/>
        <v>772</v>
      </c>
      <c r="X637" s="660" t="str">
        <f t="shared" si="58"/>
        <v>77</v>
      </c>
      <c r="Y637" s="660" t="str">
        <f t="shared" si="59"/>
        <v>7</v>
      </c>
    </row>
    <row r="638" spans="1:25" ht="16" x14ac:dyDescent="0.2">
      <c r="A638" s="679"/>
      <c r="B638" s="679"/>
      <c r="C638" s="705">
        <f>SUM(C3:C637)</f>
        <v>45973382804</v>
      </c>
      <c r="D638" s="705">
        <f>SUM(D3:D637)</f>
        <v>45973382663</v>
      </c>
      <c r="S638" s="660"/>
      <c r="T638" s="660" t="str">
        <f t="shared" si="54"/>
        <v/>
      </c>
      <c r="U638" s="660" t="str">
        <f t="shared" si="55"/>
        <v/>
      </c>
      <c r="V638" s="660" t="str">
        <f t="shared" si="56"/>
        <v/>
      </c>
      <c r="W638" s="660" t="str">
        <f t="shared" si="57"/>
        <v/>
      </c>
      <c r="X638" s="660" t="str">
        <f t="shared" si="58"/>
        <v/>
      </c>
      <c r="Y638" s="660" t="str">
        <f t="shared" si="59"/>
        <v/>
      </c>
    </row>
    <row r="639" spans="1:25" ht="16" x14ac:dyDescent="0.2">
      <c r="A639" s="679"/>
      <c r="B639" s="679"/>
      <c r="C639" s="705"/>
      <c r="D639" s="705"/>
      <c r="S639" s="660"/>
      <c r="T639" s="660" t="str">
        <f t="shared" si="54"/>
        <v/>
      </c>
      <c r="U639" s="660" t="str">
        <f t="shared" si="55"/>
        <v/>
      </c>
      <c r="V639" s="660" t="str">
        <f t="shared" si="56"/>
        <v/>
      </c>
      <c r="W639" s="660" t="str">
        <f t="shared" si="57"/>
        <v/>
      </c>
      <c r="X639" s="660" t="str">
        <f t="shared" si="58"/>
        <v/>
      </c>
      <c r="Y639" s="660" t="str">
        <f t="shared" si="59"/>
        <v/>
      </c>
    </row>
    <row r="640" spans="1:25" ht="16" x14ac:dyDescent="0.2">
      <c r="A640" s="679"/>
      <c r="B640" s="679"/>
      <c r="C640" s="705"/>
      <c r="D640" s="705"/>
      <c r="S640" s="660"/>
      <c r="T640" s="660" t="str">
        <f t="shared" si="54"/>
        <v/>
      </c>
      <c r="U640" s="660" t="str">
        <f t="shared" si="55"/>
        <v/>
      </c>
      <c r="V640" s="660" t="str">
        <f t="shared" si="56"/>
        <v/>
      </c>
      <c r="W640" s="660" t="str">
        <f t="shared" si="57"/>
        <v/>
      </c>
      <c r="X640" s="660" t="str">
        <f t="shared" si="58"/>
        <v/>
      </c>
      <c r="Y640" s="660" t="str">
        <f t="shared" si="59"/>
        <v/>
      </c>
    </row>
    <row r="641" spans="1:25" ht="16" x14ac:dyDescent="0.2">
      <c r="A641" s="679"/>
      <c r="B641" s="679"/>
      <c r="C641" s="705"/>
      <c r="D641" s="705"/>
      <c r="S641" s="660"/>
      <c r="T641" s="660" t="str">
        <f t="shared" si="54"/>
        <v/>
      </c>
      <c r="U641" s="660" t="str">
        <f t="shared" si="55"/>
        <v/>
      </c>
      <c r="V641" s="660" t="str">
        <f t="shared" si="56"/>
        <v/>
      </c>
      <c r="W641" s="660" t="str">
        <f t="shared" si="57"/>
        <v/>
      </c>
      <c r="X641" s="660" t="str">
        <f t="shared" si="58"/>
        <v/>
      </c>
      <c r="Y641" s="660" t="str">
        <f t="shared" si="59"/>
        <v/>
      </c>
    </row>
    <row r="642" spans="1:25" ht="16" x14ac:dyDescent="0.2">
      <c r="A642" s="679"/>
      <c r="B642" s="679"/>
      <c r="C642" s="705"/>
      <c r="D642" s="705"/>
      <c r="S642" s="660"/>
      <c r="T642" s="660" t="str">
        <f t="shared" si="54"/>
        <v/>
      </c>
      <c r="U642" s="660" t="str">
        <f t="shared" si="55"/>
        <v/>
      </c>
      <c r="V642" s="660" t="str">
        <f t="shared" si="56"/>
        <v/>
      </c>
      <c r="W642" s="660" t="str">
        <f t="shared" si="57"/>
        <v/>
      </c>
      <c r="X642" s="660" t="str">
        <f t="shared" si="58"/>
        <v/>
      </c>
      <c r="Y642" s="660" t="str">
        <f t="shared" si="59"/>
        <v/>
      </c>
    </row>
    <row r="643" spans="1:25" ht="16" x14ac:dyDescent="0.2">
      <c r="A643" s="679"/>
      <c r="B643" s="679"/>
      <c r="C643" s="705"/>
      <c r="D643" s="705"/>
      <c r="S643" s="660"/>
      <c r="T643" s="660" t="str">
        <f t="shared" si="54"/>
        <v/>
      </c>
      <c r="U643" s="660" t="str">
        <f t="shared" si="55"/>
        <v/>
      </c>
      <c r="V643" s="660" t="str">
        <f t="shared" si="56"/>
        <v/>
      </c>
      <c r="W643" s="660" t="str">
        <f t="shared" si="57"/>
        <v/>
      </c>
      <c r="X643" s="660" t="str">
        <f t="shared" si="58"/>
        <v/>
      </c>
      <c r="Y643" s="660" t="str">
        <f t="shared" si="59"/>
        <v/>
      </c>
    </row>
    <row r="644" spans="1:25" ht="16" x14ac:dyDescent="0.2">
      <c r="A644" s="679"/>
      <c r="B644" s="679"/>
      <c r="C644" s="705"/>
      <c r="D644" s="705"/>
      <c r="S644" s="660"/>
      <c r="T644" s="660" t="str">
        <f t="shared" ref="T644:T707" si="60">IF(LEN($A644)&gt;=2,LEFT($A644,6),"")</f>
        <v/>
      </c>
      <c r="U644" s="660" t="str">
        <f t="shared" ref="U644:U707" si="61">IF(LEN($A644)&gt;=2,LEFT($A644,5),"")</f>
        <v/>
      </c>
      <c r="V644" s="660" t="str">
        <f t="shared" ref="V644:V707" si="62">IF(LEN($A644)&gt;=2,LEFT($A644,4),"")</f>
        <v/>
      </c>
      <c r="W644" s="660" t="str">
        <f t="shared" ref="W644:W707" si="63">IF(LEN($A644)&gt;=2,LEFT($A644,3),"")</f>
        <v/>
      </c>
      <c r="X644" s="660" t="str">
        <f t="shared" ref="X644:X707" si="64">IF(LEN($A644)&gt;=2,LEFT($A644,2),"")</f>
        <v/>
      </c>
      <c r="Y644" s="660" t="str">
        <f t="shared" ref="Y644:Y707" si="65">IF(LEN($A644)&gt;=2,LEFT($A644,1),"")</f>
        <v/>
      </c>
    </row>
    <row r="645" spans="1:25" ht="16" x14ac:dyDescent="0.2">
      <c r="A645" s="679"/>
      <c r="B645" s="679"/>
      <c r="C645" s="705"/>
      <c r="D645" s="705"/>
      <c r="S645" s="660"/>
      <c r="T645" s="660" t="str">
        <f t="shared" si="60"/>
        <v/>
      </c>
      <c r="U645" s="660" t="str">
        <f t="shared" si="61"/>
        <v/>
      </c>
      <c r="V645" s="660" t="str">
        <f t="shared" si="62"/>
        <v/>
      </c>
      <c r="W645" s="660" t="str">
        <f t="shared" si="63"/>
        <v/>
      </c>
      <c r="X645" s="660" t="str">
        <f t="shared" si="64"/>
        <v/>
      </c>
      <c r="Y645" s="660" t="str">
        <f t="shared" si="65"/>
        <v/>
      </c>
    </row>
    <row r="646" spans="1:25" ht="16" x14ac:dyDescent="0.2">
      <c r="A646" s="679"/>
      <c r="B646" s="679"/>
      <c r="C646" s="705"/>
      <c r="D646" s="705"/>
      <c r="S646" s="660"/>
      <c r="T646" s="660" t="str">
        <f t="shared" si="60"/>
        <v/>
      </c>
      <c r="U646" s="660" t="str">
        <f t="shared" si="61"/>
        <v/>
      </c>
      <c r="V646" s="660" t="str">
        <f t="shared" si="62"/>
        <v/>
      </c>
      <c r="W646" s="660" t="str">
        <f t="shared" si="63"/>
        <v/>
      </c>
      <c r="X646" s="660" t="str">
        <f t="shared" si="64"/>
        <v/>
      </c>
      <c r="Y646" s="660" t="str">
        <f t="shared" si="65"/>
        <v/>
      </c>
    </row>
    <row r="647" spans="1:25" ht="16" x14ac:dyDescent="0.2">
      <c r="A647" s="679"/>
      <c r="B647" s="679"/>
      <c r="C647" s="705"/>
      <c r="D647" s="705"/>
      <c r="S647" s="660"/>
      <c r="T647" s="660" t="str">
        <f t="shared" si="60"/>
        <v/>
      </c>
      <c r="U647" s="660" t="str">
        <f t="shared" si="61"/>
        <v/>
      </c>
      <c r="V647" s="660" t="str">
        <f t="shared" si="62"/>
        <v/>
      </c>
      <c r="W647" s="660" t="str">
        <f t="shared" si="63"/>
        <v/>
      </c>
      <c r="X647" s="660" t="str">
        <f t="shared" si="64"/>
        <v/>
      </c>
      <c r="Y647" s="660" t="str">
        <f t="shared" si="65"/>
        <v/>
      </c>
    </row>
    <row r="648" spans="1:25" ht="16" x14ac:dyDescent="0.2">
      <c r="A648" s="679"/>
      <c r="B648" s="679"/>
      <c r="C648" s="705"/>
      <c r="D648" s="705"/>
      <c r="S648" s="660"/>
      <c r="T648" s="660" t="str">
        <f t="shared" si="60"/>
        <v/>
      </c>
      <c r="U648" s="660" t="str">
        <f t="shared" si="61"/>
        <v/>
      </c>
      <c r="V648" s="660" t="str">
        <f t="shared" si="62"/>
        <v/>
      </c>
      <c r="W648" s="660" t="str">
        <f t="shared" si="63"/>
        <v/>
      </c>
      <c r="X648" s="660" t="str">
        <f t="shared" si="64"/>
        <v/>
      </c>
      <c r="Y648" s="660" t="str">
        <f t="shared" si="65"/>
        <v/>
      </c>
    </row>
    <row r="649" spans="1:25" ht="16" x14ac:dyDescent="0.2">
      <c r="A649" s="679"/>
      <c r="B649" s="679"/>
      <c r="C649" s="705"/>
      <c r="D649" s="705"/>
      <c r="S649" s="660"/>
      <c r="T649" s="660" t="str">
        <f t="shared" si="60"/>
        <v/>
      </c>
      <c r="U649" s="660" t="str">
        <f t="shared" si="61"/>
        <v/>
      </c>
      <c r="V649" s="660" t="str">
        <f t="shared" si="62"/>
        <v/>
      </c>
      <c r="W649" s="660" t="str">
        <f t="shared" si="63"/>
        <v/>
      </c>
      <c r="X649" s="660" t="str">
        <f t="shared" si="64"/>
        <v/>
      </c>
      <c r="Y649" s="660" t="str">
        <f t="shared" si="65"/>
        <v/>
      </c>
    </row>
    <row r="650" spans="1:25" ht="16" x14ac:dyDescent="0.2">
      <c r="A650" s="679"/>
      <c r="B650" s="679"/>
      <c r="C650" s="705"/>
      <c r="D650" s="705"/>
      <c r="S650" s="660"/>
      <c r="T650" s="660" t="str">
        <f t="shared" si="60"/>
        <v/>
      </c>
      <c r="U650" s="660" t="str">
        <f t="shared" si="61"/>
        <v/>
      </c>
      <c r="V650" s="660" t="str">
        <f t="shared" si="62"/>
        <v/>
      </c>
      <c r="W650" s="660" t="str">
        <f t="shared" si="63"/>
        <v/>
      </c>
      <c r="X650" s="660" t="str">
        <f t="shared" si="64"/>
        <v/>
      </c>
      <c r="Y650" s="660" t="str">
        <f t="shared" si="65"/>
        <v/>
      </c>
    </row>
    <row r="651" spans="1:25" ht="16" x14ac:dyDescent="0.2">
      <c r="A651" s="679"/>
      <c r="B651" s="679"/>
      <c r="C651" s="705"/>
      <c r="D651" s="705"/>
      <c r="S651" s="660"/>
      <c r="T651" s="660" t="str">
        <f t="shared" si="60"/>
        <v/>
      </c>
      <c r="U651" s="660" t="str">
        <f t="shared" si="61"/>
        <v/>
      </c>
      <c r="V651" s="660" t="str">
        <f t="shared" si="62"/>
        <v/>
      </c>
      <c r="W651" s="660" t="str">
        <f t="shared" si="63"/>
        <v/>
      </c>
      <c r="X651" s="660" t="str">
        <f t="shared" si="64"/>
        <v/>
      </c>
      <c r="Y651" s="660" t="str">
        <f t="shared" si="65"/>
        <v/>
      </c>
    </row>
    <row r="652" spans="1:25" ht="16" x14ac:dyDescent="0.2">
      <c r="A652" s="679"/>
      <c r="B652" s="679"/>
      <c r="C652" s="705"/>
      <c r="D652" s="705"/>
      <c r="S652" s="660"/>
      <c r="T652" s="660" t="str">
        <f t="shared" si="60"/>
        <v/>
      </c>
      <c r="U652" s="660" t="str">
        <f t="shared" si="61"/>
        <v/>
      </c>
      <c r="V652" s="660" t="str">
        <f t="shared" si="62"/>
        <v/>
      </c>
      <c r="W652" s="660" t="str">
        <f t="shared" si="63"/>
        <v/>
      </c>
      <c r="X652" s="660" t="str">
        <f t="shared" si="64"/>
        <v/>
      </c>
      <c r="Y652" s="660" t="str">
        <f t="shared" si="65"/>
        <v/>
      </c>
    </row>
    <row r="653" spans="1:25" ht="16" x14ac:dyDescent="0.2">
      <c r="A653" s="679"/>
      <c r="B653" s="679"/>
      <c r="C653" s="705"/>
      <c r="D653" s="705"/>
      <c r="S653" s="660"/>
      <c r="T653" s="660" t="str">
        <f t="shared" si="60"/>
        <v/>
      </c>
      <c r="U653" s="660" t="str">
        <f t="shared" si="61"/>
        <v/>
      </c>
      <c r="V653" s="660" t="str">
        <f t="shared" si="62"/>
        <v/>
      </c>
      <c r="W653" s="660" t="str">
        <f t="shared" si="63"/>
        <v/>
      </c>
      <c r="X653" s="660" t="str">
        <f t="shared" si="64"/>
        <v/>
      </c>
      <c r="Y653" s="660" t="str">
        <f t="shared" si="65"/>
        <v/>
      </c>
    </row>
    <row r="654" spans="1:25" ht="16" x14ac:dyDescent="0.2">
      <c r="A654" s="679"/>
      <c r="B654" s="679"/>
      <c r="C654" s="705"/>
      <c r="D654" s="705"/>
      <c r="S654" s="660"/>
      <c r="T654" s="660" t="str">
        <f t="shared" si="60"/>
        <v/>
      </c>
      <c r="U654" s="660" t="str">
        <f t="shared" si="61"/>
        <v/>
      </c>
      <c r="V654" s="660" t="str">
        <f t="shared" si="62"/>
        <v/>
      </c>
      <c r="W654" s="660" t="str">
        <f t="shared" si="63"/>
        <v/>
      </c>
      <c r="X654" s="660" t="str">
        <f t="shared" si="64"/>
        <v/>
      </c>
      <c r="Y654" s="660" t="str">
        <f t="shared" si="65"/>
        <v/>
      </c>
    </row>
    <row r="655" spans="1:25" ht="16" x14ac:dyDescent="0.2">
      <c r="A655" s="679"/>
      <c r="B655" s="679"/>
      <c r="C655" s="705"/>
      <c r="D655" s="705"/>
      <c r="S655" s="660"/>
      <c r="T655" s="660" t="str">
        <f t="shared" si="60"/>
        <v/>
      </c>
      <c r="U655" s="660" t="str">
        <f t="shared" si="61"/>
        <v/>
      </c>
      <c r="V655" s="660" t="str">
        <f t="shared" si="62"/>
        <v/>
      </c>
      <c r="W655" s="660" t="str">
        <f t="shared" si="63"/>
        <v/>
      </c>
      <c r="X655" s="660" t="str">
        <f t="shared" si="64"/>
        <v/>
      </c>
      <c r="Y655" s="660" t="str">
        <f t="shared" si="65"/>
        <v/>
      </c>
    </row>
    <row r="656" spans="1:25" ht="16" x14ac:dyDescent="0.2">
      <c r="A656" s="679"/>
      <c r="B656" s="679"/>
      <c r="C656" s="705"/>
      <c r="D656" s="705"/>
      <c r="S656" s="660"/>
      <c r="T656" s="660" t="str">
        <f t="shared" si="60"/>
        <v/>
      </c>
      <c r="U656" s="660" t="str">
        <f t="shared" si="61"/>
        <v/>
      </c>
      <c r="V656" s="660" t="str">
        <f t="shared" si="62"/>
        <v/>
      </c>
      <c r="W656" s="660" t="str">
        <f t="shared" si="63"/>
        <v/>
      </c>
      <c r="X656" s="660" t="str">
        <f t="shared" si="64"/>
        <v/>
      </c>
      <c r="Y656" s="660" t="str">
        <f t="shared" si="65"/>
        <v/>
      </c>
    </row>
    <row r="657" spans="1:25" ht="16" x14ac:dyDescent="0.2">
      <c r="A657" s="679"/>
      <c r="B657" s="679"/>
      <c r="C657" s="705"/>
      <c r="D657" s="705"/>
      <c r="S657" s="660"/>
      <c r="T657" s="660" t="str">
        <f t="shared" si="60"/>
        <v/>
      </c>
      <c r="U657" s="660" t="str">
        <f t="shared" si="61"/>
        <v/>
      </c>
      <c r="V657" s="660" t="str">
        <f t="shared" si="62"/>
        <v/>
      </c>
      <c r="W657" s="660" t="str">
        <f t="shared" si="63"/>
        <v/>
      </c>
      <c r="X657" s="660" t="str">
        <f t="shared" si="64"/>
        <v/>
      </c>
      <c r="Y657" s="660" t="str">
        <f t="shared" si="65"/>
        <v/>
      </c>
    </row>
    <row r="658" spans="1:25" ht="16" x14ac:dyDescent="0.2">
      <c r="A658" s="679"/>
      <c r="B658" s="679"/>
      <c r="C658" s="705"/>
      <c r="D658" s="705"/>
      <c r="S658" s="660"/>
      <c r="T658" s="660" t="str">
        <f t="shared" si="60"/>
        <v/>
      </c>
      <c r="U658" s="660" t="str">
        <f t="shared" si="61"/>
        <v/>
      </c>
      <c r="V658" s="660" t="str">
        <f t="shared" si="62"/>
        <v/>
      </c>
      <c r="W658" s="660" t="str">
        <f t="shared" si="63"/>
        <v/>
      </c>
      <c r="X658" s="660" t="str">
        <f t="shared" si="64"/>
        <v/>
      </c>
      <c r="Y658" s="660" t="str">
        <f t="shared" si="65"/>
        <v/>
      </c>
    </row>
    <row r="659" spans="1:25" ht="16" x14ac:dyDescent="0.2">
      <c r="A659" s="679"/>
      <c r="B659" s="679"/>
      <c r="C659" s="705"/>
      <c r="D659" s="705"/>
      <c r="S659" s="660"/>
      <c r="T659" s="660" t="str">
        <f t="shared" si="60"/>
        <v/>
      </c>
      <c r="U659" s="660" t="str">
        <f t="shared" si="61"/>
        <v/>
      </c>
      <c r="V659" s="660" t="str">
        <f t="shared" si="62"/>
        <v/>
      </c>
      <c r="W659" s="660" t="str">
        <f t="shared" si="63"/>
        <v/>
      </c>
      <c r="X659" s="660" t="str">
        <f t="shared" si="64"/>
        <v/>
      </c>
      <c r="Y659" s="660" t="str">
        <f t="shared" si="65"/>
        <v/>
      </c>
    </row>
    <row r="660" spans="1:25" ht="16" x14ac:dyDescent="0.2">
      <c r="A660" s="679"/>
      <c r="B660" s="679"/>
      <c r="C660" s="705"/>
      <c r="D660" s="705"/>
      <c r="S660" s="660"/>
      <c r="T660" s="660" t="str">
        <f t="shared" si="60"/>
        <v/>
      </c>
      <c r="U660" s="660" t="str">
        <f t="shared" si="61"/>
        <v/>
      </c>
      <c r="V660" s="660" t="str">
        <f t="shared" si="62"/>
        <v/>
      </c>
      <c r="W660" s="660" t="str">
        <f t="shared" si="63"/>
        <v/>
      </c>
      <c r="X660" s="660" t="str">
        <f t="shared" si="64"/>
        <v/>
      </c>
      <c r="Y660" s="660" t="str">
        <f t="shared" si="65"/>
        <v/>
      </c>
    </row>
    <row r="661" spans="1:25" ht="16" x14ac:dyDescent="0.2">
      <c r="A661" s="679"/>
      <c r="B661" s="679"/>
      <c r="C661" s="705"/>
      <c r="D661" s="705"/>
      <c r="S661" s="660"/>
      <c r="T661" s="660" t="str">
        <f t="shared" si="60"/>
        <v/>
      </c>
      <c r="U661" s="660" t="str">
        <f t="shared" si="61"/>
        <v/>
      </c>
      <c r="V661" s="660" t="str">
        <f t="shared" si="62"/>
        <v/>
      </c>
      <c r="W661" s="660" t="str">
        <f t="shared" si="63"/>
        <v/>
      </c>
      <c r="X661" s="660" t="str">
        <f t="shared" si="64"/>
        <v/>
      </c>
      <c r="Y661" s="660" t="str">
        <f t="shared" si="65"/>
        <v/>
      </c>
    </row>
    <row r="662" spans="1:25" ht="16" x14ac:dyDescent="0.2">
      <c r="A662" s="679"/>
      <c r="B662" s="679"/>
      <c r="C662" s="705"/>
      <c r="D662" s="705"/>
      <c r="S662" s="660"/>
      <c r="T662" s="660" t="str">
        <f t="shared" si="60"/>
        <v/>
      </c>
      <c r="U662" s="660" t="str">
        <f t="shared" si="61"/>
        <v/>
      </c>
      <c r="V662" s="660" t="str">
        <f t="shared" si="62"/>
        <v/>
      </c>
      <c r="W662" s="660" t="str">
        <f t="shared" si="63"/>
        <v/>
      </c>
      <c r="X662" s="660" t="str">
        <f t="shared" si="64"/>
        <v/>
      </c>
      <c r="Y662" s="660" t="str">
        <f t="shared" si="65"/>
        <v/>
      </c>
    </row>
    <row r="663" spans="1:25" ht="16" x14ac:dyDescent="0.2">
      <c r="A663" s="679"/>
      <c r="B663" s="679"/>
      <c r="C663" s="705"/>
      <c r="D663" s="705"/>
      <c r="S663" s="660"/>
      <c r="T663" s="660" t="str">
        <f t="shared" si="60"/>
        <v/>
      </c>
      <c r="U663" s="660" t="str">
        <f t="shared" si="61"/>
        <v/>
      </c>
      <c r="V663" s="660" t="str">
        <f t="shared" si="62"/>
        <v/>
      </c>
      <c r="W663" s="660" t="str">
        <f t="shared" si="63"/>
        <v/>
      </c>
      <c r="X663" s="660" t="str">
        <f t="shared" si="64"/>
        <v/>
      </c>
      <c r="Y663" s="660" t="str">
        <f t="shared" si="65"/>
        <v/>
      </c>
    </row>
    <row r="664" spans="1:25" ht="16" x14ac:dyDescent="0.2">
      <c r="A664" s="679"/>
      <c r="B664" s="679"/>
      <c r="C664" s="705"/>
      <c r="D664" s="705"/>
      <c r="S664" s="660"/>
      <c r="T664" s="660" t="str">
        <f t="shared" si="60"/>
        <v/>
      </c>
      <c r="U664" s="660" t="str">
        <f t="shared" si="61"/>
        <v/>
      </c>
      <c r="V664" s="660" t="str">
        <f t="shared" si="62"/>
        <v/>
      </c>
      <c r="W664" s="660" t="str">
        <f t="shared" si="63"/>
        <v/>
      </c>
      <c r="X664" s="660" t="str">
        <f t="shared" si="64"/>
        <v/>
      </c>
      <c r="Y664" s="660" t="str">
        <f t="shared" si="65"/>
        <v/>
      </c>
    </row>
    <row r="665" spans="1:25" ht="16" x14ac:dyDescent="0.2">
      <c r="A665" s="679"/>
      <c r="B665" s="679"/>
      <c r="C665" s="705"/>
      <c r="D665" s="705"/>
      <c r="S665" s="660"/>
      <c r="T665" s="660" t="str">
        <f t="shared" si="60"/>
        <v/>
      </c>
      <c r="U665" s="660" t="str">
        <f t="shared" si="61"/>
        <v/>
      </c>
      <c r="V665" s="660" t="str">
        <f t="shared" si="62"/>
        <v/>
      </c>
      <c r="W665" s="660" t="str">
        <f t="shared" si="63"/>
        <v/>
      </c>
      <c r="X665" s="660" t="str">
        <f t="shared" si="64"/>
        <v/>
      </c>
      <c r="Y665" s="660" t="str">
        <f t="shared" si="65"/>
        <v/>
      </c>
    </row>
    <row r="666" spans="1:25" ht="16" x14ac:dyDescent="0.2">
      <c r="A666" s="679"/>
      <c r="B666" s="679"/>
      <c r="C666" s="705"/>
      <c r="D666" s="705"/>
      <c r="S666" s="660"/>
      <c r="T666" s="660" t="str">
        <f t="shared" si="60"/>
        <v/>
      </c>
      <c r="U666" s="660" t="str">
        <f t="shared" si="61"/>
        <v/>
      </c>
      <c r="V666" s="660" t="str">
        <f t="shared" si="62"/>
        <v/>
      </c>
      <c r="W666" s="660" t="str">
        <f t="shared" si="63"/>
        <v/>
      </c>
      <c r="X666" s="660" t="str">
        <f t="shared" si="64"/>
        <v/>
      </c>
      <c r="Y666" s="660" t="str">
        <f t="shared" si="65"/>
        <v/>
      </c>
    </row>
    <row r="667" spans="1:25" ht="16" x14ac:dyDescent="0.2">
      <c r="A667" s="679"/>
      <c r="B667" s="679"/>
      <c r="C667" s="705"/>
      <c r="D667" s="705"/>
      <c r="S667" s="660"/>
      <c r="T667" s="660" t="str">
        <f t="shared" si="60"/>
        <v/>
      </c>
      <c r="U667" s="660" t="str">
        <f t="shared" si="61"/>
        <v/>
      </c>
      <c r="V667" s="660" t="str">
        <f t="shared" si="62"/>
        <v/>
      </c>
      <c r="W667" s="660" t="str">
        <f t="shared" si="63"/>
        <v/>
      </c>
      <c r="X667" s="660" t="str">
        <f t="shared" si="64"/>
        <v/>
      </c>
      <c r="Y667" s="660" t="str">
        <f t="shared" si="65"/>
        <v/>
      </c>
    </row>
    <row r="668" spans="1:25" ht="16" x14ac:dyDescent="0.2">
      <c r="A668" s="679"/>
      <c r="B668" s="679"/>
      <c r="C668" s="705"/>
      <c r="D668" s="705"/>
      <c r="S668" s="660"/>
      <c r="T668" s="660" t="str">
        <f t="shared" si="60"/>
        <v/>
      </c>
      <c r="U668" s="660" t="str">
        <f t="shared" si="61"/>
        <v/>
      </c>
      <c r="V668" s="660" t="str">
        <f t="shared" si="62"/>
        <v/>
      </c>
      <c r="W668" s="660" t="str">
        <f t="shared" si="63"/>
        <v/>
      </c>
      <c r="X668" s="660" t="str">
        <f t="shared" si="64"/>
        <v/>
      </c>
      <c r="Y668" s="660" t="str">
        <f t="shared" si="65"/>
        <v/>
      </c>
    </row>
    <row r="669" spans="1:25" ht="16" x14ac:dyDescent="0.2">
      <c r="A669" s="679"/>
      <c r="B669" s="679"/>
      <c r="C669" s="705"/>
      <c r="D669" s="705"/>
      <c r="S669" s="660"/>
      <c r="T669" s="660" t="str">
        <f t="shared" si="60"/>
        <v/>
      </c>
      <c r="U669" s="660" t="str">
        <f t="shared" si="61"/>
        <v/>
      </c>
      <c r="V669" s="660" t="str">
        <f t="shared" si="62"/>
        <v/>
      </c>
      <c r="W669" s="660" t="str">
        <f t="shared" si="63"/>
        <v/>
      </c>
      <c r="X669" s="660" t="str">
        <f t="shared" si="64"/>
        <v/>
      </c>
      <c r="Y669" s="660" t="str">
        <f t="shared" si="65"/>
        <v/>
      </c>
    </row>
    <row r="670" spans="1:25" ht="16" x14ac:dyDescent="0.2">
      <c r="A670" s="679"/>
      <c r="B670" s="679"/>
      <c r="C670" s="705"/>
      <c r="D670" s="705"/>
      <c r="S670" s="660"/>
      <c r="T670" s="660" t="str">
        <f t="shared" si="60"/>
        <v/>
      </c>
      <c r="U670" s="660" t="str">
        <f t="shared" si="61"/>
        <v/>
      </c>
      <c r="V670" s="660" t="str">
        <f t="shared" si="62"/>
        <v/>
      </c>
      <c r="W670" s="660" t="str">
        <f t="shared" si="63"/>
        <v/>
      </c>
      <c r="X670" s="660" t="str">
        <f t="shared" si="64"/>
        <v/>
      </c>
      <c r="Y670" s="660" t="str">
        <f t="shared" si="65"/>
        <v/>
      </c>
    </row>
    <row r="671" spans="1:25" ht="16" x14ac:dyDescent="0.2">
      <c r="A671" s="679"/>
      <c r="B671" s="679"/>
      <c r="C671" s="705"/>
      <c r="D671" s="705"/>
      <c r="S671" s="660"/>
      <c r="T671" s="660" t="str">
        <f t="shared" si="60"/>
        <v/>
      </c>
      <c r="U671" s="660" t="str">
        <f t="shared" si="61"/>
        <v/>
      </c>
      <c r="V671" s="660" t="str">
        <f t="shared" si="62"/>
        <v/>
      </c>
      <c r="W671" s="660" t="str">
        <f t="shared" si="63"/>
        <v/>
      </c>
      <c r="X671" s="660" t="str">
        <f t="shared" si="64"/>
        <v/>
      </c>
      <c r="Y671" s="660" t="str">
        <f t="shared" si="65"/>
        <v/>
      </c>
    </row>
    <row r="672" spans="1:25" ht="16" x14ac:dyDescent="0.2">
      <c r="A672" s="679"/>
      <c r="B672" s="679"/>
      <c r="C672" s="705"/>
      <c r="D672" s="705"/>
      <c r="S672" s="660"/>
      <c r="T672" s="660" t="str">
        <f t="shared" si="60"/>
        <v/>
      </c>
      <c r="U672" s="660" t="str">
        <f t="shared" si="61"/>
        <v/>
      </c>
      <c r="V672" s="660" t="str">
        <f t="shared" si="62"/>
        <v/>
      </c>
      <c r="W672" s="660" t="str">
        <f t="shared" si="63"/>
        <v/>
      </c>
      <c r="X672" s="660" t="str">
        <f t="shared" si="64"/>
        <v/>
      </c>
      <c r="Y672" s="660" t="str">
        <f t="shared" si="65"/>
        <v/>
      </c>
    </row>
    <row r="673" spans="1:25" ht="16" x14ac:dyDescent="0.2">
      <c r="A673" s="679"/>
      <c r="B673" s="679"/>
      <c r="C673" s="705"/>
      <c r="D673" s="705"/>
      <c r="S673" s="660"/>
      <c r="T673" s="660" t="str">
        <f t="shared" si="60"/>
        <v/>
      </c>
      <c r="U673" s="660" t="str">
        <f t="shared" si="61"/>
        <v/>
      </c>
      <c r="V673" s="660" t="str">
        <f t="shared" si="62"/>
        <v/>
      </c>
      <c r="W673" s="660" t="str">
        <f t="shared" si="63"/>
        <v/>
      </c>
      <c r="X673" s="660" t="str">
        <f t="shared" si="64"/>
        <v/>
      </c>
      <c r="Y673" s="660" t="str">
        <f t="shared" si="65"/>
        <v/>
      </c>
    </row>
    <row r="674" spans="1:25" ht="16" x14ac:dyDescent="0.2">
      <c r="A674" s="679"/>
      <c r="B674" s="679"/>
      <c r="C674" s="705"/>
      <c r="D674" s="705"/>
      <c r="S674" s="660"/>
      <c r="T674" s="660" t="str">
        <f t="shared" si="60"/>
        <v/>
      </c>
      <c r="U674" s="660" t="str">
        <f t="shared" si="61"/>
        <v/>
      </c>
      <c r="V674" s="660" t="str">
        <f t="shared" si="62"/>
        <v/>
      </c>
      <c r="W674" s="660" t="str">
        <f t="shared" si="63"/>
        <v/>
      </c>
      <c r="X674" s="660" t="str">
        <f t="shared" si="64"/>
        <v/>
      </c>
      <c r="Y674" s="660" t="str">
        <f t="shared" si="65"/>
        <v/>
      </c>
    </row>
    <row r="675" spans="1:25" ht="16" x14ac:dyDescent="0.2">
      <c r="A675" s="679"/>
      <c r="B675" s="679"/>
      <c r="C675" s="705"/>
      <c r="D675" s="705"/>
      <c r="S675" s="660"/>
      <c r="T675" s="660" t="str">
        <f t="shared" si="60"/>
        <v/>
      </c>
      <c r="U675" s="660" t="str">
        <f t="shared" si="61"/>
        <v/>
      </c>
      <c r="V675" s="660" t="str">
        <f t="shared" si="62"/>
        <v/>
      </c>
      <c r="W675" s="660" t="str">
        <f t="shared" si="63"/>
        <v/>
      </c>
      <c r="X675" s="660" t="str">
        <f t="shared" si="64"/>
        <v/>
      </c>
      <c r="Y675" s="660" t="str">
        <f t="shared" si="65"/>
        <v/>
      </c>
    </row>
    <row r="676" spans="1:25" ht="16" x14ac:dyDescent="0.2">
      <c r="A676" s="679"/>
      <c r="B676" s="679"/>
      <c r="C676" s="705"/>
      <c r="D676" s="705"/>
      <c r="S676" s="660"/>
      <c r="T676" s="660" t="str">
        <f t="shared" si="60"/>
        <v/>
      </c>
      <c r="U676" s="660" t="str">
        <f t="shared" si="61"/>
        <v/>
      </c>
      <c r="V676" s="660" t="str">
        <f t="shared" si="62"/>
        <v/>
      </c>
      <c r="W676" s="660" t="str">
        <f t="shared" si="63"/>
        <v/>
      </c>
      <c r="X676" s="660" t="str">
        <f t="shared" si="64"/>
        <v/>
      </c>
      <c r="Y676" s="660" t="str">
        <f t="shared" si="65"/>
        <v/>
      </c>
    </row>
    <row r="677" spans="1:25" ht="16" x14ac:dyDescent="0.2">
      <c r="A677" s="679"/>
      <c r="B677" s="679"/>
      <c r="C677" s="705"/>
      <c r="D677" s="705"/>
      <c r="S677" s="660"/>
      <c r="T677" s="660" t="str">
        <f t="shared" si="60"/>
        <v/>
      </c>
      <c r="U677" s="660" t="str">
        <f t="shared" si="61"/>
        <v/>
      </c>
      <c r="V677" s="660" t="str">
        <f t="shared" si="62"/>
        <v/>
      </c>
      <c r="W677" s="660" t="str">
        <f t="shared" si="63"/>
        <v/>
      </c>
      <c r="X677" s="660" t="str">
        <f t="shared" si="64"/>
        <v/>
      </c>
      <c r="Y677" s="660" t="str">
        <f t="shared" si="65"/>
        <v/>
      </c>
    </row>
    <row r="678" spans="1:25" ht="16" x14ac:dyDescent="0.2">
      <c r="A678" s="679"/>
      <c r="B678" s="679"/>
      <c r="C678" s="705"/>
      <c r="D678" s="705"/>
      <c r="S678" s="660"/>
      <c r="T678" s="660" t="str">
        <f t="shared" si="60"/>
        <v/>
      </c>
      <c r="U678" s="660" t="str">
        <f t="shared" si="61"/>
        <v/>
      </c>
      <c r="V678" s="660" t="str">
        <f t="shared" si="62"/>
        <v/>
      </c>
      <c r="W678" s="660" t="str">
        <f t="shared" si="63"/>
        <v/>
      </c>
      <c r="X678" s="660" t="str">
        <f t="shared" si="64"/>
        <v/>
      </c>
      <c r="Y678" s="660" t="str">
        <f t="shared" si="65"/>
        <v/>
      </c>
    </row>
    <row r="679" spans="1:25" ht="16" x14ac:dyDescent="0.2">
      <c r="A679" s="679"/>
      <c r="B679" s="679"/>
      <c r="C679" s="705"/>
      <c r="D679" s="705"/>
      <c r="S679" s="660"/>
      <c r="T679" s="660" t="str">
        <f t="shared" si="60"/>
        <v/>
      </c>
      <c r="U679" s="660" t="str">
        <f t="shared" si="61"/>
        <v/>
      </c>
      <c r="V679" s="660" t="str">
        <f t="shared" si="62"/>
        <v/>
      </c>
      <c r="W679" s="660" t="str">
        <f t="shared" si="63"/>
        <v/>
      </c>
      <c r="X679" s="660" t="str">
        <f t="shared" si="64"/>
        <v/>
      </c>
      <c r="Y679" s="660" t="str">
        <f t="shared" si="65"/>
        <v/>
      </c>
    </row>
    <row r="680" spans="1:25" ht="16" x14ac:dyDescent="0.2">
      <c r="A680" s="679"/>
      <c r="B680" s="679"/>
      <c r="C680" s="705"/>
      <c r="D680" s="705"/>
      <c r="S680" s="660"/>
      <c r="T680" s="660" t="str">
        <f t="shared" si="60"/>
        <v/>
      </c>
      <c r="U680" s="660" t="str">
        <f t="shared" si="61"/>
        <v/>
      </c>
      <c r="V680" s="660" t="str">
        <f t="shared" si="62"/>
        <v/>
      </c>
      <c r="W680" s="660" t="str">
        <f t="shared" si="63"/>
        <v/>
      </c>
      <c r="X680" s="660" t="str">
        <f t="shared" si="64"/>
        <v/>
      </c>
      <c r="Y680" s="660" t="str">
        <f t="shared" si="65"/>
        <v/>
      </c>
    </row>
    <row r="681" spans="1:25" ht="16" x14ac:dyDescent="0.2">
      <c r="A681" s="679"/>
      <c r="B681" s="679"/>
      <c r="C681" s="705"/>
      <c r="D681" s="705"/>
      <c r="S681" s="660"/>
      <c r="T681" s="660" t="str">
        <f t="shared" si="60"/>
        <v/>
      </c>
      <c r="U681" s="660" t="str">
        <f t="shared" si="61"/>
        <v/>
      </c>
      <c r="V681" s="660" t="str">
        <f t="shared" si="62"/>
        <v/>
      </c>
      <c r="W681" s="660" t="str">
        <f t="shared" si="63"/>
        <v/>
      </c>
      <c r="X681" s="660" t="str">
        <f t="shared" si="64"/>
        <v/>
      </c>
      <c r="Y681" s="660" t="str">
        <f t="shared" si="65"/>
        <v/>
      </c>
    </row>
    <row r="682" spans="1:25" ht="16" x14ac:dyDescent="0.2">
      <c r="A682" s="679"/>
      <c r="B682" s="679"/>
      <c r="C682" s="705"/>
      <c r="D682" s="705"/>
      <c r="S682" s="660"/>
      <c r="T682" s="660" t="str">
        <f t="shared" si="60"/>
        <v/>
      </c>
      <c r="U682" s="660" t="str">
        <f t="shared" si="61"/>
        <v/>
      </c>
      <c r="V682" s="660" t="str">
        <f t="shared" si="62"/>
        <v/>
      </c>
      <c r="W682" s="660" t="str">
        <f t="shared" si="63"/>
        <v/>
      </c>
      <c r="X682" s="660" t="str">
        <f t="shared" si="64"/>
        <v/>
      </c>
      <c r="Y682" s="660" t="str">
        <f t="shared" si="65"/>
        <v/>
      </c>
    </row>
    <row r="683" spans="1:25" ht="16" x14ac:dyDescent="0.2">
      <c r="A683" s="679"/>
      <c r="B683" s="679"/>
      <c r="C683" s="705"/>
      <c r="D683" s="705"/>
      <c r="S683" s="660"/>
      <c r="T683" s="660" t="str">
        <f t="shared" si="60"/>
        <v/>
      </c>
      <c r="U683" s="660" t="str">
        <f t="shared" si="61"/>
        <v/>
      </c>
      <c r="V683" s="660" t="str">
        <f t="shared" si="62"/>
        <v/>
      </c>
      <c r="W683" s="660" t="str">
        <f t="shared" si="63"/>
        <v/>
      </c>
      <c r="X683" s="660" t="str">
        <f t="shared" si="64"/>
        <v/>
      </c>
      <c r="Y683" s="660" t="str">
        <f t="shared" si="65"/>
        <v/>
      </c>
    </row>
    <row r="684" spans="1:25" ht="16" x14ac:dyDescent="0.2">
      <c r="A684" s="679"/>
      <c r="B684" s="679"/>
      <c r="C684" s="705"/>
      <c r="D684" s="705"/>
      <c r="S684" s="660"/>
      <c r="T684" s="660" t="str">
        <f t="shared" si="60"/>
        <v/>
      </c>
      <c r="U684" s="660" t="str">
        <f t="shared" si="61"/>
        <v/>
      </c>
      <c r="V684" s="660" t="str">
        <f t="shared" si="62"/>
        <v/>
      </c>
      <c r="W684" s="660" t="str">
        <f t="shared" si="63"/>
        <v/>
      </c>
      <c r="X684" s="660" t="str">
        <f t="shared" si="64"/>
        <v/>
      </c>
      <c r="Y684" s="660" t="str">
        <f t="shared" si="65"/>
        <v/>
      </c>
    </row>
    <row r="685" spans="1:25" ht="16" x14ac:dyDescent="0.2">
      <c r="A685" s="679"/>
      <c r="B685" s="679"/>
      <c r="C685" s="705"/>
      <c r="D685" s="705"/>
      <c r="S685" s="660"/>
      <c r="T685" s="660" t="str">
        <f t="shared" si="60"/>
        <v/>
      </c>
      <c r="U685" s="660" t="str">
        <f t="shared" si="61"/>
        <v/>
      </c>
      <c r="V685" s="660" t="str">
        <f t="shared" si="62"/>
        <v/>
      </c>
      <c r="W685" s="660" t="str">
        <f t="shared" si="63"/>
        <v/>
      </c>
      <c r="X685" s="660" t="str">
        <f t="shared" si="64"/>
        <v/>
      </c>
      <c r="Y685" s="660" t="str">
        <f t="shared" si="65"/>
        <v/>
      </c>
    </row>
    <row r="686" spans="1:25" ht="16" x14ac:dyDescent="0.2">
      <c r="A686" s="679"/>
      <c r="B686" s="679"/>
      <c r="C686" s="705"/>
      <c r="D686" s="705"/>
      <c r="S686" s="660"/>
      <c r="T686" s="660" t="str">
        <f t="shared" si="60"/>
        <v/>
      </c>
      <c r="U686" s="660" t="str">
        <f t="shared" si="61"/>
        <v/>
      </c>
      <c r="V686" s="660" t="str">
        <f t="shared" si="62"/>
        <v/>
      </c>
      <c r="W686" s="660" t="str">
        <f t="shared" si="63"/>
        <v/>
      </c>
      <c r="X686" s="660" t="str">
        <f t="shared" si="64"/>
        <v/>
      </c>
      <c r="Y686" s="660" t="str">
        <f t="shared" si="65"/>
        <v/>
      </c>
    </row>
    <row r="687" spans="1:25" ht="16" x14ac:dyDescent="0.2">
      <c r="A687" s="679"/>
      <c r="B687" s="679"/>
      <c r="C687" s="705"/>
      <c r="D687" s="705"/>
      <c r="S687" s="660"/>
      <c r="T687" s="660" t="str">
        <f t="shared" si="60"/>
        <v/>
      </c>
      <c r="U687" s="660" t="str">
        <f t="shared" si="61"/>
        <v/>
      </c>
      <c r="V687" s="660" t="str">
        <f t="shared" si="62"/>
        <v/>
      </c>
      <c r="W687" s="660" t="str">
        <f t="shared" si="63"/>
        <v/>
      </c>
      <c r="X687" s="660" t="str">
        <f t="shared" si="64"/>
        <v/>
      </c>
      <c r="Y687" s="660" t="str">
        <f t="shared" si="65"/>
        <v/>
      </c>
    </row>
    <row r="688" spans="1:25" ht="16" x14ac:dyDescent="0.2">
      <c r="A688" s="679"/>
      <c r="B688" s="679"/>
      <c r="C688" s="705"/>
      <c r="D688" s="705"/>
      <c r="S688" s="660"/>
      <c r="T688" s="660" t="str">
        <f t="shared" si="60"/>
        <v/>
      </c>
      <c r="U688" s="660" t="str">
        <f t="shared" si="61"/>
        <v/>
      </c>
      <c r="V688" s="660" t="str">
        <f t="shared" si="62"/>
        <v/>
      </c>
      <c r="W688" s="660" t="str">
        <f t="shared" si="63"/>
        <v/>
      </c>
      <c r="X688" s="660" t="str">
        <f t="shared" si="64"/>
        <v/>
      </c>
      <c r="Y688" s="660" t="str">
        <f t="shared" si="65"/>
        <v/>
      </c>
    </row>
    <row r="689" spans="1:25" ht="16" x14ac:dyDescent="0.2">
      <c r="A689" s="679"/>
      <c r="B689" s="679"/>
      <c r="C689" s="705"/>
      <c r="D689" s="705"/>
      <c r="S689" s="660"/>
      <c r="T689" s="660" t="str">
        <f t="shared" si="60"/>
        <v/>
      </c>
      <c r="U689" s="660" t="str">
        <f t="shared" si="61"/>
        <v/>
      </c>
      <c r="V689" s="660" t="str">
        <f t="shared" si="62"/>
        <v/>
      </c>
      <c r="W689" s="660" t="str">
        <f t="shared" si="63"/>
        <v/>
      </c>
      <c r="X689" s="660" t="str">
        <f t="shared" si="64"/>
        <v/>
      </c>
      <c r="Y689" s="660" t="str">
        <f t="shared" si="65"/>
        <v/>
      </c>
    </row>
    <row r="690" spans="1:25" ht="16" x14ac:dyDescent="0.2">
      <c r="A690" s="679"/>
      <c r="B690" s="679"/>
      <c r="C690" s="705"/>
      <c r="D690" s="705"/>
      <c r="S690" s="660"/>
      <c r="T690" s="660" t="str">
        <f t="shared" si="60"/>
        <v/>
      </c>
      <c r="U690" s="660" t="str">
        <f t="shared" si="61"/>
        <v/>
      </c>
      <c r="V690" s="660" t="str">
        <f t="shared" si="62"/>
        <v/>
      </c>
      <c r="W690" s="660" t="str">
        <f t="shared" si="63"/>
        <v/>
      </c>
      <c r="X690" s="660" t="str">
        <f t="shared" si="64"/>
        <v/>
      </c>
      <c r="Y690" s="660" t="str">
        <f t="shared" si="65"/>
        <v/>
      </c>
    </row>
    <row r="691" spans="1:25" ht="16" x14ac:dyDescent="0.2">
      <c r="A691" s="679"/>
      <c r="B691" s="679"/>
      <c r="C691" s="705"/>
      <c r="D691" s="705"/>
      <c r="S691" s="660"/>
      <c r="T691" s="660" t="str">
        <f t="shared" si="60"/>
        <v/>
      </c>
      <c r="U691" s="660" t="str">
        <f t="shared" si="61"/>
        <v/>
      </c>
      <c r="V691" s="660" t="str">
        <f t="shared" si="62"/>
        <v/>
      </c>
      <c r="W691" s="660" t="str">
        <f t="shared" si="63"/>
        <v/>
      </c>
      <c r="X691" s="660" t="str">
        <f t="shared" si="64"/>
        <v/>
      </c>
      <c r="Y691" s="660" t="str">
        <f t="shared" si="65"/>
        <v/>
      </c>
    </row>
    <row r="692" spans="1:25" ht="16" x14ac:dyDescent="0.2">
      <c r="A692" s="679"/>
      <c r="B692" s="679"/>
      <c r="C692" s="705"/>
      <c r="D692" s="705"/>
      <c r="S692" s="660"/>
      <c r="T692" s="660" t="str">
        <f t="shared" si="60"/>
        <v/>
      </c>
      <c r="U692" s="660" t="str">
        <f t="shared" si="61"/>
        <v/>
      </c>
      <c r="V692" s="660" t="str">
        <f t="shared" si="62"/>
        <v/>
      </c>
      <c r="W692" s="660" t="str">
        <f t="shared" si="63"/>
        <v/>
      </c>
      <c r="X692" s="660" t="str">
        <f t="shared" si="64"/>
        <v/>
      </c>
      <c r="Y692" s="660" t="str">
        <f t="shared" si="65"/>
        <v/>
      </c>
    </row>
    <row r="693" spans="1:25" ht="16" x14ac:dyDescent="0.2">
      <c r="A693" s="679"/>
      <c r="B693" s="679"/>
      <c r="C693" s="705"/>
      <c r="D693" s="705"/>
      <c r="S693" s="660"/>
      <c r="T693" s="660" t="str">
        <f t="shared" si="60"/>
        <v/>
      </c>
      <c r="U693" s="660" t="str">
        <f t="shared" si="61"/>
        <v/>
      </c>
      <c r="V693" s="660" t="str">
        <f t="shared" si="62"/>
        <v/>
      </c>
      <c r="W693" s="660" t="str">
        <f t="shared" si="63"/>
        <v/>
      </c>
      <c r="X693" s="660" t="str">
        <f t="shared" si="64"/>
        <v/>
      </c>
      <c r="Y693" s="660" t="str">
        <f t="shared" si="65"/>
        <v/>
      </c>
    </row>
    <row r="694" spans="1:25" ht="16" x14ac:dyDescent="0.2">
      <c r="A694" s="679"/>
      <c r="B694" s="679"/>
      <c r="C694" s="705"/>
      <c r="D694" s="705"/>
      <c r="S694" s="660"/>
      <c r="T694" s="660" t="str">
        <f t="shared" si="60"/>
        <v/>
      </c>
      <c r="U694" s="660" t="str">
        <f t="shared" si="61"/>
        <v/>
      </c>
      <c r="V694" s="660" t="str">
        <f t="shared" si="62"/>
        <v/>
      </c>
      <c r="W694" s="660" t="str">
        <f t="shared" si="63"/>
        <v/>
      </c>
      <c r="X694" s="660" t="str">
        <f t="shared" si="64"/>
        <v/>
      </c>
      <c r="Y694" s="660" t="str">
        <f t="shared" si="65"/>
        <v/>
      </c>
    </row>
    <row r="695" spans="1:25" ht="16" x14ac:dyDescent="0.2">
      <c r="A695" s="679"/>
      <c r="B695" s="679"/>
      <c r="C695" s="705"/>
      <c r="D695" s="705"/>
      <c r="S695" s="660"/>
      <c r="T695" s="660" t="str">
        <f t="shared" si="60"/>
        <v/>
      </c>
      <c r="U695" s="660" t="str">
        <f t="shared" si="61"/>
        <v/>
      </c>
      <c r="V695" s="660" t="str">
        <f t="shared" si="62"/>
        <v/>
      </c>
      <c r="W695" s="660" t="str">
        <f t="shared" si="63"/>
        <v/>
      </c>
      <c r="X695" s="660" t="str">
        <f t="shared" si="64"/>
        <v/>
      </c>
      <c r="Y695" s="660" t="str">
        <f t="shared" si="65"/>
        <v/>
      </c>
    </row>
    <row r="696" spans="1:25" ht="16" x14ac:dyDescent="0.2">
      <c r="A696" s="679"/>
      <c r="B696" s="679"/>
      <c r="C696" s="705"/>
      <c r="D696" s="705"/>
      <c r="S696" s="660"/>
      <c r="T696" s="660" t="str">
        <f t="shared" si="60"/>
        <v/>
      </c>
      <c r="U696" s="660" t="str">
        <f t="shared" si="61"/>
        <v/>
      </c>
      <c r="V696" s="660" t="str">
        <f t="shared" si="62"/>
        <v/>
      </c>
      <c r="W696" s="660" t="str">
        <f t="shared" si="63"/>
        <v/>
      </c>
      <c r="X696" s="660" t="str">
        <f t="shared" si="64"/>
        <v/>
      </c>
      <c r="Y696" s="660" t="str">
        <f t="shared" si="65"/>
        <v/>
      </c>
    </row>
    <row r="697" spans="1:25" ht="16" x14ac:dyDescent="0.2">
      <c r="A697" s="679"/>
      <c r="B697" s="679"/>
      <c r="C697" s="705"/>
      <c r="D697" s="705"/>
      <c r="S697" s="660"/>
      <c r="T697" s="660" t="str">
        <f t="shared" si="60"/>
        <v/>
      </c>
      <c r="U697" s="660" t="str">
        <f t="shared" si="61"/>
        <v/>
      </c>
      <c r="V697" s="660" t="str">
        <f t="shared" si="62"/>
        <v/>
      </c>
      <c r="W697" s="660" t="str">
        <f t="shared" si="63"/>
        <v/>
      </c>
      <c r="X697" s="660" t="str">
        <f t="shared" si="64"/>
        <v/>
      </c>
      <c r="Y697" s="660" t="str">
        <f t="shared" si="65"/>
        <v/>
      </c>
    </row>
    <row r="698" spans="1:25" ht="16" x14ac:dyDescent="0.2">
      <c r="A698" s="679"/>
      <c r="B698" s="679"/>
      <c r="C698" s="705"/>
      <c r="D698" s="705"/>
      <c r="S698" s="660"/>
      <c r="T698" s="660" t="str">
        <f t="shared" si="60"/>
        <v/>
      </c>
      <c r="U698" s="660" t="str">
        <f t="shared" si="61"/>
        <v/>
      </c>
      <c r="V698" s="660" t="str">
        <f t="shared" si="62"/>
        <v/>
      </c>
      <c r="W698" s="660" t="str">
        <f t="shared" si="63"/>
        <v/>
      </c>
      <c r="X698" s="660" t="str">
        <f t="shared" si="64"/>
        <v/>
      </c>
      <c r="Y698" s="660" t="str">
        <f t="shared" si="65"/>
        <v/>
      </c>
    </row>
    <row r="699" spans="1:25" ht="16" x14ac:dyDescent="0.2">
      <c r="A699" s="679"/>
      <c r="B699" s="679"/>
      <c r="C699" s="705"/>
      <c r="D699" s="705"/>
      <c r="S699" s="660"/>
      <c r="T699" s="660" t="str">
        <f t="shared" si="60"/>
        <v/>
      </c>
      <c r="U699" s="660" t="str">
        <f t="shared" si="61"/>
        <v/>
      </c>
      <c r="V699" s="660" t="str">
        <f t="shared" si="62"/>
        <v/>
      </c>
      <c r="W699" s="660" t="str">
        <f t="shared" si="63"/>
        <v/>
      </c>
      <c r="X699" s="660" t="str">
        <f t="shared" si="64"/>
        <v/>
      </c>
      <c r="Y699" s="660" t="str">
        <f t="shared" si="65"/>
        <v/>
      </c>
    </row>
    <row r="700" spans="1:25" ht="16" x14ac:dyDescent="0.2">
      <c r="A700" s="679"/>
      <c r="B700" s="679"/>
      <c r="C700" s="705"/>
      <c r="D700" s="705"/>
      <c r="S700" s="660"/>
      <c r="T700" s="660" t="str">
        <f t="shared" si="60"/>
        <v/>
      </c>
      <c r="U700" s="660" t="str">
        <f t="shared" si="61"/>
        <v/>
      </c>
      <c r="V700" s="660" t="str">
        <f t="shared" si="62"/>
        <v/>
      </c>
      <c r="W700" s="660" t="str">
        <f t="shared" si="63"/>
        <v/>
      </c>
      <c r="X700" s="660" t="str">
        <f t="shared" si="64"/>
        <v/>
      </c>
      <c r="Y700" s="660" t="str">
        <f t="shared" si="65"/>
        <v/>
      </c>
    </row>
    <row r="701" spans="1:25" ht="16" x14ac:dyDescent="0.2">
      <c r="A701" s="679"/>
      <c r="B701" s="679"/>
      <c r="C701" s="705"/>
      <c r="D701" s="705"/>
      <c r="S701" s="660"/>
      <c r="T701" s="660" t="str">
        <f t="shared" si="60"/>
        <v/>
      </c>
      <c r="U701" s="660" t="str">
        <f t="shared" si="61"/>
        <v/>
      </c>
      <c r="V701" s="660" t="str">
        <f t="shared" si="62"/>
        <v/>
      </c>
      <c r="W701" s="660" t="str">
        <f t="shared" si="63"/>
        <v/>
      </c>
      <c r="X701" s="660" t="str">
        <f t="shared" si="64"/>
        <v/>
      </c>
      <c r="Y701" s="660" t="str">
        <f t="shared" si="65"/>
        <v/>
      </c>
    </row>
    <row r="702" spans="1:25" ht="16" x14ac:dyDescent="0.2">
      <c r="A702" s="679"/>
      <c r="B702" s="679"/>
      <c r="C702" s="705"/>
      <c r="D702" s="705"/>
      <c r="S702" s="660"/>
      <c r="T702" s="660" t="str">
        <f t="shared" si="60"/>
        <v/>
      </c>
      <c r="U702" s="660" t="str">
        <f t="shared" si="61"/>
        <v/>
      </c>
      <c r="V702" s="660" t="str">
        <f t="shared" si="62"/>
        <v/>
      </c>
      <c r="W702" s="660" t="str">
        <f t="shared" si="63"/>
        <v/>
      </c>
      <c r="X702" s="660" t="str">
        <f t="shared" si="64"/>
        <v/>
      </c>
      <c r="Y702" s="660" t="str">
        <f t="shared" si="65"/>
        <v/>
      </c>
    </row>
    <row r="703" spans="1:25" ht="16" x14ac:dyDescent="0.2">
      <c r="A703" s="679"/>
      <c r="B703" s="679"/>
      <c r="C703" s="705"/>
      <c r="D703" s="705"/>
      <c r="S703" s="660"/>
      <c r="T703" s="660" t="str">
        <f t="shared" si="60"/>
        <v/>
      </c>
      <c r="U703" s="660" t="str">
        <f t="shared" si="61"/>
        <v/>
      </c>
      <c r="V703" s="660" t="str">
        <f t="shared" si="62"/>
        <v/>
      </c>
      <c r="W703" s="660" t="str">
        <f t="shared" si="63"/>
        <v/>
      </c>
      <c r="X703" s="660" t="str">
        <f t="shared" si="64"/>
        <v/>
      </c>
      <c r="Y703" s="660" t="str">
        <f t="shared" si="65"/>
        <v/>
      </c>
    </row>
    <row r="704" spans="1:25" ht="16" x14ac:dyDescent="0.2">
      <c r="A704" s="679"/>
      <c r="B704" s="679"/>
      <c r="C704" s="705"/>
      <c r="D704" s="705"/>
      <c r="S704" s="660"/>
      <c r="T704" s="660" t="str">
        <f t="shared" si="60"/>
        <v/>
      </c>
      <c r="U704" s="660" t="str">
        <f t="shared" si="61"/>
        <v/>
      </c>
      <c r="V704" s="660" t="str">
        <f t="shared" si="62"/>
        <v/>
      </c>
      <c r="W704" s="660" t="str">
        <f t="shared" si="63"/>
        <v/>
      </c>
      <c r="X704" s="660" t="str">
        <f t="shared" si="64"/>
        <v/>
      </c>
      <c r="Y704" s="660" t="str">
        <f t="shared" si="65"/>
        <v/>
      </c>
    </row>
    <row r="705" spans="1:25" ht="16" x14ac:dyDescent="0.2">
      <c r="A705" s="679"/>
      <c r="B705" s="679"/>
      <c r="C705" s="705"/>
      <c r="D705" s="705"/>
      <c r="S705" s="660"/>
      <c r="T705" s="660" t="str">
        <f t="shared" si="60"/>
        <v/>
      </c>
      <c r="U705" s="660" t="str">
        <f t="shared" si="61"/>
        <v/>
      </c>
      <c r="V705" s="660" t="str">
        <f t="shared" si="62"/>
        <v/>
      </c>
      <c r="W705" s="660" t="str">
        <f t="shared" si="63"/>
        <v/>
      </c>
      <c r="X705" s="660" t="str">
        <f t="shared" si="64"/>
        <v/>
      </c>
      <c r="Y705" s="660" t="str">
        <f t="shared" si="65"/>
        <v/>
      </c>
    </row>
    <row r="706" spans="1:25" ht="16" x14ac:dyDescent="0.2">
      <c r="A706" s="679"/>
      <c r="B706" s="679"/>
      <c r="C706" s="705"/>
      <c r="D706" s="705"/>
      <c r="S706" s="660"/>
      <c r="T706" s="660" t="str">
        <f t="shared" si="60"/>
        <v/>
      </c>
      <c r="U706" s="660" t="str">
        <f t="shared" si="61"/>
        <v/>
      </c>
      <c r="V706" s="660" t="str">
        <f t="shared" si="62"/>
        <v/>
      </c>
      <c r="W706" s="660" t="str">
        <f t="shared" si="63"/>
        <v/>
      </c>
      <c r="X706" s="660" t="str">
        <f t="shared" si="64"/>
        <v/>
      </c>
      <c r="Y706" s="660" t="str">
        <f t="shared" si="65"/>
        <v/>
      </c>
    </row>
    <row r="707" spans="1:25" ht="16" x14ac:dyDescent="0.2">
      <c r="A707" s="679"/>
      <c r="B707" s="679"/>
      <c r="C707" s="705"/>
      <c r="D707" s="705"/>
      <c r="S707" s="660"/>
      <c r="T707" s="660" t="str">
        <f t="shared" si="60"/>
        <v/>
      </c>
      <c r="U707" s="660" t="str">
        <f t="shared" si="61"/>
        <v/>
      </c>
      <c r="V707" s="660" t="str">
        <f t="shared" si="62"/>
        <v/>
      </c>
      <c r="W707" s="660" t="str">
        <f t="shared" si="63"/>
        <v/>
      </c>
      <c r="X707" s="660" t="str">
        <f t="shared" si="64"/>
        <v/>
      </c>
      <c r="Y707" s="660" t="str">
        <f t="shared" si="65"/>
        <v/>
      </c>
    </row>
    <row r="708" spans="1:25" ht="16" x14ac:dyDescent="0.2">
      <c r="A708" s="679"/>
      <c r="B708" s="679"/>
      <c r="C708" s="705"/>
      <c r="D708" s="705"/>
      <c r="S708" s="660"/>
      <c r="T708" s="660" t="str">
        <f t="shared" ref="T708:T771" si="66">IF(LEN($A708)&gt;=2,LEFT($A708,6),"")</f>
        <v/>
      </c>
      <c r="U708" s="660" t="str">
        <f t="shared" ref="U708:U771" si="67">IF(LEN($A708)&gt;=2,LEFT($A708,5),"")</f>
        <v/>
      </c>
      <c r="V708" s="660" t="str">
        <f t="shared" ref="V708:V771" si="68">IF(LEN($A708)&gt;=2,LEFT($A708,4),"")</f>
        <v/>
      </c>
      <c r="W708" s="660" t="str">
        <f t="shared" ref="W708:W771" si="69">IF(LEN($A708)&gt;=2,LEFT($A708,3),"")</f>
        <v/>
      </c>
      <c r="X708" s="660" t="str">
        <f t="shared" ref="X708:X771" si="70">IF(LEN($A708)&gt;=2,LEFT($A708,2),"")</f>
        <v/>
      </c>
      <c r="Y708" s="660" t="str">
        <f t="shared" ref="Y708:Y771" si="71">IF(LEN($A708)&gt;=2,LEFT($A708,1),"")</f>
        <v/>
      </c>
    </row>
    <row r="709" spans="1:25" ht="16" x14ac:dyDescent="0.2">
      <c r="A709" s="679"/>
      <c r="B709" s="679"/>
      <c r="C709" s="705"/>
      <c r="D709" s="705"/>
      <c r="S709" s="660"/>
      <c r="T709" s="660" t="str">
        <f t="shared" si="66"/>
        <v/>
      </c>
      <c r="U709" s="660" t="str">
        <f t="shared" si="67"/>
        <v/>
      </c>
      <c r="V709" s="660" t="str">
        <f t="shared" si="68"/>
        <v/>
      </c>
      <c r="W709" s="660" t="str">
        <f t="shared" si="69"/>
        <v/>
      </c>
      <c r="X709" s="660" t="str">
        <f t="shared" si="70"/>
        <v/>
      </c>
      <c r="Y709" s="660" t="str">
        <f t="shared" si="71"/>
        <v/>
      </c>
    </row>
    <row r="710" spans="1:25" ht="16" x14ac:dyDescent="0.2">
      <c r="A710" s="679"/>
      <c r="B710" s="679"/>
      <c r="C710" s="705"/>
      <c r="D710" s="705"/>
      <c r="S710" s="660"/>
      <c r="T710" s="660" t="str">
        <f t="shared" si="66"/>
        <v/>
      </c>
      <c r="U710" s="660" t="str">
        <f t="shared" si="67"/>
        <v/>
      </c>
      <c r="V710" s="660" t="str">
        <f t="shared" si="68"/>
        <v/>
      </c>
      <c r="W710" s="660" t="str">
        <f t="shared" si="69"/>
        <v/>
      </c>
      <c r="X710" s="660" t="str">
        <f t="shared" si="70"/>
        <v/>
      </c>
      <c r="Y710" s="660" t="str">
        <f t="shared" si="71"/>
        <v/>
      </c>
    </row>
    <row r="711" spans="1:25" ht="16" x14ac:dyDescent="0.2">
      <c r="A711" s="679"/>
      <c r="B711" s="679"/>
      <c r="C711" s="705"/>
      <c r="D711" s="705"/>
      <c r="S711" s="660"/>
      <c r="T711" s="660" t="str">
        <f t="shared" si="66"/>
        <v/>
      </c>
      <c r="U711" s="660" t="str">
        <f t="shared" si="67"/>
        <v/>
      </c>
      <c r="V711" s="660" t="str">
        <f t="shared" si="68"/>
        <v/>
      </c>
      <c r="W711" s="660" t="str">
        <f t="shared" si="69"/>
        <v/>
      </c>
      <c r="X711" s="660" t="str">
        <f t="shared" si="70"/>
        <v/>
      </c>
      <c r="Y711" s="660" t="str">
        <f t="shared" si="71"/>
        <v/>
      </c>
    </row>
    <row r="712" spans="1:25" ht="16" x14ac:dyDescent="0.2">
      <c r="A712" s="679"/>
      <c r="B712" s="679"/>
      <c r="C712" s="705"/>
      <c r="D712" s="705"/>
      <c r="S712" s="660"/>
      <c r="T712" s="660" t="str">
        <f t="shared" si="66"/>
        <v/>
      </c>
      <c r="U712" s="660" t="str">
        <f t="shared" si="67"/>
        <v/>
      </c>
      <c r="V712" s="660" t="str">
        <f t="shared" si="68"/>
        <v/>
      </c>
      <c r="W712" s="660" t="str">
        <f t="shared" si="69"/>
        <v/>
      </c>
      <c r="X712" s="660" t="str">
        <f t="shared" si="70"/>
        <v/>
      </c>
      <c r="Y712" s="660" t="str">
        <f t="shared" si="71"/>
        <v/>
      </c>
    </row>
    <row r="713" spans="1:25" ht="16" x14ac:dyDescent="0.2">
      <c r="A713" s="679"/>
      <c r="B713" s="679"/>
      <c r="C713" s="705"/>
      <c r="D713" s="705"/>
      <c r="S713" s="660"/>
      <c r="T713" s="660" t="str">
        <f t="shared" si="66"/>
        <v/>
      </c>
      <c r="U713" s="660" t="str">
        <f t="shared" si="67"/>
        <v/>
      </c>
      <c r="V713" s="660" t="str">
        <f t="shared" si="68"/>
        <v/>
      </c>
      <c r="W713" s="660" t="str">
        <f t="shared" si="69"/>
        <v/>
      </c>
      <c r="X713" s="660" t="str">
        <f t="shared" si="70"/>
        <v/>
      </c>
      <c r="Y713" s="660" t="str">
        <f t="shared" si="71"/>
        <v/>
      </c>
    </row>
    <row r="714" spans="1:25" ht="16" x14ac:dyDescent="0.2">
      <c r="A714" s="679"/>
      <c r="B714" s="679"/>
      <c r="C714" s="705"/>
      <c r="D714" s="705"/>
      <c r="S714" s="660"/>
      <c r="T714" s="660" t="str">
        <f t="shared" si="66"/>
        <v/>
      </c>
      <c r="U714" s="660" t="str">
        <f t="shared" si="67"/>
        <v/>
      </c>
      <c r="V714" s="660" t="str">
        <f t="shared" si="68"/>
        <v/>
      </c>
      <c r="W714" s="660" t="str">
        <f t="shared" si="69"/>
        <v/>
      </c>
      <c r="X714" s="660" t="str">
        <f t="shared" si="70"/>
        <v/>
      </c>
      <c r="Y714" s="660" t="str">
        <f t="shared" si="71"/>
        <v/>
      </c>
    </row>
    <row r="715" spans="1:25" ht="16" x14ac:dyDescent="0.2">
      <c r="A715" s="679"/>
      <c r="B715" s="679"/>
      <c r="C715" s="705"/>
      <c r="D715" s="705"/>
      <c r="S715" s="660"/>
      <c r="T715" s="660" t="str">
        <f t="shared" si="66"/>
        <v/>
      </c>
      <c r="U715" s="660" t="str">
        <f t="shared" si="67"/>
        <v/>
      </c>
      <c r="V715" s="660" t="str">
        <f t="shared" si="68"/>
        <v/>
      </c>
      <c r="W715" s="660" t="str">
        <f t="shared" si="69"/>
        <v/>
      </c>
      <c r="X715" s="660" t="str">
        <f t="shared" si="70"/>
        <v/>
      </c>
      <c r="Y715" s="660" t="str">
        <f t="shared" si="71"/>
        <v/>
      </c>
    </row>
    <row r="716" spans="1:25" ht="16" x14ac:dyDescent="0.2">
      <c r="A716" s="679"/>
      <c r="B716" s="679"/>
      <c r="C716" s="705"/>
      <c r="D716" s="705"/>
      <c r="S716" s="660"/>
      <c r="T716" s="660" t="str">
        <f t="shared" si="66"/>
        <v/>
      </c>
      <c r="U716" s="660" t="str">
        <f t="shared" si="67"/>
        <v/>
      </c>
      <c r="V716" s="660" t="str">
        <f t="shared" si="68"/>
        <v/>
      </c>
      <c r="W716" s="660" t="str">
        <f t="shared" si="69"/>
        <v/>
      </c>
      <c r="X716" s="660" t="str">
        <f t="shared" si="70"/>
        <v/>
      </c>
      <c r="Y716" s="660" t="str">
        <f t="shared" si="71"/>
        <v/>
      </c>
    </row>
    <row r="717" spans="1:25" ht="16" x14ac:dyDescent="0.2">
      <c r="A717" s="679"/>
      <c r="B717" s="679"/>
      <c r="C717" s="705"/>
      <c r="D717" s="705"/>
      <c r="S717" s="660"/>
      <c r="T717" s="660" t="str">
        <f t="shared" si="66"/>
        <v/>
      </c>
      <c r="U717" s="660" t="str">
        <f t="shared" si="67"/>
        <v/>
      </c>
      <c r="V717" s="660" t="str">
        <f t="shared" si="68"/>
        <v/>
      </c>
      <c r="W717" s="660" t="str">
        <f t="shared" si="69"/>
        <v/>
      </c>
      <c r="X717" s="660" t="str">
        <f t="shared" si="70"/>
        <v/>
      </c>
      <c r="Y717" s="660" t="str">
        <f t="shared" si="71"/>
        <v/>
      </c>
    </row>
    <row r="718" spans="1:25" ht="16" x14ac:dyDescent="0.2">
      <c r="A718" s="679"/>
      <c r="B718" s="679"/>
      <c r="C718" s="705"/>
      <c r="D718" s="705"/>
      <c r="S718" s="660"/>
      <c r="T718" s="660" t="str">
        <f t="shared" si="66"/>
        <v/>
      </c>
      <c r="U718" s="660" t="str">
        <f t="shared" si="67"/>
        <v/>
      </c>
      <c r="V718" s="660" t="str">
        <f t="shared" si="68"/>
        <v/>
      </c>
      <c r="W718" s="660" t="str">
        <f t="shared" si="69"/>
        <v/>
      </c>
      <c r="X718" s="660" t="str">
        <f t="shared" si="70"/>
        <v/>
      </c>
      <c r="Y718" s="660" t="str">
        <f t="shared" si="71"/>
        <v/>
      </c>
    </row>
    <row r="719" spans="1:25" ht="16" x14ac:dyDescent="0.2">
      <c r="A719" s="679"/>
      <c r="B719" s="679"/>
      <c r="C719" s="705"/>
      <c r="D719" s="705"/>
      <c r="S719" s="660"/>
      <c r="T719" s="660" t="str">
        <f t="shared" si="66"/>
        <v/>
      </c>
      <c r="U719" s="660" t="str">
        <f t="shared" si="67"/>
        <v/>
      </c>
      <c r="V719" s="660" t="str">
        <f t="shared" si="68"/>
        <v/>
      </c>
      <c r="W719" s="660" t="str">
        <f t="shared" si="69"/>
        <v/>
      </c>
      <c r="X719" s="660" t="str">
        <f t="shared" si="70"/>
        <v/>
      </c>
      <c r="Y719" s="660" t="str">
        <f t="shared" si="71"/>
        <v/>
      </c>
    </row>
    <row r="720" spans="1:25" ht="16" x14ac:dyDescent="0.2">
      <c r="A720" s="679"/>
      <c r="B720" s="679"/>
      <c r="C720" s="705"/>
      <c r="D720" s="705"/>
      <c r="S720" s="660"/>
      <c r="T720" s="660" t="str">
        <f t="shared" si="66"/>
        <v/>
      </c>
      <c r="U720" s="660" t="str">
        <f t="shared" si="67"/>
        <v/>
      </c>
      <c r="V720" s="660" t="str">
        <f t="shared" si="68"/>
        <v/>
      </c>
      <c r="W720" s="660" t="str">
        <f t="shared" si="69"/>
        <v/>
      </c>
      <c r="X720" s="660" t="str">
        <f t="shared" si="70"/>
        <v/>
      </c>
      <c r="Y720" s="660" t="str">
        <f t="shared" si="71"/>
        <v/>
      </c>
    </row>
    <row r="721" spans="1:25" ht="16" x14ac:dyDescent="0.2">
      <c r="A721" s="679"/>
      <c r="B721" s="679"/>
      <c r="C721" s="705"/>
      <c r="D721" s="705"/>
      <c r="S721" s="660"/>
      <c r="T721" s="660" t="str">
        <f t="shared" si="66"/>
        <v/>
      </c>
      <c r="U721" s="660" t="str">
        <f t="shared" si="67"/>
        <v/>
      </c>
      <c r="V721" s="660" t="str">
        <f t="shared" si="68"/>
        <v/>
      </c>
      <c r="W721" s="660" t="str">
        <f t="shared" si="69"/>
        <v/>
      </c>
      <c r="X721" s="660" t="str">
        <f t="shared" si="70"/>
        <v/>
      </c>
      <c r="Y721" s="660" t="str">
        <f t="shared" si="71"/>
        <v/>
      </c>
    </row>
    <row r="722" spans="1:25" ht="16" x14ac:dyDescent="0.2">
      <c r="A722" s="679"/>
      <c r="B722" s="679"/>
      <c r="C722" s="705"/>
      <c r="D722" s="705"/>
      <c r="S722" s="660"/>
      <c r="T722" s="660" t="str">
        <f t="shared" si="66"/>
        <v/>
      </c>
      <c r="U722" s="660" t="str">
        <f t="shared" si="67"/>
        <v/>
      </c>
      <c r="V722" s="660" t="str">
        <f t="shared" si="68"/>
        <v/>
      </c>
      <c r="W722" s="660" t="str">
        <f t="shared" si="69"/>
        <v/>
      </c>
      <c r="X722" s="660" t="str">
        <f t="shared" si="70"/>
        <v/>
      </c>
      <c r="Y722" s="660" t="str">
        <f t="shared" si="71"/>
        <v/>
      </c>
    </row>
    <row r="723" spans="1:25" ht="16" x14ac:dyDescent="0.2">
      <c r="A723" s="679"/>
      <c r="B723" s="679"/>
      <c r="C723" s="705"/>
      <c r="D723" s="705"/>
      <c r="S723" s="660"/>
      <c r="T723" s="660" t="str">
        <f t="shared" si="66"/>
        <v/>
      </c>
      <c r="U723" s="660" t="str">
        <f t="shared" si="67"/>
        <v/>
      </c>
      <c r="V723" s="660" t="str">
        <f t="shared" si="68"/>
        <v/>
      </c>
      <c r="W723" s="660" t="str">
        <f t="shared" si="69"/>
        <v/>
      </c>
      <c r="X723" s="660" t="str">
        <f t="shared" si="70"/>
        <v/>
      </c>
      <c r="Y723" s="660" t="str">
        <f t="shared" si="71"/>
        <v/>
      </c>
    </row>
    <row r="724" spans="1:25" ht="16" x14ac:dyDescent="0.2">
      <c r="A724" s="679"/>
      <c r="B724" s="679"/>
      <c r="C724" s="705"/>
      <c r="D724" s="705"/>
      <c r="S724" s="660"/>
      <c r="T724" s="660" t="str">
        <f t="shared" si="66"/>
        <v/>
      </c>
      <c r="U724" s="660" t="str">
        <f t="shared" si="67"/>
        <v/>
      </c>
      <c r="V724" s="660" t="str">
        <f t="shared" si="68"/>
        <v/>
      </c>
      <c r="W724" s="660" t="str">
        <f t="shared" si="69"/>
        <v/>
      </c>
      <c r="X724" s="660" t="str">
        <f t="shared" si="70"/>
        <v/>
      </c>
      <c r="Y724" s="660" t="str">
        <f t="shared" si="71"/>
        <v/>
      </c>
    </row>
    <row r="725" spans="1:25" ht="16" x14ac:dyDescent="0.2">
      <c r="A725" s="679"/>
      <c r="B725" s="679"/>
      <c r="C725" s="705"/>
      <c r="D725" s="705"/>
      <c r="S725" s="660"/>
      <c r="T725" s="660" t="str">
        <f t="shared" si="66"/>
        <v/>
      </c>
      <c r="U725" s="660" t="str">
        <f t="shared" si="67"/>
        <v/>
      </c>
      <c r="V725" s="660" t="str">
        <f t="shared" si="68"/>
        <v/>
      </c>
      <c r="W725" s="660" t="str">
        <f t="shared" si="69"/>
        <v/>
      </c>
      <c r="X725" s="660" t="str">
        <f t="shared" si="70"/>
        <v/>
      </c>
      <c r="Y725" s="660" t="str">
        <f t="shared" si="71"/>
        <v/>
      </c>
    </row>
    <row r="726" spans="1:25" ht="16" x14ac:dyDescent="0.2">
      <c r="A726" s="679"/>
      <c r="B726" s="679"/>
      <c r="C726" s="705"/>
      <c r="D726" s="705"/>
      <c r="S726" s="660"/>
      <c r="T726" s="660" t="str">
        <f t="shared" si="66"/>
        <v/>
      </c>
      <c r="U726" s="660" t="str">
        <f t="shared" si="67"/>
        <v/>
      </c>
      <c r="V726" s="660" t="str">
        <f t="shared" si="68"/>
        <v/>
      </c>
      <c r="W726" s="660" t="str">
        <f t="shared" si="69"/>
        <v/>
      </c>
      <c r="X726" s="660" t="str">
        <f t="shared" si="70"/>
        <v/>
      </c>
      <c r="Y726" s="660" t="str">
        <f t="shared" si="71"/>
        <v/>
      </c>
    </row>
    <row r="727" spans="1:25" ht="16" x14ac:dyDescent="0.2">
      <c r="A727" s="679"/>
      <c r="B727" s="679"/>
      <c r="C727" s="705"/>
      <c r="D727" s="705"/>
      <c r="S727" s="660"/>
      <c r="T727" s="660" t="str">
        <f t="shared" si="66"/>
        <v/>
      </c>
      <c r="U727" s="660" t="str">
        <f t="shared" si="67"/>
        <v/>
      </c>
      <c r="V727" s="660" t="str">
        <f t="shared" si="68"/>
        <v/>
      </c>
      <c r="W727" s="660" t="str">
        <f t="shared" si="69"/>
        <v/>
      </c>
      <c r="X727" s="660" t="str">
        <f t="shared" si="70"/>
        <v/>
      </c>
      <c r="Y727" s="660" t="str">
        <f t="shared" si="71"/>
        <v/>
      </c>
    </row>
    <row r="728" spans="1:25" ht="16" x14ac:dyDescent="0.2">
      <c r="A728" s="679"/>
      <c r="B728" s="679"/>
      <c r="C728" s="705"/>
      <c r="D728" s="705"/>
      <c r="S728" s="660"/>
      <c r="T728" s="660" t="str">
        <f t="shared" si="66"/>
        <v/>
      </c>
      <c r="U728" s="660" t="str">
        <f t="shared" si="67"/>
        <v/>
      </c>
      <c r="V728" s="660" t="str">
        <f t="shared" si="68"/>
        <v/>
      </c>
      <c r="W728" s="660" t="str">
        <f t="shared" si="69"/>
        <v/>
      </c>
      <c r="X728" s="660" t="str">
        <f t="shared" si="70"/>
        <v/>
      </c>
      <c r="Y728" s="660" t="str">
        <f t="shared" si="71"/>
        <v/>
      </c>
    </row>
    <row r="729" spans="1:25" ht="16" x14ac:dyDescent="0.2">
      <c r="A729" s="679"/>
      <c r="B729" s="679"/>
      <c r="C729" s="705"/>
      <c r="D729" s="705"/>
      <c r="S729" s="660"/>
      <c r="T729" s="660" t="str">
        <f t="shared" si="66"/>
        <v/>
      </c>
      <c r="U729" s="660" t="str">
        <f t="shared" si="67"/>
        <v/>
      </c>
      <c r="V729" s="660" t="str">
        <f t="shared" si="68"/>
        <v/>
      </c>
      <c r="W729" s="660" t="str">
        <f t="shared" si="69"/>
        <v/>
      </c>
      <c r="X729" s="660" t="str">
        <f t="shared" si="70"/>
        <v/>
      </c>
      <c r="Y729" s="660" t="str">
        <f t="shared" si="71"/>
        <v/>
      </c>
    </row>
    <row r="730" spans="1:25" ht="16" x14ac:dyDescent="0.2">
      <c r="A730" s="679"/>
      <c r="B730" s="679"/>
      <c r="C730" s="705"/>
      <c r="D730" s="705"/>
      <c r="S730" s="660"/>
      <c r="T730" s="660" t="str">
        <f t="shared" si="66"/>
        <v/>
      </c>
      <c r="U730" s="660" t="str">
        <f t="shared" si="67"/>
        <v/>
      </c>
      <c r="V730" s="660" t="str">
        <f t="shared" si="68"/>
        <v/>
      </c>
      <c r="W730" s="660" t="str">
        <f t="shared" si="69"/>
        <v/>
      </c>
      <c r="X730" s="660" t="str">
        <f t="shared" si="70"/>
        <v/>
      </c>
      <c r="Y730" s="660" t="str">
        <f t="shared" si="71"/>
        <v/>
      </c>
    </row>
    <row r="731" spans="1:25" ht="16" x14ac:dyDescent="0.2">
      <c r="A731" s="679"/>
      <c r="B731" s="679"/>
      <c r="C731" s="705"/>
      <c r="D731" s="705"/>
      <c r="S731" s="660"/>
      <c r="T731" s="660" t="str">
        <f t="shared" si="66"/>
        <v/>
      </c>
      <c r="U731" s="660" t="str">
        <f t="shared" si="67"/>
        <v/>
      </c>
      <c r="V731" s="660" t="str">
        <f t="shared" si="68"/>
        <v/>
      </c>
      <c r="W731" s="660" t="str">
        <f t="shared" si="69"/>
        <v/>
      </c>
      <c r="X731" s="660" t="str">
        <f t="shared" si="70"/>
        <v/>
      </c>
      <c r="Y731" s="660" t="str">
        <f t="shared" si="71"/>
        <v/>
      </c>
    </row>
    <row r="732" spans="1:25" ht="16" x14ac:dyDescent="0.2">
      <c r="A732" s="679"/>
      <c r="B732" s="679"/>
      <c r="C732" s="705"/>
      <c r="D732" s="705"/>
      <c r="S732" s="660"/>
      <c r="T732" s="660" t="str">
        <f t="shared" si="66"/>
        <v/>
      </c>
      <c r="U732" s="660" t="str">
        <f t="shared" si="67"/>
        <v/>
      </c>
      <c r="V732" s="660" t="str">
        <f t="shared" si="68"/>
        <v/>
      </c>
      <c r="W732" s="660" t="str">
        <f t="shared" si="69"/>
        <v/>
      </c>
      <c r="X732" s="660" t="str">
        <f t="shared" si="70"/>
        <v/>
      </c>
      <c r="Y732" s="660" t="str">
        <f t="shared" si="71"/>
        <v/>
      </c>
    </row>
    <row r="733" spans="1:25" ht="16" x14ac:dyDescent="0.2">
      <c r="A733" s="679"/>
      <c r="B733" s="679"/>
      <c r="C733" s="705"/>
      <c r="D733" s="705"/>
      <c r="S733" s="660"/>
      <c r="T733" s="660" t="str">
        <f t="shared" si="66"/>
        <v/>
      </c>
      <c r="U733" s="660" t="str">
        <f t="shared" si="67"/>
        <v/>
      </c>
      <c r="V733" s="660" t="str">
        <f t="shared" si="68"/>
        <v/>
      </c>
      <c r="W733" s="660" t="str">
        <f t="shared" si="69"/>
        <v/>
      </c>
      <c r="X733" s="660" t="str">
        <f t="shared" si="70"/>
        <v/>
      </c>
      <c r="Y733" s="660" t="str">
        <f t="shared" si="71"/>
        <v/>
      </c>
    </row>
    <row r="734" spans="1:25" ht="16" x14ac:dyDescent="0.2">
      <c r="A734" s="679"/>
      <c r="B734" s="679"/>
      <c r="C734" s="705"/>
      <c r="D734" s="705"/>
      <c r="S734" s="660"/>
      <c r="T734" s="660" t="str">
        <f t="shared" si="66"/>
        <v/>
      </c>
      <c r="U734" s="660" t="str">
        <f t="shared" si="67"/>
        <v/>
      </c>
      <c r="V734" s="660" t="str">
        <f t="shared" si="68"/>
        <v/>
      </c>
      <c r="W734" s="660" t="str">
        <f t="shared" si="69"/>
        <v/>
      </c>
      <c r="X734" s="660" t="str">
        <f t="shared" si="70"/>
        <v/>
      </c>
      <c r="Y734" s="660" t="str">
        <f t="shared" si="71"/>
        <v/>
      </c>
    </row>
    <row r="735" spans="1:25" ht="16" x14ac:dyDescent="0.2">
      <c r="A735" s="679"/>
      <c r="B735" s="679"/>
      <c r="C735" s="705"/>
      <c r="D735" s="705"/>
      <c r="S735" s="660"/>
      <c r="T735" s="660" t="str">
        <f t="shared" si="66"/>
        <v/>
      </c>
      <c r="U735" s="660" t="str">
        <f t="shared" si="67"/>
        <v/>
      </c>
      <c r="V735" s="660" t="str">
        <f t="shared" si="68"/>
        <v/>
      </c>
      <c r="W735" s="660" t="str">
        <f t="shared" si="69"/>
        <v/>
      </c>
      <c r="X735" s="660" t="str">
        <f t="shared" si="70"/>
        <v/>
      </c>
      <c r="Y735" s="660" t="str">
        <f t="shared" si="71"/>
        <v/>
      </c>
    </row>
    <row r="736" spans="1:25" ht="16" x14ac:dyDescent="0.2">
      <c r="A736" s="679"/>
      <c r="B736" s="679"/>
      <c r="C736" s="705"/>
      <c r="D736" s="705"/>
      <c r="S736" s="660"/>
      <c r="T736" s="660" t="str">
        <f t="shared" si="66"/>
        <v/>
      </c>
      <c r="U736" s="660" t="str">
        <f t="shared" si="67"/>
        <v/>
      </c>
      <c r="V736" s="660" t="str">
        <f t="shared" si="68"/>
        <v/>
      </c>
      <c r="W736" s="660" t="str">
        <f t="shared" si="69"/>
        <v/>
      </c>
      <c r="X736" s="660" t="str">
        <f t="shared" si="70"/>
        <v/>
      </c>
      <c r="Y736" s="660" t="str">
        <f t="shared" si="71"/>
        <v/>
      </c>
    </row>
    <row r="737" spans="1:25" ht="16" x14ac:dyDescent="0.2">
      <c r="A737" s="679"/>
      <c r="B737" s="679"/>
      <c r="C737" s="705"/>
      <c r="D737" s="705"/>
      <c r="S737" s="660"/>
      <c r="T737" s="660" t="str">
        <f t="shared" si="66"/>
        <v/>
      </c>
      <c r="U737" s="660" t="str">
        <f t="shared" si="67"/>
        <v/>
      </c>
      <c r="V737" s="660" t="str">
        <f t="shared" si="68"/>
        <v/>
      </c>
      <c r="W737" s="660" t="str">
        <f t="shared" si="69"/>
        <v/>
      </c>
      <c r="X737" s="660" t="str">
        <f t="shared" si="70"/>
        <v/>
      </c>
      <c r="Y737" s="660" t="str">
        <f t="shared" si="71"/>
        <v/>
      </c>
    </row>
    <row r="738" spans="1:25" ht="16" x14ac:dyDescent="0.2">
      <c r="A738" s="679"/>
      <c r="B738" s="679"/>
      <c r="C738" s="705"/>
      <c r="D738" s="705"/>
      <c r="S738" s="660"/>
      <c r="T738" s="660" t="str">
        <f t="shared" si="66"/>
        <v/>
      </c>
      <c r="U738" s="660" t="str">
        <f t="shared" si="67"/>
        <v/>
      </c>
      <c r="V738" s="660" t="str">
        <f t="shared" si="68"/>
        <v/>
      </c>
      <c r="W738" s="660" t="str">
        <f t="shared" si="69"/>
        <v/>
      </c>
      <c r="X738" s="660" t="str">
        <f t="shared" si="70"/>
        <v/>
      </c>
      <c r="Y738" s="660" t="str">
        <f t="shared" si="71"/>
        <v/>
      </c>
    </row>
    <row r="739" spans="1:25" ht="16" x14ac:dyDescent="0.2">
      <c r="A739" s="679"/>
      <c r="B739" s="679"/>
      <c r="C739" s="705"/>
      <c r="D739" s="705"/>
      <c r="S739" s="660"/>
      <c r="T739" s="660" t="str">
        <f t="shared" si="66"/>
        <v/>
      </c>
      <c r="U739" s="660" t="str">
        <f t="shared" si="67"/>
        <v/>
      </c>
      <c r="V739" s="660" t="str">
        <f t="shared" si="68"/>
        <v/>
      </c>
      <c r="W739" s="660" t="str">
        <f t="shared" si="69"/>
        <v/>
      </c>
      <c r="X739" s="660" t="str">
        <f t="shared" si="70"/>
        <v/>
      </c>
      <c r="Y739" s="660" t="str">
        <f t="shared" si="71"/>
        <v/>
      </c>
    </row>
    <row r="740" spans="1:25" ht="16" x14ac:dyDescent="0.2">
      <c r="A740" s="679"/>
      <c r="B740" s="679"/>
      <c r="C740" s="705"/>
      <c r="D740" s="705"/>
      <c r="S740" s="660"/>
      <c r="T740" s="660" t="str">
        <f t="shared" si="66"/>
        <v/>
      </c>
      <c r="U740" s="660" t="str">
        <f t="shared" si="67"/>
        <v/>
      </c>
      <c r="V740" s="660" t="str">
        <f t="shared" si="68"/>
        <v/>
      </c>
      <c r="W740" s="660" t="str">
        <f t="shared" si="69"/>
        <v/>
      </c>
      <c r="X740" s="660" t="str">
        <f t="shared" si="70"/>
        <v/>
      </c>
      <c r="Y740" s="660" t="str">
        <f t="shared" si="71"/>
        <v/>
      </c>
    </row>
    <row r="741" spans="1:25" ht="16" x14ac:dyDescent="0.2">
      <c r="A741" s="679"/>
      <c r="B741" s="679"/>
      <c r="C741" s="705"/>
      <c r="D741" s="705"/>
      <c r="S741" s="660"/>
      <c r="T741" s="660" t="str">
        <f t="shared" si="66"/>
        <v/>
      </c>
      <c r="U741" s="660" t="str">
        <f t="shared" si="67"/>
        <v/>
      </c>
      <c r="V741" s="660" t="str">
        <f t="shared" si="68"/>
        <v/>
      </c>
      <c r="W741" s="660" t="str">
        <f t="shared" si="69"/>
        <v/>
      </c>
      <c r="X741" s="660" t="str">
        <f t="shared" si="70"/>
        <v/>
      </c>
      <c r="Y741" s="660" t="str">
        <f t="shared" si="71"/>
        <v/>
      </c>
    </row>
    <row r="742" spans="1:25" ht="16" x14ac:dyDescent="0.2">
      <c r="A742" s="679"/>
      <c r="B742" s="679"/>
      <c r="C742" s="705"/>
      <c r="D742" s="705"/>
      <c r="S742" s="660"/>
      <c r="T742" s="660" t="str">
        <f t="shared" si="66"/>
        <v/>
      </c>
      <c r="U742" s="660" t="str">
        <f t="shared" si="67"/>
        <v/>
      </c>
      <c r="V742" s="660" t="str">
        <f t="shared" si="68"/>
        <v/>
      </c>
      <c r="W742" s="660" t="str">
        <f t="shared" si="69"/>
        <v/>
      </c>
      <c r="X742" s="660" t="str">
        <f t="shared" si="70"/>
        <v/>
      </c>
      <c r="Y742" s="660" t="str">
        <f t="shared" si="71"/>
        <v/>
      </c>
    </row>
    <row r="743" spans="1:25" ht="16" x14ac:dyDescent="0.2">
      <c r="A743" s="679"/>
      <c r="B743" s="679"/>
      <c r="C743" s="705"/>
      <c r="D743" s="705"/>
      <c r="S743" s="660"/>
      <c r="T743" s="660" t="str">
        <f t="shared" si="66"/>
        <v/>
      </c>
      <c r="U743" s="660" t="str">
        <f t="shared" si="67"/>
        <v/>
      </c>
      <c r="V743" s="660" t="str">
        <f t="shared" si="68"/>
        <v/>
      </c>
      <c r="W743" s="660" t="str">
        <f t="shared" si="69"/>
        <v/>
      </c>
      <c r="X743" s="660" t="str">
        <f t="shared" si="70"/>
        <v/>
      </c>
      <c r="Y743" s="660" t="str">
        <f t="shared" si="71"/>
        <v/>
      </c>
    </row>
    <row r="744" spans="1:25" ht="16" x14ac:dyDescent="0.2">
      <c r="A744" s="679"/>
      <c r="B744" s="679"/>
      <c r="C744" s="705"/>
      <c r="D744" s="705"/>
      <c r="S744" s="660"/>
      <c r="T744" s="660" t="str">
        <f t="shared" si="66"/>
        <v/>
      </c>
      <c r="U744" s="660" t="str">
        <f t="shared" si="67"/>
        <v/>
      </c>
      <c r="V744" s="660" t="str">
        <f t="shared" si="68"/>
        <v/>
      </c>
      <c r="W744" s="660" t="str">
        <f t="shared" si="69"/>
        <v/>
      </c>
      <c r="X744" s="660" t="str">
        <f t="shared" si="70"/>
        <v/>
      </c>
      <c r="Y744" s="660" t="str">
        <f t="shared" si="71"/>
        <v/>
      </c>
    </row>
    <row r="745" spans="1:25" ht="16" x14ac:dyDescent="0.2">
      <c r="A745" s="679"/>
      <c r="B745" s="679"/>
      <c r="C745" s="705"/>
      <c r="D745" s="705"/>
      <c r="S745" s="660"/>
      <c r="T745" s="660" t="str">
        <f t="shared" si="66"/>
        <v/>
      </c>
      <c r="U745" s="660" t="str">
        <f t="shared" si="67"/>
        <v/>
      </c>
      <c r="V745" s="660" t="str">
        <f t="shared" si="68"/>
        <v/>
      </c>
      <c r="W745" s="660" t="str">
        <f t="shared" si="69"/>
        <v/>
      </c>
      <c r="X745" s="660" t="str">
        <f t="shared" si="70"/>
        <v/>
      </c>
      <c r="Y745" s="660" t="str">
        <f t="shared" si="71"/>
        <v/>
      </c>
    </row>
    <row r="746" spans="1:25" ht="16" x14ac:dyDescent="0.2">
      <c r="A746" s="679"/>
      <c r="B746" s="679"/>
      <c r="C746" s="705"/>
      <c r="D746" s="705"/>
      <c r="S746" s="660"/>
      <c r="T746" s="660" t="str">
        <f t="shared" si="66"/>
        <v/>
      </c>
      <c r="U746" s="660" t="str">
        <f t="shared" si="67"/>
        <v/>
      </c>
      <c r="V746" s="660" t="str">
        <f t="shared" si="68"/>
        <v/>
      </c>
      <c r="W746" s="660" t="str">
        <f t="shared" si="69"/>
        <v/>
      </c>
      <c r="X746" s="660" t="str">
        <f t="shared" si="70"/>
        <v/>
      </c>
      <c r="Y746" s="660" t="str">
        <f t="shared" si="71"/>
        <v/>
      </c>
    </row>
    <row r="747" spans="1:25" ht="16" x14ac:dyDescent="0.2">
      <c r="A747" s="679"/>
      <c r="B747" s="679"/>
      <c r="C747" s="705"/>
      <c r="D747" s="705"/>
      <c r="S747" s="660"/>
      <c r="T747" s="660" t="str">
        <f t="shared" si="66"/>
        <v/>
      </c>
      <c r="U747" s="660" t="str">
        <f t="shared" si="67"/>
        <v/>
      </c>
      <c r="V747" s="660" t="str">
        <f t="shared" si="68"/>
        <v/>
      </c>
      <c r="W747" s="660" t="str">
        <f t="shared" si="69"/>
        <v/>
      </c>
      <c r="X747" s="660" t="str">
        <f t="shared" si="70"/>
        <v/>
      </c>
      <c r="Y747" s="660" t="str">
        <f t="shared" si="71"/>
        <v/>
      </c>
    </row>
    <row r="748" spans="1:25" ht="16" x14ac:dyDescent="0.2">
      <c r="A748" s="679"/>
      <c r="B748" s="679"/>
      <c r="C748" s="705"/>
      <c r="D748" s="705"/>
      <c r="S748" s="660"/>
      <c r="T748" s="660" t="str">
        <f t="shared" si="66"/>
        <v/>
      </c>
      <c r="U748" s="660" t="str">
        <f t="shared" si="67"/>
        <v/>
      </c>
      <c r="V748" s="660" t="str">
        <f t="shared" si="68"/>
        <v/>
      </c>
      <c r="W748" s="660" t="str">
        <f t="shared" si="69"/>
        <v/>
      </c>
      <c r="X748" s="660" t="str">
        <f t="shared" si="70"/>
        <v/>
      </c>
      <c r="Y748" s="660" t="str">
        <f t="shared" si="71"/>
        <v/>
      </c>
    </row>
    <row r="749" spans="1:25" ht="16" x14ac:dyDescent="0.2">
      <c r="A749" s="679"/>
      <c r="B749" s="679"/>
      <c r="C749" s="705"/>
      <c r="D749" s="705"/>
      <c r="S749" s="660"/>
      <c r="T749" s="660" t="str">
        <f t="shared" si="66"/>
        <v/>
      </c>
      <c r="U749" s="660" t="str">
        <f t="shared" si="67"/>
        <v/>
      </c>
      <c r="V749" s="660" t="str">
        <f t="shared" si="68"/>
        <v/>
      </c>
      <c r="W749" s="660" t="str">
        <f t="shared" si="69"/>
        <v/>
      </c>
      <c r="X749" s="660" t="str">
        <f t="shared" si="70"/>
        <v/>
      </c>
      <c r="Y749" s="660" t="str">
        <f t="shared" si="71"/>
        <v/>
      </c>
    </row>
    <row r="750" spans="1:25" ht="16" x14ac:dyDescent="0.2">
      <c r="A750" s="679"/>
      <c r="B750" s="679"/>
      <c r="C750" s="705"/>
      <c r="D750" s="705"/>
      <c r="S750" s="660"/>
      <c r="T750" s="660" t="str">
        <f t="shared" si="66"/>
        <v/>
      </c>
      <c r="U750" s="660" t="str">
        <f t="shared" si="67"/>
        <v/>
      </c>
      <c r="V750" s="660" t="str">
        <f t="shared" si="68"/>
        <v/>
      </c>
      <c r="W750" s="660" t="str">
        <f t="shared" si="69"/>
        <v/>
      </c>
      <c r="X750" s="660" t="str">
        <f t="shared" si="70"/>
        <v/>
      </c>
      <c r="Y750" s="660" t="str">
        <f t="shared" si="71"/>
        <v/>
      </c>
    </row>
    <row r="751" spans="1:25" ht="16" x14ac:dyDescent="0.2">
      <c r="A751" s="679"/>
      <c r="B751" s="679"/>
      <c r="C751" s="705"/>
      <c r="D751" s="705"/>
      <c r="S751" s="660"/>
      <c r="T751" s="660" t="str">
        <f t="shared" si="66"/>
        <v/>
      </c>
      <c r="U751" s="660" t="str">
        <f t="shared" si="67"/>
        <v/>
      </c>
      <c r="V751" s="660" t="str">
        <f t="shared" si="68"/>
        <v/>
      </c>
      <c r="W751" s="660" t="str">
        <f t="shared" si="69"/>
        <v/>
      </c>
      <c r="X751" s="660" t="str">
        <f t="shared" si="70"/>
        <v/>
      </c>
      <c r="Y751" s="660" t="str">
        <f t="shared" si="71"/>
        <v/>
      </c>
    </row>
    <row r="752" spans="1:25" ht="16" x14ac:dyDescent="0.2">
      <c r="A752" s="679"/>
      <c r="B752" s="679"/>
      <c r="C752" s="705"/>
      <c r="D752" s="705"/>
      <c r="S752" s="660"/>
      <c r="T752" s="660" t="str">
        <f t="shared" si="66"/>
        <v/>
      </c>
      <c r="U752" s="660" t="str">
        <f t="shared" si="67"/>
        <v/>
      </c>
      <c r="V752" s="660" t="str">
        <f t="shared" si="68"/>
        <v/>
      </c>
      <c r="W752" s="660" t="str">
        <f t="shared" si="69"/>
        <v/>
      </c>
      <c r="X752" s="660" t="str">
        <f t="shared" si="70"/>
        <v/>
      </c>
      <c r="Y752" s="660" t="str">
        <f t="shared" si="71"/>
        <v/>
      </c>
    </row>
    <row r="753" spans="1:25" ht="16" x14ac:dyDescent="0.2">
      <c r="A753" s="679"/>
      <c r="B753" s="679"/>
      <c r="C753" s="705"/>
      <c r="D753" s="705"/>
      <c r="S753" s="660"/>
      <c r="T753" s="660" t="str">
        <f t="shared" si="66"/>
        <v/>
      </c>
      <c r="U753" s="660" t="str">
        <f t="shared" si="67"/>
        <v/>
      </c>
      <c r="V753" s="660" t="str">
        <f t="shared" si="68"/>
        <v/>
      </c>
      <c r="W753" s="660" t="str">
        <f t="shared" si="69"/>
        <v/>
      </c>
      <c r="X753" s="660" t="str">
        <f t="shared" si="70"/>
        <v/>
      </c>
      <c r="Y753" s="660" t="str">
        <f t="shared" si="71"/>
        <v/>
      </c>
    </row>
    <row r="754" spans="1:25" ht="16" x14ac:dyDescent="0.2">
      <c r="A754" s="679"/>
      <c r="B754" s="679"/>
      <c r="C754" s="705"/>
      <c r="D754" s="705"/>
      <c r="S754" s="660"/>
      <c r="T754" s="660" t="str">
        <f t="shared" si="66"/>
        <v/>
      </c>
      <c r="U754" s="660" t="str">
        <f t="shared" si="67"/>
        <v/>
      </c>
      <c r="V754" s="660" t="str">
        <f t="shared" si="68"/>
        <v/>
      </c>
      <c r="W754" s="660" t="str">
        <f t="shared" si="69"/>
        <v/>
      </c>
      <c r="X754" s="660" t="str">
        <f t="shared" si="70"/>
        <v/>
      </c>
      <c r="Y754" s="660" t="str">
        <f t="shared" si="71"/>
        <v/>
      </c>
    </row>
    <row r="755" spans="1:25" ht="16" x14ac:dyDescent="0.2">
      <c r="A755" s="679"/>
      <c r="B755" s="679"/>
      <c r="C755" s="705"/>
      <c r="D755" s="705"/>
      <c r="S755" s="660"/>
      <c r="T755" s="660" t="str">
        <f t="shared" si="66"/>
        <v/>
      </c>
      <c r="U755" s="660" t="str">
        <f t="shared" si="67"/>
        <v/>
      </c>
      <c r="V755" s="660" t="str">
        <f t="shared" si="68"/>
        <v/>
      </c>
      <c r="W755" s="660" t="str">
        <f t="shared" si="69"/>
        <v/>
      </c>
      <c r="X755" s="660" t="str">
        <f t="shared" si="70"/>
        <v/>
      </c>
      <c r="Y755" s="660" t="str">
        <f t="shared" si="71"/>
        <v/>
      </c>
    </row>
    <row r="756" spans="1:25" ht="16" x14ac:dyDescent="0.2">
      <c r="A756" s="679"/>
      <c r="B756" s="679"/>
      <c r="C756" s="705"/>
      <c r="D756" s="705"/>
      <c r="S756" s="660"/>
      <c r="T756" s="660" t="str">
        <f t="shared" si="66"/>
        <v/>
      </c>
      <c r="U756" s="660" t="str">
        <f t="shared" si="67"/>
        <v/>
      </c>
      <c r="V756" s="660" t="str">
        <f t="shared" si="68"/>
        <v/>
      </c>
      <c r="W756" s="660" t="str">
        <f t="shared" si="69"/>
        <v/>
      </c>
      <c r="X756" s="660" t="str">
        <f t="shared" si="70"/>
        <v/>
      </c>
      <c r="Y756" s="660" t="str">
        <f t="shared" si="71"/>
        <v/>
      </c>
    </row>
    <row r="757" spans="1:25" ht="16" x14ac:dyDescent="0.2">
      <c r="A757" s="679"/>
      <c r="B757" s="679"/>
      <c r="C757" s="705"/>
      <c r="D757" s="705"/>
      <c r="S757" s="660"/>
      <c r="T757" s="660" t="str">
        <f t="shared" si="66"/>
        <v/>
      </c>
      <c r="U757" s="660" t="str">
        <f t="shared" si="67"/>
        <v/>
      </c>
      <c r="V757" s="660" t="str">
        <f t="shared" si="68"/>
        <v/>
      </c>
      <c r="W757" s="660" t="str">
        <f t="shared" si="69"/>
        <v/>
      </c>
      <c r="X757" s="660" t="str">
        <f t="shared" si="70"/>
        <v/>
      </c>
      <c r="Y757" s="660" t="str">
        <f t="shared" si="71"/>
        <v/>
      </c>
    </row>
    <row r="758" spans="1:25" ht="16" x14ac:dyDescent="0.2">
      <c r="A758" s="679"/>
      <c r="B758" s="679"/>
      <c r="C758" s="705"/>
      <c r="D758" s="705"/>
      <c r="S758" s="660"/>
      <c r="T758" s="660" t="str">
        <f t="shared" si="66"/>
        <v/>
      </c>
      <c r="U758" s="660" t="str">
        <f t="shared" si="67"/>
        <v/>
      </c>
      <c r="V758" s="660" t="str">
        <f t="shared" si="68"/>
        <v/>
      </c>
      <c r="W758" s="660" t="str">
        <f t="shared" si="69"/>
        <v/>
      </c>
      <c r="X758" s="660" t="str">
        <f t="shared" si="70"/>
        <v/>
      </c>
      <c r="Y758" s="660" t="str">
        <f t="shared" si="71"/>
        <v/>
      </c>
    </row>
    <row r="759" spans="1:25" ht="16" x14ac:dyDescent="0.2">
      <c r="A759" s="679"/>
      <c r="B759" s="679"/>
      <c r="C759" s="705"/>
      <c r="D759" s="705"/>
      <c r="S759" s="660"/>
      <c r="T759" s="660" t="str">
        <f t="shared" si="66"/>
        <v/>
      </c>
      <c r="U759" s="660" t="str">
        <f t="shared" si="67"/>
        <v/>
      </c>
      <c r="V759" s="660" t="str">
        <f t="shared" si="68"/>
        <v/>
      </c>
      <c r="W759" s="660" t="str">
        <f t="shared" si="69"/>
        <v/>
      </c>
      <c r="X759" s="660" t="str">
        <f t="shared" si="70"/>
        <v/>
      </c>
      <c r="Y759" s="660" t="str">
        <f t="shared" si="71"/>
        <v/>
      </c>
    </row>
    <row r="760" spans="1:25" ht="16" x14ac:dyDescent="0.2">
      <c r="A760" s="679"/>
      <c r="B760" s="679"/>
      <c r="C760" s="705"/>
      <c r="D760" s="705"/>
      <c r="S760" s="660"/>
      <c r="T760" s="660" t="str">
        <f t="shared" si="66"/>
        <v/>
      </c>
      <c r="U760" s="660" t="str">
        <f t="shared" si="67"/>
        <v/>
      </c>
      <c r="V760" s="660" t="str">
        <f t="shared" si="68"/>
        <v/>
      </c>
      <c r="W760" s="660" t="str">
        <f t="shared" si="69"/>
        <v/>
      </c>
      <c r="X760" s="660" t="str">
        <f t="shared" si="70"/>
        <v/>
      </c>
      <c r="Y760" s="660" t="str">
        <f t="shared" si="71"/>
        <v/>
      </c>
    </row>
    <row r="761" spans="1:25" ht="16" x14ac:dyDescent="0.2">
      <c r="A761" s="679"/>
      <c r="B761" s="679"/>
      <c r="C761" s="705"/>
      <c r="D761" s="705"/>
      <c r="S761" s="660"/>
      <c r="T761" s="660" t="str">
        <f t="shared" si="66"/>
        <v/>
      </c>
      <c r="U761" s="660" t="str">
        <f t="shared" si="67"/>
        <v/>
      </c>
      <c r="V761" s="660" t="str">
        <f t="shared" si="68"/>
        <v/>
      </c>
      <c r="W761" s="660" t="str">
        <f t="shared" si="69"/>
        <v/>
      </c>
      <c r="X761" s="660" t="str">
        <f t="shared" si="70"/>
        <v/>
      </c>
      <c r="Y761" s="660" t="str">
        <f t="shared" si="71"/>
        <v/>
      </c>
    </row>
    <row r="762" spans="1:25" ht="16" x14ac:dyDescent="0.2">
      <c r="A762" s="679"/>
      <c r="B762" s="679"/>
      <c r="C762" s="705"/>
      <c r="D762" s="705"/>
      <c r="S762" s="660"/>
      <c r="T762" s="660" t="str">
        <f t="shared" si="66"/>
        <v/>
      </c>
      <c r="U762" s="660" t="str">
        <f t="shared" si="67"/>
        <v/>
      </c>
      <c r="V762" s="660" t="str">
        <f t="shared" si="68"/>
        <v/>
      </c>
      <c r="W762" s="660" t="str">
        <f t="shared" si="69"/>
        <v/>
      </c>
      <c r="X762" s="660" t="str">
        <f t="shared" si="70"/>
        <v/>
      </c>
      <c r="Y762" s="660" t="str">
        <f t="shared" si="71"/>
        <v/>
      </c>
    </row>
    <row r="763" spans="1:25" ht="16" x14ac:dyDescent="0.2">
      <c r="A763" s="679"/>
      <c r="B763" s="679"/>
      <c r="C763" s="705"/>
      <c r="D763" s="705"/>
      <c r="S763" s="660"/>
      <c r="T763" s="660" t="str">
        <f t="shared" si="66"/>
        <v/>
      </c>
      <c r="U763" s="660" t="str">
        <f t="shared" si="67"/>
        <v/>
      </c>
      <c r="V763" s="660" t="str">
        <f t="shared" si="68"/>
        <v/>
      </c>
      <c r="W763" s="660" t="str">
        <f t="shared" si="69"/>
        <v/>
      </c>
      <c r="X763" s="660" t="str">
        <f t="shared" si="70"/>
        <v/>
      </c>
      <c r="Y763" s="660" t="str">
        <f t="shared" si="71"/>
        <v/>
      </c>
    </row>
    <row r="764" spans="1:25" ht="16" x14ac:dyDescent="0.2">
      <c r="A764" s="679"/>
      <c r="B764" s="679"/>
      <c r="C764" s="705"/>
      <c r="D764" s="705"/>
      <c r="S764" s="660"/>
      <c r="T764" s="660" t="str">
        <f t="shared" si="66"/>
        <v/>
      </c>
      <c r="U764" s="660" t="str">
        <f t="shared" si="67"/>
        <v/>
      </c>
      <c r="V764" s="660" t="str">
        <f t="shared" si="68"/>
        <v/>
      </c>
      <c r="W764" s="660" t="str">
        <f t="shared" si="69"/>
        <v/>
      </c>
      <c r="X764" s="660" t="str">
        <f t="shared" si="70"/>
        <v/>
      </c>
      <c r="Y764" s="660" t="str">
        <f t="shared" si="71"/>
        <v/>
      </c>
    </row>
    <row r="765" spans="1:25" ht="16" x14ac:dyDescent="0.2">
      <c r="A765" s="679"/>
      <c r="B765" s="679"/>
      <c r="C765" s="705"/>
      <c r="D765" s="705"/>
      <c r="S765" s="660"/>
      <c r="T765" s="660" t="str">
        <f t="shared" si="66"/>
        <v/>
      </c>
      <c r="U765" s="660" t="str">
        <f t="shared" si="67"/>
        <v/>
      </c>
      <c r="V765" s="660" t="str">
        <f t="shared" si="68"/>
        <v/>
      </c>
      <c r="W765" s="660" t="str">
        <f t="shared" si="69"/>
        <v/>
      </c>
      <c r="X765" s="660" t="str">
        <f t="shared" si="70"/>
        <v/>
      </c>
      <c r="Y765" s="660" t="str">
        <f t="shared" si="71"/>
        <v/>
      </c>
    </row>
    <row r="766" spans="1:25" ht="16" x14ac:dyDescent="0.2">
      <c r="A766" s="679"/>
      <c r="B766" s="679"/>
      <c r="C766" s="705"/>
      <c r="D766" s="705"/>
      <c r="S766" s="660"/>
      <c r="T766" s="660" t="str">
        <f t="shared" si="66"/>
        <v/>
      </c>
      <c r="U766" s="660" t="str">
        <f t="shared" si="67"/>
        <v/>
      </c>
      <c r="V766" s="660" t="str">
        <f t="shared" si="68"/>
        <v/>
      </c>
      <c r="W766" s="660" t="str">
        <f t="shared" si="69"/>
        <v/>
      </c>
      <c r="X766" s="660" t="str">
        <f t="shared" si="70"/>
        <v/>
      </c>
      <c r="Y766" s="660" t="str">
        <f t="shared" si="71"/>
        <v/>
      </c>
    </row>
    <row r="767" spans="1:25" ht="16" x14ac:dyDescent="0.2">
      <c r="A767" s="679"/>
      <c r="B767" s="679"/>
      <c r="C767" s="705"/>
      <c r="D767" s="705"/>
      <c r="S767" s="660"/>
      <c r="T767" s="660" t="str">
        <f t="shared" si="66"/>
        <v/>
      </c>
      <c r="U767" s="660" t="str">
        <f t="shared" si="67"/>
        <v/>
      </c>
      <c r="V767" s="660" t="str">
        <f t="shared" si="68"/>
        <v/>
      </c>
      <c r="W767" s="660" t="str">
        <f t="shared" si="69"/>
        <v/>
      </c>
      <c r="X767" s="660" t="str">
        <f t="shared" si="70"/>
        <v/>
      </c>
      <c r="Y767" s="660" t="str">
        <f t="shared" si="71"/>
        <v/>
      </c>
    </row>
    <row r="768" spans="1:25" ht="16" x14ac:dyDescent="0.2">
      <c r="A768" s="679"/>
      <c r="B768" s="679"/>
      <c r="C768" s="705"/>
      <c r="D768" s="705"/>
      <c r="S768" s="660"/>
      <c r="T768" s="660" t="str">
        <f t="shared" si="66"/>
        <v/>
      </c>
      <c r="U768" s="660" t="str">
        <f t="shared" si="67"/>
        <v/>
      </c>
      <c r="V768" s="660" t="str">
        <f t="shared" si="68"/>
        <v/>
      </c>
      <c r="W768" s="660" t="str">
        <f t="shared" si="69"/>
        <v/>
      </c>
      <c r="X768" s="660" t="str">
        <f t="shared" si="70"/>
        <v/>
      </c>
      <c r="Y768" s="660" t="str">
        <f t="shared" si="71"/>
        <v/>
      </c>
    </row>
    <row r="769" spans="1:25" ht="16" x14ac:dyDescent="0.2">
      <c r="A769" s="679"/>
      <c r="B769" s="679"/>
      <c r="C769" s="705"/>
      <c r="D769" s="705"/>
      <c r="S769" s="660"/>
      <c r="T769" s="660" t="str">
        <f t="shared" si="66"/>
        <v/>
      </c>
      <c r="U769" s="660" t="str">
        <f t="shared" si="67"/>
        <v/>
      </c>
      <c r="V769" s="660" t="str">
        <f t="shared" si="68"/>
        <v/>
      </c>
      <c r="W769" s="660" t="str">
        <f t="shared" si="69"/>
        <v/>
      </c>
      <c r="X769" s="660" t="str">
        <f t="shared" si="70"/>
        <v/>
      </c>
      <c r="Y769" s="660" t="str">
        <f t="shared" si="71"/>
        <v/>
      </c>
    </row>
    <row r="770" spans="1:25" ht="16" x14ac:dyDescent="0.2">
      <c r="A770" s="679"/>
      <c r="B770" s="679"/>
      <c r="C770" s="705"/>
      <c r="D770" s="705"/>
      <c r="S770" s="660"/>
      <c r="T770" s="660" t="str">
        <f t="shared" si="66"/>
        <v/>
      </c>
      <c r="U770" s="660" t="str">
        <f t="shared" si="67"/>
        <v/>
      </c>
      <c r="V770" s="660" t="str">
        <f t="shared" si="68"/>
        <v/>
      </c>
      <c r="W770" s="660" t="str">
        <f t="shared" si="69"/>
        <v/>
      </c>
      <c r="X770" s="660" t="str">
        <f t="shared" si="70"/>
        <v/>
      </c>
      <c r="Y770" s="660" t="str">
        <f t="shared" si="71"/>
        <v/>
      </c>
    </row>
    <row r="771" spans="1:25" ht="16" x14ac:dyDescent="0.2">
      <c r="A771" s="679"/>
      <c r="B771" s="679"/>
      <c r="C771" s="705"/>
      <c r="D771" s="705"/>
      <c r="S771" s="660"/>
      <c r="T771" s="660" t="str">
        <f t="shared" si="66"/>
        <v/>
      </c>
      <c r="U771" s="660" t="str">
        <f t="shared" si="67"/>
        <v/>
      </c>
      <c r="V771" s="660" t="str">
        <f t="shared" si="68"/>
        <v/>
      </c>
      <c r="W771" s="660" t="str">
        <f t="shared" si="69"/>
        <v/>
      </c>
      <c r="X771" s="660" t="str">
        <f t="shared" si="70"/>
        <v/>
      </c>
      <c r="Y771" s="660" t="str">
        <f t="shared" si="71"/>
        <v/>
      </c>
    </row>
    <row r="772" spans="1:25" ht="16" x14ac:dyDescent="0.2">
      <c r="A772" s="679"/>
      <c r="B772" s="679"/>
      <c r="C772" s="705"/>
      <c r="D772" s="705"/>
      <c r="S772" s="660"/>
      <c r="T772" s="660" t="str">
        <f t="shared" ref="T772:T835" si="72">IF(LEN($A772)&gt;=2,LEFT($A772,6),"")</f>
        <v/>
      </c>
      <c r="U772" s="660" t="str">
        <f t="shared" ref="U772:U835" si="73">IF(LEN($A772)&gt;=2,LEFT($A772,5),"")</f>
        <v/>
      </c>
      <c r="V772" s="660" t="str">
        <f t="shared" ref="V772:V835" si="74">IF(LEN($A772)&gt;=2,LEFT($A772,4),"")</f>
        <v/>
      </c>
      <c r="W772" s="660" t="str">
        <f t="shared" ref="W772:W835" si="75">IF(LEN($A772)&gt;=2,LEFT($A772,3),"")</f>
        <v/>
      </c>
      <c r="X772" s="660" t="str">
        <f t="shared" ref="X772:X835" si="76">IF(LEN($A772)&gt;=2,LEFT($A772,2),"")</f>
        <v/>
      </c>
      <c r="Y772" s="660" t="str">
        <f t="shared" ref="Y772:Y835" si="77">IF(LEN($A772)&gt;=2,LEFT($A772,1),"")</f>
        <v/>
      </c>
    </row>
    <row r="773" spans="1:25" ht="16" x14ac:dyDescent="0.2">
      <c r="A773" s="679"/>
      <c r="B773" s="679"/>
      <c r="C773" s="705"/>
      <c r="D773" s="705"/>
      <c r="S773" s="660"/>
      <c r="T773" s="660" t="str">
        <f t="shared" si="72"/>
        <v/>
      </c>
      <c r="U773" s="660" t="str">
        <f t="shared" si="73"/>
        <v/>
      </c>
      <c r="V773" s="660" t="str">
        <f t="shared" si="74"/>
        <v/>
      </c>
      <c r="W773" s="660" t="str">
        <f t="shared" si="75"/>
        <v/>
      </c>
      <c r="X773" s="660" t="str">
        <f t="shared" si="76"/>
        <v/>
      </c>
      <c r="Y773" s="660" t="str">
        <f t="shared" si="77"/>
        <v/>
      </c>
    </row>
    <row r="774" spans="1:25" ht="16" x14ac:dyDescent="0.2">
      <c r="A774" s="679"/>
      <c r="B774" s="679"/>
      <c r="C774" s="705"/>
      <c r="D774" s="705"/>
      <c r="S774" s="660"/>
      <c r="T774" s="660" t="str">
        <f t="shared" si="72"/>
        <v/>
      </c>
      <c r="U774" s="660" t="str">
        <f t="shared" si="73"/>
        <v/>
      </c>
      <c r="V774" s="660" t="str">
        <f t="shared" si="74"/>
        <v/>
      </c>
      <c r="W774" s="660" t="str">
        <f t="shared" si="75"/>
        <v/>
      </c>
      <c r="X774" s="660" t="str">
        <f t="shared" si="76"/>
        <v/>
      </c>
      <c r="Y774" s="660" t="str">
        <f t="shared" si="77"/>
        <v/>
      </c>
    </row>
    <row r="775" spans="1:25" ht="16" x14ac:dyDescent="0.2">
      <c r="A775" s="679"/>
      <c r="B775" s="679"/>
      <c r="C775" s="705"/>
      <c r="D775" s="705"/>
      <c r="S775" s="660"/>
      <c r="T775" s="660" t="str">
        <f t="shared" si="72"/>
        <v/>
      </c>
      <c r="U775" s="660" t="str">
        <f t="shared" si="73"/>
        <v/>
      </c>
      <c r="V775" s="660" t="str">
        <f t="shared" si="74"/>
        <v/>
      </c>
      <c r="W775" s="660" t="str">
        <f t="shared" si="75"/>
        <v/>
      </c>
      <c r="X775" s="660" t="str">
        <f t="shared" si="76"/>
        <v/>
      </c>
      <c r="Y775" s="660" t="str">
        <f t="shared" si="77"/>
        <v/>
      </c>
    </row>
    <row r="776" spans="1:25" ht="16" x14ac:dyDescent="0.2">
      <c r="A776" s="679"/>
      <c r="B776" s="679"/>
      <c r="C776" s="705"/>
      <c r="D776" s="705"/>
      <c r="S776" s="660"/>
      <c r="T776" s="660" t="str">
        <f t="shared" si="72"/>
        <v/>
      </c>
      <c r="U776" s="660" t="str">
        <f t="shared" si="73"/>
        <v/>
      </c>
      <c r="V776" s="660" t="str">
        <f t="shared" si="74"/>
        <v/>
      </c>
      <c r="W776" s="660" t="str">
        <f t="shared" si="75"/>
        <v/>
      </c>
      <c r="X776" s="660" t="str">
        <f t="shared" si="76"/>
        <v/>
      </c>
      <c r="Y776" s="660" t="str">
        <f t="shared" si="77"/>
        <v/>
      </c>
    </row>
    <row r="777" spans="1:25" ht="16" x14ac:dyDescent="0.2">
      <c r="A777" s="679"/>
      <c r="B777" s="679"/>
      <c r="C777" s="705"/>
      <c r="D777" s="705"/>
      <c r="S777" s="660"/>
      <c r="T777" s="660" t="str">
        <f t="shared" si="72"/>
        <v/>
      </c>
      <c r="U777" s="660" t="str">
        <f t="shared" si="73"/>
        <v/>
      </c>
      <c r="V777" s="660" t="str">
        <f t="shared" si="74"/>
        <v/>
      </c>
      <c r="W777" s="660" t="str">
        <f t="shared" si="75"/>
        <v/>
      </c>
      <c r="X777" s="660" t="str">
        <f t="shared" si="76"/>
        <v/>
      </c>
      <c r="Y777" s="660" t="str">
        <f t="shared" si="77"/>
        <v/>
      </c>
    </row>
    <row r="778" spans="1:25" ht="16" x14ac:dyDescent="0.2">
      <c r="A778" s="679"/>
      <c r="B778" s="679"/>
      <c r="C778" s="705"/>
      <c r="D778" s="705"/>
      <c r="S778" s="660"/>
      <c r="T778" s="660" t="str">
        <f t="shared" si="72"/>
        <v/>
      </c>
      <c r="U778" s="660" t="str">
        <f t="shared" si="73"/>
        <v/>
      </c>
      <c r="V778" s="660" t="str">
        <f t="shared" si="74"/>
        <v/>
      </c>
      <c r="W778" s="660" t="str">
        <f t="shared" si="75"/>
        <v/>
      </c>
      <c r="X778" s="660" t="str">
        <f t="shared" si="76"/>
        <v/>
      </c>
      <c r="Y778" s="660" t="str">
        <f t="shared" si="77"/>
        <v/>
      </c>
    </row>
    <row r="779" spans="1:25" ht="16" x14ac:dyDescent="0.2">
      <c r="A779" s="679"/>
      <c r="B779" s="679"/>
      <c r="C779" s="705"/>
      <c r="D779" s="705"/>
      <c r="S779" s="660"/>
      <c r="T779" s="660" t="str">
        <f t="shared" si="72"/>
        <v/>
      </c>
      <c r="U779" s="660" t="str">
        <f t="shared" si="73"/>
        <v/>
      </c>
      <c r="V779" s="660" t="str">
        <f t="shared" si="74"/>
        <v/>
      </c>
      <c r="W779" s="660" t="str">
        <f t="shared" si="75"/>
        <v/>
      </c>
      <c r="X779" s="660" t="str">
        <f t="shared" si="76"/>
        <v/>
      </c>
      <c r="Y779" s="660" t="str">
        <f t="shared" si="77"/>
        <v/>
      </c>
    </row>
    <row r="780" spans="1:25" ht="16" x14ac:dyDescent="0.2">
      <c r="A780" s="679"/>
      <c r="B780" s="679"/>
      <c r="C780" s="705"/>
      <c r="D780" s="705"/>
      <c r="S780" s="660"/>
      <c r="T780" s="660" t="str">
        <f t="shared" si="72"/>
        <v/>
      </c>
      <c r="U780" s="660" t="str">
        <f t="shared" si="73"/>
        <v/>
      </c>
      <c r="V780" s="660" t="str">
        <f t="shared" si="74"/>
        <v/>
      </c>
      <c r="W780" s="660" t="str">
        <f t="shared" si="75"/>
        <v/>
      </c>
      <c r="X780" s="660" t="str">
        <f t="shared" si="76"/>
        <v/>
      </c>
      <c r="Y780" s="660" t="str">
        <f t="shared" si="77"/>
        <v/>
      </c>
    </row>
    <row r="781" spans="1:25" ht="16" x14ac:dyDescent="0.2">
      <c r="A781" s="679"/>
      <c r="B781" s="679"/>
      <c r="C781" s="705"/>
      <c r="D781" s="705"/>
      <c r="S781" s="660"/>
      <c r="T781" s="660" t="str">
        <f t="shared" si="72"/>
        <v/>
      </c>
      <c r="U781" s="660" t="str">
        <f t="shared" si="73"/>
        <v/>
      </c>
      <c r="V781" s="660" t="str">
        <f t="shared" si="74"/>
        <v/>
      </c>
      <c r="W781" s="660" t="str">
        <f t="shared" si="75"/>
        <v/>
      </c>
      <c r="X781" s="660" t="str">
        <f t="shared" si="76"/>
        <v/>
      </c>
      <c r="Y781" s="660" t="str">
        <f t="shared" si="77"/>
        <v/>
      </c>
    </row>
    <row r="782" spans="1:25" ht="16" x14ac:dyDescent="0.2">
      <c r="A782" s="679"/>
      <c r="B782" s="679"/>
      <c r="C782" s="705"/>
      <c r="D782" s="705"/>
      <c r="S782" s="660"/>
      <c r="T782" s="660" t="str">
        <f t="shared" si="72"/>
        <v/>
      </c>
      <c r="U782" s="660" t="str">
        <f t="shared" si="73"/>
        <v/>
      </c>
      <c r="V782" s="660" t="str">
        <f t="shared" si="74"/>
        <v/>
      </c>
      <c r="W782" s="660" t="str">
        <f t="shared" si="75"/>
        <v/>
      </c>
      <c r="X782" s="660" t="str">
        <f t="shared" si="76"/>
        <v/>
      </c>
      <c r="Y782" s="660" t="str">
        <f t="shared" si="77"/>
        <v/>
      </c>
    </row>
    <row r="783" spans="1:25" ht="16" x14ac:dyDescent="0.2">
      <c r="A783" s="679"/>
      <c r="B783" s="679"/>
      <c r="C783" s="705"/>
      <c r="D783" s="705"/>
      <c r="S783" s="660"/>
      <c r="T783" s="660" t="str">
        <f t="shared" si="72"/>
        <v/>
      </c>
      <c r="U783" s="660" t="str">
        <f t="shared" si="73"/>
        <v/>
      </c>
      <c r="V783" s="660" t="str">
        <f t="shared" si="74"/>
        <v/>
      </c>
      <c r="W783" s="660" t="str">
        <f t="shared" si="75"/>
        <v/>
      </c>
      <c r="X783" s="660" t="str">
        <f t="shared" si="76"/>
        <v/>
      </c>
      <c r="Y783" s="660" t="str">
        <f t="shared" si="77"/>
        <v/>
      </c>
    </row>
    <row r="784" spans="1:25" ht="16" x14ac:dyDescent="0.2">
      <c r="A784" s="679"/>
      <c r="B784" s="679"/>
      <c r="C784" s="705"/>
      <c r="D784" s="705"/>
      <c r="S784" s="660"/>
      <c r="T784" s="660" t="str">
        <f t="shared" si="72"/>
        <v/>
      </c>
      <c r="U784" s="660" t="str">
        <f t="shared" si="73"/>
        <v/>
      </c>
      <c r="V784" s="660" t="str">
        <f t="shared" si="74"/>
        <v/>
      </c>
      <c r="W784" s="660" t="str">
        <f t="shared" si="75"/>
        <v/>
      </c>
      <c r="X784" s="660" t="str">
        <f t="shared" si="76"/>
        <v/>
      </c>
      <c r="Y784" s="660" t="str">
        <f t="shared" si="77"/>
        <v/>
      </c>
    </row>
    <row r="785" spans="1:25" ht="16" x14ac:dyDescent="0.2">
      <c r="A785" s="679"/>
      <c r="B785" s="679"/>
      <c r="C785" s="705"/>
      <c r="D785" s="705"/>
      <c r="S785" s="660"/>
      <c r="T785" s="660" t="str">
        <f t="shared" si="72"/>
        <v/>
      </c>
      <c r="U785" s="660" t="str">
        <f t="shared" si="73"/>
        <v/>
      </c>
      <c r="V785" s="660" t="str">
        <f t="shared" si="74"/>
        <v/>
      </c>
      <c r="W785" s="660" t="str">
        <f t="shared" si="75"/>
        <v/>
      </c>
      <c r="X785" s="660" t="str">
        <f t="shared" si="76"/>
        <v/>
      </c>
      <c r="Y785" s="660" t="str">
        <f t="shared" si="77"/>
        <v/>
      </c>
    </row>
    <row r="786" spans="1:25" ht="16" x14ac:dyDescent="0.2">
      <c r="A786" s="679"/>
      <c r="B786" s="679"/>
      <c r="C786" s="705"/>
      <c r="D786" s="705"/>
      <c r="S786" s="660"/>
      <c r="T786" s="660" t="str">
        <f t="shared" si="72"/>
        <v/>
      </c>
      <c r="U786" s="660" t="str">
        <f t="shared" si="73"/>
        <v/>
      </c>
      <c r="V786" s="660" t="str">
        <f t="shared" si="74"/>
        <v/>
      </c>
      <c r="W786" s="660" t="str">
        <f t="shared" si="75"/>
        <v/>
      </c>
      <c r="X786" s="660" t="str">
        <f t="shared" si="76"/>
        <v/>
      </c>
      <c r="Y786" s="660" t="str">
        <f t="shared" si="77"/>
        <v/>
      </c>
    </row>
    <row r="787" spans="1:25" ht="16" x14ac:dyDescent="0.2">
      <c r="A787" s="679"/>
      <c r="B787" s="679"/>
      <c r="C787" s="705"/>
      <c r="D787" s="705"/>
      <c r="S787" s="660"/>
      <c r="T787" s="660" t="str">
        <f t="shared" si="72"/>
        <v/>
      </c>
      <c r="U787" s="660" t="str">
        <f t="shared" si="73"/>
        <v/>
      </c>
      <c r="V787" s="660" t="str">
        <f t="shared" si="74"/>
        <v/>
      </c>
      <c r="W787" s="660" t="str">
        <f t="shared" si="75"/>
        <v/>
      </c>
      <c r="X787" s="660" t="str">
        <f t="shared" si="76"/>
        <v/>
      </c>
      <c r="Y787" s="660" t="str">
        <f t="shared" si="77"/>
        <v/>
      </c>
    </row>
    <row r="788" spans="1:25" ht="16" x14ac:dyDescent="0.2">
      <c r="A788" s="679"/>
      <c r="B788" s="679"/>
      <c r="C788" s="705"/>
      <c r="D788" s="705"/>
      <c r="S788" s="660"/>
      <c r="T788" s="660" t="str">
        <f t="shared" si="72"/>
        <v/>
      </c>
      <c r="U788" s="660" t="str">
        <f t="shared" si="73"/>
        <v/>
      </c>
      <c r="V788" s="660" t="str">
        <f t="shared" si="74"/>
        <v/>
      </c>
      <c r="W788" s="660" t="str">
        <f t="shared" si="75"/>
        <v/>
      </c>
      <c r="X788" s="660" t="str">
        <f t="shared" si="76"/>
        <v/>
      </c>
      <c r="Y788" s="660" t="str">
        <f t="shared" si="77"/>
        <v/>
      </c>
    </row>
    <row r="789" spans="1:25" ht="16" x14ac:dyDescent="0.2">
      <c r="A789" s="679"/>
      <c r="B789" s="679"/>
      <c r="C789" s="705"/>
      <c r="D789" s="705"/>
      <c r="S789" s="660"/>
      <c r="T789" s="660" t="str">
        <f t="shared" si="72"/>
        <v/>
      </c>
      <c r="U789" s="660" t="str">
        <f t="shared" si="73"/>
        <v/>
      </c>
      <c r="V789" s="660" t="str">
        <f t="shared" si="74"/>
        <v/>
      </c>
      <c r="W789" s="660" t="str">
        <f t="shared" si="75"/>
        <v/>
      </c>
      <c r="X789" s="660" t="str">
        <f t="shared" si="76"/>
        <v/>
      </c>
      <c r="Y789" s="660" t="str">
        <f t="shared" si="77"/>
        <v/>
      </c>
    </row>
    <row r="790" spans="1:25" ht="16" x14ac:dyDescent="0.2">
      <c r="A790" s="679"/>
      <c r="B790" s="679"/>
      <c r="C790" s="705"/>
      <c r="D790" s="705"/>
      <c r="S790" s="660"/>
      <c r="T790" s="660" t="str">
        <f t="shared" si="72"/>
        <v/>
      </c>
      <c r="U790" s="660" t="str">
        <f t="shared" si="73"/>
        <v/>
      </c>
      <c r="V790" s="660" t="str">
        <f t="shared" si="74"/>
        <v/>
      </c>
      <c r="W790" s="660" t="str">
        <f t="shared" si="75"/>
        <v/>
      </c>
      <c r="X790" s="660" t="str">
        <f t="shared" si="76"/>
        <v/>
      </c>
      <c r="Y790" s="660" t="str">
        <f t="shared" si="77"/>
        <v/>
      </c>
    </row>
    <row r="791" spans="1:25" ht="16" x14ac:dyDescent="0.2">
      <c r="A791" s="679"/>
      <c r="B791" s="679"/>
      <c r="C791" s="705"/>
      <c r="D791" s="705"/>
      <c r="S791" s="660"/>
      <c r="T791" s="660" t="str">
        <f t="shared" si="72"/>
        <v/>
      </c>
      <c r="U791" s="660" t="str">
        <f t="shared" si="73"/>
        <v/>
      </c>
      <c r="V791" s="660" t="str">
        <f t="shared" si="74"/>
        <v/>
      </c>
      <c r="W791" s="660" t="str">
        <f t="shared" si="75"/>
        <v/>
      </c>
      <c r="X791" s="660" t="str">
        <f t="shared" si="76"/>
        <v/>
      </c>
      <c r="Y791" s="660" t="str">
        <f t="shared" si="77"/>
        <v/>
      </c>
    </row>
    <row r="792" spans="1:25" ht="16" x14ac:dyDescent="0.2">
      <c r="A792" s="679"/>
      <c r="B792" s="679"/>
      <c r="C792" s="705"/>
      <c r="D792" s="705"/>
      <c r="S792" s="660"/>
      <c r="T792" s="660" t="str">
        <f t="shared" si="72"/>
        <v/>
      </c>
      <c r="U792" s="660" t="str">
        <f t="shared" si="73"/>
        <v/>
      </c>
      <c r="V792" s="660" t="str">
        <f t="shared" si="74"/>
        <v/>
      </c>
      <c r="W792" s="660" t="str">
        <f t="shared" si="75"/>
        <v/>
      </c>
      <c r="X792" s="660" t="str">
        <f t="shared" si="76"/>
        <v/>
      </c>
      <c r="Y792" s="660" t="str">
        <f t="shared" si="77"/>
        <v/>
      </c>
    </row>
    <row r="793" spans="1:25" ht="16" x14ac:dyDescent="0.2">
      <c r="A793" s="679"/>
      <c r="B793" s="679"/>
      <c r="C793" s="705"/>
      <c r="D793" s="705"/>
      <c r="S793" s="660"/>
      <c r="T793" s="660" t="str">
        <f t="shared" si="72"/>
        <v/>
      </c>
      <c r="U793" s="660" t="str">
        <f t="shared" si="73"/>
        <v/>
      </c>
      <c r="V793" s="660" t="str">
        <f t="shared" si="74"/>
        <v/>
      </c>
      <c r="W793" s="660" t="str">
        <f t="shared" si="75"/>
        <v/>
      </c>
      <c r="X793" s="660" t="str">
        <f t="shared" si="76"/>
        <v/>
      </c>
      <c r="Y793" s="660" t="str">
        <f t="shared" si="77"/>
        <v/>
      </c>
    </row>
    <row r="794" spans="1:25" ht="16" x14ac:dyDescent="0.2">
      <c r="A794" s="679"/>
      <c r="B794" s="679"/>
      <c r="C794" s="705"/>
      <c r="D794" s="705"/>
      <c r="S794" s="660"/>
      <c r="T794" s="660" t="str">
        <f t="shared" si="72"/>
        <v/>
      </c>
      <c r="U794" s="660" t="str">
        <f t="shared" si="73"/>
        <v/>
      </c>
      <c r="V794" s="660" t="str">
        <f t="shared" si="74"/>
        <v/>
      </c>
      <c r="W794" s="660" t="str">
        <f t="shared" si="75"/>
        <v/>
      </c>
      <c r="X794" s="660" t="str">
        <f t="shared" si="76"/>
        <v/>
      </c>
      <c r="Y794" s="660" t="str">
        <f t="shared" si="77"/>
        <v/>
      </c>
    </row>
    <row r="795" spans="1:25" ht="16" x14ac:dyDescent="0.2">
      <c r="A795" s="679"/>
      <c r="B795" s="679"/>
      <c r="C795" s="705"/>
      <c r="D795" s="705"/>
      <c r="S795" s="660"/>
      <c r="T795" s="660" t="str">
        <f t="shared" si="72"/>
        <v/>
      </c>
      <c r="U795" s="660" t="str">
        <f t="shared" si="73"/>
        <v/>
      </c>
      <c r="V795" s="660" t="str">
        <f t="shared" si="74"/>
        <v/>
      </c>
      <c r="W795" s="660" t="str">
        <f t="shared" si="75"/>
        <v/>
      </c>
      <c r="X795" s="660" t="str">
        <f t="shared" si="76"/>
        <v/>
      </c>
      <c r="Y795" s="660" t="str">
        <f t="shared" si="77"/>
        <v/>
      </c>
    </row>
    <row r="796" spans="1:25" ht="16" x14ac:dyDescent="0.2">
      <c r="A796" s="679"/>
      <c r="B796" s="679"/>
      <c r="C796" s="705"/>
      <c r="D796" s="705"/>
      <c r="S796" s="660"/>
      <c r="T796" s="660" t="str">
        <f t="shared" si="72"/>
        <v/>
      </c>
      <c r="U796" s="660" t="str">
        <f t="shared" si="73"/>
        <v/>
      </c>
      <c r="V796" s="660" t="str">
        <f t="shared" si="74"/>
        <v/>
      </c>
      <c r="W796" s="660" t="str">
        <f t="shared" si="75"/>
        <v/>
      </c>
      <c r="X796" s="660" t="str">
        <f t="shared" si="76"/>
        <v/>
      </c>
      <c r="Y796" s="660" t="str">
        <f t="shared" si="77"/>
        <v/>
      </c>
    </row>
    <row r="797" spans="1:25" ht="16" x14ac:dyDescent="0.2">
      <c r="A797" s="679"/>
      <c r="B797" s="679"/>
      <c r="C797" s="705"/>
      <c r="D797" s="705"/>
      <c r="S797" s="660"/>
      <c r="T797" s="660" t="str">
        <f t="shared" si="72"/>
        <v/>
      </c>
      <c r="U797" s="660" t="str">
        <f t="shared" si="73"/>
        <v/>
      </c>
      <c r="V797" s="660" t="str">
        <f t="shared" si="74"/>
        <v/>
      </c>
      <c r="W797" s="660" t="str">
        <f t="shared" si="75"/>
        <v/>
      </c>
      <c r="X797" s="660" t="str">
        <f t="shared" si="76"/>
        <v/>
      </c>
      <c r="Y797" s="660" t="str">
        <f t="shared" si="77"/>
        <v/>
      </c>
    </row>
    <row r="798" spans="1:25" ht="16" x14ac:dyDescent="0.2">
      <c r="A798" s="679"/>
      <c r="B798" s="679"/>
      <c r="C798" s="705"/>
      <c r="D798" s="705"/>
      <c r="S798" s="660"/>
      <c r="T798" s="660" t="str">
        <f t="shared" si="72"/>
        <v/>
      </c>
      <c r="U798" s="660" t="str">
        <f t="shared" si="73"/>
        <v/>
      </c>
      <c r="V798" s="660" t="str">
        <f t="shared" si="74"/>
        <v/>
      </c>
      <c r="W798" s="660" t="str">
        <f t="shared" si="75"/>
        <v/>
      </c>
      <c r="X798" s="660" t="str">
        <f t="shared" si="76"/>
        <v/>
      </c>
      <c r="Y798" s="660" t="str">
        <f t="shared" si="77"/>
        <v/>
      </c>
    </row>
    <row r="799" spans="1:25" ht="16" x14ac:dyDescent="0.2">
      <c r="A799" s="679"/>
      <c r="B799" s="679"/>
      <c r="C799" s="705"/>
      <c r="D799" s="705"/>
      <c r="S799" s="660"/>
      <c r="T799" s="660" t="str">
        <f t="shared" si="72"/>
        <v/>
      </c>
      <c r="U799" s="660" t="str">
        <f t="shared" si="73"/>
        <v/>
      </c>
      <c r="V799" s="660" t="str">
        <f t="shared" si="74"/>
        <v/>
      </c>
      <c r="W799" s="660" t="str">
        <f t="shared" si="75"/>
        <v/>
      </c>
      <c r="X799" s="660" t="str">
        <f t="shared" si="76"/>
        <v/>
      </c>
      <c r="Y799" s="660" t="str">
        <f t="shared" si="77"/>
        <v/>
      </c>
    </row>
    <row r="800" spans="1:25" ht="16" x14ac:dyDescent="0.2">
      <c r="A800" s="679"/>
      <c r="B800" s="679"/>
      <c r="C800" s="705"/>
      <c r="D800" s="705"/>
      <c r="S800" s="660"/>
      <c r="T800" s="660" t="str">
        <f t="shared" si="72"/>
        <v/>
      </c>
      <c r="U800" s="660" t="str">
        <f t="shared" si="73"/>
        <v/>
      </c>
      <c r="V800" s="660" t="str">
        <f t="shared" si="74"/>
        <v/>
      </c>
      <c r="W800" s="660" t="str">
        <f t="shared" si="75"/>
        <v/>
      </c>
      <c r="X800" s="660" t="str">
        <f t="shared" si="76"/>
        <v/>
      </c>
      <c r="Y800" s="660" t="str">
        <f t="shared" si="77"/>
        <v/>
      </c>
    </row>
    <row r="801" spans="1:25" ht="16" x14ac:dyDescent="0.2">
      <c r="A801" s="679"/>
      <c r="B801" s="679"/>
      <c r="C801" s="705"/>
      <c r="D801" s="705"/>
      <c r="S801" s="660"/>
      <c r="T801" s="660" t="str">
        <f t="shared" si="72"/>
        <v/>
      </c>
      <c r="U801" s="660" t="str">
        <f t="shared" si="73"/>
        <v/>
      </c>
      <c r="V801" s="660" t="str">
        <f t="shared" si="74"/>
        <v/>
      </c>
      <c r="W801" s="660" t="str">
        <f t="shared" si="75"/>
        <v/>
      </c>
      <c r="X801" s="660" t="str">
        <f t="shared" si="76"/>
        <v/>
      </c>
      <c r="Y801" s="660" t="str">
        <f t="shared" si="77"/>
        <v/>
      </c>
    </row>
    <row r="802" spans="1:25" ht="16" x14ac:dyDescent="0.2">
      <c r="A802" s="679"/>
      <c r="B802" s="679"/>
      <c r="C802" s="705"/>
      <c r="D802" s="705"/>
      <c r="S802" s="660"/>
      <c r="T802" s="660" t="str">
        <f t="shared" si="72"/>
        <v/>
      </c>
      <c r="U802" s="660" t="str">
        <f t="shared" si="73"/>
        <v/>
      </c>
      <c r="V802" s="660" t="str">
        <f t="shared" si="74"/>
        <v/>
      </c>
      <c r="W802" s="660" t="str">
        <f t="shared" si="75"/>
        <v/>
      </c>
      <c r="X802" s="660" t="str">
        <f t="shared" si="76"/>
        <v/>
      </c>
      <c r="Y802" s="660" t="str">
        <f t="shared" si="77"/>
        <v/>
      </c>
    </row>
    <row r="803" spans="1:25" ht="16" x14ac:dyDescent="0.2">
      <c r="A803" s="679"/>
      <c r="B803" s="679"/>
      <c r="C803" s="705"/>
      <c r="D803" s="705"/>
      <c r="S803" s="660"/>
      <c r="T803" s="660" t="str">
        <f t="shared" si="72"/>
        <v/>
      </c>
      <c r="U803" s="660" t="str">
        <f t="shared" si="73"/>
        <v/>
      </c>
      <c r="V803" s="660" t="str">
        <f t="shared" si="74"/>
        <v/>
      </c>
      <c r="W803" s="660" t="str">
        <f t="shared" si="75"/>
        <v/>
      </c>
      <c r="X803" s="660" t="str">
        <f t="shared" si="76"/>
        <v/>
      </c>
      <c r="Y803" s="660" t="str">
        <f t="shared" si="77"/>
        <v/>
      </c>
    </row>
    <row r="804" spans="1:25" ht="16" x14ac:dyDescent="0.2">
      <c r="A804" s="679"/>
      <c r="B804" s="679"/>
      <c r="C804" s="705"/>
      <c r="D804" s="705"/>
      <c r="S804" s="660"/>
      <c r="T804" s="660" t="str">
        <f t="shared" si="72"/>
        <v/>
      </c>
      <c r="U804" s="660" t="str">
        <f t="shared" si="73"/>
        <v/>
      </c>
      <c r="V804" s="660" t="str">
        <f t="shared" si="74"/>
        <v/>
      </c>
      <c r="W804" s="660" t="str">
        <f t="shared" si="75"/>
        <v/>
      </c>
      <c r="X804" s="660" t="str">
        <f t="shared" si="76"/>
        <v/>
      </c>
      <c r="Y804" s="660" t="str">
        <f t="shared" si="77"/>
        <v/>
      </c>
    </row>
    <row r="805" spans="1:25" ht="16" x14ac:dyDescent="0.2">
      <c r="A805" s="679"/>
      <c r="B805" s="679"/>
      <c r="C805" s="705"/>
      <c r="D805" s="705"/>
      <c r="S805" s="660"/>
      <c r="T805" s="660" t="str">
        <f t="shared" si="72"/>
        <v/>
      </c>
      <c r="U805" s="660" t="str">
        <f t="shared" si="73"/>
        <v/>
      </c>
      <c r="V805" s="660" t="str">
        <f t="shared" si="74"/>
        <v/>
      </c>
      <c r="W805" s="660" t="str">
        <f t="shared" si="75"/>
        <v/>
      </c>
      <c r="X805" s="660" t="str">
        <f t="shared" si="76"/>
        <v/>
      </c>
      <c r="Y805" s="660" t="str">
        <f t="shared" si="77"/>
        <v/>
      </c>
    </row>
    <row r="806" spans="1:25" ht="16" x14ac:dyDescent="0.2">
      <c r="A806" s="679"/>
      <c r="B806" s="679"/>
      <c r="C806" s="705"/>
      <c r="D806" s="705"/>
      <c r="S806" s="660"/>
      <c r="T806" s="660" t="str">
        <f t="shared" si="72"/>
        <v/>
      </c>
      <c r="U806" s="660" t="str">
        <f t="shared" si="73"/>
        <v/>
      </c>
      <c r="V806" s="660" t="str">
        <f t="shared" si="74"/>
        <v/>
      </c>
      <c r="W806" s="660" t="str">
        <f t="shared" si="75"/>
        <v/>
      </c>
      <c r="X806" s="660" t="str">
        <f t="shared" si="76"/>
        <v/>
      </c>
      <c r="Y806" s="660" t="str">
        <f t="shared" si="77"/>
        <v/>
      </c>
    </row>
    <row r="807" spans="1:25" ht="16" x14ac:dyDescent="0.2">
      <c r="A807" s="679"/>
      <c r="B807" s="679"/>
      <c r="C807" s="705"/>
      <c r="D807" s="705"/>
      <c r="S807" s="660"/>
      <c r="T807" s="660" t="str">
        <f t="shared" si="72"/>
        <v/>
      </c>
      <c r="U807" s="660" t="str">
        <f t="shared" si="73"/>
        <v/>
      </c>
      <c r="V807" s="660" t="str">
        <f t="shared" si="74"/>
        <v/>
      </c>
      <c r="W807" s="660" t="str">
        <f t="shared" si="75"/>
        <v/>
      </c>
      <c r="X807" s="660" t="str">
        <f t="shared" si="76"/>
        <v/>
      </c>
      <c r="Y807" s="660" t="str">
        <f t="shared" si="77"/>
        <v/>
      </c>
    </row>
    <row r="808" spans="1:25" ht="16" x14ac:dyDescent="0.2">
      <c r="A808" s="679"/>
      <c r="B808" s="679"/>
      <c r="C808" s="705"/>
      <c r="D808" s="705"/>
      <c r="S808" s="660"/>
      <c r="T808" s="660" t="str">
        <f t="shared" si="72"/>
        <v/>
      </c>
      <c r="U808" s="660" t="str">
        <f t="shared" si="73"/>
        <v/>
      </c>
      <c r="V808" s="660" t="str">
        <f t="shared" si="74"/>
        <v/>
      </c>
      <c r="W808" s="660" t="str">
        <f t="shared" si="75"/>
        <v/>
      </c>
      <c r="X808" s="660" t="str">
        <f t="shared" si="76"/>
        <v/>
      </c>
      <c r="Y808" s="660" t="str">
        <f t="shared" si="77"/>
        <v/>
      </c>
    </row>
    <row r="809" spans="1:25" ht="16" x14ac:dyDescent="0.2">
      <c r="A809" s="679"/>
      <c r="B809" s="679"/>
      <c r="C809" s="705"/>
      <c r="D809" s="705"/>
      <c r="S809" s="660"/>
      <c r="T809" s="660" t="str">
        <f t="shared" si="72"/>
        <v/>
      </c>
      <c r="U809" s="660" t="str">
        <f t="shared" si="73"/>
        <v/>
      </c>
      <c r="V809" s="660" t="str">
        <f t="shared" si="74"/>
        <v/>
      </c>
      <c r="W809" s="660" t="str">
        <f t="shared" si="75"/>
        <v/>
      </c>
      <c r="X809" s="660" t="str">
        <f t="shared" si="76"/>
        <v/>
      </c>
      <c r="Y809" s="660" t="str">
        <f t="shared" si="77"/>
        <v/>
      </c>
    </row>
    <row r="810" spans="1:25" ht="16" x14ac:dyDescent="0.2">
      <c r="A810" s="679"/>
      <c r="B810" s="679"/>
      <c r="C810" s="705"/>
      <c r="D810" s="705"/>
      <c r="S810" s="660"/>
      <c r="T810" s="660" t="str">
        <f t="shared" si="72"/>
        <v/>
      </c>
      <c r="U810" s="660" t="str">
        <f t="shared" si="73"/>
        <v/>
      </c>
      <c r="V810" s="660" t="str">
        <f t="shared" si="74"/>
        <v/>
      </c>
      <c r="W810" s="660" t="str">
        <f t="shared" si="75"/>
        <v/>
      </c>
      <c r="X810" s="660" t="str">
        <f t="shared" si="76"/>
        <v/>
      </c>
      <c r="Y810" s="660" t="str">
        <f t="shared" si="77"/>
        <v/>
      </c>
    </row>
    <row r="811" spans="1:25" ht="16" x14ac:dyDescent="0.2">
      <c r="A811" s="679"/>
      <c r="B811" s="679"/>
      <c r="C811" s="705"/>
      <c r="D811" s="705"/>
      <c r="S811" s="660"/>
      <c r="T811" s="660" t="str">
        <f t="shared" si="72"/>
        <v/>
      </c>
      <c r="U811" s="660" t="str">
        <f t="shared" si="73"/>
        <v/>
      </c>
      <c r="V811" s="660" t="str">
        <f t="shared" si="74"/>
        <v/>
      </c>
      <c r="W811" s="660" t="str">
        <f t="shared" si="75"/>
        <v/>
      </c>
      <c r="X811" s="660" t="str">
        <f t="shared" si="76"/>
        <v/>
      </c>
      <c r="Y811" s="660" t="str">
        <f t="shared" si="77"/>
        <v/>
      </c>
    </row>
    <row r="812" spans="1:25" ht="16" x14ac:dyDescent="0.2">
      <c r="A812" s="679"/>
      <c r="B812" s="679"/>
      <c r="C812" s="705"/>
      <c r="D812" s="705"/>
      <c r="S812" s="660"/>
      <c r="T812" s="660" t="str">
        <f t="shared" si="72"/>
        <v/>
      </c>
      <c r="U812" s="660" t="str">
        <f t="shared" si="73"/>
        <v/>
      </c>
      <c r="V812" s="660" t="str">
        <f t="shared" si="74"/>
        <v/>
      </c>
      <c r="W812" s="660" t="str">
        <f t="shared" si="75"/>
        <v/>
      </c>
      <c r="X812" s="660" t="str">
        <f t="shared" si="76"/>
        <v/>
      </c>
      <c r="Y812" s="660" t="str">
        <f t="shared" si="77"/>
        <v/>
      </c>
    </row>
    <row r="813" spans="1:25" ht="16" x14ac:dyDescent="0.2">
      <c r="A813" s="679"/>
      <c r="B813" s="679"/>
      <c r="C813" s="705"/>
      <c r="D813" s="705"/>
      <c r="S813" s="660"/>
      <c r="T813" s="660" t="str">
        <f t="shared" si="72"/>
        <v/>
      </c>
      <c r="U813" s="660" t="str">
        <f t="shared" si="73"/>
        <v/>
      </c>
      <c r="V813" s="660" t="str">
        <f t="shared" si="74"/>
        <v/>
      </c>
      <c r="W813" s="660" t="str">
        <f t="shared" si="75"/>
        <v/>
      </c>
      <c r="X813" s="660" t="str">
        <f t="shared" si="76"/>
        <v/>
      </c>
      <c r="Y813" s="660" t="str">
        <f t="shared" si="77"/>
        <v/>
      </c>
    </row>
    <row r="814" spans="1:25" ht="16" x14ac:dyDescent="0.2">
      <c r="A814" s="679"/>
      <c r="B814" s="679"/>
      <c r="C814" s="705"/>
      <c r="D814" s="705"/>
      <c r="S814" s="660"/>
      <c r="T814" s="660" t="str">
        <f t="shared" si="72"/>
        <v/>
      </c>
      <c r="U814" s="660" t="str">
        <f t="shared" si="73"/>
        <v/>
      </c>
      <c r="V814" s="660" t="str">
        <f t="shared" si="74"/>
        <v/>
      </c>
      <c r="W814" s="660" t="str">
        <f t="shared" si="75"/>
        <v/>
      </c>
      <c r="X814" s="660" t="str">
        <f t="shared" si="76"/>
        <v/>
      </c>
      <c r="Y814" s="660" t="str">
        <f t="shared" si="77"/>
        <v/>
      </c>
    </row>
    <row r="815" spans="1:25" ht="16" x14ac:dyDescent="0.2">
      <c r="A815" s="679"/>
      <c r="B815" s="679"/>
      <c r="C815" s="705"/>
      <c r="D815" s="705"/>
      <c r="S815" s="660"/>
      <c r="T815" s="660" t="str">
        <f t="shared" si="72"/>
        <v/>
      </c>
      <c r="U815" s="660" t="str">
        <f t="shared" si="73"/>
        <v/>
      </c>
      <c r="V815" s="660" t="str">
        <f t="shared" si="74"/>
        <v/>
      </c>
      <c r="W815" s="660" t="str">
        <f t="shared" si="75"/>
        <v/>
      </c>
      <c r="X815" s="660" t="str">
        <f t="shared" si="76"/>
        <v/>
      </c>
      <c r="Y815" s="660" t="str">
        <f t="shared" si="77"/>
        <v/>
      </c>
    </row>
    <row r="816" spans="1:25" ht="16" x14ac:dyDescent="0.2">
      <c r="A816" s="679"/>
      <c r="B816" s="679"/>
      <c r="C816" s="705"/>
      <c r="D816" s="705"/>
      <c r="S816" s="660"/>
      <c r="T816" s="660" t="str">
        <f t="shared" si="72"/>
        <v/>
      </c>
      <c r="U816" s="660" t="str">
        <f t="shared" si="73"/>
        <v/>
      </c>
      <c r="V816" s="660" t="str">
        <f t="shared" si="74"/>
        <v/>
      </c>
      <c r="W816" s="660" t="str">
        <f t="shared" si="75"/>
        <v/>
      </c>
      <c r="X816" s="660" t="str">
        <f t="shared" si="76"/>
        <v/>
      </c>
      <c r="Y816" s="660" t="str">
        <f t="shared" si="77"/>
        <v/>
      </c>
    </row>
    <row r="817" spans="1:25" ht="16" x14ac:dyDescent="0.2">
      <c r="A817" s="679"/>
      <c r="B817" s="679"/>
      <c r="C817" s="705"/>
      <c r="D817" s="705"/>
      <c r="S817" s="660"/>
      <c r="T817" s="660" t="str">
        <f t="shared" si="72"/>
        <v/>
      </c>
      <c r="U817" s="660" t="str">
        <f t="shared" si="73"/>
        <v/>
      </c>
      <c r="V817" s="660" t="str">
        <f t="shared" si="74"/>
        <v/>
      </c>
      <c r="W817" s="660" t="str">
        <f t="shared" si="75"/>
        <v/>
      </c>
      <c r="X817" s="660" t="str">
        <f t="shared" si="76"/>
        <v/>
      </c>
      <c r="Y817" s="660" t="str">
        <f t="shared" si="77"/>
        <v/>
      </c>
    </row>
    <row r="818" spans="1:25" ht="16" x14ac:dyDescent="0.2">
      <c r="A818" s="679"/>
      <c r="B818" s="679"/>
      <c r="C818" s="705"/>
      <c r="D818" s="705"/>
      <c r="S818" s="660"/>
      <c r="T818" s="660" t="str">
        <f t="shared" si="72"/>
        <v/>
      </c>
      <c r="U818" s="660" t="str">
        <f t="shared" si="73"/>
        <v/>
      </c>
      <c r="V818" s="660" t="str">
        <f t="shared" si="74"/>
        <v/>
      </c>
      <c r="W818" s="660" t="str">
        <f t="shared" si="75"/>
        <v/>
      </c>
      <c r="X818" s="660" t="str">
        <f t="shared" si="76"/>
        <v/>
      </c>
      <c r="Y818" s="660" t="str">
        <f t="shared" si="77"/>
        <v/>
      </c>
    </row>
    <row r="819" spans="1:25" ht="16" x14ac:dyDescent="0.2">
      <c r="A819" s="679"/>
      <c r="B819" s="679"/>
      <c r="C819" s="705"/>
      <c r="D819" s="705"/>
      <c r="S819" s="660"/>
      <c r="T819" s="660" t="str">
        <f t="shared" si="72"/>
        <v/>
      </c>
      <c r="U819" s="660" t="str">
        <f t="shared" si="73"/>
        <v/>
      </c>
      <c r="V819" s="660" t="str">
        <f t="shared" si="74"/>
        <v/>
      </c>
      <c r="W819" s="660" t="str">
        <f t="shared" si="75"/>
        <v/>
      </c>
      <c r="X819" s="660" t="str">
        <f t="shared" si="76"/>
        <v/>
      </c>
      <c r="Y819" s="660" t="str">
        <f t="shared" si="77"/>
        <v/>
      </c>
    </row>
    <row r="820" spans="1:25" ht="16" x14ac:dyDescent="0.2">
      <c r="A820" s="679"/>
      <c r="B820" s="679"/>
      <c r="C820" s="705"/>
      <c r="D820" s="705"/>
      <c r="S820" s="660"/>
      <c r="T820" s="660" t="str">
        <f t="shared" si="72"/>
        <v/>
      </c>
      <c r="U820" s="660" t="str">
        <f t="shared" si="73"/>
        <v/>
      </c>
      <c r="V820" s="660" t="str">
        <f t="shared" si="74"/>
        <v/>
      </c>
      <c r="W820" s="660" t="str">
        <f t="shared" si="75"/>
        <v/>
      </c>
      <c r="X820" s="660" t="str">
        <f t="shared" si="76"/>
        <v/>
      </c>
      <c r="Y820" s="660" t="str">
        <f t="shared" si="77"/>
        <v/>
      </c>
    </row>
    <row r="821" spans="1:25" ht="16" x14ac:dyDescent="0.2">
      <c r="A821" s="679"/>
      <c r="B821" s="679"/>
      <c r="C821" s="705"/>
      <c r="D821" s="705"/>
      <c r="S821" s="660"/>
      <c r="T821" s="660" t="str">
        <f t="shared" si="72"/>
        <v/>
      </c>
      <c r="U821" s="660" t="str">
        <f t="shared" si="73"/>
        <v/>
      </c>
      <c r="V821" s="660" t="str">
        <f t="shared" si="74"/>
        <v/>
      </c>
      <c r="W821" s="660" t="str">
        <f t="shared" si="75"/>
        <v/>
      </c>
      <c r="X821" s="660" t="str">
        <f t="shared" si="76"/>
        <v/>
      </c>
      <c r="Y821" s="660" t="str">
        <f t="shared" si="77"/>
        <v/>
      </c>
    </row>
    <row r="822" spans="1:25" ht="16" x14ac:dyDescent="0.2">
      <c r="A822" s="679"/>
      <c r="B822" s="679"/>
      <c r="C822" s="705"/>
      <c r="D822" s="705"/>
      <c r="S822" s="660"/>
      <c r="T822" s="660" t="str">
        <f t="shared" si="72"/>
        <v/>
      </c>
      <c r="U822" s="660" t="str">
        <f t="shared" si="73"/>
        <v/>
      </c>
      <c r="V822" s="660" t="str">
        <f t="shared" si="74"/>
        <v/>
      </c>
      <c r="W822" s="660" t="str">
        <f t="shared" si="75"/>
        <v/>
      </c>
      <c r="X822" s="660" t="str">
        <f t="shared" si="76"/>
        <v/>
      </c>
      <c r="Y822" s="660" t="str">
        <f t="shared" si="77"/>
        <v/>
      </c>
    </row>
    <row r="823" spans="1:25" ht="16" x14ac:dyDescent="0.2">
      <c r="A823" s="679"/>
      <c r="B823" s="679"/>
      <c r="C823" s="705"/>
      <c r="D823" s="705"/>
      <c r="S823" s="660"/>
      <c r="T823" s="660" t="str">
        <f t="shared" si="72"/>
        <v/>
      </c>
      <c r="U823" s="660" t="str">
        <f t="shared" si="73"/>
        <v/>
      </c>
      <c r="V823" s="660" t="str">
        <f t="shared" si="74"/>
        <v/>
      </c>
      <c r="W823" s="660" t="str">
        <f t="shared" si="75"/>
        <v/>
      </c>
      <c r="X823" s="660" t="str">
        <f t="shared" si="76"/>
        <v/>
      </c>
      <c r="Y823" s="660" t="str">
        <f t="shared" si="77"/>
        <v/>
      </c>
    </row>
    <row r="824" spans="1:25" ht="16" x14ac:dyDescent="0.2">
      <c r="A824" s="679"/>
      <c r="B824" s="679"/>
      <c r="C824" s="705"/>
      <c r="D824" s="705"/>
      <c r="S824" s="660"/>
      <c r="T824" s="660" t="str">
        <f t="shared" si="72"/>
        <v/>
      </c>
      <c r="U824" s="660" t="str">
        <f t="shared" si="73"/>
        <v/>
      </c>
      <c r="V824" s="660" t="str">
        <f t="shared" si="74"/>
        <v/>
      </c>
      <c r="W824" s="660" t="str">
        <f t="shared" si="75"/>
        <v/>
      </c>
      <c r="X824" s="660" t="str">
        <f t="shared" si="76"/>
        <v/>
      </c>
      <c r="Y824" s="660" t="str">
        <f t="shared" si="77"/>
        <v/>
      </c>
    </row>
    <row r="825" spans="1:25" ht="16" x14ac:dyDescent="0.2">
      <c r="A825" s="679"/>
      <c r="B825" s="679"/>
      <c r="C825" s="705"/>
      <c r="D825" s="705"/>
      <c r="S825" s="660"/>
      <c r="T825" s="660" t="str">
        <f t="shared" si="72"/>
        <v/>
      </c>
      <c r="U825" s="660" t="str">
        <f t="shared" si="73"/>
        <v/>
      </c>
      <c r="V825" s="660" t="str">
        <f t="shared" si="74"/>
        <v/>
      </c>
      <c r="W825" s="660" t="str">
        <f t="shared" si="75"/>
        <v/>
      </c>
      <c r="X825" s="660" t="str">
        <f t="shared" si="76"/>
        <v/>
      </c>
      <c r="Y825" s="660" t="str">
        <f t="shared" si="77"/>
        <v/>
      </c>
    </row>
    <row r="826" spans="1:25" ht="16" x14ac:dyDescent="0.2">
      <c r="A826" s="679"/>
      <c r="B826" s="679"/>
      <c r="C826" s="705"/>
      <c r="D826" s="705"/>
      <c r="S826" s="660"/>
      <c r="T826" s="660" t="str">
        <f t="shared" si="72"/>
        <v/>
      </c>
      <c r="U826" s="660" t="str">
        <f t="shared" si="73"/>
        <v/>
      </c>
      <c r="V826" s="660" t="str">
        <f t="shared" si="74"/>
        <v/>
      </c>
      <c r="W826" s="660" t="str">
        <f t="shared" si="75"/>
        <v/>
      </c>
      <c r="X826" s="660" t="str">
        <f t="shared" si="76"/>
        <v/>
      </c>
      <c r="Y826" s="660" t="str">
        <f t="shared" si="77"/>
        <v/>
      </c>
    </row>
    <row r="827" spans="1:25" ht="16" x14ac:dyDescent="0.2">
      <c r="A827" s="679"/>
      <c r="B827" s="679"/>
      <c r="C827" s="705"/>
      <c r="D827" s="705"/>
      <c r="S827" s="660"/>
      <c r="T827" s="660" t="str">
        <f t="shared" si="72"/>
        <v/>
      </c>
      <c r="U827" s="660" t="str">
        <f t="shared" si="73"/>
        <v/>
      </c>
      <c r="V827" s="660" t="str">
        <f t="shared" si="74"/>
        <v/>
      </c>
      <c r="W827" s="660" t="str">
        <f t="shared" si="75"/>
        <v/>
      </c>
      <c r="X827" s="660" t="str">
        <f t="shared" si="76"/>
        <v/>
      </c>
      <c r="Y827" s="660" t="str">
        <f t="shared" si="77"/>
        <v/>
      </c>
    </row>
    <row r="828" spans="1:25" ht="16" x14ac:dyDescent="0.2">
      <c r="A828" s="679"/>
      <c r="B828" s="679"/>
      <c r="C828" s="705"/>
      <c r="D828" s="705"/>
      <c r="S828" s="660"/>
      <c r="T828" s="660" t="str">
        <f t="shared" si="72"/>
        <v/>
      </c>
      <c r="U828" s="660" t="str">
        <f t="shared" si="73"/>
        <v/>
      </c>
      <c r="V828" s="660" t="str">
        <f t="shared" si="74"/>
        <v/>
      </c>
      <c r="W828" s="660" t="str">
        <f t="shared" si="75"/>
        <v/>
      </c>
      <c r="X828" s="660" t="str">
        <f t="shared" si="76"/>
        <v/>
      </c>
      <c r="Y828" s="660" t="str">
        <f t="shared" si="77"/>
        <v/>
      </c>
    </row>
    <row r="829" spans="1:25" ht="16" x14ac:dyDescent="0.2">
      <c r="A829" s="679"/>
      <c r="B829" s="679"/>
      <c r="C829" s="705"/>
      <c r="D829" s="705"/>
      <c r="S829" s="660"/>
      <c r="T829" s="660" t="str">
        <f t="shared" si="72"/>
        <v/>
      </c>
      <c r="U829" s="660" t="str">
        <f t="shared" si="73"/>
        <v/>
      </c>
      <c r="V829" s="660" t="str">
        <f t="shared" si="74"/>
        <v/>
      </c>
      <c r="W829" s="660" t="str">
        <f t="shared" si="75"/>
        <v/>
      </c>
      <c r="X829" s="660" t="str">
        <f t="shared" si="76"/>
        <v/>
      </c>
      <c r="Y829" s="660" t="str">
        <f t="shared" si="77"/>
        <v/>
      </c>
    </row>
    <row r="830" spans="1:25" ht="16" x14ac:dyDescent="0.2">
      <c r="A830" s="679"/>
      <c r="B830" s="679"/>
      <c r="C830" s="705"/>
      <c r="D830" s="705"/>
      <c r="S830" s="660"/>
      <c r="T830" s="660" t="str">
        <f t="shared" si="72"/>
        <v/>
      </c>
      <c r="U830" s="660" t="str">
        <f t="shared" si="73"/>
        <v/>
      </c>
      <c r="V830" s="660" t="str">
        <f t="shared" si="74"/>
        <v/>
      </c>
      <c r="W830" s="660" t="str">
        <f t="shared" si="75"/>
        <v/>
      </c>
      <c r="X830" s="660" t="str">
        <f t="shared" si="76"/>
        <v/>
      </c>
      <c r="Y830" s="660" t="str">
        <f t="shared" si="77"/>
        <v/>
      </c>
    </row>
    <row r="831" spans="1:25" ht="16" x14ac:dyDescent="0.2">
      <c r="A831" s="679"/>
      <c r="B831" s="679"/>
      <c r="C831" s="705"/>
      <c r="D831" s="705"/>
      <c r="S831" s="660"/>
      <c r="T831" s="660" t="str">
        <f t="shared" si="72"/>
        <v/>
      </c>
      <c r="U831" s="660" t="str">
        <f t="shared" si="73"/>
        <v/>
      </c>
      <c r="V831" s="660" t="str">
        <f t="shared" si="74"/>
        <v/>
      </c>
      <c r="W831" s="660" t="str">
        <f t="shared" si="75"/>
        <v/>
      </c>
      <c r="X831" s="660" t="str">
        <f t="shared" si="76"/>
        <v/>
      </c>
      <c r="Y831" s="660" t="str">
        <f t="shared" si="77"/>
        <v/>
      </c>
    </row>
    <row r="832" spans="1:25" ht="16" x14ac:dyDescent="0.2">
      <c r="A832" s="679"/>
      <c r="B832" s="679"/>
      <c r="C832" s="705"/>
      <c r="D832" s="705"/>
      <c r="S832" s="660"/>
      <c r="T832" s="660" t="str">
        <f t="shared" si="72"/>
        <v/>
      </c>
      <c r="U832" s="660" t="str">
        <f t="shared" si="73"/>
        <v/>
      </c>
      <c r="V832" s="660" t="str">
        <f t="shared" si="74"/>
        <v/>
      </c>
      <c r="W832" s="660" t="str">
        <f t="shared" si="75"/>
        <v/>
      </c>
      <c r="X832" s="660" t="str">
        <f t="shared" si="76"/>
        <v/>
      </c>
      <c r="Y832" s="660" t="str">
        <f t="shared" si="77"/>
        <v/>
      </c>
    </row>
    <row r="833" spans="1:25" ht="16" x14ac:dyDescent="0.2">
      <c r="A833" s="679"/>
      <c r="B833" s="679"/>
      <c r="C833" s="705"/>
      <c r="D833" s="705"/>
      <c r="S833" s="660"/>
      <c r="T833" s="660" t="str">
        <f t="shared" si="72"/>
        <v/>
      </c>
      <c r="U833" s="660" t="str">
        <f t="shared" si="73"/>
        <v/>
      </c>
      <c r="V833" s="660" t="str">
        <f t="shared" si="74"/>
        <v/>
      </c>
      <c r="W833" s="660" t="str">
        <f t="shared" si="75"/>
        <v/>
      </c>
      <c r="X833" s="660" t="str">
        <f t="shared" si="76"/>
        <v/>
      </c>
      <c r="Y833" s="660" t="str">
        <f t="shared" si="77"/>
        <v/>
      </c>
    </row>
    <row r="834" spans="1:25" ht="16" x14ac:dyDescent="0.2">
      <c r="A834" s="679"/>
      <c r="B834" s="679"/>
      <c r="C834" s="705"/>
      <c r="D834" s="705"/>
      <c r="S834" s="660"/>
      <c r="T834" s="660" t="str">
        <f t="shared" si="72"/>
        <v/>
      </c>
      <c r="U834" s="660" t="str">
        <f t="shared" si="73"/>
        <v/>
      </c>
      <c r="V834" s="660" t="str">
        <f t="shared" si="74"/>
        <v/>
      </c>
      <c r="W834" s="660" t="str">
        <f t="shared" si="75"/>
        <v/>
      </c>
      <c r="X834" s="660" t="str">
        <f t="shared" si="76"/>
        <v/>
      </c>
      <c r="Y834" s="660" t="str">
        <f t="shared" si="77"/>
        <v/>
      </c>
    </row>
    <row r="835" spans="1:25" ht="16" x14ac:dyDescent="0.2">
      <c r="A835" s="679"/>
      <c r="B835" s="679"/>
      <c r="C835" s="705"/>
      <c r="D835" s="705"/>
      <c r="S835" s="660"/>
      <c r="T835" s="660" t="str">
        <f t="shared" si="72"/>
        <v/>
      </c>
      <c r="U835" s="660" t="str">
        <f t="shared" si="73"/>
        <v/>
      </c>
      <c r="V835" s="660" t="str">
        <f t="shared" si="74"/>
        <v/>
      </c>
      <c r="W835" s="660" t="str">
        <f t="shared" si="75"/>
        <v/>
      </c>
      <c r="X835" s="660" t="str">
        <f t="shared" si="76"/>
        <v/>
      </c>
      <c r="Y835" s="660" t="str">
        <f t="shared" si="77"/>
        <v/>
      </c>
    </row>
    <row r="836" spans="1:25" ht="16" x14ac:dyDescent="0.2">
      <c r="A836" s="679"/>
      <c r="B836" s="679"/>
      <c r="C836" s="705"/>
      <c r="D836" s="705"/>
      <c r="S836" s="660"/>
      <c r="T836" s="660" t="str">
        <f t="shared" ref="T836:T899" si="78">IF(LEN($A836)&gt;=2,LEFT($A836,6),"")</f>
        <v/>
      </c>
      <c r="U836" s="660" t="str">
        <f t="shared" ref="U836:U899" si="79">IF(LEN($A836)&gt;=2,LEFT($A836,5),"")</f>
        <v/>
      </c>
      <c r="V836" s="660" t="str">
        <f t="shared" ref="V836:V899" si="80">IF(LEN($A836)&gt;=2,LEFT($A836,4),"")</f>
        <v/>
      </c>
      <c r="W836" s="660" t="str">
        <f t="shared" ref="W836:W899" si="81">IF(LEN($A836)&gt;=2,LEFT($A836,3),"")</f>
        <v/>
      </c>
      <c r="X836" s="660" t="str">
        <f t="shared" ref="X836:X899" si="82">IF(LEN($A836)&gt;=2,LEFT($A836,2),"")</f>
        <v/>
      </c>
      <c r="Y836" s="660" t="str">
        <f t="shared" ref="Y836:Y899" si="83">IF(LEN($A836)&gt;=2,LEFT($A836,1),"")</f>
        <v/>
      </c>
    </row>
    <row r="837" spans="1:25" ht="16" x14ac:dyDescent="0.2">
      <c r="A837" s="679"/>
      <c r="B837" s="679"/>
      <c r="C837" s="705"/>
      <c r="D837" s="705"/>
      <c r="S837" s="660"/>
      <c r="T837" s="660" t="str">
        <f t="shared" si="78"/>
        <v/>
      </c>
      <c r="U837" s="660" t="str">
        <f t="shared" si="79"/>
        <v/>
      </c>
      <c r="V837" s="660" t="str">
        <f t="shared" si="80"/>
        <v/>
      </c>
      <c r="W837" s="660" t="str">
        <f t="shared" si="81"/>
        <v/>
      </c>
      <c r="X837" s="660" t="str">
        <f t="shared" si="82"/>
        <v/>
      </c>
      <c r="Y837" s="660" t="str">
        <f t="shared" si="83"/>
        <v/>
      </c>
    </row>
    <row r="838" spans="1:25" ht="16" x14ac:dyDescent="0.2">
      <c r="A838" s="679"/>
      <c r="B838" s="679"/>
      <c r="C838" s="705"/>
      <c r="D838" s="705"/>
      <c r="S838" s="660"/>
      <c r="T838" s="660" t="str">
        <f t="shared" si="78"/>
        <v/>
      </c>
      <c r="U838" s="660" t="str">
        <f t="shared" si="79"/>
        <v/>
      </c>
      <c r="V838" s="660" t="str">
        <f t="shared" si="80"/>
        <v/>
      </c>
      <c r="W838" s="660" t="str">
        <f t="shared" si="81"/>
        <v/>
      </c>
      <c r="X838" s="660" t="str">
        <f t="shared" si="82"/>
        <v/>
      </c>
      <c r="Y838" s="660" t="str">
        <f t="shared" si="83"/>
        <v/>
      </c>
    </row>
    <row r="839" spans="1:25" ht="16" x14ac:dyDescent="0.2">
      <c r="A839" s="679"/>
      <c r="B839" s="679"/>
      <c r="C839" s="705"/>
      <c r="D839" s="705"/>
      <c r="S839" s="660"/>
      <c r="T839" s="660" t="str">
        <f t="shared" si="78"/>
        <v/>
      </c>
      <c r="U839" s="660" t="str">
        <f t="shared" si="79"/>
        <v/>
      </c>
      <c r="V839" s="660" t="str">
        <f t="shared" si="80"/>
        <v/>
      </c>
      <c r="W839" s="660" t="str">
        <f t="shared" si="81"/>
        <v/>
      </c>
      <c r="X839" s="660" t="str">
        <f t="shared" si="82"/>
        <v/>
      </c>
      <c r="Y839" s="660" t="str">
        <f t="shared" si="83"/>
        <v/>
      </c>
    </row>
    <row r="840" spans="1:25" ht="16" x14ac:dyDescent="0.2">
      <c r="A840" s="679"/>
      <c r="B840" s="679"/>
      <c r="C840" s="705"/>
      <c r="D840" s="705"/>
      <c r="S840" s="660"/>
      <c r="T840" s="660" t="str">
        <f t="shared" si="78"/>
        <v/>
      </c>
      <c r="U840" s="660" t="str">
        <f t="shared" si="79"/>
        <v/>
      </c>
      <c r="V840" s="660" t="str">
        <f t="shared" si="80"/>
        <v/>
      </c>
      <c r="W840" s="660" t="str">
        <f t="shared" si="81"/>
        <v/>
      </c>
      <c r="X840" s="660" t="str">
        <f t="shared" si="82"/>
        <v/>
      </c>
      <c r="Y840" s="660" t="str">
        <f t="shared" si="83"/>
        <v/>
      </c>
    </row>
    <row r="841" spans="1:25" ht="16" x14ac:dyDescent="0.2">
      <c r="A841" s="679"/>
      <c r="B841" s="679"/>
      <c r="C841" s="705"/>
      <c r="D841" s="705"/>
      <c r="S841" s="660"/>
      <c r="T841" s="660" t="str">
        <f t="shared" si="78"/>
        <v/>
      </c>
      <c r="U841" s="660" t="str">
        <f t="shared" si="79"/>
        <v/>
      </c>
      <c r="V841" s="660" t="str">
        <f t="shared" si="80"/>
        <v/>
      </c>
      <c r="W841" s="660" t="str">
        <f t="shared" si="81"/>
        <v/>
      </c>
      <c r="X841" s="660" t="str">
        <f t="shared" si="82"/>
        <v/>
      </c>
      <c r="Y841" s="660" t="str">
        <f t="shared" si="83"/>
        <v/>
      </c>
    </row>
    <row r="842" spans="1:25" ht="16" x14ac:dyDescent="0.2">
      <c r="A842" s="679"/>
      <c r="B842" s="679"/>
      <c r="C842" s="705"/>
      <c r="D842" s="705"/>
      <c r="S842" s="660"/>
      <c r="T842" s="660" t="str">
        <f t="shared" si="78"/>
        <v/>
      </c>
      <c r="U842" s="660" t="str">
        <f t="shared" si="79"/>
        <v/>
      </c>
      <c r="V842" s="660" t="str">
        <f t="shared" si="80"/>
        <v/>
      </c>
      <c r="W842" s="660" t="str">
        <f t="shared" si="81"/>
        <v/>
      </c>
      <c r="X842" s="660" t="str">
        <f t="shared" si="82"/>
        <v/>
      </c>
      <c r="Y842" s="660" t="str">
        <f t="shared" si="83"/>
        <v/>
      </c>
    </row>
    <row r="843" spans="1:25" ht="16" x14ac:dyDescent="0.2">
      <c r="A843" s="679"/>
      <c r="B843" s="679"/>
      <c r="C843" s="705"/>
      <c r="D843" s="705"/>
      <c r="S843" s="660"/>
      <c r="T843" s="660" t="str">
        <f t="shared" si="78"/>
        <v/>
      </c>
      <c r="U843" s="660" t="str">
        <f t="shared" si="79"/>
        <v/>
      </c>
      <c r="V843" s="660" t="str">
        <f t="shared" si="80"/>
        <v/>
      </c>
      <c r="W843" s="660" t="str">
        <f t="shared" si="81"/>
        <v/>
      </c>
      <c r="X843" s="660" t="str">
        <f t="shared" si="82"/>
        <v/>
      </c>
      <c r="Y843" s="660" t="str">
        <f t="shared" si="83"/>
        <v/>
      </c>
    </row>
    <row r="844" spans="1:25" ht="16" x14ac:dyDescent="0.2">
      <c r="A844" s="679"/>
      <c r="B844" s="679"/>
      <c r="C844" s="705"/>
      <c r="D844" s="705"/>
      <c r="S844" s="660"/>
      <c r="T844" s="660" t="str">
        <f t="shared" si="78"/>
        <v/>
      </c>
      <c r="U844" s="660" t="str">
        <f t="shared" si="79"/>
        <v/>
      </c>
      <c r="V844" s="660" t="str">
        <f t="shared" si="80"/>
        <v/>
      </c>
      <c r="W844" s="660" t="str">
        <f t="shared" si="81"/>
        <v/>
      </c>
      <c r="X844" s="660" t="str">
        <f t="shared" si="82"/>
        <v/>
      </c>
      <c r="Y844" s="660" t="str">
        <f t="shared" si="83"/>
        <v/>
      </c>
    </row>
    <row r="845" spans="1:25" ht="16" x14ac:dyDescent="0.2">
      <c r="A845" s="679"/>
      <c r="B845" s="679"/>
      <c r="C845" s="705"/>
      <c r="D845" s="705"/>
      <c r="S845" s="660"/>
      <c r="T845" s="660" t="str">
        <f t="shared" si="78"/>
        <v/>
      </c>
      <c r="U845" s="660" t="str">
        <f t="shared" si="79"/>
        <v/>
      </c>
      <c r="V845" s="660" t="str">
        <f t="shared" si="80"/>
        <v/>
      </c>
      <c r="W845" s="660" t="str">
        <f t="shared" si="81"/>
        <v/>
      </c>
      <c r="X845" s="660" t="str">
        <f t="shared" si="82"/>
        <v/>
      </c>
      <c r="Y845" s="660" t="str">
        <f t="shared" si="83"/>
        <v/>
      </c>
    </row>
    <row r="846" spans="1:25" ht="16" x14ac:dyDescent="0.2">
      <c r="A846" s="679"/>
      <c r="B846" s="679"/>
      <c r="C846" s="705"/>
      <c r="D846" s="705"/>
      <c r="S846" s="660"/>
      <c r="T846" s="660" t="str">
        <f t="shared" si="78"/>
        <v/>
      </c>
      <c r="U846" s="660" t="str">
        <f t="shared" si="79"/>
        <v/>
      </c>
      <c r="V846" s="660" t="str">
        <f t="shared" si="80"/>
        <v/>
      </c>
      <c r="W846" s="660" t="str">
        <f t="shared" si="81"/>
        <v/>
      </c>
      <c r="X846" s="660" t="str">
        <f t="shared" si="82"/>
        <v/>
      </c>
      <c r="Y846" s="660" t="str">
        <f t="shared" si="83"/>
        <v/>
      </c>
    </row>
    <row r="847" spans="1:25" ht="16" x14ac:dyDescent="0.2">
      <c r="A847" s="679"/>
      <c r="B847" s="679"/>
      <c r="C847" s="705"/>
      <c r="D847" s="705"/>
      <c r="S847" s="660"/>
      <c r="T847" s="660" t="str">
        <f t="shared" si="78"/>
        <v/>
      </c>
      <c r="U847" s="660" t="str">
        <f t="shared" si="79"/>
        <v/>
      </c>
      <c r="V847" s="660" t="str">
        <f t="shared" si="80"/>
        <v/>
      </c>
      <c r="W847" s="660" t="str">
        <f t="shared" si="81"/>
        <v/>
      </c>
      <c r="X847" s="660" t="str">
        <f t="shared" si="82"/>
        <v/>
      </c>
      <c r="Y847" s="660" t="str">
        <f t="shared" si="83"/>
        <v/>
      </c>
    </row>
    <row r="848" spans="1:25" ht="16" x14ac:dyDescent="0.2">
      <c r="A848" s="679"/>
      <c r="B848" s="679"/>
      <c r="C848" s="705"/>
      <c r="D848" s="705"/>
      <c r="S848" s="660"/>
      <c r="T848" s="660" t="str">
        <f t="shared" si="78"/>
        <v/>
      </c>
      <c r="U848" s="660" t="str">
        <f t="shared" si="79"/>
        <v/>
      </c>
      <c r="V848" s="660" t="str">
        <f t="shared" si="80"/>
        <v/>
      </c>
      <c r="W848" s="660" t="str">
        <f t="shared" si="81"/>
        <v/>
      </c>
      <c r="X848" s="660" t="str">
        <f t="shared" si="82"/>
        <v/>
      </c>
      <c r="Y848" s="660" t="str">
        <f t="shared" si="83"/>
        <v/>
      </c>
    </row>
    <row r="849" spans="1:25" ht="16" x14ac:dyDescent="0.2">
      <c r="A849" s="679"/>
      <c r="B849" s="679"/>
      <c r="C849" s="705"/>
      <c r="D849" s="705"/>
      <c r="S849" s="660"/>
      <c r="T849" s="660" t="str">
        <f t="shared" si="78"/>
        <v/>
      </c>
      <c r="U849" s="660" t="str">
        <f t="shared" si="79"/>
        <v/>
      </c>
      <c r="V849" s="660" t="str">
        <f t="shared" si="80"/>
        <v/>
      </c>
      <c r="W849" s="660" t="str">
        <f t="shared" si="81"/>
        <v/>
      </c>
      <c r="X849" s="660" t="str">
        <f t="shared" si="82"/>
        <v/>
      </c>
      <c r="Y849" s="660" t="str">
        <f t="shared" si="83"/>
        <v/>
      </c>
    </row>
    <row r="850" spans="1:25" ht="16" x14ac:dyDescent="0.2">
      <c r="A850" s="679"/>
      <c r="B850" s="679"/>
      <c r="C850" s="705"/>
      <c r="D850" s="705"/>
      <c r="S850" s="660"/>
      <c r="T850" s="660" t="str">
        <f t="shared" si="78"/>
        <v/>
      </c>
      <c r="U850" s="660" t="str">
        <f t="shared" si="79"/>
        <v/>
      </c>
      <c r="V850" s="660" t="str">
        <f t="shared" si="80"/>
        <v/>
      </c>
      <c r="W850" s="660" t="str">
        <f t="shared" si="81"/>
        <v/>
      </c>
      <c r="X850" s="660" t="str">
        <f t="shared" si="82"/>
        <v/>
      </c>
      <c r="Y850" s="660" t="str">
        <f t="shared" si="83"/>
        <v/>
      </c>
    </row>
    <row r="851" spans="1:25" ht="16" x14ac:dyDescent="0.2">
      <c r="A851" s="679"/>
      <c r="B851" s="679"/>
      <c r="C851" s="705"/>
      <c r="D851" s="705"/>
      <c r="S851" s="660"/>
      <c r="T851" s="660" t="str">
        <f t="shared" si="78"/>
        <v/>
      </c>
      <c r="U851" s="660" t="str">
        <f t="shared" si="79"/>
        <v/>
      </c>
      <c r="V851" s="660" t="str">
        <f t="shared" si="80"/>
        <v/>
      </c>
      <c r="W851" s="660" t="str">
        <f t="shared" si="81"/>
        <v/>
      </c>
      <c r="X851" s="660" t="str">
        <f t="shared" si="82"/>
        <v/>
      </c>
      <c r="Y851" s="660" t="str">
        <f t="shared" si="83"/>
        <v/>
      </c>
    </row>
    <row r="852" spans="1:25" ht="16" x14ac:dyDescent="0.2">
      <c r="A852" s="679"/>
      <c r="B852" s="679"/>
      <c r="C852" s="705"/>
      <c r="D852" s="705"/>
      <c r="S852" s="660"/>
      <c r="T852" s="660" t="str">
        <f t="shared" si="78"/>
        <v/>
      </c>
      <c r="U852" s="660" t="str">
        <f t="shared" si="79"/>
        <v/>
      </c>
      <c r="V852" s="660" t="str">
        <f t="shared" si="80"/>
        <v/>
      </c>
      <c r="W852" s="660" t="str">
        <f t="shared" si="81"/>
        <v/>
      </c>
      <c r="X852" s="660" t="str">
        <f t="shared" si="82"/>
        <v/>
      </c>
      <c r="Y852" s="660" t="str">
        <f t="shared" si="83"/>
        <v/>
      </c>
    </row>
    <row r="853" spans="1:25" ht="16" x14ac:dyDescent="0.2">
      <c r="A853" s="679"/>
      <c r="B853" s="679"/>
      <c r="C853" s="705"/>
      <c r="D853" s="705"/>
      <c r="S853" s="660"/>
      <c r="T853" s="660" t="str">
        <f t="shared" si="78"/>
        <v/>
      </c>
      <c r="U853" s="660" t="str">
        <f t="shared" si="79"/>
        <v/>
      </c>
      <c r="V853" s="660" t="str">
        <f t="shared" si="80"/>
        <v/>
      </c>
      <c r="W853" s="660" t="str">
        <f t="shared" si="81"/>
        <v/>
      </c>
      <c r="X853" s="660" t="str">
        <f t="shared" si="82"/>
        <v/>
      </c>
      <c r="Y853" s="660" t="str">
        <f t="shared" si="83"/>
        <v/>
      </c>
    </row>
    <row r="854" spans="1:25" ht="16" x14ac:dyDescent="0.2">
      <c r="A854" s="679"/>
      <c r="B854" s="679"/>
      <c r="C854" s="705"/>
      <c r="D854" s="705"/>
      <c r="S854" s="660"/>
      <c r="T854" s="660" t="str">
        <f t="shared" si="78"/>
        <v/>
      </c>
      <c r="U854" s="660" t="str">
        <f t="shared" si="79"/>
        <v/>
      </c>
      <c r="V854" s="660" t="str">
        <f t="shared" si="80"/>
        <v/>
      </c>
      <c r="W854" s="660" t="str">
        <f t="shared" si="81"/>
        <v/>
      </c>
      <c r="X854" s="660" t="str">
        <f t="shared" si="82"/>
        <v/>
      </c>
      <c r="Y854" s="660" t="str">
        <f t="shared" si="83"/>
        <v/>
      </c>
    </row>
    <row r="855" spans="1:25" ht="16" x14ac:dyDescent="0.2">
      <c r="A855" s="679"/>
      <c r="B855" s="679"/>
      <c r="C855" s="705"/>
      <c r="D855" s="705"/>
      <c r="S855" s="660"/>
      <c r="T855" s="660" t="str">
        <f t="shared" si="78"/>
        <v/>
      </c>
      <c r="U855" s="660" t="str">
        <f t="shared" si="79"/>
        <v/>
      </c>
      <c r="V855" s="660" t="str">
        <f t="shared" si="80"/>
        <v/>
      </c>
      <c r="W855" s="660" t="str">
        <f t="shared" si="81"/>
        <v/>
      </c>
      <c r="X855" s="660" t="str">
        <f t="shared" si="82"/>
        <v/>
      </c>
      <c r="Y855" s="660" t="str">
        <f t="shared" si="83"/>
        <v/>
      </c>
    </row>
    <row r="856" spans="1:25" ht="16" x14ac:dyDescent="0.2">
      <c r="A856" s="679"/>
      <c r="B856" s="679"/>
      <c r="C856" s="705"/>
      <c r="D856" s="705"/>
      <c r="S856" s="660"/>
      <c r="T856" s="660" t="str">
        <f t="shared" si="78"/>
        <v/>
      </c>
      <c r="U856" s="660" t="str">
        <f t="shared" si="79"/>
        <v/>
      </c>
      <c r="V856" s="660" t="str">
        <f t="shared" si="80"/>
        <v/>
      </c>
      <c r="W856" s="660" t="str">
        <f t="shared" si="81"/>
        <v/>
      </c>
      <c r="X856" s="660" t="str">
        <f t="shared" si="82"/>
        <v/>
      </c>
      <c r="Y856" s="660" t="str">
        <f t="shared" si="83"/>
        <v/>
      </c>
    </row>
    <row r="857" spans="1:25" ht="16" x14ac:dyDescent="0.2">
      <c r="A857" s="679"/>
      <c r="B857" s="679"/>
      <c r="C857" s="705"/>
      <c r="D857" s="705"/>
      <c r="S857" s="660"/>
      <c r="T857" s="660" t="str">
        <f t="shared" si="78"/>
        <v/>
      </c>
      <c r="U857" s="660" t="str">
        <f t="shared" si="79"/>
        <v/>
      </c>
      <c r="V857" s="660" t="str">
        <f t="shared" si="80"/>
        <v/>
      </c>
      <c r="W857" s="660" t="str">
        <f t="shared" si="81"/>
        <v/>
      </c>
      <c r="X857" s="660" t="str">
        <f t="shared" si="82"/>
        <v/>
      </c>
      <c r="Y857" s="660" t="str">
        <f t="shared" si="83"/>
        <v/>
      </c>
    </row>
    <row r="858" spans="1:25" ht="16" x14ac:dyDescent="0.2">
      <c r="A858" s="679"/>
      <c r="B858" s="679"/>
      <c r="C858" s="705"/>
      <c r="D858" s="705"/>
      <c r="S858" s="660"/>
      <c r="T858" s="660" t="str">
        <f t="shared" si="78"/>
        <v/>
      </c>
      <c r="U858" s="660" t="str">
        <f t="shared" si="79"/>
        <v/>
      </c>
      <c r="V858" s="660" t="str">
        <f t="shared" si="80"/>
        <v/>
      </c>
      <c r="W858" s="660" t="str">
        <f t="shared" si="81"/>
        <v/>
      </c>
      <c r="X858" s="660" t="str">
        <f t="shared" si="82"/>
        <v/>
      </c>
      <c r="Y858" s="660" t="str">
        <f t="shared" si="83"/>
        <v/>
      </c>
    </row>
    <row r="859" spans="1:25" ht="16" x14ac:dyDescent="0.2">
      <c r="A859" s="679"/>
      <c r="B859" s="679"/>
      <c r="C859" s="705"/>
      <c r="D859" s="705"/>
      <c r="S859" s="660"/>
      <c r="T859" s="660" t="str">
        <f t="shared" si="78"/>
        <v/>
      </c>
      <c r="U859" s="660" t="str">
        <f t="shared" si="79"/>
        <v/>
      </c>
      <c r="V859" s="660" t="str">
        <f t="shared" si="80"/>
        <v/>
      </c>
      <c r="W859" s="660" t="str">
        <f t="shared" si="81"/>
        <v/>
      </c>
      <c r="X859" s="660" t="str">
        <f t="shared" si="82"/>
        <v/>
      </c>
      <c r="Y859" s="660" t="str">
        <f t="shared" si="83"/>
        <v/>
      </c>
    </row>
    <row r="860" spans="1:25" ht="16" x14ac:dyDescent="0.2">
      <c r="A860" s="679"/>
      <c r="B860" s="679"/>
      <c r="C860" s="705"/>
      <c r="D860" s="705"/>
      <c r="S860" s="660"/>
      <c r="T860" s="660" t="str">
        <f t="shared" si="78"/>
        <v/>
      </c>
      <c r="U860" s="660" t="str">
        <f t="shared" si="79"/>
        <v/>
      </c>
      <c r="V860" s="660" t="str">
        <f t="shared" si="80"/>
        <v/>
      </c>
      <c r="W860" s="660" t="str">
        <f t="shared" si="81"/>
        <v/>
      </c>
      <c r="X860" s="660" t="str">
        <f t="shared" si="82"/>
        <v/>
      </c>
      <c r="Y860" s="660" t="str">
        <f t="shared" si="83"/>
        <v/>
      </c>
    </row>
    <row r="861" spans="1:25" ht="16" x14ac:dyDescent="0.2">
      <c r="A861" s="679"/>
      <c r="B861" s="679"/>
      <c r="C861" s="705"/>
      <c r="D861" s="705"/>
      <c r="S861" s="660"/>
      <c r="T861" s="660" t="str">
        <f t="shared" si="78"/>
        <v/>
      </c>
      <c r="U861" s="660" t="str">
        <f t="shared" si="79"/>
        <v/>
      </c>
      <c r="V861" s="660" t="str">
        <f t="shared" si="80"/>
        <v/>
      </c>
      <c r="W861" s="660" t="str">
        <f t="shared" si="81"/>
        <v/>
      </c>
      <c r="X861" s="660" t="str">
        <f t="shared" si="82"/>
        <v/>
      </c>
      <c r="Y861" s="660" t="str">
        <f t="shared" si="83"/>
        <v/>
      </c>
    </row>
    <row r="862" spans="1:25" ht="16" x14ac:dyDescent="0.2">
      <c r="A862" s="679"/>
      <c r="B862" s="679"/>
      <c r="C862" s="705"/>
      <c r="D862" s="705"/>
      <c r="S862" s="660"/>
      <c r="T862" s="660" t="str">
        <f t="shared" si="78"/>
        <v/>
      </c>
      <c r="U862" s="660" t="str">
        <f t="shared" si="79"/>
        <v/>
      </c>
      <c r="V862" s="660" t="str">
        <f t="shared" si="80"/>
        <v/>
      </c>
      <c r="W862" s="660" t="str">
        <f t="shared" si="81"/>
        <v/>
      </c>
      <c r="X862" s="660" t="str">
        <f t="shared" si="82"/>
        <v/>
      </c>
      <c r="Y862" s="660" t="str">
        <f t="shared" si="83"/>
        <v/>
      </c>
    </row>
    <row r="863" spans="1:25" ht="16" x14ac:dyDescent="0.2">
      <c r="A863" s="679"/>
      <c r="B863" s="679"/>
      <c r="C863" s="705"/>
      <c r="D863" s="705"/>
      <c r="S863" s="660"/>
      <c r="T863" s="660" t="str">
        <f t="shared" si="78"/>
        <v/>
      </c>
      <c r="U863" s="660" t="str">
        <f t="shared" si="79"/>
        <v/>
      </c>
      <c r="V863" s="660" t="str">
        <f t="shared" si="80"/>
        <v/>
      </c>
      <c r="W863" s="660" t="str">
        <f t="shared" si="81"/>
        <v/>
      </c>
      <c r="X863" s="660" t="str">
        <f t="shared" si="82"/>
        <v/>
      </c>
      <c r="Y863" s="660" t="str">
        <f t="shared" si="83"/>
        <v/>
      </c>
    </row>
    <row r="864" spans="1:25" ht="16" x14ac:dyDescent="0.2">
      <c r="A864" s="679"/>
      <c r="B864" s="679"/>
      <c r="C864" s="705"/>
      <c r="D864" s="705"/>
      <c r="S864" s="660"/>
      <c r="T864" s="660" t="str">
        <f t="shared" si="78"/>
        <v/>
      </c>
      <c r="U864" s="660" t="str">
        <f t="shared" si="79"/>
        <v/>
      </c>
      <c r="V864" s="660" t="str">
        <f t="shared" si="80"/>
        <v/>
      </c>
      <c r="W864" s="660" t="str">
        <f t="shared" si="81"/>
        <v/>
      </c>
      <c r="X864" s="660" t="str">
        <f t="shared" si="82"/>
        <v/>
      </c>
      <c r="Y864" s="660" t="str">
        <f t="shared" si="83"/>
        <v/>
      </c>
    </row>
    <row r="865" spans="1:25" ht="16" x14ac:dyDescent="0.2">
      <c r="A865" s="679"/>
      <c r="B865" s="679"/>
      <c r="C865" s="705"/>
      <c r="D865" s="705"/>
      <c r="S865" s="660"/>
      <c r="T865" s="660" t="str">
        <f t="shared" si="78"/>
        <v/>
      </c>
      <c r="U865" s="660" t="str">
        <f t="shared" si="79"/>
        <v/>
      </c>
      <c r="V865" s="660" t="str">
        <f t="shared" si="80"/>
        <v/>
      </c>
      <c r="W865" s="660" t="str">
        <f t="shared" si="81"/>
        <v/>
      </c>
      <c r="X865" s="660" t="str">
        <f t="shared" si="82"/>
        <v/>
      </c>
      <c r="Y865" s="660" t="str">
        <f t="shared" si="83"/>
        <v/>
      </c>
    </row>
    <row r="866" spans="1:25" ht="16" x14ac:dyDescent="0.2">
      <c r="A866" s="679"/>
      <c r="B866" s="679"/>
      <c r="C866" s="705"/>
      <c r="D866" s="705"/>
      <c r="S866" s="660"/>
      <c r="T866" s="660" t="str">
        <f t="shared" si="78"/>
        <v/>
      </c>
      <c r="U866" s="660" t="str">
        <f t="shared" si="79"/>
        <v/>
      </c>
      <c r="V866" s="660" t="str">
        <f t="shared" si="80"/>
        <v/>
      </c>
      <c r="W866" s="660" t="str">
        <f t="shared" si="81"/>
        <v/>
      </c>
      <c r="X866" s="660" t="str">
        <f t="shared" si="82"/>
        <v/>
      </c>
      <c r="Y866" s="660" t="str">
        <f t="shared" si="83"/>
        <v/>
      </c>
    </row>
    <row r="867" spans="1:25" ht="16" x14ac:dyDescent="0.2">
      <c r="A867" s="679"/>
      <c r="B867" s="679"/>
      <c r="C867" s="705"/>
      <c r="D867" s="705"/>
      <c r="S867" s="660"/>
      <c r="T867" s="660" t="str">
        <f t="shared" si="78"/>
        <v/>
      </c>
      <c r="U867" s="660" t="str">
        <f t="shared" si="79"/>
        <v/>
      </c>
      <c r="V867" s="660" t="str">
        <f t="shared" si="80"/>
        <v/>
      </c>
      <c r="W867" s="660" t="str">
        <f t="shared" si="81"/>
        <v/>
      </c>
      <c r="X867" s="660" t="str">
        <f t="shared" si="82"/>
        <v/>
      </c>
      <c r="Y867" s="660" t="str">
        <f t="shared" si="83"/>
        <v/>
      </c>
    </row>
    <row r="868" spans="1:25" ht="16" x14ac:dyDescent="0.2">
      <c r="A868" s="679"/>
      <c r="B868" s="679"/>
      <c r="C868" s="705"/>
      <c r="D868" s="705"/>
      <c r="S868" s="660"/>
      <c r="T868" s="660" t="str">
        <f t="shared" si="78"/>
        <v/>
      </c>
      <c r="U868" s="660" t="str">
        <f t="shared" si="79"/>
        <v/>
      </c>
      <c r="V868" s="660" t="str">
        <f t="shared" si="80"/>
        <v/>
      </c>
      <c r="W868" s="660" t="str">
        <f t="shared" si="81"/>
        <v/>
      </c>
      <c r="X868" s="660" t="str">
        <f t="shared" si="82"/>
        <v/>
      </c>
      <c r="Y868" s="660" t="str">
        <f t="shared" si="83"/>
        <v/>
      </c>
    </row>
    <row r="869" spans="1:25" ht="16" x14ac:dyDescent="0.2">
      <c r="A869" s="679"/>
      <c r="B869" s="679"/>
      <c r="C869" s="705"/>
      <c r="D869" s="705"/>
      <c r="S869" s="660"/>
      <c r="T869" s="660" t="str">
        <f t="shared" si="78"/>
        <v/>
      </c>
      <c r="U869" s="660" t="str">
        <f t="shared" si="79"/>
        <v/>
      </c>
      <c r="V869" s="660" t="str">
        <f t="shared" si="80"/>
        <v/>
      </c>
      <c r="W869" s="660" t="str">
        <f t="shared" si="81"/>
        <v/>
      </c>
      <c r="X869" s="660" t="str">
        <f t="shared" si="82"/>
        <v/>
      </c>
      <c r="Y869" s="660" t="str">
        <f t="shared" si="83"/>
        <v/>
      </c>
    </row>
    <row r="870" spans="1:25" ht="16" x14ac:dyDescent="0.2">
      <c r="A870" s="679"/>
      <c r="B870" s="679"/>
      <c r="C870" s="705"/>
      <c r="D870" s="705"/>
      <c r="S870" s="660"/>
      <c r="T870" s="660" t="str">
        <f t="shared" si="78"/>
        <v/>
      </c>
      <c r="U870" s="660" t="str">
        <f t="shared" si="79"/>
        <v/>
      </c>
      <c r="V870" s="660" t="str">
        <f t="shared" si="80"/>
        <v/>
      </c>
      <c r="W870" s="660" t="str">
        <f t="shared" si="81"/>
        <v/>
      </c>
      <c r="X870" s="660" t="str">
        <f t="shared" si="82"/>
        <v/>
      </c>
      <c r="Y870" s="660" t="str">
        <f t="shared" si="83"/>
        <v/>
      </c>
    </row>
    <row r="871" spans="1:25" ht="16" x14ac:dyDescent="0.2">
      <c r="A871" s="679"/>
      <c r="B871" s="679"/>
      <c r="C871" s="705"/>
      <c r="D871" s="705"/>
      <c r="S871" s="660"/>
      <c r="T871" s="660" t="str">
        <f t="shared" si="78"/>
        <v/>
      </c>
      <c r="U871" s="660" t="str">
        <f t="shared" si="79"/>
        <v/>
      </c>
      <c r="V871" s="660" t="str">
        <f t="shared" si="80"/>
        <v/>
      </c>
      <c r="W871" s="660" t="str">
        <f t="shared" si="81"/>
        <v/>
      </c>
      <c r="X871" s="660" t="str">
        <f t="shared" si="82"/>
        <v/>
      </c>
      <c r="Y871" s="660" t="str">
        <f t="shared" si="83"/>
        <v/>
      </c>
    </row>
    <row r="872" spans="1:25" ht="16" x14ac:dyDescent="0.2">
      <c r="A872" s="679"/>
      <c r="B872" s="679"/>
      <c r="C872" s="705"/>
      <c r="D872" s="705"/>
      <c r="S872" s="660"/>
      <c r="T872" s="660" t="str">
        <f t="shared" si="78"/>
        <v/>
      </c>
      <c r="U872" s="660" t="str">
        <f t="shared" si="79"/>
        <v/>
      </c>
      <c r="V872" s="660" t="str">
        <f t="shared" si="80"/>
        <v/>
      </c>
      <c r="W872" s="660" t="str">
        <f t="shared" si="81"/>
        <v/>
      </c>
      <c r="X872" s="660" t="str">
        <f t="shared" si="82"/>
        <v/>
      </c>
      <c r="Y872" s="660" t="str">
        <f t="shared" si="83"/>
        <v/>
      </c>
    </row>
    <row r="873" spans="1:25" ht="16" x14ac:dyDescent="0.2">
      <c r="A873" s="679"/>
      <c r="B873" s="679"/>
      <c r="C873" s="705"/>
      <c r="D873" s="705"/>
      <c r="S873" s="660"/>
      <c r="T873" s="660" t="str">
        <f t="shared" si="78"/>
        <v/>
      </c>
      <c r="U873" s="660" t="str">
        <f t="shared" si="79"/>
        <v/>
      </c>
      <c r="V873" s="660" t="str">
        <f t="shared" si="80"/>
        <v/>
      </c>
      <c r="W873" s="660" t="str">
        <f t="shared" si="81"/>
        <v/>
      </c>
      <c r="X873" s="660" t="str">
        <f t="shared" si="82"/>
        <v/>
      </c>
      <c r="Y873" s="660" t="str">
        <f t="shared" si="83"/>
        <v/>
      </c>
    </row>
    <row r="874" spans="1:25" ht="16" x14ac:dyDescent="0.2">
      <c r="A874" s="679"/>
      <c r="B874" s="679"/>
      <c r="C874" s="705"/>
      <c r="D874" s="705"/>
      <c r="S874" s="660"/>
      <c r="T874" s="660" t="str">
        <f t="shared" si="78"/>
        <v/>
      </c>
      <c r="U874" s="660" t="str">
        <f t="shared" si="79"/>
        <v/>
      </c>
      <c r="V874" s="660" t="str">
        <f t="shared" si="80"/>
        <v/>
      </c>
      <c r="W874" s="660" t="str">
        <f t="shared" si="81"/>
        <v/>
      </c>
      <c r="X874" s="660" t="str">
        <f t="shared" si="82"/>
        <v/>
      </c>
      <c r="Y874" s="660" t="str">
        <f t="shared" si="83"/>
        <v/>
      </c>
    </row>
    <row r="875" spans="1:25" ht="16" x14ac:dyDescent="0.2">
      <c r="A875" s="679"/>
      <c r="B875" s="679"/>
      <c r="C875" s="705"/>
      <c r="D875" s="705"/>
      <c r="S875" s="660"/>
      <c r="T875" s="660" t="str">
        <f t="shared" si="78"/>
        <v/>
      </c>
      <c r="U875" s="660" t="str">
        <f t="shared" si="79"/>
        <v/>
      </c>
      <c r="V875" s="660" t="str">
        <f t="shared" si="80"/>
        <v/>
      </c>
      <c r="W875" s="660" t="str">
        <f t="shared" si="81"/>
        <v/>
      </c>
      <c r="X875" s="660" t="str">
        <f t="shared" si="82"/>
        <v/>
      </c>
      <c r="Y875" s="660" t="str">
        <f t="shared" si="83"/>
        <v/>
      </c>
    </row>
    <row r="876" spans="1:25" ht="16" x14ac:dyDescent="0.2">
      <c r="A876" s="679"/>
      <c r="B876" s="679"/>
      <c r="C876" s="705"/>
      <c r="D876" s="705"/>
      <c r="S876" s="660"/>
      <c r="T876" s="660" t="str">
        <f t="shared" si="78"/>
        <v/>
      </c>
      <c r="U876" s="660" t="str">
        <f t="shared" si="79"/>
        <v/>
      </c>
      <c r="V876" s="660" t="str">
        <f t="shared" si="80"/>
        <v/>
      </c>
      <c r="W876" s="660" t="str">
        <f t="shared" si="81"/>
        <v/>
      </c>
      <c r="X876" s="660" t="str">
        <f t="shared" si="82"/>
        <v/>
      </c>
      <c r="Y876" s="660" t="str">
        <f t="shared" si="83"/>
        <v/>
      </c>
    </row>
    <row r="877" spans="1:25" ht="16" x14ac:dyDescent="0.2">
      <c r="A877" s="679"/>
      <c r="B877" s="679"/>
      <c r="C877" s="705"/>
      <c r="D877" s="705"/>
      <c r="S877" s="660"/>
      <c r="T877" s="660" t="str">
        <f t="shared" si="78"/>
        <v/>
      </c>
      <c r="U877" s="660" t="str">
        <f t="shared" si="79"/>
        <v/>
      </c>
      <c r="V877" s="660" t="str">
        <f t="shared" si="80"/>
        <v/>
      </c>
      <c r="W877" s="660" t="str">
        <f t="shared" si="81"/>
        <v/>
      </c>
      <c r="X877" s="660" t="str">
        <f t="shared" si="82"/>
        <v/>
      </c>
      <c r="Y877" s="660" t="str">
        <f t="shared" si="83"/>
        <v/>
      </c>
    </row>
    <row r="878" spans="1:25" ht="16" x14ac:dyDescent="0.2">
      <c r="A878" s="679"/>
      <c r="B878" s="679"/>
      <c r="C878" s="705"/>
      <c r="D878" s="705"/>
      <c r="S878" s="660"/>
      <c r="T878" s="660" t="str">
        <f t="shared" si="78"/>
        <v/>
      </c>
      <c r="U878" s="660" t="str">
        <f t="shared" si="79"/>
        <v/>
      </c>
      <c r="V878" s="660" t="str">
        <f t="shared" si="80"/>
        <v/>
      </c>
      <c r="W878" s="660" t="str">
        <f t="shared" si="81"/>
        <v/>
      </c>
      <c r="X878" s="660" t="str">
        <f t="shared" si="82"/>
        <v/>
      </c>
      <c r="Y878" s="660" t="str">
        <f t="shared" si="83"/>
        <v/>
      </c>
    </row>
    <row r="879" spans="1:25" ht="16" x14ac:dyDescent="0.2">
      <c r="A879" s="679"/>
      <c r="B879" s="679"/>
      <c r="C879" s="705"/>
      <c r="D879" s="705"/>
      <c r="S879" s="660"/>
      <c r="T879" s="660" t="str">
        <f t="shared" si="78"/>
        <v/>
      </c>
      <c r="U879" s="660" t="str">
        <f t="shared" si="79"/>
        <v/>
      </c>
      <c r="V879" s="660" t="str">
        <f t="shared" si="80"/>
        <v/>
      </c>
      <c r="W879" s="660" t="str">
        <f t="shared" si="81"/>
        <v/>
      </c>
      <c r="X879" s="660" t="str">
        <f t="shared" si="82"/>
        <v/>
      </c>
      <c r="Y879" s="660" t="str">
        <f t="shared" si="83"/>
        <v/>
      </c>
    </row>
    <row r="880" spans="1:25" ht="16" x14ac:dyDescent="0.2">
      <c r="A880" s="679"/>
      <c r="B880" s="679"/>
      <c r="C880" s="705"/>
      <c r="D880" s="705"/>
      <c r="S880" s="660"/>
      <c r="T880" s="660" t="str">
        <f t="shared" si="78"/>
        <v/>
      </c>
      <c r="U880" s="660" t="str">
        <f t="shared" si="79"/>
        <v/>
      </c>
      <c r="V880" s="660" t="str">
        <f t="shared" si="80"/>
        <v/>
      </c>
      <c r="W880" s="660" t="str">
        <f t="shared" si="81"/>
        <v/>
      </c>
      <c r="X880" s="660" t="str">
        <f t="shared" si="82"/>
        <v/>
      </c>
      <c r="Y880" s="660" t="str">
        <f t="shared" si="83"/>
        <v/>
      </c>
    </row>
    <row r="881" spans="1:25" ht="16" x14ac:dyDescent="0.2">
      <c r="A881" s="679"/>
      <c r="B881" s="679"/>
      <c r="C881" s="705"/>
      <c r="D881" s="705"/>
      <c r="S881" s="660"/>
      <c r="T881" s="660" t="str">
        <f t="shared" si="78"/>
        <v/>
      </c>
      <c r="U881" s="660" t="str">
        <f t="shared" si="79"/>
        <v/>
      </c>
      <c r="V881" s="660" t="str">
        <f t="shared" si="80"/>
        <v/>
      </c>
      <c r="W881" s="660" t="str">
        <f t="shared" si="81"/>
        <v/>
      </c>
      <c r="X881" s="660" t="str">
        <f t="shared" si="82"/>
        <v/>
      </c>
      <c r="Y881" s="660" t="str">
        <f t="shared" si="83"/>
        <v/>
      </c>
    </row>
    <row r="882" spans="1:25" ht="16" x14ac:dyDescent="0.2">
      <c r="A882" s="679"/>
      <c r="B882" s="679"/>
      <c r="C882" s="705"/>
      <c r="D882" s="705"/>
      <c r="S882" s="660"/>
      <c r="T882" s="660" t="str">
        <f t="shared" si="78"/>
        <v/>
      </c>
      <c r="U882" s="660" t="str">
        <f t="shared" si="79"/>
        <v/>
      </c>
      <c r="V882" s="660" t="str">
        <f t="shared" si="80"/>
        <v/>
      </c>
      <c r="W882" s="660" t="str">
        <f t="shared" si="81"/>
        <v/>
      </c>
      <c r="X882" s="660" t="str">
        <f t="shared" si="82"/>
        <v/>
      </c>
      <c r="Y882" s="660" t="str">
        <f t="shared" si="83"/>
        <v/>
      </c>
    </row>
    <row r="883" spans="1:25" ht="16" x14ac:dyDescent="0.2">
      <c r="A883" s="679"/>
      <c r="B883" s="679"/>
      <c r="C883" s="705"/>
      <c r="D883" s="705"/>
      <c r="S883" s="660"/>
      <c r="T883" s="660" t="str">
        <f t="shared" si="78"/>
        <v/>
      </c>
      <c r="U883" s="660" t="str">
        <f t="shared" si="79"/>
        <v/>
      </c>
      <c r="V883" s="660" t="str">
        <f t="shared" si="80"/>
        <v/>
      </c>
      <c r="W883" s="660" t="str">
        <f t="shared" si="81"/>
        <v/>
      </c>
      <c r="X883" s="660" t="str">
        <f t="shared" si="82"/>
        <v/>
      </c>
      <c r="Y883" s="660" t="str">
        <f t="shared" si="83"/>
        <v/>
      </c>
    </row>
    <row r="884" spans="1:25" ht="16" x14ac:dyDescent="0.2">
      <c r="A884" s="679"/>
      <c r="B884" s="679"/>
      <c r="C884" s="705"/>
      <c r="D884" s="705"/>
      <c r="S884" s="660"/>
      <c r="T884" s="660" t="str">
        <f t="shared" si="78"/>
        <v/>
      </c>
      <c r="U884" s="660" t="str">
        <f t="shared" si="79"/>
        <v/>
      </c>
      <c r="V884" s="660" t="str">
        <f t="shared" si="80"/>
        <v/>
      </c>
      <c r="W884" s="660" t="str">
        <f t="shared" si="81"/>
        <v/>
      </c>
      <c r="X884" s="660" t="str">
        <f t="shared" si="82"/>
        <v/>
      </c>
      <c r="Y884" s="660" t="str">
        <f t="shared" si="83"/>
        <v/>
      </c>
    </row>
    <row r="885" spans="1:25" ht="16" x14ac:dyDescent="0.2">
      <c r="A885" s="679"/>
      <c r="B885" s="679"/>
      <c r="C885" s="705"/>
      <c r="D885" s="705"/>
      <c r="S885" s="660"/>
      <c r="T885" s="660" t="str">
        <f t="shared" si="78"/>
        <v/>
      </c>
      <c r="U885" s="660" t="str">
        <f t="shared" si="79"/>
        <v/>
      </c>
      <c r="V885" s="660" t="str">
        <f t="shared" si="80"/>
        <v/>
      </c>
      <c r="W885" s="660" t="str">
        <f t="shared" si="81"/>
        <v/>
      </c>
      <c r="X885" s="660" t="str">
        <f t="shared" si="82"/>
        <v/>
      </c>
      <c r="Y885" s="660" t="str">
        <f t="shared" si="83"/>
        <v/>
      </c>
    </row>
    <row r="886" spans="1:25" ht="16" x14ac:dyDescent="0.2">
      <c r="A886" s="679"/>
      <c r="B886" s="679"/>
      <c r="C886" s="705"/>
      <c r="D886" s="705"/>
      <c r="S886" s="660"/>
      <c r="T886" s="660" t="str">
        <f t="shared" si="78"/>
        <v/>
      </c>
      <c r="U886" s="660" t="str">
        <f t="shared" si="79"/>
        <v/>
      </c>
      <c r="V886" s="660" t="str">
        <f t="shared" si="80"/>
        <v/>
      </c>
      <c r="W886" s="660" t="str">
        <f t="shared" si="81"/>
        <v/>
      </c>
      <c r="X886" s="660" t="str">
        <f t="shared" si="82"/>
        <v/>
      </c>
      <c r="Y886" s="660" t="str">
        <f t="shared" si="83"/>
        <v/>
      </c>
    </row>
    <row r="887" spans="1:25" ht="16" x14ac:dyDescent="0.2">
      <c r="A887" s="679"/>
      <c r="B887" s="679"/>
      <c r="C887" s="705"/>
      <c r="D887" s="705"/>
      <c r="S887" s="660"/>
      <c r="T887" s="660" t="str">
        <f t="shared" si="78"/>
        <v/>
      </c>
      <c r="U887" s="660" t="str">
        <f t="shared" si="79"/>
        <v/>
      </c>
      <c r="V887" s="660" t="str">
        <f t="shared" si="80"/>
        <v/>
      </c>
      <c r="W887" s="660" t="str">
        <f t="shared" si="81"/>
        <v/>
      </c>
      <c r="X887" s="660" t="str">
        <f t="shared" si="82"/>
        <v/>
      </c>
      <c r="Y887" s="660" t="str">
        <f t="shared" si="83"/>
        <v/>
      </c>
    </row>
    <row r="888" spans="1:25" ht="16" x14ac:dyDescent="0.2">
      <c r="A888" s="679"/>
      <c r="B888" s="679"/>
      <c r="C888" s="705"/>
      <c r="D888" s="705"/>
      <c r="S888" s="660"/>
      <c r="T888" s="660" t="str">
        <f t="shared" si="78"/>
        <v/>
      </c>
      <c r="U888" s="660" t="str">
        <f t="shared" si="79"/>
        <v/>
      </c>
      <c r="V888" s="660" t="str">
        <f t="shared" si="80"/>
        <v/>
      </c>
      <c r="W888" s="660" t="str">
        <f t="shared" si="81"/>
        <v/>
      </c>
      <c r="X888" s="660" t="str">
        <f t="shared" si="82"/>
        <v/>
      </c>
      <c r="Y888" s="660" t="str">
        <f t="shared" si="83"/>
        <v/>
      </c>
    </row>
    <row r="889" spans="1:25" ht="16" x14ac:dyDescent="0.2">
      <c r="A889" s="679"/>
      <c r="B889" s="679"/>
      <c r="C889" s="705"/>
      <c r="D889" s="705"/>
      <c r="S889" s="660"/>
      <c r="T889" s="660" t="str">
        <f t="shared" si="78"/>
        <v/>
      </c>
      <c r="U889" s="660" t="str">
        <f t="shared" si="79"/>
        <v/>
      </c>
      <c r="V889" s="660" t="str">
        <f t="shared" si="80"/>
        <v/>
      </c>
      <c r="W889" s="660" t="str">
        <f t="shared" si="81"/>
        <v/>
      </c>
      <c r="X889" s="660" t="str">
        <f t="shared" si="82"/>
        <v/>
      </c>
      <c r="Y889" s="660" t="str">
        <f t="shared" si="83"/>
        <v/>
      </c>
    </row>
    <row r="890" spans="1:25" ht="16" x14ac:dyDescent="0.2">
      <c r="A890" s="679"/>
      <c r="B890" s="679"/>
      <c r="C890" s="705"/>
      <c r="D890" s="705"/>
      <c r="S890" s="660"/>
      <c r="T890" s="660" t="str">
        <f t="shared" si="78"/>
        <v/>
      </c>
      <c r="U890" s="660" t="str">
        <f t="shared" si="79"/>
        <v/>
      </c>
      <c r="V890" s="660" t="str">
        <f t="shared" si="80"/>
        <v/>
      </c>
      <c r="W890" s="660" t="str">
        <f t="shared" si="81"/>
        <v/>
      </c>
      <c r="X890" s="660" t="str">
        <f t="shared" si="82"/>
        <v/>
      </c>
      <c r="Y890" s="660" t="str">
        <f t="shared" si="83"/>
        <v/>
      </c>
    </row>
    <row r="891" spans="1:25" ht="16" x14ac:dyDescent="0.2">
      <c r="A891" s="679"/>
      <c r="B891" s="679"/>
      <c r="C891" s="705"/>
      <c r="D891" s="705"/>
      <c r="S891" s="660"/>
      <c r="T891" s="660" t="str">
        <f t="shared" si="78"/>
        <v/>
      </c>
      <c r="U891" s="660" t="str">
        <f t="shared" si="79"/>
        <v/>
      </c>
      <c r="V891" s="660" t="str">
        <f t="shared" si="80"/>
        <v/>
      </c>
      <c r="W891" s="660" t="str">
        <f t="shared" si="81"/>
        <v/>
      </c>
      <c r="X891" s="660" t="str">
        <f t="shared" si="82"/>
        <v/>
      </c>
      <c r="Y891" s="660" t="str">
        <f t="shared" si="83"/>
        <v/>
      </c>
    </row>
    <row r="892" spans="1:25" ht="16" x14ac:dyDescent="0.2">
      <c r="A892" s="679"/>
      <c r="B892" s="679"/>
      <c r="C892" s="705"/>
      <c r="D892" s="705"/>
      <c r="S892" s="660"/>
      <c r="T892" s="660" t="str">
        <f t="shared" si="78"/>
        <v/>
      </c>
      <c r="U892" s="660" t="str">
        <f t="shared" si="79"/>
        <v/>
      </c>
      <c r="V892" s="660" t="str">
        <f t="shared" si="80"/>
        <v/>
      </c>
      <c r="W892" s="660" t="str">
        <f t="shared" si="81"/>
        <v/>
      </c>
      <c r="X892" s="660" t="str">
        <f t="shared" si="82"/>
        <v/>
      </c>
      <c r="Y892" s="660" t="str">
        <f t="shared" si="83"/>
        <v/>
      </c>
    </row>
    <row r="893" spans="1:25" ht="16" x14ac:dyDescent="0.2">
      <c r="A893" s="679"/>
      <c r="B893" s="679"/>
      <c r="C893" s="705"/>
      <c r="D893" s="705"/>
      <c r="S893" s="660"/>
      <c r="T893" s="660" t="str">
        <f t="shared" si="78"/>
        <v/>
      </c>
      <c r="U893" s="660" t="str">
        <f t="shared" si="79"/>
        <v/>
      </c>
      <c r="V893" s="660" t="str">
        <f t="shared" si="80"/>
        <v/>
      </c>
      <c r="W893" s="660" t="str">
        <f t="shared" si="81"/>
        <v/>
      </c>
      <c r="X893" s="660" t="str">
        <f t="shared" si="82"/>
        <v/>
      </c>
      <c r="Y893" s="660" t="str">
        <f t="shared" si="83"/>
        <v/>
      </c>
    </row>
    <row r="894" spans="1:25" ht="16" x14ac:dyDescent="0.2">
      <c r="A894" s="679"/>
      <c r="B894" s="679"/>
      <c r="C894" s="705"/>
      <c r="D894" s="705"/>
      <c r="S894" s="660"/>
      <c r="T894" s="660" t="str">
        <f t="shared" si="78"/>
        <v/>
      </c>
      <c r="U894" s="660" t="str">
        <f t="shared" si="79"/>
        <v/>
      </c>
      <c r="V894" s="660" t="str">
        <f t="shared" si="80"/>
        <v/>
      </c>
      <c r="W894" s="660" t="str">
        <f t="shared" si="81"/>
        <v/>
      </c>
      <c r="X894" s="660" t="str">
        <f t="shared" si="82"/>
        <v/>
      </c>
      <c r="Y894" s="660" t="str">
        <f t="shared" si="83"/>
        <v/>
      </c>
    </row>
    <row r="895" spans="1:25" ht="16" x14ac:dyDescent="0.2">
      <c r="A895" s="679"/>
      <c r="B895" s="679"/>
      <c r="C895" s="705"/>
      <c r="D895" s="705"/>
      <c r="S895" s="660"/>
      <c r="T895" s="660" t="str">
        <f t="shared" si="78"/>
        <v/>
      </c>
      <c r="U895" s="660" t="str">
        <f t="shared" si="79"/>
        <v/>
      </c>
      <c r="V895" s="660" t="str">
        <f t="shared" si="80"/>
        <v/>
      </c>
      <c r="W895" s="660" t="str">
        <f t="shared" si="81"/>
        <v/>
      </c>
      <c r="X895" s="660" t="str">
        <f t="shared" si="82"/>
        <v/>
      </c>
      <c r="Y895" s="660" t="str">
        <f t="shared" si="83"/>
        <v/>
      </c>
    </row>
    <row r="896" spans="1:25" ht="16" x14ac:dyDescent="0.2">
      <c r="A896" s="679"/>
      <c r="B896" s="679"/>
      <c r="C896" s="705"/>
      <c r="D896" s="705"/>
      <c r="S896" s="660"/>
      <c r="T896" s="660" t="str">
        <f t="shared" si="78"/>
        <v/>
      </c>
      <c r="U896" s="660" t="str">
        <f t="shared" si="79"/>
        <v/>
      </c>
      <c r="V896" s="660" t="str">
        <f t="shared" si="80"/>
        <v/>
      </c>
      <c r="W896" s="660" t="str">
        <f t="shared" si="81"/>
        <v/>
      </c>
      <c r="X896" s="660" t="str">
        <f t="shared" si="82"/>
        <v/>
      </c>
      <c r="Y896" s="660" t="str">
        <f t="shared" si="83"/>
        <v/>
      </c>
    </row>
    <row r="897" spans="1:25" ht="16" x14ac:dyDescent="0.2">
      <c r="A897" s="679"/>
      <c r="B897" s="679"/>
      <c r="C897" s="705"/>
      <c r="D897" s="705"/>
      <c r="S897" s="660"/>
      <c r="T897" s="660" t="str">
        <f t="shared" si="78"/>
        <v/>
      </c>
      <c r="U897" s="660" t="str">
        <f t="shared" si="79"/>
        <v/>
      </c>
      <c r="V897" s="660" t="str">
        <f t="shared" si="80"/>
        <v/>
      </c>
      <c r="W897" s="660" t="str">
        <f t="shared" si="81"/>
        <v/>
      </c>
      <c r="X897" s="660" t="str">
        <f t="shared" si="82"/>
        <v/>
      </c>
      <c r="Y897" s="660" t="str">
        <f t="shared" si="83"/>
        <v/>
      </c>
    </row>
    <row r="898" spans="1:25" ht="16" x14ac:dyDescent="0.2">
      <c r="A898" s="679"/>
      <c r="B898" s="679"/>
      <c r="C898" s="705"/>
      <c r="D898" s="705"/>
      <c r="S898" s="660"/>
      <c r="T898" s="660" t="str">
        <f t="shared" si="78"/>
        <v/>
      </c>
      <c r="U898" s="660" t="str">
        <f t="shared" si="79"/>
        <v/>
      </c>
      <c r="V898" s="660" t="str">
        <f t="shared" si="80"/>
        <v/>
      </c>
      <c r="W898" s="660" t="str">
        <f t="shared" si="81"/>
        <v/>
      </c>
      <c r="X898" s="660" t="str">
        <f t="shared" si="82"/>
        <v/>
      </c>
      <c r="Y898" s="660" t="str">
        <f t="shared" si="83"/>
        <v/>
      </c>
    </row>
    <row r="899" spans="1:25" ht="16" x14ac:dyDescent="0.2">
      <c r="A899" s="679"/>
      <c r="B899" s="679"/>
      <c r="C899" s="705"/>
      <c r="D899" s="705"/>
      <c r="S899" s="660"/>
      <c r="T899" s="660" t="str">
        <f t="shared" si="78"/>
        <v/>
      </c>
      <c r="U899" s="660" t="str">
        <f t="shared" si="79"/>
        <v/>
      </c>
      <c r="V899" s="660" t="str">
        <f t="shared" si="80"/>
        <v/>
      </c>
      <c r="W899" s="660" t="str">
        <f t="shared" si="81"/>
        <v/>
      </c>
      <c r="X899" s="660" t="str">
        <f t="shared" si="82"/>
        <v/>
      </c>
      <c r="Y899" s="660" t="str">
        <f t="shared" si="83"/>
        <v/>
      </c>
    </row>
    <row r="900" spans="1:25" ht="16" x14ac:dyDescent="0.2">
      <c r="A900" s="679"/>
      <c r="B900" s="679"/>
      <c r="C900" s="705"/>
      <c r="D900" s="705"/>
      <c r="S900" s="660"/>
      <c r="T900" s="660" t="str">
        <f t="shared" ref="T900:T963" si="84">IF(LEN($A900)&gt;=2,LEFT($A900,6),"")</f>
        <v/>
      </c>
      <c r="U900" s="660" t="str">
        <f t="shared" ref="U900:U963" si="85">IF(LEN($A900)&gt;=2,LEFT($A900,5),"")</f>
        <v/>
      </c>
      <c r="V900" s="660" t="str">
        <f t="shared" ref="V900:V963" si="86">IF(LEN($A900)&gt;=2,LEFT($A900,4),"")</f>
        <v/>
      </c>
      <c r="W900" s="660" t="str">
        <f t="shared" ref="W900:W963" si="87">IF(LEN($A900)&gt;=2,LEFT($A900,3),"")</f>
        <v/>
      </c>
      <c r="X900" s="660" t="str">
        <f t="shared" ref="X900:X963" si="88">IF(LEN($A900)&gt;=2,LEFT($A900,2),"")</f>
        <v/>
      </c>
      <c r="Y900" s="660" t="str">
        <f t="shared" ref="Y900:Y963" si="89">IF(LEN($A900)&gt;=2,LEFT($A900,1),"")</f>
        <v/>
      </c>
    </row>
    <row r="901" spans="1:25" ht="16" x14ac:dyDescent="0.2">
      <c r="A901" s="679"/>
      <c r="B901" s="679"/>
      <c r="C901" s="705"/>
      <c r="D901" s="705"/>
      <c r="S901" s="660"/>
      <c r="T901" s="660" t="str">
        <f t="shared" si="84"/>
        <v/>
      </c>
      <c r="U901" s="660" t="str">
        <f t="shared" si="85"/>
        <v/>
      </c>
      <c r="V901" s="660" t="str">
        <f t="shared" si="86"/>
        <v/>
      </c>
      <c r="W901" s="660" t="str">
        <f t="shared" si="87"/>
        <v/>
      </c>
      <c r="X901" s="660" t="str">
        <f t="shared" si="88"/>
        <v/>
      </c>
      <c r="Y901" s="660" t="str">
        <f t="shared" si="89"/>
        <v/>
      </c>
    </row>
    <row r="902" spans="1:25" ht="16" x14ac:dyDescent="0.2">
      <c r="A902" s="679"/>
      <c r="B902" s="679"/>
      <c r="C902" s="705"/>
      <c r="D902" s="705"/>
      <c r="S902" s="660"/>
      <c r="T902" s="660" t="str">
        <f t="shared" si="84"/>
        <v/>
      </c>
      <c r="U902" s="660" t="str">
        <f t="shared" si="85"/>
        <v/>
      </c>
      <c r="V902" s="660" t="str">
        <f t="shared" si="86"/>
        <v/>
      </c>
      <c r="W902" s="660" t="str">
        <f t="shared" si="87"/>
        <v/>
      </c>
      <c r="X902" s="660" t="str">
        <f t="shared" si="88"/>
        <v/>
      </c>
      <c r="Y902" s="660" t="str">
        <f t="shared" si="89"/>
        <v/>
      </c>
    </row>
    <row r="903" spans="1:25" ht="16" x14ac:dyDescent="0.2">
      <c r="A903" s="679"/>
      <c r="B903" s="679"/>
      <c r="C903" s="705"/>
      <c r="D903" s="705"/>
      <c r="S903" s="660"/>
      <c r="T903" s="660" t="str">
        <f t="shared" si="84"/>
        <v/>
      </c>
      <c r="U903" s="660" t="str">
        <f t="shared" si="85"/>
        <v/>
      </c>
      <c r="V903" s="660" t="str">
        <f t="shared" si="86"/>
        <v/>
      </c>
      <c r="W903" s="660" t="str">
        <f t="shared" si="87"/>
        <v/>
      </c>
      <c r="X903" s="660" t="str">
        <f t="shared" si="88"/>
        <v/>
      </c>
      <c r="Y903" s="660" t="str">
        <f t="shared" si="89"/>
        <v/>
      </c>
    </row>
    <row r="904" spans="1:25" ht="16" x14ac:dyDescent="0.2">
      <c r="A904" s="679"/>
      <c r="B904" s="679"/>
      <c r="C904" s="705"/>
      <c r="D904" s="705"/>
      <c r="S904" s="660"/>
      <c r="T904" s="660" t="str">
        <f t="shared" si="84"/>
        <v/>
      </c>
      <c r="U904" s="660" t="str">
        <f t="shared" si="85"/>
        <v/>
      </c>
      <c r="V904" s="660" t="str">
        <f t="shared" si="86"/>
        <v/>
      </c>
      <c r="W904" s="660" t="str">
        <f t="shared" si="87"/>
        <v/>
      </c>
      <c r="X904" s="660" t="str">
        <f t="shared" si="88"/>
        <v/>
      </c>
      <c r="Y904" s="660" t="str">
        <f t="shared" si="89"/>
        <v/>
      </c>
    </row>
    <row r="905" spans="1:25" ht="16" x14ac:dyDescent="0.2">
      <c r="A905" s="679"/>
      <c r="B905" s="679"/>
      <c r="C905" s="705"/>
      <c r="D905" s="705"/>
      <c r="S905" s="660"/>
      <c r="T905" s="660" t="str">
        <f t="shared" si="84"/>
        <v/>
      </c>
      <c r="U905" s="660" t="str">
        <f t="shared" si="85"/>
        <v/>
      </c>
      <c r="V905" s="660" t="str">
        <f t="shared" si="86"/>
        <v/>
      </c>
      <c r="W905" s="660" t="str">
        <f t="shared" si="87"/>
        <v/>
      </c>
      <c r="X905" s="660" t="str">
        <f t="shared" si="88"/>
        <v/>
      </c>
      <c r="Y905" s="660" t="str">
        <f t="shared" si="89"/>
        <v/>
      </c>
    </row>
    <row r="906" spans="1:25" ht="16" x14ac:dyDescent="0.2">
      <c r="A906" s="679"/>
      <c r="B906" s="679"/>
      <c r="C906" s="705"/>
      <c r="D906" s="705"/>
      <c r="S906" s="660"/>
      <c r="T906" s="660" t="str">
        <f t="shared" si="84"/>
        <v/>
      </c>
      <c r="U906" s="660" t="str">
        <f t="shared" si="85"/>
        <v/>
      </c>
      <c r="V906" s="660" t="str">
        <f t="shared" si="86"/>
        <v/>
      </c>
      <c r="W906" s="660" t="str">
        <f t="shared" si="87"/>
        <v/>
      </c>
      <c r="X906" s="660" t="str">
        <f t="shared" si="88"/>
        <v/>
      </c>
      <c r="Y906" s="660" t="str">
        <f t="shared" si="89"/>
        <v/>
      </c>
    </row>
    <row r="907" spans="1:25" ht="16" x14ac:dyDescent="0.2">
      <c r="A907" s="679"/>
      <c r="B907" s="679"/>
      <c r="C907" s="705"/>
      <c r="D907" s="705"/>
      <c r="S907" s="660"/>
      <c r="T907" s="660" t="str">
        <f t="shared" si="84"/>
        <v/>
      </c>
      <c r="U907" s="660" t="str">
        <f t="shared" si="85"/>
        <v/>
      </c>
      <c r="V907" s="660" t="str">
        <f t="shared" si="86"/>
        <v/>
      </c>
      <c r="W907" s="660" t="str">
        <f t="shared" si="87"/>
        <v/>
      </c>
      <c r="X907" s="660" t="str">
        <f t="shared" si="88"/>
        <v/>
      </c>
      <c r="Y907" s="660" t="str">
        <f t="shared" si="89"/>
        <v/>
      </c>
    </row>
    <row r="908" spans="1:25" ht="16" x14ac:dyDescent="0.2">
      <c r="A908" s="679"/>
      <c r="B908" s="679"/>
      <c r="C908" s="705"/>
      <c r="D908" s="705"/>
      <c r="S908" s="660"/>
      <c r="T908" s="660" t="str">
        <f t="shared" si="84"/>
        <v/>
      </c>
      <c r="U908" s="660" t="str">
        <f t="shared" si="85"/>
        <v/>
      </c>
      <c r="V908" s="660" t="str">
        <f t="shared" si="86"/>
        <v/>
      </c>
      <c r="W908" s="660" t="str">
        <f t="shared" si="87"/>
        <v/>
      </c>
      <c r="X908" s="660" t="str">
        <f t="shared" si="88"/>
        <v/>
      </c>
      <c r="Y908" s="660" t="str">
        <f t="shared" si="89"/>
        <v/>
      </c>
    </row>
    <row r="909" spans="1:25" ht="16" x14ac:dyDescent="0.2">
      <c r="A909" s="679"/>
      <c r="B909" s="679"/>
      <c r="C909" s="705"/>
      <c r="D909" s="705"/>
      <c r="S909" s="660"/>
      <c r="T909" s="660" t="str">
        <f t="shared" si="84"/>
        <v/>
      </c>
      <c r="U909" s="660" t="str">
        <f t="shared" si="85"/>
        <v/>
      </c>
      <c r="V909" s="660" t="str">
        <f t="shared" si="86"/>
        <v/>
      </c>
      <c r="W909" s="660" t="str">
        <f t="shared" si="87"/>
        <v/>
      </c>
      <c r="X909" s="660" t="str">
        <f t="shared" si="88"/>
        <v/>
      </c>
      <c r="Y909" s="660" t="str">
        <f t="shared" si="89"/>
        <v/>
      </c>
    </row>
    <row r="910" spans="1:25" ht="16" x14ac:dyDescent="0.2">
      <c r="A910" s="679"/>
      <c r="B910" s="679"/>
      <c r="C910" s="705"/>
      <c r="D910" s="705"/>
      <c r="S910" s="660"/>
      <c r="T910" s="660" t="str">
        <f t="shared" si="84"/>
        <v/>
      </c>
      <c r="U910" s="660" t="str">
        <f t="shared" si="85"/>
        <v/>
      </c>
      <c r="V910" s="660" t="str">
        <f t="shared" si="86"/>
        <v/>
      </c>
      <c r="W910" s="660" t="str">
        <f t="shared" si="87"/>
        <v/>
      </c>
      <c r="X910" s="660" t="str">
        <f t="shared" si="88"/>
        <v/>
      </c>
      <c r="Y910" s="660" t="str">
        <f t="shared" si="89"/>
        <v/>
      </c>
    </row>
    <row r="911" spans="1:25" ht="16" x14ac:dyDescent="0.2">
      <c r="A911" s="679"/>
      <c r="B911" s="679"/>
      <c r="C911" s="705"/>
      <c r="D911" s="705"/>
      <c r="S911" s="660"/>
      <c r="T911" s="660" t="str">
        <f t="shared" si="84"/>
        <v/>
      </c>
      <c r="U911" s="660" t="str">
        <f t="shared" si="85"/>
        <v/>
      </c>
      <c r="V911" s="660" t="str">
        <f t="shared" si="86"/>
        <v/>
      </c>
      <c r="W911" s="660" t="str">
        <f t="shared" si="87"/>
        <v/>
      </c>
      <c r="X911" s="660" t="str">
        <f t="shared" si="88"/>
        <v/>
      </c>
      <c r="Y911" s="660" t="str">
        <f t="shared" si="89"/>
        <v/>
      </c>
    </row>
    <row r="912" spans="1:25" ht="16" x14ac:dyDescent="0.2">
      <c r="A912" s="679"/>
      <c r="B912" s="679"/>
      <c r="C912" s="705"/>
      <c r="D912" s="705"/>
      <c r="S912" s="660"/>
      <c r="T912" s="660" t="str">
        <f t="shared" si="84"/>
        <v/>
      </c>
      <c r="U912" s="660" t="str">
        <f t="shared" si="85"/>
        <v/>
      </c>
      <c r="V912" s="660" t="str">
        <f t="shared" si="86"/>
        <v/>
      </c>
      <c r="W912" s="660" t="str">
        <f t="shared" si="87"/>
        <v/>
      </c>
      <c r="X912" s="660" t="str">
        <f t="shared" si="88"/>
        <v/>
      </c>
      <c r="Y912" s="660" t="str">
        <f t="shared" si="89"/>
        <v/>
      </c>
    </row>
    <row r="913" spans="1:25" ht="16" x14ac:dyDescent="0.2">
      <c r="A913" s="679"/>
      <c r="B913" s="679"/>
      <c r="C913" s="705"/>
      <c r="D913" s="705"/>
      <c r="S913" s="660"/>
      <c r="T913" s="660" t="str">
        <f t="shared" si="84"/>
        <v/>
      </c>
      <c r="U913" s="660" t="str">
        <f t="shared" si="85"/>
        <v/>
      </c>
      <c r="V913" s="660" t="str">
        <f t="shared" si="86"/>
        <v/>
      </c>
      <c r="W913" s="660" t="str">
        <f t="shared" si="87"/>
        <v/>
      </c>
      <c r="X913" s="660" t="str">
        <f t="shared" si="88"/>
        <v/>
      </c>
      <c r="Y913" s="660" t="str">
        <f t="shared" si="89"/>
        <v/>
      </c>
    </row>
    <row r="914" spans="1:25" ht="16" x14ac:dyDescent="0.2">
      <c r="A914" s="679"/>
      <c r="B914" s="679"/>
      <c r="C914" s="705"/>
      <c r="D914" s="705"/>
      <c r="S914" s="660"/>
      <c r="T914" s="660" t="str">
        <f t="shared" si="84"/>
        <v/>
      </c>
      <c r="U914" s="660" t="str">
        <f t="shared" si="85"/>
        <v/>
      </c>
      <c r="V914" s="660" t="str">
        <f t="shared" si="86"/>
        <v/>
      </c>
      <c r="W914" s="660" t="str">
        <f t="shared" si="87"/>
        <v/>
      </c>
      <c r="X914" s="660" t="str">
        <f t="shared" si="88"/>
        <v/>
      </c>
      <c r="Y914" s="660" t="str">
        <f t="shared" si="89"/>
        <v/>
      </c>
    </row>
    <row r="915" spans="1:25" ht="16" x14ac:dyDescent="0.2">
      <c r="A915" s="679"/>
      <c r="B915" s="679"/>
      <c r="C915" s="705"/>
      <c r="D915" s="705"/>
      <c r="S915" s="660"/>
      <c r="T915" s="660" t="str">
        <f t="shared" si="84"/>
        <v/>
      </c>
      <c r="U915" s="660" t="str">
        <f t="shared" si="85"/>
        <v/>
      </c>
      <c r="V915" s="660" t="str">
        <f t="shared" si="86"/>
        <v/>
      </c>
      <c r="W915" s="660" t="str">
        <f t="shared" si="87"/>
        <v/>
      </c>
      <c r="X915" s="660" t="str">
        <f t="shared" si="88"/>
        <v/>
      </c>
      <c r="Y915" s="660" t="str">
        <f t="shared" si="89"/>
        <v/>
      </c>
    </row>
    <row r="916" spans="1:25" ht="16" x14ac:dyDescent="0.2">
      <c r="A916" s="679"/>
      <c r="B916" s="679"/>
      <c r="C916" s="705"/>
      <c r="D916" s="705"/>
      <c r="S916" s="660"/>
      <c r="T916" s="660" t="str">
        <f t="shared" si="84"/>
        <v/>
      </c>
      <c r="U916" s="660" t="str">
        <f t="shared" si="85"/>
        <v/>
      </c>
      <c r="V916" s="660" t="str">
        <f t="shared" si="86"/>
        <v/>
      </c>
      <c r="W916" s="660" t="str">
        <f t="shared" si="87"/>
        <v/>
      </c>
      <c r="X916" s="660" t="str">
        <f t="shared" si="88"/>
        <v/>
      </c>
      <c r="Y916" s="660" t="str">
        <f t="shared" si="89"/>
        <v/>
      </c>
    </row>
    <row r="917" spans="1:25" ht="16" x14ac:dyDescent="0.2">
      <c r="A917" s="679"/>
      <c r="B917" s="679"/>
      <c r="C917" s="705"/>
      <c r="D917" s="705"/>
      <c r="S917" s="660"/>
      <c r="T917" s="660" t="str">
        <f t="shared" si="84"/>
        <v/>
      </c>
      <c r="U917" s="660" t="str">
        <f t="shared" si="85"/>
        <v/>
      </c>
      <c r="V917" s="660" t="str">
        <f t="shared" si="86"/>
        <v/>
      </c>
      <c r="W917" s="660" t="str">
        <f t="shared" si="87"/>
        <v/>
      </c>
      <c r="X917" s="660" t="str">
        <f t="shared" si="88"/>
        <v/>
      </c>
      <c r="Y917" s="660" t="str">
        <f t="shared" si="89"/>
        <v/>
      </c>
    </row>
    <row r="918" spans="1:25" ht="16" x14ac:dyDescent="0.2">
      <c r="A918" s="679"/>
      <c r="B918" s="679"/>
      <c r="C918" s="705"/>
      <c r="D918" s="705"/>
      <c r="S918" s="660"/>
      <c r="T918" s="660" t="str">
        <f t="shared" si="84"/>
        <v/>
      </c>
      <c r="U918" s="660" t="str">
        <f t="shared" si="85"/>
        <v/>
      </c>
      <c r="V918" s="660" t="str">
        <f t="shared" si="86"/>
        <v/>
      </c>
      <c r="W918" s="660" t="str">
        <f t="shared" si="87"/>
        <v/>
      </c>
      <c r="X918" s="660" t="str">
        <f t="shared" si="88"/>
        <v/>
      </c>
      <c r="Y918" s="660" t="str">
        <f t="shared" si="89"/>
        <v/>
      </c>
    </row>
    <row r="919" spans="1:25" ht="16" x14ac:dyDescent="0.2">
      <c r="A919" s="679"/>
      <c r="B919" s="679"/>
      <c r="C919" s="705"/>
      <c r="D919" s="705"/>
      <c r="S919" s="660"/>
      <c r="T919" s="660" t="str">
        <f t="shared" si="84"/>
        <v/>
      </c>
      <c r="U919" s="660" t="str">
        <f t="shared" si="85"/>
        <v/>
      </c>
      <c r="V919" s="660" t="str">
        <f t="shared" si="86"/>
        <v/>
      </c>
      <c r="W919" s="660" t="str">
        <f t="shared" si="87"/>
        <v/>
      </c>
      <c r="X919" s="660" t="str">
        <f t="shared" si="88"/>
        <v/>
      </c>
      <c r="Y919" s="660" t="str">
        <f t="shared" si="89"/>
        <v/>
      </c>
    </row>
    <row r="920" spans="1:25" ht="16" x14ac:dyDescent="0.2">
      <c r="A920" s="679"/>
      <c r="B920" s="679"/>
      <c r="C920" s="705"/>
      <c r="D920" s="705"/>
      <c r="S920" s="660"/>
      <c r="T920" s="660" t="str">
        <f t="shared" si="84"/>
        <v/>
      </c>
      <c r="U920" s="660" t="str">
        <f t="shared" si="85"/>
        <v/>
      </c>
      <c r="V920" s="660" t="str">
        <f t="shared" si="86"/>
        <v/>
      </c>
      <c r="W920" s="660" t="str">
        <f t="shared" si="87"/>
        <v/>
      </c>
      <c r="X920" s="660" t="str">
        <f t="shared" si="88"/>
        <v/>
      </c>
      <c r="Y920" s="660" t="str">
        <f t="shared" si="89"/>
        <v/>
      </c>
    </row>
    <row r="921" spans="1:25" ht="16" x14ac:dyDescent="0.2">
      <c r="A921" s="679"/>
      <c r="B921" s="679"/>
      <c r="C921" s="705"/>
      <c r="D921" s="705"/>
      <c r="S921" s="660"/>
      <c r="T921" s="660" t="str">
        <f t="shared" si="84"/>
        <v/>
      </c>
      <c r="U921" s="660" t="str">
        <f t="shared" si="85"/>
        <v/>
      </c>
      <c r="V921" s="660" t="str">
        <f t="shared" si="86"/>
        <v/>
      </c>
      <c r="W921" s="660" t="str">
        <f t="shared" si="87"/>
        <v/>
      </c>
      <c r="X921" s="660" t="str">
        <f t="shared" si="88"/>
        <v/>
      </c>
      <c r="Y921" s="660" t="str">
        <f t="shared" si="89"/>
        <v/>
      </c>
    </row>
    <row r="922" spans="1:25" ht="16" x14ac:dyDescent="0.2">
      <c r="A922" s="679"/>
      <c r="B922" s="679"/>
      <c r="C922" s="705"/>
      <c r="D922" s="705"/>
      <c r="S922" s="660"/>
      <c r="T922" s="660" t="str">
        <f t="shared" si="84"/>
        <v/>
      </c>
      <c r="U922" s="660" t="str">
        <f t="shared" si="85"/>
        <v/>
      </c>
      <c r="V922" s="660" t="str">
        <f t="shared" si="86"/>
        <v/>
      </c>
      <c r="W922" s="660" t="str">
        <f t="shared" si="87"/>
        <v/>
      </c>
      <c r="X922" s="660" t="str">
        <f t="shared" si="88"/>
        <v/>
      </c>
      <c r="Y922" s="660" t="str">
        <f t="shared" si="89"/>
        <v/>
      </c>
    </row>
    <row r="923" spans="1:25" ht="16" x14ac:dyDescent="0.2">
      <c r="A923" s="679"/>
      <c r="B923" s="679"/>
      <c r="C923" s="705"/>
      <c r="D923" s="705"/>
      <c r="S923" s="660"/>
      <c r="T923" s="660" t="str">
        <f t="shared" si="84"/>
        <v/>
      </c>
      <c r="U923" s="660" t="str">
        <f t="shared" si="85"/>
        <v/>
      </c>
      <c r="V923" s="660" t="str">
        <f t="shared" si="86"/>
        <v/>
      </c>
      <c r="W923" s="660" t="str">
        <f t="shared" si="87"/>
        <v/>
      </c>
      <c r="X923" s="660" t="str">
        <f t="shared" si="88"/>
        <v/>
      </c>
      <c r="Y923" s="660" t="str">
        <f t="shared" si="89"/>
        <v/>
      </c>
    </row>
    <row r="924" spans="1:25" ht="16" x14ac:dyDescent="0.2">
      <c r="A924" s="679"/>
      <c r="B924" s="679"/>
      <c r="C924" s="705"/>
      <c r="D924" s="705"/>
      <c r="S924" s="660"/>
      <c r="T924" s="660" t="str">
        <f t="shared" si="84"/>
        <v/>
      </c>
      <c r="U924" s="660" t="str">
        <f t="shared" si="85"/>
        <v/>
      </c>
      <c r="V924" s="660" t="str">
        <f t="shared" si="86"/>
        <v/>
      </c>
      <c r="W924" s="660" t="str">
        <f t="shared" si="87"/>
        <v/>
      </c>
      <c r="X924" s="660" t="str">
        <f t="shared" si="88"/>
        <v/>
      </c>
      <c r="Y924" s="660" t="str">
        <f t="shared" si="89"/>
        <v/>
      </c>
    </row>
    <row r="925" spans="1:25" ht="16" x14ac:dyDescent="0.2">
      <c r="A925" s="679"/>
      <c r="B925" s="679"/>
      <c r="C925" s="705"/>
      <c r="D925" s="705"/>
      <c r="S925" s="660"/>
      <c r="T925" s="660" t="str">
        <f t="shared" si="84"/>
        <v/>
      </c>
      <c r="U925" s="660" t="str">
        <f t="shared" si="85"/>
        <v/>
      </c>
      <c r="V925" s="660" t="str">
        <f t="shared" si="86"/>
        <v/>
      </c>
      <c r="W925" s="660" t="str">
        <f t="shared" si="87"/>
        <v/>
      </c>
      <c r="X925" s="660" t="str">
        <f t="shared" si="88"/>
        <v/>
      </c>
      <c r="Y925" s="660" t="str">
        <f t="shared" si="89"/>
        <v/>
      </c>
    </row>
    <row r="926" spans="1:25" ht="16" x14ac:dyDescent="0.2">
      <c r="A926" s="679"/>
      <c r="B926" s="679"/>
      <c r="C926" s="705"/>
      <c r="D926" s="705"/>
      <c r="S926" s="660"/>
      <c r="T926" s="660" t="str">
        <f t="shared" si="84"/>
        <v/>
      </c>
      <c r="U926" s="660" t="str">
        <f t="shared" si="85"/>
        <v/>
      </c>
      <c r="V926" s="660" t="str">
        <f t="shared" si="86"/>
        <v/>
      </c>
      <c r="W926" s="660" t="str">
        <f t="shared" si="87"/>
        <v/>
      </c>
      <c r="X926" s="660" t="str">
        <f t="shared" si="88"/>
        <v/>
      </c>
      <c r="Y926" s="660" t="str">
        <f t="shared" si="89"/>
        <v/>
      </c>
    </row>
    <row r="927" spans="1:25" ht="16" x14ac:dyDescent="0.2">
      <c r="A927" s="679"/>
      <c r="B927" s="679"/>
      <c r="C927" s="705"/>
      <c r="D927" s="705"/>
      <c r="S927" s="660"/>
      <c r="T927" s="660" t="str">
        <f t="shared" si="84"/>
        <v/>
      </c>
      <c r="U927" s="660" t="str">
        <f t="shared" si="85"/>
        <v/>
      </c>
      <c r="V927" s="660" t="str">
        <f t="shared" si="86"/>
        <v/>
      </c>
      <c r="W927" s="660" t="str">
        <f t="shared" si="87"/>
        <v/>
      </c>
      <c r="X927" s="660" t="str">
        <f t="shared" si="88"/>
        <v/>
      </c>
      <c r="Y927" s="660" t="str">
        <f t="shared" si="89"/>
        <v/>
      </c>
    </row>
    <row r="928" spans="1:25" ht="16" x14ac:dyDescent="0.2">
      <c r="A928" s="679"/>
      <c r="B928" s="679"/>
      <c r="C928" s="705"/>
      <c r="D928" s="705"/>
      <c r="S928" s="660"/>
      <c r="T928" s="660" t="str">
        <f t="shared" si="84"/>
        <v/>
      </c>
      <c r="U928" s="660" t="str">
        <f t="shared" si="85"/>
        <v/>
      </c>
      <c r="V928" s="660" t="str">
        <f t="shared" si="86"/>
        <v/>
      </c>
      <c r="W928" s="660" t="str">
        <f t="shared" si="87"/>
        <v/>
      </c>
      <c r="X928" s="660" t="str">
        <f t="shared" si="88"/>
        <v/>
      </c>
      <c r="Y928" s="660" t="str">
        <f t="shared" si="89"/>
        <v/>
      </c>
    </row>
    <row r="929" spans="1:25" ht="16" x14ac:dyDescent="0.2">
      <c r="A929" s="679"/>
      <c r="B929" s="679"/>
      <c r="C929" s="705"/>
      <c r="D929" s="705"/>
      <c r="S929" s="660"/>
      <c r="T929" s="660" t="str">
        <f t="shared" si="84"/>
        <v/>
      </c>
      <c r="U929" s="660" t="str">
        <f t="shared" si="85"/>
        <v/>
      </c>
      <c r="V929" s="660" t="str">
        <f t="shared" si="86"/>
        <v/>
      </c>
      <c r="W929" s="660" t="str">
        <f t="shared" si="87"/>
        <v/>
      </c>
      <c r="X929" s="660" t="str">
        <f t="shared" si="88"/>
        <v/>
      </c>
      <c r="Y929" s="660" t="str">
        <f t="shared" si="89"/>
        <v/>
      </c>
    </row>
    <row r="930" spans="1:25" ht="16" x14ac:dyDescent="0.2">
      <c r="A930" s="679"/>
      <c r="B930" s="679"/>
      <c r="C930" s="705"/>
      <c r="D930" s="705"/>
      <c r="S930" s="660"/>
      <c r="T930" s="660" t="str">
        <f t="shared" si="84"/>
        <v/>
      </c>
      <c r="U930" s="660" t="str">
        <f t="shared" si="85"/>
        <v/>
      </c>
      <c r="V930" s="660" t="str">
        <f t="shared" si="86"/>
        <v/>
      </c>
      <c r="W930" s="660" t="str">
        <f t="shared" si="87"/>
        <v/>
      </c>
      <c r="X930" s="660" t="str">
        <f t="shared" si="88"/>
        <v/>
      </c>
      <c r="Y930" s="660" t="str">
        <f t="shared" si="89"/>
        <v/>
      </c>
    </row>
    <row r="931" spans="1:25" ht="16" x14ac:dyDescent="0.2">
      <c r="A931" s="679"/>
      <c r="B931" s="679"/>
      <c r="C931" s="705"/>
      <c r="D931" s="705"/>
      <c r="S931" s="660"/>
      <c r="T931" s="660" t="str">
        <f t="shared" si="84"/>
        <v/>
      </c>
      <c r="U931" s="660" t="str">
        <f t="shared" si="85"/>
        <v/>
      </c>
      <c r="V931" s="660" t="str">
        <f t="shared" si="86"/>
        <v/>
      </c>
      <c r="W931" s="660" t="str">
        <f t="shared" si="87"/>
        <v/>
      </c>
      <c r="X931" s="660" t="str">
        <f t="shared" si="88"/>
        <v/>
      </c>
      <c r="Y931" s="660" t="str">
        <f t="shared" si="89"/>
        <v/>
      </c>
    </row>
    <row r="932" spans="1:25" ht="16" x14ac:dyDescent="0.2">
      <c r="A932" s="679"/>
      <c r="B932" s="679"/>
      <c r="C932" s="705"/>
      <c r="D932" s="705"/>
      <c r="S932" s="660"/>
      <c r="T932" s="660" t="str">
        <f t="shared" si="84"/>
        <v/>
      </c>
      <c r="U932" s="660" t="str">
        <f t="shared" si="85"/>
        <v/>
      </c>
      <c r="V932" s="660" t="str">
        <f t="shared" si="86"/>
        <v/>
      </c>
      <c r="W932" s="660" t="str">
        <f t="shared" si="87"/>
        <v/>
      </c>
      <c r="X932" s="660" t="str">
        <f t="shared" si="88"/>
        <v/>
      </c>
      <c r="Y932" s="660" t="str">
        <f t="shared" si="89"/>
        <v/>
      </c>
    </row>
    <row r="933" spans="1:25" ht="16" x14ac:dyDescent="0.2">
      <c r="A933" s="679"/>
      <c r="B933" s="679"/>
      <c r="C933" s="705"/>
      <c r="D933" s="705"/>
      <c r="S933" s="660"/>
      <c r="T933" s="660" t="str">
        <f t="shared" si="84"/>
        <v/>
      </c>
      <c r="U933" s="660" t="str">
        <f t="shared" si="85"/>
        <v/>
      </c>
      <c r="V933" s="660" t="str">
        <f t="shared" si="86"/>
        <v/>
      </c>
      <c r="W933" s="660" t="str">
        <f t="shared" si="87"/>
        <v/>
      </c>
      <c r="X933" s="660" t="str">
        <f t="shared" si="88"/>
        <v/>
      </c>
      <c r="Y933" s="660" t="str">
        <f t="shared" si="89"/>
        <v/>
      </c>
    </row>
    <row r="934" spans="1:25" ht="16" x14ac:dyDescent="0.2">
      <c r="A934" s="679"/>
      <c r="B934" s="679"/>
      <c r="C934" s="705"/>
      <c r="D934" s="705"/>
      <c r="S934" s="660"/>
      <c r="T934" s="660" t="str">
        <f t="shared" si="84"/>
        <v/>
      </c>
      <c r="U934" s="660" t="str">
        <f t="shared" si="85"/>
        <v/>
      </c>
      <c r="V934" s="660" t="str">
        <f t="shared" si="86"/>
        <v/>
      </c>
      <c r="W934" s="660" t="str">
        <f t="shared" si="87"/>
        <v/>
      </c>
      <c r="X934" s="660" t="str">
        <f t="shared" si="88"/>
        <v/>
      </c>
      <c r="Y934" s="660" t="str">
        <f t="shared" si="89"/>
        <v/>
      </c>
    </row>
    <row r="935" spans="1:25" ht="16" x14ac:dyDescent="0.2">
      <c r="A935" s="679"/>
      <c r="B935" s="679"/>
      <c r="C935" s="705"/>
      <c r="D935" s="705"/>
      <c r="S935" s="660"/>
      <c r="T935" s="660" t="str">
        <f t="shared" si="84"/>
        <v/>
      </c>
      <c r="U935" s="660" t="str">
        <f t="shared" si="85"/>
        <v/>
      </c>
      <c r="V935" s="660" t="str">
        <f t="shared" si="86"/>
        <v/>
      </c>
      <c r="W935" s="660" t="str">
        <f t="shared" si="87"/>
        <v/>
      </c>
      <c r="X935" s="660" t="str">
        <f t="shared" si="88"/>
        <v/>
      </c>
      <c r="Y935" s="660" t="str">
        <f t="shared" si="89"/>
        <v/>
      </c>
    </row>
    <row r="936" spans="1:25" ht="16" x14ac:dyDescent="0.2">
      <c r="A936" s="679"/>
      <c r="B936" s="679"/>
      <c r="C936" s="705"/>
      <c r="D936" s="705"/>
      <c r="S936" s="660"/>
      <c r="T936" s="660" t="str">
        <f t="shared" si="84"/>
        <v/>
      </c>
      <c r="U936" s="660" t="str">
        <f t="shared" si="85"/>
        <v/>
      </c>
      <c r="V936" s="660" t="str">
        <f t="shared" si="86"/>
        <v/>
      </c>
      <c r="W936" s="660" t="str">
        <f t="shared" si="87"/>
        <v/>
      </c>
      <c r="X936" s="660" t="str">
        <f t="shared" si="88"/>
        <v/>
      </c>
      <c r="Y936" s="660" t="str">
        <f t="shared" si="89"/>
        <v/>
      </c>
    </row>
    <row r="937" spans="1:25" ht="16" x14ac:dyDescent="0.2">
      <c r="A937" s="679"/>
      <c r="B937" s="679"/>
      <c r="C937" s="705"/>
      <c r="D937" s="705"/>
      <c r="S937" s="660"/>
      <c r="T937" s="660" t="str">
        <f t="shared" si="84"/>
        <v/>
      </c>
      <c r="U937" s="660" t="str">
        <f t="shared" si="85"/>
        <v/>
      </c>
      <c r="V937" s="660" t="str">
        <f t="shared" si="86"/>
        <v/>
      </c>
      <c r="W937" s="660" t="str">
        <f t="shared" si="87"/>
        <v/>
      </c>
      <c r="X937" s="660" t="str">
        <f t="shared" si="88"/>
        <v/>
      </c>
      <c r="Y937" s="660" t="str">
        <f t="shared" si="89"/>
        <v/>
      </c>
    </row>
    <row r="938" spans="1:25" ht="16" x14ac:dyDescent="0.2">
      <c r="A938" s="679"/>
      <c r="B938" s="679"/>
      <c r="C938" s="705"/>
      <c r="D938" s="705"/>
      <c r="S938" s="660"/>
      <c r="T938" s="660" t="str">
        <f t="shared" si="84"/>
        <v/>
      </c>
      <c r="U938" s="660" t="str">
        <f t="shared" si="85"/>
        <v/>
      </c>
      <c r="V938" s="660" t="str">
        <f t="shared" si="86"/>
        <v/>
      </c>
      <c r="W938" s="660" t="str">
        <f t="shared" si="87"/>
        <v/>
      </c>
      <c r="X938" s="660" t="str">
        <f t="shared" si="88"/>
        <v/>
      </c>
      <c r="Y938" s="660" t="str">
        <f t="shared" si="89"/>
        <v/>
      </c>
    </row>
    <row r="939" spans="1:25" ht="16" x14ac:dyDescent="0.2">
      <c r="A939" s="679"/>
      <c r="B939" s="679"/>
      <c r="C939" s="705"/>
      <c r="D939" s="705"/>
      <c r="S939" s="660"/>
      <c r="T939" s="660" t="str">
        <f t="shared" si="84"/>
        <v/>
      </c>
      <c r="U939" s="660" t="str">
        <f t="shared" si="85"/>
        <v/>
      </c>
      <c r="V939" s="660" t="str">
        <f t="shared" si="86"/>
        <v/>
      </c>
      <c r="W939" s="660" t="str">
        <f t="shared" si="87"/>
        <v/>
      </c>
      <c r="X939" s="660" t="str">
        <f t="shared" si="88"/>
        <v/>
      </c>
      <c r="Y939" s="660" t="str">
        <f t="shared" si="89"/>
        <v/>
      </c>
    </row>
    <row r="940" spans="1:25" ht="16" x14ac:dyDescent="0.2">
      <c r="A940" s="679"/>
      <c r="B940" s="679"/>
      <c r="C940" s="705"/>
      <c r="D940" s="705"/>
      <c r="S940" s="660"/>
      <c r="T940" s="660" t="str">
        <f t="shared" si="84"/>
        <v/>
      </c>
      <c r="U940" s="660" t="str">
        <f t="shared" si="85"/>
        <v/>
      </c>
      <c r="V940" s="660" t="str">
        <f t="shared" si="86"/>
        <v/>
      </c>
      <c r="W940" s="660" t="str">
        <f t="shared" si="87"/>
        <v/>
      </c>
      <c r="X940" s="660" t="str">
        <f t="shared" si="88"/>
        <v/>
      </c>
      <c r="Y940" s="660" t="str">
        <f t="shared" si="89"/>
        <v/>
      </c>
    </row>
    <row r="941" spans="1:25" ht="16" x14ac:dyDescent="0.2">
      <c r="A941" s="679"/>
      <c r="B941" s="679"/>
      <c r="C941" s="705"/>
      <c r="D941" s="705"/>
      <c r="S941" s="660"/>
      <c r="T941" s="660" t="str">
        <f t="shared" si="84"/>
        <v/>
      </c>
      <c r="U941" s="660" t="str">
        <f t="shared" si="85"/>
        <v/>
      </c>
      <c r="V941" s="660" t="str">
        <f t="shared" si="86"/>
        <v/>
      </c>
      <c r="W941" s="660" t="str">
        <f t="shared" si="87"/>
        <v/>
      </c>
      <c r="X941" s="660" t="str">
        <f t="shared" si="88"/>
        <v/>
      </c>
      <c r="Y941" s="660" t="str">
        <f t="shared" si="89"/>
        <v/>
      </c>
    </row>
    <row r="942" spans="1:25" ht="16" x14ac:dyDescent="0.2">
      <c r="A942" s="679"/>
      <c r="B942" s="679"/>
      <c r="C942" s="705"/>
      <c r="D942" s="705"/>
      <c r="S942" s="660"/>
      <c r="T942" s="660" t="str">
        <f t="shared" si="84"/>
        <v/>
      </c>
      <c r="U942" s="660" t="str">
        <f t="shared" si="85"/>
        <v/>
      </c>
      <c r="V942" s="660" t="str">
        <f t="shared" si="86"/>
        <v/>
      </c>
      <c r="W942" s="660" t="str">
        <f t="shared" si="87"/>
        <v/>
      </c>
      <c r="X942" s="660" t="str">
        <f t="shared" si="88"/>
        <v/>
      </c>
      <c r="Y942" s="660" t="str">
        <f t="shared" si="89"/>
        <v/>
      </c>
    </row>
    <row r="943" spans="1:25" ht="16" x14ac:dyDescent="0.2">
      <c r="A943" s="679"/>
      <c r="B943" s="679"/>
      <c r="C943" s="705"/>
      <c r="D943" s="705"/>
      <c r="S943" s="660"/>
      <c r="T943" s="660" t="str">
        <f t="shared" si="84"/>
        <v/>
      </c>
      <c r="U943" s="660" t="str">
        <f t="shared" si="85"/>
        <v/>
      </c>
      <c r="V943" s="660" t="str">
        <f t="shared" si="86"/>
        <v/>
      </c>
      <c r="W943" s="660" t="str">
        <f t="shared" si="87"/>
        <v/>
      </c>
      <c r="X943" s="660" t="str">
        <f t="shared" si="88"/>
        <v/>
      </c>
      <c r="Y943" s="660" t="str">
        <f t="shared" si="89"/>
        <v/>
      </c>
    </row>
    <row r="944" spans="1:25" ht="16" x14ac:dyDescent="0.2">
      <c r="A944" s="679"/>
      <c r="B944" s="679"/>
      <c r="C944" s="705"/>
      <c r="D944" s="705"/>
      <c r="S944" s="660"/>
      <c r="T944" s="660" t="str">
        <f t="shared" si="84"/>
        <v/>
      </c>
      <c r="U944" s="660" t="str">
        <f t="shared" si="85"/>
        <v/>
      </c>
      <c r="V944" s="660" t="str">
        <f t="shared" si="86"/>
        <v/>
      </c>
      <c r="W944" s="660" t="str">
        <f t="shared" si="87"/>
        <v/>
      </c>
      <c r="X944" s="660" t="str">
        <f t="shared" si="88"/>
        <v/>
      </c>
      <c r="Y944" s="660" t="str">
        <f t="shared" si="89"/>
        <v/>
      </c>
    </row>
    <row r="945" spans="1:25" ht="16" x14ac:dyDescent="0.2">
      <c r="A945" s="679"/>
      <c r="B945" s="679"/>
      <c r="C945" s="705"/>
      <c r="D945" s="705"/>
      <c r="S945" s="660"/>
      <c r="T945" s="660" t="str">
        <f t="shared" si="84"/>
        <v/>
      </c>
      <c r="U945" s="660" t="str">
        <f t="shared" si="85"/>
        <v/>
      </c>
      <c r="V945" s="660" t="str">
        <f t="shared" si="86"/>
        <v/>
      </c>
      <c r="W945" s="660" t="str">
        <f t="shared" si="87"/>
        <v/>
      </c>
      <c r="X945" s="660" t="str">
        <f t="shared" si="88"/>
        <v/>
      </c>
      <c r="Y945" s="660" t="str">
        <f t="shared" si="89"/>
        <v/>
      </c>
    </row>
    <row r="946" spans="1:25" ht="16" x14ac:dyDescent="0.2">
      <c r="A946" s="679"/>
      <c r="B946" s="679"/>
      <c r="C946" s="705"/>
      <c r="D946" s="705"/>
      <c r="S946" s="660"/>
      <c r="T946" s="660" t="str">
        <f t="shared" si="84"/>
        <v/>
      </c>
      <c r="U946" s="660" t="str">
        <f t="shared" si="85"/>
        <v/>
      </c>
      <c r="V946" s="660" t="str">
        <f t="shared" si="86"/>
        <v/>
      </c>
      <c r="W946" s="660" t="str">
        <f t="shared" si="87"/>
        <v/>
      </c>
      <c r="X946" s="660" t="str">
        <f t="shared" si="88"/>
        <v/>
      </c>
      <c r="Y946" s="660" t="str">
        <f t="shared" si="89"/>
        <v/>
      </c>
    </row>
    <row r="947" spans="1:25" ht="16" x14ac:dyDescent="0.2">
      <c r="A947" s="679"/>
      <c r="B947" s="679"/>
      <c r="C947" s="705"/>
      <c r="D947" s="705"/>
      <c r="S947" s="660"/>
      <c r="T947" s="660" t="str">
        <f t="shared" si="84"/>
        <v/>
      </c>
      <c r="U947" s="660" t="str">
        <f t="shared" si="85"/>
        <v/>
      </c>
      <c r="V947" s="660" t="str">
        <f t="shared" si="86"/>
        <v/>
      </c>
      <c r="W947" s="660" t="str">
        <f t="shared" si="87"/>
        <v/>
      </c>
      <c r="X947" s="660" t="str">
        <f t="shared" si="88"/>
        <v/>
      </c>
      <c r="Y947" s="660" t="str">
        <f t="shared" si="89"/>
        <v/>
      </c>
    </row>
    <row r="948" spans="1:25" ht="16" x14ac:dyDescent="0.2">
      <c r="A948" s="679"/>
      <c r="B948" s="679"/>
      <c r="C948" s="705"/>
      <c r="D948" s="705"/>
      <c r="S948" s="660"/>
      <c r="T948" s="660" t="str">
        <f t="shared" si="84"/>
        <v/>
      </c>
      <c r="U948" s="660" t="str">
        <f t="shared" si="85"/>
        <v/>
      </c>
      <c r="V948" s="660" t="str">
        <f t="shared" si="86"/>
        <v/>
      </c>
      <c r="W948" s="660" t="str">
        <f t="shared" si="87"/>
        <v/>
      </c>
      <c r="X948" s="660" t="str">
        <f t="shared" si="88"/>
        <v/>
      </c>
      <c r="Y948" s="660" t="str">
        <f t="shared" si="89"/>
        <v/>
      </c>
    </row>
    <row r="949" spans="1:25" ht="16" x14ac:dyDescent="0.2">
      <c r="A949" s="679"/>
      <c r="B949" s="679"/>
      <c r="C949" s="705"/>
      <c r="D949" s="705"/>
      <c r="S949" s="660"/>
      <c r="T949" s="660" t="str">
        <f t="shared" si="84"/>
        <v/>
      </c>
      <c r="U949" s="660" t="str">
        <f t="shared" si="85"/>
        <v/>
      </c>
      <c r="V949" s="660" t="str">
        <f t="shared" si="86"/>
        <v/>
      </c>
      <c r="W949" s="660" t="str">
        <f t="shared" si="87"/>
        <v/>
      </c>
      <c r="X949" s="660" t="str">
        <f t="shared" si="88"/>
        <v/>
      </c>
      <c r="Y949" s="660" t="str">
        <f t="shared" si="89"/>
        <v/>
      </c>
    </row>
    <row r="950" spans="1:25" ht="16" x14ac:dyDescent="0.2">
      <c r="A950" s="679"/>
      <c r="B950" s="679"/>
      <c r="C950" s="705"/>
      <c r="D950" s="705"/>
      <c r="S950" s="660"/>
      <c r="T950" s="660" t="str">
        <f t="shared" si="84"/>
        <v/>
      </c>
      <c r="U950" s="660" t="str">
        <f t="shared" si="85"/>
        <v/>
      </c>
      <c r="V950" s="660" t="str">
        <f t="shared" si="86"/>
        <v/>
      </c>
      <c r="W950" s="660" t="str">
        <f t="shared" si="87"/>
        <v/>
      </c>
      <c r="X950" s="660" t="str">
        <f t="shared" si="88"/>
        <v/>
      </c>
      <c r="Y950" s="660" t="str">
        <f t="shared" si="89"/>
        <v/>
      </c>
    </row>
    <row r="951" spans="1:25" ht="16" x14ac:dyDescent="0.2">
      <c r="A951" s="679"/>
      <c r="B951" s="679"/>
      <c r="C951" s="705"/>
      <c r="D951" s="705"/>
      <c r="S951" s="660"/>
      <c r="T951" s="660" t="str">
        <f t="shared" si="84"/>
        <v/>
      </c>
      <c r="U951" s="660" t="str">
        <f t="shared" si="85"/>
        <v/>
      </c>
      <c r="V951" s="660" t="str">
        <f t="shared" si="86"/>
        <v/>
      </c>
      <c r="W951" s="660" t="str">
        <f t="shared" si="87"/>
        <v/>
      </c>
      <c r="X951" s="660" t="str">
        <f t="shared" si="88"/>
        <v/>
      </c>
      <c r="Y951" s="660" t="str">
        <f t="shared" si="89"/>
        <v/>
      </c>
    </row>
    <row r="952" spans="1:25" ht="16" x14ac:dyDescent="0.2">
      <c r="A952" s="679"/>
      <c r="B952" s="679"/>
      <c r="C952" s="705"/>
      <c r="D952" s="705"/>
      <c r="S952" s="660"/>
      <c r="T952" s="660" t="str">
        <f t="shared" si="84"/>
        <v/>
      </c>
      <c r="U952" s="660" t="str">
        <f t="shared" si="85"/>
        <v/>
      </c>
      <c r="V952" s="660" t="str">
        <f t="shared" si="86"/>
        <v/>
      </c>
      <c r="W952" s="660" t="str">
        <f t="shared" si="87"/>
        <v/>
      </c>
      <c r="X952" s="660" t="str">
        <f t="shared" si="88"/>
        <v/>
      </c>
      <c r="Y952" s="660" t="str">
        <f t="shared" si="89"/>
        <v/>
      </c>
    </row>
    <row r="953" spans="1:25" ht="16" x14ac:dyDescent="0.2">
      <c r="A953" s="679"/>
      <c r="B953" s="679"/>
      <c r="C953" s="705"/>
      <c r="D953" s="705"/>
      <c r="S953" s="660"/>
      <c r="T953" s="660" t="str">
        <f t="shared" si="84"/>
        <v/>
      </c>
      <c r="U953" s="660" t="str">
        <f t="shared" si="85"/>
        <v/>
      </c>
      <c r="V953" s="660" t="str">
        <f t="shared" si="86"/>
        <v/>
      </c>
      <c r="W953" s="660" t="str">
        <f t="shared" si="87"/>
        <v/>
      </c>
      <c r="X953" s="660" t="str">
        <f t="shared" si="88"/>
        <v/>
      </c>
      <c r="Y953" s="660" t="str">
        <f t="shared" si="89"/>
        <v/>
      </c>
    </row>
    <row r="954" spans="1:25" ht="16" x14ac:dyDescent="0.2">
      <c r="A954" s="679"/>
      <c r="B954" s="679"/>
      <c r="C954" s="705"/>
      <c r="D954" s="705"/>
      <c r="S954" s="660"/>
      <c r="T954" s="660" t="str">
        <f t="shared" si="84"/>
        <v/>
      </c>
      <c r="U954" s="660" t="str">
        <f t="shared" si="85"/>
        <v/>
      </c>
      <c r="V954" s="660" t="str">
        <f t="shared" si="86"/>
        <v/>
      </c>
      <c r="W954" s="660" t="str">
        <f t="shared" si="87"/>
        <v/>
      </c>
      <c r="X954" s="660" t="str">
        <f t="shared" si="88"/>
        <v/>
      </c>
      <c r="Y954" s="660" t="str">
        <f t="shared" si="89"/>
        <v/>
      </c>
    </row>
    <row r="955" spans="1:25" ht="16" x14ac:dyDescent="0.2">
      <c r="A955" s="679"/>
      <c r="B955" s="679"/>
      <c r="C955" s="705"/>
      <c r="D955" s="705"/>
      <c r="S955" s="660"/>
      <c r="T955" s="660" t="str">
        <f t="shared" si="84"/>
        <v/>
      </c>
      <c r="U955" s="660" t="str">
        <f t="shared" si="85"/>
        <v/>
      </c>
      <c r="V955" s="660" t="str">
        <f t="shared" si="86"/>
        <v/>
      </c>
      <c r="W955" s="660" t="str">
        <f t="shared" si="87"/>
        <v/>
      </c>
      <c r="X955" s="660" t="str">
        <f t="shared" si="88"/>
        <v/>
      </c>
      <c r="Y955" s="660" t="str">
        <f t="shared" si="89"/>
        <v/>
      </c>
    </row>
    <row r="956" spans="1:25" ht="16" x14ac:dyDescent="0.2">
      <c r="A956" s="679"/>
      <c r="B956" s="679"/>
      <c r="C956" s="705"/>
      <c r="D956" s="705"/>
      <c r="S956" s="660"/>
      <c r="T956" s="660" t="str">
        <f t="shared" si="84"/>
        <v/>
      </c>
      <c r="U956" s="660" t="str">
        <f t="shared" si="85"/>
        <v/>
      </c>
      <c r="V956" s="660" t="str">
        <f t="shared" si="86"/>
        <v/>
      </c>
      <c r="W956" s="660" t="str">
        <f t="shared" si="87"/>
        <v/>
      </c>
      <c r="X956" s="660" t="str">
        <f t="shared" si="88"/>
        <v/>
      </c>
      <c r="Y956" s="660" t="str">
        <f t="shared" si="89"/>
        <v/>
      </c>
    </row>
    <row r="957" spans="1:25" ht="16" x14ac:dyDescent="0.2">
      <c r="A957" s="679"/>
      <c r="B957" s="679"/>
      <c r="C957" s="705"/>
      <c r="D957" s="705"/>
      <c r="S957" s="660"/>
      <c r="T957" s="660" t="str">
        <f t="shared" si="84"/>
        <v/>
      </c>
      <c r="U957" s="660" t="str">
        <f t="shared" si="85"/>
        <v/>
      </c>
      <c r="V957" s="660" t="str">
        <f t="shared" si="86"/>
        <v/>
      </c>
      <c r="W957" s="660" t="str">
        <f t="shared" si="87"/>
        <v/>
      </c>
      <c r="X957" s="660" t="str">
        <f t="shared" si="88"/>
        <v/>
      </c>
      <c r="Y957" s="660" t="str">
        <f t="shared" si="89"/>
        <v/>
      </c>
    </row>
    <row r="958" spans="1:25" ht="16" x14ac:dyDescent="0.2">
      <c r="A958" s="679"/>
      <c r="B958" s="679"/>
      <c r="C958" s="705"/>
      <c r="D958" s="705"/>
      <c r="S958" s="660"/>
      <c r="T958" s="660" t="str">
        <f t="shared" si="84"/>
        <v/>
      </c>
      <c r="U958" s="660" t="str">
        <f t="shared" si="85"/>
        <v/>
      </c>
      <c r="V958" s="660" t="str">
        <f t="shared" si="86"/>
        <v/>
      </c>
      <c r="W958" s="660" t="str">
        <f t="shared" si="87"/>
        <v/>
      </c>
      <c r="X958" s="660" t="str">
        <f t="shared" si="88"/>
        <v/>
      </c>
      <c r="Y958" s="660" t="str">
        <f t="shared" si="89"/>
        <v/>
      </c>
    </row>
    <row r="959" spans="1:25" ht="16" x14ac:dyDescent="0.2">
      <c r="A959" s="679"/>
      <c r="B959" s="679"/>
      <c r="C959" s="705"/>
      <c r="D959" s="705"/>
      <c r="S959" s="660"/>
      <c r="T959" s="660" t="str">
        <f t="shared" si="84"/>
        <v/>
      </c>
      <c r="U959" s="660" t="str">
        <f t="shared" si="85"/>
        <v/>
      </c>
      <c r="V959" s="660" t="str">
        <f t="shared" si="86"/>
        <v/>
      </c>
      <c r="W959" s="660" t="str">
        <f t="shared" si="87"/>
        <v/>
      </c>
      <c r="X959" s="660" t="str">
        <f t="shared" si="88"/>
        <v/>
      </c>
      <c r="Y959" s="660" t="str">
        <f t="shared" si="89"/>
        <v/>
      </c>
    </row>
    <row r="960" spans="1:25" ht="16" x14ac:dyDescent="0.2">
      <c r="A960" s="679"/>
      <c r="B960" s="679"/>
      <c r="C960" s="705"/>
      <c r="D960" s="705"/>
      <c r="S960" s="660"/>
      <c r="T960" s="660" t="str">
        <f t="shared" si="84"/>
        <v/>
      </c>
      <c r="U960" s="660" t="str">
        <f t="shared" si="85"/>
        <v/>
      </c>
      <c r="V960" s="660" t="str">
        <f t="shared" si="86"/>
        <v/>
      </c>
      <c r="W960" s="660" t="str">
        <f t="shared" si="87"/>
        <v/>
      </c>
      <c r="X960" s="660" t="str">
        <f t="shared" si="88"/>
        <v/>
      </c>
      <c r="Y960" s="660" t="str">
        <f t="shared" si="89"/>
        <v/>
      </c>
    </row>
    <row r="961" spans="1:25" ht="16" x14ac:dyDescent="0.2">
      <c r="A961" s="679"/>
      <c r="B961" s="679"/>
      <c r="C961" s="705"/>
      <c r="D961" s="705"/>
      <c r="S961" s="660"/>
      <c r="T961" s="660" t="str">
        <f t="shared" si="84"/>
        <v/>
      </c>
      <c r="U961" s="660" t="str">
        <f t="shared" si="85"/>
        <v/>
      </c>
      <c r="V961" s="660" t="str">
        <f t="shared" si="86"/>
        <v/>
      </c>
      <c r="W961" s="660" t="str">
        <f t="shared" si="87"/>
        <v/>
      </c>
      <c r="X961" s="660" t="str">
        <f t="shared" si="88"/>
        <v/>
      </c>
      <c r="Y961" s="660" t="str">
        <f t="shared" si="89"/>
        <v/>
      </c>
    </row>
    <row r="962" spans="1:25" ht="16" x14ac:dyDescent="0.2">
      <c r="A962" s="679"/>
      <c r="B962" s="679"/>
      <c r="C962" s="705"/>
      <c r="D962" s="705"/>
      <c r="S962" s="660"/>
      <c r="T962" s="660" t="str">
        <f t="shared" si="84"/>
        <v/>
      </c>
      <c r="U962" s="660" t="str">
        <f t="shared" si="85"/>
        <v/>
      </c>
      <c r="V962" s="660" t="str">
        <f t="shared" si="86"/>
        <v/>
      </c>
      <c r="W962" s="660" t="str">
        <f t="shared" si="87"/>
        <v/>
      </c>
      <c r="X962" s="660" t="str">
        <f t="shared" si="88"/>
        <v/>
      </c>
      <c r="Y962" s="660" t="str">
        <f t="shared" si="89"/>
        <v/>
      </c>
    </row>
    <row r="963" spans="1:25" ht="16" x14ac:dyDescent="0.2">
      <c r="A963" s="679"/>
      <c r="B963" s="679"/>
      <c r="C963" s="705"/>
      <c r="D963" s="705"/>
      <c r="S963" s="660"/>
      <c r="T963" s="660" t="str">
        <f t="shared" si="84"/>
        <v/>
      </c>
      <c r="U963" s="660" t="str">
        <f t="shared" si="85"/>
        <v/>
      </c>
      <c r="V963" s="660" t="str">
        <f t="shared" si="86"/>
        <v/>
      </c>
      <c r="W963" s="660" t="str">
        <f t="shared" si="87"/>
        <v/>
      </c>
      <c r="X963" s="660" t="str">
        <f t="shared" si="88"/>
        <v/>
      </c>
      <c r="Y963" s="660" t="str">
        <f t="shared" si="89"/>
        <v/>
      </c>
    </row>
    <row r="964" spans="1:25" ht="16" x14ac:dyDescent="0.2">
      <c r="A964" s="679"/>
      <c r="B964" s="679"/>
      <c r="C964" s="705"/>
      <c r="D964" s="705"/>
      <c r="S964" s="660"/>
      <c r="T964" s="660" t="str">
        <f t="shared" ref="T964:T1027" si="90">IF(LEN($A964)&gt;=2,LEFT($A964,6),"")</f>
        <v/>
      </c>
      <c r="U964" s="660" t="str">
        <f t="shared" ref="U964:U1027" si="91">IF(LEN($A964)&gt;=2,LEFT($A964,5),"")</f>
        <v/>
      </c>
      <c r="V964" s="660" t="str">
        <f t="shared" ref="V964:V1027" si="92">IF(LEN($A964)&gt;=2,LEFT($A964,4),"")</f>
        <v/>
      </c>
      <c r="W964" s="660" t="str">
        <f t="shared" ref="W964:W1027" si="93">IF(LEN($A964)&gt;=2,LEFT($A964,3),"")</f>
        <v/>
      </c>
      <c r="X964" s="660" t="str">
        <f t="shared" ref="X964:X1027" si="94">IF(LEN($A964)&gt;=2,LEFT($A964,2),"")</f>
        <v/>
      </c>
      <c r="Y964" s="660" t="str">
        <f t="shared" ref="Y964:Y1027" si="95">IF(LEN($A964)&gt;=2,LEFT($A964,1),"")</f>
        <v/>
      </c>
    </row>
    <row r="965" spans="1:25" ht="16" x14ac:dyDescent="0.2">
      <c r="A965" s="679"/>
      <c r="B965" s="679"/>
      <c r="C965" s="705"/>
      <c r="D965" s="705"/>
      <c r="S965" s="660"/>
      <c r="T965" s="660" t="str">
        <f t="shared" si="90"/>
        <v/>
      </c>
      <c r="U965" s="660" t="str">
        <f t="shared" si="91"/>
        <v/>
      </c>
      <c r="V965" s="660" t="str">
        <f t="shared" si="92"/>
        <v/>
      </c>
      <c r="W965" s="660" t="str">
        <f t="shared" si="93"/>
        <v/>
      </c>
      <c r="X965" s="660" t="str">
        <f t="shared" si="94"/>
        <v/>
      </c>
      <c r="Y965" s="660" t="str">
        <f t="shared" si="95"/>
        <v/>
      </c>
    </row>
    <row r="966" spans="1:25" ht="16" x14ac:dyDescent="0.2">
      <c r="A966" s="679"/>
      <c r="B966" s="679"/>
      <c r="C966" s="705"/>
      <c r="D966" s="705"/>
      <c r="S966" s="660"/>
      <c r="T966" s="660" t="str">
        <f t="shared" si="90"/>
        <v/>
      </c>
      <c r="U966" s="660" t="str">
        <f t="shared" si="91"/>
        <v/>
      </c>
      <c r="V966" s="660" t="str">
        <f t="shared" si="92"/>
        <v/>
      </c>
      <c r="W966" s="660" t="str">
        <f t="shared" si="93"/>
        <v/>
      </c>
      <c r="X966" s="660" t="str">
        <f t="shared" si="94"/>
        <v/>
      </c>
      <c r="Y966" s="660" t="str">
        <f t="shared" si="95"/>
        <v/>
      </c>
    </row>
    <row r="967" spans="1:25" ht="16" x14ac:dyDescent="0.2">
      <c r="A967" s="679"/>
      <c r="B967" s="679"/>
      <c r="C967" s="705"/>
      <c r="D967" s="705"/>
      <c r="S967" s="660"/>
      <c r="T967" s="660" t="str">
        <f t="shared" si="90"/>
        <v/>
      </c>
      <c r="U967" s="660" t="str">
        <f t="shared" si="91"/>
        <v/>
      </c>
      <c r="V967" s="660" t="str">
        <f t="shared" si="92"/>
        <v/>
      </c>
      <c r="W967" s="660" t="str">
        <f t="shared" si="93"/>
        <v/>
      </c>
      <c r="X967" s="660" t="str">
        <f t="shared" si="94"/>
        <v/>
      </c>
      <c r="Y967" s="660" t="str">
        <f t="shared" si="95"/>
        <v/>
      </c>
    </row>
    <row r="968" spans="1:25" ht="16" x14ac:dyDescent="0.2">
      <c r="A968" s="679"/>
      <c r="B968" s="679"/>
      <c r="C968" s="705"/>
      <c r="D968" s="705"/>
      <c r="S968" s="660"/>
      <c r="T968" s="660" t="str">
        <f t="shared" si="90"/>
        <v/>
      </c>
      <c r="U968" s="660" t="str">
        <f t="shared" si="91"/>
        <v/>
      </c>
      <c r="V968" s="660" t="str">
        <f t="shared" si="92"/>
        <v/>
      </c>
      <c r="W968" s="660" t="str">
        <f t="shared" si="93"/>
        <v/>
      </c>
      <c r="X968" s="660" t="str">
        <f t="shared" si="94"/>
        <v/>
      </c>
      <c r="Y968" s="660" t="str">
        <f t="shared" si="95"/>
        <v/>
      </c>
    </row>
    <row r="969" spans="1:25" ht="16" x14ac:dyDescent="0.2">
      <c r="A969" s="679"/>
      <c r="B969" s="679"/>
      <c r="C969" s="705"/>
      <c r="D969" s="705"/>
      <c r="S969" s="660"/>
      <c r="T969" s="660" t="str">
        <f t="shared" si="90"/>
        <v/>
      </c>
      <c r="U969" s="660" t="str">
        <f t="shared" si="91"/>
        <v/>
      </c>
      <c r="V969" s="660" t="str">
        <f t="shared" si="92"/>
        <v/>
      </c>
      <c r="W969" s="660" t="str">
        <f t="shared" si="93"/>
        <v/>
      </c>
      <c r="X969" s="660" t="str">
        <f t="shared" si="94"/>
        <v/>
      </c>
      <c r="Y969" s="660" t="str">
        <f t="shared" si="95"/>
        <v/>
      </c>
    </row>
    <row r="970" spans="1:25" ht="16" x14ac:dyDescent="0.2">
      <c r="A970" s="679"/>
      <c r="B970" s="679"/>
      <c r="C970" s="705"/>
      <c r="D970" s="705"/>
      <c r="S970" s="660"/>
      <c r="T970" s="660" t="str">
        <f t="shared" si="90"/>
        <v/>
      </c>
      <c r="U970" s="660" t="str">
        <f t="shared" si="91"/>
        <v/>
      </c>
      <c r="V970" s="660" t="str">
        <f t="shared" si="92"/>
        <v/>
      </c>
      <c r="W970" s="660" t="str">
        <f t="shared" si="93"/>
        <v/>
      </c>
      <c r="X970" s="660" t="str">
        <f t="shared" si="94"/>
        <v/>
      </c>
      <c r="Y970" s="660" t="str">
        <f t="shared" si="95"/>
        <v/>
      </c>
    </row>
    <row r="971" spans="1:25" ht="16" x14ac:dyDescent="0.2">
      <c r="A971" s="679"/>
      <c r="B971" s="679"/>
      <c r="C971" s="705"/>
      <c r="D971" s="705"/>
      <c r="S971" s="660"/>
      <c r="T971" s="660" t="str">
        <f t="shared" si="90"/>
        <v/>
      </c>
      <c r="U971" s="660" t="str">
        <f t="shared" si="91"/>
        <v/>
      </c>
      <c r="V971" s="660" t="str">
        <f t="shared" si="92"/>
        <v/>
      </c>
      <c r="W971" s="660" t="str">
        <f t="shared" si="93"/>
        <v/>
      </c>
      <c r="X971" s="660" t="str">
        <f t="shared" si="94"/>
        <v/>
      </c>
      <c r="Y971" s="660" t="str">
        <f t="shared" si="95"/>
        <v/>
      </c>
    </row>
    <row r="972" spans="1:25" ht="16" x14ac:dyDescent="0.2">
      <c r="A972" s="679"/>
      <c r="B972" s="679"/>
      <c r="C972" s="705"/>
      <c r="D972" s="705"/>
      <c r="S972" s="660"/>
      <c r="T972" s="660" t="str">
        <f t="shared" si="90"/>
        <v/>
      </c>
      <c r="U972" s="660" t="str">
        <f t="shared" si="91"/>
        <v/>
      </c>
      <c r="V972" s="660" t="str">
        <f t="shared" si="92"/>
        <v/>
      </c>
      <c r="W972" s="660" t="str">
        <f t="shared" si="93"/>
        <v/>
      </c>
      <c r="X972" s="660" t="str">
        <f t="shared" si="94"/>
        <v/>
      </c>
      <c r="Y972" s="660" t="str">
        <f t="shared" si="95"/>
        <v/>
      </c>
    </row>
    <row r="973" spans="1:25" ht="16" x14ac:dyDescent="0.2">
      <c r="A973" s="679"/>
      <c r="B973" s="679"/>
      <c r="C973" s="705"/>
      <c r="D973" s="705"/>
      <c r="S973" s="660"/>
      <c r="T973" s="660" t="str">
        <f t="shared" si="90"/>
        <v/>
      </c>
      <c r="U973" s="660" t="str">
        <f t="shared" si="91"/>
        <v/>
      </c>
      <c r="V973" s="660" t="str">
        <f t="shared" si="92"/>
        <v/>
      </c>
      <c r="W973" s="660" t="str">
        <f t="shared" si="93"/>
        <v/>
      </c>
      <c r="X973" s="660" t="str">
        <f t="shared" si="94"/>
        <v/>
      </c>
      <c r="Y973" s="660" t="str">
        <f t="shared" si="95"/>
        <v/>
      </c>
    </row>
    <row r="974" spans="1:25" ht="16" x14ac:dyDescent="0.2">
      <c r="A974" s="679"/>
      <c r="B974" s="679"/>
      <c r="C974" s="705"/>
      <c r="D974" s="705"/>
      <c r="S974" s="660"/>
      <c r="T974" s="660" t="str">
        <f t="shared" si="90"/>
        <v/>
      </c>
      <c r="U974" s="660" t="str">
        <f t="shared" si="91"/>
        <v/>
      </c>
      <c r="V974" s="660" t="str">
        <f t="shared" si="92"/>
        <v/>
      </c>
      <c r="W974" s="660" t="str">
        <f t="shared" si="93"/>
        <v/>
      </c>
      <c r="X974" s="660" t="str">
        <f t="shared" si="94"/>
        <v/>
      </c>
      <c r="Y974" s="660" t="str">
        <f t="shared" si="95"/>
        <v/>
      </c>
    </row>
    <row r="975" spans="1:25" ht="16" x14ac:dyDescent="0.2">
      <c r="A975" s="679"/>
      <c r="B975" s="679"/>
      <c r="C975" s="705"/>
      <c r="D975" s="705"/>
      <c r="S975" s="660"/>
      <c r="T975" s="660" t="str">
        <f t="shared" si="90"/>
        <v/>
      </c>
      <c r="U975" s="660" t="str">
        <f t="shared" si="91"/>
        <v/>
      </c>
      <c r="V975" s="660" t="str">
        <f t="shared" si="92"/>
        <v/>
      </c>
      <c r="W975" s="660" t="str">
        <f t="shared" si="93"/>
        <v/>
      </c>
      <c r="X975" s="660" t="str">
        <f t="shared" si="94"/>
        <v/>
      </c>
      <c r="Y975" s="660" t="str">
        <f t="shared" si="95"/>
        <v/>
      </c>
    </row>
    <row r="976" spans="1:25" ht="16" x14ac:dyDescent="0.2">
      <c r="A976" s="679"/>
      <c r="B976" s="679"/>
      <c r="C976" s="705"/>
      <c r="D976" s="705"/>
      <c r="S976" s="660"/>
      <c r="T976" s="660" t="str">
        <f t="shared" si="90"/>
        <v/>
      </c>
      <c r="U976" s="660" t="str">
        <f t="shared" si="91"/>
        <v/>
      </c>
      <c r="V976" s="660" t="str">
        <f t="shared" si="92"/>
        <v/>
      </c>
      <c r="W976" s="660" t="str">
        <f t="shared" si="93"/>
        <v/>
      </c>
      <c r="X976" s="660" t="str">
        <f t="shared" si="94"/>
        <v/>
      </c>
      <c r="Y976" s="660" t="str">
        <f t="shared" si="95"/>
        <v/>
      </c>
    </row>
    <row r="977" spans="1:25" ht="16" x14ac:dyDescent="0.2">
      <c r="A977" s="679"/>
      <c r="B977" s="679"/>
      <c r="C977" s="705"/>
      <c r="D977" s="705"/>
      <c r="S977" s="660"/>
      <c r="T977" s="660" t="str">
        <f t="shared" si="90"/>
        <v/>
      </c>
      <c r="U977" s="660" t="str">
        <f t="shared" si="91"/>
        <v/>
      </c>
      <c r="V977" s="660" t="str">
        <f t="shared" si="92"/>
        <v/>
      </c>
      <c r="W977" s="660" t="str">
        <f t="shared" si="93"/>
        <v/>
      </c>
      <c r="X977" s="660" t="str">
        <f t="shared" si="94"/>
        <v/>
      </c>
      <c r="Y977" s="660" t="str">
        <f t="shared" si="95"/>
        <v/>
      </c>
    </row>
    <row r="978" spans="1:25" ht="16" x14ac:dyDescent="0.2">
      <c r="A978" s="679"/>
      <c r="B978" s="679"/>
      <c r="C978" s="705"/>
      <c r="D978" s="705"/>
      <c r="S978" s="660"/>
      <c r="T978" s="660" t="str">
        <f t="shared" si="90"/>
        <v/>
      </c>
      <c r="U978" s="660" t="str">
        <f t="shared" si="91"/>
        <v/>
      </c>
      <c r="V978" s="660" t="str">
        <f t="shared" si="92"/>
        <v/>
      </c>
      <c r="W978" s="660" t="str">
        <f t="shared" si="93"/>
        <v/>
      </c>
      <c r="X978" s="660" t="str">
        <f t="shared" si="94"/>
        <v/>
      </c>
      <c r="Y978" s="660" t="str">
        <f t="shared" si="95"/>
        <v/>
      </c>
    </row>
    <row r="979" spans="1:25" ht="16" x14ac:dyDescent="0.2">
      <c r="A979" s="679"/>
      <c r="B979" s="679"/>
      <c r="C979" s="705"/>
      <c r="D979" s="705"/>
      <c r="S979" s="660"/>
      <c r="T979" s="660" t="str">
        <f t="shared" si="90"/>
        <v/>
      </c>
      <c r="U979" s="660" t="str">
        <f t="shared" si="91"/>
        <v/>
      </c>
      <c r="V979" s="660" t="str">
        <f t="shared" si="92"/>
        <v/>
      </c>
      <c r="W979" s="660" t="str">
        <f t="shared" si="93"/>
        <v/>
      </c>
      <c r="X979" s="660" t="str">
        <f t="shared" si="94"/>
        <v/>
      </c>
      <c r="Y979" s="660" t="str">
        <f t="shared" si="95"/>
        <v/>
      </c>
    </row>
    <row r="980" spans="1:25" ht="16" x14ac:dyDescent="0.2">
      <c r="A980" s="679"/>
      <c r="B980" s="679"/>
      <c r="C980" s="705"/>
      <c r="D980" s="705"/>
      <c r="S980" s="660"/>
      <c r="T980" s="660" t="str">
        <f t="shared" si="90"/>
        <v/>
      </c>
      <c r="U980" s="660" t="str">
        <f t="shared" si="91"/>
        <v/>
      </c>
      <c r="V980" s="660" t="str">
        <f t="shared" si="92"/>
        <v/>
      </c>
      <c r="W980" s="660" t="str">
        <f t="shared" si="93"/>
        <v/>
      </c>
      <c r="X980" s="660" t="str">
        <f t="shared" si="94"/>
        <v/>
      </c>
      <c r="Y980" s="660" t="str">
        <f t="shared" si="95"/>
        <v/>
      </c>
    </row>
    <row r="981" spans="1:25" ht="16" x14ac:dyDescent="0.2">
      <c r="A981" s="679"/>
      <c r="B981" s="679"/>
      <c r="C981" s="705"/>
      <c r="D981" s="705"/>
      <c r="S981" s="660"/>
      <c r="T981" s="660" t="str">
        <f t="shared" si="90"/>
        <v/>
      </c>
      <c r="U981" s="660" t="str">
        <f t="shared" si="91"/>
        <v/>
      </c>
      <c r="V981" s="660" t="str">
        <f t="shared" si="92"/>
        <v/>
      </c>
      <c r="W981" s="660" t="str">
        <f t="shared" si="93"/>
        <v/>
      </c>
      <c r="X981" s="660" t="str">
        <f t="shared" si="94"/>
        <v/>
      </c>
      <c r="Y981" s="660" t="str">
        <f t="shared" si="95"/>
        <v/>
      </c>
    </row>
    <row r="982" spans="1:25" ht="16" x14ac:dyDescent="0.2">
      <c r="A982" s="679"/>
      <c r="B982" s="679"/>
      <c r="C982" s="705"/>
      <c r="D982" s="705"/>
      <c r="S982" s="660"/>
      <c r="T982" s="660" t="str">
        <f t="shared" si="90"/>
        <v/>
      </c>
      <c r="U982" s="660" t="str">
        <f t="shared" si="91"/>
        <v/>
      </c>
      <c r="V982" s="660" t="str">
        <f t="shared" si="92"/>
        <v/>
      </c>
      <c r="W982" s="660" t="str">
        <f t="shared" si="93"/>
        <v/>
      </c>
      <c r="X982" s="660" t="str">
        <f t="shared" si="94"/>
        <v/>
      </c>
      <c r="Y982" s="660" t="str">
        <f t="shared" si="95"/>
        <v/>
      </c>
    </row>
    <row r="983" spans="1:25" ht="16" x14ac:dyDescent="0.2">
      <c r="A983" s="679"/>
      <c r="B983" s="679"/>
      <c r="C983" s="705"/>
      <c r="D983" s="705"/>
      <c r="S983" s="660"/>
      <c r="T983" s="660" t="str">
        <f t="shared" si="90"/>
        <v/>
      </c>
      <c r="U983" s="660" t="str">
        <f t="shared" si="91"/>
        <v/>
      </c>
      <c r="V983" s="660" t="str">
        <f t="shared" si="92"/>
        <v/>
      </c>
      <c r="W983" s="660" t="str">
        <f t="shared" si="93"/>
        <v/>
      </c>
      <c r="X983" s="660" t="str">
        <f t="shared" si="94"/>
        <v/>
      </c>
      <c r="Y983" s="660" t="str">
        <f t="shared" si="95"/>
        <v/>
      </c>
    </row>
    <row r="984" spans="1:25" ht="16" x14ac:dyDescent="0.2">
      <c r="A984" s="679"/>
      <c r="B984" s="679"/>
      <c r="C984" s="705"/>
      <c r="D984" s="705"/>
      <c r="S984" s="660"/>
      <c r="T984" s="660" t="str">
        <f t="shared" si="90"/>
        <v/>
      </c>
      <c r="U984" s="660" t="str">
        <f t="shared" si="91"/>
        <v/>
      </c>
      <c r="V984" s="660" t="str">
        <f t="shared" si="92"/>
        <v/>
      </c>
      <c r="W984" s="660" t="str">
        <f t="shared" si="93"/>
        <v/>
      </c>
      <c r="X984" s="660" t="str">
        <f t="shared" si="94"/>
        <v/>
      </c>
      <c r="Y984" s="660" t="str">
        <f t="shared" si="95"/>
        <v/>
      </c>
    </row>
    <row r="985" spans="1:25" ht="16" x14ac:dyDescent="0.2">
      <c r="A985" s="679"/>
      <c r="B985" s="679"/>
      <c r="C985" s="705"/>
      <c r="D985" s="705"/>
      <c r="S985" s="660"/>
      <c r="T985" s="660" t="str">
        <f t="shared" si="90"/>
        <v/>
      </c>
      <c r="U985" s="660" t="str">
        <f t="shared" si="91"/>
        <v/>
      </c>
      <c r="V985" s="660" t="str">
        <f t="shared" si="92"/>
        <v/>
      </c>
      <c r="W985" s="660" t="str">
        <f t="shared" si="93"/>
        <v/>
      </c>
      <c r="X985" s="660" t="str">
        <f t="shared" si="94"/>
        <v/>
      </c>
      <c r="Y985" s="660" t="str">
        <f t="shared" si="95"/>
        <v/>
      </c>
    </row>
    <row r="986" spans="1:25" ht="16" x14ac:dyDescent="0.2">
      <c r="A986" s="679"/>
      <c r="B986" s="679"/>
      <c r="C986" s="705"/>
      <c r="D986" s="705"/>
      <c r="S986" s="660"/>
      <c r="T986" s="660" t="str">
        <f t="shared" si="90"/>
        <v/>
      </c>
      <c r="U986" s="660" t="str">
        <f t="shared" si="91"/>
        <v/>
      </c>
      <c r="V986" s="660" t="str">
        <f t="shared" si="92"/>
        <v/>
      </c>
      <c r="W986" s="660" t="str">
        <f t="shared" si="93"/>
        <v/>
      </c>
      <c r="X986" s="660" t="str">
        <f t="shared" si="94"/>
        <v/>
      </c>
      <c r="Y986" s="660" t="str">
        <f t="shared" si="95"/>
        <v/>
      </c>
    </row>
    <row r="987" spans="1:25" ht="16" x14ac:dyDescent="0.2">
      <c r="A987" s="679"/>
      <c r="B987" s="679"/>
      <c r="C987" s="705"/>
      <c r="D987" s="705"/>
      <c r="S987" s="660"/>
      <c r="T987" s="660" t="str">
        <f t="shared" si="90"/>
        <v/>
      </c>
      <c r="U987" s="660" t="str">
        <f t="shared" si="91"/>
        <v/>
      </c>
      <c r="V987" s="660" t="str">
        <f t="shared" si="92"/>
        <v/>
      </c>
      <c r="W987" s="660" t="str">
        <f t="shared" si="93"/>
        <v/>
      </c>
      <c r="X987" s="660" t="str">
        <f t="shared" si="94"/>
        <v/>
      </c>
      <c r="Y987" s="660" t="str">
        <f t="shared" si="95"/>
        <v/>
      </c>
    </row>
    <row r="988" spans="1:25" ht="16" x14ac:dyDescent="0.2">
      <c r="A988" s="679"/>
      <c r="B988" s="679"/>
      <c r="C988" s="705"/>
      <c r="D988" s="705"/>
      <c r="S988" s="660"/>
      <c r="T988" s="660" t="str">
        <f t="shared" si="90"/>
        <v/>
      </c>
      <c r="U988" s="660" t="str">
        <f t="shared" si="91"/>
        <v/>
      </c>
      <c r="V988" s="660" t="str">
        <f t="shared" si="92"/>
        <v/>
      </c>
      <c r="W988" s="660" t="str">
        <f t="shared" si="93"/>
        <v/>
      </c>
      <c r="X988" s="660" t="str">
        <f t="shared" si="94"/>
        <v/>
      </c>
      <c r="Y988" s="660" t="str">
        <f t="shared" si="95"/>
        <v/>
      </c>
    </row>
    <row r="989" spans="1:25" ht="16" x14ac:dyDescent="0.2">
      <c r="A989" s="679"/>
      <c r="B989" s="679"/>
      <c r="C989" s="705"/>
      <c r="D989" s="705"/>
      <c r="S989" s="660"/>
      <c r="T989" s="660" t="str">
        <f t="shared" si="90"/>
        <v/>
      </c>
      <c r="U989" s="660" t="str">
        <f t="shared" si="91"/>
        <v/>
      </c>
      <c r="V989" s="660" t="str">
        <f t="shared" si="92"/>
        <v/>
      </c>
      <c r="W989" s="660" t="str">
        <f t="shared" si="93"/>
        <v/>
      </c>
      <c r="X989" s="660" t="str">
        <f t="shared" si="94"/>
        <v/>
      </c>
      <c r="Y989" s="660" t="str">
        <f t="shared" si="95"/>
        <v/>
      </c>
    </row>
    <row r="990" spans="1:25" ht="16" x14ac:dyDescent="0.2">
      <c r="A990" s="679"/>
      <c r="B990" s="679"/>
      <c r="C990" s="705"/>
      <c r="D990" s="705"/>
      <c r="S990" s="660"/>
      <c r="T990" s="660" t="str">
        <f t="shared" si="90"/>
        <v/>
      </c>
      <c r="U990" s="660" t="str">
        <f t="shared" si="91"/>
        <v/>
      </c>
      <c r="V990" s="660" t="str">
        <f t="shared" si="92"/>
        <v/>
      </c>
      <c r="W990" s="660" t="str">
        <f t="shared" si="93"/>
        <v/>
      </c>
      <c r="X990" s="660" t="str">
        <f t="shared" si="94"/>
        <v/>
      </c>
      <c r="Y990" s="660" t="str">
        <f t="shared" si="95"/>
        <v/>
      </c>
    </row>
    <row r="991" spans="1:25" ht="16" x14ac:dyDescent="0.2">
      <c r="A991" s="679"/>
      <c r="B991" s="679"/>
      <c r="C991" s="705"/>
      <c r="D991" s="705"/>
      <c r="S991" s="660"/>
      <c r="T991" s="660" t="str">
        <f t="shared" si="90"/>
        <v/>
      </c>
      <c r="U991" s="660" t="str">
        <f t="shared" si="91"/>
        <v/>
      </c>
      <c r="V991" s="660" t="str">
        <f t="shared" si="92"/>
        <v/>
      </c>
      <c r="W991" s="660" t="str">
        <f t="shared" si="93"/>
        <v/>
      </c>
      <c r="X991" s="660" t="str">
        <f t="shared" si="94"/>
        <v/>
      </c>
      <c r="Y991" s="660" t="str">
        <f t="shared" si="95"/>
        <v/>
      </c>
    </row>
    <row r="992" spans="1:25" ht="16" x14ac:dyDescent="0.2">
      <c r="A992" s="679"/>
      <c r="B992" s="679"/>
      <c r="C992" s="705"/>
      <c r="D992" s="705"/>
      <c r="S992" s="660"/>
      <c r="T992" s="660" t="str">
        <f t="shared" si="90"/>
        <v/>
      </c>
      <c r="U992" s="660" t="str">
        <f t="shared" si="91"/>
        <v/>
      </c>
      <c r="V992" s="660" t="str">
        <f t="shared" si="92"/>
        <v/>
      </c>
      <c r="W992" s="660" t="str">
        <f t="shared" si="93"/>
        <v/>
      </c>
      <c r="X992" s="660" t="str">
        <f t="shared" si="94"/>
        <v/>
      </c>
      <c r="Y992" s="660" t="str">
        <f t="shared" si="95"/>
        <v/>
      </c>
    </row>
    <row r="993" spans="1:25" ht="16" x14ac:dyDescent="0.2">
      <c r="A993" s="679"/>
      <c r="B993" s="679"/>
      <c r="C993" s="705"/>
      <c r="D993" s="705"/>
      <c r="S993" s="660"/>
      <c r="T993" s="660" t="str">
        <f t="shared" si="90"/>
        <v/>
      </c>
      <c r="U993" s="660" t="str">
        <f t="shared" si="91"/>
        <v/>
      </c>
      <c r="V993" s="660" t="str">
        <f t="shared" si="92"/>
        <v/>
      </c>
      <c r="W993" s="660" t="str">
        <f t="shared" si="93"/>
        <v/>
      </c>
      <c r="X993" s="660" t="str">
        <f t="shared" si="94"/>
        <v/>
      </c>
      <c r="Y993" s="660" t="str">
        <f t="shared" si="95"/>
        <v/>
      </c>
    </row>
    <row r="994" spans="1:25" ht="16" x14ac:dyDescent="0.2">
      <c r="A994" s="679"/>
      <c r="B994" s="679"/>
      <c r="C994" s="705"/>
      <c r="D994" s="705"/>
      <c r="S994" s="660"/>
      <c r="T994" s="660" t="str">
        <f t="shared" si="90"/>
        <v/>
      </c>
      <c r="U994" s="660" t="str">
        <f t="shared" si="91"/>
        <v/>
      </c>
      <c r="V994" s="660" t="str">
        <f t="shared" si="92"/>
        <v/>
      </c>
      <c r="W994" s="660" t="str">
        <f t="shared" si="93"/>
        <v/>
      </c>
      <c r="X994" s="660" t="str">
        <f t="shared" si="94"/>
        <v/>
      </c>
      <c r="Y994" s="660" t="str">
        <f t="shared" si="95"/>
        <v/>
      </c>
    </row>
    <row r="995" spans="1:25" ht="16" x14ac:dyDescent="0.2">
      <c r="A995" s="679"/>
      <c r="B995" s="679"/>
      <c r="C995" s="705"/>
      <c r="D995" s="705"/>
      <c r="S995" s="660"/>
      <c r="T995" s="660" t="str">
        <f t="shared" si="90"/>
        <v/>
      </c>
      <c r="U995" s="660" t="str">
        <f t="shared" si="91"/>
        <v/>
      </c>
      <c r="V995" s="660" t="str">
        <f t="shared" si="92"/>
        <v/>
      </c>
      <c r="W995" s="660" t="str">
        <f t="shared" si="93"/>
        <v/>
      </c>
      <c r="X995" s="660" t="str">
        <f t="shared" si="94"/>
        <v/>
      </c>
      <c r="Y995" s="660" t="str">
        <f t="shared" si="95"/>
        <v/>
      </c>
    </row>
    <row r="996" spans="1:25" ht="16" x14ac:dyDescent="0.2">
      <c r="A996" s="679"/>
      <c r="B996" s="679"/>
      <c r="C996" s="705"/>
      <c r="D996" s="705"/>
      <c r="S996" s="660"/>
      <c r="T996" s="660" t="str">
        <f t="shared" si="90"/>
        <v/>
      </c>
      <c r="U996" s="660" t="str">
        <f t="shared" si="91"/>
        <v/>
      </c>
      <c r="V996" s="660" t="str">
        <f t="shared" si="92"/>
        <v/>
      </c>
      <c r="W996" s="660" t="str">
        <f t="shared" si="93"/>
        <v/>
      </c>
      <c r="X996" s="660" t="str">
        <f t="shared" si="94"/>
        <v/>
      </c>
      <c r="Y996" s="660" t="str">
        <f t="shared" si="95"/>
        <v/>
      </c>
    </row>
    <row r="997" spans="1:25" ht="16" x14ac:dyDescent="0.2">
      <c r="A997" s="679"/>
      <c r="B997" s="679"/>
      <c r="C997" s="705"/>
      <c r="D997" s="705"/>
      <c r="S997" s="660"/>
      <c r="T997" s="660" t="str">
        <f t="shared" si="90"/>
        <v/>
      </c>
      <c r="U997" s="660" t="str">
        <f t="shared" si="91"/>
        <v/>
      </c>
      <c r="V997" s="660" t="str">
        <f t="shared" si="92"/>
        <v/>
      </c>
      <c r="W997" s="660" t="str">
        <f t="shared" si="93"/>
        <v/>
      </c>
      <c r="X997" s="660" t="str">
        <f t="shared" si="94"/>
        <v/>
      </c>
      <c r="Y997" s="660" t="str">
        <f t="shared" si="95"/>
        <v/>
      </c>
    </row>
    <row r="998" spans="1:25" ht="16" x14ac:dyDescent="0.2">
      <c r="A998" s="679"/>
      <c r="B998" s="679"/>
      <c r="C998" s="705"/>
      <c r="D998" s="705"/>
      <c r="S998" s="660"/>
      <c r="T998" s="660" t="str">
        <f t="shared" si="90"/>
        <v/>
      </c>
      <c r="U998" s="660" t="str">
        <f t="shared" si="91"/>
        <v/>
      </c>
      <c r="V998" s="660" t="str">
        <f t="shared" si="92"/>
        <v/>
      </c>
      <c r="W998" s="660" t="str">
        <f t="shared" si="93"/>
        <v/>
      </c>
      <c r="X998" s="660" t="str">
        <f t="shared" si="94"/>
        <v/>
      </c>
      <c r="Y998" s="660" t="str">
        <f t="shared" si="95"/>
        <v/>
      </c>
    </row>
    <row r="999" spans="1:25" ht="16" x14ac:dyDescent="0.2">
      <c r="A999" s="679"/>
      <c r="B999" s="679"/>
      <c r="C999" s="705"/>
      <c r="D999" s="705"/>
      <c r="S999" s="660"/>
      <c r="T999" s="660" t="str">
        <f t="shared" si="90"/>
        <v/>
      </c>
      <c r="U999" s="660" t="str">
        <f t="shared" si="91"/>
        <v/>
      </c>
      <c r="V999" s="660" t="str">
        <f t="shared" si="92"/>
        <v/>
      </c>
      <c r="W999" s="660" t="str">
        <f t="shared" si="93"/>
        <v/>
      </c>
      <c r="X999" s="660" t="str">
        <f t="shared" si="94"/>
        <v/>
      </c>
      <c r="Y999" s="660" t="str">
        <f t="shared" si="95"/>
        <v/>
      </c>
    </row>
    <row r="1000" spans="1:25" ht="16" x14ac:dyDescent="0.2">
      <c r="A1000" s="679"/>
      <c r="B1000" s="679"/>
      <c r="C1000" s="705"/>
      <c r="D1000" s="705"/>
      <c r="S1000" s="660"/>
      <c r="T1000" s="660" t="str">
        <f t="shared" si="90"/>
        <v/>
      </c>
      <c r="U1000" s="660" t="str">
        <f t="shared" si="91"/>
        <v/>
      </c>
      <c r="V1000" s="660" t="str">
        <f t="shared" si="92"/>
        <v/>
      </c>
      <c r="W1000" s="660" t="str">
        <f t="shared" si="93"/>
        <v/>
      </c>
      <c r="X1000" s="660" t="str">
        <f t="shared" si="94"/>
        <v/>
      </c>
      <c r="Y1000" s="660" t="str">
        <f t="shared" si="95"/>
        <v/>
      </c>
    </row>
    <row r="1001" spans="1:25" ht="16" x14ac:dyDescent="0.2">
      <c r="A1001" s="679"/>
      <c r="B1001" s="679"/>
      <c r="C1001" s="705"/>
      <c r="D1001" s="705"/>
      <c r="S1001" s="660"/>
      <c r="T1001" s="660" t="str">
        <f t="shared" si="90"/>
        <v/>
      </c>
      <c r="U1001" s="660" t="str">
        <f t="shared" si="91"/>
        <v/>
      </c>
      <c r="V1001" s="660" t="str">
        <f t="shared" si="92"/>
        <v/>
      </c>
      <c r="W1001" s="660" t="str">
        <f t="shared" si="93"/>
        <v/>
      </c>
      <c r="X1001" s="660" t="str">
        <f t="shared" si="94"/>
        <v/>
      </c>
      <c r="Y1001" s="660" t="str">
        <f t="shared" si="95"/>
        <v/>
      </c>
    </row>
    <row r="1002" spans="1:25" ht="16" x14ac:dyDescent="0.2">
      <c r="A1002" s="679"/>
      <c r="B1002" s="679"/>
      <c r="C1002" s="705"/>
      <c r="D1002" s="705"/>
      <c r="S1002" s="660"/>
      <c r="T1002" s="660" t="str">
        <f t="shared" si="90"/>
        <v/>
      </c>
      <c r="U1002" s="660" t="str">
        <f t="shared" si="91"/>
        <v/>
      </c>
      <c r="V1002" s="660" t="str">
        <f t="shared" si="92"/>
        <v/>
      </c>
      <c r="W1002" s="660" t="str">
        <f t="shared" si="93"/>
        <v/>
      </c>
      <c r="X1002" s="660" t="str">
        <f t="shared" si="94"/>
        <v/>
      </c>
      <c r="Y1002" s="660" t="str">
        <f t="shared" si="95"/>
        <v/>
      </c>
    </row>
    <row r="1003" spans="1:25" ht="16" x14ac:dyDescent="0.2">
      <c r="A1003" s="679"/>
      <c r="B1003" s="679"/>
      <c r="C1003" s="705"/>
      <c r="D1003" s="705"/>
      <c r="S1003" s="660"/>
      <c r="T1003" s="660" t="str">
        <f t="shared" si="90"/>
        <v/>
      </c>
      <c r="U1003" s="660" t="str">
        <f t="shared" si="91"/>
        <v/>
      </c>
      <c r="V1003" s="660" t="str">
        <f t="shared" si="92"/>
        <v/>
      </c>
      <c r="W1003" s="660" t="str">
        <f t="shared" si="93"/>
        <v/>
      </c>
      <c r="X1003" s="660" t="str">
        <f t="shared" si="94"/>
        <v/>
      </c>
      <c r="Y1003" s="660" t="str">
        <f t="shared" si="95"/>
        <v/>
      </c>
    </row>
    <row r="1004" spans="1:25" ht="16" x14ac:dyDescent="0.2">
      <c r="A1004" s="679"/>
      <c r="B1004" s="679"/>
      <c r="C1004" s="705"/>
      <c r="D1004" s="705"/>
      <c r="S1004" s="660"/>
      <c r="T1004" s="660" t="str">
        <f t="shared" si="90"/>
        <v/>
      </c>
      <c r="U1004" s="660" t="str">
        <f t="shared" si="91"/>
        <v/>
      </c>
      <c r="V1004" s="660" t="str">
        <f t="shared" si="92"/>
        <v/>
      </c>
      <c r="W1004" s="660" t="str">
        <f t="shared" si="93"/>
        <v/>
      </c>
      <c r="X1004" s="660" t="str">
        <f t="shared" si="94"/>
        <v/>
      </c>
      <c r="Y1004" s="660" t="str">
        <f t="shared" si="95"/>
        <v/>
      </c>
    </row>
    <row r="1005" spans="1:25" ht="16" x14ac:dyDescent="0.2">
      <c r="A1005" s="679"/>
      <c r="B1005" s="679"/>
      <c r="C1005" s="705"/>
      <c r="D1005" s="705"/>
      <c r="S1005" s="660"/>
      <c r="T1005" s="660" t="str">
        <f t="shared" si="90"/>
        <v/>
      </c>
      <c r="U1005" s="660" t="str">
        <f t="shared" si="91"/>
        <v/>
      </c>
      <c r="V1005" s="660" t="str">
        <f t="shared" si="92"/>
        <v/>
      </c>
      <c r="W1005" s="660" t="str">
        <f t="shared" si="93"/>
        <v/>
      </c>
      <c r="X1005" s="660" t="str">
        <f t="shared" si="94"/>
        <v/>
      </c>
      <c r="Y1005" s="660" t="str">
        <f t="shared" si="95"/>
        <v/>
      </c>
    </row>
    <row r="1006" spans="1:25" ht="16" x14ac:dyDescent="0.2">
      <c r="A1006" s="679"/>
      <c r="B1006" s="679"/>
      <c r="C1006" s="705"/>
      <c r="D1006" s="705"/>
      <c r="S1006" s="660"/>
      <c r="T1006" s="660" t="str">
        <f t="shared" si="90"/>
        <v/>
      </c>
      <c r="U1006" s="660" t="str">
        <f t="shared" si="91"/>
        <v/>
      </c>
      <c r="V1006" s="660" t="str">
        <f t="shared" si="92"/>
        <v/>
      </c>
      <c r="W1006" s="660" t="str">
        <f t="shared" si="93"/>
        <v/>
      </c>
      <c r="X1006" s="660" t="str">
        <f t="shared" si="94"/>
        <v/>
      </c>
      <c r="Y1006" s="660" t="str">
        <f t="shared" si="95"/>
        <v/>
      </c>
    </row>
    <row r="1007" spans="1:25" ht="16" x14ac:dyDescent="0.2">
      <c r="A1007" s="679"/>
      <c r="B1007" s="679"/>
      <c r="C1007" s="705"/>
      <c r="D1007" s="705"/>
      <c r="S1007" s="660"/>
      <c r="T1007" s="660" t="str">
        <f t="shared" si="90"/>
        <v/>
      </c>
      <c r="U1007" s="660" t="str">
        <f t="shared" si="91"/>
        <v/>
      </c>
      <c r="V1007" s="660" t="str">
        <f t="shared" si="92"/>
        <v/>
      </c>
      <c r="W1007" s="660" t="str">
        <f t="shared" si="93"/>
        <v/>
      </c>
      <c r="X1007" s="660" t="str">
        <f t="shared" si="94"/>
        <v/>
      </c>
      <c r="Y1007" s="660" t="str">
        <f t="shared" si="95"/>
        <v/>
      </c>
    </row>
    <row r="1008" spans="1:25" ht="16" x14ac:dyDescent="0.2">
      <c r="A1008" s="679"/>
      <c r="B1008" s="679"/>
      <c r="C1008" s="705"/>
      <c r="D1008" s="705"/>
      <c r="S1008" s="660"/>
      <c r="T1008" s="660" t="str">
        <f t="shared" si="90"/>
        <v/>
      </c>
      <c r="U1008" s="660" t="str">
        <f t="shared" si="91"/>
        <v/>
      </c>
      <c r="V1008" s="660" t="str">
        <f t="shared" si="92"/>
        <v/>
      </c>
      <c r="W1008" s="660" t="str">
        <f t="shared" si="93"/>
        <v/>
      </c>
      <c r="X1008" s="660" t="str">
        <f t="shared" si="94"/>
        <v/>
      </c>
      <c r="Y1008" s="660" t="str">
        <f t="shared" si="95"/>
        <v/>
      </c>
    </row>
    <row r="1009" spans="1:25" ht="16" x14ac:dyDescent="0.2">
      <c r="A1009" s="679"/>
      <c r="B1009" s="679"/>
      <c r="C1009" s="705"/>
      <c r="D1009" s="705"/>
      <c r="S1009" s="660"/>
      <c r="T1009" s="660" t="str">
        <f t="shared" si="90"/>
        <v/>
      </c>
      <c r="U1009" s="660" t="str">
        <f t="shared" si="91"/>
        <v/>
      </c>
      <c r="V1009" s="660" t="str">
        <f t="shared" si="92"/>
        <v/>
      </c>
      <c r="W1009" s="660" t="str">
        <f t="shared" si="93"/>
        <v/>
      </c>
      <c r="X1009" s="660" t="str">
        <f t="shared" si="94"/>
        <v/>
      </c>
      <c r="Y1009" s="660" t="str">
        <f t="shared" si="95"/>
        <v/>
      </c>
    </row>
    <row r="1010" spans="1:25" ht="16" x14ac:dyDescent="0.2">
      <c r="A1010" s="679"/>
      <c r="B1010" s="679"/>
      <c r="C1010" s="705"/>
      <c r="D1010" s="705"/>
      <c r="S1010" s="660"/>
      <c r="T1010" s="660" t="str">
        <f t="shared" si="90"/>
        <v/>
      </c>
      <c r="U1010" s="660" t="str">
        <f t="shared" si="91"/>
        <v/>
      </c>
      <c r="V1010" s="660" t="str">
        <f t="shared" si="92"/>
        <v/>
      </c>
      <c r="W1010" s="660" t="str">
        <f t="shared" si="93"/>
        <v/>
      </c>
      <c r="X1010" s="660" t="str">
        <f t="shared" si="94"/>
        <v/>
      </c>
      <c r="Y1010" s="660" t="str">
        <f t="shared" si="95"/>
        <v/>
      </c>
    </row>
    <row r="1011" spans="1:25" ht="16" x14ac:dyDescent="0.2">
      <c r="A1011" s="679"/>
      <c r="B1011" s="679"/>
      <c r="C1011" s="705"/>
      <c r="D1011" s="705"/>
      <c r="S1011" s="660"/>
      <c r="T1011" s="660" t="str">
        <f t="shared" si="90"/>
        <v/>
      </c>
      <c r="U1011" s="660" t="str">
        <f t="shared" si="91"/>
        <v/>
      </c>
      <c r="V1011" s="660" t="str">
        <f t="shared" si="92"/>
        <v/>
      </c>
      <c r="W1011" s="660" t="str">
        <f t="shared" si="93"/>
        <v/>
      </c>
      <c r="X1011" s="660" t="str">
        <f t="shared" si="94"/>
        <v/>
      </c>
      <c r="Y1011" s="660" t="str">
        <f t="shared" si="95"/>
        <v/>
      </c>
    </row>
    <row r="1012" spans="1:25" ht="16" x14ac:dyDescent="0.2">
      <c r="A1012" s="679"/>
      <c r="B1012" s="679"/>
      <c r="C1012" s="705"/>
      <c r="D1012" s="705"/>
      <c r="S1012" s="660"/>
      <c r="T1012" s="660" t="str">
        <f t="shared" si="90"/>
        <v/>
      </c>
      <c r="U1012" s="660" t="str">
        <f t="shared" si="91"/>
        <v/>
      </c>
      <c r="V1012" s="660" t="str">
        <f t="shared" si="92"/>
        <v/>
      </c>
      <c r="W1012" s="660" t="str">
        <f t="shared" si="93"/>
        <v/>
      </c>
      <c r="X1012" s="660" t="str">
        <f t="shared" si="94"/>
        <v/>
      </c>
      <c r="Y1012" s="660" t="str">
        <f t="shared" si="95"/>
        <v/>
      </c>
    </row>
    <row r="1013" spans="1:25" ht="16" x14ac:dyDescent="0.2">
      <c r="A1013" s="679"/>
      <c r="B1013" s="679"/>
      <c r="C1013" s="705"/>
      <c r="D1013" s="705"/>
      <c r="S1013" s="660"/>
      <c r="T1013" s="660" t="str">
        <f t="shared" si="90"/>
        <v/>
      </c>
      <c r="U1013" s="660" t="str">
        <f t="shared" si="91"/>
        <v/>
      </c>
      <c r="V1013" s="660" t="str">
        <f t="shared" si="92"/>
        <v/>
      </c>
      <c r="W1013" s="660" t="str">
        <f t="shared" si="93"/>
        <v/>
      </c>
      <c r="X1013" s="660" t="str">
        <f t="shared" si="94"/>
        <v/>
      </c>
      <c r="Y1013" s="660" t="str">
        <f t="shared" si="95"/>
        <v/>
      </c>
    </row>
    <row r="1014" spans="1:25" ht="16" x14ac:dyDescent="0.2">
      <c r="A1014" s="679"/>
      <c r="B1014" s="679"/>
      <c r="C1014" s="705"/>
      <c r="D1014" s="705"/>
      <c r="S1014" s="660"/>
      <c r="T1014" s="660" t="str">
        <f t="shared" si="90"/>
        <v/>
      </c>
      <c r="U1014" s="660" t="str">
        <f t="shared" si="91"/>
        <v/>
      </c>
      <c r="V1014" s="660" t="str">
        <f t="shared" si="92"/>
        <v/>
      </c>
      <c r="W1014" s="660" t="str">
        <f t="shared" si="93"/>
        <v/>
      </c>
      <c r="X1014" s="660" t="str">
        <f t="shared" si="94"/>
        <v/>
      </c>
      <c r="Y1014" s="660" t="str">
        <f t="shared" si="95"/>
        <v/>
      </c>
    </row>
    <row r="1015" spans="1:25" ht="16" x14ac:dyDescent="0.2">
      <c r="A1015" s="679"/>
      <c r="B1015" s="679"/>
      <c r="C1015" s="705"/>
      <c r="D1015" s="705"/>
      <c r="S1015" s="660"/>
      <c r="T1015" s="660" t="str">
        <f t="shared" si="90"/>
        <v/>
      </c>
      <c r="U1015" s="660" t="str">
        <f t="shared" si="91"/>
        <v/>
      </c>
      <c r="V1015" s="660" t="str">
        <f t="shared" si="92"/>
        <v/>
      </c>
      <c r="W1015" s="660" t="str">
        <f t="shared" si="93"/>
        <v/>
      </c>
      <c r="X1015" s="660" t="str">
        <f t="shared" si="94"/>
        <v/>
      </c>
      <c r="Y1015" s="660" t="str">
        <f t="shared" si="95"/>
        <v/>
      </c>
    </row>
    <row r="1016" spans="1:25" ht="16" x14ac:dyDescent="0.2">
      <c r="A1016" s="679"/>
      <c r="B1016" s="679"/>
      <c r="C1016" s="705"/>
      <c r="D1016" s="705"/>
      <c r="S1016" s="660"/>
      <c r="T1016" s="660" t="str">
        <f t="shared" si="90"/>
        <v/>
      </c>
      <c r="U1016" s="660" t="str">
        <f t="shared" si="91"/>
        <v/>
      </c>
      <c r="V1016" s="660" t="str">
        <f t="shared" si="92"/>
        <v/>
      </c>
      <c r="W1016" s="660" t="str">
        <f t="shared" si="93"/>
        <v/>
      </c>
      <c r="X1016" s="660" t="str">
        <f t="shared" si="94"/>
        <v/>
      </c>
      <c r="Y1016" s="660" t="str">
        <f t="shared" si="95"/>
        <v/>
      </c>
    </row>
    <row r="1017" spans="1:25" ht="16" x14ac:dyDescent="0.2">
      <c r="A1017" s="679"/>
      <c r="B1017" s="679"/>
      <c r="C1017" s="705"/>
      <c r="D1017" s="705"/>
      <c r="S1017" s="660"/>
      <c r="T1017" s="660" t="str">
        <f t="shared" si="90"/>
        <v/>
      </c>
      <c r="U1017" s="660" t="str">
        <f t="shared" si="91"/>
        <v/>
      </c>
      <c r="V1017" s="660" t="str">
        <f t="shared" si="92"/>
        <v/>
      </c>
      <c r="W1017" s="660" t="str">
        <f t="shared" si="93"/>
        <v/>
      </c>
      <c r="X1017" s="660" t="str">
        <f t="shared" si="94"/>
        <v/>
      </c>
      <c r="Y1017" s="660" t="str">
        <f t="shared" si="95"/>
        <v/>
      </c>
    </row>
    <row r="1018" spans="1:25" ht="16" x14ac:dyDescent="0.2">
      <c r="A1018" s="679"/>
      <c r="B1018" s="679"/>
      <c r="C1018" s="705"/>
      <c r="D1018" s="705"/>
      <c r="S1018" s="660"/>
      <c r="T1018" s="660" t="str">
        <f t="shared" si="90"/>
        <v/>
      </c>
      <c r="U1018" s="660" t="str">
        <f t="shared" si="91"/>
        <v/>
      </c>
      <c r="V1018" s="660" t="str">
        <f t="shared" si="92"/>
        <v/>
      </c>
      <c r="W1018" s="660" t="str">
        <f t="shared" si="93"/>
        <v/>
      </c>
      <c r="X1018" s="660" t="str">
        <f t="shared" si="94"/>
        <v/>
      </c>
      <c r="Y1018" s="660" t="str">
        <f t="shared" si="95"/>
        <v/>
      </c>
    </row>
    <row r="1019" spans="1:25" ht="16" x14ac:dyDescent="0.2">
      <c r="A1019" s="679"/>
      <c r="B1019" s="679"/>
      <c r="C1019" s="705"/>
      <c r="D1019" s="705"/>
      <c r="S1019" s="660"/>
      <c r="T1019" s="660" t="str">
        <f t="shared" si="90"/>
        <v/>
      </c>
      <c r="U1019" s="660" t="str">
        <f t="shared" si="91"/>
        <v/>
      </c>
      <c r="V1019" s="660" t="str">
        <f t="shared" si="92"/>
        <v/>
      </c>
      <c r="W1019" s="660" t="str">
        <f t="shared" si="93"/>
        <v/>
      </c>
      <c r="X1019" s="660" t="str">
        <f t="shared" si="94"/>
        <v/>
      </c>
      <c r="Y1019" s="660" t="str">
        <f t="shared" si="95"/>
        <v/>
      </c>
    </row>
    <row r="1020" spans="1:25" ht="16" x14ac:dyDescent="0.2">
      <c r="A1020" s="679"/>
      <c r="B1020" s="679"/>
      <c r="C1020" s="705"/>
      <c r="D1020" s="705"/>
      <c r="S1020" s="660"/>
      <c r="T1020" s="660" t="str">
        <f t="shared" si="90"/>
        <v/>
      </c>
      <c r="U1020" s="660" t="str">
        <f t="shared" si="91"/>
        <v/>
      </c>
      <c r="V1020" s="660" t="str">
        <f t="shared" si="92"/>
        <v/>
      </c>
      <c r="W1020" s="660" t="str">
        <f t="shared" si="93"/>
        <v/>
      </c>
      <c r="X1020" s="660" t="str">
        <f t="shared" si="94"/>
        <v/>
      </c>
      <c r="Y1020" s="660" t="str">
        <f t="shared" si="95"/>
        <v/>
      </c>
    </row>
    <row r="1021" spans="1:25" ht="16" x14ac:dyDescent="0.2">
      <c r="A1021" s="679"/>
      <c r="B1021" s="679"/>
      <c r="C1021" s="705"/>
      <c r="D1021" s="705"/>
      <c r="S1021" s="660"/>
      <c r="T1021" s="660" t="str">
        <f t="shared" si="90"/>
        <v/>
      </c>
      <c r="U1021" s="660" t="str">
        <f t="shared" si="91"/>
        <v/>
      </c>
      <c r="V1021" s="660" t="str">
        <f t="shared" si="92"/>
        <v/>
      </c>
      <c r="W1021" s="660" t="str">
        <f t="shared" si="93"/>
        <v/>
      </c>
      <c r="X1021" s="660" t="str">
        <f t="shared" si="94"/>
        <v/>
      </c>
      <c r="Y1021" s="660" t="str">
        <f t="shared" si="95"/>
        <v/>
      </c>
    </row>
    <row r="1022" spans="1:25" ht="16" x14ac:dyDescent="0.2">
      <c r="A1022" s="679"/>
      <c r="B1022" s="679"/>
      <c r="C1022" s="705"/>
      <c r="D1022" s="705"/>
      <c r="S1022" s="660"/>
      <c r="T1022" s="660" t="str">
        <f t="shared" si="90"/>
        <v/>
      </c>
      <c r="U1022" s="660" t="str">
        <f t="shared" si="91"/>
        <v/>
      </c>
      <c r="V1022" s="660" t="str">
        <f t="shared" si="92"/>
        <v/>
      </c>
      <c r="W1022" s="660" t="str">
        <f t="shared" si="93"/>
        <v/>
      </c>
      <c r="X1022" s="660" t="str">
        <f t="shared" si="94"/>
        <v/>
      </c>
      <c r="Y1022" s="660" t="str">
        <f t="shared" si="95"/>
        <v/>
      </c>
    </row>
    <row r="1023" spans="1:25" ht="16" x14ac:dyDescent="0.2">
      <c r="A1023" s="679"/>
      <c r="B1023" s="679"/>
      <c r="C1023" s="705"/>
      <c r="D1023" s="705"/>
      <c r="S1023" s="660"/>
      <c r="T1023" s="660" t="str">
        <f t="shared" si="90"/>
        <v/>
      </c>
      <c r="U1023" s="660" t="str">
        <f t="shared" si="91"/>
        <v/>
      </c>
      <c r="V1023" s="660" t="str">
        <f t="shared" si="92"/>
        <v/>
      </c>
      <c r="W1023" s="660" t="str">
        <f t="shared" si="93"/>
        <v/>
      </c>
      <c r="X1023" s="660" t="str">
        <f t="shared" si="94"/>
        <v/>
      </c>
      <c r="Y1023" s="660" t="str">
        <f t="shared" si="95"/>
        <v/>
      </c>
    </row>
    <row r="1024" spans="1:25" ht="16" x14ac:dyDescent="0.2">
      <c r="A1024" s="679"/>
      <c r="B1024" s="679"/>
      <c r="C1024" s="705"/>
      <c r="D1024" s="705"/>
      <c r="S1024" s="660"/>
      <c r="T1024" s="660" t="str">
        <f t="shared" si="90"/>
        <v/>
      </c>
      <c r="U1024" s="660" t="str">
        <f t="shared" si="91"/>
        <v/>
      </c>
      <c r="V1024" s="660" t="str">
        <f t="shared" si="92"/>
        <v/>
      </c>
      <c r="W1024" s="660" t="str">
        <f t="shared" si="93"/>
        <v/>
      </c>
      <c r="X1024" s="660" t="str">
        <f t="shared" si="94"/>
        <v/>
      </c>
      <c r="Y1024" s="660" t="str">
        <f t="shared" si="95"/>
        <v/>
      </c>
    </row>
    <row r="1025" spans="1:25" ht="16" x14ac:dyDescent="0.2">
      <c r="A1025" s="679"/>
      <c r="B1025" s="679"/>
      <c r="C1025" s="705"/>
      <c r="D1025" s="705"/>
      <c r="S1025" s="660"/>
      <c r="T1025" s="660" t="str">
        <f t="shared" si="90"/>
        <v/>
      </c>
      <c r="U1025" s="660" t="str">
        <f t="shared" si="91"/>
        <v/>
      </c>
      <c r="V1025" s="660" t="str">
        <f t="shared" si="92"/>
        <v/>
      </c>
      <c r="W1025" s="660" t="str">
        <f t="shared" si="93"/>
        <v/>
      </c>
      <c r="X1025" s="660" t="str">
        <f t="shared" si="94"/>
        <v/>
      </c>
      <c r="Y1025" s="660" t="str">
        <f t="shared" si="95"/>
        <v/>
      </c>
    </row>
    <row r="1026" spans="1:25" ht="16" x14ac:dyDescent="0.2">
      <c r="A1026" s="679"/>
      <c r="B1026" s="679"/>
      <c r="C1026" s="705"/>
      <c r="D1026" s="705"/>
      <c r="S1026" s="660"/>
      <c r="T1026" s="660" t="str">
        <f t="shared" si="90"/>
        <v/>
      </c>
      <c r="U1026" s="660" t="str">
        <f t="shared" si="91"/>
        <v/>
      </c>
      <c r="V1026" s="660" t="str">
        <f t="shared" si="92"/>
        <v/>
      </c>
      <c r="W1026" s="660" t="str">
        <f t="shared" si="93"/>
        <v/>
      </c>
      <c r="X1026" s="660" t="str">
        <f t="shared" si="94"/>
        <v/>
      </c>
      <c r="Y1026" s="660" t="str">
        <f t="shared" si="95"/>
        <v/>
      </c>
    </row>
    <row r="1027" spans="1:25" ht="16" x14ac:dyDescent="0.2">
      <c r="A1027" s="679"/>
      <c r="B1027" s="679"/>
      <c r="C1027" s="705"/>
      <c r="D1027" s="705"/>
      <c r="S1027" s="660"/>
      <c r="T1027" s="660" t="str">
        <f t="shared" si="90"/>
        <v/>
      </c>
      <c r="U1027" s="660" t="str">
        <f t="shared" si="91"/>
        <v/>
      </c>
      <c r="V1027" s="660" t="str">
        <f t="shared" si="92"/>
        <v/>
      </c>
      <c r="W1027" s="660" t="str">
        <f t="shared" si="93"/>
        <v/>
      </c>
      <c r="X1027" s="660" t="str">
        <f t="shared" si="94"/>
        <v/>
      </c>
      <c r="Y1027" s="660" t="str">
        <f t="shared" si="95"/>
        <v/>
      </c>
    </row>
    <row r="1028" spans="1:25" ht="16" x14ac:dyDescent="0.2">
      <c r="A1028" s="679"/>
      <c r="B1028" s="679"/>
      <c r="C1028" s="705"/>
      <c r="D1028" s="705"/>
      <c r="S1028" s="660"/>
      <c r="T1028" s="660" t="str">
        <f t="shared" ref="T1028:T1091" si="96">IF(LEN($A1028)&gt;=2,LEFT($A1028,6),"")</f>
        <v/>
      </c>
      <c r="U1028" s="660" t="str">
        <f t="shared" ref="U1028:U1091" si="97">IF(LEN($A1028)&gt;=2,LEFT($A1028,5),"")</f>
        <v/>
      </c>
      <c r="V1028" s="660" t="str">
        <f t="shared" ref="V1028:V1091" si="98">IF(LEN($A1028)&gt;=2,LEFT($A1028,4),"")</f>
        <v/>
      </c>
      <c r="W1028" s="660" t="str">
        <f t="shared" ref="W1028:W1091" si="99">IF(LEN($A1028)&gt;=2,LEFT($A1028,3),"")</f>
        <v/>
      </c>
      <c r="X1028" s="660" t="str">
        <f t="shared" ref="X1028:X1091" si="100">IF(LEN($A1028)&gt;=2,LEFT($A1028,2),"")</f>
        <v/>
      </c>
      <c r="Y1028" s="660" t="str">
        <f t="shared" ref="Y1028:Y1091" si="101">IF(LEN($A1028)&gt;=2,LEFT($A1028,1),"")</f>
        <v/>
      </c>
    </row>
    <row r="1029" spans="1:25" ht="16" x14ac:dyDescent="0.2">
      <c r="A1029" s="679"/>
      <c r="B1029" s="679"/>
      <c r="C1029" s="705"/>
      <c r="D1029" s="705"/>
      <c r="S1029" s="660"/>
      <c r="T1029" s="660" t="str">
        <f t="shared" si="96"/>
        <v/>
      </c>
      <c r="U1029" s="660" t="str">
        <f t="shared" si="97"/>
        <v/>
      </c>
      <c r="V1029" s="660" t="str">
        <f t="shared" si="98"/>
        <v/>
      </c>
      <c r="W1029" s="660" t="str">
        <f t="shared" si="99"/>
        <v/>
      </c>
      <c r="X1029" s="660" t="str">
        <f t="shared" si="100"/>
        <v/>
      </c>
      <c r="Y1029" s="660" t="str">
        <f t="shared" si="101"/>
        <v/>
      </c>
    </row>
    <row r="1030" spans="1:25" ht="16" x14ac:dyDescent="0.2">
      <c r="A1030" s="679"/>
      <c r="B1030" s="679"/>
      <c r="C1030" s="705"/>
      <c r="D1030" s="705"/>
      <c r="S1030" s="660"/>
      <c r="T1030" s="660" t="str">
        <f t="shared" si="96"/>
        <v/>
      </c>
      <c r="U1030" s="660" t="str">
        <f t="shared" si="97"/>
        <v/>
      </c>
      <c r="V1030" s="660" t="str">
        <f t="shared" si="98"/>
        <v/>
      </c>
      <c r="W1030" s="660" t="str">
        <f t="shared" si="99"/>
        <v/>
      </c>
      <c r="X1030" s="660" t="str">
        <f t="shared" si="100"/>
        <v/>
      </c>
      <c r="Y1030" s="660" t="str">
        <f t="shared" si="101"/>
        <v/>
      </c>
    </row>
    <row r="1031" spans="1:25" ht="16" x14ac:dyDescent="0.2">
      <c r="A1031" s="679"/>
      <c r="B1031" s="679"/>
      <c r="C1031" s="705"/>
      <c r="D1031" s="705"/>
      <c r="S1031" s="660"/>
      <c r="T1031" s="660" t="str">
        <f t="shared" si="96"/>
        <v/>
      </c>
      <c r="U1031" s="660" t="str">
        <f t="shared" si="97"/>
        <v/>
      </c>
      <c r="V1031" s="660" t="str">
        <f t="shared" si="98"/>
        <v/>
      </c>
      <c r="W1031" s="660" t="str">
        <f t="shared" si="99"/>
        <v/>
      </c>
      <c r="X1031" s="660" t="str">
        <f t="shared" si="100"/>
        <v/>
      </c>
      <c r="Y1031" s="660" t="str">
        <f t="shared" si="101"/>
        <v/>
      </c>
    </row>
    <row r="1032" spans="1:25" ht="16" x14ac:dyDescent="0.2">
      <c r="A1032" s="679"/>
      <c r="B1032" s="679"/>
      <c r="C1032" s="705"/>
      <c r="D1032" s="705"/>
      <c r="S1032" s="660"/>
      <c r="T1032" s="660" t="str">
        <f t="shared" si="96"/>
        <v/>
      </c>
      <c r="U1032" s="660" t="str">
        <f t="shared" si="97"/>
        <v/>
      </c>
      <c r="V1032" s="660" t="str">
        <f t="shared" si="98"/>
        <v/>
      </c>
      <c r="W1032" s="660" t="str">
        <f t="shared" si="99"/>
        <v/>
      </c>
      <c r="X1032" s="660" t="str">
        <f t="shared" si="100"/>
        <v/>
      </c>
      <c r="Y1032" s="660" t="str">
        <f t="shared" si="101"/>
        <v/>
      </c>
    </row>
    <row r="1033" spans="1:25" ht="16" x14ac:dyDescent="0.2">
      <c r="A1033" s="679"/>
      <c r="B1033" s="679"/>
      <c r="C1033" s="705"/>
      <c r="D1033" s="705"/>
      <c r="S1033" s="660"/>
      <c r="T1033" s="660" t="str">
        <f t="shared" si="96"/>
        <v/>
      </c>
      <c r="U1033" s="660" t="str">
        <f t="shared" si="97"/>
        <v/>
      </c>
      <c r="V1033" s="660" t="str">
        <f t="shared" si="98"/>
        <v/>
      </c>
      <c r="W1033" s="660" t="str">
        <f t="shared" si="99"/>
        <v/>
      </c>
      <c r="X1033" s="660" t="str">
        <f t="shared" si="100"/>
        <v/>
      </c>
      <c r="Y1033" s="660" t="str">
        <f t="shared" si="101"/>
        <v/>
      </c>
    </row>
    <row r="1034" spans="1:25" ht="16" x14ac:dyDescent="0.2">
      <c r="A1034" s="679"/>
      <c r="B1034" s="679"/>
      <c r="C1034" s="705"/>
      <c r="D1034" s="705"/>
      <c r="S1034" s="660"/>
      <c r="T1034" s="660" t="str">
        <f t="shared" si="96"/>
        <v/>
      </c>
      <c r="U1034" s="660" t="str">
        <f t="shared" si="97"/>
        <v/>
      </c>
      <c r="V1034" s="660" t="str">
        <f t="shared" si="98"/>
        <v/>
      </c>
      <c r="W1034" s="660" t="str">
        <f t="shared" si="99"/>
        <v/>
      </c>
      <c r="X1034" s="660" t="str">
        <f t="shared" si="100"/>
        <v/>
      </c>
      <c r="Y1034" s="660" t="str">
        <f t="shared" si="101"/>
        <v/>
      </c>
    </row>
    <row r="1035" spans="1:25" ht="16" x14ac:dyDescent="0.2">
      <c r="A1035" s="679"/>
      <c r="B1035" s="679"/>
      <c r="C1035" s="705"/>
      <c r="D1035" s="705"/>
      <c r="S1035" s="660"/>
      <c r="T1035" s="660" t="str">
        <f t="shared" si="96"/>
        <v/>
      </c>
      <c r="U1035" s="660" t="str">
        <f t="shared" si="97"/>
        <v/>
      </c>
      <c r="V1035" s="660" t="str">
        <f t="shared" si="98"/>
        <v/>
      </c>
      <c r="W1035" s="660" t="str">
        <f t="shared" si="99"/>
        <v/>
      </c>
      <c r="X1035" s="660" t="str">
        <f t="shared" si="100"/>
        <v/>
      </c>
      <c r="Y1035" s="660" t="str">
        <f t="shared" si="101"/>
        <v/>
      </c>
    </row>
    <row r="1036" spans="1:25" ht="16" x14ac:dyDescent="0.2">
      <c r="A1036" s="679"/>
      <c r="B1036" s="679"/>
      <c r="C1036" s="705"/>
      <c r="D1036" s="705"/>
      <c r="S1036" s="660"/>
      <c r="T1036" s="660" t="str">
        <f t="shared" si="96"/>
        <v/>
      </c>
      <c r="U1036" s="660" t="str">
        <f t="shared" si="97"/>
        <v/>
      </c>
      <c r="V1036" s="660" t="str">
        <f t="shared" si="98"/>
        <v/>
      </c>
      <c r="W1036" s="660" t="str">
        <f t="shared" si="99"/>
        <v/>
      </c>
      <c r="X1036" s="660" t="str">
        <f t="shared" si="100"/>
        <v/>
      </c>
      <c r="Y1036" s="660" t="str">
        <f t="shared" si="101"/>
        <v/>
      </c>
    </row>
    <row r="1037" spans="1:25" ht="16" x14ac:dyDescent="0.2">
      <c r="A1037" s="679"/>
      <c r="B1037" s="679"/>
      <c r="C1037" s="705"/>
      <c r="D1037" s="705"/>
      <c r="S1037" s="660"/>
      <c r="T1037" s="660" t="str">
        <f t="shared" si="96"/>
        <v/>
      </c>
      <c r="U1037" s="660" t="str">
        <f t="shared" si="97"/>
        <v/>
      </c>
      <c r="V1037" s="660" t="str">
        <f t="shared" si="98"/>
        <v/>
      </c>
      <c r="W1037" s="660" t="str">
        <f t="shared" si="99"/>
        <v/>
      </c>
      <c r="X1037" s="660" t="str">
        <f t="shared" si="100"/>
        <v/>
      </c>
      <c r="Y1037" s="660" t="str">
        <f t="shared" si="101"/>
        <v/>
      </c>
    </row>
    <row r="1038" spans="1:25" ht="16" x14ac:dyDescent="0.2">
      <c r="A1038" s="679"/>
      <c r="B1038" s="679"/>
      <c r="C1038" s="705"/>
      <c r="D1038" s="705"/>
      <c r="S1038" s="660"/>
      <c r="T1038" s="660" t="str">
        <f t="shared" si="96"/>
        <v/>
      </c>
      <c r="U1038" s="660" t="str">
        <f t="shared" si="97"/>
        <v/>
      </c>
      <c r="V1038" s="660" t="str">
        <f t="shared" si="98"/>
        <v/>
      </c>
      <c r="W1038" s="660" t="str">
        <f t="shared" si="99"/>
        <v/>
      </c>
      <c r="X1038" s="660" t="str">
        <f t="shared" si="100"/>
        <v/>
      </c>
      <c r="Y1038" s="660" t="str">
        <f t="shared" si="101"/>
        <v/>
      </c>
    </row>
    <row r="1039" spans="1:25" ht="16" x14ac:dyDescent="0.2">
      <c r="A1039" s="679"/>
      <c r="B1039" s="679"/>
      <c r="C1039" s="705"/>
      <c r="D1039" s="705"/>
      <c r="S1039" s="660"/>
      <c r="T1039" s="660" t="str">
        <f t="shared" si="96"/>
        <v/>
      </c>
      <c r="U1039" s="660" t="str">
        <f t="shared" si="97"/>
        <v/>
      </c>
      <c r="V1039" s="660" t="str">
        <f t="shared" si="98"/>
        <v/>
      </c>
      <c r="W1039" s="660" t="str">
        <f t="shared" si="99"/>
        <v/>
      </c>
      <c r="X1039" s="660" t="str">
        <f t="shared" si="100"/>
        <v/>
      </c>
      <c r="Y1039" s="660" t="str">
        <f t="shared" si="101"/>
        <v/>
      </c>
    </row>
    <row r="1040" spans="1:25" ht="16" x14ac:dyDescent="0.2">
      <c r="A1040" s="679"/>
      <c r="B1040" s="679"/>
      <c r="C1040" s="705"/>
      <c r="D1040" s="705"/>
      <c r="S1040" s="660"/>
      <c r="T1040" s="660" t="str">
        <f t="shared" si="96"/>
        <v/>
      </c>
      <c r="U1040" s="660" t="str">
        <f t="shared" si="97"/>
        <v/>
      </c>
      <c r="V1040" s="660" t="str">
        <f t="shared" si="98"/>
        <v/>
      </c>
      <c r="W1040" s="660" t="str">
        <f t="shared" si="99"/>
        <v/>
      </c>
      <c r="X1040" s="660" t="str">
        <f t="shared" si="100"/>
        <v/>
      </c>
      <c r="Y1040" s="660" t="str">
        <f t="shared" si="101"/>
        <v/>
      </c>
    </row>
    <row r="1041" spans="1:25" ht="16" x14ac:dyDescent="0.2">
      <c r="A1041" s="679"/>
      <c r="B1041" s="679"/>
      <c r="C1041" s="705"/>
      <c r="D1041" s="705"/>
      <c r="S1041" s="660"/>
      <c r="T1041" s="660" t="str">
        <f t="shared" si="96"/>
        <v/>
      </c>
      <c r="U1041" s="660" t="str">
        <f t="shared" si="97"/>
        <v/>
      </c>
      <c r="V1041" s="660" t="str">
        <f t="shared" si="98"/>
        <v/>
      </c>
      <c r="W1041" s="660" t="str">
        <f t="shared" si="99"/>
        <v/>
      </c>
      <c r="X1041" s="660" t="str">
        <f t="shared" si="100"/>
        <v/>
      </c>
      <c r="Y1041" s="660" t="str">
        <f t="shared" si="101"/>
        <v/>
      </c>
    </row>
    <row r="1042" spans="1:25" ht="16" x14ac:dyDescent="0.2">
      <c r="A1042" s="679"/>
      <c r="B1042" s="679"/>
      <c r="C1042" s="705"/>
      <c r="D1042" s="705"/>
      <c r="S1042" s="660"/>
      <c r="T1042" s="660" t="str">
        <f t="shared" si="96"/>
        <v/>
      </c>
      <c r="U1042" s="660" t="str">
        <f t="shared" si="97"/>
        <v/>
      </c>
      <c r="V1042" s="660" t="str">
        <f t="shared" si="98"/>
        <v/>
      </c>
      <c r="W1042" s="660" t="str">
        <f t="shared" si="99"/>
        <v/>
      </c>
      <c r="X1042" s="660" t="str">
        <f t="shared" si="100"/>
        <v/>
      </c>
      <c r="Y1042" s="660" t="str">
        <f t="shared" si="101"/>
        <v/>
      </c>
    </row>
    <row r="1043" spans="1:25" ht="16" x14ac:dyDescent="0.2">
      <c r="A1043" s="679"/>
      <c r="B1043" s="679"/>
      <c r="C1043" s="705"/>
      <c r="D1043" s="705"/>
      <c r="S1043" s="660"/>
      <c r="T1043" s="660" t="str">
        <f t="shared" si="96"/>
        <v/>
      </c>
      <c r="U1043" s="660" t="str">
        <f t="shared" si="97"/>
        <v/>
      </c>
      <c r="V1043" s="660" t="str">
        <f t="shared" si="98"/>
        <v/>
      </c>
      <c r="W1043" s="660" t="str">
        <f t="shared" si="99"/>
        <v/>
      </c>
      <c r="X1043" s="660" t="str">
        <f t="shared" si="100"/>
        <v/>
      </c>
      <c r="Y1043" s="660" t="str">
        <f t="shared" si="101"/>
        <v/>
      </c>
    </row>
    <row r="1044" spans="1:25" ht="16" x14ac:dyDescent="0.2">
      <c r="A1044" s="679"/>
      <c r="B1044" s="679"/>
      <c r="C1044" s="705"/>
      <c r="D1044" s="705"/>
      <c r="S1044" s="660"/>
      <c r="T1044" s="660" t="str">
        <f t="shared" si="96"/>
        <v/>
      </c>
      <c r="U1044" s="660" t="str">
        <f t="shared" si="97"/>
        <v/>
      </c>
      <c r="V1044" s="660" t="str">
        <f t="shared" si="98"/>
        <v/>
      </c>
      <c r="W1044" s="660" t="str">
        <f t="shared" si="99"/>
        <v/>
      </c>
      <c r="X1044" s="660" t="str">
        <f t="shared" si="100"/>
        <v/>
      </c>
      <c r="Y1044" s="660" t="str">
        <f t="shared" si="101"/>
        <v/>
      </c>
    </row>
    <row r="1045" spans="1:25" ht="16" x14ac:dyDescent="0.2">
      <c r="A1045" s="679"/>
      <c r="B1045" s="679"/>
      <c r="C1045" s="705"/>
      <c r="D1045" s="705"/>
      <c r="S1045" s="660"/>
      <c r="T1045" s="660" t="str">
        <f t="shared" si="96"/>
        <v/>
      </c>
      <c r="U1045" s="660" t="str">
        <f t="shared" si="97"/>
        <v/>
      </c>
      <c r="V1045" s="660" t="str">
        <f t="shared" si="98"/>
        <v/>
      </c>
      <c r="W1045" s="660" t="str">
        <f t="shared" si="99"/>
        <v/>
      </c>
      <c r="X1045" s="660" t="str">
        <f t="shared" si="100"/>
        <v/>
      </c>
      <c r="Y1045" s="660" t="str">
        <f t="shared" si="101"/>
        <v/>
      </c>
    </row>
    <row r="1046" spans="1:25" ht="16" x14ac:dyDescent="0.2">
      <c r="A1046" s="679"/>
      <c r="B1046" s="679"/>
      <c r="C1046" s="705"/>
      <c r="D1046" s="705"/>
      <c r="S1046" s="660"/>
      <c r="T1046" s="660" t="str">
        <f t="shared" si="96"/>
        <v/>
      </c>
      <c r="U1046" s="660" t="str">
        <f t="shared" si="97"/>
        <v/>
      </c>
      <c r="V1046" s="660" t="str">
        <f t="shared" si="98"/>
        <v/>
      </c>
      <c r="W1046" s="660" t="str">
        <f t="shared" si="99"/>
        <v/>
      </c>
      <c r="X1046" s="660" t="str">
        <f t="shared" si="100"/>
        <v/>
      </c>
      <c r="Y1046" s="660" t="str">
        <f t="shared" si="101"/>
        <v/>
      </c>
    </row>
    <row r="1047" spans="1:25" ht="16" x14ac:dyDescent="0.2">
      <c r="A1047" s="679"/>
      <c r="B1047" s="679"/>
      <c r="C1047" s="705"/>
      <c r="D1047" s="705"/>
      <c r="S1047" s="660"/>
      <c r="T1047" s="660" t="str">
        <f t="shared" si="96"/>
        <v/>
      </c>
      <c r="U1047" s="660" t="str">
        <f t="shared" si="97"/>
        <v/>
      </c>
      <c r="V1047" s="660" t="str">
        <f t="shared" si="98"/>
        <v/>
      </c>
      <c r="W1047" s="660" t="str">
        <f t="shared" si="99"/>
        <v/>
      </c>
      <c r="X1047" s="660" t="str">
        <f t="shared" si="100"/>
        <v/>
      </c>
      <c r="Y1047" s="660" t="str">
        <f t="shared" si="101"/>
        <v/>
      </c>
    </row>
    <row r="1048" spans="1:25" ht="16" x14ac:dyDescent="0.2">
      <c r="A1048" s="679"/>
      <c r="B1048" s="679"/>
      <c r="C1048" s="705"/>
      <c r="D1048" s="705"/>
      <c r="S1048" s="660"/>
      <c r="T1048" s="660" t="str">
        <f t="shared" si="96"/>
        <v/>
      </c>
      <c r="U1048" s="660" t="str">
        <f t="shared" si="97"/>
        <v/>
      </c>
      <c r="V1048" s="660" t="str">
        <f t="shared" si="98"/>
        <v/>
      </c>
      <c r="W1048" s="660" t="str">
        <f t="shared" si="99"/>
        <v/>
      </c>
      <c r="X1048" s="660" t="str">
        <f t="shared" si="100"/>
        <v/>
      </c>
      <c r="Y1048" s="660" t="str">
        <f t="shared" si="101"/>
        <v/>
      </c>
    </row>
    <row r="1049" spans="1:25" ht="16" x14ac:dyDescent="0.2">
      <c r="A1049" s="679"/>
      <c r="B1049" s="679"/>
      <c r="C1049" s="705"/>
      <c r="D1049" s="705"/>
      <c r="S1049" s="660"/>
      <c r="T1049" s="660" t="str">
        <f t="shared" si="96"/>
        <v/>
      </c>
      <c r="U1049" s="660" t="str">
        <f t="shared" si="97"/>
        <v/>
      </c>
      <c r="V1049" s="660" t="str">
        <f t="shared" si="98"/>
        <v/>
      </c>
      <c r="W1049" s="660" t="str">
        <f t="shared" si="99"/>
        <v/>
      </c>
      <c r="X1049" s="660" t="str">
        <f t="shared" si="100"/>
        <v/>
      </c>
      <c r="Y1049" s="660" t="str">
        <f t="shared" si="101"/>
        <v/>
      </c>
    </row>
    <row r="1050" spans="1:25" ht="16" x14ac:dyDescent="0.2">
      <c r="A1050" s="679"/>
      <c r="B1050" s="679"/>
      <c r="C1050" s="705"/>
      <c r="D1050" s="705"/>
      <c r="S1050" s="660"/>
      <c r="T1050" s="660" t="str">
        <f t="shared" si="96"/>
        <v/>
      </c>
      <c r="U1050" s="660" t="str">
        <f t="shared" si="97"/>
        <v/>
      </c>
      <c r="V1050" s="660" t="str">
        <f t="shared" si="98"/>
        <v/>
      </c>
      <c r="W1050" s="660" t="str">
        <f t="shared" si="99"/>
        <v/>
      </c>
      <c r="X1050" s="660" t="str">
        <f t="shared" si="100"/>
        <v/>
      </c>
      <c r="Y1050" s="660" t="str">
        <f t="shared" si="101"/>
        <v/>
      </c>
    </row>
    <row r="1051" spans="1:25" ht="16" x14ac:dyDescent="0.2">
      <c r="A1051" s="679"/>
      <c r="B1051" s="679"/>
      <c r="C1051" s="705"/>
      <c r="D1051" s="705"/>
      <c r="S1051" s="660"/>
      <c r="T1051" s="660" t="str">
        <f t="shared" si="96"/>
        <v/>
      </c>
      <c r="U1051" s="660" t="str">
        <f t="shared" si="97"/>
        <v/>
      </c>
      <c r="V1051" s="660" t="str">
        <f t="shared" si="98"/>
        <v/>
      </c>
      <c r="W1051" s="660" t="str">
        <f t="shared" si="99"/>
        <v/>
      </c>
      <c r="X1051" s="660" t="str">
        <f t="shared" si="100"/>
        <v/>
      </c>
      <c r="Y1051" s="660" t="str">
        <f t="shared" si="101"/>
        <v/>
      </c>
    </row>
    <row r="1052" spans="1:25" ht="16" x14ac:dyDescent="0.2">
      <c r="A1052" s="679"/>
      <c r="B1052" s="679"/>
      <c r="C1052" s="705"/>
      <c r="D1052" s="705"/>
      <c r="S1052" s="660"/>
      <c r="T1052" s="660" t="str">
        <f t="shared" si="96"/>
        <v/>
      </c>
      <c r="U1052" s="660" t="str">
        <f t="shared" si="97"/>
        <v/>
      </c>
      <c r="V1052" s="660" t="str">
        <f t="shared" si="98"/>
        <v/>
      </c>
      <c r="W1052" s="660" t="str">
        <f t="shared" si="99"/>
        <v/>
      </c>
      <c r="X1052" s="660" t="str">
        <f t="shared" si="100"/>
        <v/>
      </c>
      <c r="Y1052" s="660" t="str">
        <f t="shared" si="101"/>
        <v/>
      </c>
    </row>
    <row r="1053" spans="1:25" ht="16" x14ac:dyDescent="0.2">
      <c r="A1053" s="679"/>
      <c r="B1053" s="679"/>
      <c r="C1053" s="705"/>
      <c r="D1053" s="705"/>
      <c r="S1053" s="660"/>
      <c r="T1053" s="660" t="str">
        <f t="shared" si="96"/>
        <v/>
      </c>
      <c r="U1053" s="660" t="str">
        <f t="shared" si="97"/>
        <v/>
      </c>
      <c r="V1053" s="660" t="str">
        <f t="shared" si="98"/>
        <v/>
      </c>
      <c r="W1053" s="660" t="str">
        <f t="shared" si="99"/>
        <v/>
      </c>
      <c r="X1053" s="660" t="str">
        <f t="shared" si="100"/>
        <v/>
      </c>
      <c r="Y1053" s="660" t="str">
        <f t="shared" si="101"/>
        <v/>
      </c>
    </row>
    <row r="1054" spans="1:25" ht="16" x14ac:dyDescent="0.2">
      <c r="A1054" s="679"/>
      <c r="B1054" s="679"/>
      <c r="C1054" s="705"/>
      <c r="D1054" s="705"/>
      <c r="S1054" s="660"/>
      <c r="T1054" s="660" t="str">
        <f t="shared" si="96"/>
        <v/>
      </c>
      <c r="U1054" s="660" t="str">
        <f t="shared" si="97"/>
        <v/>
      </c>
      <c r="V1054" s="660" t="str">
        <f t="shared" si="98"/>
        <v/>
      </c>
      <c r="W1054" s="660" t="str">
        <f t="shared" si="99"/>
        <v/>
      </c>
      <c r="X1054" s="660" t="str">
        <f t="shared" si="100"/>
        <v/>
      </c>
      <c r="Y1054" s="660" t="str">
        <f t="shared" si="101"/>
        <v/>
      </c>
    </row>
    <row r="1055" spans="1:25" ht="16" x14ac:dyDescent="0.2">
      <c r="A1055" s="679"/>
      <c r="B1055" s="679"/>
      <c r="C1055" s="705"/>
      <c r="D1055" s="705"/>
      <c r="S1055" s="660"/>
      <c r="T1055" s="660" t="str">
        <f t="shared" si="96"/>
        <v/>
      </c>
      <c r="U1055" s="660" t="str">
        <f t="shared" si="97"/>
        <v/>
      </c>
      <c r="V1055" s="660" t="str">
        <f t="shared" si="98"/>
        <v/>
      </c>
      <c r="W1055" s="660" t="str">
        <f t="shared" si="99"/>
        <v/>
      </c>
      <c r="X1055" s="660" t="str">
        <f t="shared" si="100"/>
        <v/>
      </c>
      <c r="Y1055" s="660" t="str">
        <f t="shared" si="101"/>
        <v/>
      </c>
    </row>
    <row r="1056" spans="1:25" ht="16" x14ac:dyDescent="0.2">
      <c r="A1056" s="679"/>
      <c r="B1056" s="679"/>
      <c r="C1056" s="705"/>
      <c r="D1056" s="705"/>
      <c r="S1056" s="660"/>
      <c r="T1056" s="660" t="str">
        <f t="shared" si="96"/>
        <v/>
      </c>
      <c r="U1056" s="660" t="str">
        <f t="shared" si="97"/>
        <v/>
      </c>
      <c r="V1056" s="660" t="str">
        <f t="shared" si="98"/>
        <v/>
      </c>
      <c r="W1056" s="660" t="str">
        <f t="shared" si="99"/>
        <v/>
      </c>
      <c r="X1056" s="660" t="str">
        <f t="shared" si="100"/>
        <v/>
      </c>
      <c r="Y1056" s="660" t="str">
        <f t="shared" si="101"/>
        <v/>
      </c>
    </row>
    <row r="1057" spans="1:25" ht="16" x14ac:dyDescent="0.2">
      <c r="A1057" s="679"/>
      <c r="B1057" s="679"/>
      <c r="C1057" s="705"/>
      <c r="D1057" s="705"/>
      <c r="S1057" s="660"/>
      <c r="T1057" s="660" t="str">
        <f t="shared" si="96"/>
        <v/>
      </c>
      <c r="U1057" s="660" t="str">
        <f t="shared" si="97"/>
        <v/>
      </c>
      <c r="V1057" s="660" t="str">
        <f t="shared" si="98"/>
        <v/>
      </c>
      <c r="W1057" s="660" t="str">
        <f t="shared" si="99"/>
        <v/>
      </c>
      <c r="X1057" s="660" t="str">
        <f t="shared" si="100"/>
        <v/>
      </c>
      <c r="Y1057" s="660" t="str">
        <f t="shared" si="101"/>
        <v/>
      </c>
    </row>
    <row r="1058" spans="1:25" ht="16" x14ac:dyDescent="0.2">
      <c r="A1058" s="679"/>
      <c r="B1058" s="679"/>
      <c r="C1058" s="705"/>
      <c r="D1058" s="705"/>
      <c r="S1058" s="660"/>
      <c r="T1058" s="660" t="str">
        <f t="shared" si="96"/>
        <v/>
      </c>
      <c r="U1058" s="660" t="str">
        <f t="shared" si="97"/>
        <v/>
      </c>
      <c r="V1058" s="660" t="str">
        <f t="shared" si="98"/>
        <v/>
      </c>
      <c r="W1058" s="660" t="str">
        <f t="shared" si="99"/>
        <v/>
      </c>
      <c r="X1058" s="660" t="str">
        <f t="shared" si="100"/>
        <v/>
      </c>
      <c r="Y1058" s="660" t="str">
        <f t="shared" si="101"/>
        <v/>
      </c>
    </row>
    <row r="1059" spans="1:25" ht="16" x14ac:dyDescent="0.2">
      <c r="A1059" s="679"/>
      <c r="B1059" s="679"/>
      <c r="C1059" s="705"/>
      <c r="D1059" s="705"/>
      <c r="S1059" s="660"/>
      <c r="T1059" s="660" t="str">
        <f t="shared" si="96"/>
        <v/>
      </c>
      <c r="U1059" s="660" t="str">
        <f t="shared" si="97"/>
        <v/>
      </c>
      <c r="V1059" s="660" t="str">
        <f t="shared" si="98"/>
        <v/>
      </c>
      <c r="W1059" s="660" t="str">
        <f t="shared" si="99"/>
        <v/>
      </c>
      <c r="X1059" s="660" t="str">
        <f t="shared" si="100"/>
        <v/>
      </c>
      <c r="Y1059" s="660" t="str">
        <f t="shared" si="101"/>
        <v/>
      </c>
    </row>
    <row r="1060" spans="1:25" ht="16" x14ac:dyDescent="0.2">
      <c r="A1060" s="679"/>
      <c r="B1060" s="679"/>
      <c r="C1060" s="705"/>
      <c r="D1060" s="705"/>
      <c r="S1060" s="660"/>
      <c r="T1060" s="660" t="str">
        <f t="shared" si="96"/>
        <v/>
      </c>
      <c r="U1060" s="660" t="str">
        <f t="shared" si="97"/>
        <v/>
      </c>
      <c r="V1060" s="660" t="str">
        <f t="shared" si="98"/>
        <v/>
      </c>
      <c r="W1060" s="660" t="str">
        <f t="shared" si="99"/>
        <v/>
      </c>
      <c r="X1060" s="660" t="str">
        <f t="shared" si="100"/>
        <v/>
      </c>
      <c r="Y1060" s="660" t="str">
        <f t="shared" si="101"/>
        <v/>
      </c>
    </row>
    <row r="1061" spans="1:25" ht="16" x14ac:dyDescent="0.2">
      <c r="A1061" s="679"/>
      <c r="B1061" s="679"/>
      <c r="C1061" s="705"/>
      <c r="D1061" s="705"/>
      <c r="S1061" s="660"/>
      <c r="T1061" s="660" t="str">
        <f t="shared" si="96"/>
        <v/>
      </c>
      <c r="U1061" s="660" t="str">
        <f t="shared" si="97"/>
        <v/>
      </c>
      <c r="V1061" s="660" t="str">
        <f t="shared" si="98"/>
        <v/>
      </c>
      <c r="W1061" s="660" t="str">
        <f t="shared" si="99"/>
        <v/>
      </c>
      <c r="X1061" s="660" t="str">
        <f t="shared" si="100"/>
        <v/>
      </c>
      <c r="Y1061" s="660" t="str">
        <f t="shared" si="101"/>
        <v/>
      </c>
    </row>
    <row r="1062" spans="1:25" ht="16" x14ac:dyDescent="0.2">
      <c r="A1062" s="679"/>
      <c r="B1062" s="679"/>
      <c r="C1062" s="705"/>
      <c r="D1062" s="705"/>
      <c r="S1062" s="660"/>
      <c r="T1062" s="660" t="str">
        <f t="shared" si="96"/>
        <v/>
      </c>
      <c r="U1062" s="660" t="str">
        <f t="shared" si="97"/>
        <v/>
      </c>
      <c r="V1062" s="660" t="str">
        <f t="shared" si="98"/>
        <v/>
      </c>
      <c r="W1062" s="660" t="str">
        <f t="shared" si="99"/>
        <v/>
      </c>
      <c r="X1062" s="660" t="str">
        <f t="shared" si="100"/>
        <v/>
      </c>
      <c r="Y1062" s="660" t="str">
        <f t="shared" si="101"/>
        <v/>
      </c>
    </row>
    <row r="1063" spans="1:25" ht="16" x14ac:dyDescent="0.2">
      <c r="A1063" s="679"/>
      <c r="B1063" s="679"/>
      <c r="C1063" s="705"/>
      <c r="D1063" s="705"/>
      <c r="S1063" s="660"/>
      <c r="T1063" s="660" t="str">
        <f t="shared" si="96"/>
        <v/>
      </c>
      <c r="U1063" s="660" t="str">
        <f t="shared" si="97"/>
        <v/>
      </c>
      <c r="V1063" s="660" t="str">
        <f t="shared" si="98"/>
        <v/>
      </c>
      <c r="W1063" s="660" t="str">
        <f t="shared" si="99"/>
        <v/>
      </c>
      <c r="X1063" s="660" t="str">
        <f t="shared" si="100"/>
        <v/>
      </c>
      <c r="Y1063" s="660" t="str">
        <f t="shared" si="101"/>
        <v/>
      </c>
    </row>
    <row r="1064" spans="1:25" ht="16" x14ac:dyDescent="0.2">
      <c r="A1064" s="679"/>
      <c r="B1064" s="679"/>
      <c r="C1064" s="705"/>
      <c r="D1064" s="705"/>
      <c r="S1064" s="660"/>
      <c r="T1064" s="660" t="str">
        <f t="shared" si="96"/>
        <v/>
      </c>
      <c r="U1064" s="660" t="str">
        <f t="shared" si="97"/>
        <v/>
      </c>
      <c r="V1064" s="660" t="str">
        <f t="shared" si="98"/>
        <v/>
      </c>
      <c r="W1064" s="660" t="str">
        <f t="shared" si="99"/>
        <v/>
      </c>
      <c r="X1064" s="660" t="str">
        <f t="shared" si="100"/>
        <v/>
      </c>
      <c r="Y1064" s="660" t="str">
        <f t="shared" si="101"/>
        <v/>
      </c>
    </row>
    <row r="1065" spans="1:25" ht="16" x14ac:dyDescent="0.2">
      <c r="A1065" s="679"/>
      <c r="B1065" s="679"/>
      <c r="C1065" s="705"/>
      <c r="D1065" s="705"/>
      <c r="S1065" s="660"/>
      <c r="T1065" s="660" t="str">
        <f t="shared" si="96"/>
        <v/>
      </c>
      <c r="U1065" s="660" t="str">
        <f t="shared" si="97"/>
        <v/>
      </c>
      <c r="V1065" s="660" t="str">
        <f t="shared" si="98"/>
        <v/>
      </c>
      <c r="W1065" s="660" t="str">
        <f t="shared" si="99"/>
        <v/>
      </c>
      <c r="X1065" s="660" t="str">
        <f t="shared" si="100"/>
        <v/>
      </c>
      <c r="Y1065" s="660" t="str">
        <f t="shared" si="101"/>
        <v/>
      </c>
    </row>
    <row r="1066" spans="1:25" ht="16" x14ac:dyDescent="0.2">
      <c r="A1066" s="679"/>
      <c r="B1066" s="679"/>
      <c r="C1066" s="705"/>
      <c r="D1066" s="705"/>
      <c r="S1066" s="660"/>
      <c r="T1066" s="660" t="str">
        <f t="shared" si="96"/>
        <v/>
      </c>
      <c r="U1066" s="660" t="str">
        <f t="shared" si="97"/>
        <v/>
      </c>
      <c r="V1066" s="660" t="str">
        <f t="shared" si="98"/>
        <v/>
      </c>
      <c r="W1066" s="660" t="str">
        <f t="shared" si="99"/>
        <v/>
      </c>
      <c r="X1066" s="660" t="str">
        <f t="shared" si="100"/>
        <v/>
      </c>
      <c r="Y1066" s="660" t="str">
        <f t="shared" si="101"/>
        <v/>
      </c>
    </row>
    <row r="1067" spans="1:25" ht="16" x14ac:dyDescent="0.2">
      <c r="A1067" s="679"/>
      <c r="B1067" s="679"/>
      <c r="C1067" s="705"/>
      <c r="D1067" s="705"/>
      <c r="S1067" s="660"/>
      <c r="T1067" s="660" t="str">
        <f t="shared" si="96"/>
        <v/>
      </c>
      <c r="U1067" s="660" t="str">
        <f t="shared" si="97"/>
        <v/>
      </c>
      <c r="V1067" s="660" t="str">
        <f t="shared" si="98"/>
        <v/>
      </c>
      <c r="W1067" s="660" t="str">
        <f t="shared" si="99"/>
        <v/>
      </c>
      <c r="X1067" s="660" t="str">
        <f t="shared" si="100"/>
        <v/>
      </c>
      <c r="Y1067" s="660" t="str">
        <f t="shared" si="101"/>
        <v/>
      </c>
    </row>
    <row r="1068" spans="1:25" ht="16" x14ac:dyDescent="0.2">
      <c r="A1068" s="679"/>
      <c r="B1068" s="679"/>
      <c r="C1068" s="705"/>
      <c r="D1068" s="705"/>
      <c r="S1068" s="660"/>
      <c r="T1068" s="660" t="str">
        <f t="shared" si="96"/>
        <v/>
      </c>
      <c r="U1068" s="660" t="str">
        <f t="shared" si="97"/>
        <v/>
      </c>
      <c r="V1068" s="660" t="str">
        <f t="shared" si="98"/>
        <v/>
      </c>
      <c r="W1068" s="660" t="str">
        <f t="shared" si="99"/>
        <v/>
      </c>
      <c r="X1068" s="660" t="str">
        <f t="shared" si="100"/>
        <v/>
      </c>
      <c r="Y1068" s="660" t="str">
        <f t="shared" si="101"/>
        <v/>
      </c>
    </row>
    <row r="1069" spans="1:25" ht="16" x14ac:dyDescent="0.2">
      <c r="A1069" s="679"/>
      <c r="B1069" s="679"/>
      <c r="C1069" s="705"/>
      <c r="D1069" s="705"/>
      <c r="S1069" s="660"/>
      <c r="T1069" s="660" t="str">
        <f t="shared" si="96"/>
        <v/>
      </c>
      <c r="U1069" s="660" t="str">
        <f t="shared" si="97"/>
        <v/>
      </c>
      <c r="V1069" s="660" t="str">
        <f t="shared" si="98"/>
        <v/>
      </c>
      <c r="W1069" s="660" t="str">
        <f t="shared" si="99"/>
        <v/>
      </c>
      <c r="X1069" s="660" t="str">
        <f t="shared" si="100"/>
        <v/>
      </c>
      <c r="Y1069" s="660" t="str">
        <f t="shared" si="101"/>
        <v/>
      </c>
    </row>
    <row r="1070" spans="1:25" ht="16" x14ac:dyDescent="0.2">
      <c r="A1070" s="679"/>
      <c r="B1070" s="679"/>
      <c r="C1070" s="705"/>
      <c r="D1070" s="705"/>
      <c r="S1070" s="660"/>
      <c r="T1070" s="660" t="str">
        <f t="shared" si="96"/>
        <v/>
      </c>
      <c r="U1070" s="660" t="str">
        <f t="shared" si="97"/>
        <v/>
      </c>
      <c r="V1070" s="660" t="str">
        <f t="shared" si="98"/>
        <v/>
      </c>
      <c r="W1070" s="660" t="str">
        <f t="shared" si="99"/>
        <v/>
      </c>
      <c r="X1070" s="660" t="str">
        <f t="shared" si="100"/>
        <v/>
      </c>
      <c r="Y1070" s="660" t="str">
        <f t="shared" si="101"/>
        <v/>
      </c>
    </row>
    <row r="1071" spans="1:25" ht="16" x14ac:dyDescent="0.2">
      <c r="A1071" s="679"/>
      <c r="B1071" s="679"/>
      <c r="C1071" s="705"/>
      <c r="D1071" s="705"/>
      <c r="S1071" s="660"/>
      <c r="T1071" s="660" t="str">
        <f t="shared" si="96"/>
        <v/>
      </c>
      <c r="U1071" s="660" t="str">
        <f t="shared" si="97"/>
        <v/>
      </c>
      <c r="V1071" s="660" t="str">
        <f t="shared" si="98"/>
        <v/>
      </c>
      <c r="W1071" s="660" t="str">
        <f t="shared" si="99"/>
        <v/>
      </c>
      <c r="X1071" s="660" t="str">
        <f t="shared" si="100"/>
        <v/>
      </c>
      <c r="Y1071" s="660" t="str">
        <f t="shared" si="101"/>
        <v/>
      </c>
    </row>
    <row r="1072" spans="1:25" ht="16" x14ac:dyDescent="0.2">
      <c r="A1072" s="679"/>
      <c r="B1072" s="679"/>
      <c r="C1072" s="705"/>
      <c r="D1072" s="705"/>
      <c r="S1072" s="660"/>
      <c r="T1072" s="660" t="str">
        <f t="shared" si="96"/>
        <v/>
      </c>
      <c r="U1072" s="660" t="str">
        <f t="shared" si="97"/>
        <v/>
      </c>
      <c r="V1072" s="660" t="str">
        <f t="shared" si="98"/>
        <v/>
      </c>
      <c r="W1072" s="660" t="str">
        <f t="shared" si="99"/>
        <v/>
      </c>
      <c r="X1072" s="660" t="str">
        <f t="shared" si="100"/>
        <v/>
      </c>
      <c r="Y1072" s="660" t="str">
        <f t="shared" si="101"/>
        <v/>
      </c>
    </row>
    <row r="1073" spans="1:25" ht="16" x14ac:dyDescent="0.2">
      <c r="A1073" s="679"/>
      <c r="B1073" s="679"/>
      <c r="C1073" s="705"/>
      <c r="D1073" s="705"/>
      <c r="S1073" s="660"/>
      <c r="T1073" s="660" t="str">
        <f t="shared" si="96"/>
        <v/>
      </c>
      <c r="U1073" s="660" t="str">
        <f t="shared" si="97"/>
        <v/>
      </c>
      <c r="V1073" s="660" t="str">
        <f t="shared" si="98"/>
        <v/>
      </c>
      <c r="W1073" s="660" t="str">
        <f t="shared" si="99"/>
        <v/>
      </c>
      <c r="X1073" s="660" t="str">
        <f t="shared" si="100"/>
        <v/>
      </c>
      <c r="Y1073" s="660" t="str">
        <f t="shared" si="101"/>
        <v/>
      </c>
    </row>
    <row r="1074" spans="1:25" ht="16" x14ac:dyDescent="0.2">
      <c r="A1074" s="679"/>
      <c r="B1074" s="679"/>
      <c r="C1074" s="705"/>
      <c r="D1074" s="705"/>
      <c r="S1074" s="660"/>
      <c r="T1074" s="660" t="str">
        <f t="shared" si="96"/>
        <v/>
      </c>
      <c r="U1074" s="660" t="str">
        <f t="shared" si="97"/>
        <v/>
      </c>
      <c r="V1074" s="660" t="str">
        <f t="shared" si="98"/>
        <v/>
      </c>
      <c r="W1074" s="660" t="str">
        <f t="shared" si="99"/>
        <v/>
      </c>
      <c r="X1074" s="660" t="str">
        <f t="shared" si="100"/>
        <v/>
      </c>
      <c r="Y1074" s="660" t="str">
        <f t="shared" si="101"/>
        <v/>
      </c>
    </row>
    <row r="1075" spans="1:25" ht="16" x14ac:dyDescent="0.2">
      <c r="A1075" s="679"/>
      <c r="B1075" s="679"/>
      <c r="C1075" s="705"/>
      <c r="D1075" s="705"/>
      <c r="S1075" s="660"/>
      <c r="T1075" s="660" t="str">
        <f t="shared" si="96"/>
        <v/>
      </c>
      <c r="U1075" s="660" t="str">
        <f t="shared" si="97"/>
        <v/>
      </c>
      <c r="V1075" s="660" t="str">
        <f t="shared" si="98"/>
        <v/>
      </c>
      <c r="W1075" s="660" t="str">
        <f t="shared" si="99"/>
        <v/>
      </c>
      <c r="X1075" s="660" t="str">
        <f t="shared" si="100"/>
        <v/>
      </c>
      <c r="Y1075" s="660" t="str">
        <f t="shared" si="101"/>
        <v/>
      </c>
    </row>
    <row r="1076" spans="1:25" ht="16" x14ac:dyDescent="0.2">
      <c r="A1076" s="679"/>
      <c r="B1076" s="679"/>
      <c r="C1076" s="705"/>
      <c r="D1076" s="705"/>
      <c r="S1076" s="660"/>
      <c r="T1076" s="660" t="str">
        <f t="shared" si="96"/>
        <v/>
      </c>
      <c r="U1076" s="660" t="str">
        <f t="shared" si="97"/>
        <v/>
      </c>
      <c r="V1076" s="660" t="str">
        <f t="shared" si="98"/>
        <v/>
      </c>
      <c r="W1076" s="660" t="str">
        <f t="shared" si="99"/>
        <v/>
      </c>
      <c r="X1076" s="660" t="str">
        <f t="shared" si="100"/>
        <v/>
      </c>
      <c r="Y1076" s="660" t="str">
        <f t="shared" si="101"/>
        <v/>
      </c>
    </row>
    <row r="1077" spans="1:25" ht="16" x14ac:dyDescent="0.2">
      <c r="A1077" s="679"/>
      <c r="B1077" s="679"/>
      <c r="C1077" s="705"/>
      <c r="D1077" s="705"/>
      <c r="S1077" s="660"/>
      <c r="T1077" s="660" t="str">
        <f t="shared" si="96"/>
        <v/>
      </c>
      <c r="U1077" s="660" t="str">
        <f t="shared" si="97"/>
        <v/>
      </c>
      <c r="V1077" s="660" t="str">
        <f t="shared" si="98"/>
        <v/>
      </c>
      <c r="W1077" s="660" t="str">
        <f t="shared" si="99"/>
        <v/>
      </c>
      <c r="X1077" s="660" t="str">
        <f t="shared" si="100"/>
        <v/>
      </c>
      <c r="Y1077" s="660" t="str">
        <f t="shared" si="101"/>
        <v/>
      </c>
    </row>
    <row r="1078" spans="1:25" ht="16" x14ac:dyDescent="0.2">
      <c r="A1078" s="679"/>
      <c r="B1078" s="679"/>
      <c r="C1078" s="705"/>
      <c r="D1078" s="705"/>
      <c r="S1078" s="660"/>
      <c r="T1078" s="660" t="str">
        <f t="shared" si="96"/>
        <v/>
      </c>
      <c r="U1078" s="660" t="str">
        <f t="shared" si="97"/>
        <v/>
      </c>
      <c r="V1078" s="660" t="str">
        <f t="shared" si="98"/>
        <v/>
      </c>
      <c r="W1078" s="660" t="str">
        <f t="shared" si="99"/>
        <v/>
      </c>
      <c r="X1078" s="660" t="str">
        <f t="shared" si="100"/>
        <v/>
      </c>
      <c r="Y1078" s="660" t="str">
        <f t="shared" si="101"/>
        <v/>
      </c>
    </row>
    <row r="1079" spans="1:25" ht="16" x14ac:dyDescent="0.2">
      <c r="A1079" s="679"/>
      <c r="B1079" s="679"/>
      <c r="C1079" s="705"/>
      <c r="D1079" s="705"/>
      <c r="S1079" s="660"/>
      <c r="T1079" s="660" t="str">
        <f t="shared" si="96"/>
        <v/>
      </c>
      <c r="U1079" s="660" t="str">
        <f t="shared" si="97"/>
        <v/>
      </c>
      <c r="V1079" s="660" t="str">
        <f t="shared" si="98"/>
        <v/>
      </c>
      <c r="W1079" s="660" t="str">
        <f t="shared" si="99"/>
        <v/>
      </c>
      <c r="X1079" s="660" t="str">
        <f t="shared" si="100"/>
        <v/>
      </c>
      <c r="Y1079" s="660" t="str">
        <f t="shared" si="101"/>
        <v/>
      </c>
    </row>
    <row r="1080" spans="1:25" ht="16" x14ac:dyDescent="0.2">
      <c r="A1080" s="679"/>
      <c r="B1080" s="679"/>
      <c r="C1080" s="705"/>
      <c r="D1080" s="705"/>
      <c r="S1080" s="660"/>
      <c r="T1080" s="660" t="str">
        <f t="shared" si="96"/>
        <v/>
      </c>
      <c r="U1080" s="660" t="str">
        <f t="shared" si="97"/>
        <v/>
      </c>
      <c r="V1080" s="660" t="str">
        <f t="shared" si="98"/>
        <v/>
      </c>
      <c r="W1080" s="660" t="str">
        <f t="shared" si="99"/>
        <v/>
      </c>
      <c r="X1080" s="660" t="str">
        <f t="shared" si="100"/>
        <v/>
      </c>
      <c r="Y1080" s="660" t="str">
        <f t="shared" si="101"/>
        <v/>
      </c>
    </row>
    <row r="1081" spans="1:25" ht="16" x14ac:dyDescent="0.2">
      <c r="A1081" s="679"/>
      <c r="B1081" s="679"/>
      <c r="C1081" s="705"/>
      <c r="D1081" s="705"/>
      <c r="S1081" s="660"/>
      <c r="T1081" s="660" t="str">
        <f t="shared" si="96"/>
        <v/>
      </c>
      <c r="U1081" s="660" t="str">
        <f t="shared" si="97"/>
        <v/>
      </c>
      <c r="V1081" s="660" t="str">
        <f t="shared" si="98"/>
        <v/>
      </c>
      <c r="W1081" s="660" t="str">
        <f t="shared" si="99"/>
        <v/>
      </c>
      <c r="X1081" s="660" t="str">
        <f t="shared" si="100"/>
        <v/>
      </c>
      <c r="Y1081" s="660" t="str">
        <f t="shared" si="101"/>
        <v/>
      </c>
    </row>
    <row r="1082" spans="1:25" ht="16" x14ac:dyDescent="0.2">
      <c r="A1082" s="679"/>
      <c r="B1082" s="679"/>
      <c r="C1082" s="705"/>
      <c r="D1082" s="705"/>
      <c r="S1082" s="660"/>
      <c r="T1082" s="660" t="str">
        <f t="shared" si="96"/>
        <v/>
      </c>
      <c r="U1082" s="660" t="str">
        <f t="shared" si="97"/>
        <v/>
      </c>
      <c r="V1082" s="660" t="str">
        <f t="shared" si="98"/>
        <v/>
      </c>
      <c r="W1082" s="660" t="str">
        <f t="shared" si="99"/>
        <v/>
      </c>
      <c r="X1082" s="660" t="str">
        <f t="shared" si="100"/>
        <v/>
      </c>
      <c r="Y1082" s="660" t="str">
        <f t="shared" si="101"/>
        <v/>
      </c>
    </row>
    <row r="1083" spans="1:25" ht="16" x14ac:dyDescent="0.2">
      <c r="A1083" s="679"/>
      <c r="B1083" s="679"/>
      <c r="C1083" s="705"/>
      <c r="D1083" s="705"/>
      <c r="S1083" s="660"/>
      <c r="T1083" s="660" t="str">
        <f t="shared" si="96"/>
        <v/>
      </c>
      <c r="U1083" s="660" t="str">
        <f t="shared" si="97"/>
        <v/>
      </c>
      <c r="V1083" s="660" t="str">
        <f t="shared" si="98"/>
        <v/>
      </c>
      <c r="W1083" s="660" t="str">
        <f t="shared" si="99"/>
        <v/>
      </c>
      <c r="X1083" s="660" t="str">
        <f t="shared" si="100"/>
        <v/>
      </c>
      <c r="Y1083" s="660" t="str">
        <f t="shared" si="101"/>
        <v/>
      </c>
    </row>
    <row r="1084" spans="1:25" ht="16" x14ac:dyDescent="0.2">
      <c r="A1084" s="679"/>
      <c r="B1084" s="679"/>
      <c r="C1084" s="705"/>
      <c r="D1084" s="705"/>
      <c r="S1084" s="660"/>
      <c r="T1084" s="660" t="str">
        <f t="shared" si="96"/>
        <v/>
      </c>
      <c r="U1084" s="660" t="str">
        <f t="shared" si="97"/>
        <v/>
      </c>
      <c r="V1084" s="660" t="str">
        <f t="shared" si="98"/>
        <v/>
      </c>
      <c r="W1084" s="660" t="str">
        <f t="shared" si="99"/>
        <v/>
      </c>
      <c r="X1084" s="660" t="str">
        <f t="shared" si="100"/>
        <v/>
      </c>
      <c r="Y1084" s="660" t="str">
        <f t="shared" si="101"/>
        <v/>
      </c>
    </row>
    <row r="1085" spans="1:25" ht="16" x14ac:dyDescent="0.2">
      <c r="A1085" s="679"/>
      <c r="B1085" s="679"/>
      <c r="C1085" s="705"/>
      <c r="D1085" s="705"/>
      <c r="S1085" s="660"/>
      <c r="T1085" s="660" t="str">
        <f t="shared" si="96"/>
        <v/>
      </c>
      <c r="U1085" s="660" t="str">
        <f t="shared" si="97"/>
        <v/>
      </c>
      <c r="V1085" s="660" t="str">
        <f t="shared" si="98"/>
        <v/>
      </c>
      <c r="W1085" s="660" t="str">
        <f t="shared" si="99"/>
        <v/>
      </c>
      <c r="X1085" s="660" t="str">
        <f t="shared" si="100"/>
        <v/>
      </c>
      <c r="Y1085" s="660" t="str">
        <f t="shared" si="101"/>
        <v/>
      </c>
    </row>
    <row r="1086" spans="1:25" ht="16" x14ac:dyDescent="0.2">
      <c r="A1086" s="679"/>
      <c r="B1086" s="679"/>
      <c r="C1086" s="705"/>
      <c r="D1086" s="705"/>
      <c r="S1086" s="660"/>
      <c r="T1086" s="660" t="str">
        <f t="shared" si="96"/>
        <v/>
      </c>
      <c r="U1086" s="660" t="str">
        <f t="shared" si="97"/>
        <v/>
      </c>
      <c r="V1086" s="660" t="str">
        <f t="shared" si="98"/>
        <v/>
      </c>
      <c r="W1086" s="660" t="str">
        <f t="shared" si="99"/>
        <v/>
      </c>
      <c r="X1086" s="660" t="str">
        <f t="shared" si="100"/>
        <v/>
      </c>
      <c r="Y1086" s="660" t="str">
        <f t="shared" si="101"/>
        <v/>
      </c>
    </row>
    <row r="1087" spans="1:25" ht="16" x14ac:dyDescent="0.2">
      <c r="A1087" s="679"/>
      <c r="B1087" s="679"/>
      <c r="C1087" s="705"/>
      <c r="D1087" s="705"/>
      <c r="S1087" s="660"/>
      <c r="T1087" s="660" t="str">
        <f t="shared" si="96"/>
        <v/>
      </c>
      <c r="U1087" s="660" t="str">
        <f t="shared" si="97"/>
        <v/>
      </c>
      <c r="V1087" s="660" t="str">
        <f t="shared" si="98"/>
        <v/>
      </c>
      <c r="W1087" s="660" t="str">
        <f t="shared" si="99"/>
        <v/>
      </c>
      <c r="X1087" s="660" t="str">
        <f t="shared" si="100"/>
        <v/>
      </c>
      <c r="Y1087" s="660" t="str">
        <f t="shared" si="101"/>
        <v/>
      </c>
    </row>
    <row r="1088" spans="1:25" ht="16" x14ac:dyDescent="0.2">
      <c r="A1088" s="679"/>
      <c r="B1088" s="679"/>
      <c r="C1088" s="705"/>
      <c r="D1088" s="705"/>
      <c r="S1088" s="660"/>
      <c r="T1088" s="660" t="str">
        <f t="shared" si="96"/>
        <v/>
      </c>
      <c r="U1088" s="660" t="str">
        <f t="shared" si="97"/>
        <v/>
      </c>
      <c r="V1088" s="660" t="str">
        <f t="shared" si="98"/>
        <v/>
      </c>
      <c r="W1088" s="660" t="str">
        <f t="shared" si="99"/>
        <v/>
      </c>
      <c r="X1088" s="660" t="str">
        <f t="shared" si="100"/>
        <v/>
      </c>
      <c r="Y1088" s="660" t="str">
        <f t="shared" si="101"/>
        <v/>
      </c>
    </row>
    <row r="1089" spans="1:25" ht="16" x14ac:dyDescent="0.2">
      <c r="A1089" s="679"/>
      <c r="B1089" s="679"/>
      <c r="C1089" s="705"/>
      <c r="D1089" s="705"/>
      <c r="S1089" s="660"/>
      <c r="T1089" s="660" t="str">
        <f t="shared" si="96"/>
        <v/>
      </c>
      <c r="U1089" s="660" t="str">
        <f t="shared" si="97"/>
        <v/>
      </c>
      <c r="V1089" s="660" t="str">
        <f t="shared" si="98"/>
        <v/>
      </c>
      <c r="W1089" s="660" t="str">
        <f t="shared" si="99"/>
        <v/>
      </c>
      <c r="X1089" s="660" t="str">
        <f t="shared" si="100"/>
        <v/>
      </c>
      <c r="Y1089" s="660" t="str">
        <f t="shared" si="101"/>
        <v/>
      </c>
    </row>
    <row r="1090" spans="1:25" ht="16" x14ac:dyDescent="0.2">
      <c r="A1090" s="679"/>
      <c r="B1090" s="679"/>
      <c r="C1090" s="705"/>
      <c r="D1090" s="705"/>
      <c r="S1090" s="660"/>
      <c r="T1090" s="660" t="str">
        <f t="shared" si="96"/>
        <v/>
      </c>
      <c r="U1090" s="660" t="str">
        <f t="shared" si="97"/>
        <v/>
      </c>
      <c r="V1090" s="660" t="str">
        <f t="shared" si="98"/>
        <v/>
      </c>
      <c r="W1090" s="660" t="str">
        <f t="shared" si="99"/>
        <v/>
      </c>
      <c r="X1090" s="660" t="str">
        <f t="shared" si="100"/>
        <v/>
      </c>
      <c r="Y1090" s="660" t="str">
        <f t="shared" si="101"/>
        <v/>
      </c>
    </row>
    <row r="1091" spans="1:25" ht="16" x14ac:dyDescent="0.2">
      <c r="A1091" s="679"/>
      <c r="B1091" s="679"/>
      <c r="C1091" s="705"/>
      <c r="D1091" s="705"/>
      <c r="S1091" s="660"/>
      <c r="T1091" s="660" t="str">
        <f t="shared" si="96"/>
        <v/>
      </c>
      <c r="U1091" s="660" t="str">
        <f t="shared" si="97"/>
        <v/>
      </c>
      <c r="V1091" s="660" t="str">
        <f t="shared" si="98"/>
        <v/>
      </c>
      <c r="W1091" s="660" t="str">
        <f t="shared" si="99"/>
        <v/>
      </c>
      <c r="X1091" s="660" t="str">
        <f t="shared" si="100"/>
        <v/>
      </c>
      <c r="Y1091" s="660" t="str">
        <f t="shared" si="101"/>
        <v/>
      </c>
    </row>
    <row r="1092" spans="1:25" ht="16" x14ac:dyDescent="0.2">
      <c r="A1092" s="679"/>
      <c r="B1092" s="679"/>
      <c r="C1092" s="705"/>
      <c r="D1092" s="705"/>
      <c r="S1092" s="660"/>
      <c r="T1092" s="660" t="str">
        <f t="shared" ref="T1092:T1155" si="102">IF(LEN($A1092)&gt;=2,LEFT($A1092,6),"")</f>
        <v/>
      </c>
      <c r="U1092" s="660" t="str">
        <f t="shared" ref="U1092:U1155" si="103">IF(LEN($A1092)&gt;=2,LEFT($A1092,5),"")</f>
        <v/>
      </c>
      <c r="V1092" s="660" t="str">
        <f t="shared" ref="V1092:V1155" si="104">IF(LEN($A1092)&gt;=2,LEFT($A1092,4),"")</f>
        <v/>
      </c>
      <c r="W1092" s="660" t="str">
        <f t="shared" ref="W1092:W1155" si="105">IF(LEN($A1092)&gt;=2,LEFT($A1092,3),"")</f>
        <v/>
      </c>
      <c r="X1092" s="660" t="str">
        <f t="shared" ref="X1092:X1155" si="106">IF(LEN($A1092)&gt;=2,LEFT($A1092,2),"")</f>
        <v/>
      </c>
      <c r="Y1092" s="660" t="str">
        <f t="shared" ref="Y1092:Y1155" si="107">IF(LEN($A1092)&gt;=2,LEFT($A1092,1),"")</f>
        <v/>
      </c>
    </row>
    <row r="1093" spans="1:25" ht="16" x14ac:dyDescent="0.2">
      <c r="A1093" s="679"/>
      <c r="B1093" s="679"/>
      <c r="C1093" s="705"/>
      <c r="D1093" s="705"/>
      <c r="S1093" s="660"/>
      <c r="T1093" s="660" t="str">
        <f t="shared" si="102"/>
        <v/>
      </c>
      <c r="U1093" s="660" t="str">
        <f t="shared" si="103"/>
        <v/>
      </c>
      <c r="V1093" s="660" t="str">
        <f t="shared" si="104"/>
        <v/>
      </c>
      <c r="W1093" s="660" t="str">
        <f t="shared" si="105"/>
        <v/>
      </c>
      <c r="X1093" s="660" t="str">
        <f t="shared" si="106"/>
        <v/>
      </c>
      <c r="Y1093" s="660" t="str">
        <f t="shared" si="107"/>
        <v/>
      </c>
    </row>
    <row r="1094" spans="1:25" ht="16" x14ac:dyDescent="0.2">
      <c r="A1094" s="679"/>
      <c r="B1094" s="679"/>
      <c r="C1094" s="705"/>
      <c r="D1094" s="705"/>
      <c r="S1094" s="660"/>
      <c r="T1094" s="660" t="str">
        <f t="shared" si="102"/>
        <v/>
      </c>
      <c r="U1094" s="660" t="str">
        <f t="shared" si="103"/>
        <v/>
      </c>
      <c r="V1094" s="660" t="str">
        <f t="shared" si="104"/>
        <v/>
      </c>
      <c r="W1094" s="660" t="str">
        <f t="shared" si="105"/>
        <v/>
      </c>
      <c r="X1094" s="660" t="str">
        <f t="shared" si="106"/>
        <v/>
      </c>
      <c r="Y1094" s="660" t="str">
        <f t="shared" si="107"/>
        <v/>
      </c>
    </row>
    <row r="1095" spans="1:25" ht="16" x14ac:dyDescent="0.2">
      <c r="A1095" s="679"/>
      <c r="B1095" s="679"/>
      <c r="C1095" s="705"/>
      <c r="D1095" s="705"/>
      <c r="S1095" s="660"/>
      <c r="T1095" s="660" t="str">
        <f t="shared" si="102"/>
        <v/>
      </c>
      <c r="U1095" s="660" t="str">
        <f t="shared" si="103"/>
        <v/>
      </c>
      <c r="V1095" s="660" t="str">
        <f t="shared" si="104"/>
        <v/>
      </c>
      <c r="W1095" s="660" t="str">
        <f t="shared" si="105"/>
        <v/>
      </c>
      <c r="X1095" s="660" t="str">
        <f t="shared" si="106"/>
        <v/>
      </c>
      <c r="Y1095" s="660" t="str">
        <f t="shared" si="107"/>
        <v/>
      </c>
    </row>
    <row r="1096" spans="1:25" ht="16" x14ac:dyDescent="0.2">
      <c r="A1096" s="679"/>
      <c r="B1096" s="679"/>
      <c r="C1096" s="705"/>
      <c r="D1096" s="705"/>
      <c r="S1096" s="660"/>
      <c r="T1096" s="660" t="str">
        <f t="shared" si="102"/>
        <v/>
      </c>
      <c r="U1096" s="660" t="str">
        <f t="shared" si="103"/>
        <v/>
      </c>
      <c r="V1096" s="660" t="str">
        <f t="shared" si="104"/>
        <v/>
      </c>
      <c r="W1096" s="660" t="str">
        <f t="shared" si="105"/>
        <v/>
      </c>
      <c r="X1096" s="660" t="str">
        <f t="shared" si="106"/>
        <v/>
      </c>
      <c r="Y1096" s="660" t="str">
        <f t="shared" si="107"/>
        <v/>
      </c>
    </row>
    <row r="1097" spans="1:25" ht="16" x14ac:dyDescent="0.2">
      <c r="A1097" s="679"/>
      <c r="B1097" s="679"/>
      <c r="C1097" s="705"/>
      <c r="D1097" s="705"/>
      <c r="S1097" s="660"/>
      <c r="T1097" s="660" t="str">
        <f t="shared" si="102"/>
        <v/>
      </c>
      <c r="U1097" s="660" t="str">
        <f t="shared" si="103"/>
        <v/>
      </c>
      <c r="V1097" s="660" t="str">
        <f t="shared" si="104"/>
        <v/>
      </c>
      <c r="W1097" s="660" t="str">
        <f t="shared" si="105"/>
        <v/>
      </c>
      <c r="X1097" s="660" t="str">
        <f t="shared" si="106"/>
        <v/>
      </c>
      <c r="Y1097" s="660" t="str">
        <f t="shared" si="107"/>
        <v/>
      </c>
    </row>
    <row r="1098" spans="1:25" ht="16" x14ac:dyDescent="0.2">
      <c r="A1098" s="679"/>
      <c r="B1098" s="679"/>
      <c r="C1098" s="705"/>
      <c r="D1098" s="705"/>
      <c r="S1098" s="660"/>
      <c r="T1098" s="660" t="str">
        <f t="shared" si="102"/>
        <v/>
      </c>
      <c r="U1098" s="660" t="str">
        <f t="shared" si="103"/>
        <v/>
      </c>
      <c r="V1098" s="660" t="str">
        <f t="shared" si="104"/>
        <v/>
      </c>
      <c r="W1098" s="660" t="str">
        <f t="shared" si="105"/>
        <v/>
      </c>
      <c r="X1098" s="660" t="str">
        <f t="shared" si="106"/>
        <v/>
      </c>
      <c r="Y1098" s="660" t="str">
        <f t="shared" si="107"/>
        <v/>
      </c>
    </row>
    <row r="1099" spans="1:25" ht="16" x14ac:dyDescent="0.2">
      <c r="A1099" s="679"/>
      <c r="B1099" s="679"/>
      <c r="C1099" s="705"/>
      <c r="D1099" s="705"/>
      <c r="S1099" s="660"/>
      <c r="T1099" s="660" t="str">
        <f t="shared" si="102"/>
        <v/>
      </c>
      <c r="U1099" s="660" t="str">
        <f t="shared" si="103"/>
        <v/>
      </c>
      <c r="V1099" s="660" t="str">
        <f t="shared" si="104"/>
        <v/>
      </c>
      <c r="W1099" s="660" t="str">
        <f t="shared" si="105"/>
        <v/>
      </c>
      <c r="X1099" s="660" t="str">
        <f t="shared" si="106"/>
        <v/>
      </c>
      <c r="Y1099" s="660" t="str">
        <f t="shared" si="107"/>
        <v/>
      </c>
    </row>
    <row r="1100" spans="1:25" ht="16" x14ac:dyDescent="0.2">
      <c r="A1100" s="679"/>
      <c r="B1100" s="679"/>
      <c r="C1100" s="705"/>
      <c r="D1100" s="705"/>
      <c r="S1100" s="660"/>
      <c r="T1100" s="660" t="str">
        <f t="shared" si="102"/>
        <v/>
      </c>
      <c r="U1100" s="660" t="str">
        <f t="shared" si="103"/>
        <v/>
      </c>
      <c r="V1100" s="660" t="str">
        <f t="shared" si="104"/>
        <v/>
      </c>
      <c r="W1100" s="660" t="str">
        <f t="shared" si="105"/>
        <v/>
      </c>
      <c r="X1100" s="660" t="str">
        <f t="shared" si="106"/>
        <v/>
      </c>
      <c r="Y1100" s="660" t="str">
        <f t="shared" si="107"/>
        <v/>
      </c>
    </row>
    <row r="1101" spans="1:25" ht="16" x14ac:dyDescent="0.2">
      <c r="A1101" s="679"/>
      <c r="B1101" s="679"/>
      <c r="C1101" s="705"/>
      <c r="D1101" s="705"/>
      <c r="S1101" s="660"/>
      <c r="T1101" s="660" t="str">
        <f t="shared" si="102"/>
        <v/>
      </c>
      <c r="U1101" s="660" t="str">
        <f t="shared" si="103"/>
        <v/>
      </c>
      <c r="V1101" s="660" t="str">
        <f t="shared" si="104"/>
        <v/>
      </c>
      <c r="W1101" s="660" t="str">
        <f t="shared" si="105"/>
        <v/>
      </c>
      <c r="X1101" s="660" t="str">
        <f t="shared" si="106"/>
        <v/>
      </c>
      <c r="Y1101" s="660" t="str">
        <f t="shared" si="107"/>
        <v/>
      </c>
    </row>
    <row r="1102" spans="1:25" ht="16" x14ac:dyDescent="0.2">
      <c r="A1102" s="679"/>
      <c r="B1102" s="679"/>
      <c r="C1102" s="705"/>
      <c r="D1102" s="705"/>
      <c r="S1102" s="660"/>
      <c r="T1102" s="660" t="str">
        <f t="shared" si="102"/>
        <v/>
      </c>
      <c r="U1102" s="660" t="str">
        <f t="shared" si="103"/>
        <v/>
      </c>
      <c r="V1102" s="660" t="str">
        <f t="shared" si="104"/>
        <v/>
      </c>
      <c r="W1102" s="660" t="str">
        <f t="shared" si="105"/>
        <v/>
      </c>
      <c r="X1102" s="660" t="str">
        <f t="shared" si="106"/>
        <v/>
      </c>
      <c r="Y1102" s="660" t="str">
        <f t="shared" si="107"/>
        <v/>
      </c>
    </row>
    <row r="1103" spans="1:25" ht="16" x14ac:dyDescent="0.2">
      <c r="A1103" s="679"/>
      <c r="B1103" s="679"/>
      <c r="C1103" s="705"/>
      <c r="D1103" s="705"/>
      <c r="S1103" s="660"/>
      <c r="T1103" s="660" t="str">
        <f t="shared" si="102"/>
        <v/>
      </c>
      <c r="U1103" s="660" t="str">
        <f t="shared" si="103"/>
        <v/>
      </c>
      <c r="V1103" s="660" t="str">
        <f t="shared" si="104"/>
        <v/>
      </c>
      <c r="W1103" s="660" t="str">
        <f t="shared" si="105"/>
        <v/>
      </c>
      <c r="X1103" s="660" t="str">
        <f t="shared" si="106"/>
        <v/>
      </c>
      <c r="Y1103" s="660" t="str">
        <f t="shared" si="107"/>
        <v/>
      </c>
    </row>
    <row r="1104" spans="1:25" ht="16" x14ac:dyDescent="0.2">
      <c r="A1104" s="679"/>
      <c r="B1104" s="679"/>
      <c r="C1104" s="705"/>
      <c r="D1104" s="705"/>
      <c r="S1104" s="660"/>
      <c r="T1104" s="660" t="str">
        <f t="shared" si="102"/>
        <v/>
      </c>
      <c r="U1104" s="660" t="str">
        <f t="shared" si="103"/>
        <v/>
      </c>
      <c r="V1104" s="660" t="str">
        <f t="shared" si="104"/>
        <v/>
      </c>
      <c r="W1104" s="660" t="str">
        <f t="shared" si="105"/>
        <v/>
      </c>
      <c r="X1104" s="660" t="str">
        <f t="shared" si="106"/>
        <v/>
      </c>
      <c r="Y1104" s="660" t="str">
        <f t="shared" si="107"/>
        <v/>
      </c>
    </row>
    <row r="1105" spans="1:25" ht="16" x14ac:dyDescent="0.2">
      <c r="A1105" s="679"/>
      <c r="B1105" s="679"/>
      <c r="C1105" s="705"/>
      <c r="D1105" s="705"/>
      <c r="S1105" s="660"/>
      <c r="T1105" s="660" t="str">
        <f t="shared" si="102"/>
        <v/>
      </c>
      <c r="U1105" s="660" t="str">
        <f t="shared" si="103"/>
        <v/>
      </c>
      <c r="V1105" s="660" t="str">
        <f t="shared" si="104"/>
        <v/>
      </c>
      <c r="W1105" s="660" t="str">
        <f t="shared" si="105"/>
        <v/>
      </c>
      <c r="X1105" s="660" t="str">
        <f t="shared" si="106"/>
        <v/>
      </c>
      <c r="Y1105" s="660" t="str">
        <f t="shared" si="107"/>
        <v/>
      </c>
    </row>
    <row r="1106" spans="1:25" ht="16" x14ac:dyDescent="0.2">
      <c r="A1106" s="679"/>
      <c r="B1106" s="679"/>
      <c r="C1106" s="705"/>
      <c r="D1106" s="705"/>
      <c r="S1106" s="660"/>
      <c r="T1106" s="660" t="str">
        <f t="shared" si="102"/>
        <v/>
      </c>
      <c r="U1106" s="660" t="str">
        <f t="shared" si="103"/>
        <v/>
      </c>
      <c r="V1106" s="660" t="str">
        <f t="shared" si="104"/>
        <v/>
      </c>
      <c r="W1106" s="660" t="str">
        <f t="shared" si="105"/>
        <v/>
      </c>
      <c r="X1106" s="660" t="str">
        <f t="shared" si="106"/>
        <v/>
      </c>
      <c r="Y1106" s="660" t="str">
        <f t="shared" si="107"/>
        <v/>
      </c>
    </row>
    <row r="1107" spans="1:25" ht="16" x14ac:dyDescent="0.2">
      <c r="A1107" s="679"/>
      <c r="B1107" s="679"/>
      <c r="C1107" s="705"/>
      <c r="D1107" s="705"/>
      <c r="S1107" s="660"/>
      <c r="T1107" s="660" t="str">
        <f t="shared" si="102"/>
        <v/>
      </c>
      <c r="U1107" s="660" t="str">
        <f t="shared" si="103"/>
        <v/>
      </c>
      <c r="V1107" s="660" t="str">
        <f t="shared" si="104"/>
        <v/>
      </c>
      <c r="W1107" s="660" t="str">
        <f t="shared" si="105"/>
        <v/>
      </c>
      <c r="X1107" s="660" t="str">
        <f t="shared" si="106"/>
        <v/>
      </c>
      <c r="Y1107" s="660" t="str">
        <f t="shared" si="107"/>
        <v/>
      </c>
    </row>
    <row r="1108" spans="1:25" ht="16" x14ac:dyDescent="0.2">
      <c r="A1108" s="679"/>
      <c r="B1108" s="679"/>
      <c r="C1108" s="705"/>
      <c r="D1108" s="705"/>
      <c r="S1108" s="660"/>
      <c r="T1108" s="660" t="str">
        <f t="shared" si="102"/>
        <v/>
      </c>
      <c r="U1108" s="660" t="str">
        <f t="shared" si="103"/>
        <v/>
      </c>
      <c r="V1108" s="660" t="str">
        <f t="shared" si="104"/>
        <v/>
      </c>
      <c r="W1108" s="660" t="str">
        <f t="shared" si="105"/>
        <v/>
      </c>
      <c r="X1108" s="660" t="str">
        <f t="shared" si="106"/>
        <v/>
      </c>
      <c r="Y1108" s="660" t="str">
        <f t="shared" si="107"/>
        <v/>
      </c>
    </row>
    <row r="1109" spans="1:25" ht="16" x14ac:dyDescent="0.2">
      <c r="A1109" s="679"/>
      <c r="B1109" s="679"/>
      <c r="C1109" s="705"/>
      <c r="D1109" s="705"/>
      <c r="S1109" s="660"/>
      <c r="T1109" s="660" t="str">
        <f t="shared" si="102"/>
        <v/>
      </c>
      <c r="U1109" s="660" t="str">
        <f t="shared" si="103"/>
        <v/>
      </c>
      <c r="V1109" s="660" t="str">
        <f t="shared" si="104"/>
        <v/>
      </c>
      <c r="W1109" s="660" t="str">
        <f t="shared" si="105"/>
        <v/>
      </c>
      <c r="X1109" s="660" t="str">
        <f t="shared" si="106"/>
        <v/>
      </c>
      <c r="Y1109" s="660" t="str">
        <f t="shared" si="107"/>
        <v/>
      </c>
    </row>
    <row r="1110" spans="1:25" ht="16" x14ac:dyDescent="0.2">
      <c r="A1110" s="679"/>
      <c r="B1110" s="679"/>
      <c r="C1110" s="705"/>
      <c r="D1110" s="705"/>
      <c r="S1110" s="660"/>
      <c r="T1110" s="660" t="str">
        <f t="shared" si="102"/>
        <v/>
      </c>
      <c r="U1110" s="660" t="str">
        <f t="shared" si="103"/>
        <v/>
      </c>
      <c r="V1110" s="660" t="str">
        <f t="shared" si="104"/>
        <v/>
      </c>
      <c r="W1110" s="660" t="str">
        <f t="shared" si="105"/>
        <v/>
      </c>
      <c r="X1110" s="660" t="str">
        <f t="shared" si="106"/>
        <v/>
      </c>
      <c r="Y1110" s="660" t="str">
        <f t="shared" si="107"/>
        <v/>
      </c>
    </row>
    <row r="1111" spans="1:25" ht="16" x14ac:dyDescent="0.2">
      <c r="A1111" s="679"/>
      <c r="B1111" s="679"/>
      <c r="C1111" s="705"/>
      <c r="D1111" s="705"/>
      <c r="S1111" s="660"/>
      <c r="T1111" s="660" t="str">
        <f t="shared" si="102"/>
        <v/>
      </c>
      <c r="U1111" s="660" t="str">
        <f t="shared" si="103"/>
        <v/>
      </c>
      <c r="V1111" s="660" t="str">
        <f t="shared" si="104"/>
        <v/>
      </c>
      <c r="W1111" s="660" t="str">
        <f t="shared" si="105"/>
        <v/>
      </c>
      <c r="X1111" s="660" t="str">
        <f t="shared" si="106"/>
        <v/>
      </c>
      <c r="Y1111" s="660" t="str">
        <f t="shared" si="107"/>
        <v/>
      </c>
    </row>
    <row r="1112" spans="1:25" ht="16" x14ac:dyDescent="0.2">
      <c r="A1112" s="679"/>
      <c r="B1112" s="679"/>
      <c r="C1112" s="705"/>
      <c r="D1112" s="705"/>
      <c r="S1112" s="660"/>
      <c r="T1112" s="660" t="str">
        <f t="shared" si="102"/>
        <v/>
      </c>
      <c r="U1112" s="660" t="str">
        <f t="shared" si="103"/>
        <v/>
      </c>
      <c r="V1112" s="660" t="str">
        <f t="shared" si="104"/>
        <v/>
      </c>
      <c r="W1112" s="660" t="str">
        <f t="shared" si="105"/>
        <v/>
      </c>
      <c r="X1112" s="660" t="str">
        <f t="shared" si="106"/>
        <v/>
      </c>
      <c r="Y1112" s="660" t="str">
        <f t="shared" si="107"/>
        <v/>
      </c>
    </row>
    <row r="1113" spans="1:25" ht="16" x14ac:dyDescent="0.2">
      <c r="A1113" s="679"/>
      <c r="B1113" s="679"/>
      <c r="C1113" s="705"/>
      <c r="D1113" s="705"/>
      <c r="S1113" s="660"/>
      <c r="T1113" s="660" t="str">
        <f t="shared" si="102"/>
        <v/>
      </c>
      <c r="U1113" s="660" t="str">
        <f t="shared" si="103"/>
        <v/>
      </c>
      <c r="V1113" s="660" t="str">
        <f t="shared" si="104"/>
        <v/>
      </c>
      <c r="W1113" s="660" t="str">
        <f t="shared" si="105"/>
        <v/>
      </c>
      <c r="X1113" s="660" t="str">
        <f t="shared" si="106"/>
        <v/>
      </c>
      <c r="Y1113" s="660" t="str">
        <f t="shared" si="107"/>
        <v/>
      </c>
    </row>
    <row r="1114" spans="1:25" ht="16" x14ac:dyDescent="0.2">
      <c r="A1114" s="679"/>
      <c r="B1114" s="679"/>
      <c r="C1114" s="705"/>
      <c r="D1114" s="705"/>
      <c r="S1114" s="660"/>
      <c r="T1114" s="660" t="str">
        <f t="shared" si="102"/>
        <v/>
      </c>
      <c r="U1114" s="660" t="str">
        <f t="shared" si="103"/>
        <v/>
      </c>
      <c r="V1114" s="660" t="str">
        <f t="shared" si="104"/>
        <v/>
      </c>
      <c r="W1114" s="660" t="str">
        <f t="shared" si="105"/>
        <v/>
      </c>
      <c r="X1114" s="660" t="str">
        <f t="shared" si="106"/>
        <v/>
      </c>
      <c r="Y1114" s="660" t="str">
        <f t="shared" si="107"/>
        <v/>
      </c>
    </row>
    <row r="1115" spans="1:25" ht="16" x14ac:dyDescent="0.2">
      <c r="A1115" s="679"/>
      <c r="B1115" s="679"/>
      <c r="C1115" s="705"/>
      <c r="D1115" s="705"/>
      <c r="S1115" s="660"/>
      <c r="T1115" s="660" t="str">
        <f t="shared" si="102"/>
        <v/>
      </c>
      <c r="U1115" s="660" t="str">
        <f t="shared" si="103"/>
        <v/>
      </c>
      <c r="V1115" s="660" t="str">
        <f t="shared" si="104"/>
        <v/>
      </c>
      <c r="W1115" s="660" t="str">
        <f t="shared" si="105"/>
        <v/>
      </c>
      <c r="X1115" s="660" t="str">
        <f t="shared" si="106"/>
        <v/>
      </c>
      <c r="Y1115" s="660" t="str">
        <f t="shared" si="107"/>
        <v/>
      </c>
    </row>
    <row r="1116" spans="1:25" ht="16" x14ac:dyDescent="0.2">
      <c r="A1116" s="679"/>
      <c r="B1116" s="679"/>
      <c r="C1116" s="705"/>
      <c r="D1116" s="705"/>
      <c r="S1116" s="660"/>
      <c r="T1116" s="660" t="str">
        <f t="shared" si="102"/>
        <v/>
      </c>
      <c r="U1116" s="660" t="str">
        <f t="shared" si="103"/>
        <v/>
      </c>
      <c r="V1116" s="660" t="str">
        <f t="shared" si="104"/>
        <v/>
      </c>
      <c r="W1116" s="660" t="str">
        <f t="shared" si="105"/>
        <v/>
      </c>
      <c r="X1116" s="660" t="str">
        <f t="shared" si="106"/>
        <v/>
      </c>
      <c r="Y1116" s="660" t="str">
        <f t="shared" si="107"/>
        <v/>
      </c>
    </row>
    <row r="1117" spans="1:25" ht="16" x14ac:dyDescent="0.2">
      <c r="A1117" s="679"/>
      <c r="B1117" s="679"/>
      <c r="C1117" s="705"/>
      <c r="D1117" s="705"/>
      <c r="S1117" s="660"/>
      <c r="T1117" s="660" t="str">
        <f t="shared" si="102"/>
        <v/>
      </c>
      <c r="U1117" s="660" t="str">
        <f t="shared" si="103"/>
        <v/>
      </c>
      <c r="V1117" s="660" t="str">
        <f t="shared" si="104"/>
        <v/>
      </c>
      <c r="W1117" s="660" t="str">
        <f t="shared" si="105"/>
        <v/>
      </c>
      <c r="X1117" s="660" t="str">
        <f t="shared" si="106"/>
        <v/>
      </c>
      <c r="Y1117" s="660" t="str">
        <f t="shared" si="107"/>
        <v/>
      </c>
    </row>
    <row r="1118" spans="1:25" ht="16" x14ac:dyDescent="0.2">
      <c r="A1118" s="679"/>
      <c r="B1118" s="679"/>
      <c r="C1118" s="705"/>
      <c r="D1118" s="705"/>
      <c r="S1118" s="660"/>
      <c r="T1118" s="660" t="str">
        <f t="shared" si="102"/>
        <v/>
      </c>
      <c r="U1118" s="660" t="str">
        <f t="shared" si="103"/>
        <v/>
      </c>
      <c r="V1118" s="660" t="str">
        <f t="shared" si="104"/>
        <v/>
      </c>
      <c r="W1118" s="660" t="str">
        <f t="shared" si="105"/>
        <v/>
      </c>
      <c r="X1118" s="660" t="str">
        <f t="shared" si="106"/>
        <v/>
      </c>
      <c r="Y1118" s="660" t="str">
        <f t="shared" si="107"/>
        <v/>
      </c>
    </row>
    <row r="1119" spans="1:25" ht="16" x14ac:dyDescent="0.2">
      <c r="A1119" s="679"/>
      <c r="B1119" s="679"/>
      <c r="C1119" s="705"/>
      <c r="D1119" s="705"/>
      <c r="S1119" s="660"/>
      <c r="T1119" s="660" t="str">
        <f t="shared" si="102"/>
        <v/>
      </c>
      <c r="U1119" s="660" t="str">
        <f t="shared" si="103"/>
        <v/>
      </c>
      <c r="V1119" s="660" t="str">
        <f t="shared" si="104"/>
        <v/>
      </c>
      <c r="W1119" s="660" t="str">
        <f t="shared" si="105"/>
        <v/>
      </c>
      <c r="X1119" s="660" t="str">
        <f t="shared" si="106"/>
        <v/>
      </c>
      <c r="Y1119" s="660" t="str">
        <f t="shared" si="107"/>
        <v/>
      </c>
    </row>
    <row r="1120" spans="1:25" ht="16" x14ac:dyDescent="0.2">
      <c r="A1120" s="679"/>
      <c r="B1120" s="679"/>
      <c r="C1120" s="705"/>
      <c r="D1120" s="705"/>
      <c r="S1120" s="660"/>
      <c r="T1120" s="660" t="str">
        <f t="shared" si="102"/>
        <v/>
      </c>
      <c r="U1120" s="660" t="str">
        <f t="shared" si="103"/>
        <v/>
      </c>
      <c r="V1120" s="660" t="str">
        <f t="shared" si="104"/>
        <v/>
      </c>
      <c r="W1120" s="660" t="str">
        <f t="shared" si="105"/>
        <v/>
      </c>
      <c r="X1120" s="660" t="str">
        <f t="shared" si="106"/>
        <v/>
      </c>
      <c r="Y1120" s="660" t="str">
        <f t="shared" si="107"/>
        <v/>
      </c>
    </row>
    <row r="1121" spans="1:25" ht="16" x14ac:dyDescent="0.2">
      <c r="A1121" s="679"/>
      <c r="B1121" s="679"/>
      <c r="C1121" s="705"/>
      <c r="D1121" s="705"/>
      <c r="S1121" s="660"/>
      <c r="T1121" s="660" t="str">
        <f t="shared" si="102"/>
        <v/>
      </c>
      <c r="U1121" s="660" t="str">
        <f t="shared" si="103"/>
        <v/>
      </c>
      <c r="V1121" s="660" t="str">
        <f t="shared" si="104"/>
        <v/>
      </c>
      <c r="W1121" s="660" t="str">
        <f t="shared" si="105"/>
        <v/>
      </c>
      <c r="X1121" s="660" t="str">
        <f t="shared" si="106"/>
        <v/>
      </c>
      <c r="Y1121" s="660" t="str">
        <f t="shared" si="107"/>
        <v/>
      </c>
    </row>
    <row r="1122" spans="1:25" ht="16" x14ac:dyDescent="0.2">
      <c r="A1122" s="679"/>
      <c r="B1122" s="679"/>
      <c r="C1122" s="705"/>
      <c r="D1122" s="705"/>
      <c r="S1122" s="660"/>
      <c r="T1122" s="660" t="str">
        <f t="shared" si="102"/>
        <v/>
      </c>
      <c r="U1122" s="660" t="str">
        <f t="shared" si="103"/>
        <v/>
      </c>
      <c r="V1122" s="660" t="str">
        <f t="shared" si="104"/>
        <v/>
      </c>
      <c r="W1122" s="660" t="str">
        <f t="shared" si="105"/>
        <v/>
      </c>
      <c r="X1122" s="660" t="str">
        <f t="shared" si="106"/>
        <v/>
      </c>
      <c r="Y1122" s="660" t="str">
        <f t="shared" si="107"/>
        <v/>
      </c>
    </row>
    <row r="1123" spans="1:25" ht="16" x14ac:dyDescent="0.2">
      <c r="A1123" s="679"/>
      <c r="B1123" s="679"/>
      <c r="C1123" s="705"/>
      <c r="D1123" s="705"/>
      <c r="S1123" s="660"/>
      <c r="T1123" s="660" t="str">
        <f t="shared" si="102"/>
        <v/>
      </c>
      <c r="U1123" s="660" t="str">
        <f t="shared" si="103"/>
        <v/>
      </c>
      <c r="V1123" s="660" t="str">
        <f t="shared" si="104"/>
        <v/>
      </c>
      <c r="W1123" s="660" t="str">
        <f t="shared" si="105"/>
        <v/>
      </c>
      <c r="X1123" s="660" t="str">
        <f t="shared" si="106"/>
        <v/>
      </c>
      <c r="Y1123" s="660" t="str">
        <f t="shared" si="107"/>
        <v/>
      </c>
    </row>
    <row r="1124" spans="1:25" ht="16" x14ac:dyDescent="0.2">
      <c r="A1124" s="679"/>
      <c r="B1124" s="679"/>
      <c r="C1124" s="705"/>
      <c r="D1124" s="705"/>
      <c r="S1124" s="660"/>
      <c r="T1124" s="660" t="str">
        <f t="shared" si="102"/>
        <v/>
      </c>
      <c r="U1124" s="660" t="str">
        <f t="shared" si="103"/>
        <v/>
      </c>
      <c r="V1124" s="660" t="str">
        <f t="shared" si="104"/>
        <v/>
      </c>
      <c r="W1124" s="660" t="str">
        <f t="shared" si="105"/>
        <v/>
      </c>
      <c r="X1124" s="660" t="str">
        <f t="shared" si="106"/>
        <v/>
      </c>
      <c r="Y1124" s="660" t="str">
        <f t="shared" si="107"/>
        <v/>
      </c>
    </row>
    <row r="1125" spans="1:25" ht="16" x14ac:dyDescent="0.2">
      <c r="A1125" s="679"/>
      <c r="B1125" s="679"/>
      <c r="C1125" s="705"/>
      <c r="D1125" s="705"/>
      <c r="S1125" s="660"/>
      <c r="T1125" s="660" t="str">
        <f t="shared" si="102"/>
        <v/>
      </c>
      <c r="U1125" s="660" t="str">
        <f t="shared" si="103"/>
        <v/>
      </c>
      <c r="V1125" s="660" t="str">
        <f t="shared" si="104"/>
        <v/>
      </c>
      <c r="W1125" s="660" t="str">
        <f t="shared" si="105"/>
        <v/>
      </c>
      <c r="X1125" s="660" t="str">
        <f t="shared" si="106"/>
        <v/>
      </c>
      <c r="Y1125" s="660" t="str">
        <f t="shared" si="107"/>
        <v/>
      </c>
    </row>
    <row r="1126" spans="1:25" ht="16" x14ac:dyDescent="0.2">
      <c r="A1126" s="679"/>
      <c r="B1126" s="679"/>
      <c r="C1126" s="705"/>
      <c r="D1126" s="705"/>
      <c r="S1126" s="660"/>
      <c r="T1126" s="660" t="str">
        <f t="shared" si="102"/>
        <v/>
      </c>
      <c r="U1126" s="660" t="str">
        <f t="shared" si="103"/>
        <v/>
      </c>
      <c r="V1126" s="660" t="str">
        <f t="shared" si="104"/>
        <v/>
      </c>
      <c r="W1126" s="660" t="str">
        <f t="shared" si="105"/>
        <v/>
      </c>
      <c r="X1126" s="660" t="str">
        <f t="shared" si="106"/>
        <v/>
      </c>
      <c r="Y1126" s="660" t="str">
        <f t="shared" si="107"/>
        <v/>
      </c>
    </row>
    <row r="1127" spans="1:25" ht="16" x14ac:dyDescent="0.2">
      <c r="A1127" s="679"/>
      <c r="B1127" s="679"/>
      <c r="C1127" s="705"/>
      <c r="D1127" s="705"/>
      <c r="S1127" s="660"/>
      <c r="T1127" s="660" t="str">
        <f t="shared" si="102"/>
        <v/>
      </c>
      <c r="U1127" s="660" t="str">
        <f t="shared" si="103"/>
        <v/>
      </c>
      <c r="V1127" s="660" t="str">
        <f t="shared" si="104"/>
        <v/>
      </c>
      <c r="W1127" s="660" t="str">
        <f t="shared" si="105"/>
        <v/>
      </c>
      <c r="X1127" s="660" t="str">
        <f t="shared" si="106"/>
        <v/>
      </c>
      <c r="Y1127" s="660" t="str">
        <f t="shared" si="107"/>
        <v/>
      </c>
    </row>
    <row r="1128" spans="1:25" ht="16" x14ac:dyDescent="0.2">
      <c r="A1128" s="679"/>
      <c r="B1128" s="679"/>
      <c r="C1128" s="705"/>
      <c r="D1128" s="705"/>
      <c r="S1128" s="660"/>
      <c r="T1128" s="660" t="str">
        <f t="shared" si="102"/>
        <v/>
      </c>
      <c r="U1128" s="660" t="str">
        <f t="shared" si="103"/>
        <v/>
      </c>
      <c r="V1128" s="660" t="str">
        <f t="shared" si="104"/>
        <v/>
      </c>
      <c r="W1128" s="660" t="str">
        <f t="shared" si="105"/>
        <v/>
      </c>
      <c r="X1128" s="660" t="str">
        <f t="shared" si="106"/>
        <v/>
      </c>
      <c r="Y1128" s="660" t="str">
        <f t="shared" si="107"/>
        <v/>
      </c>
    </row>
    <row r="1129" spans="1:25" ht="16" x14ac:dyDescent="0.2">
      <c r="A1129" s="679"/>
      <c r="B1129" s="679"/>
      <c r="C1129" s="705"/>
      <c r="D1129" s="705"/>
      <c r="S1129" s="660"/>
      <c r="T1129" s="660" t="str">
        <f t="shared" si="102"/>
        <v/>
      </c>
      <c r="U1129" s="660" t="str">
        <f t="shared" si="103"/>
        <v/>
      </c>
      <c r="V1129" s="660" t="str">
        <f t="shared" si="104"/>
        <v/>
      </c>
      <c r="W1129" s="660" t="str">
        <f t="shared" si="105"/>
        <v/>
      </c>
      <c r="X1129" s="660" t="str">
        <f t="shared" si="106"/>
        <v/>
      </c>
      <c r="Y1129" s="660" t="str">
        <f t="shared" si="107"/>
        <v/>
      </c>
    </row>
    <row r="1130" spans="1:25" ht="16" x14ac:dyDescent="0.2">
      <c r="A1130" s="679"/>
      <c r="B1130" s="679"/>
      <c r="C1130" s="705"/>
      <c r="D1130" s="705"/>
      <c r="S1130" s="660"/>
      <c r="T1130" s="660" t="str">
        <f t="shared" si="102"/>
        <v/>
      </c>
      <c r="U1130" s="660" t="str">
        <f t="shared" si="103"/>
        <v/>
      </c>
      <c r="V1130" s="660" t="str">
        <f t="shared" si="104"/>
        <v/>
      </c>
      <c r="W1130" s="660" t="str">
        <f t="shared" si="105"/>
        <v/>
      </c>
      <c r="X1130" s="660" t="str">
        <f t="shared" si="106"/>
        <v/>
      </c>
      <c r="Y1130" s="660" t="str">
        <f t="shared" si="107"/>
        <v/>
      </c>
    </row>
    <row r="1131" spans="1:25" ht="16" x14ac:dyDescent="0.2">
      <c r="A1131" s="679"/>
      <c r="B1131" s="679"/>
      <c r="C1131" s="705"/>
      <c r="D1131" s="705"/>
      <c r="S1131" s="660"/>
      <c r="T1131" s="660" t="str">
        <f t="shared" si="102"/>
        <v/>
      </c>
      <c r="U1131" s="660" t="str">
        <f t="shared" si="103"/>
        <v/>
      </c>
      <c r="V1131" s="660" t="str">
        <f t="shared" si="104"/>
        <v/>
      </c>
      <c r="W1131" s="660" t="str">
        <f t="shared" si="105"/>
        <v/>
      </c>
      <c r="X1131" s="660" t="str">
        <f t="shared" si="106"/>
        <v/>
      </c>
      <c r="Y1131" s="660" t="str">
        <f t="shared" si="107"/>
        <v/>
      </c>
    </row>
    <row r="1132" spans="1:25" ht="16" x14ac:dyDescent="0.2">
      <c r="A1132" s="679"/>
      <c r="B1132" s="679"/>
      <c r="C1132" s="705"/>
      <c r="D1132" s="705"/>
      <c r="S1132" s="660"/>
      <c r="T1132" s="660" t="str">
        <f t="shared" si="102"/>
        <v/>
      </c>
      <c r="U1132" s="660" t="str">
        <f t="shared" si="103"/>
        <v/>
      </c>
      <c r="V1132" s="660" t="str">
        <f t="shared" si="104"/>
        <v/>
      </c>
      <c r="W1132" s="660" t="str">
        <f t="shared" si="105"/>
        <v/>
      </c>
      <c r="X1132" s="660" t="str">
        <f t="shared" si="106"/>
        <v/>
      </c>
      <c r="Y1132" s="660" t="str">
        <f t="shared" si="107"/>
        <v/>
      </c>
    </row>
    <row r="1133" spans="1:25" ht="16" x14ac:dyDescent="0.2">
      <c r="A1133" s="679"/>
      <c r="B1133" s="679"/>
      <c r="C1133" s="705"/>
      <c r="D1133" s="705"/>
      <c r="S1133" s="660"/>
      <c r="T1133" s="660" t="str">
        <f t="shared" si="102"/>
        <v/>
      </c>
      <c r="U1133" s="660" t="str">
        <f t="shared" si="103"/>
        <v/>
      </c>
      <c r="V1133" s="660" t="str">
        <f t="shared" si="104"/>
        <v/>
      </c>
      <c r="W1133" s="660" t="str">
        <f t="shared" si="105"/>
        <v/>
      </c>
      <c r="X1133" s="660" t="str">
        <f t="shared" si="106"/>
        <v/>
      </c>
      <c r="Y1133" s="660" t="str">
        <f t="shared" si="107"/>
        <v/>
      </c>
    </row>
    <row r="1134" spans="1:25" ht="16" x14ac:dyDescent="0.2">
      <c r="A1134" s="679"/>
      <c r="B1134" s="679"/>
      <c r="C1134" s="705"/>
      <c r="D1134" s="705"/>
      <c r="S1134" s="660"/>
      <c r="T1134" s="660" t="str">
        <f t="shared" si="102"/>
        <v/>
      </c>
      <c r="U1134" s="660" t="str">
        <f t="shared" si="103"/>
        <v/>
      </c>
      <c r="V1134" s="660" t="str">
        <f t="shared" si="104"/>
        <v/>
      </c>
      <c r="W1134" s="660" t="str">
        <f t="shared" si="105"/>
        <v/>
      </c>
      <c r="X1134" s="660" t="str">
        <f t="shared" si="106"/>
        <v/>
      </c>
      <c r="Y1134" s="660" t="str">
        <f t="shared" si="107"/>
        <v/>
      </c>
    </row>
    <row r="1135" spans="1:25" ht="16" x14ac:dyDescent="0.2">
      <c r="A1135" s="679"/>
      <c r="B1135" s="679"/>
      <c r="C1135" s="705"/>
      <c r="D1135" s="705"/>
      <c r="S1135" s="660"/>
      <c r="T1135" s="660" t="str">
        <f t="shared" si="102"/>
        <v/>
      </c>
      <c r="U1135" s="660" t="str">
        <f t="shared" si="103"/>
        <v/>
      </c>
      <c r="V1135" s="660" t="str">
        <f t="shared" si="104"/>
        <v/>
      </c>
      <c r="W1135" s="660" t="str">
        <f t="shared" si="105"/>
        <v/>
      </c>
      <c r="X1135" s="660" t="str">
        <f t="shared" si="106"/>
        <v/>
      </c>
      <c r="Y1135" s="660" t="str">
        <f t="shared" si="107"/>
        <v/>
      </c>
    </row>
    <row r="1136" spans="1:25" ht="16" x14ac:dyDescent="0.2">
      <c r="A1136" s="679"/>
      <c r="B1136" s="679"/>
      <c r="C1136" s="705"/>
      <c r="D1136" s="705"/>
      <c r="S1136" s="660"/>
      <c r="T1136" s="660" t="str">
        <f t="shared" si="102"/>
        <v/>
      </c>
      <c r="U1136" s="660" t="str">
        <f t="shared" si="103"/>
        <v/>
      </c>
      <c r="V1136" s="660" t="str">
        <f t="shared" si="104"/>
        <v/>
      </c>
      <c r="W1136" s="660" t="str">
        <f t="shared" si="105"/>
        <v/>
      </c>
      <c r="X1136" s="660" t="str">
        <f t="shared" si="106"/>
        <v/>
      </c>
      <c r="Y1136" s="660" t="str">
        <f t="shared" si="107"/>
        <v/>
      </c>
    </row>
    <row r="1137" spans="1:25" ht="16" x14ac:dyDescent="0.2">
      <c r="A1137" s="679"/>
      <c r="B1137" s="679"/>
      <c r="C1137" s="705"/>
      <c r="D1137" s="705"/>
      <c r="S1137" s="660"/>
      <c r="T1137" s="660" t="str">
        <f t="shared" si="102"/>
        <v/>
      </c>
      <c r="U1137" s="660" t="str">
        <f t="shared" si="103"/>
        <v/>
      </c>
      <c r="V1137" s="660" t="str">
        <f t="shared" si="104"/>
        <v/>
      </c>
      <c r="W1137" s="660" t="str">
        <f t="shared" si="105"/>
        <v/>
      </c>
      <c r="X1137" s="660" t="str">
        <f t="shared" si="106"/>
        <v/>
      </c>
      <c r="Y1137" s="660" t="str">
        <f t="shared" si="107"/>
        <v/>
      </c>
    </row>
    <row r="1138" spans="1:25" ht="16" x14ac:dyDescent="0.2">
      <c r="A1138" s="679"/>
      <c r="B1138" s="679"/>
      <c r="C1138" s="705"/>
      <c r="D1138" s="705"/>
      <c r="S1138" s="660"/>
      <c r="T1138" s="660" t="str">
        <f t="shared" si="102"/>
        <v/>
      </c>
      <c r="U1138" s="660" t="str">
        <f t="shared" si="103"/>
        <v/>
      </c>
      <c r="V1138" s="660" t="str">
        <f t="shared" si="104"/>
        <v/>
      </c>
      <c r="W1138" s="660" t="str">
        <f t="shared" si="105"/>
        <v/>
      </c>
      <c r="X1138" s="660" t="str">
        <f t="shared" si="106"/>
        <v/>
      </c>
      <c r="Y1138" s="660" t="str">
        <f t="shared" si="107"/>
        <v/>
      </c>
    </row>
    <row r="1139" spans="1:25" ht="16" x14ac:dyDescent="0.2">
      <c r="A1139" s="679"/>
      <c r="B1139" s="679"/>
      <c r="C1139" s="705"/>
      <c r="D1139" s="705"/>
      <c r="S1139" s="660"/>
      <c r="T1139" s="660" t="str">
        <f t="shared" si="102"/>
        <v/>
      </c>
      <c r="U1139" s="660" t="str">
        <f t="shared" si="103"/>
        <v/>
      </c>
      <c r="V1139" s="660" t="str">
        <f t="shared" si="104"/>
        <v/>
      </c>
      <c r="W1139" s="660" t="str">
        <f t="shared" si="105"/>
        <v/>
      </c>
      <c r="X1139" s="660" t="str">
        <f t="shared" si="106"/>
        <v/>
      </c>
      <c r="Y1139" s="660" t="str">
        <f t="shared" si="107"/>
        <v/>
      </c>
    </row>
    <row r="1140" spans="1:25" ht="16" x14ac:dyDescent="0.2">
      <c r="A1140" s="679"/>
      <c r="B1140" s="679"/>
      <c r="C1140" s="705"/>
      <c r="D1140" s="705"/>
      <c r="S1140" s="660"/>
      <c r="T1140" s="660" t="str">
        <f t="shared" si="102"/>
        <v/>
      </c>
      <c r="U1140" s="660" t="str">
        <f t="shared" si="103"/>
        <v/>
      </c>
      <c r="V1140" s="660" t="str">
        <f t="shared" si="104"/>
        <v/>
      </c>
      <c r="W1140" s="660" t="str">
        <f t="shared" si="105"/>
        <v/>
      </c>
      <c r="X1140" s="660" t="str">
        <f t="shared" si="106"/>
        <v/>
      </c>
      <c r="Y1140" s="660" t="str">
        <f t="shared" si="107"/>
        <v/>
      </c>
    </row>
    <row r="1141" spans="1:25" ht="16" x14ac:dyDescent="0.2">
      <c r="A1141" s="679"/>
      <c r="B1141" s="679"/>
      <c r="C1141" s="705"/>
      <c r="D1141" s="705"/>
      <c r="S1141" s="660"/>
      <c r="T1141" s="660" t="str">
        <f t="shared" si="102"/>
        <v/>
      </c>
      <c r="U1141" s="660" t="str">
        <f t="shared" si="103"/>
        <v/>
      </c>
      <c r="V1141" s="660" t="str">
        <f t="shared" si="104"/>
        <v/>
      </c>
      <c r="W1141" s="660" t="str">
        <f t="shared" si="105"/>
        <v/>
      </c>
      <c r="X1141" s="660" t="str">
        <f t="shared" si="106"/>
        <v/>
      </c>
      <c r="Y1141" s="660" t="str">
        <f t="shared" si="107"/>
        <v/>
      </c>
    </row>
    <row r="1142" spans="1:25" ht="16" x14ac:dyDescent="0.2">
      <c r="A1142" s="679"/>
      <c r="B1142" s="679"/>
      <c r="C1142" s="705"/>
      <c r="D1142" s="705"/>
      <c r="S1142" s="660"/>
      <c r="T1142" s="660" t="str">
        <f t="shared" si="102"/>
        <v/>
      </c>
      <c r="U1142" s="660" t="str">
        <f t="shared" si="103"/>
        <v/>
      </c>
      <c r="V1142" s="660" t="str">
        <f t="shared" si="104"/>
        <v/>
      </c>
      <c r="W1142" s="660" t="str">
        <f t="shared" si="105"/>
        <v/>
      </c>
      <c r="X1142" s="660" t="str">
        <f t="shared" si="106"/>
        <v/>
      </c>
      <c r="Y1142" s="660" t="str">
        <f t="shared" si="107"/>
        <v/>
      </c>
    </row>
    <row r="1143" spans="1:25" ht="16" x14ac:dyDescent="0.2">
      <c r="A1143" s="679"/>
      <c r="B1143" s="679"/>
      <c r="C1143" s="705"/>
      <c r="D1143" s="705"/>
      <c r="S1143" s="660"/>
      <c r="T1143" s="660" t="str">
        <f t="shared" si="102"/>
        <v/>
      </c>
      <c r="U1143" s="660" t="str">
        <f t="shared" si="103"/>
        <v/>
      </c>
      <c r="V1143" s="660" t="str">
        <f t="shared" si="104"/>
        <v/>
      </c>
      <c r="W1143" s="660" t="str">
        <f t="shared" si="105"/>
        <v/>
      </c>
      <c r="X1143" s="660" t="str">
        <f t="shared" si="106"/>
        <v/>
      </c>
      <c r="Y1143" s="660" t="str">
        <f t="shared" si="107"/>
        <v/>
      </c>
    </row>
    <row r="1144" spans="1:25" ht="16" x14ac:dyDescent="0.2">
      <c r="A1144" s="679"/>
      <c r="B1144" s="679"/>
      <c r="C1144" s="705"/>
      <c r="D1144" s="705"/>
      <c r="S1144" s="660"/>
      <c r="T1144" s="660" t="str">
        <f t="shared" si="102"/>
        <v/>
      </c>
      <c r="U1144" s="660" t="str">
        <f t="shared" si="103"/>
        <v/>
      </c>
      <c r="V1144" s="660" t="str">
        <f t="shared" si="104"/>
        <v/>
      </c>
      <c r="W1144" s="660" t="str">
        <f t="shared" si="105"/>
        <v/>
      </c>
      <c r="X1144" s="660" t="str">
        <f t="shared" si="106"/>
        <v/>
      </c>
      <c r="Y1144" s="660" t="str">
        <f t="shared" si="107"/>
        <v/>
      </c>
    </row>
    <row r="1145" spans="1:25" ht="16" x14ac:dyDescent="0.2">
      <c r="A1145" s="679"/>
      <c r="B1145" s="679"/>
      <c r="C1145" s="705"/>
      <c r="D1145" s="705"/>
      <c r="S1145" s="660"/>
      <c r="T1145" s="660" t="str">
        <f t="shared" si="102"/>
        <v/>
      </c>
      <c r="U1145" s="660" t="str">
        <f t="shared" si="103"/>
        <v/>
      </c>
      <c r="V1145" s="660" t="str">
        <f t="shared" si="104"/>
        <v/>
      </c>
      <c r="W1145" s="660" t="str">
        <f t="shared" si="105"/>
        <v/>
      </c>
      <c r="X1145" s="660" t="str">
        <f t="shared" si="106"/>
        <v/>
      </c>
      <c r="Y1145" s="660" t="str">
        <f t="shared" si="107"/>
        <v/>
      </c>
    </row>
    <row r="1146" spans="1:25" ht="16" x14ac:dyDescent="0.2">
      <c r="A1146" s="679"/>
      <c r="B1146" s="679"/>
      <c r="C1146" s="705"/>
      <c r="D1146" s="705"/>
      <c r="S1146" s="660"/>
      <c r="T1146" s="660" t="str">
        <f t="shared" si="102"/>
        <v/>
      </c>
      <c r="U1146" s="660" t="str">
        <f t="shared" si="103"/>
        <v/>
      </c>
      <c r="V1146" s="660" t="str">
        <f t="shared" si="104"/>
        <v/>
      </c>
      <c r="W1146" s="660" t="str">
        <f t="shared" si="105"/>
        <v/>
      </c>
      <c r="X1146" s="660" t="str">
        <f t="shared" si="106"/>
        <v/>
      </c>
      <c r="Y1146" s="660" t="str">
        <f t="shared" si="107"/>
        <v/>
      </c>
    </row>
    <row r="1147" spans="1:25" ht="16" x14ac:dyDescent="0.2">
      <c r="A1147" s="679"/>
      <c r="B1147" s="679"/>
      <c r="C1147" s="705"/>
      <c r="D1147" s="705"/>
      <c r="S1147" s="660"/>
      <c r="T1147" s="660" t="str">
        <f t="shared" si="102"/>
        <v/>
      </c>
      <c r="U1147" s="660" t="str">
        <f t="shared" si="103"/>
        <v/>
      </c>
      <c r="V1147" s="660" t="str">
        <f t="shared" si="104"/>
        <v/>
      </c>
      <c r="W1147" s="660" t="str">
        <f t="shared" si="105"/>
        <v/>
      </c>
      <c r="X1147" s="660" t="str">
        <f t="shared" si="106"/>
        <v/>
      </c>
      <c r="Y1147" s="660" t="str">
        <f t="shared" si="107"/>
        <v/>
      </c>
    </row>
    <row r="1148" spans="1:25" ht="16" x14ac:dyDescent="0.2">
      <c r="A1148" s="679"/>
      <c r="B1148" s="679"/>
      <c r="C1148" s="705"/>
      <c r="D1148" s="705"/>
      <c r="S1148" s="660"/>
      <c r="T1148" s="660" t="str">
        <f t="shared" si="102"/>
        <v/>
      </c>
      <c r="U1148" s="660" t="str">
        <f t="shared" si="103"/>
        <v/>
      </c>
      <c r="V1148" s="660" t="str">
        <f t="shared" si="104"/>
        <v/>
      </c>
      <c r="W1148" s="660" t="str">
        <f t="shared" si="105"/>
        <v/>
      </c>
      <c r="X1148" s="660" t="str">
        <f t="shared" si="106"/>
        <v/>
      </c>
      <c r="Y1148" s="660" t="str">
        <f t="shared" si="107"/>
        <v/>
      </c>
    </row>
    <row r="1149" spans="1:25" ht="16" x14ac:dyDescent="0.2">
      <c r="A1149" s="679"/>
      <c r="B1149" s="679"/>
      <c r="C1149" s="705"/>
      <c r="D1149" s="705"/>
      <c r="S1149" s="660"/>
      <c r="T1149" s="660" t="str">
        <f t="shared" si="102"/>
        <v/>
      </c>
      <c r="U1149" s="660" t="str">
        <f t="shared" si="103"/>
        <v/>
      </c>
      <c r="V1149" s="660" t="str">
        <f t="shared" si="104"/>
        <v/>
      </c>
      <c r="W1149" s="660" t="str">
        <f t="shared" si="105"/>
        <v/>
      </c>
      <c r="X1149" s="660" t="str">
        <f t="shared" si="106"/>
        <v/>
      </c>
      <c r="Y1149" s="660" t="str">
        <f t="shared" si="107"/>
        <v/>
      </c>
    </row>
    <row r="1150" spans="1:25" ht="16" x14ac:dyDescent="0.2">
      <c r="A1150" s="679"/>
      <c r="B1150" s="679"/>
      <c r="C1150" s="705"/>
      <c r="D1150" s="705"/>
      <c r="S1150" s="660"/>
      <c r="T1150" s="660" t="str">
        <f t="shared" si="102"/>
        <v/>
      </c>
      <c r="U1150" s="660" t="str">
        <f t="shared" si="103"/>
        <v/>
      </c>
      <c r="V1150" s="660" t="str">
        <f t="shared" si="104"/>
        <v/>
      </c>
      <c r="W1150" s="660" t="str">
        <f t="shared" si="105"/>
        <v/>
      </c>
      <c r="X1150" s="660" t="str">
        <f t="shared" si="106"/>
        <v/>
      </c>
      <c r="Y1150" s="660" t="str">
        <f t="shared" si="107"/>
        <v/>
      </c>
    </row>
    <row r="1151" spans="1:25" ht="16" x14ac:dyDescent="0.2">
      <c r="A1151" s="679"/>
      <c r="B1151" s="679"/>
      <c r="C1151" s="705"/>
      <c r="D1151" s="705"/>
      <c r="S1151" s="660"/>
      <c r="T1151" s="660" t="str">
        <f t="shared" si="102"/>
        <v/>
      </c>
      <c r="U1151" s="660" t="str">
        <f t="shared" si="103"/>
        <v/>
      </c>
      <c r="V1151" s="660" t="str">
        <f t="shared" si="104"/>
        <v/>
      </c>
      <c r="W1151" s="660" t="str">
        <f t="shared" si="105"/>
        <v/>
      </c>
      <c r="X1151" s="660" t="str">
        <f t="shared" si="106"/>
        <v/>
      </c>
      <c r="Y1151" s="660" t="str">
        <f t="shared" si="107"/>
        <v/>
      </c>
    </row>
    <row r="1152" spans="1:25" ht="16" x14ac:dyDescent="0.2">
      <c r="A1152" s="679"/>
      <c r="B1152" s="679"/>
      <c r="C1152" s="705"/>
      <c r="D1152" s="705"/>
      <c r="S1152" s="660"/>
      <c r="T1152" s="660" t="str">
        <f t="shared" si="102"/>
        <v/>
      </c>
      <c r="U1152" s="660" t="str">
        <f t="shared" si="103"/>
        <v/>
      </c>
      <c r="V1152" s="660" t="str">
        <f t="shared" si="104"/>
        <v/>
      </c>
      <c r="W1152" s="660" t="str">
        <f t="shared" si="105"/>
        <v/>
      </c>
      <c r="X1152" s="660" t="str">
        <f t="shared" si="106"/>
        <v/>
      </c>
      <c r="Y1152" s="660" t="str">
        <f t="shared" si="107"/>
        <v/>
      </c>
    </row>
    <row r="1153" spans="1:25" ht="16" x14ac:dyDescent="0.2">
      <c r="A1153" s="679"/>
      <c r="B1153" s="679"/>
      <c r="C1153" s="705"/>
      <c r="D1153" s="705"/>
      <c r="S1153" s="660"/>
      <c r="T1153" s="660" t="str">
        <f t="shared" si="102"/>
        <v/>
      </c>
      <c r="U1153" s="660" t="str">
        <f t="shared" si="103"/>
        <v/>
      </c>
      <c r="V1153" s="660" t="str">
        <f t="shared" si="104"/>
        <v/>
      </c>
      <c r="W1153" s="660" t="str">
        <f t="shared" si="105"/>
        <v/>
      </c>
      <c r="X1153" s="660" t="str">
        <f t="shared" si="106"/>
        <v/>
      </c>
      <c r="Y1153" s="660" t="str">
        <f t="shared" si="107"/>
        <v/>
      </c>
    </row>
    <row r="1154" spans="1:25" ht="16" x14ac:dyDescent="0.2">
      <c r="A1154" s="679"/>
      <c r="B1154" s="679"/>
      <c r="C1154" s="705"/>
      <c r="D1154" s="705"/>
      <c r="S1154" s="660"/>
      <c r="T1154" s="660" t="str">
        <f t="shared" si="102"/>
        <v/>
      </c>
      <c r="U1154" s="660" t="str">
        <f t="shared" si="103"/>
        <v/>
      </c>
      <c r="V1154" s="660" t="str">
        <f t="shared" si="104"/>
        <v/>
      </c>
      <c r="W1154" s="660" t="str">
        <f t="shared" si="105"/>
        <v/>
      </c>
      <c r="X1154" s="660" t="str">
        <f t="shared" si="106"/>
        <v/>
      </c>
      <c r="Y1154" s="660" t="str">
        <f t="shared" si="107"/>
        <v/>
      </c>
    </row>
    <row r="1155" spans="1:25" ht="16" x14ac:dyDescent="0.2">
      <c r="A1155" s="679"/>
      <c r="B1155" s="679"/>
      <c r="C1155" s="705"/>
      <c r="D1155" s="705"/>
      <c r="S1155" s="660"/>
      <c r="T1155" s="660" t="str">
        <f t="shared" si="102"/>
        <v/>
      </c>
      <c r="U1155" s="660" t="str">
        <f t="shared" si="103"/>
        <v/>
      </c>
      <c r="V1155" s="660" t="str">
        <f t="shared" si="104"/>
        <v/>
      </c>
      <c r="W1155" s="660" t="str">
        <f t="shared" si="105"/>
        <v/>
      </c>
      <c r="X1155" s="660" t="str">
        <f t="shared" si="106"/>
        <v/>
      </c>
      <c r="Y1155" s="660" t="str">
        <f t="shared" si="107"/>
        <v/>
      </c>
    </row>
    <row r="1156" spans="1:25" ht="16" x14ac:dyDescent="0.2">
      <c r="A1156" s="679"/>
      <c r="B1156" s="679"/>
      <c r="C1156" s="705"/>
      <c r="D1156" s="705"/>
      <c r="S1156" s="660"/>
      <c r="T1156" s="660" t="str">
        <f t="shared" ref="T1156:T1219" si="108">IF(LEN($A1156)&gt;=2,LEFT($A1156,6),"")</f>
        <v/>
      </c>
      <c r="U1156" s="660" t="str">
        <f t="shared" ref="U1156:U1219" si="109">IF(LEN($A1156)&gt;=2,LEFT($A1156,5),"")</f>
        <v/>
      </c>
      <c r="V1156" s="660" t="str">
        <f t="shared" ref="V1156:V1219" si="110">IF(LEN($A1156)&gt;=2,LEFT($A1156,4),"")</f>
        <v/>
      </c>
      <c r="W1156" s="660" t="str">
        <f t="shared" ref="W1156:W1219" si="111">IF(LEN($A1156)&gt;=2,LEFT($A1156,3),"")</f>
        <v/>
      </c>
      <c r="X1156" s="660" t="str">
        <f t="shared" ref="X1156:X1219" si="112">IF(LEN($A1156)&gt;=2,LEFT($A1156,2),"")</f>
        <v/>
      </c>
      <c r="Y1156" s="660" t="str">
        <f t="shared" ref="Y1156:Y1219" si="113">IF(LEN($A1156)&gt;=2,LEFT($A1156,1),"")</f>
        <v/>
      </c>
    </row>
    <row r="1157" spans="1:25" ht="16" x14ac:dyDescent="0.2">
      <c r="A1157" s="679"/>
      <c r="B1157" s="679"/>
      <c r="C1157" s="705"/>
      <c r="D1157" s="705"/>
      <c r="S1157" s="660"/>
      <c r="T1157" s="660" t="str">
        <f t="shared" si="108"/>
        <v/>
      </c>
      <c r="U1157" s="660" t="str">
        <f t="shared" si="109"/>
        <v/>
      </c>
      <c r="V1157" s="660" t="str">
        <f t="shared" si="110"/>
        <v/>
      </c>
      <c r="W1157" s="660" t="str">
        <f t="shared" si="111"/>
        <v/>
      </c>
      <c r="X1157" s="660" t="str">
        <f t="shared" si="112"/>
        <v/>
      </c>
      <c r="Y1157" s="660" t="str">
        <f t="shared" si="113"/>
        <v/>
      </c>
    </row>
    <row r="1158" spans="1:25" ht="16" x14ac:dyDescent="0.2">
      <c r="A1158" s="679"/>
      <c r="B1158" s="679"/>
      <c r="C1158" s="705"/>
      <c r="D1158" s="705"/>
      <c r="S1158" s="660"/>
      <c r="T1158" s="660" t="str">
        <f t="shared" si="108"/>
        <v/>
      </c>
      <c r="U1158" s="660" t="str">
        <f t="shared" si="109"/>
        <v/>
      </c>
      <c r="V1158" s="660" t="str">
        <f t="shared" si="110"/>
        <v/>
      </c>
      <c r="W1158" s="660" t="str">
        <f t="shared" si="111"/>
        <v/>
      </c>
      <c r="X1158" s="660" t="str">
        <f t="shared" si="112"/>
        <v/>
      </c>
      <c r="Y1158" s="660" t="str">
        <f t="shared" si="113"/>
        <v/>
      </c>
    </row>
    <row r="1159" spans="1:25" ht="16" x14ac:dyDescent="0.2">
      <c r="A1159" s="679"/>
      <c r="B1159" s="679"/>
      <c r="C1159" s="705"/>
      <c r="D1159" s="705"/>
      <c r="S1159" s="660"/>
      <c r="T1159" s="660" t="str">
        <f t="shared" si="108"/>
        <v/>
      </c>
      <c r="U1159" s="660" t="str">
        <f t="shared" si="109"/>
        <v/>
      </c>
      <c r="V1159" s="660" t="str">
        <f t="shared" si="110"/>
        <v/>
      </c>
      <c r="W1159" s="660" t="str">
        <f t="shared" si="111"/>
        <v/>
      </c>
      <c r="X1159" s="660" t="str">
        <f t="shared" si="112"/>
        <v/>
      </c>
      <c r="Y1159" s="660" t="str">
        <f t="shared" si="113"/>
        <v/>
      </c>
    </row>
    <row r="1160" spans="1:25" ht="16" x14ac:dyDescent="0.2">
      <c r="A1160" s="679"/>
      <c r="B1160" s="679"/>
      <c r="C1160" s="705"/>
      <c r="D1160" s="705"/>
      <c r="S1160" s="660"/>
      <c r="T1160" s="660" t="str">
        <f t="shared" si="108"/>
        <v/>
      </c>
      <c r="U1160" s="660" t="str">
        <f t="shared" si="109"/>
        <v/>
      </c>
      <c r="V1160" s="660" t="str">
        <f t="shared" si="110"/>
        <v/>
      </c>
      <c r="W1160" s="660" t="str">
        <f t="shared" si="111"/>
        <v/>
      </c>
      <c r="X1160" s="660" t="str">
        <f t="shared" si="112"/>
        <v/>
      </c>
      <c r="Y1160" s="660" t="str">
        <f t="shared" si="113"/>
        <v/>
      </c>
    </row>
    <row r="1161" spans="1:25" ht="16" x14ac:dyDescent="0.2">
      <c r="A1161" s="679"/>
      <c r="B1161" s="679"/>
      <c r="C1161" s="705"/>
      <c r="D1161" s="705"/>
      <c r="S1161" s="660"/>
      <c r="T1161" s="660" t="str">
        <f t="shared" si="108"/>
        <v/>
      </c>
      <c r="U1161" s="660" t="str">
        <f t="shared" si="109"/>
        <v/>
      </c>
      <c r="V1161" s="660" t="str">
        <f t="shared" si="110"/>
        <v/>
      </c>
      <c r="W1161" s="660" t="str">
        <f t="shared" si="111"/>
        <v/>
      </c>
      <c r="X1161" s="660" t="str">
        <f t="shared" si="112"/>
        <v/>
      </c>
      <c r="Y1161" s="660" t="str">
        <f t="shared" si="113"/>
        <v/>
      </c>
    </row>
    <row r="1162" spans="1:25" ht="16" x14ac:dyDescent="0.2">
      <c r="A1162" s="679"/>
      <c r="B1162" s="679"/>
      <c r="C1162" s="705"/>
      <c r="D1162" s="705"/>
      <c r="S1162" s="660"/>
      <c r="T1162" s="660" t="str">
        <f t="shared" si="108"/>
        <v/>
      </c>
      <c r="U1162" s="660" t="str">
        <f t="shared" si="109"/>
        <v/>
      </c>
      <c r="V1162" s="660" t="str">
        <f t="shared" si="110"/>
        <v/>
      </c>
      <c r="W1162" s="660" t="str">
        <f t="shared" si="111"/>
        <v/>
      </c>
      <c r="X1162" s="660" t="str">
        <f t="shared" si="112"/>
        <v/>
      </c>
      <c r="Y1162" s="660" t="str">
        <f t="shared" si="113"/>
        <v/>
      </c>
    </row>
    <row r="1163" spans="1:25" ht="16" x14ac:dyDescent="0.2">
      <c r="A1163" s="679"/>
      <c r="B1163" s="679"/>
      <c r="C1163" s="705"/>
      <c r="D1163" s="705"/>
      <c r="S1163" s="660"/>
      <c r="T1163" s="660" t="str">
        <f t="shared" si="108"/>
        <v/>
      </c>
      <c r="U1163" s="660" t="str">
        <f t="shared" si="109"/>
        <v/>
      </c>
      <c r="V1163" s="660" t="str">
        <f t="shared" si="110"/>
        <v/>
      </c>
      <c r="W1163" s="660" t="str">
        <f t="shared" si="111"/>
        <v/>
      </c>
      <c r="X1163" s="660" t="str">
        <f t="shared" si="112"/>
        <v/>
      </c>
      <c r="Y1163" s="660" t="str">
        <f t="shared" si="113"/>
        <v/>
      </c>
    </row>
    <row r="1164" spans="1:25" ht="16" x14ac:dyDescent="0.2">
      <c r="A1164" s="679"/>
      <c r="B1164" s="679"/>
      <c r="C1164" s="705"/>
      <c r="D1164" s="705"/>
      <c r="S1164" s="660"/>
      <c r="T1164" s="660" t="str">
        <f t="shared" si="108"/>
        <v/>
      </c>
      <c r="U1164" s="660" t="str">
        <f t="shared" si="109"/>
        <v/>
      </c>
      <c r="V1164" s="660" t="str">
        <f t="shared" si="110"/>
        <v/>
      </c>
      <c r="W1164" s="660" t="str">
        <f t="shared" si="111"/>
        <v/>
      </c>
      <c r="X1164" s="660" t="str">
        <f t="shared" si="112"/>
        <v/>
      </c>
      <c r="Y1164" s="660" t="str">
        <f t="shared" si="113"/>
        <v/>
      </c>
    </row>
    <row r="1165" spans="1:25" ht="16" x14ac:dyDescent="0.2">
      <c r="A1165" s="679"/>
      <c r="B1165" s="679"/>
      <c r="C1165" s="705"/>
      <c r="D1165" s="705"/>
      <c r="S1165" s="660"/>
      <c r="T1165" s="660" t="str">
        <f t="shared" si="108"/>
        <v/>
      </c>
      <c r="U1165" s="660" t="str">
        <f t="shared" si="109"/>
        <v/>
      </c>
      <c r="V1165" s="660" t="str">
        <f t="shared" si="110"/>
        <v/>
      </c>
      <c r="W1165" s="660" t="str">
        <f t="shared" si="111"/>
        <v/>
      </c>
      <c r="X1165" s="660" t="str">
        <f t="shared" si="112"/>
        <v/>
      </c>
      <c r="Y1165" s="660" t="str">
        <f t="shared" si="113"/>
        <v/>
      </c>
    </row>
    <row r="1166" spans="1:25" ht="16" x14ac:dyDescent="0.2">
      <c r="A1166" s="679"/>
      <c r="B1166" s="679"/>
      <c r="C1166" s="705"/>
      <c r="D1166" s="705"/>
      <c r="S1166" s="660"/>
      <c r="T1166" s="660" t="str">
        <f t="shared" si="108"/>
        <v/>
      </c>
      <c r="U1166" s="660" t="str">
        <f t="shared" si="109"/>
        <v/>
      </c>
      <c r="V1166" s="660" t="str">
        <f t="shared" si="110"/>
        <v/>
      </c>
      <c r="W1166" s="660" t="str">
        <f t="shared" si="111"/>
        <v/>
      </c>
      <c r="X1166" s="660" t="str">
        <f t="shared" si="112"/>
        <v/>
      </c>
      <c r="Y1166" s="660" t="str">
        <f t="shared" si="113"/>
        <v/>
      </c>
    </row>
    <row r="1167" spans="1:25" ht="16" x14ac:dyDescent="0.2">
      <c r="A1167" s="679"/>
      <c r="B1167" s="679"/>
      <c r="C1167" s="705"/>
      <c r="D1167" s="705"/>
      <c r="S1167" s="660"/>
      <c r="T1167" s="660" t="str">
        <f t="shared" si="108"/>
        <v/>
      </c>
      <c r="U1167" s="660" t="str">
        <f t="shared" si="109"/>
        <v/>
      </c>
      <c r="V1167" s="660" t="str">
        <f t="shared" si="110"/>
        <v/>
      </c>
      <c r="W1167" s="660" t="str">
        <f t="shared" si="111"/>
        <v/>
      </c>
      <c r="X1167" s="660" t="str">
        <f t="shared" si="112"/>
        <v/>
      </c>
      <c r="Y1167" s="660" t="str">
        <f t="shared" si="113"/>
        <v/>
      </c>
    </row>
    <row r="1168" spans="1:25" ht="16" x14ac:dyDescent="0.2">
      <c r="A1168" s="679"/>
      <c r="B1168" s="679"/>
      <c r="C1168" s="705"/>
      <c r="D1168" s="705"/>
      <c r="S1168" s="660"/>
      <c r="T1168" s="660" t="str">
        <f t="shared" si="108"/>
        <v/>
      </c>
      <c r="U1168" s="660" t="str">
        <f t="shared" si="109"/>
        <v/>
      </c>
      <c r="V1168" s="660" t="str">
        <f t="shared" si="110"/>
        <v/>
      </c>
      <c r="W1168" s="660" t="str">
        <f t="shared" si="111"/>
        <v/>
      </c>
      <c r="X1168" s="660" t="str">
        <f t="shared" si="112"/>
        <v/>
      </c>
      <c r="Y1168" s="660" t="str">
        <f t="shared" si="113"/>
        <v/>
      </c>
    </row>
    <row r="1169" spans="1:25" ht="16" x14ac:dyDescent="0.2">
      <c r="A1169" s="679"/>
      <c r="B1169" s="679"/>
      <c r="C1169" s="705"/>
      <c r="D1169" s="705"/>
      <c r="S1169" s="660"/>
      <c r="T1169" s="660" t="str">
        <f t="shared" si="108"/>
        <v/>
      </c>
      <c r="U1169" s="660" t="str">
        <f t="shared" si="109"/>
        <v/>
      </c>
      <c r="V1169" s="660" t="str">
        <f t="shared" si="110"/>
        <v/>
      </c>
      <c r="W1169" s="660" t="str">
        <f t="shared" si="111"/>
        <v/>
      </c>
      <c r="X1169" s="660" t="str">
        <f t="shared" si="112"/>
        <v/>
      </c>
      <c r="Y1169" s="660" t="str">
        <f t="shared" si="113"/>
        <v/>
      </c>
    </row>
    <row r="1170" spans="1:25" ht="16" x14ac:dyDescent="0.2">
      <c r="A1170" s="679"/>
      <c r="B1170" s="679"/>
      <c r="C1170" s="705"/>
      <c r="D1170" s="705"/>
      <c r="S1170" s="660"/>
      <c r="T1170" s="660" t="str">
        <f t="shared" si="108"/>
        <v/>
      </c>
      <c r="U1170" s="660" t="str">
        <f t="shared" si="109"/>
        <v/>
      </c>
      <c r="V1170" s="660" t="str">
        <f t="shared" si="110"/>
        <v/>
      </c>
      <c r="W1170" s="660" t="str">
        <f t="shared" si="111"/>
        <v/>
      </c>
      <c r="X1170" s="660" t="str">
        <f t="shared" si="112"/>
        <v/>
      </c>
      <c r="Y1170" s="660" t="str">
        <f t="shared" si="113"/>
        <v/>
      </c>
    </row>
    <row r="1171" spans="1:25" ht="16" x14ac:dyDescent="0.2">
      <c r="A1171" s="679"/>
      <c r="B1171" s="679"/>
      <c r="C1171" s="705"/>
      <c r="D1171" s="705"/>
      <c r="S1171" s="660"/>
      <c r="T1171" s="660" t="str">
        <f t="shared" si="108"/>
        <v/>
      </c>
      <c r="U1171" s="660" t="str">
        <f t="shared" si="109"/>
        <v/>
      </c>
      <c r="V1171" s="660" t="str">
        <f t="shared" si="110"/>
        <v/>
      </c>
      <c r="W1171" s="660" t="str">
        <f t="shared" si="111"/>
        <v/>
      </c>
      <c r="X1171" s="660" t="str">
        <f t="shared" si="112"/>
        <v/>
      </c>
      <c r="Y1171" s="660" t="str">
        <f t="shared" si="113"/>
        <v/>
      </c>
    </row>
    <row r="1172" spans="1:25" ht="16" x14ac:dyDescent="0.2">
      <c r="A1172" s="679"/>
      <c r="B1172" s="679"/>
      <c r="C1172" s="705"/>
      <c r="D1172" s="705"/>
      <c r="S1172" s="660"/>
      <c r="T1172" s="660" t="str">
        <f t="shared" si="108"/>
        <v/>
      </c>
      <c r="U1172" s="660" t="str">
        <f t="shared" si="109"/>
        <v/>
      </c>
      <c r="V1172" s="660" t="str">
        <f t="shared" si="110"/>
        <v/>
      </c>
      <c r="W1172" s="660" t="str">
        <f t="shared" si="111"/>
        <v/>
      </c>
      <c r="X1172" s="660" t="str">
        <f t="shared" si="112"/>
        <v/>
      </c>
      <c r="Y1172" s="660" t="str">
        <f t="shared" si="113"/>
        <v/>
      </c>
    </row>
    <row r="1173" spans="1:25" ht="16" x14ac:dyDescent="0.2">
      <c r="A1173" s="679"/>
      <c r="B1173" s="679"/>
      <c r="C1173" s="705"/>
      <c r="D1173" s="705"/>
      <c r="S1173" s="660"/>
      <c r="T1173" s="660" t="str">
        <f t="shared" si="108"/>
        <v/>
      </c>
      <c r="U1173" s="660" t="str">
        <f t="shared" si="109"/>
        <v/>
      </c>
      <c r="V1173" s="660" t="str">
        <f t="shared" si="110"/>
        <v/>
      </c>
      <c r="W1173" s="660" t="str">
        <f t="shared" si="111"/>
        <v/>
      </c>
      <c r="X1173" s="660" t="str">
        <f t="shared" si="112"/>
        <v/>
      </c>
      <c r="Y1173" s="660" t="str">
        <f t="shared" si="113"/>
        <v/>
      </c>
    </row>
    <row r="1174" spans="1:25" ht="16" x14ac:dyDescent="0.2">
      <c r="A1174" s="679"/>
      <c r="B1174" s="679"/>
      <c r="C1174" s="705"/>
      <c r="D1174" s="705"/>
      <c r="S1174" s="660"/>
      <c r="T1174" s="660" t="str">
        <f t="shared" si="108"/>
        <v/>
      </c>
      <c r="U1174" s="660" t="str">
        <f t="shared" si="109"/>
        <v/>
      </c>
      <c r="V1174" s="660" t="str">
        <f t="shared" si="110"/>
        <v/>
      </c>
      <c r="W1174" s="660" t="str">
        <f t="shared" si="111"/>
        <v/>
      </c>
      <c r="X1174" s="660" t="str">
        <f t="shared" si="112"/>
        <v/>
      </c>
      <c r="Y1174" s="660" t="str">
        <f t="shared" si="113"/>
        <v/>
      </c>
    </row>
    <row r="1175" spans="1:25" ht="16" x14ac:dyDescent="0.2">
      <c r="A1175" s="679"/>
      <c r="B1175" s="679"/>
      <c r="C1175" s="705"/>
      <c r="D1175" s="705"/>
      <c r="S1175" s="660"/>
      <c r="T1175" s="660" t="str">
        <f t="shared" si="108"/>
        <v/>
      </c>
      <c r="U1175" s="660" t="str">
        <f t="shared" si="109"/>
        <v/>
      </c>
      <c r="V1175" s="660" t="str">
        <f t="shared" si="110"/>
        <v/>
      </c>
      <c r="W1175" s="660" t="str">
        <f t="shared" si="111"/>
        <v/>
      </c>
      <c r="X1175" s="660" t="str">
        <f t="shared" si="112"/>
        <v/>
      </c>
      <c r="Y1175" s="660" t="str">
        <f t="shared" si="113"/>
        <v/>
      </c>
    </row>
    <row r="1176" spans="1:25" ht="16" x14ac:dyDescent="0.2">
      <c r="A1176" s="679"/>
      <c r="B1176" s="679"/>
      <c r="C1176" s="715"/>
      <c r="D1176" s="715"/>
      <c r="S1176" s="660"/>
      <c r="T1176" s="660" t="str">
        <f t="shared" si="108"/>
        <v/>
      </c>
      <c r="U1176" s="660" t="str">
        <f t="shared" si="109"/>
        <v/>
      </c>
      <c r="V1176" s="660" t="str">
        <f t="shared" si="110"/>
        <v/>
      </c>
      <c r="W1176" s="660" t="str">
        <f t="shared" si="111"/>
        <v/>
      </c>
      <c r="X1176" s="660" t="str">
        <f t="shared" si="112"/>
        <v/>
      </c>
      <c r="Y1176" s="660" t="str">
        <f t="shared" si="113"/>
        <v/>
      </c>
    </row>
    <row r="1177" spans="1:25" ht="16" x14ac:dyDescent="0.2">
      <c r="A1177" s="679"/>
      <c r="B1177" s="679"/>
      <c r="C1177" s="715"/>
      <c r="D1177" s="715"/>
      <c r="S1177" s="660"/>
      <c r="T1177" s="660" t="str">
        <f t="shared" si="108"/>
        <v/>
      </c>
      <c r="U1177" s="660" t="str">
        <f t="shared" si="109"/>
        <v/>
      </c>
      <c r="V1177" s="660" t="str">
        <f t="shared" si="110"/>
        <v/>
      </c>
      <c r="W1177" s="660" t="str">
        <f t="shared" si="111"/>
        <v/>
      </c>
      <c r="X1177" s="660" t="str">
        <f t="shared" si="112"/>
        <v/>
      </c>
      <c r="Y1177" s="660" t="str">
        <f t="shared" si="113"/>
        <v/>
      </c>
    </row>
    <row r="1178" spans="1:25" ht="16" x14ac:dyDescent="0.2">
      <c r="A1178" s="679"/>
      <c r="B1178" s="679"/>
      <c r="C1178" s="715"/>
      <c r="D1178" s="715"/>
      <c r="S1178" s="660"/>
      <c r="T1178" s="660" t="str">
        <f t="shared" si="108"/>
        <v/>
      </c>
      <c r="U1178" s="660" t="str">
        <f t="shared" si="109"/>
        <v/>
      </c>
      <c r="V1178" s="660" t="str">
        <f t="shared" si="110"/>
        <v/>
      </c>
      <c r="W1178" s="660" t="str">
        <f t="shared" si="111"/>
        <v/>
      </c>
      <c r="X1178" s="660" t="str">
        <f t="shared" si="112"/>
        <v/>
      </c>
      <c r="Y1178" s="660" t="str">
        <f t="shared" si="113"/>
        <v/>
      </c>
    </row>
    <row r="1179" spans="1:25" ht="16" x14ac:dyDescent="0.2">
      <c r="A1179" s="679"/>
      <c r="B1179" s="679"/>
      <c r="C1179" s="715"/>
      <c r="D1179" s="715"/>
      <c r="S1179" s="660"/>
      <c r="T1179" s="660" t="str">
        <f t="shared" si="108"/>
        <v/>
      </c>
      <c r="U1179" s="660" t="str">
        <f t="shared" si="109"/>
        <v/>
      </c>
      <c r="V1179" s="660" t="str">
        <f t="shared" si="110"/>
        <v/>
      </c>
      <c r="W1179" s="660" t="str">
        <f t="shared" si="111"/>
        <v/>
      </c>
      <c r="X1179" s="660" t="str">
        <f t="shared" si="112"/>
        <v/>
      </c>
      <c r="Y1179" s="660" t="str">
        <f t="shared" si="113"/>
        <v/>
      </c>
    </row>
    <row r="1180" spans="1:25" ht="16" x14ac:dyDescent="0.2">
      <c r="A1180" s="679"/>
      <c r="B1180" s="679"/>
      <c r="C1180" s="715"/>
      <c r="D1180" s="715"/>
      <c r="S1180" s="660"/>
      <c r="T1180" s="660" t="str">
        <f t="shared" si="108"/>
        <v/>
      </c>
      <c r="U1180" s="660" t="str">
        <f t="shared" si="109"/>
        <v/>
      </c>
      <c r="V1180" s="660" t="str">
        <f t="shared" si="110"/>
        <v/>
      </c>
      <c r="W1180" s="660" t="str">
        <f t="shared" si="111"/>
        <v/>
      </c>
      <c r="X1180" s="660" t="str">
        <f t="shared" si="112"/>
        <v/>
      </c>
      <c r="Y1180" s="660" t="str">
        <f t="shared" si="113"/>
        <v/>
      </c>
    </row>
    <row r="1181" spans="1:25" ht="16" x14ac:dyDescent="0.2">
      <c r="A1181" s="679"/>
      <c r="B1181" s="679"/>
      <c r="C1181" s="715"/>
      <c r="D1181" s="715"/>
      <c r="S1181" s="660"/>
      <c r="T1181" s="660" t="str">
        <f t="shared" si="108"/>
        <v/>
      </c>
      <c r="U1181" s="660" t="str">
        <f t="shared" si="109"/>
        <v/>
      </c>
      <c r="V1181" s="660" t="str">
        <f t="shared" si="110"/>
        <v/>
      </c>
      <c r="W1181" s="660" t="str">
        <f t="shared" si="111"/>
        <v/>
      </c>
      <c r="X1181" s="660" t="str">
        <f t="shared" si="112"/>
        <v/>
      </c>
      <c r="Y1181" s="660" t="str">
        <f t="shared" si="113"/>
        <v/>
      </c>
    </row>
    <row r="1182" spans="1:25" ht="16" x14ac:dyDescent="0.2">
      <c r="A1182" s="679"/>
      <c r="B1182" s="679"/>
      <c r="C1182" s="715"/>
      <c r="D1182" s="715"/>
      <c r="S1182" s="660"/>
      <c r="T1182" s="660" t="str">
        <f t="shared" si="108"/>
        <v/>
      </c>
      <c r="U1182" s="660" t="str">
        <f t="shared" si="109"/>
        <v/>
      </c>
      <c r="V1182" s="660" t="str">
        <f t="shared" si="110"/>
        <v/>
      </c>
      <c r="W1182" s="660" t="str">
        <f t="shared" si="111"/>
        <v/>
      </c>
      <c r="X1182" s="660" t="str">
        <f t="shared" si="112"/>
        <v/>
      </c>
      <c r="Y1182" s="660" t="str">
        <f t="shared" si="113"/>
        <v/>
      </c>
    </row>
    <row r="1183" spans="1:25" ht="16" x14ac:dyDescent="0.2">
      <c r="A1183" s="679"/>
      <c r="B1183" s="679"/>
      <c r="C1183" s="715"/>
      <c r="D1183" s="715"/>
      <c r="S1183" s="660"/>
      <c r="T1183" s="660" t="str">
        <f t="shared" si="108"/>
        <v/>
      </c>
      <c r="U1183" s="660" t="str">
        <f t="shared" si="109"/>
        <v/>
      </c>
      <c r="V1183" s="660" t="str">
        <f t="shared" si="110"/>
        <v/>
      </c>
      <c r="W1183" s="660" t="str">
        <f t="shared" si="111"/>
        <v/>
      </c>
      <c r="X1183" s="660" t="str">
        <f t="shared" si="112"/>
        <v/>
      </c>
      <c r="Y1183" s="660" t="str">
        <f t="shared" si="113"/>
        <v/>
      </c>
    </row>
    <row r="1184" spans="1:25" ht="16" x14ac:dyDescent="0.2">
      <c r="A1184" s="679"/>
      <c r="B1184" s="679"/>
      <c r="C1184" s="715"/>
      <c r="D1184" s="715"/>
      <c r="S1184" s="660"/>
      <c r="T1184" s="660" t="str">
        <f t="shared" si="108"/>
        <v/>
      </c>
      <c r="U1184" s="660" t="str">
        <f t="shared" si="109"/>
        <v/>
      </c>
      <c r="V1184" s="660" t="str">
        <f t="shared" si="110"/>
        <v/>
      </c>
      <c r="W1184" s="660" t="str">
        <f t="shared" si="111"/>
        <v/>
      </c>
      <c r="X1184" s="660" t="str">
        <f t="shared" si="112"/>
        <v/>
      </c>
      <c r="Y1184" s="660" t="str">
        <f t="shared" si="113"/>
        <v/>
      </c>
    </row>
    <row r="1185" spans="1:25" ht="16" x14ac:dyDescent="0.2">
      <c r="A1185" s="679"/>
      <c r="B1185" s="679"/>
      <c r="C1185" s="715"/>
      <c r="D1185" s="715"/>
      <c r="S1185" s="660"/>
      <c r="T1185" s="660" t="str">
        <f t="shared" si="108"/>
        <v/>
      </c>
      <c r="U1185" s="660" t="str">
        <f t="shared" si="109"/>
        <v/>
      </c>
      <c r="V1185" s="660" t="str">
        <f t="shared" si="110"/>
        <v/>
      </c>
      <c r="W1185" s="660" t="str">
        <f t="shared" si="111"/>
        <v/>
      </c>
      <c r="X1185" s="660" t="str">
        <f t="shared" si="112"/>
        <v/>
      </c>
      <c r="Y1185" s="660" t="str">
        <f t="shared" si="113"/>
        <v/>
      </c>
    </row>
    <row r="1186" spans="1:25" ht="16" x14ac:dyDescent="0.2">
      <c r="A1186" s="679"/>
      <c r="B1186" s="679"/>
      <c r="C1186" s="715"/>
      <c r="D1186" s="715"/>
      <c r="S1186" s="660"/>
      <c r="T1186" s="660" t="str">
        <f t="shared" si="108"/>
        <v/>
      </c>
      <c r="U1186" s="660" t="str">
        <f t="shared" si="109"/>
        <v/>
      </c>
      <c r="V1186" s="660" t="str">
        <f t="shared" si="110"/>
        <v/>
      </c>
      <c r="W1186" s="660" t="str">
        <f t="shared" si="111"/>
        <v/>
      </c>
      <c r="X1186" s="660" t="str">
        <f t="shared" si="112"/>
        <v/>
      </c>
      <c r="Y1186" s="660" t="str">
        <f t="shared" si="113"/>
        <v/>
      </c>
    </row>
    <row r="1187" spans="1:25" ht="16" x14ac:dyDescent="0.2">
      <c r="A1187" s="679"/>
      <c r="B1187" s="679"/>
      <c r="C1187" s="715"/>
      <c r="D1187" s="715"/>
      <c r="S1187" s="660"/>
      <c r="T1187" s="660" t="str">
        <f t="shared" si="108"/>
        <v/>
      </c>
      <c r="U1187" s="660" t="str">
        <f t="shared" si="109"/>
        <v/>
      </c>
      <c r="V1187" s="660" t="str">
        <f t="shared" si="110"/>
        <v/>
      </c>
      <c r="W1187" s="660" t="str">
        <f t="shared" si="111"/>
        <v/>
      </c>
      <c r="X1187" s="660" t="str">
        <f t="shared" si="112"/>
        <v/>
      </c>
      <c r="Y1187" s="660" t="str">
        <f t="shared" si="113"/>
        <v/>
      </c>
    </row>
    <row r="1188" spans="1:25" ht="16" x14ac:dyDescent="0.2">
      <c r="A1188" s="679"/>
      <c r="B1188" s="679"/>
      <c r="C1188" s="715"/>
      <c r="D1188" s="715"/>
      <c r="S1188" s="660"/>
      <c r="T1188" s="660" t="str">
        <f t="shared" si="108"/>
        <v/>
      </c>
      <c r="U1188" s="660" t="str">
        <f t="shared" si="109"/>
        <v/>
      </c>
      <c r="V1188" s="660" t="str">
        <f t="shared" si="110"/>
        <v/>
      </c>
      <c r="W1188" s="660" t="str">
        <f t="shared" si="111"/>
        <v/>
      </c>
      <c r="X1188" s="660" t="str">
        <f t="shared" si="112"/>
        <v/>
      </c>
      <c r="Y1188" s="660" t="str">
        <f t="shared" si="113"/>
        <v/>
      </c>
    </row>
    <row r="1189" spans="1:25" ht="16" x14ac:dyDescent="0.2">
      <c r="A1189" s="679"/>
      <c r="B1189" s="679"/>
      <c r="C1189" s="715"/>
      <c r="D1189" s="715"/>
      <c r="S1189" s="660"/>
      <c r="T1189" s="660" t="str">
        <f t="shared" si="108"/>
        <v/>
      </c>
      <c r="U1189" s="660" t="str">
        <f t="shared" si="109"/>
        <v/>
      </c>
      <c r="V1189" s="660" t="str">
        <f t="shared" si="110"/>
        <v/>
      </c>
      <c r="W1189" s="660" t="str">
        <f t="shared" si="111"/>
        <v/>
      </c>
      <c r="X1189" s="660" t="str">
        <f t="shared" si="112"/>
        <v/>
      </c>
      <c r="Y1189" s="660" t="str">
        <f t="shared" si="113"/>
        <v/>
      </c>
    </row>
    <row r="1190" spans="1:25" ht="16" x14ac:dyDescent="0.2">
      <c r="A1190" s="679"/>
      <c r="B1190" s="679"/>
      <c r="C1190" s="715"/>
      <c r="D1190" s="715"/>
      <c r="S1190" s="660"/>
      <c r="T1190" s="660" t="str">
        <f t="shared" si="108"/>
        <v/>
      </c>
      <c r="U1190" s="660" t="str">
        <f t="shared" si="109"/>
        <v/>
      </c>
      <c r="V1190" s="660" t="str">
        <f t="shared" si="110"/>
        <v/>
      </c>
      <c r="W1190" s="660" t="str">
        <f t="shared" si="111"/>
        <v/>
      </c>
      <c r="X1190" s="660" t="str">
        <f t="shared" si="112"/>
        <v/>
      </c>
      <c r="Y1190" s="660" t="str">
        <f t="shared" si="113"/>
        <v/>
      </c>
    </row>
    <row r="1191" spans="1:25" ht="16" x14ac:dyDescent="0.2">
      <c r="A1191" s="679"/>
      <c r="B1191" s="679"/>
      <c r="C1191" s="715"/>
      <c r="D1191" s="715"/>
      <c r="S1191" s="660"/>
      <c r="T1191" s="660" t="str">
        <f t="shared" si="108"/>
        <v/>
      </c>
      <c r="U1191" s="660" t="str">
        <f t="shared" si="109"/>
        <v/>
      </c>
      <c r="V1191" s="660" t="str">
        <f t="shared" si="110"/>
        <v/>
      </c>
      <c r="W1191" s="660" t="str">
        <f t="shared" si="111"/>
        <v/>
      </c>
      <c r="X1191" s="660" t="str">
        <f t="shared" si="112"/>
        <v/>
      </c>
      <c r="Y1191" s="660" t="str">
        <f t="shared" si="113"/>
        <v/>
      </c>
    </row>
    <row r="1192" spans="1:25" ht="16" x14ac:dyDescent="0.2">
      <c r="A1192" s="679"/>
      <c r="B1192" s="679"/>
      <c r="C1192" s="715"/>
      <c r="D1192" s="715"/>
      <c r="S1192" s="660"/>
      <c r="T1192" s="660" t="str">
        <f t="shared" si="108"/>
        <v/>
      </c>
      <c r="U1192" s="660" t="str">
        <f t="shared" si="109"/>
        <v/>
      </c>
      <c r="V1192" s="660" t="str">
        <f t="shared" si="110"/>
        <v/>
      </c>
      <c r="W1192" s="660" t="str">
        <f t="shared" si="111"/>
        <v/>
      </c>
      <c r="X1192" s="660" t="str">
        <f t="shared" si="112"/>
        <v/>
      </c>
      <c r="Y1192" s="660" t="str">
        <f t="shared" si="113"/>
        <v/>
      </c>
    </row>
    <row r="1193" spans="1:25" ht="16" x14ac:dyDescent="0.2">
      <c r="A1193" s="679"/>
      <c r="B1193" s="679"/>
      <c r="C1193" s="715"/>
      <c r="D1193" s="715"/>
      <c r="S1193" s="660"/>
      <c r="T1193" s="660" t="str">
        <f t="shared" si="108"/>
        <v/>
      </c>
      <c r="U1193" s="660" t="str">
        <f t="shared" si="109"/>
        <v/>
      </c>
      <c r="V1193" s="660" t="str">
        <f t="shared" si="110"/>
        <v/>
      </c>
      <c r="W1193" s="660" t="str">
        <f t="shared" si="111"/>
        <v/>
      </c>
      <c r="X1193" s="660" t="str">
        <f t="shared" si="112"/>
        <v/>
      </c>
      <c r="Y1193" s="660" t="str">
        <f t="shared" si="113"/>
        <v/>
      </c>
    </row>
    <row r="1194" spans="1:25" ht="16" x14ac:dyDescent="0.2">
      <c r="A1194" s="679"/>
      <c r="B1194" s="679"/>
      <c r="C1194" s="715"/>
      <c r="D1194" s="715"/>
      <c r="S1194" s="660"/>
      <c r="T1194" s="660" t="str">
        <f t="shared" si="108"/>
        <v/>
      </c>
      <c r="U1194" s="660" t="str">
        <f t="shared" si="109"/>
        <v/>
      </c>
      <c r="V1194" s="660" t="str">
        <f t="shared" si="110"/>
        <v/>
      </c>
      <c r="W1194" s="660" t="str">
        <f t="shared" si="111"/>
        <v/>
      </c>
      <c r="X1194" s="660" t="str">
        <f t="shared" si="112"/>
        <v/>
      </c>
      <c r="Y1194" s="660" t="str">
        <f t="shared" si="113"/>
        <v/>
      </c>
    </row>
    <row r="1195" spans="1:25" ht="16" x14ac:dyDescent="0.2">
      <c r="A1195" s="679"/>
      <c r="B1195" s="679"/>
      <c r="C1195" s="715"/>
      <c r="D1195" s="715"/>
      <c r="S1195" s="660"/>
      <c r="T1195" s="660" t="str">
        <f t="shared" si="108"/>
        <v/>
      </c>
      <c r="U1195" s="660" t="str">
        <f t="shared" si="109"/>
        <v/>
      </c>
      <c r="V1195" s="660" t="str">
        <f t="shared" si="110"/>
        <v/>
      </c>
      <c r="W1195" s="660" t="str">
        <f t="shared" si="111"/>
        <v/>
      </c>
      <c r="X1195" s="660" t="str">
        <f t="shared" si="112"/>
        <v/>
      </c>
      <c r="Y1195" s="660" t="str">
        <f t="shared" si="113"/>
        <v/>
      </c>
    </row>
    <row r="1196" spans="1:25" ht="16" x14ac:dyDescent="0.2">
      <c r="A1196" s="679"/>
      <c r="B1196" s="679"/>
      <c r="C1196" s="715"/>
      <c r="D1196" s="715"/>
      <c r="S1196" s="660"/>
      <c r="T1196" s="660" t="str">
        <f t="shared" si="108"/>
        <v/>
      </c>
      <c r="U1196" s="660" t="str">
        <f t="shared" si="109"/>
        <v/>
      </c>
      <c r="V1196" s="660" t="str">
        <f t="shared" si="110"/>
        <v/>
      </c>
      <c r="W1196" s="660" t="str">
        <f t="shared" si="111"/>
        <v/>
      </c>
      <c r="X1196" s="660" t="str">
        <f t="shared" si="112"/>
        <v/>
      </c>
      <c r="Y1196" s="660" t="str">
        <f t="shared" si="113"/>
        <v/>
      </c>
    </row>
    <row r="1197" spans="1:25" ht="16" x14ac:dyDescent="0.2">
      <c r="A1197" s="679"/>
      <c r="B1197" s="679"/>
      <c r="C1197" s="715"/>
      <c r="D1197" s="715"/>
      <c r="S1197" s="660"/>
      <c r="T1197" s="660" t="str">
        <f t="shared" si="108"/>
        <v/>
      </c>
      <c r="U1197" s="660" t="str">
        <f t="shared" si="109"/>
        <v/>
      </c>
      <c r="V1197" s="660" t="str">
        <f t="shared" si="110"/>
        <v/>
      </c>
      <c r="W1197" s="660" t="str">
        <f t="shared" si="111"/>
        <v/>
      </c>
      <c r="X1197" s="660" t="str">
        <f t="shared" si="112"/>
        <v/>
      </c>
      <c r="Y1197" s="660" t="str">
        <f t="shared" si="113"/>
        <v/>
      </c>
    </row>
    <row r="1198" spans="1:25" ht="16" x14ac:dyDescent="0.2">
      <c r="A1198" s="679"/>
      <c r="B1198" s="679"/>
      <c r="C1198" s="715"/>
      <c r="D1198" s="715"/>
      <c r="S1198" s="660"/>
      <c r="T1198" s="660" t="str">
        <f t="shared" si="108"/>
        <v/>
      </c>
      <c r="U1198" s="660" t="str">
        <f t="shared" si="109"/>
        <v/>
      </c>
      <c r="V1198" s="660" t="str">
        <f t="shared" si="110"/>
        <v/>
      </c>
      <c r="W1198" s="660" t="str">
        <f t="shared" si="111"/>
        <v/>
      </c>
      <c r="X1198" s="660" t="str">
        <f t="shared" si="112"/>
        <v/>
      </c>
      <c r="Y1198" s="660" t="str">
        <f t="shared" si="113"/>
        <v/>
      </c>
    </row>
    <row r="1199" spans="1:25" ht="16" x14ac:dyDescent="0.2">
      <c r="A1199" s="679"/>
      <c r="B1199" s="679"/>
      <c r="C1199" s="715"/>
      <c r="D1199" s="715"/>
      <c r="S1199" s="660"/>
      <c r="T1199" s="660" t="str">
        <f t="shared" si="108"/>
        <v/>
      </c>
      <c r="U1199" s="660" t="str">
        <f t="shared" si="109"/>
        <v/>
      </c>
      <c r="V1199" s="660" t="str">
        <f t="shared" si="110"/>
        <v/>
      </c>
      <c r="W1199" s="660" t="str">
        <f t="shared" si="111"/>
        <v/>
      </c>
      <c r="X1199" s="660" t="str">
        <f t="shared" si="112"/>
        <v/>
      </c>
      <c r="Y1199" s="660" t="str">
        <f t="shared" si="113"/>
        <v/>
      </c>
    </row>
    <row r="1200" spans="1:25" ht="16" x14ac:dyDescent="0.2">
      <c r="A1200" s="679"/>
      <c r="B1200" s="679"/>
      <c r="C1200" s="715"/>
      <c r="D1200" s="715"/>
      <c r="S1200" s="660"/>
      <c r="T1200" s="660" t="str">
        <f t="shared" si="108"/>
        <v/>
      </c>
      <c r="U1200" s="660" t="str">
        <f t="shared" si="109"/>
        <v/>
      </c>
      <c r="V1200" s="660" t="str">
        <f t="shared" si="110"/>
        <v/>
      </c>
      <c r="W1200" s="660" t="str">
        <f t="shared" si="111"/>
        <v/>
      </c>
      <c r="X1200" s="660" t="str">
        <f t="shared" si="112"/>
        <v/>
      </c>
      <c r="Y1200" s="660" t="str">
        <f t="shared" si="113"/>
        <v/>
      </c>
    </row>
    <row r="1201" spans="1:25" ht="16" x14ac:dyDescent="0.2">
      <c r="A1201" s="679"/>
      <c r="B1201" s="679"/>
      <c r="C1201" s="715"/>
      <c r="D1201" s="715"/>
      <c r="S1201" s="660"/>
      <c r="T1201" s="660" t="str">
        <f t="shared" si="108"/>
        <v/>
      </c>
      <c r="U1201" s="660" t="str">
        <f t="shared" si="109"/>
        <v/>
      </c>
      <c r="V1201" s="660" t="str">
        <f t="shared" si="110"/>
        <v/>
      </c>
      <c r="W1201" s="660" t="str">
        <f t="shared" si="111"/>
        <v/>
      </c>
      <c r="X1201" s="660" t="str">
        <f t="shared" si="112"/>
        <v/>
      </c>
      <c r="Y1201" s="660" t="str">
        <f t="shared" si="113"/>
        <v/>
      </c>
    </row>
    <row r="1202" spans="1:25" ht="16" x14ac:dyDescent="0.2">
      <c r="A1202" s="679"/>
      <c r="B1202" s="679"/>
      <c r="C1202" s="715"/>
      <c r="D1202" s="715"/>
      <c r="S1202" s="660"/>
      <c r="T1202" s="660" t="str">
        <f t="shared" si="108"/>
        <v/>
      </c>
      <c r="U1202" s="660" t="str">
        <f t="shared" si="109"/>
        <v/>
      </c>
      <c r="V1202" s="660" t="str">
        <f t="shared" si="110"/>
        <v/>
      </c>
      <c r="W1202" s="660" t="str">
        <f t="shared" si="111"/>
        <v/>
      </c>
      <c r="X1202" s="660" t="str">
        <f t="shared" si="112"/>
        <v/>
      </c>
      <c r="Y1202" s="660" t="str">
        <f t="shared" si="113"/>
        <v/>
      </c>
    </row>
    <row r="1203" spans="1:25" ht="16" x14ac:dyDescent="0.2">
      <c r="A1203" s="679"/>
      <c r="B1203" s="679"/>
      <c r="C1203" s="715"/>
      <c r="D1203" s="715"/>
      <c r="S1203" s="660"/>
      <c r="T1203" s="660" t="str">
        <f t="shared" si="108"/>
        <v/>
      </c>
      <c r="U1203" s="660" t="str">
        <f t="shared" si="109"/>
        <v/>
      </c>
      <c r="V1203" s="660" t="str">
        <f t="shared" si="110"/>
        <v/>
      </c>
      <c r="W1203" s="660" t="str">
        <f t="shared" si="111"/>
        <v/>
      </c>
      <c r="X1203" s="660" t="str">
        <f t="shared" si="112"/>
        <v/>
      </c>
      <c r="Y1203" s="660" t="str">
        <f t="shared" si="113"/>
        <v/>
      </c>
    </row>
    <row r="1204" spans="1:25" ht="16" x14ac:dyDescent="0.2">
      <c r="A1204" s="679"/>
      <c r="B1204" s="679"/>
      <c r="C1204" s="715"/>
      <c r="D1204" s="715"/>
      <c r="S1204" s="660"/>
      <c r="T1204" s="660" t="str">
        <f t="shared" si="108"/>
        <v/>
      </c>
      <c r="U1204" s="660" t="str">
        <f t="shared" si="109"/>
        <v/>
      </c>
      <c r="V1204" s="660" t="str">
        <f t="shared" si="110"/>
        <v/>
      </c>
      <c r="W1204" s="660" t="str">
        <f t="shared" si="111"/>
        <v/>
      </c>
      <c r="X1204" s="660" t="str">
        <f t="shared" si="112"/>
        <v/>
      </c>
      <c r="Y1204" s="660" t="str">
        <f t="shared" si="113"/>
        <v/>
      </c>
    </row>
    <row r="1205" spans="1:25" ht="16" x14ac:dyDescent="0.2">
      <c r="A1205" s="679"/>
      <c r="B1205" s="679"/>
      <c r="C1205" s="715"/>
      <c r="D1205" s="715"/>
      <c r="S1205" s="660"/>
      <c r="T1205" s="660" t="str">
        <f t="shared" si="108"/>
        <v/>
      </c>
      <c r="U1205" s="660" t="str">
        <f t="shared" si="109"/>
        <v/>
      </c>
      <c r="V1205" s="660" t="str">
        <f t="shared" si="110"/>
        <v/>
      </c>
      <c r="W1205" s="660" t="str">
        <f t="shared" si="111"/>
        <v/>
      </c>
      <c r="X1205" s="660" t="str">
        <f t="shared" si="112"/>
        <v/>
      </c>
      <c r="Y1205" s="660" t="str">
        <f t="shared" si="113"/>
        <v/>
      </c>
    </row>
    <row r="1206" spans="1:25" ht="16" x14ac:dyDescent="0.2">
      <c r="A1206" s="679"/>
      <c r="B1206" s="679"/>
      <c r="C1206" s="715"/>
      <c r="D1206" s="715"/>
      <c r="S1206" s="660"/>
      <c r="T1206" s="660" t="str">
        <f t="shared" si="108"/>
        <v/>
      </c>
      <c r="U1206" s="660" t="str">
        <f t="shared" si="109"/>
        <v/>
      </c>
      <c r="V1206" s="660" t="str">
        <f t="shared" si="110"/>
        <v/>
      </c>
      <c r="W1206" s="660" t="str">
        <f t="shared" si="111"/>
        <v/>
      </c>
      <c r="X1206" s="660" t="str">
        <f t="shared" si="112"/>
        <v/>
      </c>
      <c r="Y1206" s="660" t="str">
        <f t="shared" si="113"/>
        <v/>
      </c>
    </row>
    <row r="1207" spans="1:25" ht="16" x14ac:dyDescent="0.2">
      <c r="A1207" s="679"/>
      <c r="B1207" s="679"/>
      <c r="C1207" s="715"/>
      <c r="D1207" s="715"/>
      <c r="S1207" s="660"/>
      <c r="T1207" s="660" t="str">
        <f t="shared" si="108"/>
        <v/>
      </c>
      <c r="U1207" s="660" t="str">
        <f t="shared" si="109"/>
        <v/>
      </c>
      <c r="V1207" s="660" t="str">
        <f t="shared" si="110"/>
        <v/>
      </c>
      <c r="W1207" s="660" t="str">
        <f t="shared" si="111"/>
        <v/>
      </c>
      <c r="X1207" s="660" t="str">
        <f t="shared" si="112"/>
        <v/>
      </c>
      <c r="Y1207" s="660" t="str">
        <f t="shared" si="113"/>
        <v/>
      </c>
    </row>
    <row r="1208" spans="1:25" ht="16" x14ac:dyDescent="0.2">
      <c r="A1208" s="679"/>
      <c r="B1208" s="679"/>
      <c r="C1208" s="715"/>
      <c r="D1208" s="715"/>
      <c r="S1208" s="660"/>
      <c r="T1208" s="660" t="str">
        <f t="shared" si="108"/>
        <v/>
      </c>
      <c r="U1208" s="660" t="str">
        <f t="shared" si="109"/>
        <v/>
      </c>
      <c r="V1208" s="660" t="str">
        <f t="shared" si="110"/>
        <v/>
      </c>
      <c r="W1208" s="660" t="str">
        <f t="shared" si="111"/>
        <v/>
      </c>
      <c r="X1208" s="660" t="str">
        <f t="shared" si="112"/>
        <v/>
      </c>
      <c r="Y1208" s="660" t="str">
        <f t="shared" si="113"/>
        <v/>
      </c>
    </row>
    <row r="1209" spans="1:25" ht="16" x14ac:dyDescent="0.2">
      <c r="A1209" s="679"/>
      <c r="B1209" s="679"/>
      <c r="C1209" s="715"/>
      <c r="D1209" s="715"/>
      <c r="S1209" s="660"/>
      <c r="T1209" s="660" t="str">
        <f t="shared" si="108"/>
        <v/>
      </c>
      <c r="U1209" s="660" t="str">
        <f t="shared" si="109"/>
        <v/>
      </c>
      <c r="V1209" s="660" t="str">
        <f t="shared" si="110"/>
        <v/>
      </c>
      <c r="W1209" s="660" t="str">
        <f t="shared" si="111"/>
        <v/>
      </c>
      <c r="X1209" s="660" t="str">
        <f t="shared" si="112"/>
        <v/>
      </c>
      <c r="Y1209" s="660" t="str">
        <f t="shared" si="113"/>
        <v/>
      </c>
    </row>
    <row r="1210" spans="1:25" ht="16" x14ac:dyDescent="0.2">
      <c r="A1210" s="679"/>
      <c r="B1210" s="679"/>
      <c r="C1210" s="715"/>
      <c r="D1210" s="715"/>
      <c r="S1210" s="660"/>
      <c r="T1210" s="660" t="str">
        <f t="shared" si="108"/>
        <v/>
      </c>
      <c r="U1210" s="660" t="str">
        <f t="shared" si="109"/>
        <v/>
      </c>
      <c r="V1210" s="660" t="str">
        <f t="shared" si="110"/>
        <v/>
      </c>
      <c r="W1210" s="660" t="str">
        <f t="shared" si="111"/>
        <v/>
      </c>
      <c r="X1210" s="660" t="str">
        <f t="shared" si="112"/>
        <v/>
      </c>
      <c r="Y1210" s="660" t="str">
        <f t="shared" si="113"/>
        <v/>
      </c>
    </row>
    <row r="1211" spans="1:25" ht="16" x14ac:dyDescent="0.2">
      <c r="A1211" s="679"/>
      <c r="B1211" s="679"/>
      <c r="C1211" s="715"/>
      <c r="D1211" s="715"/>
      <c r="S1211" s="660"/>
      <c r="T1211" s="660" t="str">
        <f t="shared" si="108"/>
        <v/>
      </c>
      <c r="U1211" s="660" t="str">
        <f t="shared" si="109"/>
        <v/>
      </c>
      <c r="V1211" s="660" t="str">
        <f t="shared" si="110"/>
        <v/>
      </c>
      <c r="W1211" s="660" t="str">
        <f t="shared" si="111"/>
        <v/>
      </c>
      <c r="X1211" s="660" t="str">
        <f t="shared" si="112"/>
        <v/>
      </c>
      <c r="Y1211" s="660" t="str">
        <f t="shared" si="113"/>
        <v/>
      </c>
    </row>
    <row r="1212" spans="1:25" ht="16" x14ac:dyDescent="0.2">
      <c r="A1212" s="679"/>
      <c r="B1212" s="679"/>
      <c r="C1212" s="715"/>
      <c r="D1212" s="715"/>
      <c r="S1212" s="660"/>
      <c r="T1212" s="660" t="str">
        <f t="shared" si="108"/>
        <v/>
      </c>
      <c r="U1212" s="660" t="str">
        <f t="shared" si="109"/>
        <v/>
      </c>
      <c r="V1212" s="660" t="str">
        <f t="shared" si="110"/>
        <v/>
      </c>
      <c r="W1212" s="660" t="str">
        <f t="shared" si="111"/>
        <v/>
      </c>
      <c r="X1212" s="660" t="str">
        <f t="shared" si="112"/>
        <v/>
      </c>
      <c r="Y1212" s="660" t="str">
        <f t="shared" si="113"/>
        <v/>
      </c>
    </row>
    <row r="1213" spans="1:25" ht="16" x14ac:dyDescent="0.2">
      <c r="A1213" s="679"/>
      <c r="B1213" s="679"/>
      <c r="C1213" s="715"/>
      <c r="D1213" s="715"/>
      <c r="S1213" s="660"/>
      <c r="T1213" s="660" t="str">
        <f t="shared" si="108"/>
        <v/>
      </c>
      <c r="U1213" s="660" t="str">
        <f t="shared" si="109"/>
        <v/>
      </c>
      <c r="V1213" s="660" t="str">
        <f t="shared" si="110"/>
        <v/>
      </c>
      <c r="W1213" s="660" t="str">
        <f t="shared" si="111"/>
        <v/>
      </c>
      <c r="X1213" s="660" t="str">
        <f t="shared" si="112"/>
        <v/>
      </c>
      <c r="Y1213" s="660" t="str">
        <f t="shared" si="113"/>
        <v/>
      </c>
    </row>
    <row r="1214" spans="1:25" ht="16" x14ac:dyDescent="0.2">
      <c r="A1214" s="679"/>
      <c r="B1214" s="679"/>
      <c r="C1214" s="715"/>
      <c r="D1214" s="715"/>
      <c r="S1214" s="660"/>
      <c r="T1214" s="660" t="str">
        <f t="shared" si="108"/>
        <v/>
      </c>
      <c r="U1214" s="660" t="str">
        <f t="shared" si="109"/>
        <v/>
      </c>
      <c r="V1214" s="660" t="str">
        <f t="shared" si="110"/>
        <v/>
      </c>
      <c r="W1214" s="660" t="str">
        <f t="shared" si="111"/>
        <v/>
      </c>
      <c r="X1214" s="660" t="str">
        <f t="shared" si="112"/>
        <v/>
      </c>
      <c r="Y1214" s="660" t="str">
        <f t="shared" si="113"/>
        <v/>
      </c>
    </row>
    <row r="1215" spans="1:25" ht="16" x14ac:dyDescent="0.2">
      <c r="A1215" s="679"/>
      <c r="B1215" s="679"/>
      <c r="C1215" s="715"/>
      <c r="D1215" s="715"/>
      <c r="S1215" s="660"/>
      <c r="T1215" s="660" t="str">
        <f t="shared" si="108"/>
        <v/>
      </c>
      <c r="U1215" s="660" t="str">
        <f t="shared" si="109"/>
        <v/>
      </c>
      <c r="V1215" s="660" t="str">
        <f t="shared" si="110"/>
        <v/>
      </c>
      <c r="W1215" s="660" t="str">
        <f t="shared" si="111"/>
        <v/>
      </c>
      <c r="X1215" s="660" t="str">
        <f t="shared" si="112"/>
        <v/>
      </c>
      <c r="Y1215" s="660" t="str">
        <f t="shared" si="113"/>
        <v/>
      </c>
    </row>
    <row r="1216" spans="1:25" ht="16" x14ac:dyDescent="0.2">
      <c r="A1216" s="679"/>
      <c r="B1216" s="679"/>
      <c r="C1216" s="715"/>
      <c r="D1216" s="715"/>
      <c r="S1216" s="660"/>
      <c r="T1216" s="660" t="str">
        <f t="shared" si="108"/>
        <v/>
      </c>
      <c r="U1216" s="660" t="str">
        <f t="shared" si="109"/>
        <v/>
      </c>
      <c r="V1216" s="660" t="str">
        <f t="shared" si="110"/>
        <v/>
      </c>
      <c r="W1216" s="660" t="str">
        <f t="shared" si="111"/>
        <v/>
      </c>
      <c r="X1216" s="660" t="str">
        <f t="shared" si="112"/>
        <v/>
      </c>
      <c r="Y1216" s="660" t="str">
        <f t="shared" si="113"/>
        <v/>
      </c>
    </row>
    <row r="1217" spans="1:25" ht="16" x14ac:dyDescent="0.2">
      <c r="A1217" s="679"/>
      <c r="B1217" s="679"/>
      <c r="C1217" s="715"/>
      <c r="D1217" s="715"/>
      <c r="S1217" s="660"/>
      <c r="T1217" s="660" t="str">
        <f t="shared" si="108"/>
        <v/>
      </c>
      <c r="U1217" s="660" t="str">
        <f t="shared" si="109"/>
        <v/>
      </c>
      <c r="V1217" s="660" t="str">
        <f t="shared" si="110"/>
        <v/>
      </c>
      <c r="W1217" s="660" t="str">
        <f t="shared" si="111"/>
        <v/>
      </c>
      <c r="X1217" s="660" t="str">
        <f t="shared" si="112"/>
        <v/>
      </c>
      <c r="Y1217" s="660" t="str">
        <f t="shared" si="113"/>
        <v/>
      </c>
    </row>
    <row r="1218" spans="1:25" ht="16" x14ac:dyDescent="0.2">
      <c r="A1218" s="679"/>
      <c r="B1218" s="679"/>
      <c r="C1218" s="715"/>
      <c r="D1218" s="715"/>
      <c r="S1218" s="660"/>
      <c r="T1218" s="660" t="str">
        <f t="shared" si="108"/>
        <v/>
      </c>
      <c r="U1218" s="660" t="str">
        <f t="shared" si="109"/>
        <v/>
      </c>
      <c r="V1218" s="660" t="str">
        <f t="shared" si="110"/>
        <v/>
      </c>
      <c r="W1218" s="660" t="str">
        <f t="shared" si="111"/>
        <v/>
      </c>
      <c r="X1218" s="660" t="str">
        <f t="shared" si="112"/>
        <v/>
      </c>
      <c r="Y1218" s="660" t="str">
        <f t="shared" si="113"/>
        <v/>
      </c>
    </row>
    <row r="1219" spans="1:25" ht="16" x14ac:dyDescent="0.2">
      <c r="A1219" s="679"/>
      <c r="B1219" s="679"/>
      <c r="C1219" s="715"/>
      <c r="D1219" s="715"/>
      <c r="S1219" s="660"/>
      <c r="T1219" s="660" t="str">
        <f t="shared" si="108"/>
        <v/>
      </c>
      <c r="U1219" s="660" t="str">
        <f t="shared" si="109"/>
        <v/>
      </c>
      <c r="V1219" s="660" t="str">
        <f t="shared" si="110"/>
        <v/>
      </c>
      <c r="W1219" s="660" t="str">
        <f t="shared" si="111"/>
        <v/>
      </c>
      <c r="X1219" s="660" t="str">
        <f t="shared" si="112"/>
        <v/>
      </c>
      <c r="Y1219" s="660" t="str">
        <f t="shared" si="113"/>
        <v/>
      </c>
    </row>
    <row r="1220" spans="1:25" ht="16" x14ac:dyDescent="0.2">
      <c r="A1220" s="679"/>
      <c r="B1220" s="679"/>
      <c r="C1220" s="715"/>
      <c r="D1220" s="715"/>
      <c r="S1220" s="660"/>
      <c r="T1220" s="660" t="str">
        <f t="shared" ref="T1220:T1283" si="114">IF(LEN($A1220)&gt;=2,LEFT($A1220,6),"")</f>
        <v/>
      </c>
      <c r="U1220" s="660" t="str">
        <f t="shared" ref="U1220:U1283" si="115">IF(LEN($A1220)&gt;=2,LEFT($A1220,5),"")</f>
        <v/>
      </c>
      <c r="V1220" s="660" t="str">
        <f t="shared" ref="V1220:V1283" si="116">IF(LEN($A1220)&gt;=2,LEFT($A1220,4),"")</f>
        <v/>
      </c>
      <c r="W1220" s="660" t="str">
        <f t="shared" ref="W1220:W1283" si="117">IF(LEN($A1220)&gt;=2,LEFT($A1220,3),"")</f>
        <v/>
      </c>
      <c r="X1220" s="660" t="str">
        <f t="shared" ref="X1220:X1283" si="118">IF(LEN($A1220)&gt;=2,LEFT($A1220,2),"")</f>
        <v/>
      </c>
      <c r="Y1220" s="660" t="str">
        <f t="shared" ref="Y1220:Y1283" si="119">IF(LEN($A1220)&gt;=2,LEFT($A1220,1),"")</f>
        <v/>
      </c>
    </row>
    <row r="1221" spans="1:25" ht="16" x14ac:dyDescent="0.2">
      <c r="A1221" s="679"/>
      <c r="B1221" s="679"/>
      <c r="C1221" s="715"/>
      <c r="D1221" s="715"/>
      <c r="S1221" s="660"/>
      <c r="T1221" s="660" t="str">
        <f t="shared" si="114"/>
        <v/>
      </c>
      <c r="U1221" s="660" t="str">
        <f t="shared" si="115"/>
        <v/>
      </c>
      <c r="V1221" s="660" t="str">
        <f t="shared" si="116"/>
        <v/>
      </c>
      <c r="W1221" s="660" t="str">
        <f t="shared" si="117"/>
        <v/>
      </c>
      <c r="X1221" s="660" t="str">
        <f t="shared" si="118"/>
        <v/>
      </c>
      <c r="Y1221" s="660" t="str">
        <f t="shared" si="119"/>
        <v/>
      </c>
    </row>
    <row r="1222" spans="1:25" ht="16" x14ac:dyDescent="0.2">
      <c r="A1222" s="679"/>
      <c r="B1222" s="679"/>
      <c r="C1222" s="715"/>
      <c r="D1222" s="715"/>
      <c r="S1222" s="660"/>
      <c r="T1222" s="660" t="str">
        <f t="shared" si="114"/>
        <v/>
      </c>
      <c r="U1222" s="660" t="str">
        <f t="shared" si="115"/>
        <v/>
      </c>
      <c r="V1222" s="660" t="str">
        <f t="shared" si="116"/>
        <v/>
      </c>
      <c r="W1222" s="660" t="str">
        <f t="shared" si="117"/>
        <v/>
      </c>
      <c r="X1222" s="660" t="str">
        <f t="shared" si="118"/>
        <v/>
      </c>
      <c r="Y1222" s="660" t="str">
        <f t="shared" si="119"/>
        <v/>
      </c>
    </row>
    <row r="1223" spans="1:25" ht="16" x14ac:dyDescent="0.2">
      <c r="A1223" s="679"/>
      <c r="B1223" s="679"/>
      <c r="C1223" s="715"/>
      <c r="D1223" s="715"/>
      <c r="S1223" s="660"/>
      <c r="T1223" s="660" t="str">
        <f t="shared" si="114"/>
        <v/>
      </c>
      <c r="U1223" s="660" t="str">
        <f t="shared" si="115"/>
        <v/>
      </c>
      <c r="V1223" s="660" t="str">
        <f t="shared" si="116"/>
        <v/>
      </c>
      <c r="W1223" s="660" t="str">
        <f t="shared" si="117"/>
        <v/>
      </c>
      <c r="X1223" s="660" t="str">
        <f t="shared" si="118"/>
        <v/>
      </c>
      <c r="Y1223" s="660" t="str">
        <f t="shared" si="119"/>
        <v/>
      </c>
    </row>
    <row r="1224" spans="1:25" ht="16" x14ac:dyDescent="0.2">
      <c r="A1224" s="679"/>
      <c r="B1224" s="679"/>
      <c r="C1224" s="715"/>
      <c r="D1224" s="715"/>
      <c r="S1224" s="660"/>
      <c r="T1224" s="660" t="str">
        <f t="shared" si="114"/>
        <v/>
      </c>
      <c r="U1224" s="660" t="str">
        <f t="shared" si="115"/>
        <v/>
      </c>
      <c r="V1224" s="660" t="str">
        <f t="shared" si="116"/>
        <v/>
      </c>
      <c r="W1224" s="660" t="str">
        <f t="shared" si="117"/>
        <v/>
      </c>
      <c r="X1224" s="660" t="str">
        <f t="shared" si="118"/>
        <v/>
      </c>
      <c r="Y1224" s="660" t="str">
        <f t="shared" si="119"/>
        <v/>
      </c>
    </row>
    <row r="1225" spans="1:25" ht="16" x14ac:dyDescent="0.2">
      <c r="A1225" s="679"/>
      <c r="B1225" s="679"/>
      <c r="C1225" s="715"/>
      <c r="D1225" s="715"/>
      <c r="S1225" s="660"/>
      <c r="T1225" s="660" t="str">
        <f t="shared" si="114"/>
        <v/>
      </c>
      <c r="U1225" s="660" t="str">
        <f t="shared" si="115"/>
        <v/>
      </c>
      <c r="V1225" s="660" t="str">
        <f t="shared" si="116"/>
        <v/>
      </c>
      <c r="W1225" s="660" t="str">
        <f t="shared" si="117"/>
        <v/>
      </c>
      <c r="X1225" s="660" t="str">
        <f t="shared" si="118"/>
        <v/>
      </c>
      <c r="Y1225" s="660" t="str">
        <f t="shared" si="119"/>
        <v/>
      </c>
    </row>
    <row r="1226" spans="1:25" ht="16" x14ac:dyDescent="0.2">
      <c r="A1226" s="679"/>
      <c r="B1226" s="679"/>
      <c r="C1226" s="715"/>
      <c r="D1226" s="715"/>
      <c r="S1226" s="660"/>
      <c r="T1226" s="660" t="str">
        <f t="shared" si="114"/>
        <v/>
      </c>
      <c r="U1226" s="660" t="str">
        <f t="shared" si="115"/>
        <v/>
      </c>
      <c r="V1226" s="660" t="str">
        <f t="shared" si="116"/>
        <v/>
      </c>
      <c r="W1226" s="660" t="str">
        <f t="shared" si="117"/>
        <v/>
      </c>
      <c r="X1226" s="660" t="str">
        <f t="shared" si="118"/>
        <v/>
      </c>
      <c r="Y1226" s="660" t="str">
        <f t="shared" si="119"/>
        <v/>
      </c>
    </row>
    <row r="1227" spans="1:25" ht="16" x14ac:dyDescent="0.2">
      <c r="A1227" s="679"/>
      <c r="B1227" s="679"/>
      <c r="C1227" s="715"/>
      <c r="D1227" s="715"/>
      <c r="S1227" s="660"/>
      <c r="T1227" s="660" t="str">
        <f t="shared" si="114"/>
        <v/>
      </c>
      <c r="U1227" s="660" t="str">
        <f t="shared" si="115"/>
        <v/>
      </c>
      <c r="V1227" s="660" t="str">
        <f t="shared" si="116"/>
        <v/>
      </c>
      <c r="W1227" s="660" t="str">
        <f t="shared" si="117"/>
        <v/>
      </c>
      <c r="X1227" s="660" t="str">
        <f t="shared" si="118"/>
        <v/>
      </c>
      <c r="Y1227" s="660" t="str">
        <f t="shared" si="119"/>
        <v/>
      </c>
    </row>
    <row r="1228" spans="1:25" ht="16" x14ac:dyDescent="0.2">
      <c r="A1228" s="679"/>
      <c r="B1228" s="679"/>
      <c r="C1228" s="715"/>
      <c r="D1228" s="715"/>
      <c r="S1228" s="660"/>
      <c r="T1228" s="660" t="str">
        <f t="shared" si="114"/>
        <v/>
      </c>
      <c r="U1228" s="660" t="str">
        <f t="shared" si="115"/>
        <v/>
      </c>
      <c r="V1228" s="660" t="str">
        <f t="shared" si="116"/>
        <v/>
      </c>
      <c r="W1228" s="660" t="str">
        <f t="shared" si="117"/>
        <v/>
      </c>
      <c r="X1228" s="660" t="str">
        <f t="shared" si="118"/>
        <v/>
      </c>
      <c r="Y1228" s="660" t="str">
        <f t="shared" si="119"/>
        <v/>
      </c>
    </row>
    <row r="1229" spans="1:25" ht="16" x14ac:dyDescent="0.2">
      <c r="A1229" s="679"/>
      <c r="B1229" s="679"/>
      <c r="C1229" s="715"/>
      <c r="D1229" s="715"/>
      <c r="S1229" s="660"/>
      <c r="T1229" s="660" t="str">
        <f t="shared" si="114"/>
        <v/>
      </c>
      <c r="U1229" s="660" t="str">
        <f t="shared" si="115"/>
        <v/>
      </c>
      <c r="V1229" s="660" t="str">
        <f t="shared" si="116"/>
        <v/>
      </c>
      <c r="W1229" s="660" t="str">
        <f t="shared" si="117"/>
        <v/>
      </c>
      <c r="X1229" s="660" t="str">
        <f t="shared" si="118"/>
        <v/>
      </c>
      <c r="Y1229" s="660" t="str">
        <f t="shared" si="119"/>
        <v/>
      </c>
    </row>
    <row r="1230" spans="1:25" ht="16" x14ac:dyDescent="0.2">
      <c r="A1230" s="679"/>
      <c r="B1230" s="679"/>
      <c r="C1230" s="715"/>
      <c r="D1230" s="715"/>
      <c r="S1230" s="660"/>
      <c r="T1230" s="660" t="str">
        <f t="shared" si="114"/>
        <v/>
      </c>
      <c r="U1230" s="660" t="str">
        <f t="shared" si="115"/>
        <v/>
      </c>
      <c r="V1230" s="660" t="str">
        <f t="shared" si="116"/>
        <v/>
      </c>
      <c r="W1230" s="660" t="str">
        <f t="shared" si="117"/>
        <v/>
      </c>
      <c r="X1230" s="660" t="str">
        <f t="shared" si="118"/>
        <v/>
      </c>
      <c r="Y1230" s="660" t="str">
        <f t="shared" si="119"/>
        <v/>
      </c>
    </row>
    <row r="1231" spans="1:25" ht="16" x14ac:dyDescent="0.2">
      <c r="A1231" s="679"/>
      <c r="B1231" s="679"/>
      <c r="C1231" s="715"/>
      <c r="D1231" s="715"/>
      <c r="S1231" s="660"/>
      <c r="T1231" s="660" t="str">
        <f t="shared" si="114"/>
        <v/>
      </c>
      <c r="U1231" s="660" t="str">
        <f t="shared" si="115"/>
        <v/>
      </c>
      <c r="V1231" s="660" t="str">
        <f t="shared" si="116"/>
        <v/>
      </c>
      <c r="W1231" s="660" t="str">
        <f t="shared" si="117"/>
        <v/>
      </c>
      <c r="X1231" s="660" t="str">
        <f t="shared" si="118"/>
        <v/>
      </c>
      <c r="Y1231" s="660" t="str">
        <f t="shared" si="119"/>
        <v/>
      </c>
    </row>
    <row r="1232" spans="1:25" ht="16" x14ac:dyDescent="0.2">
      <c r="A1232" s="679"/>
      <c r="B1232" s="679"/>
      <c r="C1232" s="715"/>
      <c r="D1232" s="715"/>
      <c r="S1232" s="660"/>
      <c r="T1232" s="660" t="str">
        <f t="shared" si="114"/>
        <v/>
      </c>
      <c r="U1232" s="660" t="str">
        <f t="shared" si="115"/>
        <v/>
      </c>
      <c r="V1232" s="660" t="str">
        <f t="shared" si="116"/>
        <v/>
      </c>
      <c r="W1232" s="660" t="str">
        <f t="shared" si="117"/>
        <v/>
      </c>
      <c r="X1232" s="660" t="str">
        <f t="shared" si="118"/>
        <v/>
      </c>
      <c r="Y1232" s="660" t="str">
        <f t="shared" si="119"/>
        <v/>
      </c>
    </row>
    <row r="1233" spans="1:25" ht="16" x14ac:dyDescent="0.2">
      <c r="A1233" s="679"/>
      <c r="B1233" s="679"/>
      <c r="C1233" s="715"/>
      <c r="D1233" s="715"/>
      <c r="S1233" s="660"/>
      <c r="T1233" s="660" t="str">
        <f t="shared" si="114"/>
        <v/>
      </c>
      <c r="U1233" s="660" t="str">
        <f t="shared" si="115"/>
        <v/>
      </c>
      <c r="V1233" s="660" t="str">
        <f t="shared" si="116"/>
        <v/>
      </c>
      <c r="W1233" s="660" t="str">
        <f t="shared" si="117"/>
        <v/>
      </c>
      <c r="X1233" s="660" t="str">
        <f t="shared" si="118"/>
        <v/>
      </c>
      <c r="Y1233" s="660" t="str">
        <f t="shared" si="119"/>
        <v/>
      </c>
    </row>
    <row r="1234" spans="1:25" ht="16" x14ac:dyDescent="0.2">
      <c r="A1234" s="679"/>
      <c r="B1234" s="679"/>
      <c r="C1234" s="715"/>
      <c r="D1234" s="715"/>
      <c r="S1234" s="660"/>
      <c r="T1234" s="660" t="str">
        <f t="shared" si="114"/>
        <v/>
      </c>
      <c r="U1234" s="660" t="str">
        <f t="shared" si="115"/>
        <v/>
      </c>
      <c r="V1234" s="660" t="str">
        <f t="shared" si="116"/>
        <v/>
      </c>
      <c r="W1234" s="660" t="str">
        <f t="shared" si="117"/>
        <v/>
      </c>
      <c r="X1234" s="660" t="str">
        <f t="shared" si="118"/>
        <v/>
      </c>
      <c r="Y1234" s="660" t="str">
        <f t="shared" si="119"/>
        <v/>
      </c>
    </row>
    <row r="1235" spans="1:25" ht="16" x14ac:dyDescent="0.2">
      <c r="A1235" s="679"/>
      <c r="B1235" s="679"/>
      <c r="C1235" s="715"/>
      <c r="D1235" s="715"/>
      <c r="S1235" s="660"/>
      <c r="T1235" s="660" t="str">
        <f t="shared" si="114"/>
        <v/>
      </c>
      <c r="U1235" s="660" t="str">
        <f t="shared" si="115"/>
        <v/>
      </c>
      <c r="V1235" s="660" t="str">
        <f t="shared" si="116"/>
        <v/>
      </c>
      <c r="W1235" s="660" t="str">
        <f t="shared" si="117"/>
        <v/>
      </c>
      <c r="X1235" s="660" t="str">
        <f t="shared" si="118"/>
        <v/>
      </c>
      <c r="Y1235" s="660" t="str">
        <f t="shared" si="119"/>
        <v/>
      </c>
    </row>
    <row r="1236" spans="1:25" ht="16" x14ac:dyDescent="0.2">
      <c r="A1236" s="679"/>
      <c r="B1236" s="679"/>
      <c r="C1236" s="715"/>
      <c r="D1236" s="715"/>
      <c r="S1236" s="660"/>
      <c r="T1236" s="660" t="str">
        <f t="shared" si="114"/>
        <v/>
      </c>
      <c r="U1236" s="660" t="str">
        <f t="shared" si="115"/>
        <v/>
      </c>
      <c r="V1236" s="660" t="str">
        <f t="shared" si="116"/>
        <v/>
      </c>
      <c r="W1236" s="660" t="str">
        <f t="shared" si="117"/>
        <v/>
      </c>
      <c r="X1236" s="660" t="str">
        <f t="shared" si="118"/>
        <v/>
      </c>
      <c r="Y1236" s="660" t="str">
        <f t="shared" si="119"/>
        <v/>
      </c>
    </row>
    <row r="1237" spans="1:25" ht="16" x14ac:dyDescent="0.2">
      <c r="A1237" s="679"/>
      <c r="B1237" s="679"/>
      <c r="C1237" s="715"/>
      <c r="D1237" s="715"/>
      <c r="S1237" s="660"/>
      <c r="T1237" s="660" t="str">
        <f t="shared" si="114"/>
        <v/>
      </c>
      <c r="U1237" s="660" t="str">
        <f t="shared" si="115"/>
        <v/>
      </c>
      <c r="V1237" s="660" t="str">
        <f t="shared" si="116"/>
        <v/>
      </c>
      <c r="W1237" s="660" t="str">
        <f t="shared" si="117"/>
        <v/>
      </c>
      <c r="X1237" s="660" t="str">
        <f t="shared" si="118"/>
        <v/>
      </c>
      <c r="Y1237" s="660" t="str">
        <f t="shared" si="119"/>
        <v/>
      </c>
    </row>
    <row r="1238" spans="1:25" ht="16" x14ac:dyDescent="0.2">
      <c r="A1238" s="679"/>
      <c r="B1238" s="679"/>
      <c r="C1238" s="715"/>
      <c r="D1238" s="715"/>
      <c r="S1238" s="660"/>
      <c r="T1238" s="660" t="str">
        <f t="shared" si="114"/>
        <v/>
      </c>
      <c r="U1238" s="660" t="str">
        <f t="shared" si="115"/>
        <v/>
      </c>
      <c r="V1238" s="660" t="str">
        <f t="shared" si="116"/>
        <v/>
      </c>
      <c r="W1238" s="660" t="str">
        <f t="shared" si="117"/>
        <v/>
      </c>
      <c r="X1238" s="660" t="str">
        <f t="shared" si="118"/>
        <v/>
      </c>
      <c r="Y1238" s="660" t="str">
        <f t="shared" si="119"/>
        <v/>
      </c>
    </row>
    <row r="1239" spans="1:25" ht="16" x14ac:dyDescent="0.2">
      <c r="A1239" s="679"/>
      <c r="B1239" s="679"/>
      <c r="C1239" s="715"/>
      <c r="D1239" s="715"/>
      <c r="S1239" s="660"/>
      <c r="T1239" s="660" t="str">
        <f t="shared" si="114"/>
        <v/>
      </c>
      <c r="U1239" s="660" t="str">
        <f t="shared" si="115"/>
        <v/>
      </c>
      <c r="V1239" s="660" t="str">
        <f t="shared" si="116"/>
        <v/>
      </c>
      <c r="W1239" s="660" t="str">
        <f t="shared" si="117"/>
        <v/>
      </c>
      <c r="X1239" s="660" t="str">
        <f t="shared" si="118"/>
        <v/>
      </c>
      <c r="Y1239" s="660" t="str">
        <f t="shared" si="119"/>
        <v/>
      </c>
    </row>
    <row r="1240" spans="1:25" ht="16" x14ac:dyDescent="0.2">
      <c r="A1240" s="679"/>
      <c r="B1240" s="679"/>
      <c r="C1240" s="715"/>
      <c r="D1240" s="715"/>
      <c r="S1240" s="660"/>
      <c r="T1240" s="660" t="str">
        <f t="shared" si="114"/>
        <v/>
      </c>
      <c r="U1240" s="660" t="str">
        <f t="shared" si="115"/>
        <v/>
      </c>
      <c r="V1240" s="660" t="str">
        <f t="shared" si="116"/>
        <v/>
      </c>
      <c r="W1240" s="660" t="str">
        <f t="shared" si="117"/>
        <v/>
      </c>
      <c r="X1240" s="660" t="str">
        <f t="shared" si="118"/>
        <v/>
      </c>
      <c r="Y1240" s="660" t="str">
        <f t="shared" si="119"/>
        <v/>
      </c>
    </row>
    <row r="1241" spans="1:25" ht="16" x14ac:dyDescent="0.2">
      <c r="A1241" s="679"/>
      <c r="B1241" s="679"/>
      <c r="C1241" s="715"/>
      <c r="D1241" s="715"/>
      <c r="S1241" s="660"/>
      <c r="T1241" s="660" t="str">
        <f t="shared" si="114"/>
        <v/>
      </c>
      <c r="U1241" s="660" t="str">
        <f t="shared" si="115"/>
        <v/>
      </c>
      <c r="V1241" s="660" t="str">
        <f t="shared" si="116"/>
        <v/>
      </c>
      <c r="W1241" s="660" t="str">
        <f t="shared" si="117"/>
        <v/>
      </c>
      <c r="X1241" s="660" t="str">
        <f t="shared" si="118"/>
        <v/>
      </c>
      <c r="Y1241" s="660" t="str">
        <f t="shared" si="119"/>
        <v/>
      </c>
    </row>
    <row r="1242" spans="1:25" ht="16" x14ac:dyDescent="0.2">
      <c r="A1242" s="679"/>
      <c r="B1242" s="679"/>
      <c r="C1242" s="715"/>
      <c r="D1242" s="715"/>
      <c r="S1242" s="660"/>
      <c r="T1242" s="660" t="str">
        <f t="shared" si="114"/>
        <v/>
      </c>
      <c r="U1242" s="660" t="str">
        <f t="shared" si="115"/>
        <v/>
      </c>
      <c r="V1242" s="660" t="str">
        <f t="shared" si="116"/>
        <v/>
      </c>
      <c r="W1242" s="660" t="str">
        <f t="shared" si="117"/>
        <v/>
      </c>
      <c r="X1242" s="660" t="str">
        <f t="shared" si="118"/>
        <v/>
      </c>
      <c r="Y1242" s="660" t="str">
        <f t="shared" si="119"/>
        <v/>
      </c>
    </row>
    <row r="1243" spans="1:25" ht="16" x14ac:dyDescent="0.2">
      <c r="A1243" s="679"/>
      <c r="B1243" s="679"/>
      <c r="C1243" s="715"/>
      <c r="D1243" s="715"/>
      <c r="S1243" s="660"/>
      <c r="T1243" s="660" t="str">
        <f t="shared" si="114"/>
        <v/>
      </c>
      <c r="U1243" s="660" t="str">
        <f t="shared" si="115"/>
        <v/>
      </c>
      <c r="V1243" s="660" t="str">
        <f t="shared" si="116"/>
        <v/>
      </c>
      <c r="W1243" s="660" t="str">
        <f t="shared" si="117"/>
        <v/>
      </c>
      <c r="X1243" s="660" t="str">
        <f t="shared" si="118"/>
        <v/>
      </c>
      <c r="Y1243" s="660" t="str">
        <f t="shared" si="119"/>
        <v/>
      </c>
    </row>
    <row r="1244" spans="1:25" ht="16" x14ac:dyDescent="0.2">
      <c r="A1244" s="679"/>
      <c r="B1244" s="679"/>
      <c r="C1244" s="715"/>
      <c r="D1244" s="715"/>
      <c r="S1244" s="660"/>
      <c r="T1244" s="660" t="str">
        <f t="shared" si="114"/>
        <v/>
      </c>
      <c r="U1244" s="660" t="str">
        <f t="shared" si="115"/>
        <v/>
      </c>
      <c r="V1244" s="660" t="str">
        <f t="shared" si="116"/>
        <v/>
      </c>
      <c r="W1244" s="660" t="str">
        <f t="shared" si="117"/>
        <v/>
      </c>
      <c r="X1244" s="660" t="str">
        <f t="shared" si="118"/>
        <v/>
      </c>
      <c r="Y1244" s="660" t="str">
        <f t="shared" si="119"/>
        <v/>
      </c>
    </row>
    <row r="1245" spans="1:25" ht="16" x14ac:dyDescent="0.2">
      <c r="A1245" s="679"/>
      <c r="B1245" s="679"/>
      <c r="C1245" s="715"/>
      <c r="D1245" s="715"/>
      <c r="S1245" s="660"/>
      <c r="T1245" s="660" t="str">
        <f t="shared" si="114"/>
        <v/>
      </c>
      <c r="U1245" s="660" t="str">
        <f t="shared" si="115"/>
        <v/>
      </c>
      <c r="V1245" s="660" t="str">
        <f t="shared" si="116"/>
        <v/>
      </c>
      <c r="W1245" s="660" t="str">
        <f t="shared" si="117"/>
        <v/>
      </c>
      <c r="X1245" s="660" t="str">
        <f t="shared" si="118"/>
        <v/>
      </c>
      <c r="Y1245" s="660" t="str">
        <f t="shared" si="119"/>
        <v/>
      </c>
    </row>
    <row r="1246" spans="1:25" ht="16" x14ac:dyDescent="0.2">
      <c r="A1246" s="679"/>
      <c r="B1246" s="679"/>
      <c r="C1246" s="715"/>
      <c r="D1246" s="715"/>
      <c r="S1246" s="660"/>
      <c r="T1246" s="660" t="str">
        <f t="shared" si="114"/>
        <v/>
      </c>
      <c r="U1246" s="660" t="str">
        <f t="shared" si="115"/>
        <v/>
      </c>
      <c r="V1246" s="660" t="str">
        <f t="shared" si="116"/>
        <v/>
      </c>
      <c r="W1246" s="660" t="str">
        <f t="shared" si="117"/>
        <v/>
      </c>
      <c r="X1246" s="660" t="str">
        <f t="shared" si="118"/>
        <v/>
      </c>
      <c r="Y1246" s="660" t="str">
        <f t="shared" si="119"/>
        <v/>
      </c>
    </row>
    <row r="1247" spans="1:25" ht="16" x14ac:dyDescent="0.2">
      <c r="A1247" s="679"/>
      <c r="B1247" s="679"/>
      <c r="C1247" s="715"/>
      <c r="D1247" s="715"/>
      <c r="S1247" s="660"/>
      <c r="T1247" s="660" t="str">
        <f t="shared" si="114"/>
        <v/>
      </c>
      <c r="U1247" s="660" t="str">
        <f t="shared" si="115"/>
        <v/>
      </c>
      <c r="V1247" s="660" t="str">
        <f t="shared" si="116"/>
        <v/>
      </c>
      <c r="W1247" s="660" t="str">
        <f t="shared" si="117"/>
        <v/>
      </c>
      <c r="X1247" s="660" t="str">
        <f t="shared" si="118"/>
        <v/>
      </c>
      <c r="Y1247" s="660" t="str">
        <f t="shared" si="119"/>
        <v/>
      </c>
    </row>
    <row r="1248" spans="1:25" ht="16" x14ac:dyDescent="0.2">
      <c r="A1248" s="679"/>
      <c r="B1248" s="679"/>
      <c r="C1248" s="715"/>
      <c r="D1248" s="715"/>
      <c r="S1248" s="660"/>
      <c r="T1248" s="660" t="str">
        <f t="shared" si="114"/>
        <v/>
      </c>
      <c r="U1248" s="660" t="str">
        <f t="shared" si="115"/>
        <v/>
      </c>
      <c r="V1248" s="660" t="str">
        <f t="shared" si="116"/>
        <v/>
      </c>
      <c r="W1248" s="660" t="str">
        <f t="shared" si="117"/>
        <v/>
      </c>
      <c r="X1248" s="660" t="str">
        <f t="shared" si="118"/>
        <v/>
      </c>
      <c r="Y1248" s="660" t="str">
        <f t="shared" si="119"/>
        <v/>
      </c>
    </row>
    <row r="1249" spans="1:25" ht="16" x14ac:dyDescent="0.2">
      <c r="A1249" s="679"/>
      <c r="B1249" s="679"/>
      <c r="C1249" s="715"/>
      <c r="D1249" s="715"/>
      <c r="S1249" s="660"/>
      <c r="T1249" s="660" t="str">
        <f t="shared" si="114"/>
        <v/>
      </c>
      <c r="U1249" s="660" t="str">
        <f t="shared" si="115"/>
        <v/>
      </c>
      <c r="V1249" s="660" t="str">
        <f t="shared" si="116"/>
        <v/>
      </c>
      <c r="W1249" s="660" t="str">
        <f t="shared" si="117"/>
        <v/>
      </c>
      <c r="X1249" s="660" t="str">
        <f t="shared" si="118"/>
        <v/>
      </c>
      <c r="Y1249" s="660" t="str">
        <f t="shared" si="119"/>
        <v/>
      </c>
    </row>
    <row r="1250" spans="1:25" ht="16" x14ac:dyDescent="0.2">
      <c r="A1250" s="679"/>
      <c r="B1250" s="679"/>
      <c r="C1250" s="715"/>
      <c r="D1250" s="715"/>
      <c r="S1250" s="660"/>
      <c r="T1250" s="660" t="str">
        <f t="shared" si="114"/>
        <v/>
      </c>
      <c r="U1250" s="660" t="str">
        <f t="shared" si="115"/>
        <v/>
      </c>
      <c r="V1250" s="660" t="str">
        <f t="shared" si="116"/>
        <v/>
      </c>
      <c r="W1250" s="660" t="str">
        <f t="shared" si="117"/>
        <v/>
      </c>
      <c r="X1250" s="660" t="str">
        <f t="shared" si="118"/>
        <v/>
      </c>
      <c r="Y1250" s="660" t="str">
        <f t="shared" si="119"/>
        <v/>
      </c>
    </row>
    <row r="1251" spans="1:25" ht="16" x14ac:dyDescent="0.2">
      <c r="A1251" s="679"/>
      <c r="B1251" s="679"/>
      <c r="C1251" s="715"/>
      <c r="D1251" s="715"/>
      <c r="S1251" s="660"/>
      <c r="T1251" s="660" t="str">
        <f t="shared" si="114"/>
        <v/>
      </c>
      <c r="U1251" s="660" t="str">
        <f t="shared" si="115"/>
        <v/>
      </c>
      <c r="V1251" s="660" t="str">
        <f t="shared" si="116"/>
        <v/>
      </c>
      <c r="W1251" s="660" t="str">
        <f t="shared" si="117"/>
        <v/>
      </c>
      <c r="X1251" s="660" t="str">
        <f t="shared" si="118"/>
        <v/>
      </c>
      <c r="Y1251" s="660" t="str">
        <f t="shared" si="119"/>
        <v/>
      </c>
    </row>
    <row r="1252" spans="1:25" ht="16" x14ac:dyDescent="0.2">
      <c r="A1252" s="679"/>
      <c r="B1252" s="679"/>
      <c r="C1252" s="715"/>
      <c r="D1252" s="715"/>
      <c r="S1252" s="660"/>
      <c r="T1252" s="660" t="str">
        <f t="shared" si="114"/>
        <v/>
      </c>
      <c r="U1252" s="660" t="str">
        <f t="shared" si="115"/>
        <v/>
      </c>
      <c r="V1252" s="660" t="str">
        <f t="shared" si="116"/>
        <v/>
      </c>
      <c r="W1252" s="660" t="str">
        <f t="shared" si="117"/>
        <v/>
      </c>
      <c r="X1252" s="660" t="str">
        <f t="shared" si="118"/>
        <v/>
      </c>
      <c r="Y1252" s="660" t="str">
        <f t="shared" si="119"/>
        <v/>
      </c>
    </row>
    <row r="1253" spans="1:25" ht="16" x14ac:dyDescent="0.2">
      <c r="A1253" s="679"/>
      <c r="B1253" s="679"/>
      <c r="C1253" s="715"/>
      <c r="D1253" s="715"/>
      <c r="S1253" s="660"/>
      <c r="T1253" s="660" t="str">
        <f t="shared" si="114"/>
        <v/>
      </c>
      <c r="U1253" s="660" t="str">
        <f t="shared" si="115"/>
        <v/>
      </c>
      <c r="V1253" s="660" t="str">
        <f t="shared" si="116"/>
        <v/>
      </c>
      <c r="W1253" s="660" t="str">
        <f t="shared" si="117"/>
        <v/>
      </c>
      <c r="X1253" s="660" t="str">
        <f t="shared" si="118"/>
        <v/>
      </c>
      <c r="Y1253" s="660" t="str">
        <f t="shared" si="119"/>
        <v/>
      </c>
    </row>
    <row r="1254" spans="1:25" ht="16" x14ac:dyDescent="0.2">
      <c r="A1254" s="679"/>
      <c r="B1254" s="679"/>
      <c r="C1254" s="715"/>
      <c r="D1254" s="715"/>
      <c r="S1254" s="660"/>
      <c r="T1254" s="660" t="str">
        <f t="shared" si="114"/>
        <v/>
      </c>
      <c r="U1254" s="660" t="str">
        <f t="shared" si="115"/>
        <v/>
      </c>
      <c r="V1254" s="660" t="str">
        <f t="shared" si="116"/>
        <v/>
      </c>
      <c r="W1254" s="660" t="str">
        <f t="shared" si="117"/>
        <v/>
      </c>
      <c r="X1254" s="660" t="str">
        <f t="shared" si="118"/>
        <v/>
      </c>
      <c r="Y1254" s="660" t="str">
        <f t="shared" si="119"/>
        <v/>
      </c>
    </row>
    <row r="1255" spans="1:25" ht="16" x14ac:dyDescent="0.2">
      <c r="A1255" s="679"/>
      <c r="B1255" s="679"/>
      <c r="C1255" s="715"/>
      <c r="D1255" s="715"/>
      <c r="S1255" s="660"/>
      <c r="T1255" s="660" t="str">
        <f t="shared" si="114"/>
        <v/>
      </c>
      <c r="U1255" s="660" t="str">
        <f t="shared" si="115"/>
        <v/>
      </c>
      <c r="V1255" s="660" t="str">
        <f t="shared" si="116"/>
        <v/>
      </c>
      <c r="W1255" s="660" t="str">
        <f t="shared" si="117"/>
        <v/>
      </c>
      <c r="X1255" s="660" t="str">
        <f t="shared" si="118"/>
        <v/>
      </c>
      <c r="Y1255" s="660" t="str">
        <f t="shared" si="119"/>
        <v/>
      </c>
    </row>
    <row r="1256" spans="1:25" ht="16" x14ac:dyDescent="0.2">
      <c r="A1256" s="679"/>
      <c r="B1256" s="679"/>
      <c r="C1256" s="715"/>
      <c r="D1256" s="715"/>
      <c r="S1256" s="660"/>
      <c r="T1256" s="660" t="str">
        <f t="shared" si="114"/>
        <v/>
      </c>
      <c r="U1256" s="660" t="str">
        <f t="shared" si="115"/>
        <v/>
      </c>
      <c r="V1256" s="660" t="str">
        <f t="shared" si="116"/>
        <v/>
      </c>
      <c r="W1256" s="660" t="str">
        <f t="shared" si="117"/>
        <v/>
      </c>
      <c r="X1256" s="660" t="str">
        <f t="shared" si="118"/>
        <v/>
      </c>
      <c r="Y1256" s="660" t="str">
        <f t="shared" si="119"/>
        <v/>
      </c>
    </row>
    <row r="1257" spans="1:25" ht="16" x14ac:dyDescent="0.2">
      <c r="A1257" s="679"/>
      <c r="B1257" s="679"/>
      <c r="C1257" s="715"/>
      <c r="D1257" s="715"/>
      <c r="S1257" s="660"/>
      <c r="T1257" s="660" t="str">
        <f t="shared" si="114"/>
        <v/>
      </c>
      <c r="U1257" s="660" t="str">
        <f t="shared" si="115"/>
        <v/>
      </c>
      <c r="V1257" s="660" t="str">
        <f t="shared" si="116"/>
        <v/>
      </c>
      <c r="W1257" s="660" t="str">
        <f t="shared" si="117"/>
        <v/>
      </c>
      <c r="X1257" s="660" t="str">
        <f t="shared" si="118"/>
        <v/>
      </c>
      <c r="Y1257" s="660" t="str">
        <f t="shared" si="119"/>
        <v/>
      </c>
    </row>
    <row r="1258" spans="1:25" ht="16" x14ac:dyDescent="0.2">
      <c r="A1258" s="679"/>
      <c r="B1258" s="679"/>
      <c r="C1258" s="715"/>
      <c r="D1258" s="715"/>
      <c r="S1258" s="660"/>
      <c r="T1258" s="660" t="str">
        <f t="shared" si="114"/>
        <v/>
      </c>
      <c r="U1258" s="660" t="str">
        <f t="shared" si="115"/>
        <v/>
      </c>
      <c r="V1258" s="660" t="str">
        <f t="shared" si="116"/>
        <v/>
      </c>
      <c r="W1258" s="660" t="str">
        <f t="shared" si="117"/>
        <v/>
      </c>
      <c r="X1258" s="660" t="str">
        <f t="shared" si="118"/>
        <v/>
      </c>
      <c r="Y1258" s="660" t="str">
        <f t="shared" si="119"/>
        <v/>
      </c>
    </row>
    <row r="1259" spans="1:25" ht="16" x14ac:dyDescent="0.2">
      <c r="A1259" s="679"/>
      <c r="B1259" s="679"/>
      <c r="C1259" s="715"/>
      <c r="D1259" s="715"/>
      <c r="S1259" s="660"/>
      <c r="T1259" s="660" t="str">
        <f t="shared" si="114"/>
        <v/>
      </c>
      <c r="U1259" s="660" t="str">
        <f t="shared" si="115"/>
        <v/>
      </c>
      <c r="V1259" s="660" t="str">
        <f t="shared" si="116"/>
        <v/>
      </c>
      <c r="W1259" s="660" t="str">
        <f t="shared" si="117"/>
        <v/>
      </c>
      <c r="X1259" s="660" t="str">
        <f t="shared" si="118"/>
        <v/>
      </c>
      <c r="Y1259" s="660" t="str">
        <f t="shared" si="119"/>
        <v/>
      </c>
    </row>
    <row r="1260" spans="1:25" ht="16" x14ac:dyDescent="0.2">
      <c r="A1260" s="679"/>
      <c r="B1260" s="679"/>
      <c r="C1260" s="715"/>
      <c r="D1260" s="715"/>
      <c r="S1260" s="660"/>
      <c r="T1260" s="660" t="str">
        <f t="shared" si="114"/>
        <v/>
      </c>
      <c r="U1260" s="660" t="str">
        <f t="shared" si="115"/>
        <v/>
      </c>
      <c r="V1260" s="660" t="str">
        <f t="shared" si="116"/>
        <v/>
      </c>
      <c r="W1260" s="660" t="str">
        <f t="shared" si="117"/>
        <v/>
      </c>
      <c r="X1260" s="660" t="str">
        <f t="shared" si="118"/>
        <v/>
      </c>
      <c r="Y1260" s="660" t="str">
        <f t="shared" si="119"/>
        <v/>
      </c>
    </row>
    <row r="1261" spans="1:25" ht="16" x14ac:dyDescent="0.2">
      <c r="A1261" s="679"/>
      <c r="B1261" s="679"/>
      <c r="C1261" s="715"/>
      <c r="D1261" s="715"/>
      <c r="S1261" s="660"/>
      <c r="T1261" s="660" t="str">
        <f t="shared" si="114"/>
        <v/>
      </c>
      <c r="U1261" s="660" t="str">
        <f t="shared" si="115"/>
        <v/>
      </c>
      <c r="V1261" s="660" t="str">
        <f t="shared" si="116"/>
        <v/>
      </c>
      <c r="W1261" s="660" t="str">
        <f t="shared" si="117"/>
        <v/>
      </c>
      <c r="X1261" s="660" t="str">
        <f t="shared" si="118"/>
        <v/>
      </c>
      <c r="Y1261" s="660" t="str">
        <f t="shared" si="119"/>
        <v/>
      </c>
    </row>
    <row r="1262" spans="1:25" ht="16" x14ac:dyDescent="0.2">
      <c r="A1262" s="679"/>
      <c r="B1262" s="679"/>
      <c r="C1262" s="715"/>
      <c r="D1262" s="715"/>
      <c r="S1262" s="660"/>
      <c r="T1262" s="660" t="str">
        <f t="shared" si="114"/>
        <v/>
      </c>
      <c r="U1262" s="660" t="str">
        <f t="shared" si="115"/>
        <v/>
      </c>
      <c r="V1262" s="660" t="str">
        <f t="shared" si="116"/>
        <v/>
      </c>
      <c r="W1262" s="660" t="str">
        <f t="shared" si="117"/>
        <v/>
      </c>
      <c r="X1262" s="660" t="str">
        <f t="shared" si="118"/>
        <v/>
      </c>
      <c r="Y1262" s="660" t="str">
        <f t="shared" si="119"/>
        <v/>
      </c>
    </row>
    <row r="1263" spans="1:25" ht="16" x14ac:dyDescent="0.2">
      <c r="A1263" s="679"/>
      <c r="B1263" s="679"/>
      <c r="C1263" s="715"/>
      <c r="D1263" s="715"/>
      <c r="S1263" s="660"/>
      <c r="T1263" s="660" t="str">
        <f t="shared" si="114"/>
        <v/>
      </c>
      <c r="U1263" s="660" t="str">
        <f t="shared" si="115"/>
        <v/>
      </c>
      <c r="V1263" s="660" t="str">
        <f t="shared" si="116"/>
        <v/>
      </c>
      <c r="W1263" s="660" t="str">
        <f t="shared" si="117"/>
        <v/>
      </c>
      <c r="X1263" s="660" t="str">
        <f t="shared" si="118"/>
        <v/>
      </c>
      <c r="Y1263" s="660" t="str">
        <f t="shared" si="119"/>
        <v/>
      </c>
    </row>
    <row r="1264" spans="1:25" ht="16" x14ac:dyDescent="0.2">
      <c r="A1264" s="679"/>
      <c r="B1264" s="679"/>
      <c r="C1264" s="715"/>
      <c r="D1264" s="715"/>
      <c r="S1264" s="660"/>
      <c r="T1264" s="660" t="str">
        <f t="shared" si="114"/>
        <v/>
      </c>
      <c r="U1264" s="660" t="str">
        <f t="shared" si="115"/>
        <v/>
      </c>
      <c r="V1264" s="660" t="str">
        <f t="shared" si="116"/>
        <v/>
      </c>
      <c r="W1264" s="660" t="str">
        <f t="shared" si="117"/>
        <v/>
      </c>
      <c r="X1264" s="660" t="str">
        <f t="shared" si="118"/>
        <v/>
      </c>
      <c r="Y1264" s="660" t="str">
        <f t="shared" si="119"/>
        <v/>
      </c>
    </row>
    <row r="1265" spans="1:25" ht="16" x14ac:dyDescent="0.2">
      <c r="A1265" s="679"/>
      <c r="B1265" s="679"/>
      <c r="C1265" s="715"/>
      <c r="D1265" s="715"/>
      <c r="S1265" s="660"/>
      <c r="T1265" s="660" t="str">
        <f t="shared" si="114"/>
        <v/>
      </c>
      <c r="U1265" s="660" t="str">
        <f t="shared" si="115"/>
        <v/>
      </c>
      <c r="V1265" s="660" t="str">
        <f t="shared" si="116"/>
        <v/>
      </c>
      <c r="W1265" s="660" t="str">
        <f t="shared" si="117"/>
        <v/>
      </c>
      <c r="X1265" s="660" t="str">
        <f t="shared" si="118"/>
        <v/>
      </c>
      <c r="Y1265" s="660" t="str">
        <f t="shared" si="119"/>
        <v/>
      </c>
    </row>
    <row r="1266" spans="1:25" ht="16" x14ac:dyDescent="0.2">
      <c r="A1266" s="679"/>
      <c r="B1266" s="679"/>
      <c r="C1266" s="715"/>
      <c r="D1266" s="715"/>
      <c r="S1266" s="660"/>
      <c r="T1266" s="660" t="str">
        <f t="shared" si="114"/>
        <v/>
      </c>
      <c r="U1266" s="660" t="str">
        <f t="shared" si="115"/>
        <v/>
      </c>
      <c r="V1266" s="660" t="str">
        <f t="shared" si="116"/>
        <v/>
      </c>
      <c r="W1266" s="660" t="str">
        <f t="shared" si="117"/>
        <v/>
      </c>
      <c r="X1266" s="660" t="str">
        <f t="shared" si="118"/>
        <v/>
      </c>
      <c r="Y1266" s="660" t="str">
        <f t="shared" si="119"/>
        <v/>
      </c>
    </row>
    <row r="1267" spans="1:25" ht="16" x14ac:dyDescent="0.2">
      <c r="A1267" s="679"/>
      <c r="B1267" s="679"/>
      <c r="C1267" s="715"/>
      <c r="D1267" s="715"/>
      <c r="S1267" s="660"/>
      <c r="T1267" s="660" t="str">
        <f t="shared" si="114"/>
        <v/>
      </c>
      <c r="U1267" s="660" t="str">
        <f t="shared" si="115"/>
        <v/>
      </c>
      <c r="V1267" s="660" t="str">
        <f t="shared" si="116"/>
        <v/>
      </c>
      <c r="W1267" s="660" t="str">
        <f t="shared" si="117"/>
        <v/>
      </c>
      <c r="X1267" s="660" t="str">
        <f t="shared" si="118"/>
        <v/>
      </c>
      <c r="Y1267" s="660" t="str">
        <f t="shared" si="119"/>
        <v/>
      </c>
    </row>
    <row r="1268" spans="1:25" ht="16" x14ac:dyDescent="0.2">
      <c r="A1268" s="679"/>
      <c r="B1268" s="679"/>
      <c r="C1268" s="715"/>
      <c r="D1268" s="715"/>
      <c r="S1268" s="660"/>
      <c r="T1268" s="660" t="str">
        <f t="shared" si="114"/>
        <v/>
      </c>
      <c r="U1268" s="660" t="str">
        <f t="shared" si="115"/>
        <v/>
      </c>
      <c r="V1268" s="660" t="str">
        <f t="shared" si="116"/>
        <v/>
      </c>
      <c r="W1268" s="660" t="str">
        <f t="shared" si="117"/>
        <v/>
      </c>
      <c r="X1268" s="660" t="str">
        <f t="shared" si="118"/>
        <v/>
      </c>
      <c r="Y1268" s="660" t="str">
        <f t="shared" si="119"/>
        <v/>
      </c>
    </row>
    <row r="1269" spans="1:25" ht="16" x14ac:dyDescent="0.2">
      <c r="A1269" s="679"/>
      <c r="B1269" s="679"/>
      <c r="C1269" s="715"/>
      <c r="D1269" s="715"/>
      <c r="S1269" s="660"/>
      <c r="T1269" s="660" t="str">
        <f t="shared" si="114"/>
        <v/>
      </c>
      <c r="U1269" s="660" t="str">
        <f t="shared" si="115"/>
        <v/>
      </c>
      <c r="V1269" s="660" t="str">
        <f t="shared" si="116"/>
        <v/>
      </c>
      <c r="W1269" s="660" t="str">
        <f t="shared" si="117"/>
        <v/>
      </c>
      <c r="X1269" s="660" t="str">
        <f t="shared" si="118"/>
        <v/>
      </c>
      <c r="Y1269" s="660" t="str">
        <f t="shared" si="119"/>
        <v/>
      </c>
    </row>
    <row r="1270" spans="1:25" ht="16" x14ac:dyDescent="0.2">
      <c r="A1270" s="679"/>
      <c r="B1270" s="679"/>
      <c r="C1270" s="715"/>
      <c r="D1270" s="715"/>
      <c r="S1270" s="660"/>
      <c r="T1270" s="660" t="str">
        <f t="shared" si="114"/>
        <v/>
      </c>
      <c r="U1270" s="660" t="str">
        <f t="shared" si="115"/>
        <v/>
      </c>
      <c r="V1270" s="660" t="str">
        <f t="shared" si="116"/>
        <v/>
      </c>
      <c r="W1270" s="660" t="str">
        <f t="shared" si="117"/>
        <v/>
      </c>
      <c r="X1270" s="660" t="str">
        <f t="shared" si="118"/>
        <v/>
      </c>
      <c r="Y1270" s="660" t="str">
        <f t="shared" si="119"/>
        <v/>
      </c>
    </row>
    <row r="1271" spans="1:25" ht="16" x14ac:dyDescent="0.2">
      <c r="A1271" s="679"/>
      <c r="B1271" s="679"/>
      <c r="C1271" s="715"/>
      <c r="D1271" s="715"/>
      <c r="S1271" s="660"/>
      <c r="T1271" s="660" t="str">
        <f t="shared" si="114"/>
        <v/>
      </c>
      <c r="U1271" s="660" t="str">
        <f t="shared" si="115"/>
        <v/>
      </c>
      <c r="V1271" s="660" t="str">
        <f t="shared" si="116"/>
        <v/>
      </c>
      <c r="W1271" s="660" t="str">
        <f t="shared" si="117"/>
        <v/>
      </c>
      <c r="X1271" s="660" t="str">
        <f t="shared" si="118"/>
        <v/>
      </c>
      <c r="Y1271" s="660" t="str">
        <f t="shared" si="119"/>
        <v/>
      </c>
    </row>
    <row r="1272" spans="1:25" ht="16" x14ac:dyDescent="0.2">
      <c r="A1272" s="679"/>
      <c r="B1272" s="679"/>
      <c r="C1272" s="715"/>
      <c r="D1272" s="715"/>
      <c r="S1272" s="660"/>
      <c r="T1272" s="660" t="str">
        <f t="shared" si="114"/>
        <v/>
      </c>
      <c r="U1272" s="660" t="str">
        <f t="shared" si="115"/>
        <v/>
      </c>
      <c r="V1272" s="660" t="str">
        <f t="shared" si="116"/>
        <v/>
      </c>
      <c r="W1272" s="660" t="str">
        <f t="shared" si="117"/>
        <v/>
      </c>
      <c r="X1272" s="660" t="str">
        <f t="shared" si="118"/>
        <v/>
      </c>
      <c r="Y1272" s="660" t="str">
        <f t="shared" si="119"/>
        <v/>
      </c>
    </row>
    <row r="1273" spans="1:25" ht="16" x14ac:dyDescent="0.2">
      <c r="A1273" s="679"/>
      <c r="B1273" s="679"/>
      <c r="C1273" s="715"/>
      <c r="D1273" s="715"/>
      <c r="S1273" s="660"/>
      <c r="T1273" s="660" t="str">
        <f t="shared" si="114"/>
        <v/>
      </c>
      <c r="U1273" s="660" t="str">
        <f t="shared" si="115"/>
        <v/>
      </c>
      <c r="V1273" s="660" t="str">
        <f t="shared" si="116"/>
        <v/>
      </c>
      <c r="W1273" s="660" t="str">
        <f t="shared" si="117"/>
        <v/>
      </c>
      <c r="X1273" s="660" t="str">
        <f t="shared" si="118"/>
        <v/>
      </c>
      <c r="Y1273" s="660" t="str">
        <f t="shared" si="119"/>
        <v/>
      </c>
    </row>
    <row r="1274" spans="1:25" ht="16" x14ac:dyDescent="0.2">
      <c r="A1274" s="679"/>
      <c r="B1274" s="679"/>
      <c r="C1274" s="715"/>
      <c r="D1274" s="715"/>
      <c r="S1274" s="660"/>
      <c r="T1274" s="660" t="str">
        <f t="shared" si="114"/>
        <v/>
      </c>
      <c r="U1274" s="660" t="str">
        <f t="shared" si="115"/>
        <v/>
      </c>
      <c r="V1274" s="660" t="str">
        <f t="shared" si="116"/>
        <v/>
      </c>
      <c r="W1274" s="660" t="str">
        <f t="shared" si="117"/>
        <v/>
      </c>
      <c r="X1274" s="660" t="str">
        <f t="shared" si="118"/>
        <v/>
      </c>
      <c r="Y1274" s="660" t="str">
        <f t="shared" si="119"/>
        <v/>
      </c>
    </row>
    <row r="1275" spans="1:25" ht="16" x14ac:dyDescent="0.2">
      <c r="A1275" s="679"/>
      <c r="B1275" s="679"/>
      <c r="C1275" s="715"/>
      <c r="D1275" s="715"/>
      <c r="S1275" s="660"/>
      <c r="T1275" s="660" t="str">
        <f t="shared" si="114"/>
        <v/>
      </c>
      <c r="U1275" s="660" t="str">
        <f t="shared" si="115"/>
        <v/>
      </c>
      <c r="V1275" s="660" t="str">
        <f t="shared" si="116"/>
        <v/>
      </c>
      <c r="W1275" s="660" t="str">
        <f t="shared" si="117"/>
        <v/>
      </c>
      <c r="X1275" s="660" t="str">
        <f t="shared" si="118"/>
        <v/>
      </c>
      <c r="Y1275" s="660" t="str">
        <f t="shared" si="119"/>
        <v/>
      </c>
    </row>
    <row r="1276" spans="1:25" ht="16" x14ac:dyDescent="0.2">
      <c r="A1276" s="679"/>
      <c r="B1276" s="679"/>
      <c r="C1276" s="715"/>
      <c r="D1276" s="715"/>
      <c r="S1276" s="660"/>
      <c r="T1276" s="660" t="str">
        <f t="shared" si="114"/>
        <v/>
      </c>
      <c r="U1276" s="660" t="str">
        <f t="shared" si="115"/>
        <v/>
      </c>
      <c r="V1276" s="660" t="str">
        <f t="shared" si="116"/>
        <v/>
      </c>
      <c r="W1276" s="660" t="str">
        <f t="shared" si="117"/>
        <v/>
      </c>
      <c r="X1276" s="660" t="str">
        <f t="shared" si="118"/>
        <v/>
      </c>
      <c r="Y1276" s="660" t="str">
        <f t="shared" si="119"/>
        <v/>
      </c>
    </row>
    <row r="1277" spans="1:25" ht="16" x14ac:dyDescent="0.2">
      <c r="A1277" s="679"/>
      <c r="B1277" s="679"/>
      <c r="C1277" s="715"/>
      <c r="D1277" s="715"/>
      <c r="S1277" s="660"/>
      <c r="T1277" s="660" t="str">
        <f t="shared" si="114"/>
        <v/>
      </c>
      <c r="U1277" s="660" t="str">
        <f t="shared" si="115"/>
        <v/>
      </c>
      <c r="V1277" s="660" t="str">
        <f t="shared" si="116"/>
        <v/>
      </c>
      <c r="W1277" s="660" t="str">
        <f t="shared" si="117"/>
        <v/>
      </c>
      <c r="X1277" s="660" t="str">
        <f t="shared" si="118"/>
        <v/>
      </c>
      <c r="Y1277" s="660" t="str">
        <f t="shared" si="119"/>
        <v/>
      </c>
    </row>
    <row r="1278" spans="1:25" ht="16" x14ac:dyDescent="0.2">
      <c r="A1278" s="679"/>
      <c r="B1278" s="679"/>
      <c r="C1278" s="715"/>
      <c r="D1278" s="715"/>
      <c r="S1278" s="660"/>
      <c r="T1278" s="660" t="str">
        <f t="shared" si="114"/>
        <v/>
      </c>
      <c r="U1278" s="660" t="str">
        <f t="shared" si="115"/>
        <v/>
      </c>
      <c r="V1278" s="660" t="str">
        <f t="shared" si="116"/>
        <v/>
      </c>
      <c r="W1278" s="660" t="str">
        <f t="shared" si="117"/>
        <v/>
      </c>
      <c r="X1278" s="660" t="str">
        <f t="shared" si="118"/>
        <v/>
      </c>
      <c r="Y1278" s="660" t="str">
        <f t="shared" si="119"/>
        <v/>
      </c>
    </row>
    <row r="1279" spans="1:25" ht="16" x14ac:dyDescent="0.2">
      <c r="A1279" s="679"/>
      <c r="B1279" s="679"/>
      <c r="C1279" s="715"/>
      <c r="D1279" s="715"/>
      <c r="S1279" s="660"/>
      <c r="T1279" s="660" t="str">
        <f t="shared" si="114"/>
        <v/>
      </c>
      <c r="U1279" s="660" t="str">
        <f t="shared" si="115"/>
        <v/>
      </c>
      <c r="V1279" s="660" t="str">
        <f t="shared" si="116"/>
        <v/>
      </c>
      <c r="W1279" s="660" t="str">
        <f t="shared" si="117"/>
        <v/>
      </c>
      <c r="X1279" s="660" t="str">
        <f t="shared" si="118"/>
        <v/>
      </c>
      <c r="Y1279" s="660" t="str">
        <f t="shared" si="119"/>
        <v/>
      </c>
    </row>
    <row r="1280" spans="1:25" ht="16" x14ac:dyDescent="0.2">
      <c r="A1280" s="679"/>
      <c r="B1280" s="679"/>
      <c r="C1280" s="715"/>
      <c r="D1280" s="715"/>
      <c r="S1280" s="660"/>
      <c r="T1280" s="660" t="str">
        <f t="shared" si="114"/>
        <v/>
      </c>
      <c r="U1280" s="660" t="str">
        <f t="shared" si="115"/>
        <v/>
      </c>
      <c r="V1280" s="660" t="str">
        <f t="shared" si="116"/>
        <v/>
      </c>
      <c r="W1280" s="660" t="str">
        <f t="shared" si="117"/>
        <v/>
      </c>
      <c r="X1280" s="660" t="str">
        <f t="shared" si="118"/>
        <v/>
      </c>
      <c r="Y1280" s="660" t="str">
        <f t="shared" si="119"/>
        <v/>
      </c>
    </row>
    <row r="1281" spans="1:25" ht="16" x14ac:dyDescent="0.2">
      <c r="A1281" s="679"/>
      <c r="B1281" s="679"/>
      <c r="C1281" s="715"/>
      <c r="D1281" s="715"/>
      <c r="S1281" s="660"/>
      <c r="T1281" s="660" t="str">
        <f t="shared" si="114"/>
        <v/>
      </c>
      <c r="U1281" s="660" t="str">
        <f t="shared" si="115"/>
        <v/>
      </c>
      <c r="V1281" s="660" t="str">
        <f t="shared" si="116"/>
        <v/>
      </c>
      <c r="W1281" s="660" t="str">
        <f t="shared" si="117"/>
        <v/>
      </c>
      <c r="X1281" s="660" t="str">
        <f t="shared" si="118"/>
        <v/>
      </c>
      <c r="Y1281" s="660" t="str">
        <f t="shared" si="119"/>
        <v/>
      </c>
    </row>
    <row r="1282" spans="1:25" ht="16" x14ac:dyDescent="0.2">
      <c r="A1282" s="679"/>
      <c r="B1282" s="679"/>
      <c r="C1282" s="715"/>
      <c r="D1282" s="715"/>
      <c r="S1282" s="660"/>
      <c r="T1282" s="660" t="str">
        <f t="shared" si="114"/>
        <v/>
      </c>
      <c r="U1282" s="660" t="str">
        <f t="shared" si="115"/>
        <v/>
      </c>
      <c r="V1282" s="660" t="str">
        <f t="shared" si="116"/>
        <v/>
      </c>
      <c r="W1282" s="660" t="str">
        <f t="shared" si="117"/>
        <v/>
      </c>
      <c r="X1282" s="660" t="str">
        <f t="shared" si="118"/>
        <v/>
      </c>
      <c r="Y1282" s="660" t="str">
        <f t="shared" si="119"/>
        <v/>
      </c>
    </row>
    <row r="1283" spans="1:25" ht="16" x14ac:dyDescent="0.2">
      <c r="A1283" s="679"/>
      <c r="B1283" s="679"/>
      <c r="C1283" s="715"/>
      <c r="D1283" s="715"/>
      <c r="S1283" s="660"/>
      <c r="T1283" s="660" t="str">
        <f t="shared" si="114"/>
        <v/>
      </c>
      <c r="U1283" s="660" t="str">
        <f t="shared" si="115"/>
        <v/>
      </c>
      <c r="V1283" s="660" t="str">
        <f t="shared" si="116"/>
        <v/>
      </c>
      <c r="W1283" s="660" t="str">
        <f t="shared" si="117"/>
        <v/>
      </c>
      <c r="X1283" s="660" t="str">
        <f t="shared" si="118"/>
        <v/>
      </c>
      <c r="Y1283" s="660" t="str">
        <f t="shared" si="119"/>
        <v/>
      </c>
    </row>
    <row r="1284" spans="1:25" ht="16" x14ac:dyDescent="0.2">
      <c r="A1284" s="679"/>
      <c r="B1284" s="679"/>
      <c r="C1284" s="715"/>
      <c r="D1284" s="715"/>
      <c r="S1284" s="660"/>
      <c r="T1284" s="660" t="str">
        <f t="shared" ref="T1284:T1347" si="120">IF(LEN($A1284)&gt;=2,LEFT($A1284,6),"")</f>
        <v/>
      </c>
      <c r="U1284" s="660" t="str">
        <f t="shared" ref="U1284:U1347" si="121">IF(LEN($A1284)&gt;=2,LEFT($A1284,5),"")</f>
        <v/>
      </c>
      <c r="V1284" s="660" t="str">
        <f t="shared" ref="V1284:V1347" si="122">IF(LEN($A1284)&gt;=2,LEFT($A1284,4),"")</f>
        <v/>
      </c>
      <c r="W1284" s="660" t="str">
        <f t="shared" ref="W1284:W1347" si="123">IF(LEN($A1284)&gt;=2,LEFT($A1284,3),"")</f>
        <v/>
      </c>
      <c r="X1284" s="660" t="str">
        <f t="shared" ref="X1284:X1347" si="124">IF(LEN($A1284)&gt;=2,LEFT($A1284,2),"")</f>
        <v/>
      </c>
      <c r="Y1284" s="660" t="str">
        <f t="shared" ref="Y1284:Y1347" si="125">IF(LEN($A1284)&gt;=2,LEFT($A1284,1),"")</f>
        <v/>
      </c>
    </row>
    <row r="1285" spans="1:25" ht="16" x14ac:dyDescent="0.2">
      <c r="A1285" s="679"/>
      <c r="B1285" s="679"/>
      <c r="C1285" s="715"/>
      <c r="D1285" s="715"/>
      <c r="S1285" s="660"/>
      <c r="T1285" s="660" t="str">
        <f t="shared" si="120"/>
        <v/>
      </c>
      <c r="U1285" s="660" t="str">
        <f t="shared" si="121"/>
        <v/>
      </c>
      <c r="V1285" s="660" t="str">
        <f t="shared" si="122"/>
        <v/>
      </c>
      <c r="W1285" s="660" t="str">
        <f t="shared" si="123"/>
        <v/>
      </c>
      <c r="X1285" s="660" t="str">
        <f t="shared" si="124"/>
        <v/>
      </c>
      <c r="Y1285" s="660" t="str">
        <f t="shared" si="125"/>
        <v/>
      </c>
    </row>
    <row r="1286" spans="1:25" ht="16" x14ac:dyDescent="0.2">
      <c r="A1286" s="679"/>
      <c r="B1286" s="679"/>
      <c r="C1286" s="715"/>
      <c r="D1286" s="715"/>
      <c r="S1286" s="660"/>
      <c r="T1286" s="660" t="str">
        <f t="shared" si="120"/>
        <v/>
      </c>
      <c r="U1286" s="660" t="str">
        <f t="shared" si="121"/>
        <v/>
      </c>
      <c r="V1286" s="660" t="str">
        <f t="shared" si="122"/>
        <v/>
      </c>
      <c r="W1286" s="660" t="str">
        <f t="shared" si="123"/>
        <v/>
      </c>
      <c r="X1286" s="660" t="str">
        <f t="shared" si="124"/>
        <v/>
      </c>
      <c r="Y1286" s="660" t="str">
        <f t="shared" si="125"/>
        <v/>
      </c>
    </row>
    <row r="1287" spans="1:25" ht="16" x14ac:dyDescent="0.2">
      <c r="A1287" s="679"/>
      <c r="B1287" s="679"/>
      <c r="C1287" s="715"/>
      <c r="D1287" s="715"/>
      <c r="S1287" s="660"/>
      <c r="T1287" s="660" t="str">
        <f t="shared" si="120"/>
        <v/>
      </c>
      <c r="U1287" s="660" t="str">
        <f t="shared" si="121"/>
        <v/>
      </c>
      <c r="V1287" s="660" t="str">
        <f t="shared" si="122"/>
        <v/>
      </c>
      <c r="W1287" s="660" t="str">
        <f t="shared" si="123"/>
        <v/>
      </c>
      <c r="X1287" s="660" t="str">
        <f t="shared" si="124"/>
        <v/>
      </c>
      <c r="Y1287" s="660" t="str">
        <f t="shared" si="125"/>
        <v/>
      </c>
    </row>
    <row r="1288" spans="1:25" ht="16" x14ac:dyDescent="0.2">
      <c r="A1288" s="679"/>
      <c r="B1288" s="679"/>
      <c r="C1288" s="715"/>
      <c r="D1288" s="715"/>
      <c r="S1288" s="660"/>
      <c r="T1288" s="660" t="str">
        <f t="shared" si="120"/>
        <v/>
      </c>
      <c r="U1288" s="660" t="str">
        <f t="shared" si="121"/>
        <v/>
      </c>
      <c r="V1288" s="660" t="str">
        <f t="shared" si="122"/>
        <v/>
      </c>
      <c r="W1288" s="660" t="str">
        <f t="shared" si="123"/>
        <v/>
      </c>
      <c r="X1288" s="660" t="str">
        <f t="shared" si="124"/>
        <v/>
      </c>
      <c r="Y1288" s="660" t="str">
        <f t="shared" si="125"/>
        <v/>
      </c>
    </row>
    <row r="1289" spans="1:25" ht="16" x14ac:dyDescent="0.2">
      <c r="A1289" s="679"/>
      <c r="B1289" s="679"/>
      <c r="C1289" s="715"/>
      <c r="D1289" s="715"/>
      <c r="S1289" s="660"/>
      <c r="T1289" s="660" t="str">
        <f t="shared" si="120"/>
        <v/>
      </c>
      <c r="U1289" s="660" t="str">
        <f t="shared" si="121"/>
        <v/>
      </c>
      <c r="V1289" s="660" t="str">
        <f t="shared" si="122"/>
        <v/>
      </c>
      <c r="W1289" s="660" t="str">
        <f t="shared" si="123"/>
        <v/>
      </c>
      <c r="X1289" s="660" t="str">
        <f t="shared" si="124"/>
        <v/>
      </c>
      <c r="Y1289" s="660" t="str">
        <f t="shared" si="125"/>
        <v/>
      </c>
    </row>
    <row r="1290" spans="1:25" ht="16" x14ac:dyDescent="0.2">
      <c r="A1290" s="679"/>
      <c r="B1290" s="679"/>
      <c r="C1290" s="715"/>
      <c r="D1290" s="715"/>
      <c r="S1290" s="660"/>
      <c r="T1290" s="660" t="str">
        <f t="shared" si="120"/>
        <v/>
      </c>
      <c r="U1290" s="660" t="str">
        <f t="shared" si="121"/>
        <v/>
      </c>
      <c r="V1290" s="660" t="str">
        <f t="shared" si="122"/>
        <v/>
      </c>
      <c r="W1290" s="660" t="str">
        <f t="shared" si="123"/>
        <v/>
      </c>
      <c r="X1290" s="660" t="str">
        <f t="shared" si="124"/>
        <v/>
      </c>
      <c r="Y1290" s="660" t="str">
        <f t="shared" si="125"/>
        <v/>
      </c>
    </row>
    <row r="1291" spans="1:25" ht="16" x14ac:dyDescent="0.2">
      <c r="A1291" s="679"/>
      <c r="B1291" s="679"/>
      <c r="C1291" s="715"/>
      <c r="D1291" s="715"/>
      <c r="S1291" s="660"/>
      <c r="T1291" s="660" t="str">
        <f t="shared" si="120"/>
        <v/>
      </c>
      <c r="U1291" s="660" t="str">
        <f t="shared" si="121"/>
        <v/>
      </c>
      <c r="V1291" s="660" t="str">
        <f t="shared" si="122"/>
        <v/>
      </c>
      <c r="W1291" s="660" t="str">
        <f t="shared" si="123"/>
        <v/>
      </c>
      <c r="X1291" s="660" t="str">
        <f t="shared" si="124"/>
        <v/>
      </c>
      <c r="Y1291" s="660" t="str">
        <f t="shared" si="125"/>
        <v/>
      </c>
    </row>
    <row r="1292" spans="1:25" ht="16" x14ac:dyDescent="0.2">
      <c r="A1292" s="679"/>
      <c r="B1292" s="679"/>
      <c r="C1292" s="715"/>
      <c r="D1292" s="715"/>
      <c r="S1292" s="660"/>
      <c r="T1292" s="660" t="str">
        <f t="shared" si="120"/>
        <v/>
      </c>
      <c r="U1292" s="660" t="str">
        <f t="shared" si="121"/>
        <v/>
      </c>
      <c r="V1292" s="660" t="str">
        <f t="shared" si="122"/>
        <v/>
      </c>
      <c r="W1292" s="660" t="str">
        <f t="shared" si="123"/>
        <v/>
      </c>
      <c r="X1292" s="660" t="str">
        <f t="shared" si="124"/>
        <v/>
      </c>
      <c r="Y1292" s="660" t="str">
        <f t="shared" si="125"/>
        <v/>
      </c>
    </row>
    <row r="1293" spans="1:25" ht="16" x14ac:dyDescent="0.2">
      <c r="A1293" s="679"/>
      <c r="B1293" s="679"/>
      <c r="C1293" s="715"/>
      <c r="D1293" s="715"/>
      <c r="S1293" s="660"/>
      <c r="T1293" s="660" t="str">
        <f t="shared" si="120"/>
        <v/>
      </c>
      <c r="U1293" s="660" t="str">
        <f t="shared" si="121"/>
        <v/>
      </c>
      <c r="V1293" s="660" t="str">
        <f t="shared" si="122"/>
        <v/>
      </c>
      <c r="W1293" s="660" t="str">
        <f t="shared" si="123"/>
        <v/>
      </c>
      <c r="X1293" s="660" t="str">
        <f t="shared" si="124"/>
        <v/>
      </c>
      <c r="Y1293" s="660" t="str">
        <f t="shared" si="125"/>
        <v/>
      </c>
    </row>
    <row r="1294" spans="1:25" ht="16" x14ac:dyDescent="0.2">
      <c r="A1294" s="679"/>
      <c r="B1294" s="679"/>
      <c r="C1294" s="715"/>
      <c r="D1294" s="715"/>
      <c r="S1294" s="660"/>
      <c r="T1294" s="660" t="str">
        <f t="shared" si="120"/>
        <v/>
      </c>
      <c r="U1294" s="660" t="str">
        <f t="shared" si="121"/>
        <v/>
      </c>
      <c r="V1294" s="660" t="str">
        <f t="shared" si="122"/>
        <v/>
      </c>
      <c r="W1294" s="660" t="str">
        <f t="shared" si="123"/>
        <v/>
      </c>
      <c r="X1294" s="660" t="str">
        <f t="shared" si="124"/>
        <v/>
      </c>
      <c r="Y1294" s="660" t="str">
        <f t="shared" si="125"/>
        <v/>
      </c>
    </row>
    <row r="1295" spans="1:25" ht="16" x14ac:dyDescent="0.2">
      <c r="A1295" s="679"/>
      <c r="B1295" s="679"/>
      <c r="C1295" s="715"/>
      <c r="D1295" s="715"/>
      <c r="S1295" s="660"/>
      <c r="T1295" s="660" t="str">
        <f t="shared" si="120"/>
        <v/>
      </c>
      <c r="U1295" s="660" t="str">
        <f t="shared" si="121"/>
        <v/>
      </c>
      <c r="V1295" s="660" t="str">
        <f t="shared" si="122"/>
        <v/>
      </c>
      <c r="W1295" s="660" t="str">
        <f t="shared" si="123"/>
        <v/>
      </c>
      <c r="X1295" s="660" t="str">
        <f t="shared" si="124"/>
        <v/>
      </c>
      <c r="Y1295" s="660" t="str">
        <f t="shared" si="125"/>
        <v/>
      </c>
    </row>
    <row r="1296" spans="1:25" ht="16" x14ac:dyDescent="0.2">
      <c r="A1296" s="679"/>
      <c r="B1296" s="679"/>
      <c r="C1296" s="715"/>
      <c r="D1296" s="715"/>
      <c r="S1296" s="660"/>
      <c r="T1296" s="660" t="str">
        <f t="shared" si="120"/>
        <v/>
      </c>
      <c r="U1296" s="660" t="str">
        <f t="shared" si="121"/>
        <v/>
      </c>
      <c r="V1296" s="660" t="str">
        <f t="shared" si="122"/>
        <v/>
      </c>
      <c r="W1296" s="660" t="str">
        <f t="shared" si="123"/>
        <v/>
      </c>
      <c r="X1296" s="660" t="str">
        <f t="shared" si="124"/>
        <v/>
      </c>
      <c r="Y1296" s="660" t="str">
        <f t="shared" si="125"/>
        <v/>
      </c>
    </row>
    <row r="1297" spans="1:25" ht="16" x14ac:dyDescent="0.2">
      <c r="A1297" s="679"/>
      <c r="B1297" s="679"/>
      <c r="C1297" s="715"/>
      <c r="D1297" s="715"/>
      <c r="S1297" s="660"/>
      <c r="T1297" s="660" t="str">
        <f t="shared" si="120"/>
        <v/>
      </c>
      <c r="U1297" s="660" t="str">
        <f t="shared" si="121"/>
        <v/>
      </c>
      <c r="V1297" s="660" t="str">
        <f t="shared" si="122"/>
        <v/>
      </c>
      <c r="W1297" s="660" t="str">
        <f t="shared" si="123"/>
        <v/>
      </c>
      <c r="X1297" s="660" t="str">
        <f t="shared" si="124"/>
        <v/>
      </c>
      <c r="Y1297" s="660" t="str">
        <f t="shared" si="125"/>
        <v/>
      </c>
    </row>
    <row r="1298" spans="1:25" ht="16" x14ac:dyDescent="0.2">
      <c r="A1298" s="679"/>
      <c r="B1298" s="679"/>
      <c r="C1298" s="715"/>
      <c r="D1298" s="715"/>
      <c r="S1298" s="660"/>
      <c r="T1298" s="660" t="str">
        <f t="shared" si="120"/>
        <v/>
      </c>
      <c r="U1298" s="660" t="str">
        <f t="shared" si="121"/>
        <v/>
      </c>
      <c r="V1298" s="660" t="str">
        <f t="shared" si="122"/>
        <v/>
      </c>
      <c r="W1298" s="660" t="str">
        <f t="shared" si="123"/>
        <v/>
      </c>
      <c r="X1298" s="660" t="str">
        <f t="shared" si="124"/>
        <v/>
      </c>
      <c r="Y1298" s="660" t="str">
        <f t="shared" si="125"/>
        <v/>
      </c>
    </row>
    <row r="1299" spans="1:25" ht="16" x14ac:dyDescent="0.2">
      <c r="A1299" s="679"/>
      <c r="B1299" s="679"/>
      <c r="C1299" s="715"/>
      <c r="D1299" s="715"/>
      <c r="S1299" s="660"/>
      <c r="T1299" s="660" t="str">
        <f t="shared" si="120"/>
        <v/>
      </c>
      <c r="U1299" s="660" t="str">
        <f t="shared" si="121"/>
        <v/>
      </c>
      <c r="V1299" s="660" t="str">
        <f t="shared" si="122"/>
        <v/>
      </c>
      <c r="W1299" s="660" t="str">
        <f t="shared" si="123"/>
        <v/>
      </c>
      <c r="X1299" s="660" t="str">
        <f t="shared" si="124"/>
        <v/>
      </c>
      <c r="Y1299" s="660" t="str">
        <f t="shared" si="125"/>
        <v/>
      </c>
    </row>
    <row r="1300" spans="1:25" ht="16" x14ac:dyDescent="0.2">
      <c r="A1300" s="679"/>
      <c r="B1300" s="679"/>
      <c r="C1300" s="715"/>
      <c r="D1300" s="715"/>
      <c r="S1300" s="660"/>
      <c r="T1300" s="660" t="str">
        <f t="shared" si="120"/>
        <v/>
      </c>
      <c r="U1300" s="660" t="str">
        <f t="shared" si="121"/>
        <v/>
      </c>
      <c r="V1300" s="660" t="str">
        <f t="shared" si="122"/>
        <v/>
      </c>
      <c r="W1300" s="660" t="str">
        <f t="shared" si="123"/>
        <v/>
      </c>
      <c r="X1300" s="660" t="str">
        <f t="shared" si="124"/>
        <v/>
      </c>
      <c r="Y1300" s="660" t="str">
        <f t="shared" si="125"/>
        <v/>
      </c>
    </row>
    <row r="1301" spans="1:25" ht="16" x14ac:dyDescent="0.2">
      <c r="A1301" s="679"/>
      <c r="B1301" s="679"/>
      <c r="C1301" s="715"/>
      <c r="D1301" s="715"/>
      <c r="S1301" s="660"/>
      <c r="T1301" s="660" t="str">
        <f t="shared" si="120"/>
        <v/>
      </c>
      <c r="U1301" s="660" t="str">
        <f t="shared" si="121"/>
        <v/>
      </c>
      <c r="V1301" s="660" t="str">
        <f t="shared" si="122"/>
        <v/>
      </c>
      <c r="W1301" s="660" t="str">
        <f t="shared" si="123"/>
        <v/>
      </c>
      <c r="X1301" s="660" t="str">
        <f t="shared" si="124"/>
        <v/>
      </c>
      <c r="Y1301" s="660" t="str">
        <f t="shared" si="125"/>
        <v/>
      </c>
    </row>
    <row r="1302" spans="1:25" ht="16" x14ac:dyDescent="0.2">
      <c r="A1302" s="679"/>
      <c r="B1302" s="679"/>
      <c r="C1302" s="715"/>
      <c r="D1302" s="715"/>
      <c r="S1302" s="660"/>
      <c r="T1302" s="660" t="str">
        <f t="shared" si="120"/>
        <v/>
      </c>
      <c r="U1302" s="660" t="str">
        <f t="shared" si="121"/>
        <v/>
      </c>
      <c r="V1302" s="660" t="str">
        <f t="shared" si="122"/>
        <v/>
      </c>
      <c r="W1302" s="660" t="str">
        <f t="shared" si="123"/>
        <v/>
      </c>
      <c r="X1302" s="660" t="str">
        <f t="shared" si="124"/>
        <v/>
      </c>
      <c r="Y1302" s="660" t="str">
        <f t="shared" si="125"/>
        <v/>
      </c>
    </row>
    <row r="1303" spans="1:25" ht="16" x14ac:dyDescent="0.2">
      <c r="A1303" s="679"/>
      <c r="B1303" s="679"/>
      <c r="C1303" s="715"/>
      <c r="D1303" s="715"/>
      <c r="S1303" s="660"/>
      <c r="T1303" s="660" t="str">
        <f t="shared" si="120"/>
        <v/>
      </c>
      <c r="U1303" s="660" t="str">
        <f t="shared" si="121"/>
        <v/>
      </c>
      <c r="V1303" s="660" t="str">
        <f t="shared" si="122"/>
        <v/>
      </c>
      <c r="W1303" s="660" t="str">
        <f t="shared" si="123"/>
        <v/>
      </c>
      <c r="X1303" s="660" t="str">
        <f t="shared" si="124"/>
        <v/>
      </c>
      <c r="Y1303" s="660" t="str">
        <f t="shared" si="125"/>
        <v/>
      </c>
    </row>
    <row r="1304" spans="1:25" ht="16" x14ac:dyDescent="0.2">
      <c r="A1304" s="679"/>
      <c r="B1304" s="679"/>
      <c r="C1304" s="715"/>
      <c r="D1304" s="715"/>
      <c r="S1304" s="660"/>
      <c r="T1304" s="660" t="str">
        <f t="shared" si="120"/>
        <v/>
      </c>
      <c r="U1304" s="660" t="str">
        <f t="shared" si="121"/>
        <v/>
      </c>
      <c r="V1304" s="660" t="str">
        <f t="shared" si="122"/>
        <v/>
      </c>
      <c r="W1304" s="660" t="str">
        <f t="shared" si="123"/>
        <v/>
      </c>
      <c r="X1304" s="660" t="str">
        <f t="shared" si="124"/>
        <v/>
      </c>
      <c r="Y1304" s="660" t="str">
        <f t="shared" si="125"/>
        <v/>
      </c>
    </row>
    <row r="1305" spans="1:25" ht="16" x14ac:dyDescent="0.2">
      <c r="A1305" s="679"/>
      <c r="B1305" s="679"/>
      <c r="C1305" s="715"/>
      <c r="D1305" s="715"/>
      <c r="S1305" s="660"/>
      <c r="T1305" s="660" t="str">
        <f t="shared" si="120"/>
        <v/>
      </c>
      <c r="U1305" s="660" t="str">
        <f t="shared" si="121"/>
        <v/>
      </c>
      <c r="V1305" s="660" t="str">
        <f t="shared" si="122"/>
        <v/>
      </c>
      <c r="W1305" s="660" t="str">
        <f t="shared" si="123"/>
        <v/>
      </c>
      <c r="X1305" s="660" t="str">
        <f t="shared" si="124"/>
        <v/>
      </c>
      <c r="Y1305" s="660" t="str">
        <f t="shared" si="125"/>
        <v/>
      </c>
    </row>
    <row r="1306" spans="1:25" ht="16" x14ac:dyDescent="0.2">
      <c r="A1306" s="679"/>
      <c r="B1306" s="679"/>
      <c r="C1306" s="715"/>
      <c r="D1306" s="715"/>
      <c r="S1306" s="660"/>
      <c r="T1306" s="660" t="str">
        <f t="shared" si="120"/>
        <v/>
      </c>
      <c r="U1306" s="660" t="str">
        <f t="shared" si="121"/>
        <v/>
      </c>
      <c r="V1306" s="660" t="str">
        <f t="shared" si="122"/>
        <v/>
      </c>
      <c r="W1306" s="660" t="str">
        <f t="shared" si="123"/>
        <v/>
      </c>
      <c r="X1306" s="660" t="str">
        <f t="shared" si="124"/>
        <v/>
      </c>
      <c r="Y1306" s="660" t="str">
        <f t="shared" si="125"/>
        <v/>
      </c>
    </row>
    <row r="1307" spans="1:25" ht="16" x14ac:dyDescent="0.2">
      <c r="A1307" s="679"/>
      <c r="B1307" s="679"/>
      <c r="C1307" s="715"/>
      <c r="D1307" s="715"/>
      <c r="S1307" s="660"/>
      <c r="T1307" s="660" t="str">
        <f t="shared" si="120"/>
        <v/>
      </c>
      <c r="U1307" s="660" t="str">
        <f t="shared" si="121"/>
        <v/>
      </c>
      <c r="V1307" s="660" t="str">
        <f t="shared" si="122"/>
        <v/>
      </c>
      <c r="W1307" s="660" t="str">
        <f t="shared" si="123"/>
        <v/>
      </c>
      <c r="X1307" s="660" t="str">
        <f t="shared" si="124"/>
        <v/>
      </c>
      <c r="Y1307" s="660" t="str">
        <f t="shared" si="125"/>
        <v/>
      </c>
    </row>
    <row r="1308" spans="1:25" ht="16" x14ac:dyDescent="0.2">
      <c r="A1308" s="679"/>
      <c r="B1308" s="679"/>
      <c r="C1308" s="715"/>
      <c r="D1308" s="715"/>
      <c r="S1308" s="660"/>
      <c r="T1308" s="660" t="str">
        <f t="shared" si="120"/>
        <v/>
      </c>
      <c r="U1308" s="660" t="str">
        <f t="shared" si="121"/>
        <v/>
      </c>
      <c r="V1308" s="660" t="str">
        <f t="shared" si="122"/>
        <v/>
      </c>
      <c r="W1308" s="660" t="str">
        <f t="shared" si="123"/>
        <v/>
      </c>
      <c r="X1308" s="660" t="str">
        <f t="shared" si="124"/>
        <v/>
      </c>
      <c r="Y1308" s="660" t="str">
        <f t="shared" si="125"/>
        <v/>
      </c>
    </row>
    <row r="1309" spans="1:25" ht="16" x14ac:dyDescent="0.2">
      <c r="A1309" s="679"/>
      <c r="B1309" s="679"/>
      <c r="C1309" s="715"/>
      <c r="D1309" s="715"/>
      <c r="S1309" s="660"/>
      <c r="T1309" s="660" t="str">
        <f t="shared" si="120"/>
        <v/>
      </c>
      <c r="U1309" s="660" t="str">
        <f t="shared" si="121"/>
        <v/>
      </c>
      <c r="V1309" s="660" t="str">
        <f t="shared" si="122"/>
        <v/>
      </c>
      <c r="W1309" s="660" t="str">
        <f t="shared" si="123"/>
        <v/>
      </c>
      <c r="X1309" s="660" t="str">
        <f t="shared" si="124"/>
        <v/>
      </c>
      <c r="Y1309" s="660" t="str">
        <f t="shared" si="125"/>
        <v/>
      </c>
    </row>
    <row r="1310" spans="1:25" ht="16" x14ac:dyDescent="0.2">
      <c r="A1310" s="679"/>
      <c r="B1310" s="679"/>
      <c r="C1310" s="715"/>
      <c r="D1310" s="715"/>
      <c r="S1310" s="660"/>
      <c r="T1310" s="660" t="str">
        <f t="shared" si="120"/>
        <v/>
      </c>
      <c r="U1310" s="660" t="str">
        <f t="shared" si="121"/>
        <v/>
      </c>
      <c r="V1310" s="660" t="str">
        <f t="shared" si="122"/>
        <v/>
      </c>
      <c r="W1310" s="660" t="str">
        <f t="shared" si="123"/>
        <v/>
      </c>
      <c r="X1310" s="660" t="str">
        <f t="shared" si="124"/>
        <v/>
      </c>
      <c r="Y1310" s="660" t="str">
        <f t="shared" si="125"/>
        <v/>
      </c>
    </row>
    <row r="1311" spans="1:25" ht="16" x14ac:dyDescent="0.2">
      <c r="A1311" s="679"/>
      <c r="B1311" s="679"/>
      <c r="C1311" s="715"/>
      <c r="D1311" s="715"/>
      <c r="S1311" s="660"/>
      <c r="T1311" s="660" t="str">
        <f t="shared" si="120"/>
        <v/>
      </c>
      <c r="U1311" s="660" t="str">
        <f t="shared" si="121"/>
        <v/>
      </c>
      <c r="V1311" s="660" t="str">
        <f t="shared" si="122"/>
        <v/>
      </c>
      <c r="W1311" s="660" t="str">
        <f t="shared" si="123"/>
        <v/>
      </c>
      <c r="X1311" s="660" t="str">
        <f t="shared" si="124"/>
        <v/>
      </c>
      <c r="Y1311" s="660" t="str">
        <f t="shared" si="125"/>
        <v/>
      </c>
    </row>
    <row r="1312" spans="1:25" ht="16" x14ac:dyDescent="0.2">
      <c r="A1312" s="679"/>
      <c r="B1312" s="679"/>
      <c r="C1312" s="715"/>
      <c r="D1312" s="715"/>
      <c r="S1312" s="660"/>
      <c r="T1312" s="660" t="str">
        <f t="shared" si="120"/>
        <v/>
      </c>
      <c r="U1312" s="660" t="str">
        <f t="shared" si="121"/>
        <v/>
      </c>
      <c r="V1312" s="660" t="str">
        <f t="shared" si="122"/>
        <v/>
      </c>
      <c r="W1312" s="660" t="str">
        <f t="shared" si="123"/>
        <v/>
      </c>
      <c r="X1312" s="660" t="str">
        <f t="shared" si="124"/>
        <v/>
      </c>
      <c r="Y1312" s="660" t="str">
        <f t="shared" si="125"/>
        <v/>
      </c>
    </row>
    <row r="1313" spans="1:25" ht="16" x14ac:dyDescent="0.2">
      <c r="A1313" s="679"/>
      <c r="B1313" s="679"/>
      <c r="C1313" s="715"/>
      <c r="D1313" s="715"/>
      <c r="S1313" s="660"/>
      <c r="T1313" s="660" t="str">
        <f t="shared" si="120"/>
        <v/>
      </c>
      <c r="U1313" s="660" t="str">
        <f t="shared" si="121"/>
        <v/>
      </c>
      <c r="V1313" s="660" t="str">
        <f t="shared" si="122"/>
        <v/>
      </c>
      <c r="W1313" s="660" t="str">
        <f t="shared" si="123"/>
        <v/>
      </c>
      <c r="X1313" s="660" t="str">
        <f t="shared" si="124"/>
        <v/>
      </c>
      <c r="Y1313" s="660" t="str">
        <f t="shared" si="125"/>
        <v/>
      </c>
    </row>
    <row r="1314" spans="1:25" ht="16" x14ac:dyDescent="0.2">
      <c r="A1314" s="679"/>
      <c r="B1314" s="679"/>
      <c r="C1314" s="715"/>
      <c r="D1314" s="715"/>
      <c r="S1314" s="660"/>
      <c r="T1314" s="660" t="str">
        <f t="shared" si="120"/>
        <v/>
      </c>
      <c r="U1314" s="660" t="str">
        <f t="shared" si="121"/>
        <v/>
      </c>
      <c r="V1314" s="660" t="str">
        <f t="shared" si="122"/>
        <v/>
      </c>
      <c r="W1314" s="660" t="str">
        <f t="shared" si="123"/>
        <v/>
      </c>
      <c r="X1314" s="660" t="str">
        <f t="shared" si="124"/>
        <v/>
      </c>
      <c r="Y1314" s="660" t="str">
        <f t="shared" si="125"/>
        <v/>
      </c>
    </row>
    <row r="1315" spans="1:25" ht="16" x14ac:dyDescent="0.2">
      <c r="A1315" s="679"/>
      <c r="B1315" s="679"/>
      <c r="C1315" s="715"/>
      <c r="D1315" s="715"/>
      <c r="S1315" s="660"/>
      <c r="T1315" s="660" t="str">
        <f t="shared" si="120"/>
        <v/>
      </c>
      <c r="U1315" s="660" t="str">
        <f t="shared" si="121"/>
        <v/>
      </c>
      <c r="V1315" s="660" t="str">
        <f t="shared" si="122"/>
        <v/>
      </c>
      <c r="W1315" s="660" t="str">
        <f t="shared" si="123"/>
        <v/>
      </c>
      <c r="X1315" s="660" t="str">
        <f t="shared" si="124"/>
        <v/>
      </c>
      <c r="Y1315" s="660" t="str">
        <f t="shared" si="125"/>
        <v/>
      </c>
    </row>
    <row r="1316" spans="1:25" ht="16" x14ac:dyDescent="0.2">
      <c r="A1316" s="679"/>
      <c r="B1316" s="679"/>
      <c r="C1316" s="715"/>
      <c r="D1316" s="715"/>
      <c r="S1316" s="660"/>
      <c r="T1316" s="660" t="str">
        <f t="shared" si="120"/>
        <v/>
      </c>
      <c r="U1316" s="660" t="str">
        <f t="shared" si="121"/>
        <v/>
      </c>
      <c r="V1316" s="660" t="str">
        <f t="shared" si="122"/>
        <v/>
      </c>
      <c r="W1316" s="660" t="str">
        <f t="shared" si="123"/>
        <v/>
      </c>
      <c r="X1316" s="660" t="str">
        <f t="shared" si="124"/>
        <v/>
      </c>
      <c r="Y1316" s="660" t="str">
        <f t="shared" si="125"/>
        <v/>
      </c>
    </row>
    <row r="1317" spans="1:25" ht="16" x14ac:dyDescent="0.2">
      <c r="A1317" s="679"/>
      <c r="B1317" s="679"/>
      <c r="C1317" s="715"/>
      <c r="D1317" s="715"/>
      <c r="S1317" s="660"/>
      <c r="T1317" s="660" t="str">
        <f t="shared" si="120"/>
        <v/>
      </c>
      <c r="U1317" s="660" t="str">
        <f t="shared" si="121"/>
        <v/>
      </c>
      <c r="V1317" s="660" t="str">
        <f t="shared" si="122"/>
        <v/>
      </c>
      <c r="W1317" s="660" t="str">
        <f t="shared" si="123"/>
        <v/>
      </c>
      <c r="X1317" s="660" t="str">
        <f t="shared" si="124"/>
        <v/>
      </c>
      <c r="Y1317" s="660" t="str">
        <f t="shared" si="125"/>
        <v/>
      </c>
    </row>
    <row r="1318" spans="1:25" ht="16" x14ac:dyDescent="0.2">
      <c r="A1318" s="679"/>
      <c r="B1318" s="679"/>
      <c r="C1318" s="715"/>
      <c r="D1318" s="715"/>
      <c r="S1318" s="660"/>
      <c r="T1318" s="660" t="str">
        <f t="shared" si="120"/>
        <v/>
      </c>
      <c r="U1318" s="660" t="str">
        <f t="shared" si="121"/>
        <v/>
      </c>
      <c r="V1318" s="660" t="str">
        <f t="shared" si="122"/>
        <v/>
      </c>
      <c r="W1318" s="660" t="str">
        <f t="shared" si="123"/>
        <v/>
      </c>
      <c r="X1318" s="660" t="str">
        <f t="shared" si="124"/>
        <v/>
      </c>
      <c r="Y1318" s="660" t="str">
        <f t="shared" si="125"/>
        <v/>
      </c>
    </row>
    <row r="1319" spans="1:25" ht="16" x14ac:dyDescent="0.2">
      <c r="A1319" s="679"/>
      <c r="B1319" s="679"/>
      <c r="C1319" s="715"/>
      <c r="D1319" s="715"/>
      <c r="S1319" s="660"/>
      <c r="T1319" s="660" t="str">
        <f t="shared" si="120"/>
        <v/>
      </c>
      <c r="U1319" s="660" t="str">
        <f t="shared" si="121"/>
        <v/>
      </c>
      <c r="V1319" s="660" t="str">
        <f t="shared" si="122"/>
        <v/>
      </c>
      <c r="W1319" s="660" t="str">
        <f t="shared" si="123"/>
        <v/>
      </c>
      <c r="X1319" s="660" t="str">
        <f t="shared" si="124"/>
        <v/>
      </c>
      <c r="Y1319" s="660" t="str">
        <f t="shared" si="125"/>
        <v/>
      </c>
    </row>
    <row r="1320" spans="1:25" ht="16" x14ac:dyDescent="0.2">
      <c r="A1320" s="679"/>
      <c r="B1320" s="679"/>
      <c r="C1320" s="715"/>
      <c r="D1320" s="715"/>
      <c r="S1320" s="660"/>
      <c r="T1320" s="660" t="str">
        <f t="shared" si="120"/>
        <v/>
      </c>
      <c r="U1320" s="660" t="str">
        <f t="shared" si="121"/>
        <v/>
      </c>
      <c r="V1320" s="660" t="str">
        <f t="shared" si="122"/>
        <v/>
      </c>
      <c r="W1320" s="660" t="str">
        <f t="shared" si="123"/>
        <v/>
      </c>
      <c r="X1320" s="660" t="str">
        <f t="shared" si="124"/>
        <v/>
      </c>
      <c r="Y1320" s="660" t="str">
        <f t="shared" si="125"/>
        <v/>
      </c>
    </row>
    <row r="1321" spans="1:25" ht="16" x14ac:dyDescent="0.2">
      <c r="A1321" s="679"/>
      <c r="B1321" s="679"/>
      <c r="C1321" s="715"/>
      <c r="D1321" s="715"/>
      <c r="S1321" s="660"/>
      <c r="T1321" s="660" t="str">
        <f t="shared" si="120"/>
        <v/>
      </c>
      <c r="U1321" s="660" t="str">
        <f t="shared" si="121"/>
        <v/>
      </c>
      <c r="V1321" s="660" t="str">
        <f t="shared" si="122"/>
        <v/>
      </c>
      <c r="W1321" s="660" t="str">
        <f t="shared" si="123"/>
        <v/>
      </c>
      <c r="X1321" s="660" t="str">
        <f t="shared" si="124"/>
        <v/>
      </c>
      <c r="Y1321" s="660" t="str">
        <f t="shared" si="125"/>
        <v/>
      </c>
    </row>
    <row r="1322" spans="1:25" ht="16" x14ac:dyDescent="0.2">
      <c r="A1322" s="679"/>
      <c r="B1322" s="679"/>
      <c r="C1322" s="715"/>
      <c r="D1322" s="715"/>
      <c r="S1322" s="660"/>
      <c r="T1322" s="660" t="str">
        <f t="shared" si="120"/>
        <v/>
      </c>
      <c r="U1322" s="660" t="str">
        <f t="shared" si="121"/>
        <v/>
      </c>
      <c r="V1322" s="660" t="str">
        <f t="shared" si="122"/>
        <v/>
      </c>
      <c r="W1322" s="660" t="str">
        <f t="shared" si="123"/>
        <v/>
      </c>
      <c r="X1322" s="660" t="str">
        <f t="shared" si="124"/>
        <v/>
      </c>
      <c r="Y1322" s="660" t="str">
        <f t="shared" si="125"/>
        <v/>
      </c>
    </row>
    <row r="1323" spans="1:25" ht="16" x14ac:dyDescent="0.2">
      <c r="A1323" s="679"/>
      <c r="B1323" s="679"/>
      <c r="C1323" s="715"/>
      <c r="D1323" s="715"/>
      <c r="S1323" s="660"/>
      <c r="T1323" s="660" t="str">
        <f t="shared" si="120"/>
        <v/>
      </c>
      <c r="U1323" s="660" t="str">
        <f t="shared" si="121"/>
        <v/>
      </c>
      <c r="V1323" s="660" t="str">
        <f t="shared" si="122"/>
        <v/>
      </c>
      <c r="W1323" s="660" t="str">
        <f t="shared" si="123"/>
        <v/>
      </c>
      <c r="X1323" s="660" t="str">
        <f t="shared" si="124"/>
        <v/>
      </c>
      <c r="Y1323" s="660" t="str">
        <f t="shared" si="125"/>
        <v/>
      </c>
    </row>
    <row r="1324" spans="1:25" ht="16" x14ac:dyDescent="0.2">
      <c r="A1324" s="679"/>
      <c r="B1324" s="679"/>
      <c r="C1324" s="715"/>
      <c r="D1324" s="715"/>
      <c r="S1324" s="660"/>
      <c r="T1324" s="660" t="str">
        <f t="shared" si="120"/>
        <v/>
      </c>
      <c r="U1324" s="660" t="str">
        <f t="shared" si="121"/>
        <v/>
      </c>
      <c r="V1324" s="660" t="str">
        <f t="shared" si="122"/>
        <v/>
      </c>
      <c r="W1324" s="660" t="str">
        <f t="shared" si="123"/>
        <v/>
      </c>
      <c r="X1324" s="660" t="str">
        <f t="shared" si="124"/>
        <v/>
      </c>
      <c r="Y1324" s="660" t="str">
        <f t="shared" si="125"/>
        <v/>
      </c>
    </row>
    <row r="1325" spans="1:25" ht="16" x14ac:dyDescent="0.2">
      <c r="A1325" s="679"/>
      <c r="B1325" s="679"/>
      <c r="C1325" s="715"/>
      <c r="D1325" s="715"/>
      <c r="S1325" s="660"/>
      <c r="T1325" s="660" t="str">
        <f t="shared" si="120"/>
        <v/>
      </c>
      <c r="U1325" s="660" t="str">
        <f t="shared" si="121"/>
        <v/>
      </c>
      <c r="V1325" s="660" t="str">
        <f t="shared" si="122"/>
        <v/>
      </c>
      <c r="W1325" s="660" t="str">
        <f t="shared" si="123"/>
        <v/>
      </c>
      <c r="X1325" s="660" t="str">
        <f t="shared" si="124"/>
        <v/>
      </c>
      <c r="Y1325" s="660" t="str">
        <f t="shared" si="125"/>
        <v/>
      </c>
    </row>
    <row r="1326" spans="1:25" ht="16" x14ac:dyDescent="0.2">
      <c r="A1326" s="679"/>
      <c r="B1326" s="679"/>
      <c r="C1326" s="715"/>
      <c r="D1326" s="715"/>
      <c r="S1326" s="660"/>
      <c r="T1326" s="660" t="str">
        <f t="shared" si="120"/>
        <v/>
      </c>
      <c r="U1326" s="660" t="str">
        <f t="shared" si="121"/>
        <v/>
      </c>
      <c r="V1326" s="660" t="str">
        <f t="shared" si="122"/>
        <v/>
      </c>
      <c r="W1326" s="660" t="str">
        <f t="shared" si="123"/>
        <v/>
      </c>
      <c r="X1326" s="660" t="str">
        <f t="shared" si="124"/>
        <v/>
      </c>
      <c r="Y1326" s="660" t="str">
        <f t="shared" si="125"/>
        <v/>
      </c>
    </row>
    <row r="1327" spans="1:25" ht="16" x14ac:dyDescent="0.2">
      <c r="A1327" s="679"/>
      <c r="B1327" s="679"/>
      <c r="C1327" s="715"/>
      <c r="D1327" s="715"/>
      <c r="S1327" s="660"/>
      <c r="T1327" s="660" t="str">
        <f t="shared" si="120"/>
        <v/>
      </c>
      <c r="U1327" s="660" t="str">
        <f t="shared" si="121"/>
        <v/>
      </c>
      <c r="V1327" s="660" t="str">
        <f t="shared" si="122"/>
        <v/>
      </c>
      <c r="W1327" s="660" t="str">
        <f t="shared" si="123"/>
        <v/>
      </c>
      <c r="X1327" s="660" t="str">
        <f t="shared" si="124"/>
        <v/>
      </c>
      <c r="Y1327" s="660" t="str">
        <f t="shared" si="125"/>
        <v/>
      </c>
    </row>
    <row r="1328" spans="1:25" ht="16" x14ac:dyDescent="0.2">
      <c r="A1328" s="679"/>
      <c r="B1328" s="679"/>
      <c r="C1328" s="715"/>
      <c r="D1328" s="715"/>
      <c r="S1328" s="660"/>
      <c r="T1328" s="660" t="str">
        <f t="shared" si="120"/>
        <v/>
      </c>
      <c r="U1328" s="660" t="str">
        <f t="shared" si="121"/>
        <v/>
      </c>
      <c r="V1328" s="660" t="str">
        <f t="shared" si="122"/>
        <v/>
      </c>
      <c r="W1328" s="660" t="str">
        <f t="shared" si="123"/>
        <v/>
      </c>
      <c r="X1328" s="660" t="str">
        <f t="shared" si="124"/>
        <v/>
      </c>
      <c r="Y1328" s="660" t="str">
        <f t="shared" si="125"/>
        <v/>
      </c>
    </row>
    <row r="1329" spans="1:25" ht="16" x14ac:dyDescent="0.2">
      <c r="A1329" s="679"/>
      <c r="B1329" s="679"/>
      <c r="C1329" s="715"/>
      <c r="D1329" s="715"/>
      <c r="S1329" s="660"/>
      <c r="T1329" s="660" t="str">
        <f t="shared" si="120"/>
        <v/>
      </c>
      <c r="U1329" s="660" t="str">
        <f t="shared" si="121"/>
        <v/>
      </c>
      <c r="V1329" s="660" t="str">
        <f t="shared" si="122"/>
        <v/>
      </c>
      <c r="W1329" s="660" t="str">
        <f t="shared" si="123"/>
        <v/>
      </c>
      <c r="X1329" s="660" t="str">
        <f t="shared" si="124"/>
        <v/>
      </c>
      <c r="Y1329" s="660" t="str">
        <f t="shared" si="125"/>
        <v/>
      </c>
    </row>
    <row r="1330" spans="1:25" ht="16" x14ac:dyDescent="0.2">
      <c r="A1330" s="679"/>
      <c r="B1330" s="679"/>
      <c r="C1330" s="715"/>
      <c r="D1330" s="715"/>
      <c r="S1330" s="660"/>
      <c r="T1330" s="660" t="str">
        <f t="shared" si="120"/>
        <v/>
      </c>
      <c r="U1330" s="660" t="str">
        <f t="shared" si="121"/>
        <v/>
      </c>
      <c r="V1330" s="660" t="str">
        <f t="shared" si="122"/>
        <v/>
      </c>
      <c r="W1330" s="660" t="str">
        <f t="shared" si="123"/>
        <v/>
      </c>
      <c r="X1330" s="660" t="str">
        <f t="shared" si="124"/>
        <v/>
      </c>
      <c r="Y1330" s="660" t="str">
        <f t="shared" si="125"/>
        <v/>
      </c>
    </row>
    <row r="1331" spans="1:25" ht="16" x14ac:dyDescent="0.2">
      <c r="A1331" s="679"/>
      <c r="B1331" s="679"/>
      <c r="C1331" s="715"/>
      <c r="D1331" s="715"/>
      <c r="S1331" s="660"/>
      <c r="T1331" s="660" t="str">
        <f t="shared" si="120"/>
        <v/>
      </c>
      <c r="U1331" s="660" t="str">
        <f t="shared" si="121"/>
        <v/>
      </c>
      <c r="V1331" s="660" t="str">
        <f t="shared" si="122"/>
        <v/>
      </c>
      <c r="W1331" s="660" t="str">
        <f t="shared" si="123"/>
        <v/>
      </c>
      <c r="X1331" s="660" t="str">
        <f t="shared" si="124"/>
        <v/>
      </c>
      <c r="Y1331" s="660" t="str">
        <f t="shared" si="125"/>
        <v/>
      </c>
    </row>
    <row r="1332" spans="1:25" ht="16" x14ac:dyDescent="0.2">
      <c r="A1332" s="679"/>
      <c r="B1332" s="679"/>
      <c r="C1332" s="715"/>
      <c r="D1332" s="715"/>
      <c r="S1332" s="660"/>
      <c r="T1332" s="660" t="str">
        <f t="shared" si="120"/>
        <v/>
      </c>
      <c r="U1332" s="660" t="str">
        <f t="shared" si="121"/>
        <v/>
      </c>
      <c r="V1332" s="660" t="str">
        <f t="shared" si="122"/>
        <v/>
      </c>
      <c r="W1332" s="660" t="str">
        <f t="shared" si="123"/>
        <v/>
      </c>
      <c r="X1332" s="660" t="str">
        <f t="shared" si="124"/>
        <v/>
      </c>
      <c r="Y1332" s="660" t="str">
        <f t="shared" si="125"/>
        <v/>
      </c>
    </row>
    <row r="1333" spans="1:25" ht="16" x14ac:dyDescent="0.2">
      <c r="A1333" s="679"/>
      <c r="B1333" s="679"/>
      <c r="C1333" s="715"/>
      <c r="D1333" s="715"/>
      <c r="S1333" s="660"/>
      <c r="T1333" s="660" t="str">
        <f t="shared" si="120"/>
        <v/>
      </c>
      <c r="U1333" s="660" t="str">
        <f t="shared" si="121"/>
        <v/>
      </c>
      <c r="V1333" s="660" t="str">
        <f t="shared" si="122"/>
        <v/>
      </c>
      <c r="W1333" s="660" t="str">
        <f t="shared" si="123"/>
        <v/>
      </c>
      <c r="X1333" s="660" t="str">
        <f t="shared" si="124"/>
        <v/>
      </c>
      <c r="Y1333" s="660" t="str">
        <f t="shared" si="125"/>
        <v/>
      </c>
    </row>
    <row r="1334" spans="1:25" ht="16" x14ac:dyDescent="0.2">
      <c r="A1334" s="679"/>
      <c r="B1334" s="679"/>
      <c r="C1334" s="715"/>
      <c r="D1334" s="715"/>
      <c r="S1334" s="660"/>
      <c r="T1334" s="660" t="str">
        <f t="shared" si="120"/>
        <v/>
      </c>
      <c r="U1334" s="660" t="str">
        <f t="shared" si="121"/>
        <v/>
      </c>
      <c r="V1334" s="660" t="str">
        <f t="shared" si="122"/>
        <v/>
      </c>
      <c r="W1334" s="660" t="str">
        <f t="shared" si="123"/>
        <v/>
      </c>
      <c r="X1334" s="660" t="str">
        <f t="shared" si="124"/>
        <v/>
      </c>
      <c r="Y1334" s="660" t="str">
        <f t="shared" si="125"/>
        <v/>
      </c>
    </row>
    <row r="1335" spans="1:25" ht="16" x14ac:dyDescent="0.2">
      <c r="A1335" s="679"/>
      <c r="B1335" s="679"/>
      <c r="C1335" s="715"/>
      <c r="D1335" s="715"/>
      <c r="S1335" s="660"/>
      <c r="T1335" s="660" t="str">
        <f t="shared" si="120"/>
        <v/>
      </c>
      <c r="U1335" s="660" t="str">
        <f t="shared" si="121"/>
        <v/>
      </c>
      <c r="V1335" s="660" t="str">
        <f t="shared" si="122"/>
        <v/>
      </c>
      <c r="W1335" s="660" t="str">
        <f t="shared" si="123"/>
        <v/>
      </c>
      <c r="X1335" s="660" t="str">
        <f t="shared" si="124"/>
        <v/>
      </c>
      <c r="Y1335" s="660" t="str">
        <f t="shared" si="125"/>
        <v/>
      </c>
    </row>
    <row r="1336" spans="1:25" ht="16" x14ac:dyDescent="0.2">
      <c r="A1336" s="679"/>
      <c r="B1336" s="679"/>
      <c r="C1336" s="715"/>
      <c r="D1336" s="715"/>
      <c r="S1336" s="660"/>
      <c r="T1336" s="660" t="str">
        <f t="shared" si="120"/>
        <v/>
      </c>
      <c r="U1336" s="660" t="str">
        <f t="shared" si="121"/>
        <v/>
      </c>
      <c r="V1336" s="660" t="str">
        <f t="shared" si="122"/>
        <v/>
      </c>
      <c r="W1336" s="660" t="str">
        <f t="shared" si="123"/>
        <v/>
      </c>
      <c r="X1336" s="660" t="str">
        <f t="shared" si="124"/>
        <v/>
      </c>
      <c r="Y1336" s="660" t="str">
        <f t="shared" si="125"/>
        <v/>
      </c>
    </row>
    <row r="1337" spans="1:25" ht="16" x14ac:dyDescent="0.2">
      <c r="A1337" s="679"/>
      <c r="B1337" s="679"/>
      <c r="C1337" s="715"/>
      <c r="D1337" s="715"/>
      <c r="S1337" s="660"/>
      <c r="T1337" s="660" t="str">
        <f t="shared" si="120"/>
        <v/>
      </c>
      <c r="U1337" s="660" t="str">
        <f t="shared" si="121"/>
        <v/>
      </c>
      <c r="V1337" s="660" t="str">
        <f t="shared" si="122"/>
        <v/>
      </c>
      <c r="W1337" s="660" t="str">
        <f t="shared" si="123"/>
        <v/>
      </c>
      <c r="X1337" s="660" t="str">
        <f t="shared" si="124"/>
        <v/>
      </c>
      <c r="Y1337" s="660" t="str">
        <f t="shared" si="125"/>
        <v/>
      </c>
    </row>
    <row r="1338" spans="1:25" ht="16" x14ac:dyDescent="0.2">
      <c r="A1338" s="679"/>
      <c r="B1338" s="679"/>
      <c r="C1338" s="715"/>
      <c r="D1338" s="715"/>
      <c r="S1338" s="660"/>
      <c r="T1338" s="660" t="str">
        <f t="shared" si="120"/>
        <v/>
      </c>
      <c r="U1338" s="660" t="str">
        <f t="shared" si="121"/>
        <v/>
      </c>
      <c r="V1338" s="660" t="str">
        <f t="shared" si="122"/>
        <v/>
      </c>
      <c r="W1338" s="660" t="str">
        <f t="shared" si="123"/>
        <v/>
      </c>
      <c r="X1338" s="660" t="str">
        <f t="shared" si="124"/>
        <v/>
      </c>
      <c r="Y1338" s="660" t="str">
        <f t="shared" si="125"/>
        <v/>
      </c>
    </row>
    <row r="1339" spans="1:25" ht="16" x14ac:dyDescent="0.2">
      <c r="A1339" s="679"/>
      <c r="B1339" s="679"/>
      <c r="C1339" s="715"/>
      <c r="D1339" s="715"/>
      <c r="S1339" s="660"/>
      <c r="T1339" s="660" t="str">
        <f t="shared" si="120"/>
        <v/>
      </c>
      <c r="U1339" s="660" t="str">
        <f t="shared" si="121"/>
        <v/>
      </c>
      <c r="V1339" s="660" t="str">
        <f t="shared" si="122"/>
        <v/>
      </c>
      <c r="W1339" s="660" t="str">
        <f t="shared" si="123"/>
        <v/>
      </c>
      <c r="X1339" s="660" t="str">
        <f t="shared" si="124"/>
        <v/>
      </c>
      <c r="Y1339" s="660" t="str">
        <f t="shared" si="125"/>
        <v/>
      </c>
    </row>
    <row r="1340" spans="1:25" ht="16" x14ac:dyDescent="0.2">
      <c r="A1340" s="679"/>
      <c r="B1340" s="679"/>
      <c r="C1340" s="715"/>
      <c r="D1340" s="715"/>
      <c r="S1340" s="660"/>
      <c r="T1340" s="660" t="str">
        <f t="shared" si="120"/>
        <v/>
      </c>
      <c r="U1340" s="660" t="str">
        <f t="shared" si="121"/>
        <v/>
      </c>
      <c r="V1340" s="660" t="str">
        <f t="shared" si="122"/>
        <v/>
      </c>
      <c r="W1340" s="660" t="str">
        <f t="shared" si="123"/>
        <v/>
      </c>
      <c r="X1340" s="660" t="str">
        <f t="shared" si="124"/>
        <v/>
      </c>
      <c r="Y1340" s="660" t="str">
        <f t="shared" si="125"/>
        <v/>
      </c>
    </row>
    <row r="1341" spans="1:25" ht="16" x14ac:dyDescent="0.2">
      <c r="A1341" s="679"/>
      <c r="B1341" s="679"/>
      <c r="C1341" s="715"/>
      <c r="D1341" s="715"/>
      <c r="S1341" s="660"/>
      <c r="T1341" s="660" t="str">
        <f t="shared" si="120"/>
        <v/>
      </c>
      <c r="U1341" s="660" t="str">
        <f t="shared" si="121"/>
        <v/>
      </c>
      <c r="V1341" s="660" t="str">
        <f t="shared" si="122"/>
        <v/>
      </c>
      <c r="W1341" s="660" t="str">
        <f t="shared" si="123"/>
        <v/>
      </c>
      <c r="X1341" s="660" t="str">
        <f t="shared" si="124"/>
        <v/>
      </c>
      <c r="Y1341" s="660" t="str">
        <f t="shared" si="125"/>
        <v/>
      </c>
    </row>
    <row r="1342" spans="1:25" ht="16" x14ac:dyDescent="0.2">
      <c r="A1342" s="679"/>
      <c r="B1342" s="679"/>
      <c r="C1342" s="715"/>
      <c r="D1342" s="715"/>
      <c r="S1342" s="660"/>
      <c r="T1342" s="660" t="str">
        <f t="shared" si="120"/>
        <v/>
      </c>
      <c r="U1342" s="660" t="str">
        <f t="shared" si="121"/>
        <v/>
      </c>
      <c r="V1342" s="660" t="str">
        <f t="shared" si="122"/>
        <v/>
      </c>
      <c r="W1342" s="660" t="str">
        <f t="shared" si="123"/>
        <v/>
      </c>
      <c r="X1342" s="660" t="str">
        <f t="shared" si="124"/>
        <v/>
      </c>
      <c r="Y1342" s="660" t="str">
        <f t="shared" si="125"/>
        <v/>
      </c>
    </row>
    <row r="1343" spans="1:25" ht="16" x14ac:dyDescent="0.2">
      <c r="A1343" s="679"/>
      <c r="B1343" s="679"/>
      <c r="C1343" s="715"/>
      <c r="D1343" s="715"/>
      <c r="S1343" s="660"/>
      <c r="T1343" s="660" t="str">
        <f t="shared" si="120"/>
        <v/>
      </c>
      <c r="U1343" s="660" t="str">
        <f t="shared" si="121"/>
        <v/>
      </c>
      <c r="V1343" s="660" t="str">
        <f t="shared" si="122"/>
        <v/>
      </c>
      <c r="W1343" s="660" t="str">
        <f t="shared" si="123"/>
        <v/>
      </c>
      <c r="X1343" s="660" t="str">
        <f t="shared" si="124"/>
        <v/>
      </c>
      <c r="Y1343" s="660" t="str">
        <f t="shared" si="125"/>
        <v/>
      </c>
    </row>
    <row r="1344" spans="1:25" ht="16" x14ac:dyDescent="0.2">
      <c r="A1344" s="679"/>
      <c r="B1344" s="679"/>
      <c r="C1344" s="715"/>
      <c r="D1344" s="715"/>
      <c r="S1344" s="660"/>
      <c r="T1344" s="660" t="str">
        <f t="shared" si="120"/>
        <v/>
      </c>
      <c r="U1344" s="660" t="str">
        <f t="shared" si="121"/>
        <v/>
      </c>
      <c r="V1344" s="660" t="str">
        <f t="shared" si="122"/>
        <v/>
      </c>
      <c r="W1344" s="660" t="str">
        <f t="shared" si="123"/>
        <v/>
      </c>
      <c r="X1344" s="660" t="str">
        <f t="shared" si="124"/>
        <v/>
      </c>
      <c r="Y1344" s="660" t="str">
        <f t="shared" si="125"/>
        <v/>
      </c>
    </row>
    <row r="1345" spans="1:25" ht="16" x14ac:dyDescent="0.2">
      <c r="A1345" s="679"/>
      <c r="B1345" s="679"/>
      <c r="C1345" s="715"/>
      <c r="D1345" s="715"/>
      <c r="S1345" s="660"/>
      <c r="T1345" s="660" t="str">
        <f t="shared" si="120"/>
        <v/>
      </c>
      <c r="U1345" s="660" t="str">
        <f t="shared" si="121"/>
        <v/>
      </c>
      <c r="V1345" s="660" t="str">
        <f t="shared" si="122"/>
        <v/>
      </c>
      <c r="W1345" s="660" t="str">
        <f t="shared" si="123"/>
        <v/>
      </c>
      <c r="X1345" s="660" t="str">
        <f t="shared" si="124"/>
        <v/>
      </c>
      <c r="Y1345" s="660" t="str">
        <f t="shared" si="125"/>
        <v/>
      </c>
    </row>
    <row r="1346" spans="1:25" ht="16" x14ac:dyDescent="0.2">
      <c r="A1346" s="679"/>
      <c r="B1346" s="679"/>
      <c r="C1346" s="715"/>
      <c r="D1346" s="715"/>
      <c r="S1346" s="660"/>
      <c r="T1346" s="660" t="str">
        <f t="shared" si="120"/>
        <v/>
      </c>
      <c r="U1346" s="660" t="str">
        <f t="shared" si="121"/>
        <v/>
      </c>
      <c r="V1346" s="660" t="str">
        <f t="shared" si="122"/>
        <v/>
      </c>
      <c r="W1346" s="660" t="str">
        <f t="shared" si="123"/>
        <v/>
      </c>
      <c r="X1346" s="660" t="str">
        <f t="shared" si="124"/>
        <v/>
      </c>
      <c r="Y1346" s="660" t="str">
        <f t="shared" si="125"/>
        <v/>
      </c>
    </row>
    <row r="1347" spans="1:25" ht="16" x14ac:dyDescent="0.2">
      <c r="A1347" s="679"/>
      <c r="B1347" s="679"/>
      <c r="C1347" s="715"/>
      <c r="D1347" s="715"/>
      <c r="S1347" s="660"/>
      <c r="T1347" s="660" t="str">
        <f t="shared" si="120"/>
        <v/>
      </c>
      <c r="U1347" s="660" t="str">
        <f t="shared" si="121"/>
        <v/>
      </c>
      <c r="V1347" s="660" t="str">
        <f t="shared" si="122"/>
        <v/>
      </c>
      <c r="W1347" s="660" t="str">
        <f t="shared" si="123"/>
        <v/>
      </c>
      <c r="X1347" s="660" t="str">
        <f t="shared" si="124"/>
        <v/>
      </c>
      <c r="Y1347" s="660" t="str">
        <f t="shared" si="125"/>
        <v/>
      </c>
    </row>
    <row r="1348" spans="1:25" ht="16" x14ac:dyDescent="0.2">
      <c r="A1348" s="679"/>
      <c r="B1348" s="679"/>
      <c r="C1348" s="715"/>
      <c r="D1348" s="715"/>
      <c r="S1348" s="660"/>
      <c r="T1348" s="660" t="str">
        <f t="shared" ref="T1348:T1411" si="126">IF(LEN($A1348)&gt;=2,LEFT($A1348,6),"")</f>
        <v/>
      </c>
      <c r="U1348" s="660" t="str">
        <f t="shared" ref="U1348:U1411" si="127">IF(LEN($A1348)&gt;=2,LEFT($A1348,5),"")</f>
        <v/>
      </c>
      <c r="V1348" s="660" t="str">
        <f t="shared" ref="V1348:V1411" si="128">IF(LEN($A1348)&gt;=2,LEFT($A1348,4),"")</f>
        <v/>
      </c>
      <c r="W1348" s="660" t="str">
        <f t="shared" ref="W1348:W1411" si="129">IF(LEN($A1348)&gt;=2,LEFT($A1348,3),"")</f>
        <v/>
      </c>
      <c r="X1348" s="660" t="str">
        <f t="shared" ref="X1348:X1411" si="130">IF(LEN($A1348)&gt;=2,LEFT($A1348,2),"")</f>
        <v/>
      </c>
      <c r="Y1348" s="660" t="str">
        <f t="shared" ref="Y1348:Y1411" si="131">IF(LEN($A1348)&gt;=2,LEFT($A1348,1),"")</f>
        <v/>
      </c>
    </row>
    <row r="1349" spans="1:25" ht="16" x14ac:dyDescent="0.2">
      <c r="A1349" s="679"/>
      <c r="B1349" s="679"/>
      <c r="C1349" s="715"/>
      <c r="D1349" s="715"/>
      <c r="S1349" s="660"/>
      <c r="T1349" s="660" t="str">
        <f t="shared" si="126"/>
        <v/>
      </c>
      <c r="U1349" s="660" t="str">
        <f t="shared" si="127"/>
        <v/>
      </c>
      <c r="V1349" s="660" t="str">
        <f t="shared" si="128"/>
        <v/>
      </c>
      <c r="W1349" s="660" t="str">
        <f t="shared" si="129"/>
        <v/>
      </c>
      <c r="X1349" s="660" t="str">
        <f t="shared" si="130"/>
        <v/>
      </c>
      <c r="Y1349" s="660" t="str">
        <f t="shared" si="131"/>
        <v/>
      </c>
    </row>
    <row r="1350" spans="1:25" ht="16" x14ac:dyDescent="0.2">
      <c r="A1350" s="679"/>
      <c r="B1350" s="679"/>
      <c r="C1350" s="715"/>
      <c r="D1350" s="715"/>
      <c r="S1350" s="660"/>
      <c r="T1350" s="660" t="str">
        <f t="shared" si="126"/>
        <v/>
      </c>
      <c r="U1350" s="660" t="str">
        <f t="shared" si="127"/>
        <v/>
      </c>
      <c r="V1350" s="660" t="str">
        <f t="shared" si="128"/>
        <v/>
      </c>
      <c r="W1350" s="660" t="str">
        <f t="shared" si="129"/>
        <v/>
      </c>
      <c r="X1350" s="660" t="str">
        <f t="shared" si="130"/>
        <v/>
      </c>
      <c r="Y1350" s="660" t="str">
        <f t="shared" si="131"/>
        <v/>
      </c>
    </row>
    <row r="1351" spans="1:25" ht="16" x14ac:dyDescent="0.2">
      <c r="A1351" s="679"/>
      <c r="B1351" s="679"/>
      <c r="C1351" s="715"/>
      <c r="D1351" s="715"/>
      <c r="S1351" s="660"/>
      <c r="T1351" s="660" t="str">
        <f t="shared" si="126"/>
        <v/>
      </c>
      <c r="U1351" s="660" t="str">
        <f t="shared" si="127"/>
        <v/>
      </c>
      <c r="V1351" s="660" t="str">
        <f t="shared" si="128"/>
        <v/>
      </c>
      <c r="W1351" s="660" t="str">
        <f t="shared" si="129"/>
        <v/>
      </c>
      <c r="X1351" s="660" t="str">
        <f t="shared" si="130"/>
        <v/>
      </c>
      <c r="Y1351" s="660" t="str">
        <f t="shared" si="131"/>
        <v/>
      </c>
    </row>
    <row r="1352" spans="1:25" ht="16" x14ac:dyDescent="0.2">
      <c r="A1352" s="679"/>
      <c r="B1352" s="679"/>
      <c r="C1352" s="715"/>
      <c r="D1352" s="715"/>
      <c r="S1352" s="660"/>
      <c r="T1352" s="660" t="str">
        <f t="shared" si="126"/>
        <v/>
      </c>
      <c r="U1352" s="660" t="str">
        <f t="shared" si="127"/>
        <v/>
      </c>
      <c r="V1352" s="660" t="str">
        <f t="shared" si="128"/>
        <v/>
      </c>
      <c r="W1352" s="660" t="str">
        <f t="shared" si="129"/>
        <v/>
      </c>
      <c r="X1352" s="660" t="str">
        <f t="shared" si="130"/>
        <v/>
      </c>
      <c r="Y1352" s="660" t="str">
        <f t="shared" si="131"/>
        <v/>
      </c>
    </row>
    <row r="1353" spans="1:25" ht="16" x14ac:dyDescent="0.2">
      <c r="A1353" s="679"/>
      <c r="B1353" s="679"/>
      <c r="C1353" s="715"/>
      <c r="D1353" s="715"/>
      <c r="S1353" s="660"/>
      <c r="T1353" s="660" t="str">
        <f t="shared" si="126"/>
        <v/>
      </c>
      <c r="U1353" s="660" t="str">
        <f t="shared" si="127"/>
        <v/>
      </c>
      <c r="V1353" s="660" t="str">
        <f t="shared" si="128"/>
        <v/>
      </c>
      <c r="W1353" s="660" t="str">
        <f t="shared" si="129"/>
        <v/>
      </c>
      <c r="X1353" s="660" t="str">
        <f t="shared" si="130"/>
        <v/>
      </c>
      <c r="Y1353" s="660" t="str">
        <f t="shared" si="131"/>
        <v/>
      </c>
    </row>
    <row r="1354" spans="1:25" ht="16" x14ac:dyDescent="0.2">
      <c r="A1354" s="679"/>
      <c r="B1354" s="679"/>
      <c r="C1354" s="715"/>
      <c r="D1354" s="715"/>
      <c r="S1354" s="660"/>
      <c r="T1354" s="660" t="str">
        <f t="shared" si="126"/>
        <v/>
      </c>
      <c r="U1354" s="660" t="str">
        <f t="shared" si="127"/>
        <v/>
      </c>
      <c r="V1354" s="660" t="str">
        <f t="shared" si="128"/>
        <v/>
      </c>
      <c r="W1354" s="660" t="str">
        <f t="shared" si="129"/>
        <v/>
      </c>
      <c r="X1354" s="660" t="str">
        <f t="shared" si="130"/>
        <v/>
      </c>
      <c r="Y1354" s="660" t="str">
        <f t="shared" si="131"/>
        <v/>
      </c>
    </row>
    <row r="1355" spans="1:25" ht="16" x14ac:dyDescent="0.2">
      <c r="A1355" s="679"/>
      <c r="B1355" s="679"/>
      <c r="C1355" s="715"/>
      <c r="D1355" s="715"/>
      <c r="S1355" s="660"/>
      <c r="T1355" s="660" t="str">
        <f t="shared" si="126"/>
        <v/>
      </c>
      <c r="U1355" s="660" t="str">
        <f t="shared" si="127"/>
        <v/>
      </c>
      <c r="V1355" s="660" t="str">
        <f t="shared" si="128"/>
        <v/>
      </c>
      <c r="W1355" s="660" t="str">
        <f t="shared" si="129"/>
        <v/>
      </c>
      <c r="X1355" s="660" t="str">
        <f t="shared" si="130"/>
        <v/>
      </c>
      <c r="Y1355" s="660" t="str">
        <f t="shared" si="131"/>
        <v/>
      </c>
    </row>
    <row r="1356" spans="1:25" ht="16" x14ac:dyDescent="0.2">
      <c r="A1356" s="679"/>
      <c r="B1356" s="679"/>
      <c r="C1356" s="715"/>
      <c r="D1356" s="715"/>
      <c r="S1356" s="660"/>
      <c r="T1356" s="660" t="str">
        <f t="shared" si="126"/>
        <v/>
      </c>
      <c r="U1356" s="660" t="str">
        <f t="shared" si="127"/>
        <v/>
      </c>
      <c r="V1356" s="660" t="str">
        <f t="shared" si="128"/>
        <v/>
      </c>
      <c r="W1356" s="660" t="str">
        <f t="shared" si="129"/>
        <v/>
      </c>
      <c r="X1356" s="660" t="str">
        <f t="shared" si="130"/>
        <v/>
      </c>
      <c r="Y1356" s="660" t="str">
        <f t="shared" si="131"/>
        <v/>
      </c>
    </row>
    <row r="1357" spans="1:25" ht="16" x14ac:dyDescent="0.2">
      <c r="A1357" s="679"/>
      <c r="B1357" s="679"/>
      <c r="C1357" s="715"/>
      <c r="D1357" s="715"/>
      <c r="S1357" s="660"/>
      <c r="T1357" s="660" t="str">
        <f t="shared" si="126"/>
        <v/>
      </c>
      <c r="U1357" s="660" t="str">
        <f t="shared" si="127"/>
        <v/>
      </c>
      <c r="V1357" s="660" t="str">
        <f t="shared" si="128"/>
        <v/>
      </c>
      <c r="W1357" s="660" t="str">
        <f t="shared" si="129"/>
        <v/>
      </c>
      <c r="X1357" s="660" t="str">
        <f t="shared" si="130"/>
        <v/>
      </c>
      <c r="Y1357" s="660" t="str">
        <f t="shared" si="131"/>
        <v/>
      </c>
    </row>
    <row r="1358" spans="1:25" ht="16" x14ac:dyDescent="0.2">
      <c r="A1358" s="679"/>
      <c r="B1358" s="679"/>
      <c r="C1358" s="715"/>
      <c r="D1358" s="715"/>
      <c r="S1358" s="660"/>
      <c r="T1358" s="660" t="str">
        <f t="shared" si="126"/>
        <v/>
      </c>
      <c r="U1358" s="660" t="str">
        <f t="shared" si="127"/>
        <v/>
      </c>
      <c r="V1358" s="660" t="str">
        <f t="shared" si="128"/>
        <v/>
      </c>
      <c r="W1358" s="660" t="str">
        <f t="shared" si="129"/>
        <v/>
      </c>
      <c r="X1358" s="660" t="str">
        <f t="shared" si="130"/>
        <v/>
      </c>
      <c r="Y1358" s="660" t="str">
        <f t="shared" si="131"/>
        <v/>
      </c>
    </row>
    <row r="1359" spans="1:25" ht="16" x14ac:dyDescent="0.2">
      <c r="A1359" s="679"/>
      <c r="B1359" s="679"/>
      <c r="C1359" s="715"/>
      <c r="D1359" s="715"/>
      <c r="S1359" s="660"/>
      <c r="T1359" s="660" t="str">
        <f t="shared" si="126"/>
        <v/>
      </c>
      <c r="U1359" s="660" t="str">
        <f t="shared" si="127"/>
        <v/>
      </c>
      <c r="V1359" s="660" t="str">
        <f t="shared" si="128"/>
        <v/>
      </c>
      <c r="W1359" s="660" t="str">
        <f t="shared" si="129"/>
        <v/>
      </c>
      <c r="X1359" s="660" t="str">
        <f t="shared" si="130"/>
        <v/>
      </c>
      <c r="Y1359" s="660" t="str">
        <f t="shared" si="131"/>
        <v/>
      </c>
    </row>
    <row r="1360" spans="1:25" ht="16" x14ac:dyDescent="0.2">
      <c r="A1360" s="679"/>
      <c r="B1360" s="679"/>
      <c r="C1360" s="715"/>
      <c r="D1360" s="715"/>
      <c r="S1360" s="660"/>
      <c r="T1360" s="660" t="str">
        <f t="shared" si="126"/>
        <v/>
      </c>
      <c r="U1360" s="660" t="str">
        <f t="shared" si="127"/>
        <v/>
      </c>
      <c r="V1360" s="660" t="str">
        <f t="shared" si="128"/>
        <v/>
      </c>
      <c r="W1360" s="660" t="str">
        <f t="shared" si="129"/>
        <v/>
      </c>
      <c r="X1360" s="660" t="str">
        <f t="shared" si="130"/>
        <v/>
      </c>
      <c r="Y1360" s="660" t="str">
        <f t="shared" si="131"/>
        <v/>
      </c>
    </row>
    <row r="1361" spans="1:25" ht="16" x14ac:dyDescent="0.2">
      <c r="A1361" s="679"/>
      <c r="B1361" s="679"/>
      <c r="C1361" s="715"/>
      <c r="D1361" s="715"/>
      <c r="S1361" s="660"/>
      <c r="T1361" s="660" t="str">
        <f t="shared" si="126"/>
        <v/>
      </c>
      <c r="U1361" s="660" t="str">
        <f t="shared" si="127"/>
        <v/>
      </c>
      <c r="V1361" s="660" t="str">
        <f t="shared" si="128"/>
        <v/>
      </c>
      <c r="W1361" s="660" t="str">
        <f t="shared" si="129"/>
        <v/>
      </c>
      <c r="X1361" s="660" t="str">
        <f t="shared" si="130"/>
        <v/>
      </c>
      <c r="Y1361" s="660" t="str">
        <f t="shared" si="131"/>
        <v/>
      </c>
    </row>
    <row r="1362" spans="1:25" ht="16" x14ac:dyDescent="0.2">
      <c r="A1362" s="679"/>
      <c r="B1362" s="679"/>
      <c r="C1362" s="715"/>
      <c r="D1362" s="715"/>
      <c r="S1362" s="660"/>
      <c r="T1362" s="660" t="str">
        <f t="shared" si="126"/>
        <v/>
      </c>
      <c r="U1362" s="660" t="str">
        <f t="shared" si="127"/>
        <v/>
      </c>
      <c r="V1362" s="660" t="str">
        <f t="shared" si="128"/>
        <v/>
      </c>
      <c r="W1362" s="660" t="str">
        <f t="shared" si="129"/>
        <v/>
      </c>
      <c r="X1362" s="660" t="str">
        <f t="shared" si="130"/>
        <v/>
      </c>
      <c r="Y1362" s="660" t="str">
        <f t="shared" si="131"/>
        <v/>
      </c>
    </row>
    <row r="1363" spans="1:25" ht="16" x14ac:dyDescent="0.2">
      <c r="A1363" s="679"/>
      <c r="B1363" s="679"/>
      <c r="C1363" s="715"/>
      <c r="D1363" s="715"/>
      <c r="S1363" s="660"/>
      <c r="T1363" s="660" t="str">
        <f t="shared" si="126"/>
        <v/>
      </c>
      <c r="U1363" s="660" t="str">
        <f t="shared" si="127"/>
        <v/>
      </c>
      <c r="V1363" s="660" t="str">
        <f t="shared" si="128"/>
        <v/>
      </c>
      <c r="W1363" s="660" t="str">
        <f t="shared" si="129"/>
        <v/>
      </c>
      <c r="X1363" s="660" t="str">
        <f t="shared" si="130"/>
        <v/>
      </c>
      <c r="Y1363" s="660" t="str">
        <f t="shared" si="131"/>
        <v/>
      </c>
    </row>
    <row r="1364" spans="1:25" ht="16" x14ac:dyDescent="0.2">
      <c r="A1364" s="679"/>
      <c r="B1364" s="679"/>
      <c r="C1364" s="715"/>
      <c r="D1364" s="715"/>
      <c r="S1364" s="660"/>
      <c r="T1364" s="660" t="str">
        <f t="shared" si="126"/>
        <v/>
      </c>
      <c r="U1364" s="660" t="str">
        <f t="shared" si="127"/>
        <v/>
      </c>
      <c r="V1364" s="660" t="str">
        <f t="shared" si="128"/>
        <v/>
      </c>
      <c r="W1364" s="660" t="str">
        <f t="shared" si="129"/>
        <v/>
      </c>
      <c r="X1364" s="660" t="str">
        <f t="shared" si="130"/>
        <v/>
      </c>
      <c r="Y1364" s="660" t="str">
        <f t="shared" si="131"/>
        <v/>
      </c>
    </row>
    <row r="1365" spans="1:25" ht="16" x14ac:dyDescent="0.2">
      <c r="A1365" s="679"/>
      <c r="B1365" s="679"/>
      <c r="C1365" s="715"/>
      <c r="D1365" s="715"/>
      <c r="S1365" s="660"/>
      <c r="T1365" s="660" t="str">
        <f t="shared" si="126"/>
        <v/>
      </c>
      <c r="U1365" s="660" t="str">
        <f t="shared" si="127"/>
        <v/>
      </c>
      <c r="V1365" s="660" t="str">
        <f t="shared" si="128"/>
        <v/>
      </c>
      <c r="W1365" s="660" t="str">
        <f t="shared" si="129"/>
        <v/>
      </c>
      <c r="X1365" s="660" t="str">
        <f t="shared" si="130"/>
        <v/>
      </c>
      <c r="Y1365" s="660" t="str">
        <f t="shared" si="131"/>
        <v/>
      </c>
    </row>
    <row r="1366" spans="1:25" ht="16" x14ac:dyDescent="0.2">
      <c r="A1366" s="679"/>
      <c r="B1366" s="679"/>
      <c r="C1366" s="715"/>
      <c r="D1366" s="715"/>
      <c r="S1366" s="660"/>
      <c r="T1366" s="660" t="str">
        <f t="shared" si="126"/>
        <v/>
      </c>
      <c r="U1366" s="660" t="str">
        <f t="shared" si="127"/>
        <v/>
      </c>
      <c r="V1366" s="660" t="str">
        <f t="shared" si="128"/>
        <v/>
      </c>
      <c r="W1366" s="660" t="str">
        <f t="shared" si="129"/>
        <v/>
      </c>
      <c r="X1366" s="660" t="str">
        <f t="shared" si="130"/>
        <v/>
      </c>
      <c r="Y1366" s="660" t="str">
        <f t="shared" si="131"/>
        <v/>
      </c>
    </row>
    <row r="1367" spans="1:25" ht="16" x14ac:dyDescent="0.2">
      <c r="A1367" s="679"/>
      <c r="B1367" s="679"/>
      <c r="C1367" s="715"/>
      <c r="D1367" s="715"/>
      <c r="S1367" s="660"/>
      <c r="T1367" s="660" t="str">
        <f t="shared" si="126"/>
        <v/>
      </c>
      <c r="U1367" s="660" t="str">
        <f t="shared" si="127"/>
        <v/>
      </c>
      <c r="V1367" s="660" t="str">
        <f t="shared" si="128"/>
        <v/>
      </c>
      <c r="W1367" s="660" t="str">
        <f t="shared" si="129"/>
        <v/>
      </c>
      <c r="X1367" s="660" t="str">
        <f t="shared" si="130"/>
        <v/>
      </c>
      <c r="Y1367" s="660" t="str">
        <f t="shared" si="131"/>
        <v/>
      </c>
    </row>
    <row r="1368" spans="1:25" ht="16" x14ac:dyDescent="0.2">
      <c r="A1368" s="679"/>
      <c r="B1368" s="679"/>
      <c r="C1368" s="715"/>
      <c r="D1368" s="715"/>
      <c r="S1368" s="660"/>
      <c r="T1368" s="660" t="str">
        <f t="shared" si="126"/>
        <v/>
      </c>
      <c r="U1368" s="660" t="str">
        <f t="shared" si="127"/>
        <v/>
      </c>
      <c r="V1368" s="660" t="str">
        <f t="shared" si="128"/>
        <v/>
      </c>
      <c r="W1368" s="660" t="str">
        <f t="shared" si="129"/>
        <v/>
      </c>
      <c r="X1368" s="660" t="str">
        <f t="shared" si="130"/>
        <v/>
      </c>
      <c r="Y1368" s="660" t="str">
        <f t="shared" si="131"/>
        <v/>
      </c>
    </row>
    <row r="1369" spans="1:25" ht="16" x14ac:dyDescent="0.2">
      <c r="A1369" s="679"/>
      <c r="B1369" s="679"/>
      <c r="C1369" s="715"/>
      <c r="D1369" s="715"/>
      <c r="S1369" s="660"/>
      <c r="T1369" s="660" t="str">
        <f t="shared" si="126"/>
        <v/>
      </c>
      <c r="U1369" s="660" t="str">
        <f t="shared" si="127"/>
        <v/>
      </c>
      <c r="V1369" s="660" t="str">
        <f t="shared" si="128"/>
        <v/>
      </c>
      <c r="W1369" s="660" t="str">
        <f t="shared" si="129"/>
        <v/>
      </c>
      <c r="X1369" s="660" t="str">
        <f t="shared" si="130"/>
        <v/>
      </c>
      <c r="Y1369" s="660" t="str">
        <f t="shared" si="131"/>
        <v/>
      </c>
    </row>
    <row r="1370" spans="1:25" ht="16" x14ac:dyDescent="0.2">
      <c r="A1370" s="679"/>
      <c r="B1370" s="679"/>
      <c r="C1370" s="715"/>
      <c r="D1370" s="715"/>
      <c r="S1370" s="660"/>
      <c r="T1370" s="660" t="str">
        <f t="shared" si="126"/>
        <v/>
      </c>
      <c r="U1370" s="660" t="str">
        <f t="shared" si="127"/>
        <v/>
      </c>
      <c r="V1370" s="660" t="str">
        <f t="shared" si="128"/>
        <v/>
      </c>
      <c r="W1370" s="660" t="str">
        <f t="shared" si="129"/>
        <v/>
      </c>
      <c r="X1370" s="660" t="str">
        <f t="shared" si="130"/>
        <v/>
      </c>
      <c r="Y1370" s="660" t="str">
        <f t="shared" si="131"/>
        <v/>
      </c>
    </row>
    <row r="1371" spans="1:25" ht="16" x14ac:dyDescent="0.2">
      <c r="A1371" s="679"/>
      <c r="B1371" s="679"/>
      <c r="C1371" s="715"/>
      <c r="D1371" s="715"/>
      <c r="S1371" s="660"/>
      <c r="T1371" s="660" t="str">
        <f t="shared" si="126"/>
        <v/>
      </c>
      <c r="U1371" s="660" t="str">
        <f t="shared" si="127"/>
        <v/>
      </c>
      <c r="V1371" s="660" t="str">
        <f t="shared" si="128"/>
        <v/>
      </c>
      <c r="W1371" s="660" t="str">
        <f t="shared" si="129"/>
        <v/>
      </c>
      <c r="X1371" s="660" t="str">
        <f t="shared" si="130"/>
        <v/>
      </c>
      <c r="Y1371" s="660" t="str">
        <f t="shared" si="131"/>
        <v/>
      </c>
    </row>
    <row r="1372" spans="1:25" ht="16" x14ac:dyDescent="0.2">
      <c r="A1372" s="679"/>
      <c r="B1372" s="679"/>
      <c r="C1372" s="715"/>
      <c r="D1372" s="715"/>
      <c r="S1372" s="660"/>
      <c r="T1372" s="660" t="str">
        <f t="shared" si="126"/>
        <v/>
      </c>
      <c r="U1372" s="660" t="str">
        <f t="shared" si="127"/>
        <v/>
      </c>
      <c r="V1372" s="660" t="str">
        <f t="shared" si="128"/>
        <v/>
      </c>
      <c r="W1372" s="660" t="str">
        <f t="shared" si="129"/>
        <v/>
      </c>
      <c r="X1372" s="660" t="str">
        <f t="shared" si="130"/>
        <v/>
      </c>
      <c r="Y1372" s="660" t="str">
        <f t="shared" si="131"/>
        <v/>
      </c>
    </row>
    <row r="1373" spans="1:25" ht="16" x14ac:dyDescent="0.2">
      <c r="A1373" s="679"/>
      <c r="B1373" s="679"/>
      <c r="C1373" s="715"/>
      <c r="D1373" s="715"/>
      <c r="S1373" s="660"/>
      <c r="T1373" s="660" t="str">
        <f t="shared" si="126"/>
        <v/>
      </c>
      <c r="U1373" s="660" t="str">
        <f t="shared" si="127"/>
        <v/>
      </c>
      <c r="V1373" s="660" t="str">
        <f t="shared" si="128"/>
        <v/>
      </c>
      <c r="W1373" s="660" t="str">
        <f t="shared" si="129"/>
        <v/>
      </c>
      <c r="X1373" s="660" t="str">
        <f t="shared" si="130"/>
        <v/>
      </c>
      <c r="Y1373" s="660" t="str">
        <f t="shared" si="131"/>
        <v/>
      </c>
    </row>
    <row r="1374" spans="1:25" ht="16" x14ac:dyDescent="0.2">
      <c r="A1374" s="679"/>
      <c r="B1374" s="679"/>
      <c r="C1374" s="715"/>
      <c r="D1374" s="715"/>
      <c r="S1374" s="660"/>
      <c r="T1374" s="660" t="str">
        <f t="shared" si="126"/>
        <v/>
      </c>
      <c r="U1374" s="660" t="str">
        <f t="shared" si="127"/>
        <v/>
      </c>
      <c r="V1374" s="660" t="str">
        <f t="shared" si="128"/>
        <v/>
      </c>
      <c r="W1374" s="660" t="str">
        <f t="shared" si="129"/>
        <v/>
      </c>
      <c r="X1374" s="660" t="str">
        <f t="shared" si="130"/>
        <v/>
      </c>
      <c r="Y1374" s="660" t="str">
        <f t="shared" si="131"/>
        <v/>
      </c>
    </row>
    <row r="1375" spans="1:25" ht="16" x14ac:dyDescent="0.2">
      <c r="A1375" s="679"/>
      <c r="B1375" s="679"/>
      <c r="C1375" s="715"/>
      <c r="D1375" s="715"/>
      <c r="S1375" s="660"/>
      <c r="T1375" s="660" t="str">
        <f t="shared" si="126"/>
        <v/>
      </c>
      <c r="U1375" s="660" t="str">
        <f t="shared" si="127"/>
        <v/>
      </c>
      <c r="V1375" s="660" t="str">
        <f t="shared" si="128"/>
        <v/>
      </c>
      <c r="W1375" s="660" t="str">
        <f t="shared" si="129"/>
        <v/>
      </c>
      <c r="X1375" s="660" t="str">
        <f t="shared" si="130"/>
        <v/>
      </c>
      <c r="Y1375" s="660" t="str">
        <f t="shared" si="131"/>
        <v/>
      </c>
    </row>
    <row r="1376" spans="1:25" ht="16" x14ac:dyDescent="0.2">
      <c r="A1376" s="679"/>
      <c r="B1376" s="679"/>
      <c r="C1376" s="715"/>
      <c r="D1376" s="715"/>
      <c r="S1376" s="660"/>
      <c r="T1376" s="660" t="str">
        <f t="shared" si="126"/>
        <v/>
      </c>
      <c r="U1376" s="660" t="str">
        <f t="shared" si="127"/>
        <v/>
      </c>
      <c r="V1376" s="660" t="str">
        <f t="shared" si="128"/>
        <v/>
      </c>
      <c r="W1376" s="660" t="str">
        <f t="shared" si="129"/>
        <v/>
      </c>
      <c r="X1376" s="660" t="str">
        <f t="shared" si="130"/>
        <v/>
      </c>
      <c r="Y1376" s="660" t="str">
        <f t="shared" si="131"/>
        <v/>
      </c>
    </row>
    <row r="1377" spans="1:25" ht="16" x14ac:dyDescent="0.2">
      <c r="A1377" s="679"/>
      <c r="B1377" s="679"/>
      <c r="C1377" s="715"/>
      <c r="D1377" s="715"/>
      <c r="S1377" s="660"/>
      <c r="T1377" s="660" t="str">
        <f t="shared" si="126"/>
        <v/>
      </c>
      <c r="U1377" s="660" t="str">
        <f t="shared" si="127"/>
        <v/>
      </c>
      <c r="V1377" s="660" t="str">
        <f t="shared" si="128"/>
        <v/>
      </c>
      <c r="W1377" s="660" t="str">
        <f t="shared" si="129"/>
        <v/>
      </c>
      <c r="X1377" s="660" t="str">
        <f t="shared" si="130"/>
        <v/>
      </c>
      <c r="Y1377" s="660" t="str">
        <f t="shared" si="131"/>
        <v/>
      </c>
    </row>
    <row r="1378" spans="1:25" ht="16" x14ac:dyDescent="0.2">
      <c r="A1378" s="679"/>
      <c r="B1378" s="679"/>
      <c r="C1378" s="715"/>
      <c r="D1378" s="715"/>
      <c r="S1378" s="660"/>
      <c r="T1378" s="660" t="str">
        <f t="shared" si="126"/>
        <v/>
      </c>
      <c r="U1378" s="660" t="str">
        <f t="shared" si="127"/>
        <v/>
      </c>
      <c r="V1378" s="660" t="str">
        <f t="shared" si="128"/>
        <v/>
      </c>
      <c r="W1378" s="660" t="str">
        <f t="shared" si="129"/>
        <v/>
      </c>
      <c r="X1378" s="660" t="str">
        <f t="shared" si="130"/>
        <v/>
      </c>
      <c r="Y1378" s="660" t="str">
        <f t="shared" si="131"/>
        <v/>
      </c>
    </row>
    <row r="1379" spans="1:25" ht="16" x14ac:dyDescent="0.2">
      <c r="A1379" s="679"/>
      <c r="B1379" s="679"/>
      <c r="C1379" s="715"/>
      <c r="D1379" s="715"/>
      <c r="S1379" s="660"/>
      <c r="T1379" s="660" t="str">
        <f t="shared" si="126"/>
        <v/>
      </c>
      <c r="U1379" s="660" t="str">
        <f t="shared" si="127"/>
        <v/>
      </c>
      <c r="V1379" s="660" t="str">
        <f t="shared" si="128"/>
        <v/>
      </c>
      <c r="W1379" s="660" t="str">
        <f t="shared" si="129"/>
        <v/>
      </c>
      <c r="X1379" s="660" t="str">
        <f t="shared" si="130"/>
        <v/>
      </c>
      <c r="Y1379" s="660" t="str">
        <f t="shared" si="131"/>
        <v/>
      </c>
    </row>
    <row r="1380" spans="1:25" ht="16" x14ac:dyDescent="0.2">
      <c r="A1380" s="679"/>
      <c r="B1380" s="679"/>
      <c r="C1380" s="715"/>
      <c r="D1380" s="715"/>
      <c r="S1380" s="660"/>
      <c r="T1380" s="660" t="str">
        <f t="shared" si="126"/>
        <v/>
      </c>
      <c r="U1380" s="660" t="str">
        <f t="shared" si="127"/>
        <v/>
      </c>
      <c r="V1380" s="660" t="str">
        <f t="shared" si="128"/>
        <v/>
      </c>
      <c r="W1380" s="660" t="str">
        <f t="shared" si="129"/>
        <v/>
      </c>
      <c r="X1380" s="660" t="str">
        <f t="shared" si="130"/>
        <v/>
      </c>
      <c r="Y1380" s="660" t="str">
        <f t="shared" si="131"/>
        <v/>
      </c>
    </row>
    <row r="1381" spans="1:25" ht="16" x14ac:dyDescent="0.2">
      <c r="A1381" s="679"/>
      <c r="B1381" s="679"/>
      <c r="C1381" s="715"/>
      <c r="D1381" s="715"/>
      <c r="S1381" s="660"/>
      <c r="T1381" s="660" t="str">
        <f t="shared" si="126"/>
        <v/>
      </c>
      <c r="U1381" s="660" t="str">
        <f t="shared" si="127"/>
        <v/>
      </c>
      <c r="V1381" s="660" t="str">
        <f t="shared" si="128"/>
        <v/>
      </c>
      <c r="W1381" s="660" t="str">
        <f t="shared" si="129"/>
        <v/>
      </c>
      <c r="X1381" s="660" t="str">
        <f t="shared" si="130"/>
        <v/>
      </c>
      <c r="Y1381" s="660" t="str">
        <f t="shared" si="131"/>
        <v/>
      </c>
    </row>
    <row r="1382" spans="1:25" ht="16" x14ac:dyDescent="0.2">
      <c r="A1382" s="679"/>
      <c r="B1382" s="679"/>
      <c r="C1382" s="715"/>
      <c r="D1382" s="715"/>
      <c r="S1382" s="660"/>
      <c r="T1382" s="660" t="str">
        <f t="shared" si="126"/>
        <v/>
      </c>
      <c r="U1382" s="660" t="str">
        <f t="shared" si="127"/>
        <v/>
      </c>
      <c r="V1382" s="660" t="str">
        <f t="shared" si="128"/>
        <v/>
      </c>
      <c r="W1382" s="660" t="str">
        <f t="shared" si="129"/>
        <v/>
      </c>
      <c r="X1382" s="660" t="str">
        <f t="shared" si="130"/>
        <v/>
      </c>
      <c r="Y1382" s="660" t="str">
        <f t="shared" si="131"/>
        <v/>
      </c>
    </row>
    <row r="1383" spans="1:25" ht="16" x14ac:dyDescent="0.2">
      <c r="A1383" s="679"/>
      <c r="B1383" s="679"/>
      <c r="C1383" s="715"/>
      <c r="D1383" s="715"/>
      <c r="S1383" s="660"/>
      <c r="T1383" s="660" t="str">
        <f t="shared" si="126"/>
        <v/>
      </c>
      <c r="U1383" s="660" t="str">
        <f t="shared" si="127"/>
        <v/>
      </c>
      <c r="V1383" s="660" t="str">
        <f t="shared" si="128"/>
        <v/>
      </c>
      <c r="W1383" s="660" t="str">
        <f t="shared" si="129"/>
        <v/>
      </c>
      <c r="X1383" s="660" t="str">
        <f t="shared" si="130"/>
        <v/>
      </c>
      <c r="Y1383" s="660" t="str">
        <f t="shared" si="131"/>
        <v/>
      </c>
    </row>
    <row r="1384" spans="1:25" ht="16" x14ac:dyDescent="0.2">
      <c r="A1384" s="679"/>
      <c r="B1384" s="679"/>
      <c r="C1384" s="715"/>
      <c r="D1384" s="715"/>
      <c r="S1384" s="660"/>
      <c r="T1384" s="660" t="str">
        <f t="shared" si="126"/>
        <v/>
      </c>
      <c r="U1384" s="660" t="str">
        <f t="shared" si="127"/>
        <v/>
      </c>
      <c r="V1384" s="660" t="str">
        <f t="shared" si="128"/>
        <v/>
      </c>
      <c r="W1384" s="660" t="str">
        <f t="shared" si="129"/>
        <v/>
      </c>
      <c r="X1384" s="660" t="str">
        <f t="shared" si="130"/>
        <v/>
      </c>
      <c r="Y1384" s="660" t="str">
        <f t="shared" si="131"/>
        <v/>
      </c>
    </row>
    <row r="1385" spans="1:25" ht="16" x14ac:dyDescent="0.2">
      <c r="A1385" s="679"/>
      <c r="B1385" s="679"/>
      <c r="C1385" s="715"/>
      <c r="D1385" s="715"/>
      <c r="S1385" s="660"/>
      <c r="T1385" s="660" t="str">
        <f t="shared" si="126"/>
        <v/>
      </c>
      <c r="U1385" s="660" t="str">
        <f t="shared" si="127"/>
        <v/>
      </c>
      <c r="V1385" s="660" t="str">
        <f t="shared" si="128"/>
        <v/>
      </c>
      <c r="W1385" s="660" t="str">
        <f t="shared" si="129"/>
        <v/>
      </c>
      <c r="X1385" s="660" t="str">
        <f t="shared" si="130"/>
        <v/>
      </c>
      <c r="Y1385" s="660" t="str">
        <f t="shared" si="131"/>
        <v/>
      </c>
    </row>
    <row r="1386" spans="1:25" ht="16" x14ac:dyDescent="0.2">
      <c r="A1386" s="679"/>
      <c r="B1386" s="679"/>
      <c r="C1386" s="715"/>
      <c r="D1386" s="715"/>
      <c r="S1386" s="660"/>
      <c r="T1386" s="660" t="str">
        <f t="shared" si="126"/>
        <v/>
      </c>
      <c r="U1386" s="660" t="str">
        <f t="shared" si="127"/>
        <v/>
      </c>
      <c r="V1386" s="660" t="str">
        <f t="shared" si="128"/>
        <v/>
      </c>
      <c r="W1386" s="660" t="str">
        <f t="shared" si="129"/>
        <v/>
      </c>
      <c r="X1386" s="660" t="str">
        <f t="shared" si="130"/>
        <v/>
      </c>
      <c r="Y1386" s="660" t="str">
        <f t="shared" si="131"/>
        <v/>
      </c>
    </row>
    <row r="1387" spans="1:25" ht="16" x14ac:dyDescent="0.2">
      <c r="A1387" s="679"/>
      <c r="B1387" s="679"/>
      <c r="C1387" s="715"/>
      <c r="D1387" s="715"/>
      <c r="S1387" s="660"/>
      <c r="T1387" s="660" t="str">
        <f t="shared" si="126"/>
        <v/>
      </c>
      <c r="U1387" s="660" t="str">
        <f t="shared" si="127"/>
        <v/>
      </c>
      <c r="V1387" s="660" t="str">
        <f t="shared" si="128"/>
        <v/>
      </c>
      <c r="W1387" s="660" t="str">
        <f t="shared" si="129"/>
        <v/>
      </c>
      <c r="X1387" s="660" t="str">
        <f t="shared" si="130"/>
        <v/>
      </c>
      <c r="Y1387" s="660" t="str">
        <f t="shared" si="131"/>
        <v/>
      </c>
    </row>
    <row r="1388" spans="1:25" ht="16" x14ac:dyDescent="0.2">
      <c r="A1388" s="679"/>
      <c r="B1388" s="679"/>
      <c r="C1388" s="715"/>
      <c r="D1388" s="715"/>
      <c r="S1388" s="660"/>
      <c r="T1388" s="660" t="str">
        <f t="shared" si="126"/>
        <v/>
      </c>
      <c r="U1388" s="660" t="str">
        <f t="shared" si="127"/>
        <v/>
      </c>
      <c r="V1388" s="660" t="str">
        <f t="shared" si="128"/>
        <v/>
      </c>
      <c r="W1388" s="660" t="str">
        <f t="shared" si="129"/>
        <v/>
      </c>
      <c r="X1388" s="660" t="str">
        <f t="shared" si="130"/>
        <v/>
      </c>
      <c r="Y1388" s="660" t="str">
        <f t="shared" si="131"/>
        <v/>
      </c>
    </row>
    <row r="1389" spans="1:25" ht="16" x14ac:dyDescent="0.2">
      <c r="A1389" s="679"/>
      <c r="B1389" s="679"/>
      <c r="C1389" s="715"/>
      <c r="D1389" s="715"/>
      <c r="S1389" s="660"/>
      <c r="T1389" s="660" t="str">
        <f t="shared" si="126"/>
        <v/>
      </c>
      <c r="U1389" s="660" t="str">
        <f t="shared" si="127"/>
        <v/>
      </c>
      <c r="V1389" s="660" t="str">
        <f t="shared" si="128"/>
        <v/>
      </c>
      <c r="W1389" s="660" t="str">
        <f t="shared" si="129"/>
        <v/>
      </c>
      <c r="X1389" s="660" t="str">
        <f t="shared" si="130"/>
        <v/>
      </c>
      <c r="Y1389" s="660" t="str">
        <f t="shared" si="131"/>
        <v/>
      </c>
    </row>
    <row r="1390" spans="1:25" ht="16" x14ac:dyDescent="0.2">
      <c r="A1390" s="679"/>
      <c r="B1390" s="679"/>
      <c r="C1390" s="715"/>
      <c r="D1390" s="715"/>
      <c r="S1390" s="660"/>
      <c r="T1390" s="660" t="str">
        <f t="shared" si="126"/>
        <v/>
      </c>
      <c r="U1390" s="660" t="str">
        <f t="shared" si="127"/>
        <v/>
      </c>
      <c r="V1390" s="660" t="str">
        <f t="shared" si="128"/>
        <v/>
      </c>
      <c r="W1390" s="660" t="str">
        <f t="shared" si="129"/>
        <v/>
      </c>
      <c r="X1390" s="660" t="str">
        <f t="shared" si="130"/>
        <v/>
      </c>
      <c r="Y1390" s="660" t="str">
        <f t="shared" si="131"/>
        <v/>
      </c>
    </row>
    <row r="1391" spans="1:25" ht="16" x14ac:dyDescent="0.2">
      <c r="A1391" s="679"/>
      <c r="B1391" s="679"/>
      <c r="C1391" s="715"/>
      <c r="D1391" s="715"/>
      <c r="S1391" s="660"/>
      <c r="T1391" s="660" t="str">
        <f t="shared" si="126"/>
        <v/>
      </c>
      <c r="U1391" s="660" t="str">
        <f t="shared" si="127"/>
        <v/>
      </c>
      <c r="V1391" s="660" t="str">
        <f t="shared" si="128"/>
        <v/>
      </c>
      <c r="W1391" s="660" t="str">
        <f t="shared" si="129"/>
        <v/>
      </c>
      <c r="X1391" s="660" t="str">
        <f t="shared" si="130"/>
        <v/>
      </c>
      <c r="Y1391" s="660" t="str">
        <f t="shared" si="131"/>
        <v/>
      </c>
    </row>
    <row r="1392" spans="1:25" ht="16" x14ac:dyDescent="0.2">
      <c r="A1392" s="679"/>
      <c r="B1392" s="679"/>
      <c r="C1392" s="715"/>
      <c r="D1392" s="715"/>
      <c r="S1392" s="660"/>
      <c r="T1392" s="660" t="str">
        <f t="shared" si="126"/>
        <v/>
      </c>
      <c r="U1392" s="660" t="str">
        <f t="shared" si="127"/>
        <v/>
      </c>
      <c r="V1392" s="660" t="str">
        <f t="shared" si="128"/>
        <v/>
      </c>
      <c r="W1392" s="660" t="str">
        <f t="shared" si="129"/>
        <v/>
      </c>
      <c r="X1392" s="660" t="str">
        <f t="shared" si="130"/>
        <v/>
      </c>
      <c r="Y1392" s="660" t="str">
        <f t="shared" si="131"/>
        <v/>
      </c>
    </row>
    <row r="1393" spans="1:25" ht="16" x14ac:dyDescent="0.2">
      <c r="A1393" s="679"/>
      <c r="B1393" s="679"/>
      <c r="C1393" s="715"/>
      <c r="D1393" s="715"/>
      <c r="S1393" s="660"/>
      <c r="T1393" s="660" t="str">
        <f t="shared" si="126"/>
        <v/>
      </c>
      <c r="U1393" s="660" t="str">
        <f t="shared" si="127"/>
        <v/>
      </c>
      <c r="V1393" s="660" t="str">
        <f t="shared" si="128"/>
        <v/>
      </c>
      <c r="W1393" s="660" t="str">
        <f t="shared" si="129"/>
        <v/>
      </c>
      <c r="X1393" s="660" t="str">
        <f t="shared" si="130"/>
        <v/>
      </c>
      <c r="Y1393" s="660" t="str">
        <f t="shared" si="131"/>
        <v/>
      </c>
    </row>
    <row r="1394" spans="1:25" ht="16" x14ac:dyDescent="0.2">
      <c r="A1394" s="679"/>
      <c r="B1394" s="679"/>
      <c r="C1394" s="715"/>
      <c r="D1394" s="715"/>
      <c r="S1394" s="660"/>
      <c r="T1394" s="660" t="str">
        <f t="shared" si="126"/>
        <v/>
      </c>
      <c r="U1394" s="660" t="str">
        <f t="shared" si="127"/>
        <v/>
      </c>
      <c r="V1394" s="660" t="str">
        <f t="shared" si="128"/>
        <v/>
      </c>
      <c r="W1394" s="660" t="str">
        <f t="shared" si="129"/>
        <v/>
      </c>
      <c r="X1394" s="660" t="str">
        <f t="shared" si="130"/>
        <v/>
      </c>
      <c r="Y1394" s="660" t="str">
        <f t="shared" si="131"/>
        <v/>
      </c>
    </row>
    <row r="1395" spans="1:25" ht="16" x14ac:dyDescent="0.2">
      <c r="A1395" s="679"/>
      <c r="B1395" s="679"/>
      <c r="C1395" s="715"/>
      <c r="D1395" s="715"/>
      <c r="S1395" s="660"/>
      <c r="T1395" s="660" t="str">
        <f t="shared" si="126"/>
        <v/>
      </c>
      <c r="U1395" s="660" t="str">
        <f t="shared" si="127"/>
        <v/>
      </c>
      <c r="V1395" s="660" t="str">
        <f t="shared" si="128"/>
        <v/>
      </c>
      <c r="W1395" s="660" t="str">
        <f t="shared" si="129"/>
        <v/>
      </c>
      <c r="X1395" s="660" t="str">
        <f t="shared" si="130"/>
        <v/>
      </c>
      <c r="Y1395" s="660" t="str">
        <f t="shared" si="131"/>
        <v/>
      </c>
    </row>
    <row r="1396" spans="1:25" ht="16" x14ac:dyDescent="0.2">
      <c r="A1396" s="679"/>
      <c r="B1396" s="679"/>
      <c r="C1396" s="715"/>
      <c r="D1396" s="715"/>
      <c r="S1396" s="660"/>
      <c r="T1396" s="660" t="str">
        <f t="shared" si="126"/>
        <v/>
      </c>
      <c r="U1396" s="660" t="str">
        <f t="shared" si="127"/>
        <v/>
      </c>
      <c r="V1396" s="660" t="str">
        <f t="shared" si="128"/>
        <v/>
      </c>
      <c r="W1396" s="660" t="str">
        <f t="shared" si="129"/>
        <v/>
      </c>
      <c r="X1396" s="660" t="str">
        <f t="shared" si="130"/>
        <v/>
      </c>
      <c r="Y1396" s="660" t="str">
        <f t="shared" si="131"/>
        <v/>
      </c>
    </row>
    <row r="1397" spans="1:25" ht="16" x14ac:dyDescent="0.2">
      <c r="A1397" s="679"/>
      <c r="B1397" s="679"/>
      <c r="C1397" s="715"/>
      <c r="D1397" s="715"/>
      <c r="S1397" s="660"/>
      <c r="T1397" s="660" t="str">
        <f t="shared" si="126"/>
        <v/>
      </c>
      <c r="U1397" s="660" t="str">
        <f t="shared" si="127"/>
        <v/>
      </c>
      <c r="V1397" s="660" t="str">
        <f t="shared" si="128"/>
        <v/>
      </c>
      <c r="W1397" s="660" t="str">
        <f t="shared" si="129"/>
        <v/>
      </c>
      <c r="X1397" s="660" t="str">
        <f t="shared" si="130"/>
        <v/>
      </c>
      <c r="Y1397" s="660" t="str">
        <f t="shared" si="131"/>
        <v/>
      </c>
    </row>
    <row r="1398" spans="1:25" ht="16" x14ac:dyDescent="0.2">
      <c r="A1398" s="679"/>
      <c r="B1398" s="679"/>
      <c r="C1398" s="715"/>
      <c r="D1398" s="715"/>
      <c r="S1398" s="660"/>
      <c r="T1398" s="660" t="str">
        <f t="shared" si="126"/>
        <v/>
      </c>
      <c r="U1398" s="660" t="str">
        <f t="shared" si="127"/>
        <v/>
      </c>
      <c r="V1398" s="660" t="str">
        <f t="shared" si="128"/>
        <v/>
      </c>
      <c r="W1398" s="660" t="str">
        <f t="shared" si="129"/>
        <v/>
      </c>
      <c r="X1398" s="660" t="str">
        <f t="shared" si="130"/>
        <v/>
      </c>
      <c r="Y1398" s="660" t="str">
        <f t="shared" si="131"/>
        <v/>
      </c>
    </row>
    <row r="1399" spans="1:25" ht="16" x14ac:dyDescent="0.2">
      <c r="A1399" s="679"/>
      <c r="B1399" s="679"/>
      <c r="C1399" s="715"/>
      <c r="D1399" s="715"/>
      <c r="S1399" s="660"/>
      <c r="T1399" s="660" t="str">
        <f t="shared" si="126"/>
        <v/>
      </c>
      <c r="U1399" s="660" t="str">
        <f t="shared" si="127"/>
        <v/>
      </c>
      <c r="V1399" s="660" t="str">
        <f t="shared" si="128"/>
        <v/>
      </c>
      <c r="W1399" s="660" t="str">
        <f t="shared" si="129"/>
        <v/>
      </c>
      <c r="X1399" s="660" t="str">
        <f t="shared" si="130"/>
        <v/>
      </c>
      <c r="Y1399" s="660" t="str">
        <f t="shared" si="131"/>
        <v/>
      </c>
    </row>
    <row r="1400" spans="1:25" ht="16" x14ac:dyDescent="0.2">
      <c r="A1400" s="679"/>
      <c r="B1400" s="679"/>
      <c r="C1400" s="715"/>
      <c r="D1400" s="715"/>
      <c r="S1400" s="660"/>
      <c r="T1400" s="660" t="str">
        <f t="shared" si="126"/>
        <v/>
      </c>
      <c r="U1400" s="660" t="str">
        <f t="shared" si="127"/>
        <v/>
      </c>
      <c r="V1400" s="660" t="str">
        <f t="shared" si="128"/>
        <v/>
      </c>
      <c r="W1400" s="660" t="str">
        <f t="shared" si="129"/>
        <v/>
      </c>
      <c r="X1400" s="660" t="str">
        <f t="shared" si="130"/>
        <v/>
      </c>
      <c r="Y1400" s="660" t="str">
        <f t="shared" si="131"/>
        <v/>
      </c>
    </row>
    <row r="1401" spans="1:25" ht="16" x14ac:dyDescent="0.2">
      <c r="A1401" s="679"/>
      <c r="B1401" s="679"/>
      <c r="C1401" s="715"/>
      <c r="D1401" s="715"/>
      <c r="S1401" s="660"/>
      <c r="T1401" s="660" t="str">
        <f t="shared" si="126"/>
        <v/>
      </c>
      <c r="U1401" s="660" t="str">
        <f t="shared" si="127"/>
        <v/>
      </c>
      <c r="V1401" s="660" t="str">
        <f t="shared" si="128"/>
        <v/>
      </c>
      <c r="W1401" s="660" t="str">
        <f t="shared" si="129"/>
        <v/>
      </c>
      <c r="X1401" s="660" t="str">
        <f t="shared" si="130"/>
        <v/>
      </c>
      <c r="Y1401" s="660" t="str">
        <f t="shared" si="131"/>
        <v/>
      </c>
    </row>
    <row r="1402" spans="1:25" ht="16" x14ac:dyDescent="0.2">
      <c r="A1402" s="679"/>
      <c r="B1402" s="679"/>
      <c r="C1402" s="715"/>
      <c r="D1402" s="715"/>
      <c r="S1402" s="660"/>
      <c r="T1402" s="660" t="str">
        <f t="shared" si="126"/>
        <v/>
      </c>
      <c r="U1402" s="660" t="str">
        <f t="shared" si="127"/>
        <v/>
      </c>
      <c r="V1402" s="660" t="str">
        <f t="shared" si="128"/>
        <v/>
      </c>
      <c r="W1402" s="660" t="str">
        <f t="shared" si="129"/>
        <v/>
      </c>
      <c r="X1402" s="660" t="str">
        <f t="shared" si="130"/>
        <v/>
      </c>
      <c r="Y1402" s="660" t="str">
        <f t="shared" si="131"/>
        <v/>
      </c>
    </row>
    <row r="1403" spans="1:25" ht="16" x14ac:dyDescent="0.2">
      <c r="A1403" s="679"/>
      <c r="B1403" s="679"/>
      <c r="C1403" s="715"/>
      <c r="D1403" s="715"/>
      <c r="S1403" s="660"/>
      <c r="T1403" s="660" t="str">
        <f t="shared" si="126"/>
        <v/>
      </c>
      <c r="U1403" s="660" t="str">
        <f t="shared" si="127"/>
        <v/>
      </c>
      <c r="V1403" s="660" t="str">
        <f t="shared" si="128"/>
        <v/>
      </c>
      <c r="W1403" s="660" t="str">
        <f t="shared" si="129"/>
        <v/>
      </c>
      <c r="X1403" s="660" t="str">
        <f t="shared" si="130"/>
        <v/>
      </c>
      <c r="Y1403" s="660" t="str">
        <f t="shared" si="131"/>
        <v/>
      </c>
    </row>
    <row r="1404" spans="1:25" ht="16" x14ac:dyDescent="0.2">
      <c r="A1404" s="679"/>
      <c r="B1404" s="679"/>
      <c r="C1404" s="715"/>
      <c r="D1404" s="715"/>
      <c r="S1404" s="660"/>
      <c r="T1404" s="660" t="str">
        <f t="shared" si="126"/>
        <v/>
      </c>
      <c r="U1404" s="660" t="str">
        <f t="shared" si="127"/>
        <v/>
      </c>
      <c r="V1404" s="660" t="str">
        <f t="shared" si="128"/>
        <v/>
      </c>
      <c r="W1404" s="660" t="str">
        <f t="shared" si="129"/>
        <v/>
      </c>
      <c r="X1404" s="660" t="str">
        <f t="shared" si="130"/>
        <v/>
      </c>
      <c r="Y1404" s="660" t="str">
        <f t="shared" si="131"/>
        <v/>
      </c>
    </row>
    <row r="1405" spans="1:25" ht="16" x14ac:dyDescent="0.2">
      <c r="A1405" s="679"/>
      <c r="B1405" s="679"/>
      <c r="C1405" s="715"/>
      <c r="D1405" s="715"/>
      <c r="S1405" s="660"/>
      <c r="T1405" s="660" t="str">
        <f t="shared" si="126"/>
        <v/>
      </c>
      <c r="U1405" s="660" t="str">
        <f t="shared" si="127"/>
        <v/>
      </c>
      <c r="V1405" s="660" t="str">
        <f t="shared" si="128"/>
        <v/>
      </c>
      <c r="W1405" s="660" t="str">
        <f t="shared" si="129"/>
        <v/>
      </c>
      <c r="X1405" s="660" t="str">
        <f t="shared" si="130"/>
        <v/>
      </c>
      <c r="Y1405" s="660" t="str">
        <f t="shared" si="131"/>
        <v/>
      </c>
    </row>
    <row r="1406" spans="1:25" ht="16" x14ac:dyDescent="0.2">
      <c r="A1406" s="679"/>
      <c r="B1406" s="679"/>
      <c r="C1406" s="715"/>
      <c r="D1406" s="715"/>
      <c r="S1406" s="660"/>
      <c r="T1406" s="660" t="str">
        <f t="shared" si="126"/>
        <v/>
      </c>
      <c r="U1406" s="660" t="str">
        <f t="shared" si="127"/>
        <v/>
      </c>
      <c r="V1406" s="660" t="str">
        <f t="shared" si="128"/>
        <v/>
      </c>
      <c r="W1406" s="660" t="str">
        <f t="shared" si="129"/>
        <v/>
      </c>
      <c r="X1406" s="660" t="str">
        <f t="shared" si="130"/>
        <v/>
      </c>
      <c r="Y1406" s="660" t="str">
        <f t="shared" si="131"/>
        <v/>
      </c>
    </row>
    <row r="1407" spans="1:25" ht="16" x14ac:dyDescent="0.2">
      <c r="A1407" s="679"/>
      <c r="B1407" s="679"/>
      <c r="C1407" s="715"/>
      <c r="D1407" s="715"/>
      <c r="S1407" s="660"/>
      <c r="T1407" s="660" t="str">
        <f t="shared" si="126"/>
        <v/>
      </c>
      <c r="U1407" s="660" t="str">
        <f t="shared" si="127"/>
        <v/>
      </c>
      <c r="V1407" s="660" t="str">
        <f t="shared" si="128"/>
        <v/>
      </c>
      <c r="W1407" s="660" t="str">
        <f t="shared" si="129"/>
        <v/>
      </c>
      <c r="X1407" s="660" t="str">
        <f t="shared" si="130"/>
        <v/>
      </c>
      <c r="Y1407" s="660" t="str">
        <f t="shared" si="131"/>
        <v/>
      </c>
    </row>
    <row r="1408" spans="1:25" ht="16" x14ac:dyDescent="0.2">
      <c r="A1408" s="679"/>
      <c r="B1408" s="679"/>
      <c r="C1408" s="715"/>
      <c r="D1408" s="715"/>
      <c r="S1408" s="660"/>
      <c r="T1408" s="660" t="str">
        <f t="shared" si="126"/>
        <v/>
      </c>
      <c r="U1408" s="660" t="str">
        <f t="shared" si="127"/>
        <v/>
      </c>
      <c r="V1408" s="660" t="str">
        <f t="shared" si="128"/>
        <v/>
      </c>
      <c r="W1408" s="660" t="str">
        <f t="shared" si="129"/>
        <v/>
      </c>
      <c r="X1408" s="660" t="str">
        <f t="shared" si="130"/>
        <v/>
      </c>
      <c r="Y1408" s="660" t="str">
        <f t="shared" si="131"/>
        <v/>
      </c>
    </row>
    <row r="1409" spans="1:25" ht="16" x14ac:dyDescent="0.2">
      <c r="A1409" s="679"/>
      <c r="B1409" s="679"/>
      <c r="C1409" s="715"/>
      <c r="D1409" s="715"/>
      <c r="S1409" s="660"/>
      <c r="T1409" s="660" t="str">
        <f t="shared" si="126"/>
        <v/>
      </c>
      <c r="U1409" s="660" t="str">
        <f t="shared" si="127"/>
        <v/>
      </c>
      <c r="V1409" s="660" t="str">
        <f t="shared" si="128"/>
        <v/>
      </c>
      <c r="W1409" s="660" t="str">
        <f t="shared" si="129"/>
        <v/>
      </c>
      <c r="X1409" s="660" t="str">
        <f t="shared" si="130"/>
        <v/>
      </c>
      <c r="Y1409" s="660" t="str">
        <f t="shared" si="131"/>
        <v/>
      </c>
    </row>
    <row r="1410" spans="1:25" ht="16" x14ac:dyDescent="0.2">
      <c r="A1410" s="679"/>
      <c r="B1410" s="679"/>
      <c r="C1410" s="715"/>
      <c r="D1410" s="715"/>
      <c r="S1410" s="660"/>
      <c r="T1410" s="660" t="str">
        <f t="shared" si="126"/>
        <v/>
      </c>
      <c r="U1410" s="660" t="str">
        <f t="shared" si="127"/>
        <v/>
      </c>
      <c r="V1410" s="660" t="str">
        <f t="shared" si="128"/>
        <v/>
      </c>
      <c r="W1410" s="660" t="str">
        <f t="shared" si="129"/>
        <v/>
      </c>
      <c r="X1410" s="660" t="str">
        <f t="shared" si="130"/>
        <v/>
      </c>
      <c r="Y1410" s="660" t="str">
        <f t="shared" si="131"/>
        <v/>
      </c>
    </row>
    <row r="1411" spans="1:25" ht="16" x14ac:dyDescent="0.2">
      <c r="A1411" s="679"/>
      <c r="B1411" s="679"/>
      <c r="C1411" s="715"/>
      <c r="D1411" s="715"/>
      <c r="S1411" s="660"/>
      <c r="T1411" s="660" t="str">
        <f t="shared" si="126"/>
        <v/>
      </c>
      <c r="U1411" s="660" t="str">
        <f t="shared" si="127"/>
        <v/>
      </c>
      <c r="V1411" s="660" t="str">
        <f t="shared" si="128"/>
        <v/>
      </c>
      <c r="W1411" s="660" t="str">
        <f t="shared" si="129"/>
        <v/>
      </c>
      <c r="X1411" s="660" t="str">
        <f t="shared" si="130"/>
        <v/>
      </c>
      <c r="Y1411" s="660" t="str">
        <f t="shared" si="131"/>
        <v/>
      </c>
    </row>
    <row r="1412" spans="1:25" ht="16" x14ac:dyDescent="0.2">
      <c r="A1412" s="679"/>
      <c r="B1412" s="679"/>
      <c r="C1412" s="715"/>
      <c r="D1412" s="715"/>
      <c r="S1412" s="660"/>
      <c r="T1412" s="660" t="str">
        <f t="shared" ref="T1412:T1475" si="132">IF(LEN($A1412)&gt;=2,LEFT($A1412,6),"")</f>
        <v/>
      </c>
      <c r="U1412" s="660" t="str">
        <f t="shared" ref="U1412:U1475" si="133">IF(LEN($A1412)&gt;=2,LEFT($A1412,5),"")</f>
        <v/>
      </c>
      <c r="V1412" s="660" t="str">
        <f t="shared" ref="V1412:V1475" si="134">IF(LEN($A1412)&gt;=2,LEFT($A1412,4),"")</f>
        <v/>
      </c>
      <c r="W1412" s="660" t="str">
        <f t="shared" ref="W1412:W1475" si="135">IF(LEN($A1412)&gt;=2,LEFT($A1412,3),"")</f>
        <v/>
      </c>
      <c r="X1412" s="660" t="str">
        <f t="shared" ref="X1412:X1475" si="136">IF(LEN($A1412)&gt;=2,LEFT($A1412,2),"")</f>
        <v/>
      </c>
      <c r="Y1412" s="660" t="str">
        <f t="shared" ref="Y1412:Y1475" si="137">IF(LEN($A1412)&gt;=2,LEFT($A1412,1),"")</f>
        <v/>
      </c>
    </row>
    <row r="1413" spans="1:25" ht="16" x14ac:dyDescent="0.2">
      <c r="A1413" s="679"/>
      <c r="B1413" s="679"/>
      <c r="C1413" s="715"/>
      <c r="D1413" s="715"/>
      <c r="S1413" s="660"/>
      <c r="T1413" s="660" t="str">
        <f t="shared" si="132"/>
        <v/>
      </c>
      <c r="U1413" s="660" t="str">
        <f t="shared" si="133"/>
        <v/>
      </c>
      <c r="V1413" s="660" t="str">
        <f t="shared" si="134"/>
        <v/>
      </c>
      <c r="W1413" s="660" t="str">
        <f t="shared" si="135"/>
        <v/>
      </c>
      <c r="X1413" s="660" t="str">
        <f t="shared" si="136"/>
        <v/>
      </c>
      <c r="Y1413" s="660" t="str">
        <f t="shared" si="137"/>
        <v/>
      </c>
    </row>
    <row r="1414" spans="1:25" ht="16" x14ac:dyDescent="0.2">
      <c r="A1414" s="679"/>
      <c r="B1414" s="679"/>
      <c r="C1414" s="715"/>
      <c r="D1414" s="715"/>
      <c r="S1414" s="660"/>
      <c r="T1414" s="660" t="str">
        <f t="shared" si="132"/>
        <v/>
      </c>
      <c r="U1414" s="660" t="str">
        <f t="shared" si="133"/>
        <v/>
      </c>
      <c r="V1414" s="660" t="str">
        <f t="shared" si="134"/>
        <v/>
      </c>
      <c r="W1414" s="660" t="str">
        <f t="shared" si="135"/>
        <v/>
      </c>
      <c r="X1414" s="660" t="str">
        <f t="shared" si="136"/>
        <v/>
      </c>
      <c r="Y1414" s="660" t="str">
        <f t="shared" si="137"/>
        <v/>
      </c>
    </row>
    <row r="1415" spans="1:25" ht="16" x14ac:dyDescent="0.2">
      <c r="A1415" s="679"/>
      <c r="B1415" s="679"/>
      <c r="C1415" s="715"/>
      <c r="D1415" s="715"/>
      <c r="S1415" s="660"/>
      <c r="T1415" s="660" t="str">
        <f t="shared" si="132"/>
        <v/>
      </c>
      <c r="U1415" s="660" t="str">
        <f t="shared" si="133"/>
        <v/>
      </c>
      <c r="V1415" s="660" t="str">
        <f t="shared" si="134"/>
        <v/>
      </c>
      <c r="W1415" s="660" t="str">
        <f t="shared" si="135"/>
        <v/>
      </c>
      <c r="X1415" s="660" t="str">
        <f t="shared" si="136"/>
        <v/>
      </c>
      <c r="Y1415" s="660" t="str">
        <f t="shared" si="137"/>
        <v/>
      </c>
    </row>
    <row r="1416" spans="1:25" ht="16" x14ac:dyDescent="0.2">
      <c r="A1416" s="679"/>
      <c r="B1416" s="679"/>
      <c r="C1416" s="715"/>
      <c r="D1416" s="715"/>
      <c r="S1416" s="660"/>
      <c r="T1416" s="660" t="str">
        <f t="shared" si="132"/>
        <v/>
      </c>
      <c r="U1416" s="660" t="str">
        <f t="shared" si="133"/>
        <v/>
      </c>
      <c r="V1416" s="660" t="str">
        <f t="shared" si="134"/>
        <v/>
      </c>
      <c r="W1416" s="660" t="str">
        <f t="shared" si="135"/>
        <v/>
      </c>
      <c r="X1416" s="660" t="str">
        <f t="shared" si="136"/>
        <v/>
      </c>
      <c r="Y1416" s="660" t="str">
        <f t="shared" si="137"/>
        <v/>
      </c>
    </row>
    <row r="1417" spans="1:25" ht="16" x14ac:dyDescent="0.2">
      <c r="A1417" s="679"/>
      <c r="B1417" s="679"/>
      <c r="C1417" s="715"/>
      <c r="D1417" s="715"/>
      <c r="S1417" s="660"/>
      <c r="T1417" s="660" t="str">
        <f t="shared" si="132"/>
        <v/>
      </c>
      <c r="U1417" s="660" t="str">
        <f t="shared" si="133"/>
        <v/>
      </c>
      <c r="V1417" s="660" t="str">
        <f t="shared" si="134"/>
        <v/>
      </c>
      <c r="W1417" s="660" t="str">
        <f t="shared" si="135"/>
        <v/>
      </c>
      <c r="X1417" s="660" t="str">
        <f t="shared" si="136"/>
        <v/>
      </c>
      <c r="Y1417" s="660" t="str">
        <f t="shared" si="137"/>
        <v/>
      </c>
    </row>
    <row r="1418" spans="1:25" ht="16" x14ac:dyDescent="0.2">
      <c r="A1418" s="679"/>
      <c r="B1418" s="679"/>
      <c r="C1418" s="715"/>
      <c r="D1418" s="715"/>
      <c r="S1418" s="660"/>
      <c r="T1418" s="660" t="str">
        <f t="shared" si="132"/>
        <v/>
      </c>
      <c r="U1418" s="660" t="str">
        <f t="shared" si="133"/>
        <v/>
      </c>
      <c r="V1418" s="660" t="str">
        <f t="shared" si="134"/>
        <v/>
      </c>
      <c r="W1418" s="660" t="str">
        <f t="shared" si="135"/>
        <v/>
      </c>
      <c r="X1418" s="660" t="str">
        <f t="shared" si="136"/>
        <v/>
      </c>
      <c r="Y1418" s="660" t="str">
        <f t="shared" si="137"/>
        <v/>
      </c>
    </row>
    <row r="1419" spans="1:25" ht="16" x14ac:dyDescent="0.2">
      <c r="A1419" s="679"/>
      <c r="B1419" s="679"/>
      <c r="C1419" s="715"/>
      <c r="D1419" s="715"/>
      <c r="S1419" s="660"/>
      <c r="T1419" s="660" t="str">
        <f t="shared" si="132"/>
        <v/>
      </c>
      <c r="U1419" s="660" t="str">
        <f t="shared" si="133"/>
        <v/>
      </c>
      <c r="V1419" s="660" t="str">
        <f t="shared" si="134"/>
        <v/>
      </c>
      <c r="W1419" s="660" t="str">
        <f t="shared" si="135"/>
        <v/>
      </c>
      <c r="X1419" s="660" t="str">
        <f t="shared" si="136"/>
        <v/>
      </c>
      <c r="Y1419" s="660" t="str">
        <f t="shared" si="137"/>
        <v/>
      </c>
    </row>
    <row r="1420" spans="1:25" ht="16" x14ac:dyDescent="0.2">
      <c r="A1420" s="679"/>
      <c r="B1420" s="679"/>
      <c r="C1420" s="715"/>
      <c r="D1420" s="715"/>
      <c r="S1420" s="660"/>
      <c r="T1420" s="660" t="str">
        <f t="shared" si="132"/>
        <v/>
      </c>
      <c r="U1420" s="660" t="str">
        <f t="shared" si="133"/>
        <v/>
      </c>
      <c r="V1420" s="660" t="str">
        <f t="shared" si="134"/>
        <v/>
      </c>
      <c r="W1420" s="660" t="str">
        <f t="shared" si="135"/>
        <v/>
      </c>
      <c r="X1420" s="660" t="str">
        <f t="shared" si="136"/>
        <v/>
      </c>
      <c r="Y1420" s="660" t="str">
        <f t="shared" si="137"/>
        <v/>
      </c>
    </row>
    <row r="1421" spans="1:25" ht="16" x14ac:dyDescent="0.2">
      <c r="A1421" s="679"/>
      <c r="B1421" s="679"/>
      <c r="C1421" s="715"/>
      <c r="D1421" s="715"/>
      <c r="S1421" s="660"/>
      <c r="T1421" s="660" t="str">
        <f t="shared" si="132"/>
        <v/>
      </c>
      <c r="U1421" s="660" t="str">
        <f t="shared" si="133"/>
        <v/>
      </c>
      <c r="V1421" s="660" t="str">
        <f t="shared" si="134"/>
        <v/>
      </c>
      <c r="W1421" s="660" t="str">
        <f t="shared" si="135"/>
        <v/>
      </c>
      <c r="X1421" s="660" t="str">
        <f t="shared" si="136"/>
        <v/>
      </c>
      <c r="Y1421" s="660" t="str">
        <f t="shared" si="137"/>
        <v/>
      </c>
    </row>
    <row r="1422" spans="1:25" ht="16" x14ac:dyDescent="0.2">
      <c r="A1422" s="679"/>
      <c r="B1422" s="679"/>
      <c r="C1422" s="715"/>
      <c r="D1422" s="715"/>
      <c r="S1422" s="660"/>
      <c r="T1422" s="660" t="str">
        <f t="shared" si="132"/>
        <v/>
      </c>
      <c r="U1422" s="660" t="str">
        <f t="shared" si="133"/>
        <v/>
      </c>
      <c r="V1422" s="660" t="str">
        <f t="shared" si="134"/>
        <v/>
      </c>
      <c r="W1422" s="660" t="str">
        <f t="shared" si="135"/>
        <v/>
      </c>
      <c r="X1422" s="660" t="str">
        <f t="shared" si="136"/>
        <v/>
      </c>
      <c r="Y1422" s="660" t="str">
        <f t="shared" si="137"/>
        <v/>
      </c>
    </row>
    <row r="1423" spans="1:25" ht="16" x14ac:dyDescent="0.2">
      <c r="A1423" s="679"/>
      <c r="B1423" s="679"/>
      <c r="C1423" s="715"/>
      <c r="D1423" s="715"/>
      <c r="S1423" s="660"/>
      <c r="T1423" s="660" t="str">
        <f t="shared" si="132"/>
        <v/>
      </c>
      <c r="U1423" s="660" t="str">
        <f t="shared" si="133"/>
        <v/>
      </c>
      <c r="V1423" s="660" t="str">
        <f t="shared" si="134"/>
        <v/>
      </c>
      <c r="W1423" s="660" t="str">
        <f t="shared" si="135"/>
        <v/>
      </c>
      <c r="X1423" s="660" t="str">
        <f t="shared" si="136"/>
        <v/>
      </c>
      <c r="Y1423" s="660" t="str">
        <f t="shared" si="137"/>
        <v/>
      </c>
    </row>
    <row r="1424" spans="1:25" ht="16" x14ac:dyDescent="0.2">
      <c r="A1424" s="679"/>
      <c r="B1424" s="679"/>
      <c r="C1424" s="715"/>
      <c r="D1424" s="715"/>
      <c r="S1424" s="660"/>
      <c r="T1424" s="660" t="str">
        <f t="shared" si="132"/>
        <v/>
      </c>
      <c r="U1424" s="660" t="str">
        <f t="shared" si="133"/>
        <v/>
      </c>
      <c r="V1424" s="660" t="str">
        <f t="shared" si="134"/>
        <v/>
      </c>
      <c r="W1424" s="660" t="str">
        <f t="shared" si="135"/>
        <v/>
      </c>
      <c r="X1424" s="660" t="str">
        <f t="shared" si="136"/>
        <v/>
      </c>
      <c r="Y1424" s="660" t="str">
        <f t="shared" si="137"/>
        <v/>
      </c>
    </row>
    <row r="1425" spans="1:25" ht="16" x14ac:dyDescent="0.2">
      <c r="A1425" s="679"/>
      <c r="B1425" s="679"/>
      <c r="C1425" s="715"/>
      <c r="D1425" s="715"/>
      <c r="S1425" s="660"/>
      <c r="T1425" s="660" t="str">
        <f t="shared" si="132"/>
        <v/>
      </c>
      <c r="U1425" s="660" t="str">
        <f t="shared" si="133"/>
        <v/>
      </c>
      <c r="V1425" s="660" t="str">
        <f t="shared" si="134"/>
        <v/>
      </c>
      <c r="W1425" s="660" t="str">
        <f t="shared" si="135"/>
        <v/>
      </c>
      <c r="X1425" s="660" t="str">
        <f t="shared" si="136"/>
        <v/>
      </c>
      <c r="Y1425" s="660" t="str">
        <f t="shared" si="137"/>
        <v/>
      </c>
    </row>
    <row r="1426" spans="1:25" ht="16" x14ac:dyDescent="0.2">
      <c r="A1426" s="679"/>
      <c r="B1426" s="679"/>
      <c r="C1426" s="715"/>
      <c r="D1426" s="715"/>
      <c r="S1426" s="660"/>
      <c r="T1426" s="660" t="str">
        <f t="shared" si="132"/>
        <v/>
      </c>
      <c r="U1426" s="660" t="str">
        <f t="shared" si="133"/>
        <v/>
      </c>
      <c r="V1426" s="660" t="str">
        <f t="shared" si="134"/>
        <v/>
      </c>
      <c r="W1426" s="660" t="str">
        <f t="shared" si="135"/>
        <v/>
      </c>
      <c r="X1426" s="660" t="str">
        <f t="shared" si="136"/>
        <v/>
      </c>
      <c r="Y1426" s="660" t="str">
        <f t="shared" si="137"/>
        <v/>
      </c>
    </row>
    <row r="1427" spans="1:25" ht="16" x14ac:dyDescent="0.2">
      <c r="A1427" s="679"/>
      <c r="B1427" s="679"/>
      <c r="C1427" s="715"/>
      <c r="D1427" s="715"/>
      <c r="S1427" s="660"/>
      <c r="T1427" s="660" t="str">
        <f t="shared" si="132"/>
        <v/>
      </c>
      <c r="U1427" s="660" t="str">
        <f t="shared" si="133"/>
        <v/>
      </c>
      <c r="V1427" s="660" t="str">
        <f t="shared" si="134"/>
        <v/>
      </c>
      <c r="W1427" s="660" t="str">
        <f t="shared" si="135"/>
        <v/>
      </c>
      <c r="X1427" s="660" t="str">
        <f t="shared" si="136"/>
        <v/>
      </c>
      <c r="Y1427" s="660" t="str">
        <f t="shared" si="137"/>
        <v/>
      </c>
    </row>
    <row r="1428" spans="1:25" ht="16" x14ac:dyDescent="0.2">
      <c r="A1428" s="679"/>
      <c r="B1428" s="679"/>
      <c r="C1428" s="715"/>
      <c r="D1428" s="715"/>
      <c r="S1428" s="660"/>
      <c r="T1428" s="660" t="str">
        <f t="shared" si="132"/>
        <v/>
      </c>
      <c r="U1428" s="660" t="str">
        <f t="shared" si="133"/>
        <v/>
      </c>
      <c r="V1428" s="660" t="str">
        <f t="shared" si="134"/>
        <v/>
      </c>
      <c r="W1428" s="660" t="str">
        <f t="shared" si="135"/>
        <v/>
      </c>
      <c r="X1428" s="660" t="str">
        <f t="shared" si="136"/>
        <v/>
      </c>
      <c r="Y1428" s="660" t="str">
        <f t="shared" si="137"/>
        <v/>
      </c>
    </row>
    <row r="1429" spans="1:25" ht="16" x14ac:dyDescent="0.2">
      <c r="A1429" s="679"/>
      <c r="B1429" s="679"/>
      <c r="C1429" s="715"/>
      <c r="D1429" s="715"/>
      <c r="S1429" s="660"/>
      <c r="T1429" s="660" t="str">
        <f t="shared" si="132"/>
        <v/>
      </c>
      <c r="U1429" s="660" t="str">
        <f t="shared" si="133"/>
        <v/>
      </c>
      <c r="V1429" s="660" t="str">
        <f t="shared" si="134"/>
        <v/>
      </c>
      <c r="W1429" s="660" t="str">
        <f t="shared" si="135"/>
        <v/>
      </c>
      <c r="X1429" s="660" t="str">
        <f t="shared" si="136"/>
        <v/>
      </c>
      <c r="Y1429" s="660" t="str">
        <f t="shared" si="137"/>
        <v/>
      </c>
    </row>
    <row r="1430" spans="1:25" ht="16" x14ac:dyDescent="0.2">
      <c r="A1430" s="679"/>
      <c r="B1430" s="679"/>
      <c r="C1430" s="715"/>
      <c r="D1430" s="715"/>
      <c r="S1430" s="660"/>
      <c r="T1430" s="660" t="str">
        <f t="shared" si="132"/>
        <v/>
      </c>
      <c r="U1430" s="660" t="str">
        <f t="shared" si="133"/>
        <v/>
      </c>
      <c r="V1430" s="660" t="str">
        <f t="shared" si="134"/>
        <v/>
      </c>
      <c r="W1430" s="660" t="str">
        <f t="shared" si="135"/>
        <v/>
      </c>
      <c r="X1430" s="660" t="str">
        <f t="shared" si="136"/>
        <v/>
      </c>
      <c r="Y1430" s="660" t="str">
        <f t="shared" si="137"/>
        <v/>
      </c>
    </row>
    <row r="1431" spans="1:25" ht="16" x14ac:dyDescent="0.2">
      <c r="A1431" s="679"/>
      <c r="B1431" s="679"/>
      <c r="C1431" s="715"/>
      <c r="D1431" s="715"/>
      <c r="S1431" s="660"/>
      <c r="T1431" s="660" t="str">
        <f t="shared" si="132"/>
        <v/>
      </c>
      <c r="U1431" s="660" t="str">
        <f t="shared" si="133"/>
        <v/>
      </c>
      <c r="V1431" s="660" t="str">
        <f t="shared" si="134"/>
        <v/>
      </c>
      <c r="W1431" s="660" t="str">
        <f t="shared" si="135"/>
        <v/>
      </c>
      <c r="X1431" s="660" t="str">
        <f t="shared" si="136"/>
        <v/>
      </c>
      <c r="Y1431" s="660" t="str">
        <f t="shared" si="137"/>
        <v/>
      </c>
    </row>
    <row r="1432" spans="1:25" ht="16" x14ac:dyDescent="0.2">
      <c r="A1432" s="679"/>
      <c r="B1432" s="679"/>
      <c r="C1432" s="715"/>
      <c r="D1432" s="715"/>
      <c r="S1432" s="660"/>
      <c r="T1432" s="660" t="str">
        <f t="shared" si="132"/>
        <v/>
      </c>
      <c r="U1432" s="660" t="str">
        <f t="shared" si="133"/>
        <v/>
      </c>
      <c r="V1432" s="660" t="str">
        <f t="shared" si="134"/>
        <v/>
      </c>
      <c r="W1432" s="660" t="str">
        <f t="shared" si="135"/>
        <v/>
      </c>
      <c r="X1432" s="660" t="str">
        <f t="shared" si="136"/>
        <v/>
      </c>
      <c r="Y1432" s="660" t="str">
        <f t="shared" si="137"/>
        <v/>
      </c>
    </row>
    <row r="1433" spans="1:25" ht="16" x14ac:dyDescent="0.2">
      <c r="A1433" s="679"/>
      <c r="B1433" s="679"/>
      <c r="C1433" s="715"/>
      <c r="D1433" s="715"/>
      <c r="S1433" s="660"/>
      <c r="T1433" s="660" t="str">
        <f t="shared" si="132"/>
        <v/>
      </c>
      <c r="U1433" s="660" t="str">
        <f t="shared" si="133"/>
        <v/>
      </c>
      <c r="V1433" s="660" t="str">
        <f t="shared" si="134"/>
        <v/>
      </c>
      <c r="W1433" s="660" t="str">
        <f t="shared" si="135"/>
        <v/>
      </c>
      <c r="X1433" s="660" t="str">
        <f t="shared" si="136"/>
        <v/>
      </c>
      <c r="Y1433" s="660" t="str">
        <f t="shared" si="137"/>
        <v/>
      </c>
    </row>
    <row r="1434" spans="1:25" ht="16" x14ac:dyDescent="0.2">
      <c r="A1434" s="679"/>
      <c r="B1434" s="679"/>
      <c r="C1434" s="715"/>
      <c r="D1434" s="715"/>
      <c r="S1434" s="660"/>
      <c r="T1434" s="660" t="str">
        <f t="shared" si="132"/>
        <v/>
      </c>
      <c r="U1434" s="660" t="str">
        <f t="shared" si="133"/>
        <v/>
      </c>
      <c r="V1434" s="660" t="str">
        <f t="shared" si="134"/>
        <v/>
      </c>
      <c r="W1434" s="660" t="str">
        <f t="shared" si="135"/>
        <v/>
      </c>
      <c r="X1434" s="660" t="str">
        <f t="shared" si="136"/>
        <v/>
      </c>
      <c r="Y1434" s="660" t="str">
        <f t="shared" si="137"/>
        <v/>
      </c>
    </row>
    <row r="1435" spans="1:25" ht="16" x14ac:dyDescent="0.2">
      <c r="A1435" s="679"/>
      <c r="B1435" s="679"/>
      <c r="C1435" s="715"/>
      <c r="D1435" s="715"/>
      <c r="S1435" s="660"/>
      <c r="T1435" s="660" t="str">
        <f t="shared" si="132"/>
        <v/>
      </c>
      <c r="U1435" s="660" t="str">
        <f t="shared" si="133"/>
        <v/>
      </c>
      <c r="V1435" s="660" t="str">
        <f t="shared" si="134"/>
        <v/>
      </c>
      <c r="W1435" s="660" t="str">
        <f t="shared" si="135"/>
        <v/>
      </c>
      <c r="X1435" s="660" t="str">
        <f t="shared" si="136"/>
        <v/>
      </c>
      <c r="Y1435" s="660" t="str">
        <f t="shared" si="137"/>
        <v/>
      </c>
    </row>
    <row r="1436" spans="1:25" ht="16" x14ac:dyDescent="0.2">
      <c r="A1436" s="679"/>
      <c r="B1436" s="679"/>
      <c r="C1436" s="715"/>
      <c r="D1436" s="715"/>
      <c r="S1436" s="660"/>
      <c r="T1436" s="660" t="str">
        <f t="shared" si="132"/>
        <v/>
      </c>
      <c r="U1436" s="660" t="str">
        <f t="shared" si="133"/>
        <v/>
      </c>
      <c r="V1436" s="660" t="str">
        <f t="shared" si="134"/>
        <v/>
      </c>
      <c r="W1436" s="660" t="str">
        <f t="shared" si="135"/>
        <v/>
      </c>
      <c r="X1436" s="660" t="str">
        <f t="shared" si="136"/>
        <v/>
      </c>
      <c r="Y1436" s="660" t="str">
        <f t="shared" si="137"/>
        <v/>
      </c>
    </row>
    <row r="1437" spans="1:25" ht="16" x14ac:dyDescent="0.2">
      <c r="A1437" s="679"/>
      <c r="B1437" s="679"/>
      <c r="C1437" s="715"/>
      <c r="D1437" s="715"/>
      <c r="S1437" s="660"/>
      <c r="T1437" s="660" t="str">
        <f t="shared" si="132"/>
        <v/>
      </c>
      <c r="U1437" s="660" t="str">
        <f t="shared" si="133"/>
        <v/>
      </c>
      <c r="V1437" s="660" t="str">
        <f t="shared" si="134"/>
        <v/>
      </c>
      <c r="W1437" s="660" t="str">
        <f t="shared" si="135"/>
        <v/>
      </c>
      <c r="X1437" s="660" t="str">
        <f t="shared" si="136"/>
        <v/>
      </c>
      <c r="Y1437" s="660" t="str">
        <f t="shared" si="137"/>
        <v/>
      </c>
    </row>
    <row r="1438" spans="1:25" ht="16" x14ac:dyDescent="0.2">
      <c r="A1438" s="679"/>
      <c r="B1438" s="679"/>
      <c r="C1438" s="715"/>
      <c r="D1438" s="715"/>
      <c r="S1438" s="660"/>
      <c r="T1438" s="660" t="str">
        <f t="shared" si="132"/>
        <v/>
      </c>
      <c r="U1438" s="660" t="str">
        <f t="shared" si="133"/>
        <v/>
      </c>
      <c r="V1438" s="660" t="str">
        <f t="shared" si="134"/>
        <v/>
      </c>
      <c r="W1438" s="660" t="str">
        <f t="shared" si="135"/>
        <v/>
      </c>
      <c r="X1438" s="660" t="str">
        <f t="shared" si="136"/>
        <v/>
      </c>
      <c r="Y1438" s="660" t="str">
        <f t="shared" si="137"/>
        <v/>
      </c>
    </row>
    <row r="1439" spans="1:25" ht="16" x14ac:dyDescent="0.2">
      <c r="A1439" s="679"/>
      <c r="B1439" s="679"/>
      <c r="C1439" s="715"/>
      <c r="D1439" s="715"/>
      <c r="S1439" s="660"/>
      <c r="T1439" s="660" t="str">
        <f t="shared" si="132"/>
        <v/>
      </c>
      <c r="U1439" s="660" t="str">
        <f t="shared" si="133"/>
        <v/>
      </c>
      <c r="V1439" s="660" t="str">
        <f t="shared" si="134"/>
        <v/>
      </c>
      <c r="W1439" s="660" t="str">
        <f t="shared" si="135"/>
        <v/>
      </c>
      <c r="X1439" s="660" t="str">
        <f t="shared" si="136"/>
        <v/>
      </c>
      <c r="Y1439" s="660" t="str">
        <f t="shared" si="137"/>
        <v/>
      </c>
    </row>
    <row r="1440" spans="1:25" ht="16" x14ac:dyDescent="0.2">
      <c r="A1440" s="679"/>
      <c r="B1440" s="679"/>
      <c r="C1440" s="715"/>
      <c r="D1440" s="715"/>
      <c r="S1440" s="660"/>
      <c r="T1440" s="660" t="str">
        <f t="shared" si="132"/>
        <v/>
      </c>
      <c r="U1440" s="660" t="str">
        <f t="shared" si="133"/>
        <v/>
      </c>
      <c r="V1440" s="660" t="str">
        <f t="shared" si="134"/>
        <v/>
      </c>
      <c r="W1440" s="660" t="str">
        <f t="shared" si="135"/>
        <v/>
      </c>
      <c r="X1440" s="660" t="str">
        <f t="shared" si="136"/>
        <v/>
      </c>
      <c r="Y1440" s="660" t="str">
        <f t="shared" si="137"/>
        <v/>
      </c>
    </row>
    <row r="1441" spans="1:25" ht="16" x14ac:dyDescent="0.2">
      <c r="A1441" s="679"/>
      <c r="B1441" s="679"/>
      <c r="C1441" s="715"/>
      <c r="D1441" s="715"/>
      <c r="S1441" s="660"/>
      <c r="T1441" s="660" t="str">
        <f t="shared" si="132"/>
        <v/>
      </c>
      <c r="U1441" s="660" t="str">
        <f t="shared" si="133"/>
        <v/>
      </c>
      <c r="V1441" s="660" t="str">
        <f t="shared" si="134"/>
        <v/>
      </c>
      <c r="W1441" s="660" t="str">
        <f t="shared" si="135"/>
        <v/>
      </c>
      <c r="X1441" s="660" t="str">
        <f t="shared" si="136"/>
        <v/>
      </c>
      <c r="Y1441" s="660" t="str">
        <f t="shared" si="137"/>
        <v/>
      </c>
    </row>
    <row r="1442" spans="1:25" ht="16" x14ac:dyDescent="0.2">
      <c r="A1442" s="679"/>
      <c r="B1442" s="679"/>
      <c r="C1442" s="715"/>
      <c r="D1442" s="715"/>
      <c r="S1442" s="660"/>
      <c r="T1442" s="660" t="str">
        <f t="shared" si="132"/>
        <v/>
      </c>
      <c r="U1442" s="660" t="str">
        <f t="shared" si="133"/>
        <v/>
      </c>
      <c r="V1442" s="660" t="str">
        <f t="shared" si="134"/>
        <v/>
      </c>
      <c r="W1442" s="660" t="str">
        <f t="shared" si="135"/>
        <v/>
      </c>
      <c r="X1442" s="660" t="str">
        <f t="shared" si="136"/>
        <v/>
      </c>
      <c r="Y1442" s="660" t="str">
        <f t="shared" si="137"/>
        <v/>
      </c>
    </row>
    <row r="1443" spans="1:25" ht="16" x14ac:dyDescent="0.2">
      <c r="A1443" s="679"/>
      <c r="B1443" s="679"/>
      <c r="C1443" s="715"/>
      <c r="D1443" s="715"/>
      <c r="S1443" s="660"/>
      <c r="T1443" s="660" t="str">
        <f t="shared" si="132"/>
        <v/>
      </c>
      <c r="U1443" s="660" t="str">
        <f t="shared" si="133"/>
        <v/>
      </c>
      <c r="V1443" s="660" t="str">
        <f t="shared" si="134"/>
        <v/>
      </c>
      <c r="W1443" s="660" t="str">
        <f t="shared" si="135"/>
        <v/>
      </c>
      <c r="X1443" s="660" t="str">
        <f t="shared" si="136"/>
        <v/>
      </c>
      <c r="Y1443" s="660" t="str">
        <f t="shared" si="137"/>
        <v/>
      </c>
    </row>
    <row r="1444" spans="1:25" ht="16" x14ac:dyDescent="0.2">
      <c r="A1444" s="679"/>
      <c r="B1444" s="679"/>
      <c r="C1444" s="715"/>
      <c r="D1444" s="715"/>
      <c r="S1444" s="660"/>
      <c r="T1444" s="660" t="str">
        <f t="shared" si="132"/>
        <v/>
      </c>
      <c r="U1444" s="660" t="str">
        <f t="shared" si="133"/>
        <v/>
      </c>
      <c r="V1444" s="660" t="str">
        <f t="shared" si="134"/>
        <v/>
      </c>
      <c r="W1444" s="660" t="str">
        <f t="shared" si="135"/>
        <v/>
      </c>
      <c r="X1444" s="660" t="str">
        <f t="shared" si="136"/>
        <v/>
      </c>
      <c r="Y1444" s="660" t="str">
        <f t="shared" si="137"/>
        <v/>
      </c>
    </row>
    <row r="1445" spans="1:25" ht="16" x14ac:dyDescent="0.2">
      <c r="A1445" s="679"/>
      <c r="B1445" s="679"/>
      <c r="C1445" s="715"/>
      <c r="D1445" s="715"/>
      <c r="S1445" s="660"/>
      <c r="T1445" s="660" t="str">
        <f t="shared" si="132"/>
        <v/>
      </c>
      <c r="U1445" s="660" t="str">
        <f t="shared" si="133"/>
        <v/>
      </c>
      <c r="V1445" s="660" t="str">
        <f t="shared" si="134"/>
        <v/>
      </c>
      <c r="W1445" s="660" t="str">
        <f t="shared" si="135"/>
        <v/>
      </c>
      <c r="X1445" s="660" t="str">
        <f t="shared" si="136"/>
        <v/>
      </c>
      <c r="Y1445" s="660" t="str">
        <f t="shared" si="137"/>
        <v/>
      </c>
    </row>
    <row r="1446" spans="1:25" ht="16" x14ac:dyDescent="0.2">
      <c r="A1446" s="679"/>
      <c r="B1446" s="679"/>
      <c r="C1446" s="715"/>
      <c r="D1446" s="715"/>
      <c r="S1446" s="660"/>
      <c r="T1446" s="660" t="str">
        <f t="shared" si="132"/>
        <v/>
      </c>
      <c r="U1446" s="660" t="str">
        <f t="shared" si="133"/>
        <v/>
      </c>
      <c r="V1446" s="660" t="str">
        <f t="shared" si="134"/>
        <v/>
      </c>
      <c r="W1446" s="660" t="str">
        <f t="shared" si="135"/>
        <v/>
      </c>
      <c r="X1446" s="660" t="str">
        <f t="shared" si="136"/>
        <v/>
      </c>
      <c r="Y1446" s="660" t="str">
        <f t="shared" si="137"/>
        <v/>
      </c>
    </row>
    <row r="1447" spans="1:25" ht="16" x14ac:dyDescent="0.2">
      <c r="A1447" s="679"/>
      <c r="B1447" s="679"/>
      <c r="C1447" s="715"/>
      <c r="D1447" s="715"/>
      <c r="S1447" s="660"/>
      <c r="T1447" s="660" t="str">
        <f t="shared" si="132"/>
        <v/>
      </c>
      <c r="U1447" s="660" t="str">
        <f t="shared" si="133"/>
        <v/>
      </c>
      <c r="V1447" s="660" t="str">
        <f t="shared" si="134"/>
        <v/>
      </c>
      <c r="W1447" s="660" t="str">
        <f t="shared" si="135"/>
        <v/>
      </c>
      <c r="X1447" s="660" t="str">
        <f t="shared" si="136"/>
        <v/>
      </c>
      <c r="Y1447" s="660" t="str">
        <f t="shared" si="137"/>
        <v/>
      </c>
    </row>
    <row r="1448" spans="1:25" ht="16" x14ac:dyDescent="0.2">
      <c r="A1448" s="679"/>
      <c r="B1448" s="679"/>
      <c r="C1448" s="715"/>
      <c r="D1448" s="715"/>
      <c r="S1448" s="660"/>
      <c r="T1448" s="660" t="str">
        <f t="shared" si="132"/>
        <v/>
      </c>
      <c r="U1448" s="660" t="str">
        <f t="shared" si="133"/>
        <v/>
      </c>
      <c r="V1448" s="660" t="str">
        <f t="shared" si="134"/>
        <v/>
      </c>
      <c r="W1448" s="660" t="str">
        <f t="shared" si="135"/>
        <v/>
      </c>
      <c r="X1448" s="660" t="str">
        <f t="shared" si="136"/>
        <v/>
      </c>
      <c r="Y1448" s="660" t="str">
        <f t="shared" si="137"/>
        <v/>
      </c>
    </row>
    <row r="1449" spans="1:25" ht="16" x14ac:dyDescent="0.2">
      <c r="A1449" s="679"/>
      <c r="B1449" s="679"/>
      <c r="C1449" s="715"/>
      <c r="D1449" s="715"/>
      <c r="S1449" s="660"/>
      <c r="T1449" s="660" t="str">
        <f t="shared" si="132"/>
        <v/>
      </c>
      <c r="U1449" s="660" t="str">
        <f t="shared" si="133"/>
        <v/>
      </c>
      <c r="V1449" s="660" t="str">
        <f t="shared" si="134"/>
        <v/>
      </c>
      <c r="W1449" s="660" t="str">
        <f t="shared" si="135"/>
        <v/>
      </c>
      <c r="X1449" s="660" t="str">
        <f t="shared" si="136"/>
        <v/>
      </c>
      <c r="Y1449" s="660" t="str">
        <f t="shared" si="137"/>
        <v/>
      </c>
    </row>
    <row r="1450" spans="1:25" ht="16" x14ac:dyDescent="0.2">
      <c r="A1450" s="679"/>
      <c r="B1450" s="679"/>
      <c r="C1450" s="715"/>
      <c r="D1450" s="715"/>
      <c r="S1450" s="660"/>
      <c r="T1450" s="660" t="str">
        <f t="shared" si="132"/>
        <v/>
      </c>
      <c r="U1450" s="660" t="str">
        <f t="shared" si="133"/>
        <v/>
      </c>
      <c r="V1450" s="660" t="str">
        <f t="shared" si="134"/>
        <v/>
      </c>
      <c r="W1450" s="660" t="str">
        <f t="shared" si="135"/>
        <v/>
      </c>
      <c r="X1450" s="660" t="str">
        <f t="shared" si="136"/>
        <v/>
      </c>
      <c r="Y1450" s="660" t="str">
        <f t="shared" si="137"/>
        <v/>
      </c>
    </row>
    <row r="1451" spans="1:25" ht="16" x14ac:dyDescent="0.2">
      <c r="A1451" s="679"/>
      <c r="B1451" s="679"/>
      <c r="C1451" s="715"/>
      <c r="D1451" s="715"/>
      <c r="S1451" s="660"/>
      <c r="T1451" s="660" t="str">
        <f t="shared" si="132"/>
        <v/>
      </c>
      <c r="U1451" s="660" t="str">
        <f t="shared" si="133"/>
        <v/>
      </c>
      <c r="V1451" s="660" t="str">
        <f t="shared" si="134"/>
        <v/>
      </c>
      <c r="W1451" s="660" t="str">
        <f t="shared" si="135"/>
        <v/>
      </c>
      <c r="X1451" s="660" t="str">
        <f t="shared" si="136"/>
        <v/>
      </c>
      <c r="Y1451" s="660" t="str">
        <f t="shared" si="137"/>
        <v/>
      </c>
    </row>
    <row r="1452" spans="1:25" ht="16" x14ac:dyDescent="0.2">
      <c r="A1452" s="679"/>
      <c r="B1452" s="679"/>
      <c r="C1452" s="715"/>
      <c r="D1452" s="715"/>
      <c r="S1452" s="660"/>
      <c r="T1452" s="660" t="str">
        <f t="shared" si="132"/>
        <v/>
      </c>
      <c r="U1452" s="660" t="str">
        <f t="shared" si="133"/>
        <v/>
      </c>
      <c r="V1452" s="660" t="str">
        <f t="shared" si="134"/>
        <v/>
      </c>
      <c r="W1452" s="660" t="str">
        <f t="shared" si="135"/>
        <v/>
      </c>
      <c r="X1452" s="660" t="str">
        <f t="shared" si="136"/>
        <v/>
      </c>
      <c r="Y1452" s="660" t="str">
        <f t="shared" si="137"/>
        <v/>
      </c>
    </row>
    <row r="1453" spans="1:25" ht="16" x14ac:dyDescent="0.2">
      <c r="A1453" s="679"/>
      <c r="B1453" s="679"/>
      <c r="C1453" s="715"/>
      <c r="D1453" s="715"/>
      <c r="S1453" s="660"/>
      <c r="T1453" s="660" t="str">
        <f t="shared" si="132"/>
        <v/>
      </c>
      <c r="U1453" s="660" t="str">
        <f t="shared" si="133"/>
        <v/>
      </c>
      <c r="V1453" s="660" t="str">
        <f t="shared" si="134"/>
        <v/>
      </c>
      <c r="W1453" s="660" t="str">
        <f t="shared" si="135"/>
        <v/>
      </c>
      <c r="X1453" s="660" t="str">
        <f t="shared" si="136"/>
        <v/>
      </c>
      <c r="Y1453" s="660" t="str">
        <f t="shared" si="137"/>
        <v/>
      </c>
    </row>
    <row r="1454" spans="1:25" ht="16" x14ac:dyDescent="0.2">
      <c r="A1454" s="679"/>
      <c r="B1454" s="679"/>
      <c r="C1454" s="715"/>
      <c r="D1454" s="715"/>
      <c r="S1454" s="660"/>
      <c r="T1454" s="660" t="str">
        <f t="shared" si="132"/>
        <v/>
      </c>
      <c r="U1454" s="660" t="str">
        <f t="shared" si="133"/>
        <v/>
      </c>
      <c r="V1454" s="660" t="str">
        <f t="shared" si="134"/>
        <v/>
      </c>
      <c r="W1454" s="660" t="str">
        <f t="shared" si="135"/>
        <v/>
      </c>
      <c r="X1454" s="660" t="str">
        <f t="shared" si="136"/>
        <v/>
      </c>
      <c r="Y1454" s="660" t="str">
        <f t="shared" si="137"/>
        <v/>
      </c>
    </row>
    <row r="1455" spans="1:25" ht="16" x14ac:dyDescent="0.2">
      <c r="A1455" s="679"/>
      <c r="B1455" s="679"/>
      <c r="C1455" s="715"/>
      <c r="D1455" s="715"/>
      <c r="S1455" s="660"/>
      <c r="T1455" s="660" t="str">
        <f t="shared" si="132"/>
        <v/>
      </c>
      <c r="U1455" s="660" t="str">
        <f t="shared" si="133"/>
        <v/>
      </c>
      <c r="V1455" s="660" t="str">
        <f t="shared" si="134"/>
        <v/>
      </c>
      <c r="W1455" s="660" t="str">
        <f t="shared" si="135"/>
        <v/>
      </c>
      <c r="X1455" s="660" t="str">
        <f t="shared" si="136"/>
        <v/>
      </c>
      <c r="Y1455" s="660" t="str">
        <f t="shared" si="137"/>
        <v/>
      </c>
    </row>
    <row r="1456" spans="1:25" ht="16" x14ac:dyDescent="0.2">
      <c r="A1456" s="679"/>
      <c r="B1456" s="679"/>
      <c r="C1456" s="715"/>
      <c r="D1456" s="715"/>
      <c r="S1456" s="660"/>
      <c r="T1456" s="660" t="str">
        <f t="shared" si="132"/>
        <v/>
      </c>
      <c r="U1456" s="660" t="str">
        <f t="shared" si="133"/>
        <v/>
      </c>
      <c r="V1456" s="660" t="str">
        <f t="shared" si="134"/>
        <v/>
      </c>
      <c r="W1456" s="660" t="str">
        <f t="shared" si="135"/>
        <v/>
      </c>
      <c r="X1456" s="660" t="str">
        <f t="shared" si="136"/>
        <v/>
      </c>
      <c r="Y1456" s="660" t="str">
        <f t="shared" si="137"/>
        <v/>
      </c>
    </row>
    <row r="1457" spans="1:25" ht="16" x14ac:dyDescent="0.2">
      <c r="A1457" s="679"/>
      <c r="B1457" s="679"/>
      <c r="C1457" s="715"/>
      <c r="D1457" s="715"/>
      <c r="S1457" s="660"/>
      <c r="T1457" s="660" t="str">
        <f t="shared" si="132"/>
        <v/>
      </c>
      <c r="U1457" s="660" t="str">
        <f t="shared" si="133"/>
        <v/>
      </c>
      <c r="V1457" s="660" t="str">
        <f t="shared" si="134"/>
        <v/>
      </c>
      <c r="W1457" s="660" t="str">
        <f t="shared" si="135"/>
        <v/>
      </c>
      <c r="X1457" s="660" t="str">
        <f t="shared" si="136"/>
        <v/>
      </c>
      <c r="Y1457" s="660" t="str">
        <f t="shared" si="137"/>
        <v/>
      </c>
    </row>
    <row r="1458" spans="1:25" ht="16" x14ac:dyDescent="0.2">
      <c r="A1458" s="679"/>
      <c r="B1458" s="679"/>
      <c r="C1458" s="715"/>
      <c r="D1458" s="715"/>
      <c r="S1458" s="660"/>
      <c r="T1458" s="660" t="str">
        <f t="shared" si="132"/>
        <v/>
      </c>
      <c r="U1458" s="660" t="str">
        <f t="shared" si="133"/>
        <v/>
      </c>
      <c r="V1458" s="660" t="str">
        <f t="shared" si="134"/>
        <v/>
      </c>
      <c r="W1458" s="660" t="str">
        <f t="shared" si="135"/>
        <v/>
      </c>
      <c r="X1458" s="660" t="str">
        <f t="shared" si="136"/>
        <v/>
      </c>
      <c r="Y1458" s="660" t="str">
        <f t="shared" si="137"/>
        <v/>
      </c>
    </row>
    <row r="1459" spans="1:25" ht="16" x14ac:dyDescent="0.2">
      <c r="A1459" s="679"/>
      <c r="B1459" s="679"/>
      <c r="C1459" s="715"/>
      <c r="D1459" s="715"/>
      <c r="S1459" s="660"/>
      <c r="T1459" s="660" t="str">
        <f t="shared" si="132"/>
        <v/>
      </c>
      <c r="U1459" s="660" t="str">
        <f t="shared" si="133"/>
        <v/>
      </c>
      <c r="V1459" s="660" t="str">
        <f t="shared" si="134"/>
        <v/>
      </c>
      <c r="W1459" s="660" t="str">
        <f t="shared" si="135"/>
        <v/>
      </c>
      <c r="X1459" s="660" t="str">
        <f t="shared" si="136"/>
        <v/>
      </c>
      <c r="Y1459" s="660" t="str">
        <f t="shared" si="137"/>
        <v/>
      </c>
    </row>
    <row r="1460" spans="1:25" ht="16" x14ac:dyDescent="0.2">
      <c r="A1460" s="679"/>
      <c r="B1460" s="679"/>
      <c r="C1460" s="715"/>
      <c r="D1460" s="715"/>
      <c r="S1460" s="660"/>
      <c r="T1460" s="660" t="str">
        <f t="shared" si="132"/>
        <v/>
      </c>
      <c r="U1460" s="660" t="str">
        <f t="shared" si="133"/>
        <v/>
      </c>
      <c r="V1460" s="660" t="str">
        <f t="shared" si="134"/>
        <v/>
      </c>
      <c r="W1460" s="660" t="str">
        <f t="shared" si="135"/>
        <v/>
      </c>
      <c r="X1460" s="660" t="str">
        <f t="shared" si="136"/>
        <v/>
      </c>
      <c r="Y1460" s="660" t="str">
        <f t="shared" si="137"/>
        <v/>
      </c>
    </row>
    <row r="1461" spans="1:25" ht="16" x14ac:dyDescent="0.2">
      <c r="A1461" s="679"/>
      <c r="B1461" s="679"/>
      <c r="C1461" s="715"/>
      <c r="D1461" s="715"/>
      <c r="S1461" s="660"/>
      <c r="T1461" s="660" t="str">
        <f t="shared" si="132"/>
        <v/>
      </c>
      <c r="U1461" s="660" t="str">
        <f t="shared" si="133"/>
        <v/>
      </c>
      <c r="V1461" s="660" t="str">
        <f t="shared" si="134"/>
        <v/>
      </c>
      <c r="W1461" s="660" t="str">
        <f t="shared" si="135"/>
        <v/>
      </c>
      <c r="X1461" s="660" t="str">
        <f t="shared" si="136"/>
        <v/>
      </c>
      <c r="Y1461" s="660" t="str">
        <f t="shared" si="137"/>
        <v/>
      </c>
    </row>
    <row r="1462" spans="1:25" ht="16" x14ac:dyDescent="0.2">
      <c r="A1462" s="679"/>
      <c r="B1462" s="679"/>
      <c r="C1462" s="715"/>
      <c r="D1462" s="715"/>
      <c r="S1462" s="660"/>
      <c r="T1462" s="660" t="str">
        <f t="shared" si="132"/>
        <v/>
      </c>
      <c r="U1462" s="660" t="str">
        <f t="shared" si="133"/>
        <v/>
      </c>
      <c r="V1462" s="660" t="str">
        <f t="shared" si="134"/>
        <v/>
      </c>
      <c r="W1462" s="660" t="str">
        <f t="shared" si="135"/>
        <v/>
      </c>
      <c r="X1462" s="660" t="str">
        <f t="shared" si="136"/>
        <v/>
      </c>
      <c r="Y1462" s="660" t="str">
        <f t="shared" si="137"/>
        <v/>
      </c>
    </row>
    <row r="1463" spans="1:25" ht="16" x14ac:dyDescent="0.2">
      <c r="A1463" s="679"/>
      <c r="B1463" s="679"/>
      <c r="C1463" s="715"/>
      <c r="D1463" s="715"/>
      <c r="S1463" s="660"/>
      <c r="T1463" s="660" t="str">
        <f t="shared" si="132"/>
        <v/>
      </c>
      <c r="U1463" s="660" t="str">
        <f t="shared" si="133"/>
        <v/>
      </c>
      <c r="V1463" s="660" t="str">
        <f t="shared" si="134"/>
        <v/>
      </c>
      <c r="W1463" s="660" t="str">
        <f t="shared" si="135"/>
        <v/>
      </c>
      <c r="X1463" s="660" t="str">
        <f t="shared" si="136"/>
        <v/>
      </c>
      <c r="Y1463" s="660" t="str">
        <f t="shared" si="137"/>
        <v/>
      </c>
    </row>
    <row r="1464" spans="1:25" ht="16" x14ac:dyDescent="0.2">
      <c r="A1464" s="679"/>
      <c r="B1464" s="679"/>
      <c r="C1464" s="715"/>
      <c r="D1464" s="715"/>
      <c r="S1464" s="660"/>
      <c r="T1464" s="660" t="str">
        <f t="shared" si="132"/>
        <v/>
      </c>
      <c r="U1464" s="660" t="str">
        <f t="shared" si="133"/>
        <v/>
      </c>
      <c r="V1464" s="660" t="str">
        <f t="shared" si="134"/>
        <v/>
      </c>
      <c r="W1464" s="660" t="str">
        <f t="shared" si="135"/>
        <v/>
      </c>
      <c r="X1464" s="660" t="str">
        <f t="shared" si="136"/>
        <v/>
      </c>
      <c r="Y1464" s="660" t="str">
        <f t="shared" si="137"/>
        <v/>
      </c>
    </row>
    <row r="1465" spans="1:25" ht="16" x14ac:dyDescent="0.2">
      <c r="A1465" s="679"/>
      <c r="B1465" s="679"/>
      <c r="C1465" s="715"/>
      <c r="D1465" s="715"/>
      <c r="S1465" s="660"/>
      <c r="T1465" s="660" t="str">
        <f t="shared" si="132"/>
        <v/>
      </c>
      <c r="U1465" s="660" t="str">
        <f t="shared" si="133"/>
        <v/>
      </c>
      <c r="V1465" s="660" t="str">
        <f t="shared" si="134"/>
        <v/>
      </c>
      <c r="W1465" s="660" t="str">
        <f t="shared" si="135"/>
        <v/>
      </c>
      <c r="X1465" s="660" t="str">
        <f t="shared" si="136"/>
        <v/>
      </c>
      <c r="Y1465" s="660" t="str">
        <f t="shared" si="137"/>
        <v/>
      </c>
    </row>
    <row r="1466" spans="1:25" ht="16" x14ac:dyDescent="0.2">
      <c r="A1466" s="679"/>
      <c r="B1466" s="679"/>
      <c r="C1466" s="715"/>
      <c r="D1466" s="715"/>
      <c r="S1466" s="660"/>
      <c r="T1466" s="660" t="str">
        <f t="shared" si="132"/>
        <v/>
      </c>
      <c r="U1466" s="660" t="str">
        <f t="shared" si="133"/>
        <v/>
      </c>
      <c r="V1466" s="660" t="str">
        <f t="shared" si="134"/>
        <v/>
      </c>
      <c r="W1466" s="660" t="str">
        <f t="shared" si="135"/>
        <v/>
      </c>
      <c r="X1466" s="660" t="str">
        <f t="shared" si="136"/>
        <v/>
      </c>
      <c r="Y1466" s="660" t="str">
        <f t="shared" si="137"/>
        <v/>
      </c>
    </row>
    <row r="1467" spans="1:25" ht="16" x14ac:dyDescent="0.2">
      <c r="A1467" s="679"/>
      <c r="B1467" s="679"/>
      <c r="C1467" s="715"/>
      <c r="D1467" s="715"/>
      <c r="S1467" s="660"/>
      <c r="T1467" s="660" t="str">
        <f t="shared" si="132"/>
        <v/>
      </c>
      <c r="U1467" s="660" t="str">
        <f t="shared" si="133"/>
        <v/>
      </c>
      <c r="V1467" s="660" t="str">
        <f t="shared" si="134"/>
        <v/>
      </c>
      <c r="W1467" s="660" t="str">
        <f t="shared" si="135"/>
        <v/>
      </c>
      <c r="X1467" s="660" t="str">
        <f t="shared" si="136"/>
        <v/>
      </c>
      <c r="Y1467" s="660" t="str">
        <f t="shared" si="137"/>
        <v/>
      </c>
    </row>
    <row r="1468" spans="1:25" ht="16" x14ac:dyDescent="0.2">
      <c r="A1468" s="679"/>
      <c r="B1468" s="679"/>
      <c r="C1468" s="715"/>
      <c r="D1468" s="715"/>
      <c r="S1468" s="660"/>
      <c r="T1468" s="660" t="str">
        <f t="shared" si="132"/>
        <v/>
      </c>
      <c r="U1468" s="660" t="str">
        <f t="shared" si="133"/>
        <v/>
      </c>
      <c r="V1468" s="660" t="str">
        <f t="shared" si="134"/>
        <v/>
      </c>
      <c r="W1468" s="660" t="str">
        <f t="shared" si="135"/>
        <v/>
      </c>
      <c r="X1468" s="660" t="str">
        <f t="shared" si="136"/>
        <v/>
      </c>
      <c r="Y1468" s="660" t="str">
        <f t="shared" si="137"/>
        <v/>
      </c>
    </row>
    <row r="1469" spans="1:25" ht="16" x14ac:dyDescent="0.2">
      <c r="A1469" s="679"/>
      <c r="B1469" s="679"/>
      <c r="C1469" s="715"/>
      <c r="D1469" s="715"/>
      <c r="S1469" s="660"/>
      <c r="T1469" s="660" t="str">
        <f t="shared" si="132"/>
        <v/>
      </c>
      <c r="U1469" s="660" t="str">
        <f t="shared" si="133"/>
        <v/>
      </c>
      <c r="V1469" s="660" t="str">
        <f t="shared" si="134"/>
        <v/>
      </c>
      <c r="W1469" s="660" t="str">
        <f t="shared" si="135"/>
        <v/>
      </c>
      <c r="X1469" s="660" t="str">
        <f t="shared" si="136"/>
        <v/>
      </c>
      <c r="Y1469" s="660" t="str">
        <f t="shared" si="137"/>
        <v/>
      </c>
    </row>
    <row r="1470" spans="1:25" ht="16" x14ac:dyDescent="0.2">
      <c r="A1470" s="679"/>
      <c r="B1470" s="679"/>
      <c r="C1470" s="715"/>
      <c r="D1470" s="715"/>
      <c r="S1470" s="660"/>
      <c r="T1470" s="660" t="str">
        <f t="shared" si="132"/>
        <v/>
      </c>
      <c r="U1470" s="660" t="str">
        <f t="shared" si="133"/>
        <v/>
      </c>
      <c r="V1470" s="660" t="str">
        <f t="shared" si="134"/>
        <v/>
      </c>
      <c r="W1470" s="660" t="str">
        <f t="shared" si="135"/>
        <v/>
      </c>
      <c r="X1470" s="660" t="str">
        <f t="shared" si="136"/>
        <v/>
      </c>
      <c r="Y1470" s="660" t="str">
        <f t="shared" si="137"/>
        <v/>
      </c>
    </row>
    <row r="1471" spans="1:25" ht="16" x14ac:dyDescent="0.2">
      <c r="A1471" s="679"/>
      <c r="B1471" s="679"/>
      <c r="C1471" s="715"/>
      <c r="D1471" s="715"/>
      <c r="S1471" s="660"/>
      <c r="T1471" s="660" t="str">
        <f t="shared" si="132"/>
        <v/>
      </c>
      <c r="U1471" s="660" t="str">
        <f t="shared" si="133"/>
        <v/>
      </c>
      <c r="V1471" s="660" t="str">
        <f t="shared" si="134"/>
        <v/>
      </c>
      <c r="W1471" s="660" t="str">
        <f t="shared" si="135"/>
        <v/>
      </c>
      <c r="X1471" s="660" t="str">
        <f t="shared" si="136"/>
        <v/>
      </c>
      <c r="Y1471" s="660" t="str">
        <f t="shared" si="137"/>
        <v/>
      </c>
    </row>
    <row r="1472" spans="1:25" ht="16" x14ac:dyDescent="0.2">
      <c r="A1472" s="679"/>
      <c r="B1472" s="679"/>
      <c r="C1472" s="715"/>
      <c r="D1472" s="715"/>
      <c r="S1472" s="660"/>
      <c r="T1472" s="660" t="str">
        <f t="shared" si="132"/>
        <v/>
      </c>
      <c r="U1472" s="660" t="str">
        <f t="shared" si="133"/>
        <v/>
      </c>
      <c r="V1472" s="660" t="str">
        <f t="shared" si="134"/>
        <v/>
      </c>
      <c r="W1472" s="660" t="str">
        <f t="shared" si="135"/>
        <v/>
      </c>
      <c r="X1472" s="660" t="str">
        <f t="shared" si="136"/>
        <v/>
      </c>
      <c r="Y1472" s="660" t="str">
        <f t="shared" si="137"/>
        <v/>
      </c>
    </row>
    <row r="1473" spans="1:25" ht="16" x14ac:dyDescent="0.2">
      <c r="A1473" s="679"/>
      <c r="B1473" s="679"/>
      <c r="C1473" s="715"/>
      <c r="D1473" s="715"/>
      <c r="S1473" s="660"/>
      <c r="T1473" s="660" t="str">
        <f t="shared" si="132"/>
        <v/>
      </c>
      <c r="U1473" s="660" t="str">
        <f t="shared" si="133"/>
        <v/>
      </c>
      <c r="V1473" s="660" t="str">
        <f t="shared" si="134"/>
        <v/>
      </c>
      <c r="W1473" s="660" t="str">
        <f t="shared" si="135"/>
        <v/>
      </c>
      <c r="X1473" s="660" t="str">
        <f t="shared" si="136"/>
        <v/>
      </c>
      <c r="Y1473" s="660" t="str">
        <f t="shared" si="137"/>
        <v/>
      </c>
    </row>
    <row r="1474" spans="1:25" ht="16" x14ac:dyDescent="0.2">
      <c r="A1474" s="679"/>
      <c r="B1474" s="679"/>
      <c r="C1474" s="715"/>
      <c r="D1474" s="715"/>
      <c r="S1474" s="660"/>
      <c r="T1474" s="660" t="str">
        <f t="shared" si="132"/>
        <v/>
      </c>
      <c r="U1474" s="660" t="str">
        <f t="shared" si="133"/>
        <v/>
      </c>
      <c r="V1474" s="660" t="str">
        <f t="shared" si="134"/>
        <v/>
      </c>
      <c r="W1474" s="660" t="str">
        <f t="shared" si="135"/>
        <v/>
      </c>
      <c r="X1474" s="660" t="str">
        <f t="shared" si="136"/>
        <v/>
      </c>
      <c r="Y1474" s="660" t="str">
        <f t="shared" si="137"/>
        <v/>
      </c>
    </row>
    <row r="1475" spans="1:25" ht="16" x14ac:dyDescent="0.2">
      <c r="A1475" s="679"/>
      <c r="B1475" s="679"/>
      <c r="C1475" s="715"/>
      <c r="D1475" s="715"/>
      <c r="S1475" s="660"/>
      <c r="T1475" s="660" t="str">
        <f t="shared" si="132"/>
        <v/>
      </c>
      <c r="U1475" s="660" t="str">
        <f t="shared" si="133"/>
        <v/>
      </c>
      <c r="V1475" s="660" t="str">
        <f t="shared" si="134"/>
        <v/>
      </c>
      <c r="W1475" s="660" t="str">
        <f t="shared" si="135"/>
        <v/>
      </c>
      <c r="X1475" s="660" t="str">
        <f t="shared" si="136"/>
        <v/>
      </c>
      <c r="Y1475" s="660" t="str">
        <f t="shared" si="137"/>
        <v/>
      </c>
    </row>
    <row r="1476" spans="1:25" ht="16" x14ac:dyDescent="0.2">
      <c r="A1476" s="679"/>
      <c r="B1476" s="679"/>
      <c r="C1476" s="715"/>
      <c r="D1476" s="715"/>
      <c r="S1476" s="660"/>
      <c r="T1476" s="660" t="str">
        <f t="shared" ref="T1476:T1539" si="138">IF(LEN($A1476)&gt;=2,LEFT($A1476,6),"")</f>
        <v/>
      </c>
      <c r="U1476" s="660" t="str">
        <f t="shared" ref="U1476:U1539" si="139">IF(LEN($A1476)&gt;=2,LEFT($A1476,5),"")</f>
        <v/>
      </c>
      <c r="V1476" s="660" t="str">
        <f t="shared" ref="V1476:V1539" si="140">IF(LEN($A1476)&gt;=2,LEFT($A1476,4),"")</f>
        <v/>
      </c>
      <c r="W1476" s="660" t="str">
        <f t="shared" ref="W1476:W1539" si="141">IF(LEN($A1476)&gt;=2,LEFT($A1476,3),"")</f>
        <v/>
      </c>
      <c r="X1476" s="660" t="str">
        <f t="shared" ref="X1476:X1539" si="142">IF(LEN($A1476)&gt;=2,LEFT($A1476,2),"")</f>
        <v/>
      </c>
      <c r="Y1476" s="660" t="str">
        <f t="shared" ref="Y1476:Y1539" si="143">IF(LEN($A1476)&gt;=2,LEFT($A1476,1),"")</f>
        <v/>
      </c>
    </row>
    <row r="1477" spans="1:25" ht="16" x14ac:dyDescent="0.2">
      <c r="A1477" s="679"/>
      <c r="B1477" s="679"/>
      <c r="C1477" s="715"/>
      <c r="D1477" s="715"/>
      <c r="S1477" s="660"/>
      <c r="T1477" s="660" t="str">
        <f t="shared" si="138"/>
        <v/>
      </c>
      <c r="U1477" s="660" t="str">
        <f t="shared" si="139"/>
        <v/>
      </c>
      <c r="V1477" s="660" t="str">
        <f t="shared" si="140"/>
        <v/>
      </c>
      <c r="W1477" s="660" t="str">
        <f t="shared" si="141"/>
        <v/>
      </c>
      <c r="X1477" s="660" t="str">
        <f t="shared" si="142"/>
        <v/>
      </c>
      <c r="Y1477" s="660" t="str">
        <f t="shared" si="143"/>
        <v/>
      </c>
    </row>
    <row r="1478" spans="1:25" ht="16" x14ac:dyDescent="0.2">
      <c r="A1478" s="679"/>
      <c r="B1478" s="679"/>
      <c r="C1478" s="715"/>
      <c r="D1478" s="715"/>
      <c r="S1478" s="660"/>
      <c r="T1478" s="660" t="str">
        <f t="shared" si="138"/>
        <v/>
      </c>
      <c r="U1478" s="660" t="str">
        <f t="shared" si="139"/>
        <v/>
      </c>
      <c r="V1478" s="660" t="str">
        <f t="shared" si="140"/>
        <v/>
      </c>
      <c r="W1478" s="660" t="str">
        <f t="shared" si="141"/>
        <v/>
      </c>
      <c r="X1478" s="660" t="str">
        <f t="shared" si="142"/>
        <v/>
      </c>
      <c r="Y1478" s="660" t="str">
        <f t="shared" si="143"/>
        <v/>
      </c>
    </row>
    <row r="1479" spans="1:25" ht="16" x14ac:dyDescent="0.2">
      <c r="A1479" s="679"/>
      <c r="B1479" s="679"/>
      <c r="C1479" s="715"/>
      <c r="D1479" s="715"/>
      <c r="S1479" s="660"/>
      <c r="T1479" s="660" t="str">
        <f t="shared" si="138"/>
        <v/>
      </c>
      <c r="U1479" s="660" t="str">
        <f t="shared" si="139"/>
        <v/>
      </c>
      <c r="V1479" s="660" t="str">
        <f t="shared" si="140"/>
        <v/>
      </c>
      <c r="W1479" s="660" t="str">
        <f t="shared" si="141"/>
        <v/>
      </c>
      <c r="X1479" s="660" t="str">
        <f t="shared" si="142"/>
        <v/>
      </c>
      <c r="Y1479" s="660" t="str">
        <f t="shared" si="143"/>
        <v/>
      </c>
    </row>
    <row r="1480" spans="1:25" ht="16" x14ac:dyDescent="0.2">
      <c r="A1480" s="679"/>
      <c r="B1480" s="679"/>
      <c r="C1480" s="715"/>
      <c r="D1480" s="715"/>
      <c r="S1480" s="660"/>
      <c r="T1480" s="660" t="str">
        <f t="shared" si="138"/>
        <v/>
      </c>
      <c r="U1480" s="660" t="str">
        <f t="shared" si="139"/>
        <v/>
      </c>
      <c r="V1480" s="660" t="str">
        <f t="shared" si="140"/>
        <v/>
      </c>
      <c r="W1480" s="660" t="str">
        <f t="shared" si="141"/>
        <v/>
      </c>
      <c r="X1480" s="660" t="str">
        <f t="shared" si="142"/>
        <v/>
      </c>
      <c r="Y1480" s="660" t="str">
        <f t="shared" si="143"/>
        <v/>
      </c>
    </row>
    <row r="1481" spans="1:25" ht="16" x14ac:dyDescent="0.2">
      <c r="A1481" s="679"/>
      <c r="B1481" s="679"/>
      <c r="C1481" s="715"/>
      <c r="D1481" s="715"/>
      <c r="S1481" s="660"/>
      <c r="T1481" s="660" t="str">
        <f t="shared" si="138"/>
        <v/>
      </c>
      <c r="U1481" s="660" t="str">
        <f t="shared" si="139"/>
        <v/>
      </c>
      <c r="V1481" s="660" t="str">
        <f t="shared" si="140"/>
        <v/>
      </c>
      <c r="W1481" s="660" t="str">
        <f t="shared" si="141"/>
        <v/>
      </c>
      <c r="X1481" s="660" t="str">
        <f t="shared" si="142"/>
        <v/>
      </c>
      <c r="Y1481" s="660" t="str">
        <f t="shared" si="143"/>
        <v/>
      </c>
    </row>
    <row r="1482" spans="1:25" ht="16" x14ac:dyDescent="0.2">
      <c r="A1482" s="679"/>
      <c r="B1482" s="679"/>
      <c r="C1482" s="715"/>
      <c r="D1482" s="715"/>
      <c r="S1482" s="660"/>
      <c r="T1482" s="660" t="str">
        <f t="shared" si="138"/>
        <v/>
      </c>
      <c r="U1482" s="660" t="str">
        <f t="shared" si="139"/>
        <v/>
      </c>
      <c r="V1482" s="660" t="str">
        <f t="shared" si="140"/>
        <v/>
      </c>
      <c r="W1482" s="660" t="str">
        <f t="shared" si="141"/>
        <v/>
      </c>
      <c r="X1482" s="660" t="str">
        <f t="shared" si="142"/>
        <v/>
      </c>
      <c r="Y1482" s="660" t="str">
        <f t="shared" si="143"/>
        <v/>
      </c>
    </row>
    <row r="1483" spans="1:25" ht="16" x14ac:dyDescent="0.2">
      <c r="A1483" s="679"/>
      <c r="B1483" s="679"/>
      <c r="C1483" s="715"/>
      <c r="D1483" s="715"/>
      <c r="S1483" s="660"/>
      <c r="T1483" s="660" t="str">
        <f t="shared" si="138"/>
        <v/>
      </c>
      <c r="U1483" s="660" t="str">
        <f t="shared" si="139"/>
        <v/>
      </c>
      <c r="V1483" s="660" t="str">
        <f t="shared" si="140"/>
        <v/>
      </c>
      <c r="W1483" s="660" t="str">
        <f t="shared" si="141"/>
        <v/>
      </c>
      <c r="X1483" s="660" t="str">
        <f t="shared" si="142"/>
        <v/>
      </c>
      <c r="Y1483" s="660" t="str">
        <f t="shared" si="143"/>
        <v/>
      </c>
    </row>
    <row r="1484" spans="1:25" ht="16" x14ac:dyDescent="0.2">
      <c r="A1484" s="679"/>
      <c r="B1484" s="679"/>
      <c r="C1484" s="715"/>
      <c r="D1484" s="715"/>
      <c r="S1484" s="660"/>
      <c r="T1484" s="660" t="str">
        <f t="shared" si="138"/>
        <v/>
      </c>
      <c r="U1484" s="660" t="str">
        <f t="shared" si="139"/>
        <v/>
      </c>
      <c r="V1484" s="660" t="str">
        <f t="shared" si="140"/>
        <v/>
      </c>
      <c r="W1484" s="660" t="str">
        <f t="shared" si="141"/>
        <v/>
      </c>
      <c r="X1484" s="660" t="str">
        <f t="shared" si="142"/>
        <v/>
      </c>
      <c r="Y1484" s="660" t="str">
        <f t="shared" si="143"/>
        <v/>
      </c>
    </row>
    <row r="1485" spans="1:25" ht="16" x14ac:dyDescent="0.2">
      <c r="A1485" s="679"/>
      <c r="B1485" s="679"/>
      <c r="C1485" s="715"/>
      <c r="D1485" s="715"/>
      <c r="S1485" s="660"/>
      <c r="T1485" s="660" t="str">
        <f t="shared" si="138"/>
        <v/>
      </c>
      <c r="U1485" s="660" t="str">
        <f t="shared" si="139"/>
        <v/>
      </c>
      <c r="V1485" s="660" t="str">
        <f t="shared" si="140"/>
        <v/>
      </c>
      <c r="W1485" s="660" t="str">
        <f t="shared" si="141"/>
        <v/>
      </c>
      <c r="X1485" s="660" t="str">
        <f t="shared" si="142"/>
        <v/>
      </c>
      <c r="Y1485" s="660" t="str">
        <f t="shared" si="143"/>
        <v/>
      </c>
    </row>
    <row r="1486" spans="1:25" ht="16" x14ac:dyDescent="0.2">
      <c r="A1486" s="679"/>
      <c r="B1486" s="679"/>
      <c r="C1486" s="715"/>
      <c r="D1486" s="715"/>
      <c r="S1486" s="660"/>
      <c r="T1486" s="660" t="str">
        <f t="shared" si="138"/>
        <v/>
      </c>
      <c r="U1486" s="660" t="str">
        <f t="shared" si="139"/>
        <v/>
      </c>
      <c r="V1486" s="660" t="str">
        <f t="shared" si="140"/>
        <v/>
      </c>
      <c r="W1486" s="660" t="str">
        <f t="shared" si="141"/>
        <v/>
      </c>
      <c r="X1486" s="660" t="str">
        <f t="shared" si="142"/>
        <v/>
      </c>
      <c r="Y1486" s="660" t="str">
        <f t="shared" si="143"/>
        <v/>
      </c>
    </row>
    <row r="1487" spans="1:25" ht="16" x14ac:dyDescent="0.2">
      <c r="A1487" s="679"/>
      <c r="B1487" s="679"/>
      <c r="C1487" s="715"/>
      <c r="D1487" s="715"/>
      <c r="S1487" s="660"/>
      <c r="T1487" s="660" t="str">
        <f t="shared" si="138"/>
        <v/>
      </c>
      <c r="U1487" s="660" t="str">
        <f t="shared" si="139"/>
        <v/>
      </c>
      <c r="V1487" s="660" t="str">
        <f t="shared" si="140"/>
        <v/>
      </c>
      <c r="W1487" s="660" t="str">
        <f t="shared" si="141"/>
        <v/>
      </c>
      <c r="X1487" s="660" t="str">
        <f t="shared" si="142"/>
        <v/>
      </c>
      <c r="Y1487" s="660" t="str">
        <f t="shared" si="143"/>
        <v/>
      </c>
    </row>
    <row r="1488" spans="1:25" ht="16" x14ac:dyDescent="0.2">
      <c r="A1488" s="679"/>
      <c r="B1488" s="679"/>
      <c r="C1488" s="715"/>
      <c r="D1488" s="715"/>
      <c r="S1488" s="660"/>
      <c r="T1488" s="660" t="str">
        <f t="shared" si="138"/>
        <v/>
      </c>
      <c r="U1488" s="660" t="str">
        <f t="shared" si="139"/>
        <v/>
      </c>
      <c r="V1488" s="660" t="str">
        <f t="shared" si="140"/>
        <v/>
      </c>
      <c r="W1488" s="660" t="str">
        <f t="shared" si="141"/>
        <v/>
      </c>
      <c r="X1488" s="660" t="str">
        <f t="shared" si="142"/>
        <v/>
      </c>
      <c r="Y1488" s="660" t="str">
        <f t="shared" si="143"/>
        <v/>
      </c>
    </row>
    <row r="1489" spans="1:25" ht="16" x14ac:dyDescent="0.2">
      <c r="A1489" s="679"/>
      <c r="B1489" s="679"/>
      <c r="C1489" s="715"/>
      <c r="D1489" s="715"/>
      <c r="S1489" s="660"/>
      <c r="T1489" s="660" t="str">
        <f t="shared" si="138"/>
        <v/>
      </c>
      <c r="U1489" s="660" t="str">
        <f t="shared" si="139"/>
        <v/>
      </c>
      <c r="V1489" s="660" t="str">
        <f t="shared" si="140"/>
        <v/>
      </c>
      <c r="W1489" s="660" t="str">
        <f t="shared" si="141"/>
        <v/>
      </c>
      <c r="X1489" s="660" t="str">
        <f t="shared" si="142"/>
        <v/>
      </c>
      <c r="Y1489" s="660" t="str">
        <f t="shared" si="143"/>
        <v/>
      </c>
    </row>
    <row r="1490" spans="1:25" ht="16" x14ac:dyDescent="0.2">
      <c r="A1490" s="679"/>
      <c r="B1490" s="679"/>
      <c r="C1490" s="715"/>
      <c r="D1490" s="715"/>
      <c r="S1490" s="660"/>
      <c r="T1490" s="660" t="str">
        <f t="shared" si="138"/>
        <v/>
      </c>
      <c r="U1490" s="660" t="str">
        <f t="shared" si="139"/>
        <v/>
      </c>
      <c r="V1490" s="660" t="str">
        <f t="shared" si="140"/>
        <v/>
      </c>
      <c r="W1490" s="660" t="str">
        <f t="shared" si="141"/>
        <v/>
      </c>
      <c r="X1490" s="660" t="str">
        <f t="shared" si="142"/>
        <v/>
      </c>
      <c r="Y1490" s="660" t="str">
        <f t="shared" si="143"/>
        <v/>
      </c>
    </row>
    <row r="1491" spans="1:25" ht="16" x14ac:dyDescent="0.2">
      <c r="A1491" s="679"/>
      <c r="B1491" s="679"/>
      <c r="C1491" s="715"/>
      <c r="D1491" s="715"/>
      <c r="S1491" s="660"/>
      <c r="T1491" s="660" t="str">
        <f t="shared" si="138"/>
        <v/>
      </c>
      <c r="U1491" s="660" t="str">
        <f t="shared" si="139"/>
        <v/>
      </c>
      <c r="V1491" s="660" t="str">
        <f t="shared" si="140"/>
        <v/>
      </c>
      <c r="W1491" s="660" t="str">
        <f t="shared" si="141"/>
        <v/>
      </c>
      <c r="X1491" s="660" t="str">
        <f t="shared" si="142"/>
        <v/>
      </c>
      <c r="Y1491" s="660" t="str">
        <f t="shared" si="143"/>
        <v/>
      </c>
    </row>
    <row r="1492" spans="1:25" ht="16" x14ac:dyDescent="0.2">
      <c r="A1492" s="679"/>
      <c r="B1492" s="679"/>
      <c r="C1492" s="715"/>
      <c r="D1492" s="715"/>
      <c r="S1492" s="660"/>
      <c r="T1492" s="660" t="str">
        <f t="shared" si="138"/>
        <v/>
      </c>
      <c r="U1492" s="660" t="str">
        <f t="shared" si="139"/>
        <v/>
      </c>
      <c r="V1492" s="660" t="str">
        <f t="shared" si="140"/>
        <v/>
      </c>
      <c r="W1492" s="660" t="str">
        <f t="shared" si="141"/>
        <v/>
      </c>
      <c r="X1492" s="660" t="str">
        <f t="shared" si="142"/>
        <v/>
      </c>
      <c r="Y1492" s="660" t="str">
        <f t="shared" si="143"/>
        <v/>
      </c>
    </row>
    <row r="1493" spans="1:25" ht="16" x14ac:dyDescent="0.2">
      <c r="A1493" s="679"/>
      <c r="B1493" s="679"/>
      <c r="C1493" s="715"/>
      <c r="D1493" s="715"/>
      <c r="S1493" s="660"/>
      <c r="T1493" s="660" t="str">
        <f t="shared" si="138"/>
        <v/>
      </c>
      <c r="U1493" s="660" t="str">
        <f t="shared" si="139"/>
        <v/>
      </c>
      <c r="V1493" s="660" t="str">
        <f t="shared" si="140"/>
        <v/>
      </c>
      <c r="W1493" s="660" t="str">
        <f t="shared" si="141"/>
        <v/>
      </c>
      <c r="X1493" s="660" t="str">
        <f t="shared" si="142"/>
        <v/>
      </c>
      <c r="Y1493" s="660" t="str">
        <f t="shared" si="143"/>
        <v/>
      </c>
    </row>
    <row r="1494" spans="1:25" ht="16" x14ac:dyDescent="0.2">
      <c r="A1494" s="679"/>
      <c r="B1494" s="679"/>
      <c r="C1494" s="715"/>
      <c r="D1494" s="715"/>
      <c r="S1494" s="660"/>
      <c r="T1494" s="660" t="str">
        <f t="shared" si="138"/>
        <v/>
      </c>
      <c r="U1494" s="660" t="str">
        <f t="shared" si="139"/>
        <v/>
      </c>
      <c r="V1494" s="660" t="str">
        <f t="shared" si="140"/>
        <v/>
      </c>
      <c r="W1494" s="660" t="str">
        <f t="shared" si="141"/>
        <v/>
      </c>
      <c r="X1494" s="660" t="str">
        <f t="shared" si="142"/>
        <v/>
      </c>
      <c r="Y1494" s="660" t="str">
        <f t="shared" si="143"/>
        <v/>
      </c>
    </row>
    <row r="1495" spans="1:25" ht="16" x14ac:dyDescent="0.2">
      <c r="A1495" s="679"/>
      <c r="B1495" s="679"/>
      <c r="C1495" s="715"/>
      <c r="D1495" s="715"/>
      <c r="S1495" s="660"/>
      <c r="T1495" s="660" t="str">
        <f t="shared" si="138"/>
        <v/>
      </c>
      <c r="U1495" s="660" t="str">
        <f t="shared" si="139"/>
        <v/>
      </c>
      <c r="V1495" s="660" t="str">
        <f t="shared" si="140"/>
        <v/>
      </c>
      <c r="W1495" s="660" t="str">
        <f t="shared" si="141"/>
        <v/>
      </c>
      <c r="X1495" s="660" t="str">
        <f t="shared" si="142"/>
        <v/>
      </c>
      <c r="Y1495" s="660" t="str">
        <f t="shared" si="143"/>
        <v/>
      </c>
    </row>
    <row r="1496" spans="1:25" ht="16" x14ac:dyDescent="0.2">
      <c r="A1496" s="679"/>
      <c r="B1496" s="679"/>
      <c r="C1496" s="715"/>
      <c r="D1496" s="715"/>
      <c r="S1496" s="660"/>
      <c r="T1496" s="660" t="str">
        <f t="shared" si="138"/>
        <v/>
      </c>
      <c r="U1496" s="660" t="str">
        <f t="shared" si="139"/>
        <v/>
      </c>
      <c r="V1496" s="660" t="str">
        <f t="shared" si="140"/>
        <v/>
      </c>
      <c r="W1496" s="660" t="str">
        <f t="shared" si="141"/>
        <v/>
      </c>
      <c r="X1496" s="660" t="str">
        <f t="shared" si="142"/>
        <v/>
      </c>
      <c r="Y1496" s="660" t="str">
        <f t="shared" si="143"/>
        <v/>
      </c>
    </row>
    <row r="1497" spans="1:25" ht="16" x14ac:dyDescent="0.2">
      <c r="A1497" s="679"/>
      <c r="B1497" s="679"/>
      <c r="C1497" s="715"/>
      <c r="D1497" s="715"/>
      <c r="S1497" s="660"/>
      <c r="T1497" s="660" t="str">
        <f t="shared" si="138"/>
        <v/>
      </c>
      <c r="U1497" s="660" t="str">
        <f t="shared" si="139"/>
        <v/>
      </c>
      <c r="V1497" s="660" t="str">
        <f t="shared" si="140"/>
        <v/>
      </c>
      <c r="W1497" s="660" t="str">
        <f t="shared" si="141"/>
        <v/>
      </c>
      <c r="X1497" s="660" t="str">
        <f t="shared" si="142"/>
        <v/>
      </c>
      <c r="Y1497" s="660" t="str">
        <f t="shared" si="143"/>
        <v/>
      </c>
    </row>
    <row r="1498" spans="1:25" ht="16" x14ac:dyDescent="0.2">
      <c r="A1498" s="679"/>
      <c r="B1498" s="679"/>
      <c r="C1498" s="715"/>
      <c r="D1498" s="715"/>
      <c r="S1498" s="660"/>
      <c r="T1498" s="660" t="str">
        <f t="shared" si="138"/>
        <v/>
      </c>
      <c r="U1498" s="660" t="str">
        <f t="shared" si="139"/>
        <v/>
      </c>
      <c r="V1498" s="660" t="str">
        <f t="shared" si="140"/>
        <v/>
      </c>
      <c r="W1498" s="660" t="str">
        <f t="shared" si="141"/>
        <v/>
      </c>
      <c r="X1498" s="660" t="str">
        <f t="shared" si="142"/>
        <v/>
      </c>
      <c r="Y1498" s="660" t="str">
        <f t="shared" si="143"/>
        <v/>
      </c>
    </row>
    <row r="1499" spans="1:25" ht="16" x14ac:dyDescent="0.2">
      <c r="A1499" s="679"/>
      <c r="B1499" s="679"/>
      <c r="C1499" s="715"/>
      <c r="D1499" s="715"/>
      <c r="S1499" s="660"/>
      <c r="T1499" s="660" t="str">
        <f t="shared" si="138"/>
        <v/>
      </c>
      <c r="U1499" s="660" t="str">
        <f t="shared" si="139"/>
        <v/>
      </c>
      <c r="V1499" s="660" t="str">
        <f t="shared" si="140"/>
        <v/>
      </c>
      <c r="W1499" s="660" t="str">
        <f t="shared" si="141"/>
        <v/>
      </c>
      <c r="X1499" s="660" t="str">
        <f t="shared" si="142"/>
        <v/>
      </c>
      <c r="Y1499" s="660" t="str">
        <f t="shared" si="143"/>
        <v/>
      </c>
    </row>
    <row r="1500" spans="1:25" ht="16" x14ac:dyDescent="0.2">
      <c r="A1500" s="679"/>
      <c r="B1500" s="679"/>
      <c r="C1500" s="715"/>
      <c r="D1500" s="715"/>
      <c r="S1500" s="660"/>
      <c r="T1500" s="660" t="str">
        <f t="shared" si="138"/>
        <v/>
      </c>
      <c r="U1500" s="660" t="str">
        <f t="shared" si="139"/>
        <v/>
      </c>
      <c r="V1500" s="660" t="str">
        <f t="shared" si="140"/>
        <v/>
      </c>
      <c r="W1500" s="660" t="str">
        <f t="shared" si="141"/>
        <v/>
      </c>
      <c r="X1500" s="660" t="str">
        <f t="shared" si="142"/>
        <v/>
      </c>
      <c r="Y1500" s="660" t="str">
        <f t="shared" si="143"/>
        <v/>
      </c>
    </row>
    <row r="1501" spans="1:25" ht="16" x14ac:dyDescent="0.2">
      <c r="A1501" s="679"/>
      <c r="B1501" s="679"/>
      <c r="C1501" s="715"/>
      <c r="D1501" s="715"/>
      <c r="S1501" s="660"/>
      <c r="T1501" s="660" t="str">
        <f t="shared" si="138"/>
        <v/>
      </c>
      <c r="U1501" s="660" t="str">
        <f t="shared" si="139"/>
        <v/>
      </c>
      <c r="V1501" s="660" t="str">
        <f t="shared" si="140"/>
        <v/>
      </c>
      <c r="W1501" s="660" t="str">
        <f t="shared" si="141"/>
        <v/>
      </c>
      <c r="X1501" s="660" t="str">
        <f t="shared" si="142"/>
        <v/>
      </c>
      <c r="Y1501" s="660" t="str">
        <f t="shared" si="143"/>
        <v/>
      </c>
    </row>
    <row r="1502" spans="1:25" ht="16" x14ac:dyDescent="0.2">
      <c r="A1502" s="679"/>
      <c r="B1502" s="679"/>
      <c r="C1502" s="715"/>
      <c r="D1502" s="715"/>
      <c r="S1502" s="660"/>
      <c r="T1502" s="660" t="str">
        <f t="shared" si="138"/>
        <v/>
      </c>
      <c r="U1502" s="660" t="str">
        <f t="shared" si="139"/>
        <v/>
      </c>
      <c r="V1502" s="660" t="str">
        <f t="shared" si="140"/>
        <v/>
      </c>
      <c r="W1502" s="660" t="str">
        <f t="shared" si="141"/>
        <v/>
      </c>
      <c r="X1502" s="660" t="str">
        <f t="shared" si="142"/>
        <v/>
      </c>
      <c r="Y1502" s="660" t="str">
        <f t="shared" si="143"/>
        <v/>
      </c>
    </row>
    <row r="1503" spans="1:25" ht="16" x14ac:dyDescent="0.2">
      <c r="A1503" s="679"/>
      <c r="B1503" s="679"/>
      <c r="C1503" s="715"/>
      <c r="D1503" s="715"/>
      <c r="S1503" s="660"/>
      <c r="T1503" s="660" t="str">
        <f t="shared" si="138"/>
        <v/>
      </c>
      <c r="U1503" s="660" t="str">
        <f t="shared" si="139"/>
        <v/>
      </c>
      <c r="V1503" s="660" t="str">
        <f t="shared" si="140"/>
        <v/>
      </c>
      <c r="W1503" s="660" t="str">
        <f t="shared" si="141"/>
        <v/>
      </c>
      <c r="X1503" s="660" t="str">
        <f t="shared" si="142"/>
        <v/>
      </c>
      <c r="Y1503" s="660" t="str">
        <f t="shared" si="143"/>
        <v/>
      </c>
    </row>
    <row r="1504" spans="1:25" ht="16" x14ac:dyDescent="0.2">
      <c r="A1504" s="679"/>
      <c r="B1504" s="679"/>
      <c r="C1504" s="715"/>
      <c r="D1504" s="715"/>
      <c r="S1504" s="660"/>
      <c r="T1504" s="660" t="str">
        <f t="shared" si="138"/>
        <v/>
      </c>
      <c r="U1504" s="660" t="str">
        <f t="shared" si="139"/>
        <v/>
      </c>
      <c r="V1504" s="660" t="str">
        <f t="shared" si="140"/>
        <v/>
      </c>
      <c r="W1504" s="660" t="str">
        <f t="shared" si="141"/>
        <v/>
      </c>
      <c r="X1504" s="660" t="str">
        <f t="shared" si="142"/>
        <v/>
      </c>
      <c r="Y1504" s="660" t="str">
        <f t="shared" si="143"/>
        <v/>
      </c>
    </row>
    <row r="1505" spans="1:25" ht="16" x14ac:dyDescent="0.2">
      <c r="A1505" s="679"/>
      <c r="B1505" s="679"/>
      <c r="C1505" s="715"/>
      <c r="D1505" s="715"/>
      <c r="S1505" s="660"/>
      <c r="T1505" s="660" t="str">
        <f t="shared" si="138"/>
        <v/>
      </c>
      <c r="U1505" s="660" t="str">
        <f t="shared" si="139"/>
        <v/>
      </c>
      <c r="V1505" s="660" t="str">
        <f t="shared" si="140"/>
        <v/>
      </c>
      <c r="W1505" s="660" t="str">
        <f t="shared" si="141"/>
        <v/>
      </c>
      <c r="X1505" s="660" t="str">
        <f t="shared" si="142"/>
        <v/>
      </c>
      <c r="Y1505" s="660" t="str">
        <f t="shared" si="143"/>
        <v/>
      </c>
    </row>
    <row r="1506" spans="1:25" ht="16" x14ac:dyDescent="0.2">
      <c r="A1506" s="679"/>
      <c r="B1506" s="679"/>
      <c r="C1506" s="715"/>
      <c r="D1506" s="715"/>
      <c r="S1506" s="660"/>
      <c r="T1506" s="660" t="str">
        <f t="shared" si="138"/>
        <v/>
      </c>
      <c r="U1506" s="660" t="str">
        <f t="shared" si="139"/>
        <v/>
      </c>
      <c r="V1506" s="660" t="str">
        <f t="shared" si="140"/>
        <v/>
      </c>
      <c r="W1506" s="660" t="str">
        <f t="shared" si="141"/>
        <v/>
      </c>
      <c r="X1506" s="660" t="str">
        <f t="shared" si="142"/>
        <v/>
      </c>
      <c r="Y1506" s="660" t="str">
        <f t="shared" si="143"/>
        <v/>
      </c>
    </row>
    <row r="1507" spans="1:25" ht="16" x14ac:dyDescent="0.2">
      <c r="A1507" s="679"/>
      <c r="B1507" s="679"/>
      <c r="C1507" s="715"/>
      <c r="D1507" s="715"/>
      <c r="S1507" s="660"/>
      <c r="T1507" s="660" t="str">
        <f t="shared" si="138"/>
        <v/>
      </c>
      <c r="U1507" s="660" t="str">
        <f t="shared" si="139"/>
        <v/>
      </c>
      <c r="V1507" s="660" t="str">
        <f t="shared" si="140"/>
        <v/>
      </c>
      <c r="W1507" s="660" t="str">
        <f t="shared" si="141"/>
        <v/>
      </c>
      <c r="X1507" s="660" t="str">
        <f t="shared" si="142"/>
        <v/>
      </c>
      <c r="Y1507" s="660" t="str">
        <f t="shared" si="143"/>
        <v/>
      </c>
    </row>
    <row r="1508" spans="1:25" ht="16" x14ac:dyDescent="0.2">
      <c r="A1508" s="679"/>
      <c r="B1508" s="679"/>
      <c r="C1508" s="715"/>
      <c r="D1508" s="715"/>
      <c r="S1508" s="660"/>
      <c r="T1508" s="660" t="str">
        <f t="shared" si="138"/>
        <v/>
      </c>
      <c r="U1508" s="660" t="str">
        <f t="shared" si="139"/>
        <v/>
      </c>
      <c r="V1508" s="660" t="str">
        <f t="shared" si="140"/>
        <v/>
      </c>
      <c r="W1508" s="660" t="str">
        <f t="shared" si="141"/>
        <v/>
      </c>
      <c r="X1508" s="660" t="str">
        <f t="shared" si="142"/>
        <v/>
      </c>
      <c r="Y1508" s="660" t="str">
        <f t="shared" si="143"/>
        <v/>
      </c>
    </row>
    <row r="1509" spans="1:25" ht="16" x14ac:dyDescent="0.2">
      <c r="A1509" s="679"/>
      <c r="B1509" s="679"/>
      <c r="C1509" s="715"/>
      <c r="D1509" s="715"/>
      <c r="S1509" s="660"/>
      <c r="T1509" s="660" t="str">
        <f t="shared" si="138"/>
        <v/>
      </c>
      <c r="U1509" s="660" t="str">
        <f t="shared" si="139"/>
        <v/>
      </c>
      <c r="V1509" s="660" t="str">
        <f t="shared" si="140"/>
        <v/>
      </c>
      <c r="W1509" s="660" t="str">
        <f t="shared" si="141"/>
        <v/>
      </c>
      <c r="X1509" s="660" t="str">
        <f t="shared" si="142"/>
        <v/>
      </c>
      <c r="Y1509" s="660" t="str">
        <f t="shared" si="143"/>
        <v/>
      </c>
    </row>
    <row r="1510" spans="1:25" ht="16" x14ac:dyDescent="0.2">
      <c r="A1510" s="679"/>
      <c r="B1510" s="679"/>
      <c r="C1510" s="715"/>
      <c r="D1510" s="715"/>
      <c r="S1510" s="660"/>
      <c r="T1510" s="660" t="str">
        <f t="shared" si="138"/>
        <v/>
      </c>
      <c r="U1510" s="660" t="str">
        <f t="shared" si="139"/>
        <v/>
      </c>
      <c r="V1510" s="660" t="str">
        <f t="shared" si="140"/>
        <v/>
      </c>
      <c r="W1510" s="660" t="str">
        <f t="shared" si="141"/>
        <v/>
      </c>
      <c r="X1510" s="660" t="str">
        <f t="shared" si="142"/>
        <v/>
      </c>
      <c r="Y1510" s="660" t="str">
        <f t="shared" si="143"/>
        <v/>
      </c>
    </row>
    <row r="1511" spans="1:25" ht="16" x14ac:dyDescent="0.2">
      <c r="A1511" s="679"/>
      <c r="B1511" s="679"/>
      <c r="C1511" s="715"/>
      <c r="D1511" s="715"/>
      <c r="S1511" s="660"/>
      <c r="T1511" s="660" t="str">
        <f t="shared" si="138"/>
        <v/>
      </c>
      <c r="U1511" s="660" t="str">
        <f t="shared" si="139"/>
        <v/>
      </c>
      <c r="V1511" s="660" t="str">
        <f t="shared" si="140"/>
        <v/>
      </c>
      <c r="W1511" s="660" t="str">
        <f t="shared" si="141"/>
        <v/>
      </c>
      <c r="X1511" s="660" t="str">
        <f t="shared" si="142"/>
        <v/>
      </c>
      <c r="Y1511" s="660" t="str">
        <f t="shared" si="143"/>
        <v/>
      </c>
    </row>
    <row r="1512" spans="1:25" ht="16" x14ac:dyDescent="0.2">
      <c r="A1512" s="679"/>
      <c r="B1512" s="679"/>
      <c r="C1512" s="715"/>
      <c r="D1512" s="715"/>
      <c r="S1512" s="660"/>
      <c r="T1512" s="660" t="str">
        <f t="shared" si="138"/>
        <v/>
      </c>
      <c r="U1512" s="660" t="str">
        <f t="shared" si="139"/>
        <v/>
      </c>
      <c r="V1512" s="660" t="str">
        <f t="shared" si="140"/>
        <v/>
      </c>
      <c r="W1512" s="660" t="str">
        <f t="shared" si="141"/>
        <v/>
      </c>
      <c r="X1512" s="660" t="str">
        <f t="shared" si="142"/>
        <v/>
      </c>
      <c r="Y1512" s="660" t="str">
        <f t="shared" si="143"/>
        <v/>
      </c>
    </row>
    <row r="1513" spans="1:25" ht="16" x14ac:dyDescent="0.2">
      <c r="A1513" s="679"/>
      <c r="B1513" s="679"/>
      <c r="C1513" s="715"/>
      <c r="D1513" s="715"/>
      <c r="S1513" s="660"/>
      <c r="T1513" s="660" t="str">
        <f t="shared" si="138"/>
        <v/>
      </c>
      <c r="U1513" s="660" t="str">
        <f t="shared" si="139"/>
        <v/>
      </c>
      <c r="V1513" s="660" t="str">
        <f t="shared" si="140"/>
        <v/>
      </c>
      <c r="W1513" s="660" t="str">
        <f t="shared" si="141"/>
        <v/>
      </c>
      <c r="X1513" s="660" t="str">
        <f t="shared" si="142"/>
        <v/>
      </c>
      <c r="Y1513" s="660" t="str">
        <f t="shared" si="143"/>
        <v/>
      </c>
    </row>
    <row r="1514" spans="1:25" ht="16" x14ac:dyDescent="0.2">
      <c r="A1514" s="679"/>
      <c r="B1514" s="679"/>
      <c r="C1514" s="715"/>
      <c r="D1514" s="715"/>
      <c r="S1514" s="660"/>
      <c r="T1514" s="660" t="str">
        <f t="shared" si="138"/>
        <v/>
      </c>
      <c r="U1514" s="660" t="str">
        <f t="shared" si="139"/>
        <v/>
      </c>
      <c r="V1514" s="660" t="str">
        <f t="shared" si="140"/>
        <v/>
      </c>
      <c r="W1514" s="660" t="str">
        <f t="shared" si="141"/>
        <v/>
      </c>
      <c r="X1514" s="660" t="str">
        <f t="shared" si="142"/>
        <v/>
      </c>
      <c r="Y1514" s="660" t="str">
        <f t="shared" si="143"/>
        <v/>
      </c>
    </row>
    <row r="1515" spans="1:25" ht="16" x14ac:dyDescent="0.2">
      <c r="A1515" s="679"/>
      <c r="B1515" s="679"/>
      <c r="C1515" s="715"/>
      <c r="D1515" s="715"/>
      <c r="S1515" s="660"/>
      <c r="T1515" s="660" t="str">
        <f t="shared" si="138"/>
        <v/>
      </c>
      <c r="U1515" s="660" t="str">
        <f t="shared" si="139"/>
        <v/>
      </c>
      <c r="V1515" s="660" t="str">
        <f t="shared" si="140"/>
        <v/>
      </c>
      <c r="W1515" s="660" t="str">
        <f t="shared" si="141"/>
        <v/>
      </c>
      <c r="X1515" s="660" t="str">
        <f t="shared" si="142"/>
        <v/>
      </c>
      <c r="Y1515" s="660" t="str">
        <f t="shared" si="143"/>
        <v/>
      </c>
    </row>
    <row r="1516" spans="1:25" ht="16" x14ac:dyDescent="0.2">
      <c r="A1516" s="679"/>
      <c r="B1516" s="679"/>
      <c r="C1516" s="715"/>
      <c r="D1516" s="715"/>
      <c r="S1516" s="660"/>
      <c r="T1516" s="660" t="str">
        <f t="shared" si="138"/>
        <v/>
      </c>
      <c r="U1516" s="660" t="str">
        <f t="shared" si="139"/>
        <v/>
      </c>
      <c r="V1516" s="660" t="str">
        <f t="shared" si="140"/>
        <v/>
      </c>
      <c r="W1516" s="660" t="str">
        <f t="shared" si="141"/>
        <v/>
      </c>
      <c r="X1516" s="660" t="str">
        <f t="shared" si="142"/>
        <v/>
      </c>
      <c r="Y1516" s="660" t="str">
        <f t="shared" si="143"/>
        <v/>
      </c>
    </row>
    <row r="1517" spans="1:25" ht="16" x14ac:dyDescent="0.2">
      <c r="A1517" s="679"/>
      <c r="B1517" s="679"/>
      <c r="C1517" s="715"/>
      <c r="D1517" s="715"/>
      <c r="S1517" s="660"/>
      <c r="T1517" s="660" t="str">
        <f t="shared" si="138"/>
        <v/>
      </c>
      <c r="U1517" s="660" t="str">
        <f t="shared" si="139"/>
        <v/>
      </c>
      <c r="V1517" s="660" t="str">
        <f t="shared" si="140"/>
        <v/>
      </c>
      <c r="W1517" s="660" t="str">
        <f t="shared" si="141"/>
        <v/>
      </c>
      <c r="X1517" s="660" t="str">
        <f t="shared" si="142"/>
        <v/>
      </c>
      <c r="Y1517" s="660" t="str">
        <f t="shared" si="143"/>
        <v/>
      </c>
    </row>
    <row r="1518" spans="1:25" ht="16" x14ac:dyDescent="0.2">
      <c r="A1518" s="679"/>
      <c r="B1518" s="679"/>
      <c r="C1518" s="715"/>
      <c r="D1518" s="715"/>
      <c r="S1518" s="660"/>
      <c r="T1518" s="660" t="str">
        <f t="shared" si="138"/>
        <v/>
      </c>
      <c r="U1518" s="660" t="str">
        <f t="shared" si="139"/>
        <v/>
      </c>
      <c r="V1518" s="660" t="str">
        <f t="shared" si="140"/>
        <v/>
      </c>
      <c r="W1518" s="660" t="str">
        <f t="shared" si="141"/>
        <v/>
      </c>
      <c r="X1518" s="660" t="str">
        <f t="shared" si="142"/>
        <v/>
      </c>
      <c r="Y1518" s="660" t="str">
        <f t="shared" si="143"/>
        <v/>
      </c>
    </row>
    <row r="1519" spans="1:25" ht="16" x14ac:dyDescent="0.2">
      <c r="A1519" s="679"/>
      <c r="B1519" s="679"/>
      <c r="C1519" s="715"/>
      <c r="D1519" s="715"/>
      <c r="S1519" s="660"/>
      <c r="T1519" s="660" t="str">
        <f t="shared" si="138"/>
        <v/>
      </c>
      <c r="U1519" s="660" t="str">
        <f t="shared" si="139"/>
        <v/>
      </c>
      <c r="V1519" s="660" t="str">
        <f t="shared" si="140"/>
        <v/>
      </c>
      <c r="W1519" s="660" t="str">
        <f t="shared" si="141"/>
        <v/>
      </c>
      <c r="X1519" s="660" t="str">
        <f t="shared" si="142"/>
        <v/>
      </c>
      <c r="Y1519" s="660" t="str">
        <f t="shared" si="143"/>
        <v/>
      </c>
    </row>
    <row r="1520" spans="1:25" ht="16" x14ac:dyDescent="0.2">
      <c r="A1520" s="679"/>
      <c r="B1520" s="679"/>
      <c r="C1520" s="715"/>
      <c r="D1520" s="715"/>
      <c r="S1520" s="660"/>
      <c r="T1520" s="660" t="str">
        <f t="shared" si="138"/>
        <v/>
      </c>
      <c r="U1520" s="660" t="str">
        <f t="shared" si="139"/>
        <v/>
      </c>
      <c r="V1520" s="660" t="str">
        <f t="shared" si="140"/>
        <v/>
      </c>
      <c r="W1520" s="660" t="str">
        <f t="shared" si="141"/>
        <v/>
      </c>
      <c r="X1520" s="660" t="str">
        <f t="shared" si="142"/>
        <v/>
      </c>
      <c r="Y1520" s="660" t="str">
        <f t="shared" si="143"/>
        <v/>
      </c>
    </row>
    <row r="1521" spans="1:25" ht="16" x14ac:dyDescent="0.2">
      <c r="A1521" s="679"/>
      <c r="B1521" s="679"/>
      <c r="C1521" s="715"/>
      <c r="D1521" s="715"/>
      <c r="S1521" s="660"/>
      <c r="T1521" s="660" t="str">
        <f t="shared" si="138"/>
        <v/>
      </c>
      <c r="U1521" s="660" t="str">
        <f t="shared" si="139"/>
        <v/>
      </c>
      <c r="V1521" s="660" t="str">
        <f t="shared" si="140"/>
        <v/>
      </c>
      <c r="W1521" s="660" t="str">
        <f t="shared" si="141"/>
        <v/>
      </c>
      <c r="X1521" s="660" t="str">
        <f t="shared" si="142"/>
        <v/>
      </c>
      <c r="Y1521" s="660" t="str">
        <f t="shared" si="143"/>
        <v/>
      </c>
    </row>
    <row r="1522" spans="1:25" ht="16" x14ac:dyDescent="0.2">
      <c r="A1522" s="679"/>
      <c r="B1522" s="679"/>
      <c r="C1522" s="715"/>
      <c r="D1522" s="715"/>
      <c r="S1522" s="660"/>
      <c r="T1522" s="660" t="str">
        <f t="shared" si="138"/>
        <v/>
      </c>
      <c r="U1522" s="660" t="str">
        <f t="shared" si="139"/>
        <v/>
      </c>
      <c r="V1522" s="660" t="str">
        <f t="shared" si="140"/>
        <v/>
      </c>
      <c r="W1522" s="660" t="str">
        <f t="shared" si="141"/>
        <v/>
      </c>
      <c r="X1522" s="660" t="str">
        <f t="shared" si="142"/>
        <v/>
      </c>
      <c r="Y1522" s="660" t="str">
        <f t="shared" si="143"/>
        <v/>
      </c>
    </row>
    <row r="1523" spans="1:25" ht="16" x14ac:dyDescent="0.2">
      <c r="A1523" s="679"/>
      <c r="B1523" s="679"/>
      <c r="C1523" s="715"/>
      <c r="D1523" s="715"/>
      <c r="S1523" s="660"/>
      <c r="T1523" s="660" t="str">
        <f t="shared" si="138"/>
        <v/>
      </c>
      <c r="U1523" s="660" t="str">
        <f t="shared" si="139"/>
        <v/>
      </c>
      <c r="V1523" s="660" t="str">
        <f t="shared" si="140"/>
        <v/>
      </c>
      <c r="W1523" s="660" t="str">
        <f t="shared" si="141"/>
        <v/>
      </c>
      <c r="X1523" s="660" t="str">
        <f t="shared" si="142"/>
        <v/>
      </c>
      <c r="Y1523" s="660" t="str">
        <f t="shared" si="143"/>
        <v/>
      </c>
    </row>
    <row r="1524" spans="1:25" ht="16" x14ac:dyDescent="0.2">
      <c r="A1524" s="679"/>
      <c r="B1524" s="679"/>
      <c r="C1524" s="715"/>
      <c r="D1524" s="715"/>
      <c r="S1524" s="660"/>
      <c r="T1524" s="660" t="str">
        <f t="shared" si="138"/>
        <v/>
      </c>
      <c r="U1524" s="660" t="str">
        <f t="shared" si="139"/>
        <v/>
      </c>
      <c r="V1524" s="660" t="str">
        <f t="shared" si="140"/>
        <v/>
      </c>
      <c r="W1524" s="660" t="str">
        <f t="shared" si="141"/>
        <v/>
      </c>
      <c r="X1524" s="660" t="str">
        <f t="shared" si="142"/>
        <v/>
      </c>
      <c r="Y1524" s="660" t="str">
        <f t="shared" si="143"/>
        <v/>
      </c>
    </row>
    <row r="1525" spans="1:25" ht="16" x14ac:dyDescent="0.2">
      <c r="A1525" s="679"/>
      <c r="B1525" s="679"/>
      <c r="C1525" s="715"/>
      <c r="D1525" s="715"/>
      <c r="S1525" s="660"/>
      <c r="T1525" s="660" t="str">
        <f t="shared" si="138"/>
        <v/>
      </c>
      <c r="U1525" s="660" t="str">
        <f t="shared" si="139"/>
        <v/>
      </c>
      <c r="V1525" s="660" t="str">
        <f t="shared" si="140"/>
        <v/>
      </c>
      <c r="W1525" s="660" t="str">
        <f t="shared" si="141"/>
        <v/>
      </c>
      <c r="X1525" s="660" t="str">
        <f t="shared" si="142"/>
        <v/>
      </c>
      <c r="Y1525" s="660" t="str">
        <f t="shared" si="143"/>
        <v/>
      </c>
    </row>
    <row r="1526" spans="1:25" ht="16" x14ac:dyDescent="0.2">
      <c r="A1526" s="679"/>
      <c r="B1526" s="679"/>
      <c r="C1526" s="715"/>
      <c r="D1526" s="715"/>
      <c r="S1526" s="660"/>
      <c r="T1526" s="660" t="str">
        <f t="shared" si="138"/>
        <v/>
      </c>
      <c r="U1526" s="660" t="str">
        <f t="shared" si="139"/>
        <v/>
      </c>
      <c r="V1526" s="660" t="str">
        <f t="shared" si="140"/>
        <v/>
      </c>
      <c r="W1526" s="660" t="str">
        <f t="shared" si="141"/>
        <v/>
      </c>
      <c r="X1526" s="660" t="str">
        <f t="shared" si="142"/>
        <v/>
      </c>
      <c r="Y1526" s="660" t="str">
        <f t="shared" si="143"/>
        <v/>
      </c>
    </row>
    <row r="1527" spans="1:25" ht="16" x14ac:dyDescent="0.2">
      <c r="A1527" s="679"/>
      <c r="B1527" s="679"/>
      <c r="C1527" s="715"/>
      <c r="D1527" s="715"/>
      <c r="S1527" s="660"/>
      <c r="T1527" s="660" t="str">
        <f t="shared" si="138"/>
        <v/>
      </c>
      <c r="U1527" s="660" t="str">
        <f t="shared" si="139"/>
        <v/>
      </c>
      <c r="V1527" s="660" t="str">
        <f t="shared" si="140"/>
        <v/>
      </c>
      <c r="W1527" s="660" t="str">
        <f t="shared" si="141"/>
        <v/>
      </c>
      <c r="X1527" s="660" t="str">
        <f t="shared" si="142"/>
        <v/>
      </c>
      <c r="Y1527" s="660" t="str">
        <f t="shared" si="143"/>
        <v/>
      </c>
    </row>
    <row r="1528" spans="1:25" ht="16" x14ac:dyDescent="0.2">
      <c r="A1528" s="679"/>
      <c r="B1528" s="679"/>
      <c r="C1528" s="715"/>
      <c r="D1528" s="715"/>
      <c r="S1528" s="660"/>
      <c r="T1528" s="660" t="str">
        <f t="shared" si="138"/>
        <v/>
      </c>
      <c r="U1528" s="660" t="str">
        <f t="shared" si="139"/>
        <v/>
      </c>
      <c r="V1528" s="660" t="str">
        <f t="shared" si="140"/>
        <v/>
      </c>
      <c r="W1528" s="660" t="str">
        <f t="shared" si="141"/>
        <v/>
      </c>
      <c r="X1528" s="660" t="str">
        <f t="shared" si="142"/>
        <v/>
      </c>
      <c r="Y1528" s="660" t="str">
        <f t="shared" si="143"/>
        <v/>
      </c>
    </row>
    <row r="1529" spans="1:25" ht="16" x14ac:dyDescent="0.2">
      <c r="A1529" s="679"/>
      <c r="B1529" s="679"/>
      <c r="C1529" s="715"/>
      <c r="D1529" s="715"/>
      <c r="S1529" s="660"/>
      <c r="T1529" s="660" t="str">
        <f t="shared" si="138"/>
        <v/>
      </c>
      <c r="U1529" s="660" t="str">
        <f t="shared" si="139"/>
        <v/>
      </c>
      <c r="V1529" s="660" t="str">
        <f t="shared" si="140"/>
        <v/>
      </c>
      <c r="W1529" s="660" t="str">
        <f t="shared" si="141"/>
        <v/>
      </c>
      <c r="X1529" s="660" t="str">
        <f t="shared" si="142"/>
        <v/>
      </c>
      <c r="Y1529" s="660" t="str">
        <f t="shared" si="143"/>
        <v/>
      </c>
    </row>
    <row r="1530" spans="1:25" ht="16" x14ac:dyDescent="0.2">
      <c r="A1530" s="679"/>
      <c r="B1530" s="679"/>
      <c r="C1530" s="715"/>
      <c r="D1530" s="715"/>
      <c r="S1530" s="660"/>
      <c r="T1530" s="660" t="str">
        <f t="shared" si="138"/>
        <v/>
      </c>
      <c r="U1530" s="660" t="str">
        <f t="shared" si="139"/>
        <v/>
      </c>
      <c r="V1530" s="660" t="str">
        <f t="shared" si="140"/>
        <v/>
      </c>
      <c r="W1530" s="660" t="str">
        <f t="shared" si="141"/>
        <v/>
      </c>
      <c r="X1530" s="660" t="str">
        <f t="shared" si="142"/>
        <v/>
      </c>
      <c r="Y1530" s="660" t="str">
        <f t="shared" si="143"/>
        <v/>
      </c>
    </row>
    <row r="1531" spans="1:25" ht="16" x14ac:dyDescent="0.2">
      <c r="A1531" s="679"/>
      <c r="B1531" s="679"/>
      <c r="C1531" s="715"/>
      <c r="D1531" s="715"/>
      <c r="S1531" s="660"/>
      <c r="T1531" s="660" t="str">
        <f t="shared" si="138"/>
        <v/>
      </c>
      <c r="U1531" s="660" t="str">
        <f t="shared" si="139"/>
        <v/>
      </c>
      <c r="V1531" s="660" t="str">
        <f t="shared" si="140"/>
        <v/>
      </c>
      <c r="W1531" s="660" t="str">
        <f t="shared" si="141"/>
        <v/>
      </c>
      <c r="X1531" s="660" t="str">
        <f t="shared" si="142"/>
        <v/>
      </c>
      <c r="Y1531" s="660" t="str">
        <f t="shared" si="143"/>
        <v/>
      </c>
    </row>
    <row r="1532" spans="1:25" ht="16" x14ac:dyDescent="0.2">
      <c r="A1532" s="679"/>
      <c r="B1532" s="679"/>
      <c r="C1532" s="715"/>
      <c r="D1532" s="715"/>
      <c r="S1532" s="660"/>
      <c r="T1532" s="660" t="str">
        <f t="shared" si="138"/>
        <v/>
      </c>
      <c r="U1532" s="660" t="str">
        <f t="shared" si="139"/>
        <v/>
      </c>
      <c r="V1532" s="660" t="str">
        <f t="shared" si="140"/>
        <v/>
      </c>
      <c r="W1532" s="660" t="str">
        <f t="shared" si="141"/>
        <v/>
      </c>
      <c r="X1532" s="660" t="str">
        <f t="shared" si="142"/>
        <v/>
      </c>
      <c r="Y1532" s="660" t="str">
        <f t="shared" si="143"/>
        <v/>
      </c>
    </row>
    <row r="1533" spans="1:25" ht="16" x14ac:dyDescent="0.2">
      <c r="A1533" s="679"/>
      <c r="B1533" s="679"/>
      <c r="C1533" s="715"/>
      <c r="D1533" s="715"/>
      <c r="S1533" s="660"/>
      <c r="T1533" s="660" t="str">
        <f t="shared" si="138"/>
        <v/>
      </c>
      <c r="U1533" s="660" t="str">
        <f t="shared" si="139"/>
        <v/>
      </c>
      <c r="V1533" s="660" t="str">
        <f t="shared" si="140"/>
        <v/>
      </c>
      <c r="W1533" s="660" t="str">
        <f t="shared" si="141"/>
        <v/>
      </c>
      <c r="X1533" s="660" t="str">
        <f t="shared" si="142"/>
        <v/>
      </c>
      <c r="Y1533" s="660" t="str">
        <f t="shared" si="143"/>
        <v/>
      </c>
    </row>
    <row r="1534" spans="1:25" ht="16" x14ac:dyDescent="0.2">
      <c r="A1534" s="679"/>
      <c r="B1534" s="679"/>
      <c r="C1534" s="715"/>
      <c r="D1534" s="715"/>
      <c r="S1534" s="660"/>
      <c r="T1534" s="660" t="str">
        <f t="shared" si="138"/>
        <v/>
      </c>
      <c r="U1534" s="660" t="str">
        <f t="shared" si="139"/>
        <v/>
      </c>
      <c r="V1534" s="660" t="str">
        <f t="shared" si="140"/>
        <v/>
      </c>
      <c r="W1534" s="660" t="str">
        <f t="shared" si="141"/>
        <v/>
      </c>
      <c r="X1534" s="660" t="str">
        <f t="shared" si="142"/>
        <v/>
      </c>
      <c r="Y1534" s="660" t="str">
        <f t="shared" si="143"/>
        <v/>
      </c>
    </row>
    <row r="1535" spans="1:25" ht="16" x14ac:dyDescent="0.2">
      <c r="A1535" s="679"/>
      <c r="B1535" s="679"/>
      <c r="C1535" s="715"/>
      <c r="D1535" s="715"/>
      <c r="S1535" s="660"/>
      <c r="T1535" s="660" t="str">
        <f t="shared" si="138"/>
        <v/>
      </c>
      <c r="U1535" s="660" t="str">
        <f t="shared" si="139"/>
        <v/>
      </c>
      <c r="V1535" s="660" t="str">
        <f t="shared" si="140"/>
        <v/>
      </c>
      <c r="W1535" s="660" t="str">
        <f t="shared" si="141"/>
        <v/>
      </c>
      <c r="X1535" s="660" t="str">
        <f t="shared" si="142"/>
        <v/>
      </c>
      <c r="Y1535" s="660" t="str">
        <f t="shared" si="143"/>
        <v/>
      </c>
    </row>
    <row r="1536" spans="1:25" ht="16" x14ac:dyDescent="0.2">
      <c r="A1536" s="679"/>
      <c r="B1536" s="679"/>
      <c r="C1536" s="715"/>
      <c r="D1536" s="715"/>
      <c r="S1536" s="660"/>
      <c r="T1536" s="660" t="str">
        <f t="shared" si="138"/>
        <v/>
      </c>
      <c r="U1536" s="660" t="str">
        <f t="shared" si="139"/>
        <v/>
      </c>
      <c r="V1536" s="660" t="str">
        <f t="shared" si="140"/>
        <v/>
      </c>
      <c r="W1536" s="660" t="str">
        <f t="shared" si="141"/>
        <v/>
      </c>
      <c r="X1536" s="660" t="str">
        <f t="shared" si="142"/>
        <v/>
      </c>
      <c r="Y1536" s="660" t="str">
        <f t="shared" si="143"/>
        <v/>
      </c>
    </row>
    <row r="1537" spans="1:25" ht="16" x14ac:dyDescent="0.2">
      <c r="A1537" s="679"/>
      <c r="B1537" s="679"/>
      <c r="C1537" s="715"/>
      <c r="D1537" s="715"/>
      <c r="S1537" s="660"/>
      <c r="T1537" s="660" t="str">
        <f t="shared" si="138"/>
        <v/>
      </c>
      <c r="U1537" s="660" t="str">
        <f t="shared" si="139"/>
        <v/>
      </c>
      <c r="V1537" s="660" t="str">
        <f t="shared" si="140"/>
        <v/>
      </c>
      <c r="W1537" s="660" t="str">
        <f t="shared" si="141"/>
        <v/>
      </c>
      <c r="X1537" s="660" t="str">
        <f t="shared" si="142"/>
        <v/>
      </c>
      <c r="Y1537" s="660" t="str">
        <f t="shared" si="143"/>
        <v/>
      </c>
    </row>
    <row r="1538" spans="1:25" ht="16" x14ac:dyDescent="0.2">
      <c r="A1538" s="679"/>
      <c r="B1538" s="679"/>
      <c r="C1538" s="715"/>
      <c r="D1538" s="715"/>
      <c r="S1538" s="660"/>
      <c r="T1538" s="660" t="str">
        <f t="shared" si="138"/>
        <v/>
      </c>
      <c r="U1538" s="660" t="str">
        <f t="shared" si="139"/>
        <v/>
      </c>
      <c r="V1538" s="660" t="str">
        <f t="shared" si="140"/>
        <v/>
      </c>
      <c r="W1538" s="660" t="str">
        <f t="shared" si="141"/>
        <v/>
      </c>
      <c r="X1538" s="660" t="str">
        <f t="shared" si="142"/>
        <v/>
      </c>
      <c r="Y1538" s="660" t="str">
        <f t="shared" si="143"/>
        <v/>
      </c>
    </row>
    <row r="1539" spans="1:25" ht="16" x14ac:dyDescent="0.2">
      <c r="A1539" s="679"/>
      <c r="B1539" s="679"/>
      <c r="C1539" s="715"/>
      <c r="D1539" s="715"/>
      <c r="S1539" s="660"/>
      <c r="T1539" s="660" t="str">
        <f t="shared" si="138"/>
        <v/>
      </c>
      <c r="U1539" s="660" t="str">
        <f t="shared" si="139"/>
        <v/>
      </c>
      <c r="V1539" s="660" t="str">
        <f t="shared" si="140"/>
        <v/>
      </c>
      <c r="W1539" s="660" t="str">
        <f t="shared" si="141"/>
        <v/>
      </c>
      <c r="X1539" s="660" t="str">
        <f t="shared" si="142"/>
        <v/>
      </c>
      <c r="Y1539" s="660" t="str">
        <f t="shared" si="143"/>
        <v/>
      </c>
    </row>
    <row r="1540" spans="1:25" ht="16" x14ac:dyDescent="0.2">
      <c r="A1540" s="679"/>
      <c r="B1540" s="679"/>
      <c r="C1540" s="715"/>
      <c r="D1540" s="715"/>
      <c r="S1540" s="660"/>
      <c r="T1540" s="660" t="str">
        <f t="shared" ref="T1540:T1603" si="144">IF(LEN($A1540)&gt;=2,LEFT($A1540,6),"")</f>
        <v/>
      </c>
      <c r="U1540" s="660" t="str">
        <f t="shared" ref="U1540:U1603" si="145">IF(LEN($A1540)&gt;=2,LEFT($A1540,5),"")</f>
        <v/>
      </c>
      <c r="V1540" s="660" t="str">
        <f t="shared" ref="V1540:V1603" si="146">IF(LEN($A1540)&gt;=2,LEFT($A1540,4),"")</f>
        <v/>
      </c>
      <c r="W1540" s="660" t="str">
        <f t="shared" ref="W1540:W1603" si="147">IF(LEN($A1540)&gt;=2,LEFT($A1540,3),"")</f>
        <v/>
      </c>
      <c r="X1540" s="660" t="str">
        <f t="shared" ref="X1540:X1603" si="148">IF(LEN($A1540)&gt;=2,LEFT($A1540,2),"")</f>
        <v/>
      </c>
      <c r="Y1540" s="660" t="str">
        <f t="shared" ref="Y1540:Y1603" si="149">IF(LEN($A1540)&gt;=2,LEFT($A1540,1),"")</f>
        <v/>
      </c>
    </row>
    <row r="1541" spans="1:25" ht="16" x14ac:dyDescent="0.2">
      <c r="A1541" s="679"/>
      <c r="B1541" s="679"/>
      <c r="C1541" s="715"/>
      <c r="D1541" s="715"/>
      <c r="S1541" s="660"/>
      <c r="T1541" s="660" t="str">
        <f t="shared" si="144"/>
        <v/>
      </c>
      <c r="U1541" s="660" t="str">
        <f t="shared" si="145"/>
        <v/>
      </c>
      <c r="V1541" s="660" t="str">
        <f t="shared" si="146"/>
        <v/>
      </c>
      <c r="W1541" s="660" t="str">
        <f t="shared" si="147"/>
        <v/>
      </c>
      <c r="X1541" s="660" t="str">
        <f t="shared" si="148"/>
        <v/>
      </c>
      <c r="Y1541" s="660" t="str">
        <f t="shared" si="149"/>
        <v/>
      </c>
    </row>
    <row r="1542" spans="1:25" ht="16" x14ac:dyDescent="0.2">
      <c r="A1542" s="679"/>
      <c r="B1542" s="679"/>
      <c r="C1542" s="715"/>
      <c r="D1542" s="715"/>
      <c r="S1542" s="660"/>
      <c r="T1542" s="660" t="str">
        <f t="shared" si="144"/>
        <v/>
      </c>
      <c r="U1542" s="660" t="str">
        <f t="shared" si="145"/>
        <v/>
      </c>
      <c r="V1542" s="660" t="str">
        <f t="shared" si="146"/>
        <v/>
      </c>
      <c r="W1542" s="660" t="str">
        <f t="shared" si="147"/>
        <v/>
      </c>
      <c r="X1542" s="660" t="str">
        <f t="shared" si="148"/>
        <v/>
      </c>
      <c r="Y1542" s="660" t="str">
        <f t="shared" si="149"/>
        <v/>
      </c>
    </row>
    <row r="1543" spans="1:25" ht="16" x14ac:dyDescent="0.2">
      <c r="A1543" s="679"/>
      <c r="B1543" s="679"/>
      <c r="C1543" s="715"/>
      <c r="D1543" s="715"/>
      <c r="S1543" s="660"/>
      <c r="T1543" s="660" t="str">
        <f t="shared" si="144"/>
        <v/>
      </c>
      <c r="U1543" s="660" t="str">
        <f t="shared" si="145"/>
        <v/>
      </c>
      <c r="V1543" s="660" t="str">
        <f t="shared" si="146"/>
        <v/>
      </c>
      <c r="W1543" s="660" t="str">
        <f t="shared" si="147"/>
        <v/>
      </c>
      <c r="X1543" s="660" t="str">
        <f t="shared" si="148"/>
        <v/>
      </c>
      <c r="Y1543" s="660" t="str">
        <f t="shared" si="149"/>
        <v/>
      </c>
    </row>
    <row r="1544" spans="1:25" ht="16" x14ac:dyDescent="0.2">
      <c r="A1544" s="679"/>
      <c r="B1544" s="679"/>
      <c r="C1544" s="715"/>
      <c r="D1544" s="715"/>
      <c r="S1544" s="660"/>
      <c r="T1544" s="660" t="str">
        <f t="shared" si="144"/>
        <v/>
      </c>
      <c r="U1544" s="660" t="str">
        <f t="shared" si="145"/>
        <v/>
      </c>
      <c r="V1544" s="660" t="str">
        <f t="shared" si="146"/>
        <v/>
      </c>
      <c r="W1544" s="660" t="str">
        <f t="shared" si="147"/>
        <v/>
      </c>
      <c r="X1544" s="660" t="str">
        <f t="shared" si="148"/>
        <v/>
      </c>
      <c r="Y1544" s="660" t="str">
        <f t="shared" si="149"/>
        <v/>
      </c>
    </row>
    <row r="1545" spans="1:25" ht="16" x14ac:dyDescent="0.2">
      <c r="A1545" s="679"/>
      <c r="B1545" s="679"/>
      <c r="C1545" s="715"/>
      <c r="D1545" s="715"/>
      <c r="S1545" s="660"/>
      <c r="T1545" s="660" t="str">
        <f t="shared" si="144"/>
        <v/>
      </c>
      <c r="U1545" s="660" t="str">
        <f t="shared" si="145"/>
        <v/>
      </c>
      <c r="V1545" s="660" t="str">
        <f t="shared" si="146"/>
        <v/>
      </c>
      <c r="W1545" s="660" t="str">
        <f t="shared" si="147"/>
        <v/>
      </c>
      <c r="X1545" s="660" t="str">
        <f t="shared" si="148"/>
        <v/>
      </c>
      <c r="Y1545" s="660" t="str">
        <f t="shared" si="149"/>
        <v/>
      </c>
    </row>
    <row r="1546" spans="1:25" ht="16" x14ac:dyDescent="0.2">
      <c r="A1546" s="679"/>
      <c r="B1546" s="679"/>
      <c r="C1546" s="715"/>
      <c r="D1546" s="715"/>
      <c r="S1546" s="660"/>
      <c r="T1546" s="660" t="str">
        <f t="shared" si="144"/>
        <v/>
      </c>
      <c r="U1546" s="660" t="str">
        <f t="shared" si="145"/>
        <v/>
      </c>
      <c r="V1546" s="660" t="str">
        <f t="shared" si="146"/>
        <v/>
      </c>
      <c r="W1546" s="660" t="str">
        <f t="shared" si="147"/>
        <v/>
      </c>
      <c r="X1546" s="660" t="str">
        <f t="shared" si="148"/>
        <v/>
      </c>
      <c r="Y1546" s="660" t="str">
        <f t="shared" si="149"/>
        <v/>
      </c>
    </row>
    <row r="1547" spans="1:25" ht="16" x14ac:dyDescent="0.2">
      <c r="A1547" s="679"/>
      <c r="B1547" s="679"/>
      <c r="C1547" s="715"/>
      <c r="D1547" s="715"/>
      <c r="S1547" s="660"/>
      <c r="T1547" s="660" t="str">
        <f t="shared" si="144"/>
        <v/>
      </c>
      <c r="U1547" s="660" t="str">
        <f t="shared" si="145"/>
        <v/>
      </c>
      <c r="V1547" s="660" t="str">
        <f t="shared" si="146"/>
        <v/>
      </c>
      <c r="W1547" s="660" t="str">
        <f t="shared" si="147"/>
        <v/>
      </c>
      <c r="X1547" s="660" t="str">
        <f t="shared" si="148"/>
        <v/>
      </c>
      <c r="Y1547" s="660" t="str">
        <f t="shared" si="149"/>
        <v/>
      </c>
    </row>
    <row r="1548" spans="1:25" ht="16" x14ac:dyDescent="0.2">
      <c r="A1548" s="679"/>
      <c r="B1548" s="679"/>
      <c r="C1548" s="715"/>
      <c r="D1548" s="715"/>
      <c r="S1548" s="660"/>
      <c r="T1548" s="660" t="str">
        <f t="shared" si="144"/>
        <v/>
      </c>
      <c r="U1548" s="660" t="str">
        <f t="shared" si="145"/>
        <v/>
      </c>
      <c r="V1548" s="660" t="str">
        <f t="shared" si="146"/>
        <v/>
      </c>
      <c r="W1548" s="660" t="str">
        <f t="shared" si="147"/>
        <v/>
      </c>
      <c r="X1548" s="660" t="str">
        <f t="shared" si="148"/>
        <v/>
      </c>
      <c r="Y1548" s="660" t="str">
        <f t="shared" si="149"/>
        <v/>
      </c>
    </row>
    <row r="1549" spans="1:25" ht="16" x14ac:dyDescent="0.2">
      <c r="A1549" s="679"/>
      <c r="B1549" s="679"/>
      <c r="C1549" s="715"/>
      <c r="D1549" s="715"/>
      <c r="S1549" s="660"/>
      <c r="T1549" s="660" t="str">
        <f t="shared" si="144"/>
        <v/>
      </c>
      <c r="U1549" s="660" t="str">
        <f t="shared" si="145"/>
        <v/>
      </c>
      <c r="V1549" s="660" t="str">
        <f t="shared" si="146"/>
        <v/>
      </c>
      <c r="W1549" s="660" t="str">
        <f t="shared" si="147"/>
        <v/>
      </c>
      <c r="X1549" s="660" t="str">
        <f t="shared" si="148"/>
        <v/>
      </c>
      <c r="Y1549" s="660" t="str">
        <f t="shared" si="149"/>
        <v/>
      </c>
    </row>
    <row r="1550" spans="1:25" ht="16" x14ac:dyDescent="0.2">
      <c r="A1550" s="679"/>
      <c r="B1550" s="679"/>
      <c r="C1550" s="715"/>
      <c r="D1550" s="715"/>
      <c r="S1550" s="660"/>
      <c r="T1550" s="660" t="str">
        <f t="shared" si="144"/>
        <v/>
      </c>
      <c r="U1550" s="660" t="str">
        <f t="shared" si="145"/>
        <v/>
      </c>
      <c r="V1550" s="660" t="str">
        <f t="shared" si="146"/>
        <v/>
      </c>
      <c r="W1550" s="660" t="str">
        <f t="shared" si="147"/>
        <v/>
      </c>
      <c r="X1550" s="660" t="str">
        <f t="shared" si="148"/>
        <v/>
      </c>
      <c r="Y1550" s="660" t="str">
        <f t="shared" si="149"/>
        <v/>
      </c>
    </row>
    <row r="1551" spans="1:25" ht="16" x14ac:dyDescent="0.2">
      <c r="A1551" s="679"/>
      <c r="B1551" s="679"/>
      <c r="C1551" s="715"/>
      <c r="D1551" s="715"/>
      <c r="S1551" s="660"/>
      <c r="T1551" s="660" t="str">
        <f t="shared" si="144"/>
        <v/>
      </c>
      <c r="U1551" s="660" t="str">
        <f t="shared" si="145"/>
        <v/>
      </c>
      <c r="V1551" s="660" t="str">
        <f t="shared" si="146"/>
        <v/>
      </c>
      <c r="W1551" s="660" t="str">
        <f t="shared" si="147"/>
        <v/>
      </c>
      <c r="X1551" s="660" t="str">
        <f t="shared" si="148"/>
        <v/>
      </c>
      <c r="Y1551" s="660" t="str">
        <f t="shared" si="149"/>
        <v/>
      </c>
    </row>
    <row r="1552" spans="1:25" ht="16" x14ac:dyDescent="0.2">
      <c r="A1552" s="679"/>
      <c r="B1552" s="679"/>
      <c r="C1552" s="715"/>
      <c r="D1552" s="715"/>
      <c r="S1552" s="660"/>
      <c r="T1552" s="660" t="str">
        <f t="shared" si="144"/>
        <v/>
      </c>
      <c r="U1552" s="660" t="str">
        <f t="shared" si="145"/>
        <v/>
      </c>
      <c r="V1552" s="660" t="str">
        <f t="shared" si="146"/>
        <v/>
      </c>
      <c r="W1552" s="660" t="str">
        <f t="shared" si="147"/>
        <v/>
      </c>
      <c r="X1552" s="660" t="str">
        <f t="shared" si="148"/>
        <v/>
      </c>
      <c r="Y1552" s="660" t="str">
        <f t="shared" si="149"/>
        <v/>
      </c>
    </row>
    <row r="1553" spans="1:25" ht="16" x14ac:dyDescent="0.2">
      <c r="A1553" s="679"/>
      <c r="B1553" s="679"/>
      <c r="C1553" s="715"/>
      <c r="D1553" s="715"/>
      <c r="S1553" s="660"/>
      <c r="T1553" s="660" t="str">
        <f t="shared" si="144"/>
        <v/>
      </c>
      <c r="U1553" s="660" t="str">
        <f t="shared" si="145"/>
        <v/>
      </c>
      <c r="V1553" s="660" t="str">
        <f t="shared" si="146"/>
        <v/>
      </c>
      <c r="W1553" s="660" t="str">
        <f t="shared" si="147"/>
        <v/>
      </c>
      <c r="X1553" s="660" t="str">
        <f t="shared" si="148"/>
        <v/>
      </c>
      <c r="Y1553" s="660" t="str">
        <f t="shared" si="149"/>
        <v/>
      </c>
    </row>
    <row r="1554" spans="1:25" ht="16" x14ac:dyDescent="0.2">
      <c r="A1554" s="679"/>
      <c r="B1554" s="679"/>
      <c r="C1554" s="715"/>
      <c r="D1554" s="715"/>
      <c r="S1554" s="660"/>
      <c r="T1554" s="660" t="str">
        <f t="shared" si="144"/>
        <v/>
      </c>
      <c r="U1554" s="660" t="str">
        <f t="shared" si="145"/>
        <v/>
      </c>
      <c r="V1554" s="660" t="str">
        <f t="shared" si="146"/>
        <v/>
      </c>
      <c r="W1554" s="660" t="str">
        <f t="shared" si="147"/>
        <v/>
      </c>
      <c r="X1554" s="660" t="str">
        <f t="shared" si="148"/>
        <v/>
      </c>
      <c r="Y1554" s="660" t="str">
        <f t="shared" si="149"/>
        <v/>
      </c>
    </row>
    <row r="1555" spans="1:25" ht="16" x14ac:dyDescent="0.2">
      <c r="A1555" s="679"/>
      <c r="B1555" s="679"/>
      <c r="C1555" s="715"/>
      <c r="D1555" s="715"/>
      <c r="S1555" s="660"/>
      <c r="T1555" s="660" t="str">
        <f t="shared" si="144"/>
        <v/>
      </c>
      <c r="U1555" s="660" t="str">
        <f t="shared" si="145"/>
        <v/>
      </c>
      <c r="V1555" s="660" t="str">
        <f t="shared" si="146"/>
        <v/>
      </c>
      <c r="W1555" s="660" t="str">
        <f t="shared" si="147"/>
        <v/>
      </c>
      <c r="X1555" s="660" t="str">
        <f t="shared" si="148"/>
        <v/>
      </c>
      <c r="Y1555" s="660" t="str">
        <f t="shared" si="149"/>
        <v/>
      </c>
    </row>
    <row r="1556" spans="1:25" ht="16" x14ac:dyDescent="0.2">
      <c r="A1556" s="679"/>
      <c r="B1556" s="679"/>
      <c r="C1556" s="715"/>
      <c r="D1556" s="715"/>
      <c r="S1556" s="660"/>
      <c r="T1556" s="660" t="str">
        <f t="shared" si="144"/>
        <v/>
      </c>
      <c r="U1556" s="660" t="str">
        <f t="shared" si="145"/>
        <v/>
      </c>
      <c r="V1556" s="660" t="str">
        <f t="shared" si="146"/>
        <v/>
      </c>
      <c r="W1556" s="660" t="str">
        <f t="shared" si="147"/>
        <v/>
      </c>
      <c r="X1556" s="660" t="str">
        <f t="shared" si="148"/>
        <v/>
      </c>
      <c r="Y1556" s="660" t="str">
        <f t="shared" si="149"/>
        <v/>
      </c>
    </row>
    <row r="1557" spans="1:25" ht="16" x14ac:dyDescent="0.2">
      <c r="A1557" s="679"/>
      <c r="B1557" s="679"/>
      <c r="C1557" s="715"/>
      <c r="D1557" s="715"/>
      <c r="S1557" s="660"/>
      <c r="T1557" s="660" t="str">
        <f t="shared" si="144"/>
        <v/>
      </c>
      <c r="U1557" s="660" t="str">
        <f t="shared" si="145"/>
        <v/>
      </c>
      <c r="V1557" s="660" t="str">
        <f t="shared" si="146"/>
        <v/>
      </c>
      <c r="W1557" s="660" t="str">
        <f t="shared" si="147"/>
        <v/>
      </c>
      <c r="X1557" s="660" t="str">
        <f t="shared" si="148"/>
        <v/>
      </c>
      <c r="Y1557" s="660" t="str">
        <f t="shared" si="149"/>
        <v/>
      </c>
    </row>
    <row r="1558" spans="1:25" ht="16" x14ac:dyDescent="0.2">
      <c r="A1558" s="679"/>
      <c r="B1558" s="679"/>
      <c r="C1558" s="715"/>
      <c r="D1558" s="715"/>
      <c r="S1558" s="660"/>
      <c r="T1558" s="660" t="str">
        <f t="shared" si="144"/>
        <v/>
      </c>
      <c r="U1558" s="660" t="str">
        <f t="shared" si="145"/>
        <v/>
      </c>
      <c r="V1558" s="660" t="str">
        <f t="shared" si="146"/>
        <v/>
      </c>
      <c r="W1558" s="660" t="str">
        <f t="shared" si="147"/>
        <v/>
      </c>
      <c r="X1558" s="660" t="str">
        <f t="shared" si="148"/>
        <v/>
      </c>
      <c r="Y1558" s="660" t="str">
        <f t="shared" si="149"/>
        <v/>
      </c>
    </row>
    <row r="1559" spans="1:25" ht="16" x14ac:dyDescent="0.2">
      <c r="A1559" s="679"/>
      <c r="B1559" s="679"/>
      <c r="C1559" s="715"/>
      <c r="D1559" s="715"/>
      <c r="S1559" s="660"/>
      <c r="T1559" s="660" t="str">
        <f t="shared" si="144"/>
        <v/>
      </c>
      <c r="U1559" s="660" t="str">
        <f t="shared" si="145"/>
        <v/>
      </c>
      <c r="V1559" s="660" t="str">
        <f t="shared" si="146"/>
        <v/>
      </c>
      <c r="W1559" s="660" t="str">
        <f t="shared" si="147"/>
        <v/>
      </c>
      <c r="X1559" s="660" t="str">
        <f t="shared" si="148"/>
        <v/>
      </c>
      <c r="Y1559" s="660" t="str">
        <f t="shared" si="149"/>
        <v/>
      </c>
    </row>
    <row r="1560" spans="1:25" ht="16" x14ac:dyDescent="0.2">
      <c r="A1560" s="679"/>
      <c r="B1560" s="679"/>
      <c r="C1560" s="715"/>
      <c r="D1560" s="715"/>
      <c r="S1560" s="660"/>
      <c r="T1560" s="660" t="str">
        <f t="shared" si="144"/>
        <v/>
      </c>
      <c r="U1560" s="660" t="str">
        <f t="shared" si="145"/>
        <v/>
      </c>
      <c r="V1560" s="660" t="str">
        <f t="shared" si="146"/>
        <v/>
      </c>
      <c r="W1560" s="660" t="str">
        <f t="shared" si="147"/>
        <v/>
      </c>
      <c r="X1560" s="660" t="str">
        <f t="shared" si="148"/>
        <v/>
      </c>
      <c r="Y1560" s="660" t="str">
        <f t="shared" si="149"/>
        <v/>
      </c>
    </row>
    <row r="1561" spans="1:25" ht="16" x14ac:dyDescent="0.2">
      <c r="A1561" s="679"/>
      <c r="B1561" s="679"/>
      <c r="C1561" s="715"/>
      <c r="D1561" s="715"/>
      <c r="S1561" s="660"/>
      <c r="T1561" s="660" t="str">
        <f t="shared" si="144"/>
        <v/>
      </c>
      <c r="U1561" s="660" t="str">
        <f t="shared" si="145"/>
        <v/>
      </c>
      <c r="V1561" s="660" t="str">
        <f t="shared" si="146"/>
        <v/>
      </c>
      <c r="W1561" s="660" t="str">
        <f t="shared" si="147"/>
        <v/>
      </c>
      <c r="X1561" s="660" t="str">
        <f t="shared" si="148"/>
        <v/>
      </c>
      <c r="Y1561" s="660" t="str">
        <f t="shared" si="149"/>
        <v/>
      </c>
    </row>
    <row r="1562" spans="1:25" ht="16" x14ac:dyDescent="0.2">
      <c r="A1562" s="679"/>
      <c r="B1562" s="679"/>
      <c r="C1562" s="715"/>
      <c r="D1562" s="715"/>
      <c r="S1562" s="660"/>
      <c r="T1562" s="660" t="str">
        <f t="shared" si="144"/>
        <v/>
      </c>
      <c r="U1562" s="660" t="str">
        <f t="shared" si="145"/>
        <v/>
      </c>
      <c r="V1562" s="660" t="str">
        <f t="shared" si="146"/>
        <v/>
      </c>
      <c r="W1562" s="660" t="str">
        <f t="shared" si="147"/>
        <v/>
      </c>
      <c r="X1562" s="660" t="str">
        <f t="shared" si="148"/>
        <v/>
      </c>
      <c r="Y1562" s="660" t="str">
        <f t="shared" si="149"/>
        <v/>
      </c>
    </row>
    <row r="1563" spans="1:25" ht="16" x14ac:dyDescent="0.2">
      <c r="A1563" s="679"/>
      <c r="B1563" s="679"/>
      <c r="C1563" s="715"/>
      <c r="D1563" s="715"/>
      <c r="S1563" s="660"/>
      <c r="T1563" s="660" t="str">
        <f t="shared" si="144"/>
        <v/>
      </c>
      <c r="U1563" s="660" t="str">
        <f t="shared" si="145"/>
        <v/>
      </c>
      <c r="V1563" s="660" t="str">
        <f t="shared" si="146"/>
        <v/>
      </c>
      <c r="W1563" s="660" t="str">
        <f t="shared" si="147"/>
        <v/>
      </c>
      <c r="X1563" s="660" t="str">
        <f t="shared" si="148"/>
        <v/>
      </c>
      <c r="Y1563" s="660" t="str">
        <f t="shared" si="149"/>
        <v/>
      </c>
    </row>
    <row r="1564" spans="1:25" ht="16" x14ac:dyDescent="0.2">
      <c r="A1564" s="679"/>
      <c r="B1564" s="679"/>
      <c r="C1564" s="715"/>
      <c r="D1564" s="715"/>
      <c r="S1564" s="660"/>
      <c r="T1564" s="660" t="str">
        <f t="shared" si="144"/>
        <v/>
      </c>
      <c r="U1564" s="660" t="str">
        <f t="shared" si="145"/>
        <v/>
      </c>
      <c r="V1564" s="660" t="str">
        <f t="shared" si="146"/>
        <v/>
      </c>
      <c r="W1564" s="660" t="str">
        <f t="shared" si="147"/>
        <v/>
      </c>
      <c r="X1564" s="660" t="str">
        <f t="shared" si="148"/>
        <v/>
      </c>
      <c r="Y1564" s="660" t="str">
        <f t="shared" si="149"/>
        <v/>
      </c>
    </row>
    <row r="1565" spans="1:25" ht="16" x14ac:dyDescent="0.2">
      <c r="A1565" s="679"/>
      <c r="B1565" s="679"/>
      <c r="C1565" s="715"/>
      <c r="D1565" s="715"/>
      <c r="S1565" s="660"/>
      <c r="T1565" s="660" t="str">
        <f t="shared" si="144"/>
        <v/>
      </c>
      <c r="U1565" s="660" t="str">
        <f t="shared" si="145"/>
        <v/>
      </c>
      <c r="V1565" s="660" t="str">
        <f t="shared" si="146"/>
        <v/>
      </c>
      <c r="W1565" s="660" t="str">
        <f t="shared" si="147"/>
        <v/>
      </c>
      <c r="X1565" s="660" t="str">
        <f t="shared" si="148"/>
        <v/>
      </c>
      <c r="Y1565" s="660" t="str">
        <f t="shared" si="149"/>
        <v/>
      </c>
    </row>
    <row r="1566" spans="1:25" ht="16" x14ac:dyDescent="0.2">
      <c r="A1566" s="679"/>
      <c r="B1566" s="679"/>
      <c r="C1566" s="715"/>
      <c r="D1566" s="715"/>
      <c r="S1566" s="660"/>
      <c r="T1566" s="660" t="str">
        <f t="shared" si="144"/>
        <v/>
      </c>
      <c r="U1566" s="660" t="str">
        <f t="shared" si="145"/>
        <v/>
      </c>
      <c r="V1566" s="660" t="str">
        <f t="shared" si="146"/>
        <v/>
      </c>
      <c r="W1566" s="660" t="str">
        <f t="shared" si="147"/>
        <v/>
      </c>
      <c r="X1566" s="660" t="str">
        <f t="shared" si="148"/>
        <v/>
      </c>
      <c r="Y1566" s="660" t="str">
        <f t="shared" si="149"/>
        <v/>
      </c>
    </row>
    <row r="1567" spans="1:25" ht="16" x14ac:dyDescent="0.2">
      <c r="A1567" s="679"/>
      <c r="B1567" s="679"/>
      <c r="C1567" s="715"/>
      <c r="D1567" s="715"/>
      <c r="S1567" s="660"/>
      <c r="T1567" s="660" t="str">
        <f t="shared" si="144"/>
        <v/>
      </c>
      <c r="U1567" s="660" t="str">
        <f t="shared" si="145"/>
        <v/>
      </c>
      <c r="V1567" s="660" t="str">
        <f t="shared" si="146"/>
        <v/>
      </c>
      <c r="W1567" s="660" t="str">
        <f t="shared" si="147"/>
        <v/>
      </c>
      <c r="X1567" s="660" t="str">
        <f t="shared" si="148"/>
        <v/>
      </c>
      <c r="Y1567" s="660" t="str">
        <f t="shared" si="149"/>
        <v/>
      </c>
    </row>
    <row r="1568" spans="1:25" ht="16" x14ac:dyDescent="0.2">
      <c r="A1568" s="679"/>
      <c r="B1568" s="679"/>
      <c r="C1568" s="715"/>
      <c r="D1568" s="715"/>
      <c r="S1568" s="660"/>
      <c r="T1568" s="660" t="str">
        <f t="shared" si="144"/>
        <v/>
      </c>
      <c r="U1568" s="660" t="str">
        <f t="shared" si="145"/>
        <v/>
      </c>
      <c r="V1568" s="660" t="str">
        <f t="shared" si="146"/>
        <v/>
      </c>
      <c r="W1568" s="660" t="str">
        <f t="shared" si="147"/>
        <v/>
      </c>
      <c r="X1568" s="660" t="str">
        <f t="shared" si="148"/>
        <v/>
      </c>
      <c r="Y1568" s="660" t="str">
        <f t="shared" si="149"/>
        <v/>
      </c>
    </row>
    <row r="1569" spans="1:25" ht="16" x14ac:dyDescent="0.2">
      <c r="A1569" s="679"/>
      <c r="B1569" s="679"/>
      <c r="C1569" s="715"/>
      <c r="D1569" s="715"/>
      <c r="S1569" s="660"/>
      <c r="T1569" s="660" t="str">
        <f t="shared" si="144"/>
        <v/>
      </c>
      <c r="U1569" s="660" t="str">
        <f t="shared" si="145"/>
        <v/>
      </c>
      <c r="V1569" s="660" t="str">
        <f t="shared" si="146"/>
        <v/>
      </c>
      <c r="W1569" s="660" t="str">
        <f t="shared" si="147"/>
        <v/>
      </c>
      <c r="X1569" s="660" t="str">
        <f t="shared" si="148"/>
        <v/>
      </c>
      <c r="Y1569" s="660" t="str">
        <f t="shared" si="149"/>
        <v/>
      </c>
    </row>
    <row r="1570" spans="1:25" ht="16" x14ac:dyDescent="0.2">
      <c r="A1570" s="679"/>
      <c r="B1570" s="679"/>
      <c r="C1570" s="715"/>
      <c r="D1570" s="715"/>
      <c r="S1570" s="660"/>
      <c r="T1570" s="660" t="str">
        <f t="shared" si="144"/>
        <v/>
      </c>
      <c r="U1570" s="660" t="str">
        <f t="shared" si="145"/>
        <v/>
      </c>
      <c r="V1570" s="660" t="str">
        <f t="shared" si="146"/>
        <v/>
      </c>
      <c r="W1570" s="660" t="str">
        <f t="shared" si="147"/>
        <v/>
      </c>
      <c r="X1570" s="660" t="str">
        <f t="shared" si="148"/>
        <v/>
      </c>
      <c r="Y1570" s="660" t="str">
        <f t="shared" si="149"/>
        <v/>
      </c>
    </row>
    <row r="1571" spans="1:25" ht="16" x14ac:dyDescent="0.2">
      <c r="A1571" s="679"/>
      <c r="B1571" s="679"/>
      <c r="C1571" s="715"/>
      <c r="D1571" s="715"/>
      <c r="S1571" s="660"/>
      <c r="T1571" s="660" t="str">
        <f t="shared" si="144"/>
        <v/>
      </c>
      <c r="U1571" s="660" t="str">
        <f t="shared" si="145"/>
        <v/>
      </c>
      <c r="V1571" s="660" t="str">
        <f t="shared" si="146"/>
        <v/>
      </c>
      <c r="W1571" s="660" t="str">
        <f t="shared" si="147"/>
        <v/>
      </c>
      <c r="X1571" s="660" t="str">
        <f t="shared" si="148"/>
        <v/>
      </c>
      <c r="Y1571" s="660" t="str">
        <f t="shared" si="149"/>
        <v/>
      </c>
    </row>
    <row r="1572" spans="1:25" ht="16" x14ac:dyDescent="0.2">
      <c r="A1572" s="679"/>
      <c r="B1572" s="679"/>
      <c r="C1572" s="715"/>
      <c r="D1572" s="715"/>
      <c r="S1572" s="660"/>
      <c r="T1572" s="660" t="str">
        <f t="shared" si="144"/>
        <v/>
      </c>
      <c r="U1572" s="660" t="str">
        <f t="shared" si="145"/>
        <v/>
      </c>
      <c r="V1572" s="660" t="str">
        <f t="shared" si="146"/>
        <v/>
      </c>
      <c r="W1572" s="660" t="str">
        <f t="shared" si="147"/>
        <v/>
      </c>
      <c r="X1572" s="660" t="str">
        <f t="shared" si="148"/>
        <v/>
      </c>
      <c r="Y1572" s="660" t="str">
        <f t="shared" si="149"/>
        <v/>
      </c>
    </row>
    <row r="1573" spans="1:25" ht="16" x14ac:dyDescent="0.2">
      <c r="A1573" s="679"/>
      <c r="B1573" s="679"/>
      <c r="C1573" s="715"/>
      <c r="D1573" s="715"/>
      <c r="S1573" s="660"/>
      <c r="T1573" s="660" t="str">
        <f t="shared" si="144"/>
        <v/>
      </c>
      <c r="U1573" s="660" t="str">
        <f t="shared" si="145"/>
        <v/>
      </c>
      <c r="V1573" s="660" t="str">
        <f t="shared" si="146"/>
        <v/>
      </c>
      <c r="W1573" s="660" t="str">
        <f t="shared" si="147"/>
        <v/>
      </c>
      <c r="X1573" s="660" t="str">
        <f t="shared" si="148"/>
        <v/>
      </c>
      <c r="Y1573" s="660" t="str">
        <f t="shared" si="149"/>
        <v/>
      </c>
    </row>
    <row r="1574" spans="1:25" ht="16" x14ac:dyDescent="0.2">
      <c r="A1574" s="679"/>
      <c r="B1574" s="679"/>
      <c r="C1574" s="715"/>
      <c r="D1574" s="715"/>
      <c r="S1574" s="660"/>
      <c r="T1574" s="660" t="str">
        <f t="shared" si="144"/>
        <v/>
      </c>
      <c r="U1574" s="660" t="str">
        <f t="shared" si="145"/>
        <v/>
      </c>
      <c r="V1574" s="660" t="str">
        <f t="shared" si="146"/>
        <v/>
      </c>
      <c r="W1574" s="660" t="str">
        <f t="shared" si="147"/>
        <v/>
      </c>
      <c r="X1574" s="660" t="str">
        <f t="shared" si="148"/>
        <v/>
      </c>
      <c r="Y1574" s="660" t="str">
        <f t="shared" si="149"/>
        <v/>
      </c>
    </row>
    <row r="1575" spans="1:25" ht="16" x14ac:dyDescent="0.2">
      <c r="A1575" s="679"/>
      <c r="B1575" s="679"/>
      <c r="C1575" s="715"/>
      <c r="D1575" s="715"/>
      <c r="S1575" s="660"/>
      <c r="T1575" s="660" t="str">
        <f t="shared" si="144"/>
        <v/>
      </c>
      <c r="U1575" s="660" t="str">
        <f t="shared" si="145"/>
        <v/>
      </c>
      <c r="V1575" s="660" t="str">
        <f t="shared" si="146"/>
        <v/>
      </c>
      <c r="W1575" s="660" t="str">
        <f t="shared" si="147"/>
        <v/>
      </c>
      <c r="X1575" s="660" t="str">
        <f t="shared" si="148"/>
        <v/>
      </c>
      <c r="Y1575" s="660" t="str">
        <f t="shared" si="149"/>
        <v/>
      </c>
    </row>
    <row r="1576" spans="1:25" ht="16" x14ac:dyDescent="0.2">
      <c r="A1576" s="679"/>
      <c r="B1576" s="679"/>
      <c r="C1576" s="715"/>
      <c r="D1576" s="715"/>
      <c r="S1576" s="660"/>
      <c r="T1576" s="660" t="str">
        <f t="shared" si="144"/>
        <v/>
      </c>
      <c r="U1576" s="660" t="str">
        <f t="shared" si="145"/>
        <v/>
      </c>
      <c r="V1576" s="660" t="str">
        <f t="shared" si="146"/>
        <v/>
      </c>
      <c r="W1576" s="660" t="str">
        <f t="shared" si="147"/>
        <v/>
      </c>
      <c r="X1576" s="660" t="str">
        <f t="shared" si="148"/>
        <v/>
      </c>
      <c r="Y1576" s="660" t="str">
        <f t="shared" si="149"/>
        <v/>
      </c>
    </row>
    <row r="1577" spans="1:25" ht="16" x14ac:dyDescent="0.2">
      <c r="A1577" s="679"/>
      <c r="B1577" s="679"/>
      <c r="C1577" s="715"/>
      <c r="D1577" s="715"/>
      <c r="S1577" s="660"/>
      <c r="T1577" s="660" t="str">
        <f t="shared" si="144"/>
        <v/>
      </c>
      <c r="U1577" s="660" t="str">
        <f t="shared" si="145"/>
        <v/>
      </c>
      <c r="V1577" s="660" t="str">
        <f t="shared" si="146"/>
        <v/>
      </c>
      <c r="W1577" s="660" t="str">
        <f t="shared" si="147"/>
        <v/>
      </c>
      <c r="X1577" s="660" t="str">
        <f t="shared" si="148"/>
        <v/>
      </c>
      <c r="Y1577" s="660" t="str">
        <f t="shared" si="149"/>
        <v/>
      </c>
    </row>
    <row r="1578" spans="1:25" ht="16" x14ac:dyDescent="0.2">
      <c r="A1578" s="679"/>
      <c r="B1578" s="679"/>
      <c r="C1578" s="715"/>
      <c r="D1578" s="715"/>
      <c r="S1578" s="660"/>
      <c r="T1578" s="660" t="str">
        <f t="shared" si="144"/>
        <v/>
      </c>
      <c r="U1578" s="660" t="str">
        <f t="shared" si="145"/>
        <v/>
      </c>
      <c r="V1578" s="660" t="str">
        <f t="shared" si="146"/>
        <v/>
      </c>
      <c r="W1578" s="660" t="str">
        <f t="shared" si="147"/>
        <v/>
      </c>
      <c r="X1578" s="660" t="str">
        <f t="shared" si="148"/>
        <v/>
      </c>
      <c r="Y1578" s="660" t="str">
        <f t="shared" si="149"/>
        <v/>
      </c>
    </row>
    <row r="1579" spans="1:25" ht="16" x14ac:dyDescent="0.2">
      <c r="A1579" s="679"/>
      <c r="B1579" s="679"/>
      <c r="C1579" s="715"/>
      <c r="D1579" s="715"/>
      <c r="S1579" s="660"/>
      <c r="T1579" s="660" t="str">
        <f t="shared" si="144"/>
        <v/>
      </c>
      <c r="U1579" s="660" t="str">
        <f t="shared" si="145"/>
        <v/>
      </c>
      <c r="V1579" s="660" t="str">
        <f t="shared" si="146"/>
        <v/>
      </c>
      <c r="W1579" s="660" t="str">
        <f t="shared" si="147"/>
        <v/>
      </c>
      <c r="X1579" s="660" t="str">
        <f t="shared" si="148"/>
        <v/>
      </c>
      <c r="Y1579" s="660" t="str">
        <f t="shared" si="149"/>
        <v/>
      </c>
    </row>
    <row r="1580" spans="1:25" ht="16" x14ac:dyDescent="0.2">
      <c r="A1580" s="679"/>
      <c r="B1580" s="679"/>
      <c r="C1580" s="715"/>
      <c r="D1580" s="715"/>
      <c r="S1580" s="660"/>
      <c r="T1580" s="660" t="str">
        <f t="shared" si="144"/>
        <v/>
      </c>
      <c r="U1580" s="660" t="str">
        <f t="shared" si="145"/>
        <v/>
      </c>
      <c r="V1580" s="660" t="str">
        <f t="shared" si="146"/>
        <v/>
      </c>
      <c r="W1580" s="660" t="str">
        <f t="shared" si="147"/>
        <v/>
      </c>
      <c r="X1580" s="660" t="str">
        <f t="shared" si="148"/>
        <v/>
      </c>
      <c r="Y1580" s="660" t="str">
        <f t="shared" si="149"/>
        <v/>
      </c>
    </row>
    <row r="1581" spans="1:25" ht="16" x14ac:dyDescent="0.2">
      <c r="A1581" s="679"/>
      <c r="B1581" s="679"/>
      <c r="C1581" s="715"/>
      <c r="D1581" s="715"/>
      <c r="S1581" s="660"/>
      <c r="T1581" s="660" t="str">
        <f t="shared" si="144"/>
        <v/>
      </c>
      <c r="U1581" s="660" t="str">
        <f t="shared" si="145"/>
        <v/>
      </c>
      <c r="V1581" s="660" t="str">
        <f t="shared" si="146"/>
        <v/>
      </c>
      <c r="W1581" s="660" t="str">
        <f t="shared" si="147"/>
        <v/>
      </c>
      <c r="X1581" s="660" t="str">
        <f t="shared" si="148"/>
        <v/>
      </c>
      <c r="Y1581" s="660" t="str">
        <f t="shared" si="149"/>
        <v/>
      </c>
    </row>
    <row r="1582" spans="1:25" ht="16" x14ac:dyDescent="0.2">
      <c r="A1582" s="679"/>
      <c r="B1582" s="679"/>
      <c r="C1582" s="715"/>
      <c r="D1582" s="715"/>
      <c r="S1582" s="660"/>
      <c r="T1582" s="660" t="str">
        <f t="shared" si="144"/>
        <v/>
      </c>
      <c r="U1582" s="660" t="str">
        <f t="shared" si="145"/>
        <v/>
      </c>
      <c r="V1582" s="660" t="str">
        <f t="shared" si="146"/>
        <v/>
      </c>
      <c r="W1582" s="660" t="str">
        <f t="shared" si="147"/>
        <v/>
      </c>
      <c r="X1582" s="660" t="str">
        <f t="shared" si="148"/>
        <v/>
      </c>
      <c r="Y1582" s="660" t="str">
        <f t="shared" si="149"/>
        <v/>
      </c>
    </row>
    <row r="1583" spans="1:25" ht="16" x14ac:dyDescent="0.2">
      <c r="A1583" s="679"/>
      <c r="B1583" s="679"/>
      <c r="C1583" s="715"/>
      <c r="D1583" s="715"/>
      <c r="S1583" s="660"/>
      <c r="T1583" s="660" t="str">
        <f t="shared" si="144"/>
        <v/>
      </c>
      <c r="U1583" s="660" t="str">
        <f t="shared" si="145"/>
        <v/>
      </c>
      <c r="V1583" s="660" t="str">
        <f t="shared" si="146"/>
        <v/>
      </c>
      <c r="W1583" s="660" t="str">
        <f t="shared" si="147"/>
        <v/>
      </c>
      <c r="X1583" s="660" t="str">
        <f t="shared" si="148"/>
        <v/>
      </c>
      <c r="Y1583" s="660" t="str">
        <f t="shared" si="149"/>
        <v/>
      </c>
    </row>
    <row r="1584" spans="1:25" ht="16" x14ac:dyDescent="0.2">
      <c r="A1584" s="679"/>
      <c r="B1584" s="679"/>
      <c r="C1584" s="715"/>
      <c r="D1584" s="715"/>
      <c r="S1584" s="660"/>
      <c r="T1584" s="660" t="str">
        <f t="shared" si="144"/>
        <v/>
      </c>
      <c r="U1584" s="660" t="str">
        <f t="shared" si="145"/>
        <v/>
      </c>
      <c r="V1584" s="660" t="str">
        <f t="shared" si="146"/>
        <v/>
      </c>
      <c r="W1584" s="660" t="str">
        <f t="shared" si="147"/>
        <v/>
      </c>
      <c r="X1584" s="660" t="str">
        <f t="shared" si="148"/>
        <v/>
      </c>
      <c r="Y1584" s="660" t="str">
        <f t="shared" si="149"/>
        <v/>
      </c>
    </row>
    <row r="1585" spans="1:25" ht="16" x14ac:dyDescent="0.2">
      <c r="A1585" s="679"/>
      <c r="B1585" s="679"/>
      <c r="C1585" s="715"/>
      <c r="D1585" s="715"/>
      <c r="S1585" s="660"/>
      <c r="T1585" s="660" t="str">
        <f t="shared" si="144"/>
        <v/>
      </c>
      <c r="U1585" s="660" t="str">
        <f t="shared" si="145"/>
        <v/>
      </c>
      <c r="V1585" s="660" t="str">
        <f t="shared" si="146"/>
        <v/>
      </c>
      <c r="W1585" s="660" t="str">
        <f t="shared" si="147"/>
        <v/>
      </c>
      <c r="X1585" s="660" t="str">
        <f t="shared" si="148"/>
        <v/>
      </c>
      <c r="Y1585" s="660" t="str">
        <f t="shared" si="149"/>
        <v/>
      </c>
    </row>
    <row r="1586" spans="1:25" ht="16" x14ac:dyDescent="0.2">
      <c r="A1586" s="679"/>
      <c r="B1586" s="679"/>
      <c r="C1586" s="715"/>
      <c r="D1586" s="715"/>
      <c r="S1586" s="660"/>
      <c r="T1586" s="660" t="str">
        <f t="shared" si="144"/>
        <v/>
      </c>
      <c r="U1586" s="660" t="str">
        <f t="shared" si="145"/>
        <v/>
      </c>
      <c r="V1586" s="660" t="str">
        <f t="shared" si="146"/>
        <v/>
      </c>
      <c r="W1586" s="660" t="str">
        <f t="shared" si="147"/>
        <v/>
      </c>
      <c r="X1586" s="660" t="str">
        <f t="shared" si="148"/>
        <v/>
      </c>
      <c r="Y1586" s="660" t="str">
        <f t="shared" si="149"/>
        <v/>
      </c>
    </row>
    <row r="1587" spans="1:25" ht="16" x14ac:dyDescent="0.2">
      <c r="A1587" s="679"/>
      <c r="B1587" s="679"/>
      <c r="C1587" s="715"/>
      <c r="D1587" s="715"/>
      <c r="S1587" s="660"/>
      <c r="T1587" s="660" t="str">
        <f t="shared" si="144"/>
        <v/>
      </c>
      <c r="U1587" s="660" t="str">
        <f t="shared" si="145"/>
        <v/>
      </c>
      <c r="V1587" s="660" t="str">
        <f t="shared" si="146"/>
        <v/>
      </c>
      <c r="W1587" s="660" t="str">
        <f t="shared" si="147"/>
        <v/>
      </c>
      <c r="X1587" s="660" t="str">
        <f t="shared" si="148"/>
        <v/>
      </c>
      <c r="Y1587" s="660" t="str">
        <f t="shared" si="149"/>
        <v/>
      </c>
    </row>
    <row r="1588" spans="1:25" ht="16" x14ac:dyDescent="0.2">
      <c r="A1588" s="679"/>
      <c r="B1588" s="679"/>
      <c r="C1588" s="715"/>
      <c r="D1588" s="715"/>
      <c r="S1588" s="660"/>
      <c r="T1588" s="660" t="str">
        <f t="shared" si="144"/>
        <v/>
      </c>
      <c r="U1588" s="660" t="str">
        <f t="shared" si="145"/>
        <v/>
      </c>
      <c r="V1588" s="660" t="str">
        <f t="shared" si="146"/>
        <v/>
      </c>
      <c r="W1588" s="660" t="str">
        <f t="shared" si="147"/>
        <v/>
      </c>
      <c r="X1588" s="660" t="str">
        <f t="shared" si="148"/>
        <v/>
      </c>
      <c r="Y1588" s="660" t="str">
        <f t="shared" si="149"/>
        <v/>
      </c>
    </row>
    <row r="1589" spans="1:25" ht="16" x14ac:dyDescent="0.2">
      <c r="A1589" s="679"/>
      <c r="B1589" s="679"/>
      <c r="C1589" s="715"/>
      <c r="D1589" s="715"/>
      <c r="S1589" s="660"/>
      <c r="T1589" s="660" t="str">
        <f t="shared" si="144"/>
        <v/>
      </c>
      <c r="U1589" s="660" t="str">
        <f t="shared" si="145"/>
        <v/>
      </c>
      <c r="V1589" s="660" t="str">
        <f t="shared" si="146"/>
        <v/>
      </c>
      <c r="W1589" s="660" t="str">
        <f t="shared" si="147"/>
        <v/>
      </c>
      <c r="X1589" s="660" t="str">
        <f t="shared" si="148"/>
        <v/>
      </c>
      <c r="Y1589" s="660" t="str">
        <f t="shared" si="149"/>
        <v/>
      </c>
    </row>
    <row r="1590" spans="1:25" ht="16" x14ac:dyDescent="0.2">
      <c r="A1590" s="679"/>
      <c r="B1590" s="679"/>
      <c r="C1590" s="715"/>
      <c r="D1590" s="715"/>
      <c r="S1590" s="660"/>
      <c r="T1590" s="660" t="str">
        <f t="shared" si="144"/>
        <v/>
      </c>
      <c r="U1590" s="660" t="str">
        <f t="shared" si="145"/>
        <v/>
      </c>
      <c r="V1590" s="660" t="str">
        <f t="shared" si="146"/>
        <v/>
      </c>
      <c r="W1590" s="660" t="str">
        <f t="shared" si="147"/>
        <v/>
      </c>
      <c r="X1590" s="660" t="str">
        <f t="shared" si="148"/>
        <v/>
      </c>
      <c r="Y1590" s="660" t="str">
        <f t="shared" si="149"/>
        <v/>
      </c>
    </row>
    <row r="1591" spans="1:25" ht="16" x14ac:dyDescent="0.2">
      <c r="A1591" s="679"/>
      <c r="B1591" s="679"/>
      <c r="C1591" s="715"/>
      <c r="D1591" s="715"/>
      <c r="S1591" s="660"/>
      <c r="T1591" s="660" t="str">
        <f t="shared" si="144"/>
        <v/>
      </c>
      <c r="U1591" s="660" t="str">
        <f t="shared" si="145"/>
        <v/>
      </c>
      <c r="V1591" s="660" t="str">
        <f t="shared" si="146"/>
        <v/>
      </c>
      <c r="W1591" s="660" t="str">
        <f t="shared" si="147"/>
        <v/>
      </c>
      <c r="X1591" s="660" t="str">
        <f t="shared" si="148"/>
        <v/>
      </c>
      <c r="Y1591" s="660" t="str">
        <f t="shared" si="149"/>
        <v/>
      </c>
    </row>
    <row r="1592" spans="1:25" ht="16" x14ac:dyDescent="0.2">
      <c r="A1592" s="679"/>
      <c r="B1592" s="679"/>
      <c r="C1592" s="715"/>
      <c r="D1592" s="715"/>
      <c r="S1592" s="660"/>
      <c r="T1592" s="660" t="str">
        <f t="shared" si="144"/>
        <v/>
      </c>
      <c r="U1592" s="660" t="str">
        <f t="shared" si="145"/>
        <v/>
      </c>
      <c r="V1592" s="660" t="str">
        <f t="shared" si="146"/>
        <v/>
      </c>
      <c r="W1592" s="660" t="str">
        <f t="shared" si="147"/>
        <v/>
      </c>
      <c r="X1592" s="660" t="str">
        <f t="shared" si="148"/>
        <v/>
      </c>
      <c r="Y1592" s="660" t="str">
        <f t="shared" si="149"/>
        <v/>
      </c>
    </row>
    <row r="1593" spans="1:25" ht="16" x14ac:dyDescent="0.2">
      <c r="A1593" s="679"/>
      <c r="B1593" s="679"/>
      <c r="C1593" s="715"/>
      <c r="D1593" s="715"/>
      <c r="S1593" s="660"/>
      <c r="T1593" s="660" t="str">
        <f t="shared" si="144"/>
        <v/>
      </c>
      <c r="U1593" s="660" t="str">
        <f t="shared" si="145"/>
        <v/>
      </c>
      <c r="V1593" s="660" t="str">
        <f t="shared" si="146"/>
        <v/>
      </c>
      <c r="W1593" s="660" t="str">
        <f t="shared" si="147"/>
        <v/>
      </c>
      <c r="X1593" s="660" t="str">
        <f t="shared" si="148"/>
        <v/>
      </c>
      <c r="Y1593" s="660" t="str">
        <f t="shared" si="149"/>
        <v/>
      </c>
    </row>
    <row r="1594" spans="1:25" ht="16" x14ac:dyDescent="0.2">
      <c r="A1594" s="679"/>
      <c r="B1594" s="679"/>
      <c r="C1594" s="715"/>
      <c r="D1594" s="715"/>
      <c r="S1594" s="660"/>
      <c r="T1594" s="660" t="str">
        <f t="shared" si="144"/>
        <v/>
      </c>
      <c r="U1594" s="660" t="str">
        <f t="shared" si="145"/>
        <v/>
      </c>
      <c r="V1594" s="660" t="str">
        <f t="shared" si="146"/>
        <v/>
      </c>
      <c r="W1594" s="660" t="str">
        <f t="shared" si="147"/>
        <v/>
      </c>
      <c r="X1594" s="660" t="str">
        <f t="shared" si="148"/>
        <v/>
      </c>
      <c r="Y1594" s="660" t="str">
        <f t="shared" si="149"/>
        <v/>
      </c>
    </row>
    <row r="1595" spans="1:25" ht="16" x14ac:dyDescent="0.2">
      <c r="A1595" s="679"/>
      <c r="B1595" s="679"/>
      <c r="C1595" s="715"/>
      <c r="D1595" s="715"/>
      <c r="S1595" s="660"/>
      <c r="T1595" s="660" t="str">
        <f t="shared" si="144"/>
        <v/>
      </c>
      <c r="U1595" s="660" t="str">
        <f t="shared" si="145"/>
        <v/>
      </c>
      <c r="V1595" s="660" t="str">
        <f t="shared" si="146"/>
        <v/>
      </c>
      <c r="W1595" s="660" t="str">
        <f t="shared" si="147"/>
        <v/>
      </c>
      <c r="X1595" s="660" t="str">
        <f t="shared" si="148"/>
        <v/>
      </c>
      <c r="Y1595" s="660" t="str">
        <f t="shared" si="149"/>
        <v/>
      </c>
    </row>
    <row r="1596" spans="1:25" ht="16" x14ac:dyDescent="0.2">
      <c r="A1596" s="679"/>
      <c r="B1596" s="679"/>
      <c r="C1596" s="715"/>
      <c r="D1596" s="715"/>
      <c r="S1596" s="660"/>
      <c r="T1596" s="660" t="str">
        <f t="shared" si="144"/>
        <v/>
      </c>
      <c r="U1596" s="660" t="str">
        <f t="shared" si="145"/>
        <v/>
      </c>
      <c r="V1596" s="660" t="str">
        <f t="shared" si="146"/>
        <v/>
      </c>
      <c r="W1596" s="660" t="str">
        <f t="shared" si="147"/>
        <v/>
      </c>
      <c r="X1596" s="660" t="str">
        <f t="shared" si="148"/>
        <v/>
      </c>
      <c r="Y1596" s="660" t="str">
        <f t="shared" si="149"/>
        <v/>
      </c>
    </row>
    <row r="1597" spans="1:25" ht="16" x14ac:dyDescent="0.2">
      <c r="A1597" s="679"/>
      <c r="B1597" s="679"/>
      <c r="C1597" s="715"/>
      <c r="D1597" s="715"/>
      <c r="S1597" s="660"/>
      <c r="T1597" s="660" t="str">
        <f t="shared" si="144"/>
        <v/>
      </c>
      <c r="U1597" s="660" t="str">
        <f t="shared" si="145"/>
        <v/>
      </c>
      <c r="V1597" s="660" t="str">
        <f t="shared" si="146"/>
        <v/>
      </c>
      <c r="W1597" s="660" t="str">
        <f t="shared" si="147"/>
        <v/>
      </c>
      <c r="X1597" s="660" t="str">
        <f t="shared" si="148"/>
        <v/>
      </c>
      <c r="Y1597" s="660" t="str">
        <f t="shared" si="149"/>
        <v/>
      </c>
    </row>
    <row r="1598" spans="1:25" ht="16" x14ac:dyDescent="0.2">
      <c r="A1598" s="679"/>
      <c r="B1598" s="679"/>
      <c r="C1598" s="715"/>
      <c r="D1598" s="715"/>
      <c r="S1598" s="660"/>
      <c r="T1598" s="660" t="str">
        <f t="shared" si="144"/>
        <v/>
      </c>
      <c r="U1598" s="660" t="str">
        <f t="shared" si="145"/>
        <v/>
      </c>
      <c r="V1598" s="660" t="str">
        <f t="shared" si="146"/>
        <v/>
      </c>
      <c r="W1598" s="660" t="str">
        <f t="shared" si="147"/>
        <v/>
      </c>
      <c r="X1598" s="660" t="str">
        <f t="shared" si="148"/>
        <v/>
      </c>
      <c r="Y1598" s="660" t="str">
        <f t="shared" si="149"/>
        <v/>
      </c>
    </row>
    <row r="1599" spans="1:25" ht="16" x14ac:dyDescent="0.2">
      <c r="A1599" s="679"/>
      <c r="B1599" s="679"/>
      <c r="C1599" s="715"/>
      <c r="D1599" s="715"/>
      <c r="S1599" s="660"/>
      <c r="T1599" s="660" t="str">
        <f t="shared" si="144"/>
        <v/>
      </c>
      <c r="U1599" s="660" t="str">
        <f t="shared" si="145"/>
        <v/>
      </c>
      <c r="V1599" s="660" t="str">
        <f t="shared" si="146"/>
        <v/>
      </c>
      <c r="W1599" s="660" t="str">
        <f t="shared" si="147"/>
        <v/>
      </c>
      <c r="X1599" s="660" t="str">
        <f t="shared" si="148"/>
        <v/>
      </c>
      <c r="Y1599" s="660" t="str">
        <f t="shared" si="149"/>
        <v/>
      </c>
    </row>
    <row r="1600" spans="1:25" ht="16" x14ac:dyDescent="0.2">
      <c r="A1600" s="679"/>
      <c r="B1600" s="679"/>
      <c r="C1600" s="715"/>
      <c r="D1600" s="715"/>
      <c r="S1600" s="660"/>
      <c r="T1600" s="660" t="str">
        <f t="shared" si="144"/>
        <v/>
      </c>
      <c r="U1600" s="660" t="str">
        <f t="shared" si="145"/>
        <v/>
      </c>
      <c r="V1600" s="660" t="str">
        <f t="shared" si="146"/>
        <v/>
      </c>
      <c r="W1600" s="660" t="str">
        <f t="shared" si="147"/>
        <v/>
      </c>
      <c r="X1600" s="660" t="str">
        <f t="shared" si="148"/>
        <v/>
      </c>
      <c r="Y1600" s="660" t="str">
        <f t="shared" si="149"/>
        <v/>
      </c>
    </row>
    <row r="1601" spans="1:25" ht="16" x14ac:dyDescent="0.2">
      <c r="A1601" s="679"/>
      <c r="B1601" s="679"/>
      <c r="C1601" s="715"/>
      <c r="D1601" s="715"/>
      <c r="S1601" s="660"/>
      <c r="T1601" s="660" t="str">
        <f t="shared" si="144"/>
        <v/>
      </c>
      <c r="U1601" s="660" t="str">
        <f t="shared" si="145"/>
        <v/>
      </c>
      <c r="V1601" s="660" t="str">
        <f t="shared" si="146"/>
        <v/>
      </c>
      <c r="W1601" s="660" t="str">
        <f t="shared" si="147"/>
        <v/>
      </c>
      <c r="X1601" s="660" t="str">
        <f t="shared" si="148"/>
        <v/>
      </c>
      <c r="Y1601" s="660" t="str">
        <f t="shared" si="149"/>
        <v/>
      </c>
    </row>
    <row r="1602" spans="1:25" ht="16" x14ac:dyDescent="0.2">
      <c r="A1602" s="679"/>
      <c r="B1602" s="679"/>
      <c r="C1602" s="715"/>
      <c r="D1602" s="715"/>
      <c r="S1602" s="660"/>
      <c r="T1602" s="660" t="str">
        <f t="shared" si="144"/>
        <v/>
      </c>
      <c r="U1602" s="660" t="str">
        <f t="shared" si="145"/>
        <v/>
      </c>
      <c r="V1602" s="660" t="str">
        <f t="shared" si="146"/>
        <v/>
      </c>
      <c r="W1602" s="660" t="str">
        <f t="shared" si="147"/>
        <v/>
      </c>
      <c r="X1602" s="660" t="str">
        <f t="shared" si="148"/>
        <v/>
      </c>
      <c r="Y1602" s="660" t="str">
        <f t="shared" si="149"/>
        <v/>
      </c>
    </row>
    <row r="1603" spans="1:25" ht="16" x14ac:dyDescent="0.2">
      <c r="A1603" s="679"/>
      <c r="B1603" s="679"/>
      <c r="C1603" s="715"/>
      <c r="D1603" s="715"/>
      <c r="S1603" s="660"/>
      <c r="T1603" s="660" t="str">
        <f t="shared" si="144"/>
        <v/>
      </c>
      <c r="U1603" s="660" t="str">
        <f t="shared" si="145"/>
        <v/>
      </c>
      <c r="V1603" s="660" t="str">
        <f t="shared" si="146"/>
        <v/>
      </c>
      <c r="W1603" s="660" t="str">
        <f t="shared" si="147"/>
        <v/>
      </c>
      <c r="X1603" s="660" t="str">
        <f t="shared" si="148"/>
        <v/>
      </c>
      <c r="Y1603" s="660" t="str">
        <f t="shared" si="149"/>
        <v/>
      </c>
    </row>
    <row r="1604" spans="1:25" ht="16" x14ac:dyDescent="0.2">
      <c r="A1604" s="679"/>
      <c r="B1604" s="679"/>
      <c r="C1604" s="715"/>
      <c r="D1604" s="715"/>
      <c r="S1604" s="660"/>
      <c r="T1604" s="660" t="str">
        <f t="shared" ref="T1604:T1667" si="150">IF(LEN($A1604)&gt;=2,LEFT($A1604,6),"")</f>
        <v/>
      </c>
      <c r="U1604" s="660" t="str">
        <f t="shared" ref="U1604:U1667" si="151">IF(LEN($A1604)&gt;=2,LEFT($A1604,5),"")</f>
        <v/>
      </c>
      <c r="V1604" s="660" t="str">
        <f t="shared" ref="V1604:V1667" si="152">IF(LEN($A1604)&gt;=2,LEFT($A1604,4),"")</f>
        <v/>
      </c>
      <c r="W1604" s="660" t="str">
        <f t="shared" ref="W1604:W1667" si="153">IF(LEN($A1604)&gt;=2,LEFT($A1604,3),"")</f>
        <v/>
      </c>
      <c r="X1604" s="660" t="str">
        <f t="shared" ref="X1604:X1667" si="154">IF(LEN($A1604)&gt;=2,LEFT($A1604,2),"")</f>
        <v/>
      </c>
      <c r="Y1604" s="660" t="str">
        <f t="shared" ref="Y1604:Y1667" si="155">IF(LEN($A1604)&gt;=2,LEFT($A1604,1),"")</f>
        <v/>
      </c>
    </row>
    <row r="1605" spans="1:25" ht="16" x14ac:dyDescent="0.2">
      <c r="A1605" s="679"/>
      <c r="B1605" s="679"/>
      <c r="C1605" s="715"/>
      <c r="D1605" s="715"/>
      <c r="S1605" s="660"/>
      <c r="T1605" s="660" t="str">
        <f t="shared" si="150"/>
        <v/>
      </c>
      <c r="U1605" s="660" t="str">
        <f t="shared" si="151"/>
        <v/>
      </c>
      <c r="V1605" s="660" t="str">
        <f t="shared" si="152"/>
        <v/>
      </c>
      <c r="W1605" s="660" t="str">
        <f t="shared" si="153"/>
        <v/>
      </c>
      <c r="X1605" s="660" t="str">
        <f t="shared" si="154"/>
        <v/>
      </c>
      <c r="Y1605" s="660" t="str">
        <f t="shared" si="155"/>
        <v/>
      </c>
    </row>
    <row r="1606" spans="1:25" ht="16" x14ac:dyDescent="0.2">
      <c r="A1606" s="679"/>
      <c r="B1606" s="679"/>
      <c r="C1606" s="715"/>
      <c r="D1606" s="715"/>
      <c r="S1606" s="660"/>
      <c r="T1606" s="660" t="str">
        <f t="shared" si="150"/>
        <v/>
      </c>
      <c r="U1606" s="660" t="str">
        <f t="shared" si="151"/>
        <v/>
      </c>
      <c r="V1606" s="660" t="str">
        <f t="shared" si="152"/>
        <v/>
      </c>
      <c r="W1606" s="660" t="str">
        <f t="shared" si="153"/>
        <v/>
      </c>
      <c r="X1606" s="660" t="str">
        <f t="shared" si="154"/>
        <v/>
      </c>
      <c r="Y1606" s="660" t="str">
        <f t="shared" si="155"/>
        <v/>
      </c>
    </row>
    <row r="1607" spans="1:25" ht="16" x14ac:dyDescent="0.2">
      <c r="A1607" s="679"/>
      <c r="B1607" s="679"/>
      <c r="C1607" s="715"/>
      <c r="D1607" s="715"/>
      <c r="S1607" s="660"/>
      <c r="T1607" s="660" t="str">
        <f t="shared" si="150"/>
        <v/>
      </c>
      <c r="U1607" s="660" t="str">
        <f t="shared" si="151"/>
        <v/>
      </c>
      <c r="V1607" s="660" t="str">
        <f t="shared" si="152"/>
        <v/>
      </c>
      <c r="W1607" s="660" t="str">
        <f t="shared" si="153"/>
        <v/>
      </c>
      <c r="X1607" s="660" t="str">
        <f t="shared" si="154"/>
        <v/>
      </c>
      <c r="Y1607" s="660" t="str">
        <f t="shared" si="155"/>
        <v/>
      </c>
    </row>
    <row r="1608" spans="1:25" ht="16" x14ac:dyDescent="0.2">
      <c r="A1608" s="679"/>
      <c r="B1608" s="679"/>
      <c r="C1608" s="715"/>
      <c r="D1608" s="715"/>
      <c r="S1608" s="660"/>
      <c r="T1608" s="660" t="str">
        <f t="shared" si="150"/>
        <v/>
      </c>
      <c r="U1608" s="660" t="str">
        <f t="shared" si="151"/>
        <v/>
      </c>
      <c r="V1608" s="660" t="str">
        <f t="shared" si="152"/>
        <v/>
      </c>
      <c r="W1608" s="660" t="str">
        <f t="shared" si="153"/>
        <v/>
      </c>
      <c r="X1608" s="660" t="str">
        <f t="shared" si="154"/>
        <v/>
      </c>
      <c r="Y1608" s="660" t="str">
        <f t="shared" si="155"/>
        <v/>
      </c>
    </row>
    <row r="1609" spans="1:25" ht="16" x14ac:dyDescent="0.2">
      <c r="A1609" s="679"/>
      <c r="B1609" s="679"/>
      <c r="C1609" s="715"/>
      <c r="D1609" s="715"/>
      <c r="S1609" s="660"/>
      <c r="T1609" s="660" t="str">
        <f t="shared" si="150"/>
        <v/>
      </c>
      <c r="U1609" s="660" t="str">
        <f t="shared" si="151"/>
        <v/>
      </c>
      <c r="V1609" s="660" t="str">
        <f t="shared" si="152"/>
        <v/>
      </c>
      <c r="W1609" s="660" t="str">
        <f t="shared" si="153"/>
        <v/>
      </c>
      <c r="X1609" s="660" t="str">
        <f t="shared" si="154"/>
        <v/>
      </c>
      <c r="Y1609" s="660" t="str">
        <f t="shared" si="155"/>
        <v/>
      </c>
    </row>
    <row r="1610" spans="1:25" ht="16" x14ac:dyDescent="0.2">
      <c r="A1610" s="679"/>
      <c r="B1610" s="679"/>
      <c r="C1610" s="715"/>
      <c r="D1610" s="715"/>
      <c r="S1610" s="660"/>
      <c r="T1610" s="660" t="str">
        <f t="shared" si="150"/>
        <v/>
      </c>
      <c r="U1610" s="660" t="str">
        <f t="shared" si="151"/>
        <v/>
      </c>
      <c r="V1610" s="660" t="str">
        <f t="shared" si="152"/>
        <v/>
      </c>
      <c r="W1610" s="660" t="str">
        <f t="shared" si="153"/>
        <v/>
      </c>
      <c r="X1610" s="660" t="str">
        <f t="shared" si="154"/>
        <v/>
      </c>
      <c r="Y1610" s="660" t="str">
        <f t="shared" si="155"/>
        <v/>
      </c>
    </row>
    <row r="1611" spans="1:25" ht="16" x14ac:dyDescent="0.2">
      <c r="A1611" s="679"/>
      <c r="B1611" s="679"/>
      <c r="C1611" s="715"/>
      <c r="D1611" s="715"/>
      <c r="S1611" s="660"/>
      <c r="T1611" s="660" t="str">
        <f t="shared" si="150"/>
        <v/>
      </c>
      <c r="U1611" s="660" t="str">
        <f t="shared" si="151"/>
        <v/>
      </c>
      <c r="V1611" s="660" t="str">
        <f t="shared" si="152"/>
        <v/>
      </c>
      <c r="W1611" s="660" t="str">
        <f t="shared" si="153"/>
        <v/>
      </c>
      <c r="X1611" s="660" t="str">
        <f t="shared" si="154"/>
        <v/>
      </c>
      <c r="Y1611" s="660" t="str">
        <f t="shared" si="155"/>
        <v/>
      </c>
    </row>
    <row r="1612" spans="1:25" ht="16" x14ac:dyDescent="0.2">
      <c r="A1612" s="679"/>
      <c r="B1612" s="679"/>
      <c r="C1612" s="715"/>
      <c r="D1612" s="715"/>
      <c r="S1612" s="660"/>
      <c r="T1612" s="660" t="str">
        <f t="shared" si="150"/>
        <v/>
      </c>
      <c r="U1612" s="660" t="str">
        <f t="shared" si="151"/>
        <v/>
      </c>
      <c r="V1612" s="660" t="str">
        <f t="shared" si="152"/>
        <v/>
      </c>
      <c r="W1612" s="660" t="str">
        <f t="shared" si="153"/>
        <v/>
      </c>
      <c r="X1612" s="660" t="str">
        <f t="shared" si="154"/>
        <v/>
      </c>
      <c r="Y1612" s="660" t="str">
        <f t="shared" si="155"/>
        <v/>
      </c>
    </row>
    <row r="1613" spans="1:25" ht="16" x14ac:dyDescent="0.2">
      <c r="A1613" s="679"/>
      <c r="B1613" s="679"/>
      <c r="C1613" s="715"/>
      <c r="D1613" s="715"/>
      <c r="S1613" s="660"/>
      <c r="T1613" s="660" t="str">
        <f t="shared" si="150"/>
        <v/>
      </c>
      <c r="U1613" s="660" t="str">
        <f t="shared" si="151"/>
        <v/>
      </c>
      <c r="V1613" s="660" t="str">
        <f t="shared" si="152"/>
        <v/>
      </c>
      <c r="W1613" s="660" t="str">
        <f t="shared" si="153"/>
        <v/>
      </c>
      <c r="X1613" s="660" t="str">
        <f t="shared" si="154"/>
        <v/>
      </c>
      <c r="Y1613" s="660" t="str">
        <f t="shared" si="155"/>
        <v/>
      </c>
    </row>
    <row r="1614" spans="1:25" ht="16" x14ac:dyDescent="0.2">
      <c r="A1614" s="679"/>
      <c r="B1614" s="679"/>
      <c r="C1614" s="715"/>
      <c r="D1614" s="715"/>
      <c r="S1614" s="660"/>
      <c r="T1614" s="660" t="str">
        <f t="shared" si="150"/>
        <v/>
      </c>
      <c r="U1614" s="660" t="str">
        <f t="shared" si="151"/>
        <v/>
      </c>
      <c r="V1614" s="660" t="str">
        <f t="shared" si="152"/>
        <v/>
      </c>
      <c r="W1614" s="660" t="str">
        <f t="shared" si="153"/>
        <v/>
      </c>
      <c r="X1614" s="660" t="str">
        <f t="shared" si="154"/>
        <v/>
      </c>
      <c r="Y1614" s="660" t="str">
        <f t="shared" si="155"/>
        <v/>
      </c>
    </row>
    <row r="1615" spans="1:25" ht="16" x14ac:dyDescent="0.2">
      <c r="A1615" s="679"/>
      <c r="B1615" s="679"/>
      <c r="C1615" s="715"/>
      <c r="D1615" s="715"/>
      <c r="S1615" s="660"/>
      <c r="T1615" s="660" t="str">
        <f t="shared" si="150"/>
        <v/>
      </c>
      <c r="U1615" s="660" t="str">
        <f t="shared" si="151"/>
        <v/>
      </c>
      <c r="V1615" s="660" t="str">
        <f t="shared" si="152"/>
        <v/>
      </c>
      <c r="W1615" s="660" t="str">
        <f t="shared" si="153"/>
        <v/>
      </c>
      <c r="X1615" s="660" t="str">
        <f t="shared" si="154"/>
        <v/>
      </c>
      <c r="Y1615" s="660" t="str">
        <f t="shared" si="155"/>
        <v/>
      </c>
    </row>
    <row r="1616" spans="1:25" ht="16" x14ac:dyDescent="0.2">
      <c r="A1616" s="679"/>
      <c r="B1616" s="679"/>
      <c r="C1616" s="715"/>
      <c r="D1616" s="715"/>
      <c r="S1616" s="660"/>
      <c r="T1616" s="660" t="str">
        <f t="shared" si="150"/>
        <v/>
      </c>
      <c r="U1616" s="660" t="str">
        <f t="shared" si="151"/>
        <v/>
      </c>
      <c r="V1616" s="660" t="str">
        <f t="shared" si="152"/>
        <v/>
      </c>
      <c r="W1616" s="660" t="str">
        <f t="shared" si="153"/>
        <v/>
      </c>
      <c r="X1616" s="660" t="str">
        <f t="shared" si="154"/>
        <v/>
      </c>
      <c r="Y1616" s="660" t="str">
        <f t="shared" si="155"/>
        <v/>
      </c>
    </row>
    <row r="1617" spans="1:25" ht="16" x14ac:dyDescent="0.2">
      <c r="A1617" s="679"/>
      <c r="B1617" s="679"/>
      <c r="C1617" s="715"/>
      <c r="D1617" s="715"/>
      <c r="S1617" s="660"/>
      <c r="T1617" s="660" t="str">
        <f t="shared" si="150"/>
        <v/>
      </c>
      <c r="U1617" s="660" t="str">
        <f t="shared" si="151"/>
        <v/>
      </c>
      <c r="V1617" s="660" t="str">
        <f t="shared" si="152"/>
        <v/>
      </c>
      <c r="W1617" s="660" t="str">
        <f t="shared" si="153"/>
        <v/>
      </c>
      <c r="X1617" s="660" t="str">
        <f t="shared" si="154"/>
        <v/>
      </c>
      <c r="Y1617" s="660" t="str">
        <f t="shared" si="155"/>
        <v/>
      </c>
    </row>
    <row r="1618" spans="1:25" ht="16" x14ac:dyDescent="0.2">
      <c r="A1618" s="679"/>
      <c r="B1618" s="679"/>
      <c r="C1618" s="715"/>
      <c r="D1618" s="715"/>
      <c r="S1618" s="660"/>
      <c r="T1618" s="660" t="str">
        <f t="shared" si="150"/>
        <v/>
      </c>
      <c r="U1618" s="660" t="str">
        <f t="shared" si="151"/>
        <v/>
      </c>
      <c r="V1618" s="660" t="str">
        <f t="shared" si="152"/>
        <v/>
      </c>
      <c r="W1618" s="660" t="str">
        <f t="shared" si="153"/>
        <v/>
      </c>
      <c r="X1618" s="660" t="str">
        <f t="shared" si="154"/>
        <v/>
      </c>
      <c r="Y1618" s="660" t="str">
        <f t="shared" si="155"/>
        <v/>
      </c>
    </row>
    <row r="1619" spans="1:25" ht="16" x14ac:dyDescent="0.2">
      <c r="A1619" s="679"/>
      <c r="B1619" s="679"/>
      <c r="C1619" s="715"/>
      <c r="D1619" s="715"/>
      <c r="S1619" s="660"/>
      <c r="T1619" s="660" t="str">
        <f t="shared" si="150"/>
        <v/>
      </c>
      <c r="U1619" s="660" t="str">
        <f t="shared" si="151"/>
        <v/>
      </c>
      <c r="V1619" s="660" t="str">
        <f t="shared" si="152"/>
        <v/>
      </c>
      <c r="W1619" s="660" t="str">
        <f t="shared" si="153"/>
        <v/>
      </c>
      <c r="X1619" s="660" t="str">
        <f t="shared" si="154"/>
        <v/>
      </c>
      <c r="Y1619" s="660" t="str">
        <f t="shared" si="155"/>
        <v/>
      </c>
    </row>
    <row r="1620" spans="1:25" ht="16" x14ac:dyDescent="0.2">
      <c r="A1620" s="679"/>
      <c r="B1620" s="679"/>
      <c r="C1620" s="715"/>
      <c r="D1620" s="715"/>
      <c r="S1620" s="660"/>
      <c r="T1620" s="660" t="str">
        <f t="shared" si="150"/>
        <v/>
      </c>
      <c r="U1620" s="660" t="str">
        <f t="shared" si="151"/>
        <v/>
      </c>
      <c r="V1620" s="660" t="str">
        <f t="shared" si="152"/>
        <v/>
      </c>
      <c r="W1620" s="660" t="str">
        <f t="shared" si="153"/>
        <v/>
      </c>
      <c r="X1620" s="660" t="str">
        <f t="shared" si="154"/>
        <v/>
      </c>
      <c r="Y1620" s="660" t="str">
        <f t="shared" si="155"/>
        <v/>
      </c>
    </row>
    <row r="1621" spans="1:25" ht="16" x14ac:dyDescent="0.2">
      <c r="A1621" s="679"/>
      <c r="B1621" s="679"/>
      <c r="C1621" s="715"/>
      <c r="D1621" s="715"/>
      <c r="S1621" s="660"/>
      <c r="T1621" s="660" t="str">
        <f t="shared" si="150"/>
        <v/>
      </c>
      <c r="U1621" s="660" t="str">
        <f t="shared" si="151"/>
        <v/>
      </c>
      <c r="V1621" s="660" t="str">
        <f t="shared" si="152"/>
        <v/>
      </c>
      <c r="W1621" s="660" t="str">
        <f t="shared" si="153"/>
        <v/>
      </c>
      <c r="X1621" s="660" t="str">
        <f t="shared" si="154"/>
        <v/>
      </c>
      <c r="Y1621" s="660" t="str">
        <f t="shared" si="155"/>
        <v/>
      </c>
    </row>
    <row r="1622" spans="1:25" ht="16" x14ac:dyDescent="0.2">
      <c r="A1622" s="679"/>
      <c r="B1622" s="679"/>
      <c r="C1622" s="715"/>
      <c r="D1622" s="715"/>
      <c r="S1622" s="660"/>
      <c r="T1622" s="660" t="str">
        <f t="shared" si="150"/>
        <v/>
      </c>
      <c r="U1622" s="660" t="str">
        <f t="shared" si="151"/>
        <v/>
      </c>
      <c r="V1622" s="660" t="str">
        <f t="shared" si="152"/>
        <v/>
      </c>
      <c r="W1622" s="660" t="str">
        <f t="shared" si="153"/>
        <v/>
      </c>
      <c r="X1622" s="660" t="str">
        <f t="shared" si="154"/>
        <v/>
      </c>
      <c r="Y1622" s="660" t="str">
        <f t="shared" si="155"/>
        <v/>
      </c>
    </row>
    <row r="1623" spans="1:25" ht="16" x14ac:dyDescent="0.2">
      <c r="A1623" s="679"/>
      <c r="B1623" s="679"/>
      <c r="C1623" s="715"/>
      <c r="D1623" s="715"/>
      <c r="S1623" s="660"/>
      <c r="T1623" s="660" t="str">
        <f t="shared" si="150"/>
        <v/>
      </c>
      <c r="U1623" s="660" t="str">
        <f t="shared" si="151"/>
        <v/>
      </c>
      <c r="V1623" s="660" t="str">
        <f t="shared" si="152"/>
        <v/>
      </c>
      <c r="W1623" s="660" t="str">
        <f t="shared" si="153"/>
        <v/>
      </c>
      <c r="X1623" s="660" t="str">
        <f t="shared" si="154"/>
        <v/>
      </c>
      <c r="Y1623" s="660" t="str">
        <f t="shared" si="155"/>
        <v/>
      </c>
    </row>
    <row r="1624" spans="1:25" ht="16" x14ac:dyDescent="0.2">
      <c r="A1624" s="679"/>
      <c r="B1624" s="679"/>
      <c r="C1624" s="715"/>
      <c r="D1624" s="715"/>
      <c r="S1624" s="660"/>
      <c r="T1624" s="660" t="str">
        <f t="shared" si="150"/>
        <v/>
      </c>
      <c r="U1624" s="660" t="str">
        <f t="shared" si="151"/>
        <v/>
      </c>
      <c r="V1624" s="660" t="str">
        <f t="shared" si="152"/>
        <v/>
      </c>
      <c r="W1624" s="660" t="str">
        <f t="shared" si="153"/>
        <v/>
      </c>
      <c r="X1624" s="660" t="str">
        <f t="shared" si="154"/>
        <v/>
      </c>
      <c r="Y1624" s="660" t="str">
        <f t="shared" si="155"/>
        <v/>
      </c>
    </row>
    <row r="1625" spans="1:25" ht="16" x14ac:dyDescent="0.2">
      <c r="A1625" s="679"/>
      <c r="B1625" s="679"/>
      <c r="C1625" s="715"/>
      <c r="D1625" s="715"/>
      <c r="S1625" s="660"/>
      <c r="T1625" s="660" t="str">
        <f t="shared" si="150"/>
        <v/>
      </c>
      <c r="U1625" s="660" t="str">
        <f t="shared" si="151"/>
        <v/>
      </c>
      <c r="V1625" s="660" t="str">
        <f t="shared" si="152"/>
        <v/>
      </c>
      <c r="W1625" s="660" t="str">
        <f t="shared" si="153"/>
        <v/>
      </c>
      <c r="X1625" s="660" t="str">
        <f t="shared" si="154"/>
        <v/>
      </c>
      <c r="Y1625" s="660" t="str">
        <f t="shared" si="155"/>
        <v/>
      </c>
    </row>
    <row r="1626" spans="1:25" ht="16" x14ac:dyDescent="0.2">
      <c r="A1626" s="679"/>
      <c r="B1626" s="679"/>
      <c r="C1626" s="715"/>
      <c r="D1626" s="715"/>
      <c r="S1626" s="660"/>
      <c r="T1626" s="660" t="str">
        <f t="shared" si="150"/>
        <v/>
      </c>
      <c r="U1626" s="660" t="str">
        <f t="shared" si="151"/>
        <v/>
      </c>
      <c r="V1626" s="660" t="str">
        <f t="shared" si="152"/>
        <v/>
      </c>
      <c r="W1626" s="660" t="str">
        <f t="shared" si="153"/>
        <v/>
      </c>
      <c r="X1626" s="660" t="str">
        <f t="shared" si="154"/>
        <v/>
      </c>
      <c r="Y1626" s="660" t="str">
        <f t="shared" si="155"/>
        <v/>
      </c>
    </row>
    <row r="1627" spans="1:25" ht="16" x14ac:dyDescent="0.2">
      <c r="A1627" s="679"/>
      <c r="B1627" s="679"/>
      <c r="C1627" s="715"/>
      <c r="D1627" s="715"/>
      <c r="S1627" s="660"/>
      <c r="T1627" s="660" t="str">
        <f t="shared" si="150"/>
        <v/>
      </c>
      <c r="U1627" s="660" t="str">
        <f t="shared" si="151"/>
        <v/>
      </c>
      <c r="V1627" s="660" t="str">
        <f t="shared" si="152"/>
        <v/>
      </c>
      <c r="W1627" s="660" t="str">
        <f t="shared" si="153"/>
        <v/>
      </c>
      <c r="X1627" s="660" t="str">
        <f t="shared" si="154"/>
        <v/>
      </c>
      <c r="Y1627" s="660" t="str">
        <f t="shared" si="155"/>
        <v/>
      </c>
    </row>
    <row r="1628" spans="1:25" ht="16" x14ac:dyDescent="0.2">
      <c r="A1628" s="679"/>
      <c r="B1628" s="679"/>
      <c r="C1628" s="715"/>
      <c r="D1628" s="715"/>
      <c r="S1628" s="660"/>
      <c r="T1628" s="660" t="str">
        <f t="shared" si="150"/>
        <v/>
      </c>
      <c r="U1628" s="660" t="str">
        <f t="shared" si="151"/>
        <v/>
      </c>
      <c r="V1628" s="660" t="str">
        <f t="shared" si="152"/>
        <v/>
      </c>
      <c r="W1628" s="660" t="str">
        <f t="shared" si="153"/>
        <v/>
      </c>
      <c r="X1628" s="660" t="str">
        <f t="shared" si="154"/>
        <v/>
      </c>
      <c r="Y1628" s="660" t="str">
        <f t="shared" si="155"/>
        <v/>
      </c>
    </row>
    <row r="1629" spans="1:25" ht="16" x14ac:dyDescent="0.2">
      <c r="A1629" s="679"/>
      <c r="B1629" s="679"/>
      <c r="C1629" s="715"/>
      <c r="D1629" s="715"/>
      <c r="S1629" s="660"/>
      <c r="T1629" s="660" t="str">
        <f t="shared" si="150"/>
        <v/>
      </c>
      <c r="U1629" s="660" t="str">
        <f t="shared" si="151"/>
        <v/>
      </c>
      <c r="V1629" s="660" t="str">
        <f t="shared" si="152"/>
        <v/>
      </c>
      <c r="W1629" s="660" t="str">
        <f t="shared" si="153"/>
        <v/>
      </c>
      <c r="X1629" s="660" t="str">
        <f t="shared" si="154"/>
        <v/>
      </c>
      <c r="Y1629" s="660" t="str">
        <f t="shared" si="155"/>
        <v/>
      </c>
    </row>
    <row r="1630" spans="1:25" ht="16" x14ac:dyDescent="0.2">
      <c r="A1630" s="679"/>
      <c r="B1630" s="679"/>
      <c r="C1630" s="715"/>
      <c r="D1630" s="715"/>
      <c r="S1630" s="660"/>
      <c r="T1630" s="660" t="str">
        <f t="shared" si="150"/>
        <v/>
      </c>
      <c r="U1630" s="660" t="str">
        <f t="shared" si="151"/>
        <v/>
      </c>
      <c r="V1630" s="660" t="str">
        <f t="shared" si="152"/>
        <v/>
      </c>
      <c r="W1630" s="660" t="str">
        <f t="shared" si="153"/>
        <v/>
      </c>
      <c r="X1630" s="660" t="str">
        <f t="shared" si="154"/>
        <v/>
      </c>
      <c r="Y1630" s="660" t="str">
        <f t="shared" si="155"/>
        <v/>
      </c>
    </row>
    <row r="1631" spans="1:25" ht="16" x14ac:dyDescent="0.2">
      <c r="A1631" s="679"/>
      <c r="B1631" s="679"/>
      <c r="C1631" s="715"/>
      <c r="D1631" s="715"/>
      <c r="S1631" s="660"/>
      <c r="T1631" s="660" t="str">
        <f t="shared" si="150"/>
        <v/>
      </c>
      <c r="U1631" s="660" t="str">
        <f t="shared" si="151"/>
        <v/>
      </c>
      <c r="V1631" s="660" t="str">
        <f t="shared" si="152"/>
        <v/>
      </c>
      <c r="W1631" s="660" t="str">
        <f t="shared" si="153"/>
        <v/>
      </c>
      <c r="X1631" s="660" t="str">
        <f t="shared" si="154"/>
        <v/>
      </c>
      <c r="Y1631" s="660" t="str">
        <f t="shared" si="155"/>
        <v/>
      </c>
    </row>
    <row r="1632" spans="1:25" ht="16" x14ac:dyDescent="0.2">
      <c r="A1632" s="679"/>
      <c r="B1632" s="679"/>
      <c r="C1632" s="715"/>
      <c r="D1632" s="715"/>
      <c r="S1632" s="660"/>
      <c r="T1632" s="660" t="str">
        <f t="shared" si="150"/>
        <v/>
      </c>
      <c r="U1632" s="660" t="str">
        <f t="shared" si="151"/>
        <v/>
      </c>
      <c r="V1632" s="660" t="str">
        <f t="shared" si="152"/>
        <v/>
      </c>
      <c r="W1632" s="660" t="str">
        <f t="shared" si="153"/>
        <v/>
      </c>
      <c r="X1632" s="660" t="str">
        <f t="shared" si="154"/>
        <v/>
      </c>
      <c r="Y1632" s="660" t="str">
        <f t="shared" si="155"/>
        <v/>
      </c>
    </row>
    <row r="1633" spans="1:25" ht="16" x14ac:dyDescent="0.2">
      <c r="A1633" s="679"/>
      <c r="B1633" s="679"/>
      <c r="C1633" s="715"/>
      <c r="D1633" s="715"/>
      <c r="S1633" s="660"/>
      <c r="T1633" s="660" t="str">
        <f t="shared" si="150"/>
        <v/>
      </c>
      <c r="U1633" s="660" t="str">
        <f t="shared" si="151"/>
        <v/>
      </c>
      <c r="V1633" s="660" t="str">
        <f t="shared" si="152"/>
        <v/>
      </c>
      <c r="W1633" s="660" t="str">
        <f t="shared" si="153"/>
        <v/>
      </c>
      <c r="X1633" s="660" t="str">
        <f t="shared" si="154"/>
        <v/>
      </c>
      <c r="Y1633" s="660" t="str">
        <f t="shared" si="155"/>
        <v/>
      </c>
    </row>
    <row r="1634" spans="1:25" ht="16" x14ac:dyDescent="0.2">
      <c r="A1634" s="679"/>
      <c r="B1634" s="679"/>
      <c r="C1634" s="715"/>
      <c r="D1634" s="715"/>
      <c r="S1634" s="660"/>
      <c r="T1634" s="660" t="str">
        <f t="shared" si="150"/>
        <v/>
      </c>
      <c r="U1634" s="660" t="str">
        <f t="shared" si="151"/>
        <v/>
      </c>
      <c r="V1634" s="660" t="str">
        <f t="shared" si="152"/>
        <v/>
      </c>
      <c r="W1634" s="660" t="str">
        <f t="shared" si="153"/>
        <v/>
      </c>
      <c r="X1634" s="660" t="str">
        <f t="shared" si="154"/>
        <v/>
      </c>
      <c r="Y1634" s="660" t="str">
        <f t="shared" si="155"/>
        <v/>
      </c>
    </row>
    <row r="1635" spans="1:25" ht="16" x14ac:dyDescent="0.2">
      <c r="A1635" s="679"/>
      <c r="B1635" s="679"/>
      <c r="C1635" s="715"/>
      <c r="D1635" s="715"/>
      <c r="S1635" s="660"/>
      <c r="T1635" s="660" t="str">
        <f t="shared" si="150"/>
        <v/>
      </c>
      <c r="U1635" s="660" t="str">
        <f t="shared" si="151"/>
        <v/>
      </c>
      <c r="V1635" s="660" t="str">
        <f t="shared" si="152"/>
        <v/>
      </c>
      <c r="W1635" s="660" t="str">
        <f t="shared" si="153"/>
        <v/>
      </c>
      <c r="X1635" s="660" t="str">
        <f t="shared" si="154"/>
        <v/>
      </c>
      <c r="Y1635" s="660" t="str">
        <f t="shared" si="155"/>
        <v/>
      </c>
    </row>
    <row r="1636" spans="1:25" ht="16" x14ac:dyDescent="0.2">
      <c r="A1636" s="679"/>
      <c r="B1636" s="679"/>
      <c r="C1636" s="715"/>
      <c r="D1636" s="715"/>
      <c r="S1636" s="660"/>
      <c r="T1636" s="660" t="str">
        <f t="shared" si="150"/>
        <v/>
      </c>
      <c r="U1636" s="660" t="str">
        <f t="shared" si="151"/>
        <v/>
      </c>
      <c r="V1636" s="660" t="str">
        <f t="shared" si="152"/>
        <v/>
      </c>
      <c r="W1636" s="660" t="str">
        <f t="shared" si="153"/>
        <v/>
      </c>
      <c r="X1636" s="660" t="str">
        <f t="shared" si="154"/>
        <v/>
      </c>
      <c r="Y1636" s="660" t="str">
        <f t="shared" si="155"/>
        <v/>
      </c>
    </row>
    <row r="1637" spans="1:25" ht="16" x14ac:dyDescent="0.2">
      <c r="A1637" s="679"/>
      <c r="B1637" s="679"/>
      <c r="C1637" s="715"/>
      <c r="D1637" s="715"/>
      <c r="S1637" s="660"/>
      <c r="T1637" s="660" t="str">
        <f t="shared" si="150"/>
        <v/>
      </c>
      <c r="U1637" s="660" t="str">
        <f t="shared" si="151"/>
        <v/>
      </c>
      <c r="V1637" s="660" t="str">
        <f t="shared" si="152"/>
        <v/>
      </c>
      <c r="W1637" s="660" t="str">
        <f t="shared" si="153"/>
        <v/>
      </c>
      <c r="X1637" s="660" t="str">
        <f t="shared" si="154"/>
        <v/>
      </c>
      <c r="Y1637" s="660" t="str">
        <f t="shared" si="155"/>
        <v/>
      </c>
    </row>
    <row r="1638" spans="1:25" ht="16" x14ac:dyDescent="0.2">
      <c r="A1638" s="679"/>
      <c r="B1638" s="679"/>
      <c r="C1638" s="715"/>
      <c r="D1638" s="715"/>
      <c r="S1638" s="660"/>
      <c r="T1638" s="660" t="str">
        <f t="shared" si="150"/>
        <v/>
      </c>
      <c r="U1638" s="660" t="str">
        <f t="shared" si="151"/>
        <v/>
      </c>
      <c r="V1638" s="660" t="str">
        <f t="shared" si="152"/>
        <v/>
      </c>
      <c r="W1638" s="660" t="str">
        <f t="shared" si="153"/>
        <v/>
      </c>
      <c r="X1638" s="660" t="str">
        <f t="shared" si="154"/>
        <v/>
      </c>
      <c r="Y1638" s="660" t="str">
        <f t="shared" si="155"/>
        <v/>
      </c>
    </row>
    <row r="1639" spans="1:25" ht="16" x14ac:dyDescent="0.2">
      <c r="A1639" s="679"/>
      <c r="B1639" s="679"/>
      <c r="C1639" s="715"/>
      <c r="D1639" s="715"/>
      <c r="S1639" s="660"/>
      <c r="T1639" s="660" t="str">
        <f t="shared" si="150"/>
        <v/>
      </c>
      <c r="U1639" s="660" t="str">
        <f t="shared" si="151"/>
        <v/>
      </c>
      <c r="V1639" s="660" t="str">
        <f t="shared" si="152"/>
        <v/>
      </c>
      <c r="W1639" s="660" t="str">
        <f t="shared" si="153"/>
        <v/>
      </c>
      <c r="X1639" s="660" t="str">
        <f t="shared" si="154"/>
        <v/>
      </c>
      <c r="Y1639" s="660" t="str">
        <f t="shared" si="155"/>
        <v/>
      </c>
    </row>
    <row r="1640" spans="1:25" ht="16" x14ac:dyDescent="0.2">
      <c r="A1640" s="679"/>
      <c r="B1640" s="679"/>
      <c r="C1640" s="715"/>
      <c r="D1640" s="715"/>
      <c r="S1640" s="660"/>
      <c r="T1640" s="660" t="str">
        <f t="shared" si="150"/>
        <v/>
      </c>
      <c r="U1640" s="660" t="str">
        <f t="shared" si="151"/>
        <v/>
      </c>
      <c r="V1640" s="660" t="str">
        <f t="shared" si="152"/>
        <v/>
      </c>
      <c r="W1640" s="660" t="str">
        <f t="shared" si="153"/>
        <v/>
      </c>
      <c r="X1640" s="660" t="str">
        <f t="shared" si="154"/>
        <v/>
      </c>
      <c r="Y1640" s="660" t="str">
        <f t="shared" si="155"/>
        <v/>
      </c>
    </row>
    <row r="1641" spans="1:25" ht="16" x14ac:dyDescent="0.2">
      <c r="A1641" s="679"/>
      <c r="B1641" s="679"/>
      <c r="C1641" s="715"/>
      <c r="D1641" s="715"/>
      <c r="S1641" s="660"/>
      <c r="T1641" s="660" t="str">
        <f t="shared" si="150"/>
        <v/>
      </c>
      <c r="U1641" s="660" t="str">
        <f t="shared" si="151"/>
        <v/>
      </c>
      <c r="V1641" s="660" t="str">
        <f t="shared" si="152"/>
        <v/>
      </c>
      <c r="W1641" s="660" t="str">
        <f t="shared" si="153"/>
        <v/>
      </c>
      <c r="X1641" s="660" t="str">
        <f t="shared" si="154"/>
        <v/>
      </c>
      <c r="Y1641" s="660" t="str">
        <f t="shared" si="155"/>
        <v/>
      </c>
    </row>
    <row r="1642" spans="1:25" ht="16" x14ac:dyDescent="0.2">
      <c r="A1642" s="679"/>
      <c r="B1642" s="679"/>
      <c r="C1642" s="715"/>
      <c r="D1642" s="715"/>
      <c r="S1642" s="660"/>
      <c r="T1642" s="660" t="str">
        <f t="shared" si="150"/>
        <v/>
      </c>
      <c r="U1642" s="660" t="str">
        <f t="shared" si="151"/>
        <v/>
      </c>
      <c r="V1642" s="660" t="str">
        <f t="shared" si="152"/>
        <v/>
      </c>
      <c r="W1642" s="660" t="str">
        <f t="shared" si="153"/>
        <v/>
      </c>
      <c r="X1642" s="660" t="str">
        <f t="shared" si="154"/>
        <v/>
      </c>
      <c r="Y1642" s="660" t="str">
        <f t="shared" si="155"/>
        <v/>
      </c>
    </row>
    <row r="1643" spans="1:25" ht="16" x14ac:dyDescent="0.2">
      <c r="A1643" s="679"/>
      <c r="B1643" s="679"/>
      <c r="C1643" s="715"/>
      <c r="D1643" s="715"/>
      <c r="S1643" s="660"/>
      <c r="T1643" s="660" t="str">
        <f t="shared" si="150"/>
        <v/>
      </c>
      <c r="U1643" s="660" t="str">
        <f t="shared" si="151"/>
        <v/>
      </c>
      <c r="V1643" s="660" t="str">
        <f t="shared" si="152"/>
        <v/>
      </c>
      <c r="W1643" s="660" t="str">
        <f t="shared" si="153"/>
        <v/>
      </c>
      <c r="X1643" s="660" t="str">
        <f t="shared" si="154"/>
        <v/>
      </c>
      <c r="Y1643" s="660" t="str">
        <f t="shared" si="155"/>
        <v/>
      </c>
    </row>
    <row r="1644" spans="1:25" ht="16" x14ac:dyDescent="0.2">
      <c r="A1644" s="679"/>
      <c r="B1644" s="679"/>
      <c r="C1644" s="715"/>
      <c r="D1644" s="715"/>
      <c r="S1644" s="660"/>
      <c r="T1644" s="660" t="str">
        <f t="shared" si="150"/>
        <v/>
      </c>
      <c r="U1644" s="660" t="str">
        <f t="shared" si="151"/>
        <v/>
      </c>
      <c r="V1644" s="660" t="str">
        <f t="shared" si="152"/>
        <v/>
      </c>
      <c r="W1644" s="660" t="str">
        <f t="shared" si="153"/>
        <v/>
      </c>
      <c r="X1644" s="660" t="str">
        <f t="shared" si="154"/>
        <v/>
      </c>
      <c r="Y1644" s="660" t="str">
        <f t="shared" si="155"/>
        <v/>
      </c>
    </row>
    <row r="1645" spans="1:25" ht="16" x14ac:dyDescent="0.2">
      <c r="A1645" s="679"/>
      <c r="B1645" s="679"/>
      <c r="C1645" s="715"/>
      <c r="D1645" s="715"/>
      <c r="S1645" s="660"/>
      <c r="T1645" s="660" t="str">
        <f t="shared" si="150"/>
        <v/>
      </c>
      <c r="U1645" s="660" t="str">
        <f t="shared" si="151"/>
        <v/>
      </c>
      <c r="V1645" s="660" t="str">
        <f t="shared" si="152"/>
        <v/>
      </c>
      <c r="W1645" s="660" t="str">
        <f t="shared" si="153"/>
        <v/>
      </c>
      <c r="X1645" s="660" t="str">
        <f t="shared" si="154"/>
        <v/>
      </c>
      <c r="Y1645" s="660" t="str">
        <f t="shared" si="155"/>
        <v/>
      </c>
    </row>
    <row r="1646" spans="1:25" ht="16" x14ac:dyDescent="0.2">
      <c r="A1646" s="679"/>
      <c r="B1646" s="679"/>
      <c r="C1646" s="715"/>
      <c r="D1646" s="715"/>
      <c r="S1646" s="660"/>
      <c r="T1646" s="660" t="str">
        <f t="shared" si="150"/>
        <v/>
      </c>
      <c r="U1646" s="660" t="str">
        <f t="shared" si="151"/>
        <v/>
      </c>
      <c r="V1646" s="660" t="str">
        <f t="shared" si="152"/>
        <v/>
      </c>
      <c r="W1646" s="660" t="str">
        <f t="shared" si="153"/>
        <v/>
      </c>
      <c r="X1646" s="660" t="str">
        <f t="shared" si="154"/>
        <v/>
      </c>
      <c r="Y1646" s="660" t="str">
        <f t="shared" si="155"/>
        <v/>
      </c>
    </row>
    <row r="1647" spans="1:25" ht="16" x14ac:dyDescent="0.2">
      <c r="A1647" s="679"/>
      <c r="B1647" s="679"/>
      <c r="C1647" s="715"/>
      <c r="D1647" s="715"/>
      <c r="S1647" s="660"/>
      <c r="T1647" s="660" t="str">
        <f t="shared" si="150"/>
        <v/>
      </c>
      <c r="U1647" s="660" t="str">
        <f t="shared" si="151"/>
        <v/>
      </c>
      <c r="V1647" s="660" t="str">
        <f t="shared" si="152"/>
        <v/>
      </c>
      <c r="W1647" s="660" t="str">
        <f t="shared" si="153"/>
        <v/>
      </c>
      <c r="X1647" s="660" t="str">
        <f t="shared" si="154"/>
        <v/>
      </c>
      <c r="Y1647" s="660" t="str">
        <f t="shared" si="155"/>
        <v/>
      </c>
    </row>
    <row r="1648" spans="1:25" ht="16" x14ac:dyDescent="0.2">
      <c r="A1648" s="679"/>
      <c r="B1648" s="679"/>
      <c r="C1648" s="715"/>
      <c r="D1648" s="715"/>
      <c r="S1648" s="660"/>
      <c r="T1648" s="660" t="str">
        <f t="shared" si="150"/>
        <v/>
      </c>
      <c r="U1648" s="660" t="str">
        <f t="shared" si="151"/>
        <v/>
      </c>
      <c r="V1648" s="660" t="str">
        <f t="shared" si="152"/>
        <v/>
      </c>
      <c r="W1648" s="660" t="str">
        <f t="shared" si="153"/>
        <v/>
      </c>
      <c r="X1648" s="660" t="str">
        <f t="shared" si="154"/>
        <v/>
      </c>
      <c r="Y1648" s="660" t="str">
        <f t="shared" si="155"/>
        <v/>
      </c>
    </row>
    <row r="1649" spans="1:25" ht="16" x14ac:dyDescent="0.2">
      <c r="A1649" s="679"/>
      <c r="B1649" s="679"/>
      <c r="C1649" s="715"/>
      <c r="D1649" s="715"/>
      <c r="S1649" s="660"/>
      <c r="T1649" s="660" t="str">
        <f t="shared" si="150"/>
        <v/>
      </c>
      <c r="U1649" s="660" t="str">
        <f t="shared" si="151"/>
        <v/>
      </c>
      <c r="V1649" s="660" t="str">
        <f t="shared" si="152"/>
        <v/>
      </c>
      <c r="W1649" s="660" t="str">
        <f t="shared" si="153"/>
        <v/>
      </c>
      <c r="X1649" s="660" t="str">
        <f t="shared" si="154"/>
        <v/>
      </c>
      <c r="Y1649" s="660" t="str">
        <f t="shared" si="155"/>
        <v/>
      </c>
    </row>
    <row r="1650" spans="1:25" ht="16" x14ac:dyDescent="0.2">
      <c r="A1650" s="679"/>
      <c r="B1650" s="679"/>
      <c r="C1650" s="715"/>
      <c r="D1650" s="715"/>
      <c r="S1650" s="660"/>
      <c r="T1650" s="660" t="str">
        <f t="shared" si="150"/>
        <v/>
      </c>
      <c r="U1650" s="660" t="str">
        <f t="shared" si="151"/>
        <v/>
      </c>
      <c r="V1650" s="660" t="str">
        <f t="shared" si="152"/>
        <v/>
      </c>
      <c r="W1650" s="660" t="str">
        <f t="shared" si="153"/>
        <v/>
      </c>
      <c r="X1650" s="660" t="str">
        <f t="shared" si="154"/>
        <v/>
      </c>
      <c r="Y1650" s="660" t="str">
        <f t="shared" si="155"/>
        <v/>
      </c>
    </row>
    <row r="1651" spans="1:25" ht="16" x14ac:dyDescent="0.2">
      <c r="A1651" s="679"/>
      <c r="B1651" s="679"/>
      <c r="C1651" s="715"/>
      <c r="D1651" s="715"/>
      <c r="S1651" s="660"/>
      <c r="T1651" s="660" t="str">
        <f t="shared" si="150"/>
        <v/>
      </c>
      <c r="U1651" s="660" t="str">
        <f t="shared" si="151"/>
        <v/>
      </c>
      <c r="V1651" s="660" t="str">
        <f t="shared" si="152"/>
        <v/>
      </c>
      <c r="W1651" s="660" t="str">
        <f t="shared" si="153"/>
        <v/>
      </c>
      <c r="X1651" s="660" t="str">
        <f t="shared" si="154"/>
        <v/>
      </c>
      <c r="Y1651" s="660" t="str">
        <f t="shared" si="155"/>
        <v/>
      </c>
    </row>
    <row r="1652" spans="1:25" ht="16" x14ac:dyDescent="0.2">
      <c r="A1652" s="679"/>
      <c r="B1652" s="679"/>
      <c r="C1652" s="715"/>
      <c r="D1652" s="715"/>
      <c r="S1652" s="660"/>
      <c r="T1652" s="660" t="str">
        <f t="shared" si="150"/>
        <v/>
      </c>
      <c r="U1652" s="660" t="str">
        <f t="shared" si="151"/>
        <v/>
      </c>
      <c r="V1652" s="660" t="str">
        <f t="shared" si="152"/>
        <v/>
      </c>
      <c r="W1652" s="660" t="str">
        <f t="shared" si="153"/>
        <v/>
      </c>
      <c r="X1652" s="660" t="str">
        <f t="shared" si="154"/>
        <v/>
      </c>
      <c r="Y1652" s="660" t="str">
        <f t="shared" si="155"/>
        <v/>
      </c>
    </row>
    <row r="1653" spans="1:25" ht="16" x14ac:dyDescent="0.2">
      <c r="A1653" s="679"/>
      <c r="B1653" s="679"/>
      <c r="C1653" s="715"/>
      <c r="D1653" s="715"/>
      <c r="S1653" s="660"/>
      <c r="T1653" s="660" t="str">
        <f t="shared" si="150"/>
        <v/>
      </c>
      <c r="U1653" s="660" t="str">
        <f t="shared" si="151"/>
        <v/>
      </c>
      <c r="V1653" s="660" t="str">
        <f t="shared" si="152"/>
        <v/>
      </c>
      <c r="W1653" s="660" t="str">
        <f t="shared" si="153"/>
        <v/>
      </c>
      <c r="X1653" s="660" t="str">
        <f t="shared" si="154"/>
        <v/>
      </c>
      <c r="Y1653" s="660" t="str">
        <f t="shared" si="155"/>
        <v/>
      </c>
    </row>
    <row r="1654" spans="1:25" ht="16" x14ac:dyDescent="0.2">
      <c r="A1654" s="679"/>
      <c r="B1654" s="679"/>
      <c r="C1654" s="715"/>
      <c r="D1654" s="715"/>
      <c r="S1654" s="660"/>
      <c r="T1654" s="660" t="str">
        <f t="shared" si="150"/>
        <v/>
      </c>
      <c r="U1654" s="660" t="str">
        <f t="shared" si="151"/>
        <v/>
      </c>
      <c r="V1654" s="660" t="str">
        <f t="shared" si="152"/>
        <v/>
      </c>
      <c r="W1654" s="660" t="str">
        <f t="shared" si="153"/>
        <v/>
      </c>
      <c r="X1654" s="660" t="str">
        <f t="shared" si="154"/>
        <v/>
      </c>
      <c r="Y1654" s="660" t="str">
        <f t="shared" si="155"/>
        <v/>
      </c>
    </row>
    <row r="1655" spans="1:25" ht="16" x14ac:dyDescent="0.2">
      <c r="A1655" s="679"/>
      <c r="B1655" s="679"/>
      <c r="C1655" s="715"/>
      <c r="D1655" s="715"/>
      <c r="S1655" s="660"/>
      <c r="T1655" s="660" t="str">
        <f t="shared" si="150"/>
        <v/>
      </c>
      <c r="U1655" s="660" t="str">
        <f t="shared" si="151"/>
        <v/>
      </c>
      <c r="V1655" s="660" t="str">
        <f t="shared" si="152"/>
        <v/>
      </c>
      <c r="W1655" s="660" t="str">
        <f t="shared" si="153"/>
        <v/>
      </c>
      <c r="X1655" s="660" t="str">
        <f t="shared" si="154"/>
        <v/>
      </c>
      <c r="Y1655" s="660" t="str">
        <f t="shared" si="155"/>
        <v/>
      </c>
    </row>
    <row r="1656" spans="1:25" ht="16" x14ac:dyDescent="0.2">
      <c r="A1656" s="679"/>
      <c r="B1656" s="679"/>
      <c r="C1656" s="715"/>
      <c r="D1656" s="715"/>
      <c r="S1656" s="660"/>
      <c r="T1656" s="660" t="str">
        <f t="shared" si="150"/>
        <v/>
      </c>
      <c r="U1656" s="660" t="str">
        <f t="shared" si="151"/>
        <v/>
      </c>
      <c r="V1656" s="660" t="str">
        <f t="shared" si="152"/>
        <v/>
      </c>
      <c r="W1656" s="660" t="str">
        <f t="shared" si="153"/>
        <v/>
      </c>
      <c r="X1656" s="660" t="str">
        <f t="shared" si="154"/>
        <v/>
      </c>
      <c r="Y1656" s="660" t="str">
        <f t="shared" si="155"/>
        <v/>
      </c>
    </row>
    <row r="1657" spans="1:25" ht="16" x14ac:dyDescent="0.2">
      <c r="A1657" s="679"/>
      <c r="B1657" s="679"/>
      <c r="C1657" s="715"/>
      <c r="D1657" s="715"/>
      <c r="S1657" s="660"/>
      <c r="T1657" s="660" t="str">
        <f t="shared" si="150"/>
        <v/>
      </c>
      <c r="U1657" s="660" t="str">
        <f t="shared" si="151"/>
        <v/>
      </c>
      <c r="V1657" s="660" t="str">
        <f t="shared" si="152"/>
        <v/>
      </c>
      <c r="W1657" s="660" t="str">
        <f t="shared" si="153"/>
        <v/>
      </c>
      <c r="X1657" s="660" t="str">
        <f t="shared" si="154"/>
        <v/>
      </c>
      <c r="Y1657" s="660" t="str">
        <f t="shared" si="155"/>
        <v/>
      </c>
    </row>
    <row r="1658" spans="1:25" ht="16" x14ac:dyDescent="0.2">
      <c r="A1658" s="679"/>
      <c r="B1658" s="679"/>
      <c r="C1658" s="715"/>
      <c r="D1658" s="715"/>
      <c r="S1658" s="660"/>
      <c r="T1658" s="660" t="str">
        <f t="shared" si="150"/>
        <v/>
      </c>
      <c r="U1658" s="660" t="str">
        <f t="shared" si="151"/>
        <v/>
      </c>
      <c r="V1658" s="660" t="str">
        <f t="shared" si="152"/>
        <v/>
      </c>
      <c r="W1658" s="660" t="str">
        <f t="shared" si="153"/>
        <v/>
      </c>
      <c r="X1658" s="660" t="str">
        <f t="shared" si="154"/>
        <v/>
      </c>
      <c r="Y1658" s="660" t="str">
        <f t="shared" si="155"/>
        <v/>
      </c>
    </row>
    <row r="1659" spans="1:25" ht="16" x14ac:dyDescent="0.2">
      <c r="A1659" s="679"/>
      <c r="B1659" s="679"/>
      <c r="C1659" s="715"/>
      <c r="D1659" s="715"/>
      <c r="S1659" s="660"/>
      <c r="T1659" s="660" t="str">
        <f t="shared" si="150"/>
        <v/>
      </c>
      <c r="U1659" s="660" t="str">
        <f t="shared" si="151"/>
        <v/>
      </c>
      <c r="V1659" s="660" t="str">
        <f t="shared" si="152"/>
        <v/>
      </c>
      <c r="W1659" s="660" t="str">
        <f t="shared" si="153"/>
        <v/>
      </c>
      <c r="X1659" s="660" t="str">
        <f t="shared" si="154"/>
        <v/>
      </c>
      <c r="Y1659" s="660" t="str">
        <f t="shared" si="155"/>
        <v/>
      </c>
    </row>
    <row r="1660" spans="1:25" ht="16" x14ac:dyDescent="0.2">
      <c r="A1660" s="679"/>
      <c r="B1660" s="679"/>
      <c r="C1660" s="715"/>
      <c r="D1660" s="715"/>
      <c r="S1660" s="660"/>
      <c r="T1660" s="660" t="str">
        <f t="shared" si="150"/>
        <v/>
      </c>
      <c r="U1660" s="660" t="str">
        <f t="shared" si="151"/>
        <v/>
      </c>
      <c r="V1660" s="660" t="str">
        <f t="shared" si="152"/>
        <v/>
      </c>
      <c r="W1660" s="660" t="str">
        <f t="shared" si="153"/>
        <v/>
      </c>
      <c r="X1660" s="660" t="str">
        <f t="shared" si="154"/>
        <v/>
      </c>
      <c r="Y1660" s="660" t="str">
        <f t="shared" si="155"/>
        <v/>
      </c>
    </row>
    <row r="1661" spans="1:25" ht="16" x14ac:dyDescent="0.2">
      <c r="A1661" s="679"/>
      <c r="B1661" s="679"/>
      <c r="C1661" s="715"/>
      <c r="D1661" s="715"/>
      <c r="S1661" s="660"/>
      <c r="T1661" s="660" t="str">
        <f t="shared" si="150"/>
        <v/>
      </c>
      <c r="U1661" s="660" t="str">
        <f t="shared" si="151"/>
        <v/>
      </c>
      <c r="V1661" s="660" t="str">
        <f t="shared" si="152"/>
        <v/>
      </c>
      <c r="W1661" s="660" t="str">
        <f t="shared" si="153"/>
        <v/>
      </c>
      <c r="X1661" s="660" t="str">
        <f t="shared" si="154"/>
        <v/>
      </c>
      <c r="Y1661" s="660" t="str">
        <f t="shared" si="155"/>
        <v/>
      </c>
    </row>
    <row r="1662" spans="1:25" ht="16" x14ac:dyDescent="0.2">
      <c r="A1662" s="679"/>
      <c r="B1662" s="679"/>
      <c r="C1662" s="715"/>
      <c r="D1662" s="715"/>
      <c r="S1662" s="660"/>
      <c r="T1662" s="660" t="str">
        <f t="shared" si="150"/>
        <v/>
      </c>
      <c r="U1662" s="660" t="str">
        <f t="shared" si="151"/>
        <v/>
      </c>
      <c r="V1662" s="660" t="str">
        <f t="shared" si="152"/>
        <v/>
      </c>
      <c r="W1662" s="660" t="str">
        <f t="shared" si="153"/>
        <v/>
      </c>
      <c r="X1662" s="660" t="str">
        <f t="shared" si="154"/>
        <v/>
      </c>
      <c r="Y1662" s="660" t="str">
        <f t="shared" si="155"/>
        <v/>
      </c>
    </row>
    <row r="1663" spans="1:25" ht="16" x14ac:dyDescent="0.2">
      <c r="A1663" s="679"/>
      <c r="B1663" s="679"/>
      <c r="C1663" s="715"/>
      <c r="D1663" s="715"/>
      <c r="S1663" s="660"/>
      <c r="T1663" s="660" t="str">
        <f t="shared" si="150"/>
        <v/>
      </c>
      <c r="U1663" s="660" t="str">
        <f t="shared" si="151"/>
        <v/>
      </c>
      <c r="V1663" s="660" t="str">
        <f t="shared" si="152"/>
        <v/>
      </c>
      <c r="W1663" s="660" t="str">
        <f t="shared" si="153"/>
        <v/>
      </c>
      <c r="X1663" s="660" t="str">
        <f t="shared" si="154"/>
        <v/>
      </c>
      <c r="Y1663" s="660" t="str">
        <f t="shared" si="155"/>
        <v/>
      </c>
    </row>
    <row r="1664" spans="1:25" ht="16" x14ac:dyDescent="0.2">
      <c r="A1664" s="679"/>
      <c r="B1664" s="679"/>
      <c r="C1664" s="715"/>
      <c r="D1664" s="715"/>
      <c r="S1664" s="660"/>
      <c r="T1664" s="660" t="str">
        <f t="shared" si="150"/>
        <v/>
      </c>
      <c r="U1664" s="660" t="str">
        <f t="shared" si="151"/>
        <v/>
      </c>
      <c r="V1664" s="660" t="str">
        <f t="shared" si="152"/>
        <v/>
      </c>
      <c r="W1664" s="660" t="str">
        <f t="shared" si="153"/>
        <v/>
      </c>
      <c r="X1664" s="660" t="str">
        <f t="shared" si="154"/>
        <v/>
      </c>
      <c r="Y1664" s="660" t="str">
        <f t="shared" si="155"/>
        <v/>
      </c>
    </row>
    <row r="1665" spans="1:25" ht="16" x14ac:dyDescent="0.2">
      <c r="A1665" s="679"/>
      <c r="B1665" s="679"/>
      <c r="C1665" s="715"/>
      <c r="D1665" s="715"/>
      <c r="S1665" s="660"/>
      <c r="T1665" s="660" t="str">
        <f t="shared" si="150"/>
        <v/>
      </c>
      <c r="U1665" s="660" t="str">
        <f t="shared" si="151"/>
        <v/>
      </c>
      <c r="V1665" s="660" t="str">
        <f t="shared" si="152"/>
        <v/>
      </c>
      <c r="W1665" s="660" t="str">
        <f t="shared" si="153"/>
        <v/>
      </c>
      <c r="X1665" s="660" t="str">
        <f t="shared" si="154"/>
        <v/>
      </c>
      <c r="Y1665" s="660" t="str">
        <f t="shared" si="155"/>
        <v/>
      </c>
    </row>
    <row r="1666" spans="1:25" ht="16" x14ac:dyDescent="0.2">
      <c r="A1666" s="679"/>
      <c r="B1666" s="679"/>
      <c r="C1666" s="715"/>
      <c r="D1666" s="715"/>
      <c r="S1666" s="660"/>
      <c r="T1666" s="660" t="str">
        <f t="shared" si="150"/>
        <v/>
      </c>
      <c r="U1666" s="660" t="str">
        <f t="shared" si="151"/>
        <v/>
      </c>
      <c r="V1666" s="660" t="str">
        <f t="shared" si="152"/>
        <v/>
      </c>
      <c r="W1666" s="660" t="str">
        <f t="shared" si="153"/>
        <v/>
      </c>
      <c r="X1666" s="660" t="str">
        <f t="shared" si="154"/>
        <v/>
      </c>
      <c r="Y1666" s="660" t="str">
        <f t="shared" si="155"/>
        <v/>
      </c>
    </row>
    <row r="1667" spans="1:25" ht="16" x14ac:dyDescent="0.2">
      <c r="A1667" s="679"/>
      <c r="B1667" s="679"/>
      <c r="C1667" s="715"/>
      <c r="D1667" s="715"/>
      <c r="S1667" s="660"/>
      <c r="T1667" s="660" t="str">
        <f t="shared" si="150"/>
        <v/>
      </c>
      <c r="U1667" s="660" t="str">
        <f t="shared" si="151"/>
        <v/>
      </c>
      <c r="V1667" s="660" t="str">
        <f t="shared" si="152"/>
        <v/>
      </c>
      <c r="W1667" s="660" t="str">
        <f t="shared" si="153"/>
        <v/>
      </c>
      <c r="X1667" s="660" t="str">
        <f t="shared" si="154"/>
        <v/>
      </c>
      <c r="Y1667" s="660" t="str">
        <f t="shared" si="155"/>
        <v/>
      </c>
    </row>
    <row r="1668" spans="1:25" ht="16" x14ac:dyDescent="0.2">
      <c r="A1668" s="679"/>
      <c r="B1668" s="679"/>
      <c r="C1668" s="715"/>
      <c r="D1668" s="715"/>
      <c r="S1668" s="660"/>
      <c r="T1668" s="660" t="str">
        <f t="shared" ref="T1668:T1731" si="156">IF(LEN($A1668)&gt;=2,LEFT($A1668,6),"")</f>
        <v/>
      </c>
      <c r="U1668" s="660" t="str">
        <f t="shared" ref="U1668:U1731" si="157">IF(LEN($A1668)&gt;=2,LEFT($A1668,5),"")</f>
        <v/>
      </c>
      <c r="V1668" s="660" t="str">
        <f t="shared" ref="V1668:V1731" si="158">IF(LEN($A1668)&gt;=2,LEFT($A1668,4),"")</f>
        <v/>
      </c>
      <c r="W1668" s="660" t="str">
        <f t="shared" ref="W1668:W1731" si="159">IF(LEN($A1668)&gt;=2,LEFT($A1668,3),"")</f>
        <v/>
      </c>
      <c r="X1668" s="660" t="str">
        <f t="shared" ref="X1668:X1731" si="160">IF(LEN($A1668)&gt;=2,LEFT($A1668,2),"")</f>
        <v/>
      </c>
      <c r="Y1668" s="660" t="str">
        <f t="shared" ref="Y1668:Y1731" si="161">IF(LEN($A1668)&gt;=2,LEFT($A1668,1),"")</f>
        <v/>
      </c>
    </row>
    <row r="1669" spans="1:25" ht="16" x14ac:dyDescent="0.2">
      <c r="A1669" s="679"/>
      <c r="B1669" s="679"/>
      <c r="C1669" s="715"/>
      <c r="D1669" s="715"/>
      <c r="S1669" s="660"/>
      <c r="T1669" s="660" t="str">
        <f t="shared" si="156"/>
        <v/>
      </c>
      <c r="U1669" s="660" t="str">
        <f t="shared" si="157"/>
        <v/>
      </c>
      <c r="V1669" s="660" t="str">
        <f t="shared" si="158"/>
        <v/>
      </c>
      <c r="W1669" s="660" t="str">
        <f t="shared" si="159"/>
        <v/>
      </c>
      <c r="X1669" s="660" t="str">
        <f t="shared" si="160"/>
        <v/>
      </c>
      <c r="Y1669" s="660" t="str">
        <f t="shared" si="161"/>
        <v/>
      </c>
    </row>
    <row r="1670" spans="1:25" ht="16" x14ac:dyDescent="0.2">
      <c r="A1670" s="679"/>
      <c r="B1670" s="679"/>
      <c r="C1670" s="715"/>
      <c r="D1670" s="715"/>
      <c r="S1670" s="660"/>
      <c r="T1670" s="660" t="str">
        <f t="shared" si="156"/>
        <v/>
      </c>
      <c r="U1670" s="660" t="str">
        <f t="shared" si="157"/>
        <v/>
      </c>
      <c r="V1670" s="660" t="str">
        <f t="shared" si="158"/>
        <v/>
      </c>
      <c r="W1670" s="660" t="str">
        <f t="shared" si="159"/>
        <v/>
      </c>
      <c r="X1670" s="660" t="str">
        <f t="shared" si="160"/>
        <v/>
      </c>
      <c r="Y1670" s="660" t="str">
        <f t="shared" si="161"/>
        <v/>
      </c>
    </row>
    <row r="1671" spans="1:25" ht="16" x14ac:dyDescent="0.2">
      <c r="A1671" s="679"/>
      <c r="B1671" s="679"/>
      <c r="C1671" s="715"/>
      <c r="D1671" s="715"/>
      <c r="S1671" s="660"/>
      <c r="T1671" s="660" t="str">
        <f t="shared" si="156"/>
        <v/>
      </c>
      <c r="U1671" s="660" t="str">
        <f t="shared" si="157"/>
        <v/>
      </c>
      <c r="V1671" s="660" t="str">
        <f t="shared" si="158"/>
        <v/>
      </c>
      <c r="W1671" s="660" t="str">
        <f t="shared" si="159"/>
        <v/>
      </c>
      <c r="X1671" s="660" t="str">
        <f t="shared" si="160"/>
        <v/>
      </c>
      <c r="Y1671" s="660" t="str">
        <f t="shared" si="161"/>
        <v/>
      </c>
    </row>
    <row r="1672" spans="1:25" ht="16" x14ac:dyDescent="0.2">
      <c r="A1672" s="679"/>
      <c r="B1672" s="679"/>
      <c r="C1672" s="715"/>
      <c r="D1672" s="715"/>
      <c r="S1672" s="660"/>
      <c r="T1672" s="660" t="str">
        <f t="shared" si="156"/>
        <v/>
      </c>
      <c r="U1672" s="660" t="str">
        <f t="shared" si="157"/>
        <v/>
      </c>
      <c r="V1672" s="660" t="str">
        <f t="shared" si="158"/>
        <v/>
      </c>
      <c r="W1672" s="660" t="str">
        <f t="shared" si="159"/>
        <v/>
      </c>
      <c r="X1672" s="660" t="str">
        <f t="shared" si="160"/>
        <v/>
      </c>
      <c r="Y1672" s="660" t="str">
        <f t="shared" si="161"/>
        <v/>
      </c>
    </row>
    <row r="1673" spans="1:25" ht="16" x14ac:dyDescent="0.2">
      <c r="A1673" s="679"/>
      <c r="B1673" s="679"/>
      <c r="C1673" s="715"/>
      <c r="D1673" s="715"/>
      <c r="S1673" s="660"/>
      <c r="T1673" s="660" t="str">
        <f t="shared" si="156"/>
        <v/>
      </c>
      <c r="U1673" s="660" t="str">
        <f t="shared" si="157"/>
        <v/>
      </c>
      <c r="V1673" s="660" t="str">
        <f t="shared" si="158"/>
        <v/>
      </c>
      <c r="W1673" s="660" t="str">
        <f t="shared" si="159"/>
        <v/>
      </c>
      <c r="X1673" s="660" t="str">
        <f t="shared" si="160"/>
        <v/>
      </c>
      <c r="Y1673" s="660" t="str">
        <f t="shared" si="161"/>
        <v/>
      </c>
    </row>
    <row r="1674" spans="1:25" ht="16" x14ac:dyDescent="0.2">
      <c r="A1674" s="679"/>
      <c r="B1674" s="679"/>
      <c r="C1674" s="715"/>
      <c r="D1674" s="715"/>
      <c r="S1674" s="660"/>
      <c r="T1674" s="660" t="str">
        <f t="shared" si="156"/>
        <v/>
      </c>
      <c r="U1674" s="660" t="str">
        <f t="shared" si="157"/>
        <v/>
      </c>
      <c r="V1674" s="660" t="str">
        <f t="shared" si="158"/>
        <v/>
      </c>
      <c r="W1674" s="660" t="str">
        <f t="shared" si="159"/>
        <v/>
      </c>
      <c r="X1674" s="660" t="str">
        <f t="shared" si="160"/>
        <v/>
      </c>
      <c r="Y1674" s="660" t="str">
        <f t="shared" si="161"/>
        <v/>
      </c>
    </row>
    <row r="1675" spans="1:25" ht="16" x14ac:dyDescent="0.2">
      <c r="A1675" s="679"/>
      <c r="B1675" s="679"/>
      <c r="C1675" s="715"/>
      <c r="D1675" s="715"/>
      <c r="S1675" s="660"/>
      <c r="T1675" s="660" t="str">
        <f t="shared" si="156"/>
        <v/>
      </c>
      <c r="U1675" s="660" t="str">
        <f t="shared" si="157"/>
        <v/>
      </c>
      <c r="V1675" s="660" t="str">
        <f t="shared" si="158"/>
        <v/>
      </c>
      <c r="W1675" s="660" t="str">
        <f t="shared" si="159"/>
        <v/>
      </c>
      <c r="X1675" s="660" t="str">
        <f t="shared" si="160"/>
        <v/>
      </c>
      <c r="Y1675" s="660" t="str">
        <f t="shared" si="161"/>
        <v/>
      </c>
    </row>
    <row r="1676" spans="1:25" ht="16" x14ac:dyDescent="0.2">
      <c r="A1676" s="679"/>
      <c r="B1676" s="679"/>
      <c r="C1676" s="715"/>
      <c r="D1676" s="715"/>
      <c r="S1676" s="660"/>
      <c r="T1676" s="660" t="str">
        <f t="shared" si="156"/>
        <v/>
      </c>
      <c r="U1676" s="660" t="str">
        <f t="shared" si="157"/>
        <v/>
      </c>
      <c r="V1676" s="660" t="str">
        <f t="shared" si="158"/>
        <v/>
      </c>
      <c r="W1676" s="660" t="str">
        <f t="shared" si="159"/>
        <v/>
      </c>
      <c r="X1676" s="660" t="str">
        <f t="shared" si="160"/>
        <v/>
      </c>
      <c r="Y1676" s="660" t="str">
        <f t="shared" si="161"/>
        <v/>
      </c>
    </row>
    <row r="1677" spans="1:25" ht="16" x14ac:dyDescent="0.2">
      <c r="A1677" s="679"/>
      <c r="B1677" s="679"/>
      <c r="C1677" s="715"/>
      <c r="D1677" s="715"/>
      <c r="S1677" s="660"/>
      <c r="T1677" s="660" t="str">
        <f t="shared" si="156"/>
        <v/>
      </c>
      <c r="U1677" s="660" t="str">
        <f t="shared" si="157"/>
        <v/>
      </c>
      <c r="V1677" s="660" t="str">
        <f t="shared" si="158"/>
        <v/>
      </c>
      <c r="W1677" s="660" t="str">
        <f t="shared" si="159"/>
        <v/>
      </c>
      <c r="X1677" s="660" t="str">
        <f t="shared" si="160"/>
        <v/>
      </c>
      <c r="Y1677" s="660" t="str">
        <f t="shared" si="161"/>
        <v/>
      </c>
    </row>
    <row r="1678" spans="1:25" ht="16" x14ac:dyDescent="0.2">
      <c r="A1678" s="679"/>
      <c r="B1678" s="679"/>
      <c r="C1678" s="715"/>
      <c r="D1678" s="715"/>
      <c r="S1678" s="660"/>
      <c r="T1678" s="660" t="str">
        <f t="shared" si="156"/>
        <v/>
      </c>
      <c r="U1678" s="660" t="str">
        <f t="shared" si="157"/>
        <v/>
      </c>
      <c r="V1678" s="660" t="str">
        <f t="shared" si="158"/>
        <v/>
      </c>
      <c r="W1678" s="660" t="str">
        <f t="shared" si="159"/>
        <v/>
      </c>
      <c r="X1678" s="660" t="str">
        <f t="shared" si="160"/>
        <v/>
      </c>
      <c r="Y1678" s="660" t="str">
        <f t="shared" si="161"/>
        <v/>
      </c>
    </row>
    <row r="1679" spans="1:25" ht="16" x14ac:dyDescent="0.2">
      <c r="A1679" s="679"/>
      <c r="B1679" s="679"/>
      <c r="C1679" s="715"/>
      <c r="D1679" s="715"/>
      <c r="S1679" s="660"/>
      <c r="T1679" s="660" t="str">
        <f t="shared" si="156"/>
        <v/>
      </c>
      <c r="U1679" s="660" t="str">
        <f t="shared" si="157"/>
        <v/>
      </c>
      <c r="V1679" s="660" t="str">
        <f t="shared" si="158"/>
        <v/>
      </c>
      <c r="W1679" s="660" t="str">
        <f t="shared" si="159"/>
        <v/>
      </c>
      <c r="X1679" s="660" t="str">
        <f t="shared" si="160"/>
        <v/>
      </c>
      <c r="Y1679" s="660" t="str">
        <f t="shared" si="161"/>
        <v/>
      </c>
    </row>
    <row r="1680" spans="1:25" ht="16" x14ac:dyDescent="0.2">
      <c r="A1680" s="679"/>
      <c r="B1680" s="679"/>
      <c r="C1680" s="715"/>
      <c r="D1680" s="715"/>
      <c r="S1680" s="660"/>
      <c r="T1680" s="660" t="str">
        <f t="shared" si="156"/>
        <v/>
      </c>
      <c r="U1680" s="660" t="str">
        <f t="shared" si="157"/>
        <v/>
      </c>
      <c r="V1680" s="660" t="str">
        <f t="shared" si="158"/>
        <v/>
      </c>
      <c r="W1680" s="660" t="str">
        <f t="shared" si="159"/>
        <v/>
      </c>
      <c r="X1680" s="660" t="str">
        <f t="shared" si="160"/>
        <v/>
      </c>
      <c r="Y1680" s="660" t="str">
        <f t="shared" si="161"/>
        <v/>
      </c>
    </row>
    <row r="1681" spans="1:25" ht="16" x14ac:dyDescent="0.2">
      <c r="A1681" s="679"/>
      <c r="B1681" s="679"/>
      <c r="C1681" s="715"/>
      <c r="D1681" s="715"/>
      <c r="S1681" s="660"/>
      <c r="T1681" s="660" t="str">
        <f t="shared" si="156"/>
        <v/>
      </c>
      <c r="U1681" s="660" t="str">
        <f t="shared" si="157"/>
        <v/>
      </c>
      <c r="V1681" s="660" t="str">
        <f t="shared" si="158"/>
        <v/>
      </c>
      <c r="W1681" s="660" t="str">
        <f t="shared" si="159"/>
        <v/>
      </c>
      <c r="X1681" s="660" t="str">
        <f t="shared" si="160"/>
        <v/>
      </c>
      <c r="Y1681" s="660" t="str">
        <f t="shared" si="161"/>
        <v/>
      </c>
    </row>
    <row r="1682" spans="1:25" ht="16" x14ac:dyDescent="0.2">
      <c r="A1682" s="679"/>
      <c r="B1682" s="679"/>
      <c r="C1682" s="715"/>
      <c r="D1682" s="715"/>
      <c r="S1682" s="660"/>
      <c r="T1682" s="660" t="str">
        <f t="shared" si="156"/>
        <v/>
      </c>
      <c r="U1682" s="660" t="str">
        <f t="shared" si="157"/>
        <v/>
      </c>
      <c r="V1682" s="660" t="str">
        <f t="shared" si="158"/>
        <v/>
      </c>
      <c r="W1682" s="660" t="str">
        <f t="shared" si="159"/>
        <v/>
      </c>
      <c r="X1682" s="660" t="str">
        <f t="shared" si="160"/>
        <v/>
      </c>
      <c r="Y1682" s="660" t="str">
        <f t="shared" si="161"/>
        <v/>
      </c>
    </row>
    <row r="1683" spans="1:25" ht="16" x14ac:dyDescent="0.2">
      <c r="A1683" s="679"/>
      <c r="B1683" s="679"/>
      <c r="C1683" s="715"/>
      <c r="D1683" s="715"/>
      <c r="S1683" s="660"/>
      <c r="T1683" s="660" t="str">
        <f t="shared" si="156"/>
        <v/>
      </c>
      <c r="U1683" s="660" t="str">
        <f t="shared" si="157"/>
        <v/>
      </c>
      <c r="V1683" s="660" t="str">
        <f t="shared" si="158"/>
        <v/>
      </c>
      <c r="W1683" s="660" t="str">
        <f t="shared" si="159"/>
        <v/>
      </c>
      <c r="X1683" s="660" t="str">
        <f t="shared" si="160"/>
        <v/>
      </c>
      <c r="Y1683" s="660" t="str">
        <f t="shared" si="161"/>
        <v/>
      </c>
    </row>
    <row r="1684" spans="1:25" ht="16" x14ac:dyDescent="0.2">
      <c r="A1684" s="679"/>
      <c r="B1684" s="679"/>
      <c r="C1684" s="715"/>
      <c r="D1684" s="715"/>
      <c r="S1684" s="660"/>
      <c r="T1684" s="660" t="str">
        <f t="shared" si="156"/>
        <v/>
      </c>
      <c r="U1684" s="660" t="str">
        <f t="shared" si="157"/>
        <v/>
      </c>
      <c r="V1684" s="660" t="str">
        <f t="shared" si="158"/>
        <v/>
      </c>
      <c r="W1684" s="660" t="str">
        <f t="shared" si="159"/>
        <v/>
      </c>
      <c r="X1684" s="660" t="str">
        <f t="shared" si="160"/>
        <v/>
      </c>
      <c r="Y1684" s="660" t="str">
        <f t="shared" si="161"/>
        <v/>
      </c>
    </row>
    <row r="1685" spans="1:25" ht="16" x14ac:dyDescent="0.2">
      <c r="A1685" s="679"/>
      <c r="B1685" s="679"/>
      <c r="C1685" s="715"/>
      <c r="D1685" s="715"/>
      <c r="S1685" s="660"/>
      <c r="T1685" s="660" t="str">
        <f t="shared" si="156"/>
        <v/>
      </c>
      <c r="U1685" s="660" t="str">
        <f t="shared" si="157"/>
        <v/>
      </c>
      <c r="V1685" s="660" t="str">
        <f t="shared" si="158"/>
        <v/>
      </c>
      <c r="W1685" s="660" t="str">
        <f t="shared" si="159"/>
        <v/>
      </c>
      <c r="X1685" s="660" t="str">
        <f t="shared" si="160"/>
        <v/>
      </c>
      <c r="Y1685" s="660" t="str">
        <f t="shared" si="161"/>
        <v/>
      </c>
    </row>
    <row r="1686" spans="1:25" ht="16" x14ac:dyDescent="0.2">
      <c r="A1686" s="679"/>
      <c r="B1686" s="679"/>
      <c r="C1686" s="715"/>
      <c r="D1686" s="715"/>
      <c r="S1686" s="660"/>
      <c r="T1686" s="660" t="str">
        <f t="shared" si="156"/>
        <v/>
      </c>
      <c r="U1686" s="660" t="str">
        <f t="shared" si="157"/>
        <v/>
      </c>
      <c r="V1686" s="660" t="str">
        <f t="shared" si="158"/>
        <v/>
      </c>
      <c r="W1686" s="660" t="str">
        <f t="shared" si="159"/>
        <v/>
      </c>
      <c r="X1686" s="660" t="str">
        <f t="shared" si="160"/>
        <v/>
      </c>
      <c r="Y1686" s="660" t="str">
        <f t="shared" si="161"/>
        <v/>
      </c>
    </row>
    <row r="1687" spans="1:25" ht="16" x14ac:dyDescent="0.2">
      <c r="A1687" s="679"/>
      <c r="B1687" s="679"/>
      <c r="C1687" s="715"/>
      <c r="D1687" s="715"/>
      <c r="S1687" s="660"/>
      <c r="T1687" s="660" t="str">
        <f t="shared" si="156"/>
        <v/>
      </c>
      <c r="U1687" s="660" t="str">
        <f t="shared" si="157"/>
        <v/>
      </c>
      <c r="V1687" s="660" t="str">
        <f t="shared" si="158"/>
        <v/>
      </c>
      <c r="W1687" s="660" t="str">
        <f t="shared" si="159"/>
        <v/>
      </c>
      <c r="X1687" s="660" t="str">
        <f t="shared" si="160"/>
        <v/>
      </c>
      <c r="Y1687" s="660" t="str">
        <f t="shared" si="161"/>
        <v/>
      </c>
    </row>
    <row r="1688" spans="1:25" ht="16" x14ac:dyDescent="0.2">
      <c r="A1688" s="679"/>
      <c r="B1688" s="679"/>
      <c r="C1688" s="715"/>
      <c r="D1688" s="715"/>
      <c r="S1688" s="660"/>
      <c r="T1688" s="660" t="str">
        <f t="shared" si="156"/>
        <v/>
      </c>
      <c r="U1688" s="660" t="str">
        <f t="shared" si="157"/>
        <v/>
      </c>
      <c r="V1688" s="660" t="str">
        <f t="shared" si="158"/>
        <v/>
      </c>
      <c r="W1688" s="660" t="str">
        <f t="shared" si="159"/>
        <v/>
      </c>
      <c r="X1688" s="660" t="str">
        <f t="shared" si="160"/>
        <v/>
      </c>
      <c r="Y1688" s="660" t="str">
        <f t="shared" si="161"/>
        <v/>
      </c>
    </row>
    <row r="1689" spans="1:25" ht="16" x14ac:dyDescent="0.2">
      <c r="A1689" s="679"/>
      <c r="B1689" s="679"/>
      <c r="C1689" s="715"/>
      <c r="D1689" s="715"/>
      <c r="S1689" s="660"/>
      <c r="T1689" s="660" t="str">
        <f t="shared" si="156"/>
        <v/>
      </c>
      <c r="U1689" s="660" t="str">
        <f t="shared" si="157"/>
        <v/>
      </c>
      <c r="V1689" s="660" t="str">
        <f t="shared" si="158"/>
        <v/>
      </c>
      <c r="W1689" s="660" t="str">
        <f t="shared" si="159"/>
        <v/>
      </c>
      <c r="X1689" s="660" t="str">
        <f t="shared" si="160"/>
        <v/>
      </c>
      <c r="Y1689" s="660" t="str">
        <f t="shared" si="161"/>
        <v/>
      </c>
    </row>
    <row r="1690" spans="1:25" ht="16" x14ac:dyDescent="0.2">
      <c r="A1690" s="679"/>
      <c r="B1690" s="679"/>
      <c r="C1690" s="715"/>
      <c r="D1690" s="715"/>
      <c r="S1690" s="660"/>
      <c r="T1690" s="660" t="str">
        <f t="shared" si="156"/>
        <v/>
      </c>
      <c r="U1690" s="660" t="str">
        <f t="shared" si="157"/>
        <v/>
      </c>
      <c r="V1690" s="660" t="str">
        <f t="shared" si="158"/>
        <v/>
      </c>
      <c r="W1690" s="660" t="str">
        <f t="shared" si="159"/>
        <v/>
      </c>
      <c r="X1690" s="660" t="str">
        <f t="shared" si="160"/>
        <v/>
      </c>
      <c r="Y1690" s="660" t="str">
        <f t="shared" si="161"/>
        <v/>
      </c>
    </row>
    <row r="1691" spans="1:25" ht="16" x14ac:dyDescent="0.2">
      <c r="A1691" s="679"/>
      <c r="B1691" s="679"/>
      <c r="C1691" s="715"/>
      <c r="D1691" s="715"/>
      <c r="S1691" s="660"/>
      <c r="T1691" s="660" t="str">
        <f t="shared" si="156"/>
        <v/>
      </c>
      <c r="U1691" s="660" t="str">
        <f t="shared" si="157"/>
        <v/>
      </c>
      <c r="V1691" s="660" t="str">
        <f t="shared" si="158"/>
        <v/>
      </c>
      <c r="W1691" s="660" t="str">
        <f t="shared" si="159"/>
        <v/>
      </c>
      <c r="X1691" s="660" t="str">
        <f t="shared" si="160"/>
        <v/>
      </c>
      <c r="Y1691" s="660" t="str">
        <f t="shared" si="161"/>
        <v/>
      </c>
    </row>
    <row r="1692" spans="1:25" ht="16" x14ac:dyDescent="0.2">
      <c r="A1692" s="679"/>
      <c r="B1692" s="679"/>
      <c r="C1692" s="715"/>
      <c r="D1692" s="715"/>
      <c r="S1692" s="660"/>
      <c r="T1692" s="660" t="str">
        <f t="shared" si="156"/>
        <v/>
      </c>
      <c r="U1692" s="660" t="str">
        <f t="shared" si="157"/>
        <v/>
      </c>
      <c r="V1692" s="660" t="str">
        <f t="shared" si="158"/>
        <v/>
      </c>
      <c r="W1692" s="660" t="str">
        <f t="shared" si="159"/>
        <v/>
      </c>
      <c r="X1692" s="660" t="str">
        <f t="shared" si="160"/>
        <v/>
      </c>
      <c r="Y1692" s="660" t="str">
        <f t="shared" si="161"/>
        <v/>
      </c>
    </row>
    <row r="1693" spans="1:25" ht="16" x14ac:dyDescent="0.2">
      <c r="A1693" s="679"/>
      <c r="B1693" s="679"/>
      <c r="C1693" s="715"/>
      <c r="D1693" s="715"/>
      <c r="S1693" s="660"/>
      <c r="T1693" s="660" t="str">
        <f t="shared" si="156"/>
        <v/>
      </c>
      <c r="U1693" s="660" t="str">
        <f t="shared" si="157"/>
        <v/>
      </c>
      <c r="V1693" s="660" t="str">
        <f t="shared" si="158"/>
        <v/>
      </c>
      <c r="W1693" s="660" t="str">
        <f t="shared" si="159"/>
        <v/>
      </c>
      <c r="X1693" s="660" t="str">
        <f t="shared" si="160"/>
        <v/>
      </c>
      <c r="Y1693" s="660" t="str">
        <f t="shared" si="161"/>
        <v/>
      </c>
    </row>
    <row r="1694" spans="1:25" ht="16" x14ac:dyDescent="0.2">
      <c r="A1694" s="679"/>
      <c r="B1694" s="679"/>
      <c r="C1694" s="715"/>
      <c r="D1694" s="715"/>
      <c r="S1694" s="660"/>
      <c r="T1694" s="660" t="str">
        <f t="shared" si="156"/>
        <v/>
      </c>
      <c r="U1694" s="660" t="str">
        <f t="shared" si="157"/>
        <v/>
      </c>
      <c r="V1694" s="660" t="str">
        <f t="shared" si="158"/>
        <v/>
      </c>
      <c r="W1694" s="660" t="str">
        <f t="shared" si="159"/>
        <v/>
      </c>
      <c r="X1694" s="660" t="str">
        <f t="shared" si="160"/>
        <v/>
      </c>
      <c r="Y1694" s="660" t="str">
        <f t="shared" si="161"/>
        <v/>
      </c>
    </row>
    <row r="1695" spans="1:25" ht="16" x14ac:dyDescent="0.2">
      <c r="A1695" s="679"/>
      <c r="B1695" s="679"/>
      <c r="C1695" s="715"/>
      <c r="D1695" s="715"/>
      <c r="S1695" s="660"/>
      <c r="T1695" s="660" t="str">
        <f t="shared" si="156"/>
        <v/>
      </c>
      <c r="U1695" s="660" t="str">
        <f t="shared" si="157"/>
        <v/>
      </c>
      <c r="V1695" s="660" t="str">
        <f t="shared" si="158"/>
        <v/>
      </c>
      <c r="W1695" s="660" t="str">
        <f t="shared" si="159"/>
        <v/>
      </c>
      <c r="X1695" s="660" t="str">
        <f t="shared" si="160"/>
        <v/>
      </c>
      <c r="Y1695" s="660" t="str">
        <f t="shared" si="161"/>
        <v/>
      </c>
    </row>
    <row r="1696" spans="1:25" ht="16" x14ac:dyDescent="0.2">
      <c r="A1696" s="679"/>
      <c r="B1696" s="679"/>
      <c r="C1696" s="715"/>
      <c r="D1696" s="715"/>
      <c r="S1696" s="660"/>
      <c r="T1696" s="660" t="str">
        <f t="shared" si="156"/>
        <v/>
      </c>
      <c r="U1696" s="660" t="str">
        <f t="shared" si="157"/>
        <v/>
      </c>
      <c r="V1696" s="660" t="str">
        <f t="shared" si="158"/>
        <v/>
      </c>
      <c r="W1696" s="660" t="str">
        <f t="shared" si="159"/>
        <v/>
      </c>
      <c r="X1696" s="660" t="str">
        <f t="shared" si="160"/>
        <v/>
      </c>
      <c r="Y1696" s="660" t="str">
        <f t="shared" si="161"/>
        <v/>
      </c>
    </row>
    <row r="1697" spans="1:25" ht="16" x14ac:dyDescent="0.2">
      <c r="A1697" s="679"/>
      <c r="B1697" s="679"/>
      <c r="C1697" s="715"/>
      <c r="D1697" s="715"/>
      <c r="S1697" s="660"/>
      <c r="T1697" s="660" t="str">
        <f t="shared" si="156"/>
        <v/>
      </c>
      <c r="U1697" s="660" t="str">
        <f t="shared" si="157"/>
        <v/>
      </c>
      <c r="V1697" s="660" t="str">
        <f t="shared" si="158"/>
        <v/>
      </c>
      <c r="W1697" s="660" t="str">
        <f t="shared" si="159"/>
        <v/>
      </c>
      <c r="X1697" s="660" t="str">
        <f t="shared" si="160"/>
        <v/>
      </c>
      <c r="Y1697" s="660" t="str">
        <f t="shared" si="161"/>
        <v/>
      </c>
    </row>
    <row r="1698" spans="1:25" ht="16" x14ac:dyDescent="0.2">
      <c r="A1698" s="679"/>
      <c r="B1698" s="679"/>
      <c r="C1698" s="715"/>
      <c r="D1698" s="715"/>
      <c r="S1698" s="660"/>
      <c r="T1698" s="660" t="str">
        <f t="shared" si="156"/>
        <v/>
      </c>
      <c r="U1698" s="660" t="str">
        <f t="shared" si="157"/>
        <v/>
      </c>
      <c r="V1698" s="660" t="str">
        <f t="shared" si="158"/>
        <v/>
      </c>
      <c r="W1698" s="660" t="str">
        <f t="shared" si="159"/>
        <v/>
      </c>
      <c r="X1698" s="660" t="str">
        <f t="shared" si="160"/>
        <v/>
      </c>
      <c r="Y1698" s="660" t="str">
        <f t="shared" si="161"/>
        <v/>
      </c>
    </row>
    <row r="1699" spans="1:25" ht="16" x14ac:dyDescent="0.2">
      <c r="A1699" s="679"/>
      <c r="B1699" s="679"/>
      <c r="C1699" s="715"/>
      <c r="D1699" s="715"/>
      <c r="S1699" s="660"/>
      <c r="T1699" s="660" t="str">
        <f t="shared" si="156"/>
        <v/>
      </c>
      <c r="U1699" s="660" t="str">
        <f t="shared" si="157"/>
        <v/>
      </c>
      <c r="V1699" s="660" t="str">
        <f t="shared" si="158"/>
        <v/>
      </c>
      <c r="W1699" s="660" t="str">
        <f t="shared" si="159"/>
        <v/>
      </c>
      <c r="X1699" s="660" t="str">
        <f t="shared" si="160"/>
        <v/>
      </c>
      <c r="Y1699" s="660" t="str">
        <f t="shared" si="161"/>
        <v/>
      </c>
    </row>
    <row r="1700" spans="1:25" ht="16" x14ac:dyDescent="0.2">
      <c r="A1700" s="679"/>
      <c r="B1700" s="679"/>
      <c r="C1700" s="715"/>
      <c r="D1700" s="715"/>
      <c r="S1700" s="660"/>
      <c r="T1700" s="660" t="str">
        <f t="shared" si="156"/>
        <v/>
      </c>
      <c r="U1700" s="660" t="str">
        <f t="shared" si="157"/>
        <v/>
      </c>
      <c r="V1700" s="660" t="str">
        <f t="shared" si="158"/>
        <v/>
      </c>
      <c r="W1700" s="660" t="str">
        <f t="shared" si="159"/>
        <v/>
      </c>
      <c r="X1700" s="660" t="str">
        <f t="shared" si="160"/>
        <v/>
      </c>
      <c r="Y1700" s="660" t="str">
        <f t="shared" si="161"/>
        <v/>
      </c>
    </row>
    <row r="1701" spans="1:25" ht="16" x14ac:dyDescent="0.2">
      <c r="A1701" s="679"/>
      <c r="B1701" s="679"/>
      <c r="C1701" s="715"/>
      <c r="D1701" s="715"/>
      <c r="S1701" s="660"/>
      <c r="T1701" s="660" t="str">
        <f t="shared" si="156"/>
        <v/>
      </c>
      <c r="U1701" s="660" t="str">
        <f t="shared" si="157"/>
        <v/>
      </c>
      <c r="V1701" s="660" t="str">
        <f t="shared" si="158"/>
        <v/>
      </c>
      <c r="W1701" s="660" t="str">
        <f t="shared" si="159"/>
        <v/>
      </c>
      <c r="X1701" s="660" t="str">
        <f t="shared" si="160"/>
        <v/>
      </c>
      <c r="Y1701" s="660" t="str">
        <f t="shared" si="161"/>
        <v/>
      </c>
    </row>
    <row r="1702" spans="1:25" ht="16" x14ac:dyDescent="0.2">
      <c r="A1702" s="679"/>
      <c r="B1702" s="679"/>
      <c r="C1702" s="715"/>
      <c r="D1702" s="715"/>
      <c r="S1702" s="660"/>
      <c r="T1702" s="660" t="str">
        <f t="shared" si="156"/>
        <v/>
      </c>
      <c r="U1702" s="660" t="str">
        <f t="shared" si="157"/>
        <v/>
      </c>
      <c r="V1702" s="660" t="str">
        <f t="shared" si="158"/>
        <v/>
      </c>
      <c r="W1702" s="660" t="str">
        <f t="shared" si="159"/>
        <v/>
      </c>
      <c r="X1702" s="660" t="str">
        <f t="shared" si="160"/>
        <v/>
      </c>
      <c r="Y1702" s="660" t="str">
        <f t="shared" si="161"/>
        <v/>
      </c>
    </row>
    <row r="1703" spans="1:25" ht="16" x14ac:dyDescent="0.2">
      <c r="A1703" s="679"/>
      <c r="B1703" s="679"/>
      <c r="C1703" s="715"/>
      <c r="D1703" s="715"/>
      <c r="S1703" s="660"/>
      <c r="T1703" s="660" t="str">
        <f t="shared" si="156"/>
        <v/>
      </c>
      <c r="U1703" s="660" t="str">
        <f t="shared" si="157"/>
        <v/>
      </c>
      <c r="V1703" s="660" t="str">
        <f t="shared" si="158"/>
        <v/>
      </c>
      <c r="W1703" s="660" t="str">
        <f t="shared" si="159"/>
        <v/>
      </c>
      <c r="X1703" s="660" t="str">
        <f t="shared" si="160"/>
        <v/>
      </c>
      <c r="Y1703" s="660" t="str">
        <f t="shared" si="161"/>
        <v/>
      </c>
    </row>
    <row r="1704" spans="1:25" ht="16" x14ac:dyDescent="0.2">
      <c r="A1704" s="679"/>
      <c r="B1704" s="679"/>
      <c r="C1704" s="715"/>
      <c r="D1704" s="715"/>
      <c r="S1704" s="660"/>
      <c r="T1704" s="660" t="str">
        <f t="shared" si="156"/>
        <v/>
      </c>
      <c r="U1704" s="660" t="str">
        <f t="shared" si="157"/>
        <v/>
      </c>
      <c r="V1704" s="660" t="str">
        <f t="shared" si="158"/>
        <v/>
      </c>
      <c r="W1704" s="660" t="str">
        <f t="shared" si="159"/>
        <v/>
      </c>
      <c r="X1704" s="660" t="str">
        <f t="shared" si="160"/>
        <v/>
      </c>
      <c r="Y1704" s="660" t="str">
        <f t="shared" si="161"/>
        <v/>
      </c>
    </row>
    <row r="1705" spans="1:25" ht="16" x14ac:dyDescent="0.2">
      <c r="A1705" s="679"/>
      <c r="B1705" s="679"/>
      <c r="C1705" s="715"/>
      <c r="D1705" s="715"/>
      <c r="S1705" s="660"/>
      <c r="T1705" s="660" t="str">
        <f t="shared" si="156"/>
        <v/>
      </c>
      <c r="U1705" s="660" t="str">
        <f t="shared" si="157"/>
        <v/>
      </c>
      <c r="V1705" s="660" t="str">
        <f t="shared" si="158"/>
        <v/>
      </c>
      <c r="W1705" s="660" t="str">
        <f t="shared" si="159"/>
        <v/>
      </c>
      <c r="X1705" s="660" t="str">
        <f t="shared" si="160"/>
        <v/>
      </c>
      <c r="Y1705" s="660" t="str">
        <f t="shared" si="161"/>
        <v/>
      </c>
    </row>
    <row r="1706" spans="1:25" ht="16" x14ac:dyDescent="0.2">
      <c r="A1706" s="679"/>
      <c r="B1706" s="679"/>
      <c r="C1706" s="715"/>
      <c r="D1706" s="715"/>
      <c r="S1706" s="660"/>
      <c r="T1706" s="660" t="str">
        <f t="shared" si="156"/>
        <v/>
      </c>
      <c r="U1706" s="660" t="str">
        <f t="shared" si="157"/>
        <v/>
      </c>
      <c r="V1706" s="660" t="str">
        <f t="shared" si="158"/>
        <v/>
      </c>
      <c r="W1706" s="660" t="str">
        <f t="shared" si="159"/>
        <v/>
      </c>
      <c r="X1706" s="660" t="str">
        <f t="shared" si="160"/>
        <v/>
      </c>
      <c r="Y1706" s="660" t="str">
        <f t="shared" si="161"/>
        <v/>
      </c>
    </row>
    <row r="1707" spans="1:25" ht="16" x14ac:dyDescent="0.2">
      <c r="A1707" s="679"/>
      <c r="B1707" s="679"/>
      <c r="C1707" s="715"/>
      <c r="D1707" s="715"/>
      <c r="S1707" s="660"/>
      <c r="T1707" s="660" t="str">
        <f t="shared" si="156"/>
        <v/>
      </c>
      <c r="U1707" s="660" t="str">
        <f t="shared" si="157"/>
        <v/>
      </c>
      <c r="V1707" s="660" t="str">
        <f t="shared" si="158"/>
        <v/>
      </c>
      <c r="W1707" s="660" t="str">
        <f t="shared" si="159"/>
        <v/>
      </c>
      <c r="X1707" s="660" t="str">
        <f t="shared" si="160"/>
        <v/>
      </c>
      <c r="Y1707" s="660" t="str">
        <f t="shared" si="161"/>
        <v/>
      </c>
    </row>
    <row r="1708" spans="1:25" ht="16" x14ac:dyDescent="0.2">
      <c r="A1708" s="679"/>
      <c r="B1708" s="679"/>
      <c r="C1708" s="715"/>
      <c r="D1708" s="715"/>
      <c r="S1708" s="660"/>
      <c r="T1708" s="660" t="str">
        <f t="shared" si="156"/>
        <v/>
      </c>
      <c r="U1708" s="660" t="str">
        <f t="shared" si="157"/>
        <v/>
      </c>
      <c r="V1708" s="660" t="str">
        <f t="shared" si="158"/>
        <v/>
      </c>
      <c r="W1708" s="660" t="str">
        <f t="shared" si="159"/>
        <v/>
      </c>
      <c r="X1708" s="660" t="str">
        <f t="shared" si="160"/>
        <v/>
      </c>
      <c r="Y1708" s="660" t="str">
        <f t="shared" si="161"/>
        <v/>
      </c>
    </row>
    <row r="1709" spans="1:25" ht="16" x14ac:dyDescent="0.2">
      <c r="A1709" s="679"/>
      <c r="B1709" s="679"/>
      <c r="C1709" s="715"/>
      <c r="D1709" s="715"/>
      <c r="S1709" s="660"/>
      <c r="T1709" s="660" t="str">
        <f t="shared" si="156"/>
        <v/>
      </c>
      <c r="U1709" s="660" t="str">
        <f t="shared" si="157"/>
        <v/>
      </c>
      <c r="V1709" s="660" t="str">
        <f t="shared" si="158"/>
        <v/>
      </c>
      <c r="W1709" s="660" t="str">
        <f t="shared" si="159"/>
        <v/>
      </c>
      <c r="X1709" s="660" t="str">
        <f t="shared" si="160"/>
        <v/>
      </c>
      <c r="Y1709" s="660" t="str">
        <f t="shared" si="161"/>
        <v/>
      </c>
    </row>
    <row r="1710" spans="1:25" ht="16" x14ac:dyDescent="0.2">
      <c r="A1710" s="679"/>
      <c r="B1710" s="679"/>
      <c r="C1710" s="715"/>
      <c r="D1710" s="715"/>
      <c r="S1710" s="660"/>
      <c r="T1710" s="660" t="str">
        <f t="shared" si="156"/>
        <v/>
      </c>
      <c r="U1710" s="660" t="str">
        <f t="shared" si="157"/>
        <v/>
      </c>
      <c r="V1710" s="660" t="str">
        <f t="shared" si="158"/>
        <v/>
      </c>
      <c r="W1710" s="660" t="str">
        <f t="shared" si="159"/>
        <v/>
      </c>
      <c r="X1710" s="660" t="str">
        <f t="shared" si="160"/>
        <v/>
      </c>
      <c r="Y1710" s="660" t="str">
        <f t="shared" si="161"/>
        <v/>
      </c>
    </row>
    <row r="1711" spans="1:25" ht="16" x14ac:dyDescent="0.2">
      <c r="A1711" s="679"/>
      <c r="B1711" s="679"/>
      <c r="C1711" s="715"/>
      <c r="D1711" s="715"/>
      <c r="S1711" s="660"/>
      <c r="T1711" s="660" t="str">
        <f t="shared" si="156"/>
        <v/>
      </c>
      <c r="U1711" s="660" t="str">
        <f t="shared" si="157"/>
        <v/>
      </c>
      <c r="V1711" s="660" t="str">
        <f t="shared" si="158"/>
        <v/>
      </c>
      <c r="W1711" s="660" t="str">
        <f t="shared" si="159"/>
        <v/>
      </c>
      <c r="X1711" s="660" t="str">
        <f t="shared" si="160"/>
        <v/>
      </c>
      <c r="Y1711" s="660" t="str">
        <f t="shared" si="161"/>
        <v/>
      </c>
    </row>
    <row r="1712" spans="1:25" ht="16" x14ac:dyDescent="0.2">
      <c r="A1712" s="679"/>
      <c r="B1712" s="679"/>
      <c r="C1712" s="715"/>
      <c r="D1712" s="715"/>
      <c r="S1712" s="660"/>
      <c r="T1712" s="660" t="str">
        <f t="shared" si="156"/>
        <v/>
      </c>
      <c r="U1712" s="660" t="str">
        <f t="shared" si="157"/>
        <v/>
      </c>
      <c r="V1712" s="660" t="str">
        <f t="shared" si="158"/>
        <v/>
      </c>
      <c r="W1712" s="660" t="str">
        <f t="shared" si="159"/>
        <v/>
      </c>
      <c r="X1712" s="660" t="str">
        <f t="shared" si="160"/>
        <v/>
      </c>
      <c r="Y1712" s="660" t="str">
        <f t="shared" si="161"/>
        <v/>
      </c>
    </row>
    <row r="1713" spans="1:25" ht="16" x14ac:dyDescent="0.2">
      <c r="A1713" s="679"/>
      <c r="B1713" s="679"/>
      <c r="C1713" s="715"/>
      <c r="D1713" s="715"/>
      <c r="S1713" s="660"/>
      <c r="T1713" s="660" t="str">
        <f t="shared" si="156"/>
        <v/>
      </c>
      <c r="U1713" s="660" t="str">
        <f t="shared" si="157"/>
        <v/>
      </c>
      <c r="V1713" s="660" t="str">
        <f t="shared" si="158"/>
        <v/>
      </c>
      <c r="W1713" s="660" t="str">
        <f t="shared" si="159"/>
        <v/>
      </c>
      <c r="X1713" s="660" t="str">
        <f t="shared" si="160"/>
        <v/>
      </c>
      <c r="Y1713" s="660" t="str">
        <f t="shared" si="161"/>
        <v/>
      </c>
    </row>
    <row r="1714" spans="1:25" ht="16" x14ac:dyDescent="0.2">
      <c r="A1714" s="679"/>
      <c r="B1714" s="679"/>
      <c r="C1714" s="715"/>
      <c r="D1714" s="715"/>
      <c r="S1714" s="660"/>
      <c r="T1714" s="660" t="str">
        <f t="shared" si="156"/>
        <v/>
      </c>
      <c r="U1714" s="660" t="str">
        <f t="shared" si="157"/>
        <v/>
      </c>
      <c r="V1714" s="660" t="str">
        <f t="shared" si="158"/>
        <v/>
      </c>
      <c r="W1714" s="660" t="str">
        <f t="shared" si="159"/>
        <v/>
      </c>
      <c r="X1714" s="660" t="str">
        <f t="shared" si="160"/>
        <v/>
      </c>
      <c r="Y1714" s="660" t="str">
        <f t="shared" si="161"/>
        <v/>
      </c>
    </row>
    <row r="1715" spans="1:25" ht="16" x14ac:dyDescent="0.2">
      <c r="A1715" s="679"/>
      <c r="B1715" s="679"/>
      <c r="C1715" s="715"/>
      <c r="D1715" s="715"/>
      <c r="S1715" s="660"/>
      <c r="T1715" s="660" t="str">
        <f t="shared" si="156"/>
        <v/>
      </c>
      <c r="U1715" s="660" t="str">
        <f t="shared" si="157"/>
        <v/>
      </c>
      <c r="V1715" s="660" t="str">
        <f t="shared" si="158"/>
        <v/>
      </c>
      <c r="W1715" s="660" t="str">
        <f t="shared" si="159"/>
        <v/>
      </c>
      <c r="X1715" s="660" t="str">
        <f t="shared" si="160"/>
        <v/>
      </c>
      <c r="Y1715" s="660" t="str">
        <f t="shared" si="161"/>
        <v/>
      </c>
    </row>
    <row r="1716" spans="1:25" ht="16" x14ac:dyDescent="0.2">
      <c r="A1716" s="679"/>
      <c r="B1716" s="679"/>
      <c r="C1716" s="715"/>
      <c r="D1716" s="715"/>
      <c r="S1716" s="660"/>
      <c r="T1716" s="660" t="str">
        <f t="shared" si="156"/>
        <v/>
      </c>
      <c r="U1716" s="660" t="str">
        <f t="shared" si="157"/>
        <v/>
      </c>
      <c r="V1716" s="660" t="str">
        <f t="shared" si="158"/>
        <v/>
      </c>
      <c r="W1716" s="660" t="str">
        <f t="shared" si="159"/>
        <v/>
      </c>
      <c r="X1716" s="660" t="str">
        <f t="shared" si="160"/>
        <v/>
      </c>
      <c r="Y1716" s="660" t="str">
        <f t="shared" si="161"/>
        <v/>
      </c>
    </row>
    <row r="1717" spans="1:25" ht="16" x14ac:dyDescent="0.2">
      <c r="A1717" s="679"/>
      <c r="B1717" s="679"/>
      <c r="C1717" s="715"/>
      <c r="D1717" s="715"/>
      <c r="S1717" s="660"/>
      <c r="T1717" s="660" t="str">
        <f t="shared" si="156"/>
        <v/>
      </c>
      <c r="U1717" s="660" t="str">
        <f t="shared" si="157"/>
        <v/>
      </c>
      <c r="V1717" s="660" t="str">
        <f t="shared" si="158"/>
        <v/>
      </c>
      <c r="W1717" s="660" t="str">
        <f t="shared" si="159"/>
        <v/>
      </c>
      <c r="X1717" s="660" t="str">
        <f t="shared" si="160"/>
        <v/>
      </c>
      <c r="Y1717" s="660" t="str">
        <f t="shared" si="161"/>
        <v/>
      </c>
    </row>
    <row r="1718" spans="1:25" ht="16" x14ac:dyDescent="0.2">
      <c r="A1718" s="679"/>
      <c r="B1718" s="679"/>
      <c r="C1718" s="715"/>
      <c r="D1718" s="715"/>
      <c r="S1718" s="660"/>
      <c r="T1718" s="660" t="str">
        <f t="shared" si="156"/>
        <v/>
      </c>
      <c r="U1718" s="660" t="str">
        <f t="shared" si="157"/>
        <v/>
      </c>
      <c r="V1718" s="660" t="str">
        <f t="shared" si="158"/>
        <v/>
      </c>
      <c r="W1718" s="660" t="str">
        <f t="shared" si="159"/>
        <v/>
      </c>
      <c r="X1718" s="660" t="str">
        <f t="shared" si="160"/>
        <v/>
      </c>
      <c r="Y1718" s="660" t="str">
        <f t="shared" si="161"/>
        <v/>
      </c>
    </row>
    <row r="1719" spans="1:25" ht="16" x14ac:dyDescent="0.2">
      <c r="A1719" s="679"/>
      <c r="B1719" s="679"/>
      <c r="C1719" s="715"/>
      <c r="D1719" s="715"/>
      <c r="S1719" s="660"/>
      <c r="T1719" s="660" t="str">
        <f t="shared" si="156"/>
        <v/>
      </c>
      <c r="U1719" s="660" t="str">
        <f t="shared" si="157"/>
        <v/>
      </c>
      <c r="V1719" s="660" t="str">
        <f t="shared" si="158"/>
        <v/>
      </c>
      <c r="W1719" s="660" t="str">
        <f t="shared" si="159"/>
        <v/>
      </c>
      <c r="X1719" s="660" t="str">
        <f t="shared" si="160"/>
        <v/>
      </c>
      <c r="Y1719" s="660" t="str">
        <f t="shared" si="161"/>
        <v/>
      </c>
    </row>
    <row r="1720" spans="1:25" ht="16" x14ac:dyDescent="0.2">
      <c r="A1720" s="679"/>
      <c r="B1720" s="679"/>
      <c r="C1720" s="715"/>
      <c r="D1720" s="715"/>
      <c r="S1720" s="660"/>
      <c r="T1720" s="660" t="str">
        <f t="shared" si="156"/>
        <v/>
      </c>
      <c r="U1720" s="660" t="str">
        <f t="shared" si="157"/>
        <v/>
      </c>
      <c r="V1720" s="660" t="str">
        <f t="shared" si="158"/>
        <v/>
      </c>
      <c r="W1720" s="660" t="str">
        <f t="shared" si="159"/>
        <v/>
      </c>
      <c r="X1720" s="660" t="str">
        <f t="shared" si="160"/>
        <v/>
      </c>
      <c r="Y1720" s="660" t="str">
        <f t="shared" si="161"/>
        <v/>
      </c>
    </row>
    <row r="1721" spans="1:25" ht="16" x14ac:dyDescent="0.2">
      <c r="A1721" s="679"/>
      <c r="B1721" s="679"/>
      <c r="C1721" s="715"/>
      <c r="D1721" s="715"/>
      <c r="S1721" s="660"/>
      <c r="T1721" s="660" t="str">
        <f t="shared" si="156"/>
        <v/>
      </c>
      <c r="U1721" s="660" t="str">
        <f t="shared" si="157"/>
        <v/>
      </c>
      <c r="V1721" s="660" t="str">
        <f t="shared" si="158"/>
        <v/>
      </c>
      <c r="W1721" s="660" t="str">
        <f t="shared" si="159"/>
        <v/>
      </c>
      <c r="X1721" s="660" t="str">
        <f t="shared" si="160"/>
        <v/>
      </c>
      <c r="Y1721" s="660" t="str">
        <f t="shared" si="161"/>
        <v/>
      </c>
    </row>
    <row r="1722" spans="1:25" ht="16" x14ac:dyDescent="0.2">
      <c r="A1722" s="679"/>
      <c r="B1722" s="679"/>
      <c r="C1722" s="715"/>
      <c r="D1722" s="715"/>
      <c r="S1722" s="660"/>
      <c r="T1722" s="660" t="str">
        <f t="shared" si="156"/>
        <v/>
      </c>
      <c r="U1722" s="660" t="str">
        <f t="shared" si="157"/>
        <v/>
      </c>
      <c r="V1722" s="660" t="str">
        <f t="shared" si="158"/>
        <v/>
      </c>
      <c r="W1722" s="660" t="str">
        <f t="shared" si="159"/>
        <v/>
      </c>
      <c r="X1722" s="660" t="str">
        <f t="shared" si="160"/>
        <v/>
      </c>
      <c r="Y1722" s="660" t="str">
        <f t="shared" si="161"/>
        <v/>
      </c>
    </row>
    <row r="1723" spans="1:25" ht="16" x14ac:dyDescent="0.2">
      <c r="A1723" s="679"/>
      <c r="B1723" s="679"/>
      <c r="C1723" s="715"/>
      <c r="D1723" s="715"/>
      <c r="S1723" s="660"/>
      <c r="T1723" s="660" t="str">
        <f t="shared" si="156"/>
        <v/>
      </c>
      <c r="U1723" s="660" t="str">
        <f t="shared" si="157"/>
        <v/>
      </c>
      <c r="V1723" s="660" t="str">
        <f t="shared" si="158"/>
        <v/>
      </c>
      <c r="W1723" s="660" t="str">
        <f t="shared" si="159"/>
        <v/>
      </c>
      <c r="X1723" s="660" t="str">
        <f t="shared" si="160"/>
        <v/>
      </c>
      <c r="Y1723" s="660" t="str">
        <f t="shared" si="161"/>
        <v/>
      </c>
    </row>
    <row r="1724" spans="1:25" ht="16" x14ac:dyDescent="0.2">
      <c r="A1724" s="679"/>
      <c r="B1724" s="679"/>
      <c r="C1724" s="715"/>
      <c r="D1724" s="715"/>
      <c r="S1724" s="660"/>
      <c r="T1724" s="660" t="str">
        <f t="shared" si="156"/>
        <v/>
      </c>
      <c r="U1724" s="660" t="str">
        <f t="shared" si="157"/>
        <v/>
      </c>
      <c r="V1724" s="660" t="str">
        <f t="shared" si="158"/>
        <v/>
      </c>
      <c r="W1724" s="660" t="str">
        <f t="shared" si="159"/>
        <v/>
      </c>
      <c r="X1724" s="660" t="str">
        <f t="shared" si="160"/>
        <v/>
      </c>
      <c r="Y1724" s="660" t="str">
        <f t="shared" si="161"/>
        <v/>
      </c>
    </row>
    <row r="1725" spans="1:25" ht="16" x14ac:dyDescent="0.2">
      <c r="A1725" s="679"/>
      <c r="B1725" s="679"/>
      <c r="C1725" s="715"/>
      <c r="D1725" s="715"/>
      <c r="S1725" s="660"/>
      <c r="T1725" s="660" t="str">
        <f t="shared" si="156"/>
        <v/>
      </c>
      <c r="U1725" s="660" t="str">
        <f t="shared" si="157"/>
        <v/>
      </c>
      <c r="V1725" s="660" t="str">
        <f t="shared" si="158"/>
        <v/>
      </c>
      <c r="W1725" s="660" t="str">
        <f t="shared" si="159"/>
        <v/>
      </c>
      <c r="X1725" s="660" t="str">
        <f t="shared" si="160"/>
        <v/>
      </c>
      <c r="Y1725" s="660" t="str">
        <f t="shared" si="161"/>
        <v/>
      </c>
    </row>
    <row r="1726" spans="1:25" ht="16" x14ac:dyDescent="0.2">
      <c r="A1726" s="679"/>
      <c r="B1726" s="679"/>
      <c r="C1726" s="715"/>
      <c r="D1726" s="715"/>
      <c r="S1726" s="660"/>
      <c r="T1726" s="660" t="str">
        <f t="shared" si="156"/>
        <v/>
      </c>
      <c r="U1726" s="660" t="str">
        <f t="shared" si="157"/>
        <v/>
      </c>
      <c r="V1726" s="660" t="str">
        <f t="shared" si="158"/>
        <v/>
      </c>
      <c r="W1726" s="660" t="str">
        <f t="shared" si="159"/>
        <v/>
      </c>
      <c r="X1726" s="660" t="str">
        <f t="shared" si="160"/>
        <v/>
      </c>
      <c r="Y1726" s="660" t="str">
        <f t="shared" si="161"/>
        <v/>
      </c>
    </row>
    <row r="1727" spans="1:25" ht="16" x14ac:dyDescent="0.2">
      <c r="A1727" s="679"/>
      <c r="B1727" s="679"/>
      <c r="C1727" s="715"/>
      <c r="D1727" s="715"/>
      <c r="S1727" s="660"/>
      <c r="T1727" s="660" t="str">
        <f t="shared" si="156"/>
        <v/>
      </c>
      <c r="U1727" s="660" t="str">
        <f t="shared" si="157"/>
        <v/>
      </c>
      <c r="V1727" s="660" t="str">
        <f t="shared" si="158"/>
        <v/>
      </c>
      <c r="W1727" s="660" t="str">
        <f t="shared" si="159"/>
        <v/>
      </c>
      <c r="X1727" s="660" t="str">
        <f t="shared" si="160"/>
        <v/>
      </c>
      <c r="Y1727" s="660" t="str">
        <f t="shared" si="161"/>
        <v/>
      </c>
    </row>
    <row r="1728" spans="1:25" ht="16" x14ac:dyDescent="0.2">
      <c r="A1728" s="679"/>
      <c r="B1728" s="679"/>
      <c r="C1728" s="715"/>
      <c r="D1728" s="715"/>
      <c r="S1728" s="660"/>
      <c r="T1728" s="660" t="str">
        <f t="shared" si="156"/>
        <v/>
      </c>
      <c r="U1728" s="660" t="str">
        <f t="shared" si="157"/>
        <v/>
      </c>
      <c r="V1728" s="660" t="str">
        <f t="shared" si="158"/>
        <v/>
      </c>
      <c r="W1728" s="660" t="str">
        <f t="shared" si="159"/>
        <v/>
      </c>
      <c r="X1728" s="660" t="str">
        <f t="shared" si="160"/>
        <v/>
      </c>
      <c r="Y1728" s="660" t="str">
        <f t="shared" si="161"/>
        <v/>
      </c>
    </row>
    <row r="1729" spans="1:25" ht="16" x14ac:dyDescent="0.2">
      <c r="A1729" s="679"/>
      <c r="B1729" s="679"/>
      <c r="C1729" s="715"/>
      <c r="D1729" s="715"/>
      <c r="S1729" s="660"/>
      <c r="T1729" s="660" t="str">
        <f t="shared" si="156"/>
        <v/>
      </c>
      <c r="U1729" s="660" t="str">
        <f t="shared" si="157"/>
        <v/>
      </c>
      <c r="V1729" s="660" t="str">
        <f t="shared" si="158"/>
        <v/>
      </c>
      <c r="W1729" s="660" t="str">
        <f t="shared" si="159"/>
        <v/>
      </c>
      <c r="X1729" s="660" t="str">
        <f t="shared" si="160"/>
        <v/>
      </c>
      <c r="Y1729" s="660" t="str">
        <f t="shared" si="161"/>
        <v/>
      </c>
    </row>
    <row r="1730" spans="1:25" ht="16" x14ac:dyDescent="0.2">
      <c r="A1730" s="679"/>
      <c r="B1730" s="679"/>
      <c r="C1730" s="715"/>
      <c r="D1730" s="715"/>
      <c r="S1730" s="660"/>
      <c r="T1730" s="660" t="str">
        <f t="shared" si="156"/>
        <v/>
      </c>
      <c r="U1730" s="660" t="str">
        <f t="shared" si="157"/>
        <v/>
      </c>
      <c r="V1730" s="660" t="str">
        <f t="shared" si="158"/>
        <v/>
      </c>
      <c r="W1730" s="660" t="str">
        <f t="shared" si="159"/>
        <v/>
      </c>
      <c r="X1730" s="660" t="str">
        <f t="shared" si="160"/>
        <v/>
      </c>
      <c r="Y1730" s="660" t="str">
        <f t="shared" si="161"/>
        <v/>
      </c>
    </row>
    <row r="1731" spans="1:25" ht="16" x14ac:dyDescent="0.2">
      <c r="A1731" s="679"/>
      <c r="B1731" s="679"/>
      <c r="C1731" s="715"/>
      <c r="D1731" s="715"/>
      <c r="S1731" s="660"/>
      <c r="T1731" s="660" t="str">
        <f t="shared" si="156"/>
        <v/>
      </c>
      <c r="U1731" s="660" t="str">
        <f t="shared" si="157"/>
        <v/>
      </c>
      <c r="V1731" s="660" t="str">
        <f t="shared" si="158"/>
        <v/>
      </c>
      <c r="W1731" s="660" t="str">
        <f t="shared" si="159"/>
        <v/>
      </c>
      <c r="X1731" s="660" t="str">
        <f t="shared" si="160"/>
        <v/>
      </c>
      <c r="Y1731" s="660" t="str">
        <f t="shared" si="161"/>
        <v/>
      </c>
    </row>
    <row r="1732" spans="1:25" ht="16" x14ac:dyDescent="0.2">
      <c r="A1732" s="679"/>
      <c r="B1732" s="679"/>
      <c r="C1732" s="715"/>
      <c r="D1732" s="715"/>
      <c r="S1732" s="660"/>
      <c r="T1732" s="660" t="str">
        <f t="shared" ref="T1732:T1795" si="162">IF(LEN($A1732)&gt;=2,LEFT($A1732,6),"")</f>
        <v/>
      </c>
      <c r="U1732" s="660" t="str">
        <f t="shared" ref="U1732:U1795" si="163">IF(LEN($A1732)&gt;=2,LEFT($A1732,5),"")</f>
        <v/>
      </c>
      <c r="V1732" s="660" t="str">
        <f t="shared" ref="V1732:V1795" si="164">IF(LEN($A1732)&gt;=2,LEFT($A1732,4),"")</f>
        <v/>
      </c>
      <c r="W1732" s="660" t="str">
        <f t="shared" ref="W1732:W1795" si="165">IF(LEN($A1732)&gt;=2,LEFT($A1732,3),"")</f>
        <v/>
      </c>
      <c r="X1732" s="660" t="str">
        <f t="shared" ref="X1732:X1795" si="166">IF(LEN($A1732)&gt;=2,LEFT($A1732,2),"")</f>
        <v/>
      </c>
      <c r="Y1732" s="660" t="str">
        <f t="shared" ref="Y1732:Y1795" si="167">IF(LEN($A1732)&gt;=2,LEFT($A1732,1),"")</f>
        <v/>
      </c>
    </row>
    <row r="1733" spans="1:25" ht="16" x14ac:dyDescent="0.2">
      <c r="A1733" s="679"/>
      <c r="B1733" s="679"/>
      <c r="C1733" s="715"/>
      <c r="D1733" s="715"/>
      <c r="S1733" s="660"/>
      <c r="T1733" s="660" t="str">
        <f t="shared" si="162"/>
        <v/>
      </c>
      <c r="U1733" s="660" t="str">
        <f t="shared" si="163"/>
        <v/>
      </c>
      <c r="V1733" s="660" t="str">
        <f t="shared" si="164"/>
        <v/>
      </c>
      <c r="W1733" s="660" t="str">
        <f t="shared" si="165"/>
        <v/>
      </c>
      <c r="X1733" s="660" t="str">
        <f t="shared" si="166"/>
        <v/>
      </c>
      <c r="Y1733" s="660" t="str">
        <f t="shared" si="167"/>
        <v/>
      </c>
    </row>
    <row r="1734" spans="1:25" ht="16" x14ac:dyDescent="0.2">
      <c r="A1734" s="679"/>
      <c r="B1734" s="679"/>
      <c r="C1734" s="715"/>
      <c r="D1734" s="715"/>
      <c r="S1734" s="660"/>
      <c r="T1734" s="660" t="str">
        <f t="shared" si="162"/>
        <v/>
      </c>
      <c r="U1734" s="660" t="str">
        <f t="shared" si="163"/>
        <v/>
      </c>
      <c r="V1734" s="660" t="str">
        <f t="shared" si="164"/>
        <v/>
      </c>
      <c r="W1734" s="660" t="str">
        <f t="shared" si="165"/>
        <v/>
      </c>
      <c r="X1734" s="660" t="str">
        <f t="shared" si="166"/>
        <v/>
      </c>
      <c r="Y1734" s="660" t="str">
        <f t="shared" si="167"/>
        <v/>
      </c>
    </row>
    <row r="1735" spans="1:25" ht="16" x14ac:dyDescent="0.2">
      <c r="A1735" s="679"/>
      <c r="B1735" s="679"/>
      <c r="C1735" s="715"/>
      <c r="D1735" s="715"/>
      <c r="S1735" s="660"/>
      <c r="T1735" s="660" t="str">
        <f t="shared" si="162"/>
        <v/>
      </c>
      <c r="U1735" s="660" t="str">
        <f t="shared" si="163"/>
        <v/>
      </c>
      <c r="V1735" s="660" t="str">
        <f t="shared" si="164"/>
        <v/>
      </c>
      <c r="W1735" s="660" t="str">
        <f t="shared" si="165"/>
        <v/>
      </c>
      <c r="X1735" s="660" t="str">
        <f t="shared" si="166"/>
        <v/>
      </c>
      <c r="Y1735" s="660" t="str">
        <f t="shared" si="167"/>
        <v/>
      </c>
    </row>
    <row r="1736" spans="1:25" ht="16" x14ac:dyDescent="0.2">
      <c r="A1736" s="679"/>
      <c r="B1736" s="679"/>
      <c r="C1736" s="715"/>
      <c r="D1736" s="715"/>
      <c r="S1736" s="660"/>
      <c r="T1736" s="660" t="str">
        <f t="shared" si="162"/>
        <v/>
      </c>
      <c r="U1736" s="660" t="str">
        <f t="shared" si="163"/>
        <v/>
      </c>
      <c r="V1736" s="660" t="str">
        <f t="shared" si="164"/>
        <v/>
      </c>
      <c r="W1736" s="660" t="str">
        <f t="shared" si="165"/>
        <v/>
      </c>
      <c r="X1736" s="660" t="str">
        <f t="shared" si="166"/>
        <v/>
      </c>
      <c r="Y1736" s="660" t="str">
        <f t="shared" si="167"/>
        <v/>
      </c>
    </row>
    <row r="1737" spans="1:25" ht="16" x14ac:dyDescent="0.2">
      <c r="A1737" s="679"/>
      <c r="B1737" s="679"/>
      <c r="C1737" s="715"/>
      <c r="D1737" s="715"/>
      <c r="S1737" s="660"/>
      <c r="T1737" s="660" t="str">
        <f t="shared" si="162"/>
        <v/>
      </c>
      <c r="U1737" s="660" t="str">
        <f t="shared" si="163"/>
        <v/>
      </c>
      <c r="V1737" s="660" t="str">
        <f t="shared" si="164"/>
        <v/>
      </c>
      <c r="W1737" s="660" t="str">
        <f t="shared" si="165"/>
        <v/>
      </c>
      <c r="X1737" s="660" t="str">
        <f t="shared" si="166"/>
        <v/>
      </c>
      <c r="Y1737" s="660" t="str">
        <f t="shared" si="167"/>
        <v/>
      </c>
    </row>
    <row r="1738" spans="1:25" ht="16" x14ac:dyDescent="0.2">
      <c r="A1738" s="679"/>
      <c r="B1738" s="679"/>
      <c r="C1738" s="715"/>
      <c r="D1738" s="715"/>
      <c r="S1738" s="660"/>
      <c r="T1738" s="660" t="str">
        <f t="shared" si="162"/>
        <v/>
      </c>
      <c r="U1738" s="660" t="str">
        <f t="shared" si="163"/>
        <v/>
      </c>
      <c r="V1738" s="660" t="str">
        <f t="shared" si="164"/>
        <v/>
      </c>
      <c r="W1738" s="660" t="str">
        <f t="shared" si="165"/>
        <v/>
      </c>
      <c r="X1738" s="660" t="str">
        <f t="shared" si="166"/>
        <v/>
      </c>
      <c r="Y1738" s="660" t="str">
        <f t="shared" si="167"/>
        <v/>
      </c>
    </row>
    <row r="1739" spans="1:25" ht="16" x14ac:dyDescent="0.2">
      <c r="A1739" s="679"/>
      <c r="B1739" s="679"/>
      <c r="C1739" s="715"/>
      <c r="D1739" s="715"/>
      <c r="S1739" s="660"/>
      <c r="T1739" s="660" t="str">
        <f t="shared" si="162"/>
        <v/>
      </c>
      <c r="U1739" s="660" t="str">
        <f t="shared" si="163"/>
        <v/>
      </c>
      <c r="V1739" s="660" t="str">
        <f t="shared" si="164"/>
        <v/>
      </c>
      <c r="W1739" s="660" t="str">
        <f t="shared" si="165"/>
        <v/>
      </c>
      <c r="X1739" s="660" t="str">
        <f t="shared" si="166"/>
        <v/>
      </c>
      <c r="Y1739" s="660" t="str">
        <f t="shared" si="167"/>
        <v/>
      </c>
    </row>
    <row r="1740" spans="1:25" ht="16" x14ac:dyDescent="0.2">
      <c r="A1740" s="679"/>
      <c r="B1740" s="679"/>
      <c r="C1740" s="715"/>
      <c r="D1740" s="715"/>
      <c r="S1740" s="660"/>
      <c r="T1740" s="660" t="str">
        <f t="shared" si="162"/>
        <v/>
      </c>
      <c r="U1740" s="660" t="str">
        <f t="shared" si="163"/>
        <v/>
      </c>
      <c r="V1740" s="660" t="str">
        <f t="shared" si="164"/>
        <v/>
      </c>
      <c r="W1740" s="660" t="str">
        <f t="shared" si="165"/>
        <v/>
      </c>
      <c r="X1740" s="660" t="str">
        <f t="shared" si="166"/>
        <v/>
      </c>
      <c r="Y1740" s="660" t="str">
        <f t="shared" si="167"/>
        <v/>
      </c>
    </row>
    <row r="1741" spans="1:25" ht="16" x14ac:dyDescent="0.2">
      <c r="A1741" s="679"/>
      <c r="B1741" s="679"/>
      <c r="C1741" s="715"/>
      <c r="D1741" s="715"/>
      <c r="S1741" s="660"/>
      <c r="T1741" s="660" t="str">
        <f t="shared" si="162"/>
        <v/>
      </c>
      <c r="U1741" s="660" t="str">
        <f t="shared" si="163"/>
        <v/>
      </c>
      <c r="V1741" s="660" t="str">
        <f t="shared" si="164"/>
        <v/>
      </c>
      <c r="W1741" s="660" t="str">
        <f t="shared" si="165"/>
        <v/>
      </c>
      <c r="X1741" s="660" t="str">
        <f t="shared" si="166"/>
        <v/>
      </c>
      <c r="Y1741" s="660" t="str">
        <f t="shared" si="167"/>
        <v/>
      </c>
    </row>
    <row r="1742" spans="1:25" ht="16" x14ac:dyDescent="0.2">
      <c r="A1742" s="679"/>
      <c r="B1742" s="679"/>
      <c r="C1742" s="715"/>
      <c r="D1742" s="715"/>
      <c r="S1742" s="660"/>
      <c r="T1742" s="660" t="str">
        <f t="shared" si="162"/>
        <v/>
      </c>
      <c r="U1742" s="660" t="str">
        <f t="shared" si="163"/>
        <v/>
      </c>
      <c r="V1742" s="660" t="str">
        <f t="shared" si="164"/>
        <v/>
      </c>
      <c r="W1742" s="660" t="str">
        <f t="shared" si="165"/>
        <v/>
      </c>
      <c r="X1742" s="660" t="str">
        <f t="shared" si="166"/>
        <v/>
      </c>
      <c r="Y1742" s="660" t="str">
        <f t="shared" si="167"/>
        <v/>
      </c>
    </row>
    <row r="1743" spans="1:25" ht="16" x14ac:dyDescent="0.2">
      <c r="A1743" s="679"/>
      <c r="B1743" s="679"/>
      <c r="C1743" s="715"/>
      <c r="D1743" s="715"/>
      <c r="S1743" s="660"/>
      <c r="T1743" s="660" t="str">
        <f t="shared" si="162"/>
        <v/>
      </c>
      <c r="U1743" s="660" t="str">
        <f t="shared" si="163"/>
        <v/>
      </c>
      <c r="V1743" s="660" t="str">
        <f t="shared" si="164"/>
        <v/>
      </c>
      <c r="W1743" s="660" t="str">
        <f t="shared" si="165"/>
        <v/>
      </c>
      <c r="X1743" s="660" t="str">
        <f t="shared" si="166"/>
        <v/>
      </c>
      <c r="Y1743" s="660" t="str">
        <f t="shared" si="167"/>
        <v/>
      </c>
    </row>
    <row r="1744" spans="1:25" ht="16" x14ac:dyDescent="0.2">
      <c r="A1744" s="679"/>
      <c r="B1744" s="679"/>
      <c r="C1744" s="715"/>
      <c r="D1744" s="715"/>
      <c r="S1744" s="660"/>
      <c r="T1744" s="660" t="str">
        <f t="shared" si="162"/>
        <v/>
      </c>
      <c r="U1744" s="660" t="str">
        <f t="shared" si="163"/>
        <v/>
      </c>
      <c r="V1744" s="660" t="str">
        <f t="shared" si="164"/>
        <v/>
      </c>
      <c r="W1744" s="660" t="str">
        <f t="shared" si="165"/>
        <v/>
      </c>
      <c r="X1744" s="660" t="str">
        <f t="shared" si="166"/>
        <v/>
      </c>
      <c r="Y1744" s="660" t="str">
        <f t="shared" si="167"/>
        <v/>
      </c>
    </row>
    <row r="1745" spans="1:25" ht="16" x14ac:dyDescent="0.2">
      <c r="A1745" s="679"/>
      <c r="B1745" s="679"/>
      <c r="C1745" s="715"/>
      <c r="D1745" s="715"/>
      <c r="S1745" s="660"/>
      <c r="T1745" s="660" t="str">
        <f t="shared" si="162"/>
        <v/>
      </c>
      <c r="U1745" s="660" t="str">
        <f t="shared" si="163"/>
        <v/>
      </c>
      <c r="V1745" s="660" t="str">
        <f t="shared" si="164"/>
        <v/>
      </c>
      <c r="W1745" s="660" t="str">
        <f t="shared" si="165"/>
        <v/>
      </c>
      <c r="X1745" s="660" t="str">
        <f t="shared" si="166"/>
        <v/>
      </c>
      <c r="Y1745" s="660" t="str">
        <f t="shared" si="167"/>
        <v/>
      </c>
    </row>
    <row r="1746" spans="1:25" ht="16" x14ac:dyDescent="0.2">
      <c r="A1746" s="679"/>
      <c r="B1746" s="679"/>
      <c r="C1746" s="715"/>
      <c r="D1746" s="715"/>
      <c r="S1746" s="660"/>
      <c r="T1746" s="660" t="str">
        <f t="shared" si="162"/>
        <v/>
      </c>
      <c r="U1746" s="660" t="str">
        <f t="shared" si="163"/>
        <v/>
      </c>
      <c r="V1746" s="660" t="str">
        <f t="shared" si="164"/>
        <v/>
      </c>
      <c r="W1746" s="660" t="str">
        <f t="shared" si="165"/>
        <v/>
      </c>
      <c r="X1746" s="660" t="str">
        <f t="shared" si="166"/>
        <v/>
      </c>
      <c r="Y1746" s="660" t="str">
        <f t="shared" si="167"/>
        <v/>
      </c>
    </row>
    <row r="1747" spans="1:25" ht="16" x14ac:dyDescent="0.2">
      <c r="A1747" s="679"/>
      <c r="B1747" s="679"/>
      <c r="C1747" s="715"/>
      <c r="D1747" s="715"/>
      <c r="S1747" s="660"/>
      <c r="T1747" s="660" t="str">
        <f t="shared" si="162"/>
        <v/>
      </c>
      <c r="U1747" s="660" t="str">
        <f t="shared" si="163"/>
        <v/>
      </c>
      <c r="V1747" s="660" t="str">
        <f t="shared" si="164"/>
        <v/>
      </c>
      <c r="W1747" s="660" t="str">
        <f t="shared" si="165"/>
        <v/>
      </c>
      <c r="X1747" s="660" t="str">
        <f t="shared" si="166"/>
        <v/>
      </c>
      <c r="Y1747" s="660" t="str">
        <f t="shared" si="167"/>
        <v/>
      </c>
    </row>
    <row r="1748" spans="1:25" ht="16" x14ac:dyDescent="0.2">
      <c r="A1748" s="679"/>
      <c r="B1748" s="679"/>
      <c r="C1748" s="715"/>
      <c r="D1748" s="715"/>
      <c r="S1748" s="660"/>
      <c r="T1748" s="660" t="str">
        <f t="shared" si="162"/>
        <v/>
      </c>
      <c r="U1748" s="660" t="str">
        <f t="shared" si="163"/>
        <v/>
      </c>
      <c r="V1748" s="660" t="str">
        <f t="shared" si="164"/>
        <v/>
      </c>
      <c r="W1748" s="660" t="str">
        <f t="shared" si="165"/>
        <v/>
      </c>
      <c r="X1748" s="660" t="str">
        <f t="shared" si="166"/>
        <v/>
      </c>
      <c r="Y1748" s="660" t="str">
        <f t="shared" si="167"/>
        <v/>
      </c>
    </row>
    <row r="1749" spans="1:25" ht="16" x14ac:dyDescent="0.2">
      <c r="A1749" s="679"/>
      <c r="B1749" s="679"/>
      <c r="C1749" s="715"/>
      <c r="D1749" s="715"/>
      <c r="S1749" s="660"/>
      <c r="T1749" s="660" t="str">
        <f t="shared" si="162"/>
        <v/>
      </c>
      <c r="U1749" s="660" t="str">
        <f t="shared" si="163"/>
        <v/>
      </c>
      <c r="V1749" s="660" t="str">
        <f t="shared" si="164"/>
        <v/>
      </c>
      <c r="W1749" s="660" t="str">
        <f t="shared" si="165"/>
        <v/>
      </c>
      <c r="X1749" s="660" t="str">
        <f t="shared" si="166"/>
        <v/>
      </c>
      <c r="Y1749" s="660" t="str">
        <f t="shared" si="167"/>
        <v/>
      </c>
    </row>
    <row r="1750" spans="1:25" ht="16" x14ac:dyDescent="0.2">
      <c r="A1750" s="679"/>
      <c r="B1750" s="679"/>
      <c r="C1750" s="715"/>
      <c r="D1750" s="715"/>
      <c r="S1750" s="660"/>
      <c r="T1750" s="660" t="str">
        <f t="shared" si="162"/>
        <v/>
      </c>
      <c r="U1750" s="660" t="str">
        <f t="shared" si="163"/>
        <v/>
      </c>
      <c r="V1750" s="660" t="str">
        <f t="shared" si="164"/>
        <v/>
      </c>
      <c r="W1750" s="660" t="str">
        <f t="shared" si="165"/>
        <v/>
      </c>
      <c r="X1750" s="660" t="str">
        <f t="shared" si="166"/>
        <v/>
      </c>
      <c r="Y1750" s="660" t="str">
        <f t="shared" si="167"/>
        <v/>
      </c>
    </row>
    <row r="1751" spans="1:25" ht="16" x14ac:dyDescent="0.2">
      <c r="A1751" s="679"/>
      <c r="B1751" s="679"/>
      <c r="C1751" s="715"/>
      <c r="D1751" s="715"/>
      <c r="S1751" s="660"/>
      <c r="T1751" s="660" t="str">
        <f t="shared" si="162"/>
        <v/>
      </c>
      <c r="U1751" s="660" t="str">
        <f t="shared" si="163"/>
        <v/>
      </c>
      <c r="V1751" s="660" t="str">
        <f t="shared" si="164"/>
        <v/>
      </c>
      <c r="W1751" s="660" t="str">
        <f t="shared" si="165"/>
        <v/>
      </c>
      <c r="X1751" s="660" t="str">
        <f t="shared" si="166"/>
        <v/>
      </c>
      <c r="Y1751" s="660" t="str">
        <f t="shared" si="167"/>
        <v/>
      </c>
    </row>
    <row r="1752" spans="1:25" ht="16" x14ac:dyDescent="0.2">
      <c r="A1752" s="679"/>
      <c r="B1752" s="679"/>
      <c r="C1752" s="715"/>
      <c r="D1752" s="715"/>
      <c r="S1752" s="660"/>
      <c r="T1752" s="660" t="str">
        <f t="shared" si="162"/>
        <v/>
      </c>
      <c r="U1752" s="660" t="str">
        <f t="shared" si="163"/>
        <v/>
      </c>
      <c r="V1752" s="660" t="str">
        <f t="shared" si="164"/>
        <v/>
      </c>
      <c r="W1752" s="660" t="str">
        <f t="shared" si="165"/>
        <v/>
      </c>
      <c r="X1752" s="660" t="str">
        <f t="shared" si="166"/>
        <v/>
      </c>
      <c r="Y1752" s="660" t="str">
        <f t="shared" si="167"/>
        <v/>
      </c>
    </row>
    <row r="1753" spans="1:25" ht="16" x14ac:dyDescent="0.2">
      <c r="A1753" s="679"/>
      <c r="B1753" s="679"/>
      <c r="C1753" s="715"/>
      <c r="D1753" s="715"/>
      <c r="S1753" s="660"/>
      <c r="T1753" s="660" t="str">
        <f t="shared" si="162"/>
        <v/>
      </c>
      <c r="U1753" s="660" t="str">
        <f t="shared" si="163"/>
        <v/>
      </c>
      <c r="V1753" s="660" t="str">
        <f t="shared" si="164"/>
        <v/>
      </c>
      <c r="W1753" s="660" t="str">
        <f t="shared" si="165"/>
        <v/>
      </c>
      <c r="X1753" s="660" t="str">
        <f t="shared" si="166"/>
        <v/>
      </c>
      <c r="Y1753" s="660" t="str">
        <f t="shared" si="167"/>
        <v/>
      </c>
    </row>
    <row r="1754" spans="1:25" ht="16" x14ac:dyDescent="0.2">
      <c r="A1754" s="679"/>
      <c r="B1754" s="679"/>
      <c r="C1754" s="715"/>
      <c r="D1754" s="715"/>
      <c r="S1754" s="660"/>
      <c r="T1754" s="660" t="str">
        <f t="shared" si="162"/>
        <v/>
      </c>
      <c r="U1754" s="660" t="str">
        <f t="shared" si="163"/>
        <v/>
      </c>
      <c r="V1754" s="660" t="str">
        <f t="shared" si="164"/>
        <v/>
      </c>
      <c r="W1754" s="660" t="str">
        <f t="shared" si="165"/>
        <v/>
      </c>
      <c r="X1754" s="660" t="str">
        <f t="shared" si="166"/>
        <v/>
      </c>
      <c r="Y1754" s="660" t="str">
        <f t="shared" si="167"/>
        <v/>
      </c>
    </row>
    <row r="1755" spans="1:25" ht="16" x14ac:dyDescent="0.2">
      <c r="A1755" s="679"/>
      <c r="B1755" s="679"/>
      <c r="C1755" s="715"/>
      <c r="D1755" s="715"/>
      <c r="S1755" s="660"/>
      <c r="T1755" s="660" t="str">
        <f t="shared" si="162"/>
        <v/>
      </c>
      <c r="U1755" s="660" t="str">
        <f t="shared" si="163"/>
        <v/>
      </c>
      <c r="V1755" s="660" t="str">
        <f t="shared" si="164"/>
        <v/>
      </c>
      <c r="W1755" s="660" t="str">
        <f t="shared" si="165"/>
        <v/>
      </c>
      <c r="X1755" s="660" t="str">
        <f t="shared" si="166"/>
        <v/>
      </c>
      <c r="Y1755" s="660" t="str">
        <f t="shared" si="167"/>
        <v/>
      </c>
    </row>
    <row r="1756" spans="1:25" ht="16" x14ac:dyDescent="0.2">
      <c r="A1756" s="679"/>
      <c r="B1756" s="679"/>
      <c r="C1756" s="715"/>
      <c r="D1756" s="715"/>
      <c r="S1756" s="660"/>
      <c r="T1756" s="660" t="str">
        <f t="shared" si="162"/>
        <v/>
      </c>
      <c r="U1756" s="660" t="str">
        <f t="shared" si="163"/>
        <v/>
      </c>
      <c r="V1756" s="660" t="str">
        <f t="shared" si="164"/>
        <v/>
      </c>
      <c r="W1756" s="660" t="str">
        <f t="shared" si="165"/>
        <v/>
      </c>
      <c r="X1756" s="660" t="str">
        <f t="shared" si="166"/>
        <v/>
      </c>
      <c r="Y1756" s="660" t="str">
        <f t="shared" si="167"/>
        <v/>
      </c>
    </row>
    <row r="1757" spans="1:25" ht="16" x14ac:dyDescent="0.2">
      <c r="A1757" s="679"/>
      <c r="B1757" s="679"/>
      <c r="C1757" s="715"/>
      <c r="D1757" s="715"/>
      <c r="S1757" s="660"/>
      <c r="T1757" s="660" t="str">
        <f t="shared" si="162"/>
        <v/>
      </c>
      <c r="U1757" s="660" t="str">
        <f t="shared" si="163"/>
        <v/>
      </c>
      <c r="V1757" s="660" t="str">
        <f t="shared" si="164"/>
        <v/>
      </c>
      <c r="W1757" s="660" t="str">
        <f t="shared" si="165"/>
        <v/>
      </c>
      <c r="X1757" s="660" t="str">
        <f t="shared" si="166"/>
        <v/>
      </c>
      <c r="Y1757" s="660" t="str">
        <f t="shared" si="167"/>
        <v/>
      </c>
    </row>
    <row r="1758" spans="1:25" ht="16" x14ac:dyDescent="0.2">
      <c r="A1758" s="679"/>
      <c r="B1758" s="679"/>
      <c r="C1758" s="715"/>
      <c r="D1758" s="715"/>
      <c r="S1758" s="660"/>
      <c r="T1758" s="660" t="str">
        <f t="shared" si="162"/>
        <v/>
      </c>
      <c r="U1758" s="660" t="str">
        <f t="shared" si="163"/>
        <v/>
      </c>
      <c r="V1758" s="660" t="str">
        <f t="shared" si="164"/>
        <v/>
      </c>
      <c r="W1758" s="660" t="str">
        <f t="shared" si="165"/>
        <v/>
      </c>
      <c r="X1758" s="660" t="str">
        <f t="shared" si="166"/>
        <v/>
      </c>
      <c r="Y1758" s="660" t="str">
        <f t="shared" si="167"/>
        <v/>
      </c>
    </row>
    <row r="1759" spans="1:25" ht="16" x14ac:dyDescent="0.2">
      <c r="A1759" s="679"/>
      <c r="B1759" s="679"/>
      <c r="C1759" s="715"/>
      <c r="D1759" s="715"/>
      <c r="S1759" s="660"/>
      <c r="T1759" s="660" t="str">
        <f t="shared" si="162"/>
        <v/>
      </c>
      <c r="U1759" s="660" t="str">
        <f t="shared" si="163"/>
        <v/>
      </c>
      <c r="V1759" s="660" t="str">
        <f t="shared" si="164"/>
        <v/>
      </c>
      <c r="W1759" s="660" t="str">
        <f t="shared" si="165"/>
        <v/>
      </c>
      <c r="X1759" s="660" t="str">
        <f t="shared" si="166"/>
        <v/>
      </c>
      <c r="Y1759" s="660" t="str">
        <f t="shared" si="167"/>
        <v/>
      </c>
    </row>
    <row r="1760" spans="1:25" ht="16" x14ac:dyDescent="0.2">
      <c r="A1760" s="679"/>
      <c r="B1760" s="679"/>
      <c r="C1760" s="715"/>
      <c r="D1760" s="715"/>
      <c r="S1760" s="660"/>
      <c r="T1760" s="660" t="str">
        <f t="shared" si="162"/>
        <v/>
      </c>
      <c r="U1760" s="660" t="str">
        <f t="shared" si="163"/>
        <v/>
      </c>
      <c r="V1760" s="660" t="str">
        <f t="shared" si="164"/>
        <v/>
      </c>
      <c r="W1760" s="660" t="str">
        <f t="shared" si="165"/>
        <v/>
      </c>
      <c r="X1760" s="660" t="str">
        <f t="shared" si="166"/>
        <v/>
      </c>
      <c r="Y1760" s="660" t="str">
        <f t="shared" si="167"/>
        <v/>
      </c>
    </row>
    <row r="1761" spans="1:25" ht="16" x14ac:dyDescent="0.2">
      <c r="A1761" s="679"/>
      <c r="B1761" s="679"/>
      <c r="C1761" s="715"/>
      <c r="D1761" s="715"/>
      <c r="S1761" s="660"/>
      <c r="T1761" s="660" t="str">
        <f t="shared" si="162"/>
        <v/>
      </c>
      <c r="U1761" s="660" t="str">
        <f t="shared" si="163"/>
        <v/>
      </c>
      <c r="V1761" s="660" t="str">
        <f t="shared" si="164"/>
        <v/>
      </c>
      <c r="W1761" s="660" t="str">
        <f t="shared" si="165"/>
        <v/>
      </c>
      <c r="X1761" s="660" t="str">
        <f t="shared" si="166"/>
        <v/>
      </c>
      <c r="Y1761" s="660" t="str">
        <f t="shared" si="167"/>
        <v/>
      </c>
    </row>
    <row r="1762" spans="1:25" ht="16" x14ac:dyDescent="0.2">
      <c r="A1762" s="679"/>
      <c r="B1762" s="679"/>
      <c r="C1762" s="715"/>
      <c r="D1762" s="715"/>
      <c r="S1762" s="660"/>
      <c r="T1762" s="660" t="str">
        <f t="shared" si="162"/>
        <v/>
      </c>
      <c r="U1762" s="660" t="str">
        <f t="shared" si="163"/>
        <v/>
      </c>
      <c r="V1762" s="660" t="str">
        <f t="shared" si="164"/>
        <v/>
      </c>
      <c r="W1762" s="660" t="str">
        <f t="shared" si="165"/>
        <v/>
      </c>
      <c r="X1762" s="660" t="str">
        <f t="shared" si="166"/>
        <v/>
      </c>
      <c r="Y1762" s="660" t="str">
        <f t="shared" si="167"/>
        <v/>
      </c>
    </row>
    <row r="1763" spans="1:25" ht="16" x14ac:dyDescent="0.2">
      <c r="A1763" s="679"/>
      <c r="B1763" s="679"/>
      <c r="C1763" s="715"/>
      <c r="D1763" s="715"/>
      <c r="S1763" s="660"/>
      <c r="T1763" s="660" t="str">
        <f t="shared" si="162"/>
        <v/>
      </c>
      <c r="U1763" s="660" t="str">
        <f t="shared" si="163"/>
        <v/>
      </c>
      <c r="V1763" s="660" t="str">
        <f t="shared" si="164"/>
        <v/>
      </c>
      <c r="W1763" s="660" t="str">
        <f t="shared" si="165"/>
        <v/>
      </c>
      <c r="X1763" s="660" t="str">
        <f t="shared" si="166"/>
        <v/>
      </c>
      <c r="Y1763" s="660" t="str">
        <f t="shared" si="167"/>
        <v/>
      </c>
    </row>
    <row r="1764" spans="1:25" ht="16" x14ac:dyDescent="0.2">
      <c r="A1764" s="679"/>
      <c r="B1764" s="679"/>
      <c r="C1764" s="715"/>
      <c r="D1764" s="715"/>
      <c r="S1764" s="660"/>
      <c r="T1764" s="660" t="str">
        <f t="shared" si="162"/>
        <v/>
      </c>
      <c r="U1764" s="660" t="str">
        <f t="shared" si="163"/>
        <v/>
      </c>
      <c r="V1764" s="660" t="str">
        <f t="shared" si="164"/>
        <v/>
      </c>
      <c r="W1764" s="660" t="str">
        <f t="shared" si="165"/>
        <v/>
      </c>
      <c r="X1764" s="660" t="str">
        <f t="shared" si="166"/>
        <v/>
      </c>
      <c r="Y1764" s="660" t="str">
        <f t="shared" si="167"/>
        <v/>
      </c>
    </row>
    <row r="1765" spans="1:25" ht="16" x14ac:dyDescent="0.2">
      <c r="A1765" s="679"/>
      <c r="B1765" s="679"/>
      <c r="C1765" s="715"/>
      <c r="D1765" s="715"/>
      <c r="S1765" s="660"/>
      <c r="T1765" s="660" t="str">
        <f t="shared" si="162"/>
        <v/>
      </c>
      <c r="U1765" s="660" t="str">
        <f t="shared" si="163"/>
        <v/>
      </c>
      <c r="V1765" s="660" t="str">
        <f t="shared" si="164"/>
        <v/>
      </c>
      <c r="W1765" s="660" t="str">
        <f t="shared" si="165"/>
        <v/>
      </c>
      <c r="X1765" s="660" t="str">
        <f t="shared" si="166"/>
        <v/>
      </c>
      <c r="Y1765" s="660" t="str">
        <f t="shared" si="167"/>
        <v/>
      </c>
    </row>
    <row r="1766" spans="1:25" ht="16" x14ac:dyDescent="0.2">
      <c r="A1766" s="679"/>
      <c r="B1766" s="679"/>
      <c r="C1766" s="715"/>
      <c r="D1766" s="715"/>
      <c r="S1766" s="660"/>
      <c r="T1766" s="660" t="str">
        <f t="shared" si="162"/>
        <v/>
      </c>
      <c r="U1766" s="660" t="str">
        <f t="shared" si="163"/>
        <v/>
      </c>
      <c r="V1766" s="660" t="str">
        <f t="shared" si="164"/>
        <v/>
      </c>
      <c r="W1766" s="660" t="str">
        <f t="shared" si="165"/>
        <v/>
      </c>
      <c r="X1766" s="660" t="str">
        <f t="shared" si="166"/>
        <v/>
      </c>
      <c r="Y1766" s="660" t="str">
        <f t="shared" si="167"/>
        <v/>
      </c>
    </row>
    <row r="1767" spans="1:25" ht="16" x14ac:dyDescent="0.2">
      <c r="A1767" s="679"/>
      <c r="B1767" s="679"/>
      <c r="C1767" s="715"/>
      <c r="D1767" s="715"/>
      <c r="S1767" s="660"/>
      <c r="T1767" s="660" t="str">
        <f t="shared" si="162"/>
        <v/>
      </c>
      <c r="U1767" s="660" t="str">
        <f t="shared" si="163"/>
        <v/>
      </c>
      <c r="V1767" s="660" t="str">
        <f t="shared" si="164"/>
        <v/>
      </c>
      <c r="W1767" s="660" t="str">
        <f t="shared" si="165"/>
        <v/>
      </c>
      <c r="X1767" s="660" t="str">
        <f t="shared" si="166"/>
        <v/>
      </c>
      <c r="Y1767" s="660" t="str">
        <f t="shared" si="167"/>
        <v/>
      </c>
    </row>
    <row r="1768" spans="1:25" ht="16" x14ac:dyDescent="0.2">
      <c r="A1768" s="679"/>
      <c r="B1768" s="679"/>
      <c r="C1768" s="715"/>
      <c r="D1768" s="715"/>
      <c r="S1768" s="660"/>
      <c r="T1768" s="660" t="str">
        <f t="shared" si="162"/>
        <v/>
      </c>
      <c r="U1768" s="660" t="str">
        <f t="shared" si="163"/>
        <v/>
      </c>
      <c r="V1768" s="660" t="str">
        <f t="shared" si="164"/>
        <v/>
      </c>
      <c r="W1768" s="660" t="str">
        <f t="shared" si="165"/>
        <v/>
      </c>
      <c r="X1768" s="660" t="str">
        <f t="shared" si="166"/>
        <v/>
      </c>
      <c r="Y1768" s="660" t="str">
        <f t="shared" si="167"/>
        <v/>
      </c>
    </row>
    <row r="1769" spans="1:25" ht="16" x14ac:dyDescent="0.2">
      <c r="A1769" s="679"/>
      <c r="B1769" s="679"/>
      <c r="C1769" s="715"/>
      <c r="D1769" s="715"/>
      <c r="S1769" s="660"/>
      <c r="T1769" s="660" t="str">
        <f t="shared" si="162"/>
        <v/>
      </c>
      <c r="U1769" s="660" t="str">
        <f t="shared" si="163"/>
        <v/>
      </c>
      <c r="V1769" s="660" t="str">
        <f t="shared" si="164"/>
        <v/>
      </c>
      <c r="W1769" s="660" t="str">
        <f t="shared" si="165"/>
        <v/>
      </c>
      <c r="X1769" s="660" t="str">
        <f t="shared" si="166"/>
        <v/>
      </c>
      <c r="Y1769" s="660" t="str">
        <f t="shared" si="167"/>
        <v/>
      </c>
    </row>
    <row r="1770" spans="1:25" ht="16" x14ac:dyDescent="0.2">
      <c r="A1770" s="679"/>
      <c r="B1770" s="679"/>
      <c r="C1770" s="715"/>
      <c r="D1770" s="715"/>
      <c r="S1770" s="660"/>
      <c r="T1770" s="660" t="str">
        <f t="shared" si="162"/>
        <v/>
      </c>
      <c r="U1770" s="660" t="str">
        <f t="shared" si="163"/>
        <v/>
      </c>
      <c r="V1770" s="660" t="str">
        <f t="shared" si="164"/>
        <v/>
      </c>
      <c r="W1770" s="660" t="str">
        <f t="shared" si="165"/>
        <v/>
      </c>
      <c r="X1770" s="660" t="str">
        <f t="shared" si="166"/>
        <v/>
      </c>
      <c r="Y1770" s="660" t="str">
        <f t="shared" si="167"/>
        <v/>
      </c>
    </row>
    <row r="1771" spans="1:25" ht="16" x14ac:dyDescent="0.2">
      <c r="A1771" s="679"/>
      <c r="B1771" s="679"/>
      <c r="C1771" s="715"/>
      <c r="D1771" s="715"/>
      <c r="S1771" s="660"/>
      <c r="T1771" s="660" t="str">
        <f t="shared" si="162"/>
        <v/>
      </c>
      <c r="U1771" s="660" t="str">
        <f t="shared" si="163"/>
        <v/>
      </c>
      <c r="V1771" s="660" t="str">
        <f t="shared" si="164"/>
        <v/>
      </c>
      <c r="W1771" s="660" t="str">
        <f t="shared" si="165"/>
        <v/>
      </c>
      <c r="X1771" s="660" t="str">
        <f t="shared" si="166"/>
        <v/>
      </c>
      <c r="Y1771" s="660" t="str">
        <f t="shared" si="167"/>
        <v/>
      </c>
    </row>
    <row r="1772" spans="1:25" ht="16" x14ac:dyDescent="0.2">
      <c r="A1772" s="679"/>
      <c r="B1772" s="679"/>
      <c r="C1772" s="715"/>
      <c r="D1772" s="715"/>
      <c r="S1772" s="660"/>
      <c r="T1772" s="660" t="str">
        <f t="shared" si="162"/>
        <v/>
      </c>
      <c r="U1772" s="660" t="str">
        <f t="shared" si="163"/>
        <v/>
      </c>
      <c r="V1772" s="660" t="str">
        <f t="shared" si="164"/>
        <v/>
      </c>
      <c r="W1772" s="660" t="str">
        <f t="shared" si="165"/>
        <v/>
      </c>
      <c r="X1772" s="660" t="str">
        <f t="shared" si="166"/>
        <v/>
      </c>
      <c r="Y1772" s="660" t="str">
        <f t="shared" si="167"/>
        <v/>
      </c>
    </row>
    <row r="1773" spans="1:25" ht="16" x14ac:dyDescent="0.2">
      <c r="A1773" s="679"/>
      <c r="B1773" s="679"/>
      <c r="C1773" s="715"/>
      <c r="D1773" s="715"/>
      <c r="S1773" s="660"/>
      <c r="T1773" s="660" t="str">
        <f t="shared" si="162"/>
        <v/>
      </c>
      <c r="U1773" s="660" t="str">
        <f t="shared" si="163"/>
        <v/>
      </c>
      <c r="V1773" s="660" t="str">
        <f t="shared" si="164"/>
        <v/>
      </c>
      <c r="W1773" s="660" t="str">
        <f t="shared" si="165"/>
        <v/>
      </c>
      <c r="X1773" s="660" t="str">
        <f t="shared" si="166"/>
        <v/>
      </c>
      <c r="Y1773" s="660" t="str">
        <f t="shared" si="167"/>
        <v/>
      </c>
    </row>
    <row r="1774" spans="1:25" ht="16" x14ac:dyDescent="0.2">
      <c r="A1774" s="679"/>
      <c r="B1774" s="679"/>
      <c r="C1774" s="715"/>
      <c r="D1774" s="715"/>
      <c r="S1774" s="660"/>
      <c r="T1774" s="660" t="str">
        <f t="shared" si="162"/>
        <v/>
      </c>
      <c r="U1774" s="660" t="str">
        <f t="shared" si="163"/>
        <v/>
      </c>
      <c r="V1774" s="660" t="str">
        <f t="shared" si="164"/>
        <v/>
      </c>
      <c r="W1774" s="660" t="str">
        <f t="shared" si="165"/>
        <v/>
      </c>
      <c r="X1774" s="660" t="str">
        <f t="shared" si="166"/>
        <v/>
      </c>
      <c r="Y1774" s="660" t="str">
        <f t="shared" si="167"/>
        <v/>
      </c>
    </row>
    <row r="1775" spans="1:25" ht="16" x14ac:dyDescent="0.2">
      <c r="A1775" s="679"/>
      <c r="B1775" s="679"/>
      <c r="C1775" s="715"/>
      <c r="D1775" s="715"/>
      <c r="S1775" s="660"/>
      <c r="T1775" s="660" t="str">
        <f t="shared" si="162"/>
        <v/>
      </c>
      <c r="U1775" s="660" t="str">
        <f t="shared" si="163"/>
        <v/>
      </c>
      <c r="V1775" s="660" t="str">
        <f t="shared" si="164"/>
        <v/>
      </c>
      <c r="W1775" s="660" t="str">
        <f t="shared" si="165"/>
        <v/>
      </c>
      <c r="X1775" s="660" t="str">
        <f t="shared" si="166"/>
        <v/>
      </c>
      <c r="Y1775" s="660" t="str">
        <f t="shared" si="167"/>
        <v/>
      </c>
    </row>
    <row r="1776" spans="1:25" ht="16" x14ac:dyDescent="0.2">
      <c r="A1776" s="679"/>
      <c r="B1776" s="679"/>
      <c r="C1776" s="715"/>
      <c r="D1776" s="715"/>
      <c r="S1776" s="660"/>
      <c r="T1776" s="660" t="str">
        <f t="shared" si="162"/>
        <v/>
      </c>
      <c r="U1776" s="660" t="str">
        <f t="shared" si="163"/>
        <v/>
      </c>
      <c r="V1776" s="660" t="str">
        <f t="shared" si="164"/>
        <v/>
      </c>
      <c r="W1776" s="660" t="str">
        <f t="shared" si="165"/>
        <v/>
      </c>
      <c r="X1776" s="660" t="str">
        <f t="shared" si="166"/>
        <v/>
      </c>
      <c r="Y1776" s="660" t="str">
        <f t="shared" si="167"/>
        <v/>
      </c>
    </row>
    <row r="1777" spans="1:25" ht="16" x14ac:dyDescent="0.2">
      <c r="A1777" s="679"/>
      <c r="B1777" s="679"/>
      <c r="C1777" s="715"/>
      <c r="D1777" s="715"/>
      <c r="S1777" s="660"/>
      <c r="T1777" s="660" t="str">
        <f t="shared" si="162"/>
        <v/>
      </c>
      <c r="U1777" s="660" t="str">
        <f t="shared" si="163"/>
        <v/>
      </c>
      <c r="V1777" s="660" t="str">
        <f t="shared" si="164"/>
        <v/>
      </c>
      <c r="W1777" s="660" t="str">
        <f t="shared" si="165"/>
        <v/>
      </c>
      <c r="X1777" s="660" t="str">
        <f t="shared" si="166"/>
        <v/>
      </c>
      <c r="Y1777" s="660" t="str">
        <f t="shared" si="167"/>
        <v/>
      </c>
    </row>
    <row r="1778" spans="1:25" ht="16" x14ac:dyDescent="0.2">
      <c r="A1778" s="679"/>
      <c r="B1778" s="679"/>
      <c r="C1778" s="715"/>
      <c r="D1778" s="715"/>
      <c r="S1778" s="660"/>
      <c r="T1778" s="660" t="str">
        <f t="shared" si="162"/>
        <v/>
      </c>
      <c r="U1778" s="660" t="str">
        <f t="shared" si="163"/>
        <v/>
      </c>
      <c r="V1778" s="660" t="str">
        <f t="shared" si="164"/>
        <v/>
      </c>
      <c r="W1778" s="660" t="str">
        <f t="shared" si="165"/>
        <v/>
      </c>
      <c r="X1778" s="660" t="str">
        <f t="shared" si="166"/>
        <v/>
      </c>
      <c r="Y1778" s="660" t="str">
        <f t="shared" si="167"/>
        <v/>
      </c>
    </row>
    <row r="1779" spans="1:25" ht="16" x14ac:dyDescent="0.2">
      <c r="A1779" s="679"/>
      <c r="B1779" s="679"/>
      <c r="C1779" s="715"/>
      <c r="D1779" s="715"/>
      <c r="S1779" s="660"/>
      <c r="T1779" s="660" t="str">
        <f t="shared" si="162"/>
        <v/>
      </c>
      <c r="U1779" s="660" t="str">
        <f t="shared" si="163"/>
        <v/>
      </c>
      <c r="V1779" s="660" t="str">
        <f t="shared" si="164"/>
        <v/>
      </c>
      <c r="W1779" s="660" t="str">
        <f t="shared" si="165"/>
        <v/>
      </c>
      <c r="X1779" s="660" t="str">
        <f t="shared" si="166"/>
        <v/>
      </c>
      <c r="Y1779" s="660" t="str">
        <f t="shared" si="167"/>
        <v/>
      </c>
    </row>
    <row r="1780" spans="1:25" ht="16" x14ac:dyDescent="0.2">
      <c r="A1780" s="679"/>
      <c r="B1780" s="679"/>
      <c r="C1780" s="715"/>
      <c r="D1780" s="715"/>
      <c r="S1780" s="660"/>
      <c r="T1780" s="660" t="str">
        <f t="shared" si="162"/>
        <v/>
      </c>
      <c r="U1780" s="660" t="str">
        <f t="shared" si="163"/>
        <v/>
      </c>
      <c r="V1780" s="660" t="str">
        <f t="shared" si="164"/>
        <v/>
      </c>
      <c r="W1780" s="660" t="str">
        <f t="shared" si="165"/>
        <v/>
      </c>
      <c r="X1780" s="660" t="str">
        <f t="shared" si="166"/>
        <v/>
      </c>
      <c r="Y1780" s="660" t="str">
        <f t="shared" si="167"/>
        <v/>
      </c>
    </row>
    <row r="1781" spans="1:25" ht="16" x14ac:dyDescent="0.2">
      <c r="A1781" s="679"/>
      <c r="B1781" s="679"/>
      <c r="C1781" s="715"/>
      <c r="D1781" s="715"/>
      <c r="S1781" s="660"/>
      <c r="T1781" s="660" t="str">
        <f t="shared" si="162"/>
        <v/>
      </c>
      <c r="U1781" s="660" t="str">
        <f t="shared" si="163"/>
        <v/>
      </c>
      <c r="V1781" s="660" t="str">
        <f t="shared" si="164"/>
        <v/>
      </c>
      <c r="W1781" s="660" t="str">
        <f t="shared" si="165"/>
        <v/>
      </c>
      <c r="X1781" s="660" t="str">
        <f t="shared" si="166"/>
        <v/>
      </c>
      <c r="Y1781" s="660" t="str">
        <f t="shared" si="167"/>
        <v/>
      </c>
    </row>
    <row r="1782" spans="1:25" ht="16" x14ac:dyDescent="0.2">
      <c r="A1782" s="679"/>
      <c r="B1782" s="679"/>
      <c r="C1782" s="715"/>
      <c r="D1782" s="715"/>
      <c r="S1782" s="660"/>
      <c r="T1782" s="660" t="str">
        <f t="shared" si="162"/>
        <v/>
      </c>
      <c r="U1782" s="660" t="str">
        <f t="shared" si="163"/>
        <v/>
      </c>
      <c r="V1782" s="660" t="str">
        <f t="shared" si="164"/>
        <v/>
      </c>
      <c r="W1782" s="660" t="str">
        <f t="shared" si="165"/>
        <v/>
      </c>
      <c r="X1782" s="660" t="str">
        <f t="shared" si="166"/>
        <v/>
      </c>
      <c r="Y1782" s="660" t="str">
        <f t="shared" si="167"/>
        <v/>
      </c>
    </row>
    <row r="1783" spans="1:25" ht="16" x14ac:dyDescent="0.2">
      <c r="A1783" s="679"/>
      <c r="B1783" s="679"/>
      <c r="C1783" s="715"/>
      <c r="D1783" s="715"/>
      <c r="S1783" s="660"/>
      <c r="T1783" s="660" t="str">
        <f t="shared" si="162"/>
        <v/>
      </c>
      <c r="U1783" s="660" t="str">
        <f t="shared" si="163"/>
        <v/>
      </c>
      <c r="V1783" s="660" t="str">
        <f t="shared" si="164"/>
        <v/>
      </c>
      <c r="W1783" s="660" t="str">
        <f t="shared" si="165"/>
        <v/>
      </c>
      <c r="X1783" s="660" t="str">
        <f t="shared" si="166"/>
        <v/>
      </c>
      <c r="Y1783" s="660" t="str">
        <f t="shared" si="167"/>
        <v/>
      </c>
    </row>
    <row r="1784" spans="1:25" ht="16" x14ac:dyDescent="0.2">
      <c r="A1784" s="679"/>
      <c r="B1784" s="679"/>
      <c r="C1784" s="715"/>
      <c r="D1784" s="715"/>
      <c r="S1784" s="660"/>
      <c r="T1784" s="660" t="str">
        <f t="shared" si="162"/>
        <v/>
      </c>
      <c r="U1784" s="660" t="str">
        <f t="shared" si="163"/>
        <v/>
      </c>
      <c r="V1784" s="660" t="str">
        <f t="shared" si="164"/>
        <v/>
      </c>
      <c r="W1784" s="660" t="str">
        <f t="shared" si="165"/>
        <v/>
      </c>
      <c r="X1784" s="660" t="str">
        <f t="shared" si="166"/>
        <v/>
      </c>
      <c r="Y1784" s="660" t="str">
        <f t="shared" si="167"/>
        <v/>
      </c>
    </row>
    <row r="1785" spans="1:25" ht="16" x14ac:dyDescent="0.2">
      <c r="A1785" s="679"/>
      <c r="B1785" s="679"/>
      <c r="C1785" s="715"/>
      <c r="D1785" s="715"/>
      <c r="S1785" s="660"/>
      <c r="T1785" s="660" t="str">
        <f t="shared" si="162"/>
        <v/>
      </c>
      <c r="U1785" s="660" t="str">
        <f t="shared" si="163"/>
        <v/>
      </c>
      <c r="V1785" s="660" t="str">
        <f t="shared" si="164"/>
        <v/>
      </c>
      <c r="W1785" s="660" t="str">
        <f t="shared" si="165"/>
        <v/>
      </c>
      <c r="X1785" s="660" t="str">
        <f t="shared" si="166"/>
        <v/>
      </c>
      <c r="Y1785" s="660" t="str">
        <f t="shared" si="167"/>
        <v/>
      </c>
    </row>
    <row r="1786" spans="1:25" ht="16" x14ac:dyDescent="0.2">
      <c r="A1786" s="679"/>
      <c r="B1786" s="679"/>
      <c r="C1786" s="715"/>
      <c r="D1786" s="715"/>
      <c r="S1786" s="660"/>
      <c r="T1786" s="660" t="str">
        <f t="shared" si="162"/>
        <v/>
      </c>
      <c r="U1786" s="660" t="str">
        <f t="shared" si="163"/>
        <v/>
      </c>
      <c r="V1786" s="660" t="str">
        <f t="shared" si="164"/>
        <v/>
      </c>
      <c r="W1786" s="660" t="str">
        <f t="shared" si="165"/>
        <v/>
      </c>
      <c r="X1786" s="660" t="str">
        <f t="shared" si="166"/>
        <v/>
      </c>
      <c r="Y1786" s="660" t="str">
        <f t="shared" si="167"/>
        <v/>
      </c>
    </row>
    <row r="1787" spans="1:25" ht="16" x14ac:dyDescent="0.2">
      <c r="A1787" s="679"/>
      <c r="B1787" s="679"/>
      <c r="C1787" s="715"/>
      <c r="D1787" s="715"/>
      <c r="S1787" s="660"/>
      <c r="T1787" s="660" t="str">
        <f t="shared" si="162"/>
        <v/>
      </c>
      <c r="U1787" s="660" t="str">
        <f t="shared" si="163"/>
        <v/>
      </c>
      <c r="V1787" s="660" t="str">
        <f t="shared" si="164"/>
        <v/>
      </c>
      <c r="W1787" s="660" t="str">
        <f t="shared" si="165"/>
        <v/>
      </c>
      <c r="X1787" s="660" t="str">
        <f t="shared" si="166"/>
        <v/>
      </c>
      <c r="Y1787" s="660" t="str">
        <f t="shared" si="167"/>
        <v/>
      </c>
    </row>
    <row r="1788" spans="1:25" ht="16" x14ac:dyDescent="0.2">
      <c r="A1788" s="679"/>
      <c r="B1788" s="679"/>
      <c r="C1788" s="715"/>
      <c r="D1788" s="715"/>
      <c r="S1788" s="660"/>
      <c r="T1788" s="660" t="str">
        <f t="shared" si="162"/>
        <v/>
      </c>
      <c r="U1788" s="660" t="str">
        <f t="shared" si="163"/>
        <v/>
      </c>
      <c r="V1788" s="660" t="str">
        <f t="shared" si="164"/>
        <v/>
      </c>
      <c r="W1788" s="660" t="str">
        <f t="shared" si="165"/>
        <v/>
      </c>
      <c r="X1788" s="660" t="str">
        <f t="shared" si="166"/>
        <v/>
      </c>
      <c r="Y1788" s="660" t="str">
        <f t="shared" si="167"/>
        <v/>
      </c>
    </row>
    <row r="1789" spans="1:25" ht="16" x14ac:dyDescent="0.2">
      <c r="A1789" s="679"/>
      <c r="B1789" s="679"/>
      <c r="C1789" s="715"/>
      <c r="D1789" s="715"/>
      <c r="S1789" s="660"/>
      <c r="T1789" s="660" t="str">
        <f t="shared" si="162"/>
        <v/>
      </c>
      <c r="U1789" s="660" t="str">
        <f t="shared" si="163"/>
        <v/>
      </c>
      <c r="V1789" s="660" t="str">
        <f t="shared" si="164"/>
        <v/>
      </c>
      <c r="W1789" s="660" t="str">
        <f t="shared" si="165"/>
        <v/>
      </c>
      <c r="X1789" s="660" t="str">
        <f t="shared" si="166"/>
        <v/>
      </c>
      <c r="Y1789" s="660" t="str">
        <f t="shared" si="167"/>
        <v/>
      </c>
    </row>
    <row r="1790" spans="1:25" ht="16" x14ac:dyDescent="0.2">
      <c r="A1790" s="679"/>
      <c r="B1790" s="679"/>
      <c r="C1790" s="715"/>
      <c r="D1790" s="715"/>
      <c r="S1790" s="660"/>
      <c r="T1790" s="660" t="str">
        <f t="shared" si="162"/>
        <v/>
      </c>
      <c r="U1790" s="660" t="str">
        <f t="shared" si="163"/>
        <v/>
      </c>
      <c r="V1790" s="660" t="str">
        <f t="shared" si="164"/>
        <v/>
      </c>
      <c r="W1790" s="660" t="str">
        <f t="shared" si="165"/>
        <v/>
      </c>
      <c r="X1790" s="660" t="str">
        <f t="shared" si="166"/>
        <v/>
      </c>
      <c r="Y1790" s="660" t="str">
        <f t="shared" si="167"/>
        <v/>
      </c>
    </row>
    <row r="1791" spans="1:25" ht="16" x14ac:dyDescent="0.2">
      <c r="A1791" s="679"/>
      <c r="B1791" s="679"/>
      <c r="C1791" s="715"/>
      <c r="D1791" s="715"/>
      <c r="S1791" s="660"/>
      <c r="T1791" s="660" t="str">
        <f t="shared" si="162"/>
        <v/>
      </c>
      <c r="U1791" s="660" t="str">
        <f t="shared" si="163"/>
        <v/>
      </c>
      <c r="V1791" s="660" t="str">
        <f t="shared" si="164"/>
        <v/>
      </c>
      <c r="W1791" s="660" t="str">
        <f t="shared" si="165"/>
        <v/>
      </c>
      <c r="X1791" s="660" t="str">
        <f t="shared" si="166"/>
        <v/>
      </c>
      <c r="Y1791" s="660" t="str">
        <f t="shared" si="167"/>
        <v/>
      </c>
    </row>
    <row r="1792" spans="1:25" ht="16" x14ac:dyDescent="0.2">
      <c r="A1792" s="679"/>
      <c r="B1792" s="679"/>
      <c r="C1792" s="715"/>
      <c r="D1792" s="715"/>
      <c r="S1792" s="660"/>
      <c r="T1792" s="660" t="str">
        <f t="shared" si="162"/>
        <v/>
      </c>
      <c r="U1792" s="660" t="str">
        <f t="shared" si="163"/>
        <v/>
      </c>
      <c r="V1792" s="660" t="str">
        <f t="shared" si="164"/>
        <v/>
      </c>
      <c r="W1792" s="660" t="str">
        <f t="shared" si="165"/>
        <v/>
      </c>
      <c r="X1792" s="660" t="str">
        <f t="shared" si="166"/>
        <v/>
      </c>
      <c r="Y1792" s="660" t="str">
        <f t="shared" si="167"/>
        <v/>
      </c>
    </row>
    <row r="1793" spans="1:25" ht="16" x14ac:dyDescent="0.2">
      <c r="A1793" s="679"/>
      <c r="B1793" s="679"/>
      <c r="C1793" s="715"/>
      <c r="D1793" s="715"/>
      <c r="S1793" s="660"/>
      <c r="T1793" s="660" t="str">
        <f t="shared" si="162"/>
        <v/>
      </c>
      <c r="U1793" s="660" t="str">
        <f t="shared" si="163"/>
        <v/>
      </c>
      <c r="V1793" s="660" t="str">
        <f t="shared" si="164"/>
        <v/>
      </c>
      <c r="W1793" s="660" t="str">
        <f t="shared" si="165"/>
        <v/>
      </c>
      <c r="X1793" s="660" t="str">
        <f t="shared" si="166"/>
        <v/>
      </c>
      <c r="Y1793" s="660" t="str">
        <f t="shared" si="167"/>
        <v/>
      </c>
    </row>
    <row r="1794" spans="1:25" ht="16" x14ac:dyDescent="0.2">
      <c r="A1794" s="679"/>
      <c r="B1794" s="679"/>
      <c r="C1794" s="715"/>
      <c r="D1794" s="715"/>
      <c r="S1794" s="660"/>
      <c r="T1794" s="660" t="str">
        <f t="shared" si="162"/>
        <v/>
      </c>
      <c r="U1794" s="660" t="str">
        <f t="shared" si="163"/>
        <v/>
      </c>
      <c r="V1794" s="660" t="str">
        <f t="shared" si="164"/>
        <v/>
      </c>
      <c r="W1794" s="660" t="str">
        <f t="shared" si="165"/>
        <v/>
      </c>
      <c r="X1794" s="660" t="str">
        <f t="shared" si="166"/>
        <v/>
      </c>
      <c r="Y1794" s="660" t="str">
        <f t="shared" si="167"/>
        <v/>
      </c>
    </row>
    <row r="1795" spans="1:25" ht="16" x14ac:dyDescent="0.2">
      <c r="A1795" s="679"/>
      <c r="B1795" s="679"/>
      <c r="C1795" s="715"/>
      <c r="D1795" s="715"/>
      <c r="S1795" s="660"/>
      <c r="T1795" s="660" t="str">
        <f t="shared" si="162"/>
        <v/>
      </c>
      <c r="U1795" s="660" t="str">
        <f t="shared" si="163"/>
        <v/>
      </c>
      <c r="V1795" s="660" t="str">
        <f t="shared" si="164"/>
        <v/>
      </c>
      <c r="W1795" s="660" t="str">
        <f t="shared" si="165"/>
        <v/>
      </c>
      <c r="X1795" s="660" t="str">
        <f t="shared" si="166"/>
        <v/>
      </c>
      <c r="Y1795" s="660" t="str">
        <f t="shared" si="167"/>
        <v/>
      </c>
    </row>
    <row r="1796" spans="1:25" ht="16" x14ac:dyDescent="0.2">
      <c r="A1796" s="679"/>
      <c r="B1796" s="679"/>
      <c r="C1796" s="715"/>
      <c r="D1796" s="715"/>
      <c r="S1796" s="660"/>
      <c r="T1796" s="660" t="str">
        <f t="shared" ref="T1796:T1859" si="168">IF(LEN($A1796)&gt;=2,LEFT($A1796,6),"")</f>
        <v/>
      </c>
      <c r="U1796" s="660" t="str">
        <f t="shared" ref="U1796:U1859" si="169">IF(LEN($A1796)&gt;=2,LEFT($A1796,5),"")</f>
        <v/>
      </c>
      <c r="V1796" s="660" t="str">
        <f t="shared" ref="V1796:V1859" si="170">IF(LEN($A1796)&gt;=2,LEFT($A1796,4),"")</f>
        <v/>
      </c>
      <c r="W1796" s="660" t="str">
        <f t="shared" ref="W1796:W1859" si="171">IF(LEN($A1796)&gt;=2,LEFT($A1796,3),"")</f>
        <v/>
      </c>
      <c r="X1796" s="660" t="str">
        <f t="shared" ref="X1796:X1859" si="172">IF(LEN($A1796)&gt;=2,LEFT($A1796,2),"")</f>
        <v/>
      </c>
      <c r="Y1796" s="660" t="str">
        <f t="shared" ref="Y1796:Y1859" si="173">IF(LEN($A1796)&gt;=2,LEFT($A1796,1),"")</f>
        <v/>
      </c>
    </row>
    <row r="1797" spans="1:25" ht="16" x14ac:dyDescent="0.2">
      <c r="A1797" s="679"/>
      <c r="B1797" s="679"/>
      <c r="C1797" s="715"/>
      <c r="D1797" s="715"/>
      <c r="S1797" s="660"/>
      <c r="T1797" s="660" t="str">
        <f t="shared" si="168"/>
        <v/>
      </c>
      <c r="U1797" s="660" t="str">
        <f t="shared" si="169"/>
        <v/>
      </c>
      <c r="V1797" s="660" t="str">
        <f t="shared" si="170"/>
        <v/>
      </c>
      <c r="W1797" s="660" t="str">
        <f t="shared" si="171"/>
        <v/>
      </c>
      <c r="X1797" s="660" t="str">
        <f t="shared" si="172"/>
        <v/>
      </c>
      <c r="Y1797" s="660" t="str">
        <f t="shared" si="173"/>
        <v/>
      </c>
    </row>
    <row r="1798" spans="1:25" ht="16" x14ac:dyDescent="0.2">
      <c r="A1798" s="679"/>
      <c r="B1798" s="679"/>
      <c r="C1798" s="715"/>
      <c r="D1798" s="715"/>
      <c r="S1798" s="660"/>
      <c r="T1798" s="660" t="str">
        <f t="shared" si="168"/>
        <v/>
      </c>
      <c r="U1798" s="660" t="str">
        <f t="shared" si="169"/>
        <v/>
      </c>
      <c r="V1798" s="660" t="str">
        <f t="shared" si="170"/>
        <v/>
      </c>
      <c r="W1798" s="660" t="str">
        <f t="shared" si="171"/>
        <v/>
      </c>
      <c r="X1798" s="660" t="str">
        <f t="shared" si="172"/>
        <v/>
      </c>
      <c r="Y1798" s="660" t="str">
        <f t="shared" si="173"/>
        <v/>
      </c>
    </row>
    <row r="1799" spans="1:25" ht="16" x14ac:dyDescent="0.2">
      <c r="A1799" s="679"/>
      <c r="B1799" s="679"/>
      <c r="C1799" s="715"/>
      <c r="D1799" s="715"/>
      <c r="S1799" s="660"/>
      <c r="T1799" s="660" t="str">
        <f t="shared" si="168"/>
        <v/>
      </c>
      <c r="U1799" s="660" t="str">
        <f t="shared" si="169"/>
        <v/>
      </c>
      <c r="V1799" s="660" t="str">
        <f t="shared" si="170"/>
        <v/>
      </c>
      <c r="W1799" s="660" t="str">
        <f t="shared" si="171"/>
        <v/>
      </c>
      <c r="X1799" s="660" t="str">
        <f t="shared" si="172"/>
        <v/>
      </c>
      <c r="Y1799" s="660" t="str">
        <f t="shared" si="173"/>
        <v/>
      </c>
    </row>
    <row r="1800" spans="1:25" ht="16" x14ac:dyDescent="0.2">
      <c r="A1800" s="679"/>
      <c r="B1800" s="679"/>
      <c r="C1800" s="715"/>
      <c r="D1800" s="715"/>
      <c r="S1800" s="660"/>
      <c r="T1800" s="660" t="str">
        <f t="shared" si="168"/>
        <v/>
      </c>
      <c r="U1800" s="660" t="str">
        <f t="shared" si="169"/>
        <v/>
      </c>
      <c r="V1800" s="660" t="str">
        <f t="shared" si="170"/>
        <v/>
      </c>
      <c r="W1800" s="660" t="str">
        <f t="shared" si="171"/>
        <v/>
      </c>
      <c r="X1800" s="660" t="str">
        <f t="shared" si="172"/>
        <v/>
      </c>
      <c r="Y1800" s="660" t="str">
        <f t="shared" si="173"/>
        <v/>
      </c>
    </row>
    <row r="1801" spans="1:25" ht="16" x14ac:dyDescent="0.2">
      <c r="A1801" s="679"/>
      <c r="B1801" s="679"/>
      <c r="C1801" s="715"/>
      <c r="D1801" s="715"/>
      <c r="S1801" s="660"/>
      <c r="T1801" s="660" t="str">
        <f t="shared" si="168"/>
        <v/>
      </c>
      <c r="U1801" s="660" t="str">
        <f t="shared" si="169"/>
        <v/>
      </c>
      <c r="V1801" s="660" t="str">
        <f t="shared" si="170"/>
        <v/>
      </c>
      <c r="W1801" s="660" t="str">
        <f t="shared" si="171"/>
        <v/>
      </c>
      <c r="X1801" s="660" t="str">
        <f t="shared" si="172"/>
        <v/>
      </c>
      <c r="Y1801" s="660" t="str">
        <f t="shared" si="173"/>
        <v/>
      </c>
    </row>
    <row r="1802" spans="1:25" ht="16" x14ac:dyDescent="0.2">
      <c r="A1802" s="679"/>
      <c r="B1802" s="679"/>
      <c r="C1802" s="715"/>
      <c r="D1802" s="715"/>
      <c r="S1802" s="660"/>
      <c r="T1802" s="660" t="str">
        <f t="shared" si="168"/>
        <v/>
      </c>
      <c r="U1802" s="660" t="str">
        <f t="shared" si="169"/>
        <v/>
      </c>
      <c r="V1802" s="660" t="str">
        <f t="shared" si="170"/>
        <v/>
      </c>
      <c r="W1802" s="660" t="str">
        <f t="shared" si="171"/>
        <v/>
      </c>
      <c r="X1802" s="660" t="str">
        <f t="shared" si="172"/>
        <v/>
      </c>
      <c r="Y1802" s="660" t="str">
        <f t="shared" si="173"/>
        <v/>
      </c>
    </row>
    <row r="1803" spans="1:25" ht="16" x14ac:dyDescent="0.2">
      <c r="A1803" s="679"/>
      <c r="B1803" s="679"/>
      <c r="C1803" s="715"/>
      <c r="D1803" s="715"/>
      <c r="S1803" s="660"/>
      <c r="T1803" s="660" t="str">
        <f t="shared" si="168"/>
        <v/>
      </c>
      <c r="U1803" s="660" t="str">
        <f t="shared" si="169"/>
        <v/>
      </c>
      <c r="V1803" s="660" t="str">
        <f t="shared" si="170"/>
        <v/>
      </c>
      <c r="W1803" s="660" t="str">
        <f t="shared" si="171"/>
        <v/>
      </c>
      <c r="X1803" s="660" t="str">
        <f t="shared" si="172"/>
        <v/>
      </c>
      <c r="Y1803" s="660" t="str">
        <f t="shared" si="173"/>
        <v/>
      </c>
    </row>
    <row r="1804" spans="1:25" ht="16" x14ac:dyDescent="0.2">
      <c r="A1804" s="679"/>
      <c r="B1804" s="679"/>
      <c r="C1804" s="715"/>
      <c r="D1804" s="715"/>
      <c r="S1804" s="660"/>
      <c r="T1804" s="660" t="str">
        <f t="shared" si="168"/>
        <v/>
      </c>
      <c r="U1804" s="660" t="str">
        <f t="shared" si="169"/>
        <v/>
      </c>
      <c r="V1804" s="660" t="str">
        <f t="shared" si="170"/>
        <v/>
      </c>
      <c r="W1804" s="660" t="str">
        <f t="shared" si="171"/>
        <v/>
      </c>
      <c r="X1804" s="660" t="str">
        <f t="shared" si="172"/>
        <v/>
      </c>
      <c r="Y1804" s="660" t="str">
        <f t="shared" si="173"/>
        <v/>
      </c>
    </row>
    <row r="1805" spans="1:25" ht="16" x14ac:dyDescent="0.2">
      <c r="A1805" s="679"/>
      <c r="B1805" s="679"/>
      <c r="C1805" s="715"/>
      <c r="D1805" s="715"/>
      <c r="S1805" s="660"/>
      <c r="T1805" s="660" t="str">
        <f t="shared" si="168"/>
        <v/>
      </c>
      <c r="U1805" s="660" t="str">
        <f t="shared" si="169"/>
        <v/>
      </c>
      <c r="V1805" s="660" t="str">
        <f t="shared" si="170"/>
        <v/>
      </c>
      <c r="W1805" s="660" t="str">
        <f t="shared" si="171"/>
        <v/>
      </c>
      <c r="X1805" s="660" t="str">
        <f t="shared" si="172"/>
        <v/>
      </c>
      <c r="Y1805" s="660" t="str">
        <f t="shared" si="173"/>
        <v/>
      </c>
    </row>
    <row r="1806" spans="1:25" ht="16" x14ac:dyDescent="0.2">
      <c r="A1806" s="679"/>
      <c r="B1806" s="679"/>
      <c r="C1806" s="715"/>
      <c r="D1806" s="715"/>
      <c r="S1806" s="660"/>
      <c r="T1806" s="660" t="str">
        <f t="shared" si="168"/>
        <v/>
      </c>
      <c r="U1806" s="660" t="str">
        <f t="shared" si="169"/>
        <v/>
      </c>
      <c r="V1806" s="660" t="str">
        <f t="shared" si="170"/>
        <v/>
      </c>
      <c r="W1806" s="660" t="str">
        <f t="shared" si="171"/>
        <v/>
      </c>
      <c r="X1806" s="660" t="str">
        <f t="shared" si="172"/>
        <v/>
      </c>
      <c r="Y1806" s="660" t="str">
        <f t="shared" si="173"/>
        <v/>
      </c>
    </row>
    <row r="1807" spans="1:25" ht="16" x14ac:dyDescent="0.2">
      <c r="A1807" s="679"/>
      <c r="B1807" s="679"/>
      <c r="C1807" s="715"/>
      <c r="D1807" s="715"/>
      <c r="S1807" s="660"/>
      <c r="T1807" s="660" t="str">
        <f t="shared" si="168"/>
        <v/>
      </c>
      <c r="U1807" s="660" t="str">
        <f t="shared" si="169"/>
        <v/>
      </c>
      <c r="V1807" s="660" t="str">
        <f t="shared" si="170"/>
        <v/>
      </c>
      <c r="W1807" s="660" t="str">
        <f t="shared" si="171"/>
        <v/>
      </c>
      <c r="X1807" s="660" t="str">
        <f t="shared" si="172"/>
        <v/>
      </c>
      <c r="Y1807" s="660" t="str">
        <f t="shared" si="173"/>
        <v/>
      </c>
    </row>
    <row r="1808" spans="1:25" ht="16" x14ac:dyDescent="0.2">
      <c r="A1808" s="679"/>
      <c r="B1808" s="679"/>
      <c r="C1808" s="715"/>
      <c r="D1808" s="715"/>
      <c r="S1808" s="660"/>
      <c r="T1808" s="660" t="str">
        <f t="shared" si="168"/>
        <v/>
      </c>
      <c r="U1808" s="660" t="str">
        <f t="shared" si="169"/>
        <v/>
      </c>
      <c r="V1808" s="660" t="str">
        <f t="shared" si="170"/>
        <v/>
      </c>
      <c r="W1808" s="660" t="str">
        <f t="shared" si="171"/>
        <v/>
      </c>
      <c r="X1808" s="660" t="str">
        <f t="shared" si="172"/>
        <v/>
      </c>
      <c r="Y1808" s="660" t="str">
        <f t="shared" si="173"/>
        <v/>
      </c>
    </row>
    <row r="1809" spans="1:25" ht="16" x14ac:dyDescent="0.2">
      <c r="A1809" s="679"/>
      <c r="B1809" s="679"/>
      <c r="C1809" s="715"/>
      <c r="D1809" s="715"/>
      <c r="S1809" s="660"/>
      <c r="T1809" s="660" t="str">
        <f t="shared" si="168"/>
        <v/>
      </c>
      <c r="U1809" s="660" t="str">
        <f t="shared" si="169"/>
        <v/>
      </c>
      <c r="V1809" s="660" t="str">
        <f t="shared" si="170"/>
        <v/>
      </c>
      <c r="W1809" s="660" t="str">
        <f t="shared" si="171"/>
        <v/>
      </c>
      <c r="X1809" s="660" t="str">
        <f t="shared" si="172"/>
        <v/>
      </c>
      <c r="Y1809" s="660" t="str">
        <f t="shared" si="173"/>
        <v/>
      </c>
    </row>
    <row r="1810" spans="1:25" ht="16" x14ac:dyDescent="0.2">
      <c r="A1810" s="679"/>
      <c r="B1810" s="679"/>
      <c r="C1810" s="715"/>
      <c r="D1810" s="715"/>
      <c r="S1810" s="660"/>
      <c r="T1810" s="660" t="str">
        <f t="shared" si="168"/>
        <v/>
      </c>
      <c r="U1810" s="660" t="str">
        <f t="shared" si="169"/>
        <v/>
      </c>
      <c r="V1810" s="660" t="str">
        <f t="shared" si="170"/>
        <v/>
      </c>
      <c r="W1810" s="660" t="str">
        <f t="shared" si="171"/>
        <v/>
      </c>
      <c r="X1810" s="660" t="str">
        <f t="shared" si="172"/>
        <v/>
      </c>
      <c r="Y1810" s="660" t="str">
        <f t="shared" si="173"/>
        <v/>
      </c>
    </row>
    <row r="1811" spans="1:25" ht="16" x14ac:dyDescent="0.2">
      <c r="A1811" s="679"/>
      <c r="B1811" s="679"/>
      <c r="C1811" s="715"/>
      <c r="D1811" s="715"/>
      <c r="S1811" s="660"/>
      <c r="T1811" s="660" t="str">
        <f t="shared" si="168"/>
        <v/>
      </c>
      <c r="U1811" s="660" t="str">
        <f t="shared" si="169"/>
        <v/>
      </c>
      <c r="V1811" s="660" t="str">
        <f t="shared" si="170"/>
        <v/>
      </c>
      <c r="W1811" s="660" t="str">
        <f t="shared" si="171"/>
        <v/>
      </c>
      <c r="X1811" s="660" t="str">
        <f t="shared" si="172"/>
        <v/>
      </c>
      <c r="Y1811" s="660" t="str">
        <f t="shared" si="173"/>
        <v/>
      </c>
    </row>
    <row r="1812" spans="1:25" ht="16" x14ac:dyDescent="0.2">
      <c r="A1812" s="679"/>
      <c r="B1812" s="679"/>
      <c r="C1812" s="715"/>
      <c r="D1812" s="715"/>
      <c r="S1812" s="660"/>
      <c r="T1812" s="660" t="str">
        <f t="shared" si="168"/>
        <v/>
      </c>
      <c r="U1812" s="660" t="str">
        <f t="shared" si="169"/>
        <v/>
      </c>
      <c r="V1812" s="660" t="str">
        <f t="shared" si="170"/>
        <v/>
      </c>
      <c r="W1812" s="660" t="str">
        <f t="shared" si="171"/>
        <v/>
      </c>
      <c r="X1812" s="660" t="str">
        <f t="shared" si="172"/>
        <v/>
      </c>
      <c r="Y1812" s="660" t="str">
        <f t="shared" si="173"/>
        <v/>
      </c>
    </row>
    <row r="1813" spans="1:25" ht="16" x14ac:dyDescent="0.2">
      <c r="A1813" s="679"/>
      <c r="B1813" s="679"/>
      <c r="C1813" s="715"/>
      <c r="D1813" s="715"/>
      <c r="S1813" s="660"/>
      <c r="T1813" s="660" t="str">
        <f t="shared" si="168"/>
        <v/>
      </c>
      <c r="U1813" s="660" t="str">
        <f t="shared" si="169"/>
        <v/>
      </c>
      <c r="V1813" s="660" t="str">
        <f t="shared" si="170"/>
        <v/>
      </c>
      <c r="W1813" s="660" t="str">
        <f t="shared" si="171"/>
        <v/>
      </c>
      <c r="X1813" s="660" t="str">
        <f t="shared" si="172"/>
        <v/>
      </c>
      <c r="Y1813" s="660" t="str">
        <f t="shared" si="173"/>
        <v/>
      </c>
    </row>
    <row r="1814" spans="1:25" ht="16" x14ac:dyDescent="0.2">
      <c r="A1814" s="679"/>
      <c r="B1814" s="679"/>
      <c r="C1814" s="715"/>
      <c r="D1814" s="715"/>
      <c r="S1814" s="660"/>
      <c r="T1814" s="660" t="str">
        <f t="shared" si="168"/>
        <v/>
      </c>
      <c r="U1814" s="660" t="str">
        <f t="shared" si="169"/>
        <v/>
      </c>
      <c r="V1814" s="660" t="str">
        <f t="shared" si="170"/>
        <v/>
      </c>
      <c r="W1814" s="660" t="str">
        <f t="shared" si="171"/>
        <v/>
      </c>
      <c r="X1814" s="660" t="str">
        <f t="shared" si="172"/>
        <v/>
      </c>
      <c r="Y1814" s="660" t="str">
        <f t="shared" si="173"/>
        <v/>
      </c>
    </row>
    <row r="1815" spans="1:25" ht="16" x14ac:dyDescent="0.2">
      <c r="A1815" s="679"/>
      <c r="B1815" s="679"/>
      <c r="C1815" s="715"/>
      <c r="D1815" s="715"/>
      <c r="S1815" s="660"/>
      <c r="T1815" s="660" t="str">
        <f t="shared" si="168"/>
        <v/>
      </c>
      <c r="U1815" s="660" t="str">
        <f t="shared" si="169"/>
        <v/>
      </c>
      <c r="V1815" s="660" t="str">
        <f t="shared" si="170"/>
        <v/>
      </c>
      <c r="W1815" s="660" t="str">
        <f t="shared" si="171"/>
        <v/>
      </c>
      <c r="X1815" s="660" t="str">
        <f t="shared" si="172"/>
        <v/>
      </c>
      <c r="Y1815" s="660" t="str">
        <f t="shared" si="173"/>
        <v/>
      </c>
    </row>
    <row r="1816" spans="1:25" ht="16" x14ac:dyDescent="0.2">
      <c r="A1816" s="679"/>
      <c r="B1816" s="679"/>
      <c r="C1816" s="715"/>
      <c r="D1816" s="715"/>
      <c r="S1816" s="660"/>
      <c r="T1816" s="660" t="str">
        <f t="shared" si="168"/>
        <v/>
      </c>
      <c r="U1816" s="660" t="str">
        <f t="shared" si="169"/>
        <v/>
      </c>
      <c r="V1816" s="660" t="str">
        <f t="shared" si="170"/>
        <v/>
      </c>
      <c r="W1816" s="660" t="str">
        <f t="shared" si="171"/>
        <v/>
      </c>
      <c r="X1816" s="660" t="str">
        <f t="shared" si="172"/>
        <v/>
      </c>
      <c r="Y1816" s="660" t="str">
        <f t="shared" si="173"/>
        <v/>
      </c>
    </row>
    <row r="1817" spans="1:25" ht="16" x14ac:dyDescent="0.2">
      <c r="A1817" s="679"/>
      <c r="B1817" s="679"/>
      <c r="C1817" s="715"/>
      <c r="D1817" s="715"/>
      <c r="S1817" s="660"/>
      <c r="T1817" s="660" t="str">
        <f t="shared" si="168"/>
        <v/>
      </c>
      <c r="U1817" s="660" t="str">
        <f t="shared" si="169"/>
        <v/>
      </c>
      <c r="V1817" s="660" t="str">
        <f t="shared" si="170"/>
        <v/>
      </c>
      <c r="W1817" s="660" t="str">
        <f t="shared" si="171"/>
        <v/>
      </c>
      <c r="X1817" s="660" t="str">
        <f t="shared" si="172"/>
        <v/>
      </c>
      <c r="Y1817" s="660" t="str">
        <f t="shared" si="173"/>
        <v/>
      </c>
    </row>
    <row r="1818" spans="1:25" ht="16" x14ac:dyDescent="0.2">
      <c r="A1818" s="679"/>
      <c r="B1818" s="679"/>
      <c r="C1818" s="715"/>
      <c r="D1818" s="715"/>
      <c r="S1818" s="660"/>
      <c r="T1818" s="660" t="str">
        <f t="shared" si="168"/>
        <v/>
      </c>
      <c r="U1818" s="660" t="str">
        <f t="shared" si="169"/>
        <v/>
      </c>
      <c r="V1818" s="660" t="str">
        <f t="shared" si="170"/>
        <v/>
      </c>
      <c r="W1818" s="660" t="str">
        <f t="shared" si="171"/>
        <v/>
      </c>
      <c r="X1818" s="660" t="str">
        <f t="shared" si="172"/>
        <v/>
      </c>
      <c r="Y1818" s="660" t="str">
        <f t="shared" si="173"/>
        <v/>
      </c>
    </row>
    <row r="1819" spans="1:25" ht="16" x14ac:dyDescent="0.2">
      <c r="A1819" s="679"/>
      <c r="B1819" s="679"/>
      <c r="C1819" s="715"/>
      <c r="D1819" s="715"/>
      <c r="S1819" s="660"/>
      <c r="T1819" s="660" t="str">
        <f t="shared" si="168"/>
        <v/>
      </c>
      <c r="U1819" s="660" t="str">
        <f t="shared" si="169"/>
        <v/>
      </c>
      <c r="V1819" s="660" t="str">
        <f t="shared" si="170"/>
        <v/>
      </c>
      <c r="W1819" s="660" t="str">
        <f t="shared" si="171"/>
        <v/>
      </c>
      <c r="X1819" s="660" t="str">
        <f t="shared" si="172"/>
        <v/>
      </c>
      <c r="Y1819" s="660" t="str">
        <f t="shared" si="173"/>
        <v/>
      </c>
    </row>
    <row r="1820" spans="1:25" ht="16" x14ac:dyDescent="0.2">
      <c r="A1820" s="679"/>
      <c r="B1820" s="679"/>
      <c r="C1820" s="715"/>
      <c r="D1820" s="715"/>
      <c r="S1820" s="660"/>
      <c r="T1820" s="660" t="str">
        <f t="shared" si="168"/>
        <v/>
      </c>
      <c r="U1820" s="660" t="str">
        <f t="shared" si="169"/>
        <v/>
      </c>
      <c r="V1820" s="660" t="str">
        <f t="shared" si="170"/>
        <v/>
      </c>
      <c r="W1820" s="660" t="str">
        <f t="shared" si="171"/>
        <v/>
      </c>
      <c r="X1820" s="660" t="str">
        <f t="shared" si="172"/>
        <v/>
      </c>
      <c r="Y1820" s="660" t="str">
        <f t="shared" si="173"/>
        <v/>
      </c>
    </row>
    <row r="1821" spans="1:25" ht="16" x14ac:dyDescent="0.2">
      <c r="A1821" s="679"/>
      <c r="B1821" s="679"/>
      <c r="C1821" s="715"/>
      <c r="D1821" s="715"/>
      <c r="S1821" s="660"/>
      <c r="T1821" s="660" t="str">
        <f t="shared" si="168"/>
        <v/>
      </c>
      <c r="U1821" s="660" t="str">
        <f t="shared" si="169"/>
        <v/>
      </c>
      <c r="V1821" s="660" t="str">
        <f t="shared" si="170"/>
        <v/>
      </c>
      <c r="W1821" s="660" t="str">
        <f t="shared" si="171"/>
        <v/>
      </c>
      <c r="X1821" s="660" t="str">
        <f t="shared" si="172"/>
        <v/>
      </c>
      <c r="Y1821" s="660" t="str">
        <f t="shared" si="173"/>
        <v/>
      </c>
    </row>
    <row r="1822" spans="1:25" ht="16" x14ac:dyDescent="0.2">
      <c r="A1822" s="679"/>
      <c r="B1822" s="679"/>
      <c r="C1822" s="715"/>
      <c r="D1822" s="715"/>
      <c r="S1822" s="660"/>
      <c r="T1822" s="660" t="str">
        <f t="shared" si="168"/>
        <v/>
      </c>
      <c r="U1822" s="660" t="str">
        <f t="shared" si="169"/>
        <v/>
      </c>
      <c r="V1822" s="660" t="str">
        <f t="shared" si="170"/>
        <v/>
      </c>
      <c r="W1822" s="660" t="str">
        <f t="shared" si="171"/>
        <v/>
      </c>
      <c r="X1822" s="660" t="str">
        <f t="shared" si="172"/>
        <v/>
      </c>
      <c r="Y1822" s="660" t="str">
        <f t="shared" si="173"/>
        <v/>
      </c>
    </row>
    <row r="1823" spans="1:25" ht="16" x14ac:dyDescent="0.2">
      <c r="A1823" s="679"/>
      <c r="B1823" s="679"/>
      <c r="C1823" s="715"/>
      <c r="D1823" s="715"/>
      <c r="S1823" s="660"/>
      <c r="T1823" s="660" t="str">
        <f t="shared" si="168"/>
        <v/>
      </c>
      <c r="U1823" s="660" t="str">
        <f t="shared" si="169"/>
        <v/>
      </c>
      <c r="V1823" s="660" t="str">
        <f t="shared" si="170"/>
        <v/>
      </c>
      <c r="W1823" s="660" t="str">
        <f t="shared" si="171"/>
        <v/>
      </c>
      <c r="X1823" s="660" t="str">
        <f t="shared" si="172"/>
        <v/>
      </c>
      <c r="Y1823" s="660" t="str">
        <f t="shared" si="173"/>
        <v/>
      </c>
    </row>
    <row r="1824" spans="1:25" ht="16" x14ac:dyDescent="0.2">
      <c r="A1824" s="679"/>
      <c r="B1824" s="679"/>
      <c r="C1824" s="715"/>
      <c r="D1824" s="715"/>
      <c r="S1824" s="660"/>
      <c r="T1824" s="660" t="str">
        <f t="shared" si="168"/>
        <v/>
      </c>
      <c r="U1824" s="660" t="str">
        <f t="shared" si="169"/>
        <v/>
      </c>
      <c r="V1824" s="660" t="str">
        <f t="shared" si="170"/>
        <v/>
      </c>
      <c r="W1824" s="660" t="str">
        <f t="shared" si="171"/>
        <v/>
      </c>
      <c r="X1824" s="660" t="str">
        <f t="shared" si="172"/>
        <v/>
      </c>
      <c r="Y1824" s="660" t="str">
        <f t="shared" si="173"/>
        <v/>
      </c>
    </row>
    <row r="1825" spans="1:25" ht="16" x14ac:dyDescent="0.2">
      <c r="A1825" s="679"/>
      <c r="B1825" s="679"/>
      <c r="C1825" s="715"/>
      <c r="D1825" s="715"/>
      <c r="S1825" s="660"/>
      <c r="T1825" s="660" t="str">
        <f t="shared" si="168"/>
        <v/>
      </c>
      <c r="U1825" s="660" t="str">
        <f t="shared" si="169"/>
        <v/>
      </c>
      <c r="V1825" s="660" t="str">
        <f t="shared" si="170"/>
        <v/>
      </c>
      <c r="W1825" s="660" t="str">
        <f t="shared" si="171"/>
        <v/>
      </c>
      <c r="X1825" s="660" t="str">
        <f t="shared" si="172"/>
        <v/>
      </c>
      <c r="Y1825" s="660" t="str">
        <f t="shared" si="173"/>
        <v/>
      </c>
    </row>
    <row r="1826" spans="1:25" ht="16" x14ac:dyDescent="0.2">
      <c r="A1826" s="679"/>
      <c r="B1826" s="679"/>
      <c r="C1826" s="715"/>
      <c r="D1826" s="715"/>
      <c r="S1826" s="660"/>
      <c r="T1826" s="660" t="str">
        <f t="shared" si="168"/>
        <v/>
      </c>
      <c r="U1826" s="660" t="str">
        <f t="shared" si="169"/>
        <v/>
      </c>
      <c r="V1826" s="660" t="str">
        <f t="shared" si="170"/>
        <v/>
      </c>
      <c r="W1826" s="660" t="str">
        <f t="shared" si="171"/>
        <v/>
      </c>
      <c r="X1826" s="660" t="str">
        <f t="shared" si="172"/>
        <v/>
      </c>
      <c r="Y1826" s="660" t="str">
        <f t="shared" si="173"/>
        <v/>
      </c>
    </row>
    <row r="1827" spans="1:25" ht="16" x14ac:dyDescent="0.2">
      <c r="A1827" s="679"/>
      <c r="B1827" s="679"/>
      <c r="C1827" s="715"/>
      <c r="D1827" s="715"/>
      <c r="S1827" s="660"/>
      <c r="T1827" s="660" t="str">
        <f t="shared" si="168"/>
        <v/>
      </c>
      <c r="U1827" s="660" t="str">
        <f t="shared" si="169"/>
        <v/>
      </c>
      <c r="V1827" s="660" t="str">
        <f t="shared" si="170"/>
        <v/>
      </c>
      <c r="W1827" s="660" t="str">
        <f t="shared" si="171"/>
        <v/>
      </c>
      <c r="X1827" s="660" t="str">
        <f t="shared" si="172"/>
        <v/>
      </c>
      <c r="Y1827" s="660" t="str">
        <f t="shared" si="173"/>
        <v/>
      </c>
    </row>
    <row r="1828" spans="1:25" ht="16" x14ac:dyDescent="0.2">
      <c r="A1828" s="679"/>
      <c r="B1828" s="679"/>
      <c r="C1828" s="715"/>
      <c r="D1828" s="715"/>
      <c r="S1828" s="660"/>
      <c r="T1828" s="660" t="str">
        <f t="shared" si="168"/>
        <v/>
      </c>
      <c r="U1828" s="660" t="str">
        <f t="shared" si="169"/>
        <v/>
      </c>
      <c r="V1828" s="660" t="str">
        <f t="shared" si="170"/>
        <v/>
      </c>
      <c r="W1828" s="660" t="str">
        <f t="shared" si="171"/>
        <v/>
      </c>
      <c r="X1828" s="660" t="str">
        <f t="shared" si="172"/>
        <v/>
      </c>
      <c r="Y1828" s="660" t="str">
        <f t="shared" si="173"/>
        <v/>
      </c>
    </row>
    <row r="1829" spans="1:25" ht="16" x14ac:dyDescent="0.2">
      <c r="A1829" s="679"/>
      <c r="B1829" s="679"/>
      <c r="C1829" s="715"/>
      <c r="D1829" s="715"/>
      <c r="S1829" s="660"/>
      <c r="T1829" s="660" t="str">
        <f t="shared" si="168"/>
        <v/>
      </c>
      <c r="U1829" s="660" t="str">
        <f t="shared" si="169"/>
        <v/>
      </c>
      <c r="V1829" s="660" t="str">
        <f t="shared" si="170"/>
        <v/>
      </c>
      <c r="W1829" s="660" t="str">
        <f t="shared" si="171"/>
        <v/>
      </c>
      <c r="X1829" s="660" t="str">
        <f t="shared" si="172"/>
        <v/>
      </c>
      <c r="Y1829" s="660" t="str">
        <f t="shared" si="173"/>
        <v/>
      </c>
    </row>
    <row r="1830" spans="1:25" ht="16" x14ac:dyDescent="0.2">
      <c r="A1830" s="679"/>
      <c r="B1830" s="679"/>
      <c r="C1830" s="715"/>
      <c r="D1830" s="715"/>
      <c r="S1830" s="660"/>
      <c r="T1830" s="660" t="str">
        <f t="shared" si="168"/>
        <v/>
      </c>
      <c r="U1830" s="660" t="str">
        <f t="shared" si="169"/>
        <v/>
      </c>
      <c r="V1830" s="660" t="str">
        <f t="shared" si="170"/>
        <v/>
      </c>
      <c r="W1830" s="660" t="str">
        <f t="shared" si="171"/>
        <v/>
      </c>
      <c r="X1830" s="660" t="str">
        <f t="shared" si="172"/>
        <v/>
      </c>
      <c r="Y1830" s="660" t="str">
        <f t="shared" si="173"/>
        <v/>
      </c>
    </row>
    <row r="1831" spans="1:25" ht="16" x14ac:dyDescent="0.2">
      <c r="A1831" s="679"/>
      <c r="B1831" s="679"/>
      <c r="C1831" s="715"/>
      <c r="D1831" s="715"/>
      <c r="S1831" s="660"/>
      <c r="T1831" s="660" t="str">
        <f t="shared" si="168"/>
        <v/>
      </c>
      <c r="U1831" s="660" t="str">
        <f t="shared" si="169"/>
        <v/>
      </c>
      <c r="V1831" s="660" t="str">
        <f t="shared" si="170"/>
        <v/>
      </c>
      <c r="W1831" s="660" t="str">
        <f t="shared" si="171"/>
        <v/>
      </c>
      <c r="X1831" s="660" t="str">
        <f t="shared" si="172"/>
        <v/>
      </c>
      <c r="Y1831" s="660" t="str">
        <f t="shared" si="173"/>
        <v/>
      </c>
    </row>
    <row r="1832" spans="1:25" ht="16" x14ac:dyDescent="0.2">
      <c r="A1832" s="679"/>
      <c r="B1832" s="679"/>
      <c r="C1832" s="715"/>
      <c r="D1832" s="715"/>
      <c r="S1832" s="660"/>
      <c r="T1832" s="660" t="str">
        <f t="shared" si="168"/>
        <v/>
      </c>
      <c r="U1832" s="660" t="str">
        <f t="shared" si="169"/>
        <v/>
      </c>
      <c r="V1832" s="660" t="str">
        <f t="shared" si="170"/>
        <v/>
      </c>
      <c r="W1832" s="660" t="str">
        <f t="shared" si="171"/>
        <v/>
      </c>
      <c r="X1832" s="660" t="str">
        <f t="shared" si="172"/>
        <v/>
      </c>
      <c r="Y1832" s="660" t="str">
        <f t="shared" si="173"/>
        <v/>
      </c>
    </row>
    <row r="1833" spans="1:25" ht="16" x14ac:dyDescent="0.2">
      <c r="A1833" s="679"/>
      <c r="B1833" s="679"/>
      <c r="C1833" s="715"/>
      <c r="D1833" s="715"/>
      <c r="S1833" s="660"/>
      <c r="T1833" s="660" t="str">
        <f t="shared" si="168"/>
        <v/>
      </c>
      <c r="U1833" s="660" t="str">
        <f t="shared" si="169"/>
        <v/>
      </c>
      <c r="V1833" s="660" t="str">
        <f t="shared" si="170"/>
        <v/>
      </c>
      <c r="W1833" s="660" t="str">
        <f t="shared" si="171"/>
        <v/>
      </c>
      <c r="X1833" s="660" t="str">
        <f t="shared" si="172"/>
        <v/>
      </c>
      <c r="Y1833" s="660" t="str">
        <f t="shared" si="173"/>
        <v/>
      </c>
    </row>
    <row r="1834" spans="1:25" ht="16" x14ac:dyDescent="0.2">
      <c r="A1834" s="679"/>
      <c r="B1834" s="679"/>
      <c r="C1834" s="715"/>
      <c r="D1834" s="715"/>
      <c r="S1834" s="660"/>
      <c r="T1834" s="660" t="str">
        <f t="shared" si="168"/>
        <v/>
      </c>
      <c r="U1834" s="660" t="str">
        <f t="shared" si="169"/>
        <v/>
      </c>
      <c r="V1834" s="660" t="str">
        <f t="shared" si="170"/>
        <v/>
      </c>
      <c r="W1834" s="660" t="str">
        <f t="shared" si="171"/>
        <v/>
      </c>
      <c r="X1834" s="660" t="str">
        <f t="shared" si="172"/>
        <v/>
      </c>
      <c r="Y1834" s="660" t="str">
        <f t="shared" si="173"/>
        <v/>
      </c>
    </row>
    <row r="1835" spans="1:25" ht="16" x14ac:dyDescent="0.2">
      <c r="A1835" s="679"/>
      <c r="B1835" s="679"/>
      <c r="C1835" s="715"/>
      <c r="D1835" s="715"/>
      <c r="S1835" s="660"/>
      <c r="T1835" s="660" t="str">
        <f t="shared" si="168"/>
        <v/>
      </c>
      <c r="U1835" s="660" t="str">
        <f t="shared" si="169"/>
        <v/>
      </c>
      <c r="V1835" s="660" t="str">
        <f t="shared" si="170"/>
        <v/>
      </c>
      <c r="W1835" s="660" t="str">
        <f t="shared" si="171"/>
        <v/>
      </c>
      <c r="X1835" s="660" t="str">
        <f t="shared" si="172"/>
        <v/>
      </c>
      <c r="Y1835" s="660" t="str">
        <f t="shared" si="173"/>
        <v/>
      </c>
    </row>
    <row r="1836" spans="1:25" ht="16" x14ac:dyDescent="0.2">
      <c r="A1836" s="679"/>
      <c r="B1836" s="679"/>
      <c r="C1836" s="715"/>
      <c r="D1836" s="715"/>
      <c r="S1836" s="660"/>
      <c r="T1836" s="660" t="str">
        <f t="shared" si="168"/>
        <v/>
      </c>
      <c r="U1836" s="660" t="str">
        <f t="shared" si="169"/>
        <v/>
      </c>
      <c r="V1836" s="660" t="str">
        <f t="shared" si="170"/>
        <v/>
      </c>
      <c r="W1836" s="660" t="str">
        <f t="shared" si="171"/>
        <v/>
      </c>
      <c r="X1836" s="660" t="str">
        <f t="shared" si="172"/>
        <v/>
      </c>
      <c r="Y1836" s="660" t="str">
        <f t="shared" si="173"/>
        <v/>
      </c>
    </row>
    <row r="1837" spans="1:25" ht="16" x14ac:dyDescent="0.2">
      <c r="A1837" s="679"/>
      <c r="B1837" s="679"/>
      <c r="C1837" s="715"/>
      <c r="D1837" s="715"/>
      <c r="S1837" s="660"/>
      <c r="T1837" s="660" t="str">
        <f t="shared" si="168"/>
        <v/>
      </c>
      <c r="U1837" s="660" t="str">
        <f t="shared" si="169"/>
        <v/>
      </c>
      <c r="V1837" s="660" t="str">
        <f t="shared" si="170"/>
        <v/>
      </c>
      <c r="W1837" s="660" t="str">
        <f t="shared" si="171"/>
        <v/>
      </c>
      <c r="X1837" s="660" t="str">
        <f t="shared" si="172"/>
        <v/>
      </c>
      <c r="Y1837" s="660" t="str">
        <f t="shared" si="173"/>
        <v/>
      </c>
    </row>
    <row r="1838" spans="1:25" ht="16" x14ac:dyDescent="0.2">
      <c r="A1838" s="679"/>
      <c r="B1838" s="679"/>
      <c r="C1838" s="715"/>
      <c r="D1838" s="715"/>
      <c r="S1838" s="660"/>
      <c r="T1838" s="660" t="str">
        <f t="shared" si="168"/>
        <v/>
      </c>
      <c r="U1838" s="660" t="str">
        <f t="shared" si="169"/>
        <v/>
      </c>
      <c r="V1838" s="660" t="str">
        <f t="shared" si="170"/>
        <v/>
      </c>
      <c r="W1838" s="660" t="str">
        <f t="shared" si="171"/>
        <v/>
      </c>
      <c r="X1838" s="660" t="str">
        <f t="shared" si="172"/>
        <v/>
      </c>
      <c r="Y1838" s="660" t="str">
        <f t="shared" si="173"/>
        <v/>
      </c>
    </row>
    <row r="1839" spans="1:25" ht="16" x14ac:dyDescent="0.2">
      <c r="A1839" s="679"/>
      <c r="B1839" s="679"/>
      <c r="C1839" s="715"/>
      <c r="D1839" s="715"/>
      <c r="S1839" s="660"/>
      <c r="T1839" s="660" t="str">
        <f t="shared" si="168"/>
        <v/>
      </c>
      <c r="U1839" s="660" t="str">
        <f t="shared" si="169"/>
        <v/>
      </c>
      <c r="V1839" s="660" t="str">
        <f t="shared" si="170"/>
        <v/>
      </c>
      <c r="W1839" s="660" t="str">
        <f t="shared" si="171"/>
        <v/>
      </c>
      <c r="X1839" s="660" t="str">
        <f t="shared" si="172"/>
        <v/>
      </c>
      <c r="Y1839" s="660" t="str">
        <f t="shared" si="173"/>
        <v/>
      </c>
    </row>
    <row r="1840" spans="1:25" ht="16" x14ac:dyDescent="0.2">
      <c r="A1840" s="679"/>
      <c r="B1840" s="679"/>
      <c r="C1840" s="715"/>
      <c r="D1840" s="715"/>
      <c r="S1840" s="660"/>
      <c r="T1840" s="660" t="str">
        <f t="shared" si="168"/>
        <v/>
      </c>
      <c r="U1840" s="660" t="str">
        <f t="shared" si="169"/>
        <v/>
      </c>
      <c r="V1840" s="660" t="str">
        <f t="shared" si="170"/>
        <v/>
      </c>
      <c r="W1840" s="660" t="str">
        <f t="shared" si="171"/>
        <v/>
      </c>
      <c r="X1840" s="660" t="str">
        <f t="shared" si="172"/>
        <v/>
      </c>
      <c r="Y1840" s="660" t="str">
        <f t="shared" si="173"/>
        <v/>
      </c>
    </row>
    <row r="1841" spans="1:25" ht="16" x14ac:dyDescent="0.2">
      <c r="A1841" s="679"/>
      <c r="B1841" s="679"/>
      <c r="C1841" s="715"/>
      <c r="D1841" s="715"/>
      <c r="S1841" s="660"/>
      <c r="T1841" s="660" t="str">
        <f t="shared" si="168"/>
        <v/>
      </c>
      <c r="U1841" s="660" t="str">
        <f t="shared" si="169"/>
        <v/>
      </c>
      <c r="V1841" s="660" t="str">
        <f t="shared" si="170"/>
        <v/>
      </c>
      <c r="W1841" s="660" t="str">
        <f t="shared" si="171"/>
        <v/>
      </c>
      <c r="X1841" s="660" t="str">
        <f t="shared" si="172"/>
        <v/>
      </c>
      <c r="Y1841" s="660" t="str">
        <f t="shared" si="173"/>
        <v/>
      </c>
    </row>
    <row r="1842" spans="1:25" ht="16" x14ac:dyDescent="0.2">
      <c r="A1842" s="679"/>
      <c r="B1842" s="679"/>
      <c r="C1842" s="715"/>
      <c r="D1842" s="715"/>
      <c r="S1842" s="660"/>
      <c r="T1842" s="660" t="str">
        <f t="shared" si="168"/>
        <v/>
      </c>
      <c r="U1842" s="660" t="str">
        <f t="shared" si="169"/>
        <v/>
      </c>
      <c r="V1842" s="660" t="str">
        <f t="shared" si="170"/>
        <v/>
      </c>
      <c r="W1842" s="660" t="str">
        <f t="shared" si="171"/>
        <v/>
      </c>
      <c r="X1842" s="660" t="str">
        <f t="shared" si="172"/>
        <v/>
      </c>
      <c r="Y1842" s="660" t="str">
        <f t="shared" si="173"/>
        <v/>
      </c>
    </row>
    <row r="1843" spans="1:25" ht="16" x14ac:dyDescent="0.2">
      <c r="A1843" s="679"/>
      <c r="B1843" s="679"/>
      <c r="C1843" s="715"/>
      <c r="D1843" s="715"/>
      <c r="S1843" s="660"/>
      <c r="T1843" s="660" t="str">
        <f t="shared" si="168"/>
        <v/>
      </c>
      <c r="U1843" s="660" t="str">
        <f t="shared" si="169"/>
        <v/>
      </c>
      <c r="V1843" s="660" t="str">
        <f t="shared" si="170"/>
        <v/>
      </c>
      <c r="W1843" s="660" t="str">
        <f t="shared" si="171"/>
        <v/>
      </c>
      <c r="X1843" s="660" t="str">
        <f t="shared" si="172"/>
        <v/>
      </c>
      <c r="Y1843" s="660" t="str">
        <f t="shared" si="173"/>
        <v/>
      </c>
    </row>
    <row r="1844" spans="1:25" ht="16" x14ac:dyDescent="0.2">
      <c r="A1844" s="679"/>
      <c r="B1844" s="679"/>
      <c r="C1844" s="715"/>
      <c r="D1844" s="715"/>
      <c r="S1844" s="660"/>
      <c r="T1844" s="660" t="str">
        <f t="shared" si="168"/>
        <v/>
      </c>
      <c r="U1844" s="660" t="str">
        <f t="shared" si="169"/>
        <v/>
      </c>
      <c r="V1844" s="660" t="str">
        <f t="shared" si="170"/>
        <v/>
      </c>
      <c r="W1844" s="660" t="str">
        <f t="shared" si="171"/>
        <v/>
      </c>
      <c r="X1844" s="660" t="str">
        <f t="shared" si="172"/>
        <v/>
      </c>
      <c r="Y1844" s="660" t="str">
        <f t="shared" si="173"/>
        <v/>
      </c>
    </row>
    <row r="1845" spans="1:25" ht="16" x14ac:dyDescent="0.2">
      <c r="A1845" s="679"/>
      <c r="B1845" s="679"/>
      <c r="C1845" s="715"/>
      <c r="D1845" s="715"/>
      <c r="S1845" s="660"/>
      <c r="T1845" s="660" t="str">
        <f t="shared" si="168"/>
        <v/>
      </c>
      <c r="U1845" s="660" t="str">
        <f t="shared" si="169"/>
        <v/>
      </c>
      <c r="V1845" s="660" t="str">
        <f t="shared" si="170"/>
        <v/>
      </c>
      <c r="W1845" s="660" t="str">
        <f t="shared" si="171"/>
        <v/>
      </c>
      <c r="X1845" s="660" t="str">
        <f t="shared" si="172"/>
        <v/>
      </c>
      <c r="Y1845" s="660" t="str">
        <f t="shared" si="173"/>
        <v/>
      </c>
    </row>
    <row r="1846" spans="1:25" ht="16" x14ac:dyDescent="0.2">
      <c r="A1846" s="679"/>
      <c r="B1846" s="679"/>
      <c r="C1846" s="715"/>
      <c r="D1846" s="715"/>
      <c r="S1846" s="660"/>
      <c r="T1846" s="660" t="str">
        <f t="shared" si="168"/>
        <v/>
      </c>
      <c r="U1846" s="660" t="str">
        <f t="shared" si="169"/>
        <v/>
      </c>
      <c r="V1846" s="660" t="str">
        <f t="shared" si="170"/>
        <v/>
      </c>
      <c r="W1846" s="660" t="str">
        <f t="shared" si="171"/>
        <v/>
      </c>
      <c r="X1846" s="660" t="str">
        <f t="shared" si="172"/>
        <v/>
      </c>
      <c r="Y1846" s="660" t="str">
        <f t="shared" si="173"/>
        <v/>
      </c>
    </row>
    <row r="1847" spans="1:25" ht="16" x14ac:dyDescent="0.2">
      <c r="A1847" s="679"/>
      <c r="B1847" s="679"/>
      <c r="C1847" s="715"/>
      <c r="D1847" s="715"/>
      <c r="S1847" s="660"/>
      <c r="T1847" s="660" t="str">
        <f t="shared" si="168"/>
        <v/>
      </c>
      <c r="U1847" s="660" t="str">
        <f t="shared" si="169"/>
        <v/>
      </c>
      <c r="V1847" s="660" t="str">
        <f t="shared" si="170"/>
        <v/>
      </c>
      <c r="W1847" s="660" t="str">
        <f t="shared" si="171"/>
        <v/>
      </c>
      <c r="X1847" s="660" t="str">
        <f t="shared" si="172"/>
        <v/>
      </c>
      <c r="Y1847" s="660" t="str">
        <f t="shared" si="173"/>
        <v/>
      </c>
    </row>
    <row r="1848" spans="1:25" ht="16" x14ac:dyDescent="0.2">
      <c r="A1848" s="679"/>
      <c r="B1848" s="679"/>
      <c r="C1848" s="715"/>
      <c r="D1848" s="715"/>
      <c r="S1848" s="660"/>
      <c r="T1848" s="660" t="str">
        <f t="shared" si="168"/>
        <v/>
      </c>
      <c r="U1848" s="660" t="str">
        <f t="shared" si="169"/>
        <v/>
      </c>
      <c r="V1848" s="660" t="str">
        <f t="shared" si="170"/>
        <v/>
      </c>
      <c r="W1848" s="660" t="str">
        <f t="shared" si="171"/>
        <v/>
      </c>
      <c r="X1848" s="660" t="str">
        <f t="shared" si="172"/>
        <v/>
      </c>
      <c r="Y1848" s="660" t="str">
        <f t="shared" si="173"/>
        <v/>
      </c>
    </row>
    <row r="1849" spans="1:25" ht="16" x14ac:dyDescent="0.2">
      <c r="A1849" s="679"/>
      <c r="B1849" s="679"/>
      <c r="C1849" s="715"/>
      <c r="D1849" s="715"/>
      <c r="S1849" s="660"/>
      <c r="T1849" s="660" t="str">
        <f t="shared" si="168"/>
        <v/>
      </c>
      <c r="U1849" s="660" t="str">
        <f t="shared" si="169"/>
        <v/>
      </c>
      <c r="V1849" s="660" t="str">
        <f t="shared" si="170"/>
        <v/>
      </c>
      <c r="W1849" s="660" t="str">
        <f t="shared" si="171"/>
        <v/>
      </c>
      <c r="X1849" s="660" t="str">
        <f t="shared" si="172"/>
        <v/>
      </c>
      <c r="Y1849" s="660" t="str">
        <f t="shared" si="173"/>
        <v/>
      </c>
    </row>
    <row r="1850" spans="1:25" ht="16" x14ac:dyDescent="0.2">
      <c r="A1850" s="679"/>
      <c r="B1850" s="679"/>
      <c r="C1850" s="715"/>
      <c r="D1850" s="715"/>
      <c r="S1850" s="660"/>
      <c r="T1850" s="660" t="str">
        <f t="shared" si="168"/>
        <v/>
      </c>
      <c r="U1850" s="660" t="str">
        <f t="shared" si="169"/>
        <v/>
      </c>
      <c r="V1850" s="660" t="str">
        <f t="shared" si="170"/>
        <v/>
      </c>
      <c r="W1850" s="660" t="str">
        <f t="shared" si="171"/>
        <v/>
      </c>
      <c r="X1850" s="660" t="str">
        <f t="shared" si="172"/>
        <v/>
      </c>
      <c r="Y1850" s="660" t="str">
        <f t="shared" si="173"/>
        <v/>
      </c>
    </row>
    <row r="1851" spans="1:25" ht="16" x14ac:dyDescent="0.2">
      <c r="A1851" s="679"/>
      <c r="B1851" s="679"/>
      <c r="C1851" s="715"/>
      <c r="D1851" s="715"/>
      <c r="S1851" s="660"/>
      <c r="T1851" s="660" t="str">
        <f t="shared" si="168"/>
        <v/>
      </c>
      <c r="U1851" s="660" t="str">
        <f t="shared" si="169"/>
        <v/>
      </c>
      <c r="V1851" s="660" t="str">
        <f t="shared" si="170"/>
        <v/>
      </c>
      <c r="W1851" s="660" t="str">
        <f t="shared" si="171"/>
        <v/>
      </c>
      <c r="X1851" s="660" t="str">
        <f t="shared" si="172"/>
        <v/>
      </c>
      <c r="Y1851" s="660" t="str">
        <f t="shared" si="173"/>
        <v/>
      </c>
    </row>
    <row r="1852" spans="1:25" ht="16" x14ac:dyDescent="0.2">
      <c r="A1852" s="679"/>
      <c r="B1852" s="679"/>
      <c r="C1852" s="715"/>
      <c r="D1852" s="715"/>
      <c r="S1852" s="660"/>
      <c r="T1852" s="660" t="str">
        <f t="shared" si="168"/>
        <v/>
      </c>
      <c r="U1852" s="660" t="str">
        <f t="shared" si="169"/>
        <v/>
      </c>
      <c r="V1852" s="660" t="str">
        <f t="shared" si="170"/>
        <v/>
      </c>
      <c r="W1852" s="660" t="str">
        <f t="shared" si="171"/>
        <v/>
      </c>
      <c r="X1852" s="660" t="str">
        <f t="shared" si="172"/>
        <v/>
      </c>
      <c r="Y1852" s="660" t="str">
        <f t="shared" si="173"/>
        <v/>
      </c>
    </row>
    <row r="1853" spans="1:25" ht="16" x14ac:dyDescent="0.2">
      <c r="A1853" s="679"/>
      <c r="B1853" s="679"/>
      <c r="C1853" s="715"/>
      <c r="D1853" s="715"/>
      <c r="S1853" s="660"/>
      <c r="T1853" s="660" t="str">
        <f t="shared" si="168"/>
        <v/>
      </c>
      <c r="U1853" s="660" t="str">
        <f t="shared" si="169"/>
        <v/>
      </c>
      <c r="V1853" s="660" t="str">
        <f t="shared" si="170"/>
        <v/>
      </c>
      <c r="W1853" s="660" t="str">
        <f t="shared" si="171"/>
        <v/>
      </c>
      <c r="X1853" s="660" t="str">
        <f t="shared" si="172"/>
        <v/>
      </c>
      <c r="Y1853" s="660" t="str">
        <f t="shared" si="173"/>
        <v/>
      </c>
    </row>
    <row r="1854" spans="1:25" ht="16" x14ac:dyDescent="0.2">
      <c r="A1854" s="679"/>
      <c r="B1854" s="679"/>
      <c r="C1854" s="715"/>
      <c r="D1854" s="715"/>
      <c r="S1854" s="660"/>
      <c r="T1854" s="660" t="str">
        <f t="shared" si="168"/>
        <v/>
      </c>
      <c r="U1854" s="660" t="str">
        <f t="shared" si="169"/>
        <v/>
      </c>
      <c r="V1854" s="660" t="str">
        <f t="shared" si="170"/>
        <v/>
      </c>
      <c r="W1854" s="660" t="str">
        <f t="shared" si="171"/>
        <v/>
      </c>
      <c r="X1854" s="660" t="str">
        <f t="shared" si="172"/>
        <v/>
      </c>
      <c r="Y1854" s="660" t="str">
        <f t="shared" si="173"/>
        <v/>
      </c>
    </row>
    <row r="1855" spans="1:25" ht="16" x14ac:dyDescent="0.2">
      <c r="A1855" s="679"/>
      <c r="B1855" s="679"/>
      <c r="C1855" s="715"/>
      <c r="D1855" s="715"/>
      <c r="S1855" s="660"/>
      <c r="T1855" s="660" t="str">
        <f t="shared" si="168"/>
        <v/>
      </c>
      <c r="U1855" s="660" t="str">
        <f t="shared" si="169"/>
        <v/>
      </c>
      <c r="V1855" s="660" t="str">
        <f t="shared" si="170"/>
        <v/>
      </c>
      <c r="W1855" s="660" t="str">
        <f t="shared" si="171"/>
        <v/>
      </c>
      <c r="X1855" s="660" t="str">
        <f t="shared" si="172"/>
        <v/>
      </c>
      <c r="Y1855" s="660" t="str">
        <f t="shared" si="173"/>
        <v/>
      </c>
    </row>
    <row r="1856" spans="1:25" ht="16" x14ac:dyDescent="0.2">
      <c r="A1856" s="679"/>
      <c r="B1856" s="679"/>
      <c r="C1856" s="715"/>
      <c r="D1856" s="715"/>
      <c r="S1856" s="660"/>
      <c r="T1856" s="660" t="str">
        <f t="shared" si="168"/>
        <v/>
      </c>
      <c r="U1856" s="660" t="str">
        <f t="shared" si="169"/>
        <v/>
      </c>
      <c r="V1856" s="660" t="str">
        <f t="shared" si="170"/>
        <v/>
      </c>
      <c r="W1856" s="660" t="str">
        <f t="shared" si="171"/>
        <v/>
      </c>
      <c r="X1856" s="660" t="str">
        <f t="shared" si="172"/>
        <v/>
      </c>
      <c r="Y1856" s="660" t="str">
        <f t="shared" si="173"/>
        <v/>
      </c>
    </row>
    <row r="1857" spans="1:25" ht="16" x14ac:dyDescent="0.2">
      <c r="A1857" s="679"/>
      <c r="B1857" s="679"/>
      <c r="C1857" s="715"/>
      <c r="D1857" s="715"/>
      <c r="S1857" s="660"/>
      <c r="T1857" s="660" t="str">
        <f t="shared" si="168"/>
        <v/>
      </c>
      <c r="U1857" s="660" t="str">
        <f t="shared" si="169"/>
        <v/>
      </c>
      <c r="V1857" s="660" t="str">
        <f t="shared" si="170"/>
        <v/>
      </c>
      <c r="W1857" s="660" t="str">
        <f t="shared" si="171"/>
        <v/>
      </c>
      <c r="X1857" s="660" t="str">
        <f t="shared" si="172"/>
        <v/>
      </c>
      <c r="Y1857" s="660" t="str">
        <f t="shared" si="173"/>
        <v/>
      </c>
    </row>
    <row r="1858" spans="1:25" ht="16" x14ac:dyDescent="0.2">
      <c r="A1858" s="679"/>
      <c r="B1858" s="679"/>
      <c r="C1858" s="715"/>
      <c r="D1858" s="715"/>
      <c r="S1858" s="660"/>
      <c r="T1858" s="660" t="str">
        <f t="shared" si="168"/>
        <v/>
      </c>
      <c r="U1858" s="660" t="str">
        <f t="shared" si="169"/>
        <v/>
      </c>
      <c r="V1858" s="660" t="str">
        <f t="shared" si="170"/>
        <v/>
      </c>
      <c r="W1858" s="660" t="str">
        <f t="shared" si="171"/>
        <v/>
      </c>
      <c r="X1858" s="660" t="str">
        <f t="shared" si="172"/>
        <v/>
      </c>
      <c r="Y1858" s="660" t="str">
        <f t="shared" si="173"/>
        <v/>
      </c>
    </row>
    <row r="1859" spans="1:25" ht="16" x14ac:dyDescent="0.2">
      <c r="A1859" s="679"/>
      <c r="B1859" s="679"/>
      <c r="C1859" s="715"/>
      <c r="D1859" s="715"/>
      <c r="S1859" s="660"/>
      <c r="T1859" s="660" t="str">
        <f t="shared" si="168"/>
        <v/>
      </c>
      <c r="U1859" s="660" t="str">
        <f t="shared" si="169"/>
        <v/>
      </c>
      <c r="V1859" s="660" t="str">
        <f t="shared" si="170"/>
        <v/>
      </c>
      <c r="W1859" s="660" t="str">
        <f t="shared" si="171"/>
        <v/>
      </c>
      <c r="X1859" s="660" t="str">
        <f t="shared" si="172"/>
        <v/>
      </c>
      <c r="Y1859" s="660" t="str">
        <f t="shared" si="173"/>
        <v/>
      </c>
    </row>
    <row r="1860" spans="1:25" ht="16" x14ac:dyDescent="0.2">
      <c r="A1860" s="679"/>
      <c r="B1860" s="679"/>
      <c r="C1860" s="715"/>
      <c r="D1860" s="715"/>
      <c r="S1860" s="660"/>
      <c r="T1860" s="660" t="str">
        <f t="shared" ref="T1860:T1923" si="174">IF(LEN($A1860)&gt;=2,LEFT($A1860,6),"")</f>
        <v/>
      </c>
      <c r="U1860" s="660" t="str">
        <f t="shared" ref="U1860:U1923" si="175">IF(LEN($A1860)&gt;=2,LEFT($A1860,5),"")</f>
        <v/>
      </c>
      <c r="V1860" s="660" t="str">
        <f t="shared" ref="V1860:V1923" si="176">IF(LEN($A1860)&gt;=2,LEFT($A1860,4),"")</f>
        <v/>
      </c>
      <c r="W1860" s="660" t="str">
        <f t="shared" ref="W1860:W1923" si="177">IF(LEN($A1860)&gt;=2,LEFT($A1860,3),"")</f>
        <v/>
      </c>
      <c r="X1860" s="660" t="str">
        <f t="shared" ref="X1860:X1923" si="178">IF(LEN($A1860)&gt;=2,LEFT($A1860,2),"")</f>
        <v/>
      </c>
      <c r="Y1860" s="660" t="str">
        <f t="shared" ref="Y1860:Y1923" si="179">IF(LEN($A1860)&gt;=2,LEFT($A1860,1),"")</f>
        <v/>
      </c>
    </row>
    <row r="1861" spans="1:25" ht="16" x14ac:dyDescent="0.2">
      <c r="A1861" s="679"/>
      <c r="B1861" s="679"/>
      <c r="C1861" s="715"/>
      <c r="D1861" s="715"/>
      <c r="S1861" s="660"/>
      <c r="T1861" s="660" t="str">
        <f t="shared" si="174"/>
        <v/>
      </c>
      <c r="U1861" s="660" t="str">
        <f t="shared" si="175"/>
        <v/>
      </c>
      <c r="V1861" s="660" t="str">
        <f t="shared" si="176"/>
        <v/>
      </c>
      <c r="W1861" s="660" t="str">
        <f t="shared" si="177"/>
        <v/>
      </c>
      <c r="X1861" s="660" t="str">
        <f t="shared" si="178"/>
        <v/>
      </c>
      <c r="Y1861" s="660" t="str">
        <f t="shared" si="179"/>
        <v/>
      </c>
    </row>
    <row r="1862" spans="1:25" ht="16" x14ac:dyDescent="0.2">
      <c r="A1862" s="679"/>
      <c r="B1862" s="679"/>
      <c r="C1862" s="715"/>
      <c r="D1862" s="715"/>
      <c r="S1862" s="660"/>
      <c r="T1862" s="660" t="str">
        <f t="shared" si="174"/>
        <v/>
      </c>
      <c r="U1862" s="660" t="str">
        <f t="shared" si="175"/>
        <v/>
      </c>
      <c r="V1862" s="660" t="str">
        <f t="shared" si="176"/>
        <v/>
      </c>
      <c r="W1862" s="660" t="str">
        <f t="shared" si="177"/>
        <v/>
      </c>
      <c r="X1862" s="660" t="str">
        <f t="shared" si="178"/>
        <v/>
      </c>
      <c r="Y1862" s="660" t="str">
        <f t="shared" si="179"/>
        <v/>
      </c>
    </row>
    <row r="1863" spans="1:25" ht="16" x14ac:dyDescent="0.2">
      <c r="A1863" s="679"/>
      <c r="B1863" s="679"/>
      <c r="C1863" s="715"/>
      <c r="D1863" s="715"/>
      <c r="S1863" s="660"/>
      <c r="T1863" s="660" t="str">
        <f t="shared" si="174"/>
        <v/>
      </c>
      <c r="U1863" s="660" t="str">
        <f t="shared" si="175"/>
        <v/>
      </c>
      <c r="V1863" s="660" t="str">
        <f t="shared" si="176"/>
        <v/>
      </c>
      <c r="W1863" s="660" t="str">
        <f t="shared" si="177"/>
        <v/>
      </c>
      <c r="X1863" s="660" t="str">
        <f t="shared" si="178"/>
        <v/>
      </c>
      <c r="Y1863" s="660" t="str">
        <f t="shared" si="179"/>
        <v/>
      </c>
    </row>
    <row r="1864" spans="1:25" ht="16" x14ac:dyDescent="0.2">
      <c r="A1864" s="679"/>
      <c r="B1864" s="679"/>
      <c r="C1864" s="715"/>
      <c r="D1864" s="715"/>
      <c r="S1864" s="660"/>
      <c r="T1864" s="660" t="str">
        <f t="shared" si="174"/>
        <v/>
      </c>
      <c r="U1864" s="660" t="str">
        <f t="shared" si="175"/>
        <v/>
      </c>
      <c r="V1864" s="660" t="str">
        <f t="shared" si="176"/>
        <v/>
      </c>
      <c r="W1864" s="660" t="str">
        <f t="shared" si="177"/>
        <v/>
      </c>
      <c r="X1864" s="660" t="str">
        <f t="shared" si="178"/>
        <v/>
      </c>
      <c r="Y1864" s="660" t="str">
        <f t="shared" si="179"/>
        <v/>
      </c>
    </row>
    <row r="1865" spans="1:25" ht="16" x14ac:dyDescent="0.2">
      <c r="A1865" s="679"/>
      <c r="B1865" s="679"/>
      <c r="C1865" s="715"/>
      <c r="D1865" s="715"/>
      <c r="S1865" s="660"/>
      <c r="T1865" s="660" t="str">
        <f t="shared" si="174"/>
        <v/>
      </c>
      <c r="U1865" s="660" t="str">
        <f t="shared" si="175"/>
        <v/>
      </c>
      <c r="V1865" s="660" t="str">
        <f t="shared" si="176"/>
        <v/>
      </c>
      <c r="W1865" s="660" t="str">
        <f t="shared" si="177"/>
        <v/>
      </c>
      <c r="X1865" s="660" t="str">
        <f t="shared" si="178"/>
        <v/>
      </c>
      <c r="Y1865" s="660" t="str">
        <f t="shared" si="179"/>
        <v/>
      </c>
    </row>
    <row r="1866" spans="1:25" ht="16" x14ac:dyDescent="0.2">
      <c r="A1866" s="679"/>
      <c r="B1866" s="679"/>
      <c r="C1866" s="715"/>
      <c r="D1866" s="715"/>
      <c r="S1866" s="660"/>
      <c r="T1866" s="660" t="str">
        <f t="shared" si="174"/>
        <v/>
      </c>
      <c r="U1866" s="660" t="str">
        <f t="shared" si="175"/>
        <v/>
      </c>
      <c r="V1866" s="660" t="str">
        <f t="shared" si="176"/>
        <v/>
      </c>
      <c r="W1866" s="660" t="str">
        <f t="shared" si="177"/>
        <v/>
      </c>
      <c r="X1866" s="660" t="str">
        <f t="shared" si="178"/>
        <v/>
      </c>
      <c r="Y1866" s="660" t="str">
        <f t="shared" si="179"/>
        <v/>
      </c>
    </row>
    <row r="1867" spans="1:25" ht="16" x14ac:dyDescent="0.2">
      <c r="A1867" s="679"/>
      <c r="B1867" s="679"/>
      <c r="C1867" s="715"/>
      <c r="D1867" s="715"/>
      <c r="S1867" s="660"/>
      <c r="T1867" s="660" t="str">
        <f t="shared" si="174"/>
        <v/>
      </c>
      <c r="U1867" s="660" t="str">
        <f t="shared" si="175"/>
        <v/>
      </c>
      <c r="V1867" s="660" t="str">
        <f t="shared" si="176"/>
        <v/>
      </c>
      <c r="W1867" s="660" t="str">
        <f t="shared" si="177"/>
        <v/>
      </c>
      <c r="X1867" s="660" t="str">
        <f t="shared" si="178"/>
        <v/>
      </c>
      <c r="Y1867" s="660" t="str">
        <f t="shared" si="179"/>
        <v/>
      </c>
    </row>
    <row r="1868" spans="1:25" ht="16" x14ac:dyDescent="0.2">
      <c r="A1868" s="679"/>
      <c r="B1868" s="679"/>
      <c r="C1868" s="715"/>
      <c r="D1868" s="715"/>
      <c r="S1868" s="660"/>
      <c r="T1868" s="660" t="str">
        <f t="shared" si="174"/>
        <v/>
      </c>
      <c r="U1868" s="660" t="str">
        <f t="shared" si="175"/>
        <v/>
      </c>
      <c r="V1868" s="660" t="str">
        <f t="shared" si="176"/>
        <v/>
      </c>
      <c r="W1868" s="660" t="str">
        <f t="shared" si="177"/>
        <v/>
      </c>
      <c r="X1868" s="660" t="str">
        <f t="shared" si="178"/>
        <v/>
      </c>
      <c r="Y1868" s="660" t="str">
        <f t="shared" si="179"/>
        <v/>
      </c>
    </row>
    <row r="1869" spans="1:25" ht="16" x14ac:dyDescent="0.2">
      <c r="A1869" s="679"/>
      <c r="B1869" s="679"/>
      <c r="C1869" s="715"/>
      <c r="D1869" s="715"/>
      <c r="S1869" s="660"/>
      <c r="T1869" s="660" t="str">
        <f t="shared" si="174"/>
        <v/>
      </c>
      <c r="U1869" s="660" t="str">
        <f t="shared" si="175"/>
        <v/>
      </c>
      <c r="V1869" s="660" t="str">
        <f t="shared" si="176"/>
        <v/>
      </c>
      <c r="W1869" s="660" t="str">
        <f t="shared" si="177"/>
        <v/>
      </c>
      <c r="X1869" s="660" t="str">
        <f t="shared" si="178"/>
        <v/>
      </c>
      <c r="Y1869" s="660" t="str">
        <f t="shared" si="179"/>
        <v/>
      </c>
    </row>
    <row r="1870" spans="1:25" ht="16" x14ac:dyDescent="0.2">
      <c r="A1870" s="679"/>
      <c r="B1870" s="679"/>
      <c r="C1870" s="715"/>
      <c r="D1870" s="715"/>
      <c r="S1870" s="660"/>
      <c r="T1870" s="660" t="str">
        <f t="shared" si="174"/>
        <v/>
      </c>
      <c r="U1870" s="660" t="str">
        <f t="shared" si="175"/>
        <v/>
      </c>
      <c r="V1870" s="660" t="str">
        <f t="shared" si="176"/>
        <v/>
      </c>
      <c r="W1870" s="660" t="str">
        <f t="shared" si="177"/>
        <v/>
      </c>
      <c r="X1870" s="660" t="str">
        <f t="shared" si="178"/>
        <v/>
      </c>
      <c r="Y1870" s="660" t="str">
        <f t="shared" si="179"/>
        <v/>
      </c>
    </row>
    <row r="1871" spans="1:25" ht="16" x14ac:dyDescent="0.2">
      <c r="A1871" s="679"/>
      <c r="B1871" s="679"/>
      <c r="C1871" s="715"/>
      <c r="D1871" s="715"/>
      <c r="S1871" s="660"/>
      <c r="T1871" s="660" t="str">
        <f t="shared" si="174"/>
        <v/>
      </c>
      <c r="U1871" s="660" t="str">
        <f t="shared" si="175"/>
        <v/>
      </c>
      <c r="V1871" s="660" t="str">
        <f t="shared" si="176"/>
        <v/>
      </c>
      <c r="W1871" s="660" t="str">
        <f t="shared" si="177"/>
        <v/>
      </c>
      <c r="X1871" s="660" t="str">
        <f t="shared" si="178"/>
        <v/>
      </c>
      <c r="Y1871" s="660" t="str">
        <f t="shared" si="179"/>
        <v/>
      </c>
    </row>
    <row r="1872" spans="1:25" ht="16" x14ac:dyDescent="0.2">
      <c r="A1872" s="679"/>
      <c r="B1872" s="679"/>
      <c r="C1872" s="715"/>
      <c r="D1872" s="715"/>
      <c r="S1872" s="660"/>
      <c r="T1872" s="660" t="str">
        <f t="shared" si="174"/>
        <v/>
      </c>
      <c r="U1872" s="660" t="str">
        <f t="shared" si="175"/>
        <v/>
      </c>
      <c r="V1872" s="660" t="str">
        <f t="shared" si="176"/>
        <v/>
      </c>
      <c r="W1872" s="660" t="str">
        <f t="shared" si="177"/>
        <v/>
      </c>
      <c r="X1872" s="660" t="str">
        <f t="shared" si="178"/>
        <v/>
      </c>
      <c r="Y1872" s="660" t="str">
        <f t="shared" si="179"/>
        <v/>
      </c>
    </row>
    <row r="1873" spans="1:25" ht="16" x14ac:dyDescent="0.2">
      <c r="A1873" s="679"/>
      <c r="B1873" s="679"/>
      <c r="C1873" s="715"/>
      <c r="D1873" s="715"/>
      <c r="S1873" s="660"/>
      <c r="T1873" s="660" t="str">
        <f t="shared" si="174"/>
        <v/>
      </c>
      <c r="U1873" s="660" t="str">
        <f t="shared" si="175"/>
        <v/>
      </c>
      <c r="V1873" s="660" t="str">
        <f t="shared" si="176"/>
        <v/>
      </c>
      <c r="W1873" s="660" t="str">
        <f t="shared" si="177"/>
        <v/>
      </c>
      <c r="X1873" s="660" t="str">
        <f t="shared" si="178"/>
        <v/>
      </c>
      <c r="Y1873" s="660" t="str">
        <f t="shared" si="179"/>
        <v/>
      </c>
    </row>
    <row r="1874" spans="1:25" ht="16" x14ac:dyDescent="0.2">
      <c r="A1874" s="679"/>
      <c r="B1874" s="679"/>
      <c r="C1874" s="715"/>
      <c r="D1874" s="715"/>
      <c r="S1874" s="660"/>
      <c r="T1874" s="660" t="str">
        <f t="shared" si="174"/>
        <v/>
      </c>
      <c r="U1874" s="660" t="str">
        <f t="shared" si="175"/>
        <v/>
      </c>
      <c r="V1874" s="660" t="str">
        <f t="shared" si="176"/>
        <v/>
      </c>
      <c r="W1874" s="660" t="str">
        <f t="shared" si="177"/>
        <v/>
      </c>
      <c r="X1874" s="660" t="str">
        <f t="shared" si="178"/>
        <v/>
      </c>
      <c r="Y1874" s="660" t="str">
        <f t="shared" si="179"/>
        <v/>
      </c>
    </row>
    <row r="1875" spans="1:25" ht="16" x14ac:dyDescent="0.2">
      <c r="A1875" s="679"/>
      <c r="B1875" s="679"/>
      <c r="C1875" s="715"/>
      <c r="D1875" s="715"/>
      <c r="S1875" s="660"/>
      <c r="T1875" s="660" t="str">
        <f t="shared" si="174"/>
        <v/>
      </c>
      <c r="U1875" s="660" t="str">
        <f t="shared" si="175"/>
        <v/>
      </c>
      <c r="V1875" s="660" t="str">
        <f t="shared" si="176"/>
        <v/>
      </c>
      <c r="W1875" s="660" t="str">
        <f t="shared" si="177"/>
        <v/>
      </c>
      <c r="X1875" s="660" t="str">
        <f t="shared" si="178"/>
        <v/>
      </c>
      <c r="Y1875" s="660" t="str">
        <f t="shared" si="179"/>
        <v/>
      </c>
    </row>
    <row r="1876" spans="1:25" ht="16" x14ac:dyDescent="0.2">
      <c r="A1876" s="679"/>
      <c r="B1876" s="679"/>
      <c r="C1876" s="715"/>
      <c r="D1876" s="715"/>
      <c r="S1876" s="660"/>
      <c r="T1876" s="660" t="str">
        <f t="shared" si="174"/>
        <v/>
      </c>
      <c r="U1876" s="660" t="str">
        <f t="shared" si="175"/>
        <v/>
      </c>
      <c r="V1876" s="660" t="str">
        <f t="shared" si="176"/>
        <v/>
      </c>
      <c r="W1876" s="660" t="str">
        <f t="shared" si="177"/>
        <v/>
      </c>
      <c r="X1876" s="660" t="str">
        <f t="shared" si="178"/>
        <v/>
      </c>
      <c r="Y1876" s="660" t="str">
        <f t="shared" si="179"/>
        <v/>
      </c>
    </row>
    <row r="1877" spans="1:25" ht="16" x14ac:dyDescent="0.2">
      <c r="A1877" s="679"/>
      <c r="B1877" s="679"/>
      <c r="C1877" s="715"/>
      <c r="D1877" s="715"/>
      <c r="S1877" s="660"/>
      <c r="T1877" s="660" t="str">
        <f t="shared" si="174"/>
        <v/>
      </c>
      <c r="U1877" s="660" t="str">
        <f t="shared" si="175"/>
        <v/>
      </c>
      <c r="V1877" s="660" t="str">
        <f t="shared" si="176"/>
        <v/>
      </c>
      <c r="W1877" s="660" t="str">
        <f t="shared" si="177"/>
        <v/>
      </c>
      <c r="X1877" s="660" t="str">
        <f t="shared" si="178"/>
        <v/>
      </c>
      <c r="Y1877" s="660" t="str">
        <f t="shared" si="179"/>
        <v/>
      </c>
    </row>
    <row r="1878" spans="1:25" ht="16" x14ac:dyDescent="0.2">
      <c r="A1878" s="679"/>
      <c r="B1878" s="679"/>
      <c r="C1878" s="715"/>
      <c r="D1878" s="715"/>
      <c r="S1878" s="660"/>
      <c r="T1878" s="660" t="str">
        <f t="shared" si="174"/>
        <v/>
      </c>
      <c r="U1878" s="660" t="str">
        <f t="shared" si="175"/>
        <v/>
      </c>
      <c r="V1878" s="660" t="str">
        <f t="shared" si="176"/>
        <v/>
      </c>
      <c r="W1878" s="660" t="str">
        <f t="shared" si="177"/>
        <v/>
      </c>
      <c r="X1878" s="660" t="str">
        <f t="shared" si="178"/>
        <v/>
      </c>
      <c r="Y1878" s="660" t="str">
        <f t="shared" si="179"/>
        <v/>
      </c>
    </row>
    <row r="1879" spans="1:25" ht="16" x14ac:dyDescent="0.2">
      <c r="A1879" s="679"/>
      <c r="B1879" s="679"/>
      <c r="C1879" s="715"/>
      <c r="D1879" s="715"/>
      <c r="S1879" s="660"/>
      <c r="T1879" s="660" t="str">
        <f t="shared" si="174"/>
        <v/>
      </c>
      <c r="U1879" s="660" t="str">
        <f t="shared" si="175"/>
        <v/>
      </c>
      <c r="V1879" s="660" t="str">
        <f t="shared" si="176"/>
        <v/>
      </c>
      <c r="W1879" s="660" t="str">
        <f t="shared" si="177"/>
        <v/>
      </c>
      <c r="X1879" s="660" t="str">
        <f t="shared" si="178"/>
        <v/>
      </c>
      <c r="Y1879" s="660" t="str">
        <f t="shared" si="179"/>
        <v/>
      </c>
    </row>
    <row r="1880" spans="1:25" ht="16" x14ac:dyDescent="0.2">
      <c r="A1880" s="679"/>
      <c r="B1880" s="679"/>
      <c r="C1880" s="715"/>
      <c r="D1880" s="715"/>
      <c r="S1880" s="660"/>
      <c r="T1880" s="660" t="str">
        <f t="shared" si="174"/>
        <v/>
      </c>
      <c r="U1880" s="660" t="str">
        <f t="shared" si="175"/>
        <v/>
      </c>
      <c r="V1880" s="660" t="str">
        <f t="shared" si="176"/>
        <v/>
      </c>
      <c r="W1880" s="660" t="str">
        <f t="shared" si="177"/>
        <v/>
      </c>
      <c r="X1880" s="660" t="str">
        <f t="shared" si="178"/>
        <v/>
      </c>
      <c r="Y1880" s="660" t="str">
        <f t="shared" si="179"/>
        <v/>
      </c>
    </row>
    <row r="1881" spans="1:25" ht="16" x14ac:dyDescent="0.2">
      <c r="A1881" s="679"/>
      <c r="B1881" s="679"/>
      <c r="C1881" s="715"/>
      <c r="D1881" s="715"/>
      <c r="S1881" s="660"/>
      <c r="T1881" s="660" t="str">
        <f t="shared" si="174"/>
        <v/>
      </c>
      <c r="U1881" s="660" t="str">
        <f t="shared" si="175"/>
        <v/>
      </c>
      <c r="V1881" s="660" t="str">
        <f t="shared" si="176"/>
        <v/>
      </c>
      <c r="W1881" s="660" t="str">
        <f t="shared" si="177"/>
        <v/>
      </c>
      <c r="X1881" s="660" t="str">
        <f t="shared" si="178"/>
        <v/>
      </c>
      <c r="Y1881" s="660" t="str">
        <f t="shared" si="179"/>
        <v/>
      </c>
    </row>
    <row r="1882" spans="1:25" ht="16" x14ac:dyDescent="0.2">
      <c r="A1882" s="679"/>
      <c r="B1882" s="679"/>
      <c r="C1882" s="715"/>
      <c r="D1882" s="715"/>
      <c r="S1882" s="660"/>
      <c r="T1882" s="660" t="str">
        <f t="shared" si="174"/>
        <v/>
      </c>
      <c r="U1882" s="660" t="str">
        <f t="shared" si="175"/>
        <v/>
      </c>
      <c r="V1882" s="660" t="str">
        <f t="shared" si="176"/>
        <v/>
      </c>
      <c r="W1882" s="660" t="str">
        <f t="shared" si="177"/>
        <v/>
      </c>
      <c r="X1882" s="660" t="str">
        <f t="shared" si="178"/>
        <v/>
      </c>
      <c r="Y1882" s="660" t="str">
        <f t="shared" si="179"/>
        <v/>
      </c>
    </row>
    <row r="1883" spans="1:25" ht="16" x14ac:dyDescent="0.2">
      <c r="A1883" s="679"/>
      <c r="B1883" s="679"/>
      <c r="C1883" s="715"/>
      <c r="D1883" s="715"/>
      <c r="S1883" s="660"/>
      <c r="T1883" s="660" t="str">
        <f t="shared" si="174"/>
        <v/>
      </c>
      <c r="U1883" s="660" t="str">
        <f t="shared" si="175"/>
        <v/>
      </c>
      <c r="V1883" s="660" t="str">
        <f t="shared" si="176"/>
        <v/>
      </c>
      <c r="W1883" s="660" t="str">
        <f t="shared" si="177"/>
        <v/>
      </c>
      <c r="X1883" s="660" t="str">
        <f t="shared" si="178"/>
        <v/>
      </c>
      <c r="Y1883" s="660" t="str">
        <f t="shared" si="179"/>
        <v/>
      </c>
    </row>
    <row r="1884" spans="1:25" ht="16" x14ac:dyDescent="0.2">
      <c r="A1884" s="679"/>
      <c r="B1884" s="679"/>
      <c r="C1884" s="715"/>
      <c r="D1884" s="715"/>
      <c r="S1884" s="660"/>
      <c r="T1884" s="660" t="str">
        <f t="shared" si="174"/>
        <v/>
      </c>
      <c r="U1884" s="660" t="str">
        <f t="shared" si="175"/>
        <v/>
      </c>
      <c r="V1884" s="660" t="str">
        <f t="shared" si="176"/>
        <v/>
      </c>
      <c r="W1884" s="660" t="str">
        <f t="shared" si="177"/>
        <v/>
      </c>
      <c r="X1884" s="660" t="str">
        <f t="shared" si="178"/>
        <v/>
      </c>
      <c r="Y1884" s="660" t="str">
        <f t="shared" si="179"/>
        <v/>
      </c>
    </row>
    <row r="1885" spans="1:25" ht="16" x14ac:dyDescent="0.2">
      <c r="A1885" s="679"/>
      <c r="B1885" s="679"/>
      <c r="C1885" s="715"/>
      <c r="D1885" s="715"/>
      <c r="S1885" s="660"/>
      <c r="T1885" s="660" t="str">
        <f t="shared" si="174"/>
        <v/>
      </c>
      <c r="U1885" s="660" t="str">
        <f t="shared" si="175"/>
        <v/>
      </c>
      <c r="V1885" s="660" t="str">
        <f t="shared" si="176"/>
        <v/>
      </c>
      <c r="W1885" s="660" t="str">
        <f t="shared" si="177"/>
        <v/>
      </c>
      <c r="X1885" s="660" t="str">
        <f t="shared" si="178"/>
        <v/>
      </c>
      <c r="Y1885" s="660" t="str">
        <f t="shared" si="179"/>
        <v/>
      </c>
    </row>
    <row r="1886" spans="1:25" ht="16" x14ac:dyDescent="0.2">
      <c r="A1886" s="679"/>
      <c r="B1886" s="679"/>
      <c r="C1886" s="715"/>
      <c r="D1886" s="715"/>
      <c r="S1886" s="660"/>
      <c r="T1886" s="660" t="str">
        <f t="shared" si="174"/>
        <v/>
      </c>
      <c r="U1886" s="660" t="str">
        <f t="shared" si="175"/>
        <v/>
      </c>
      <c r="V1886" s="660" t="str">
        <f t="shared" si="176"/>
        <v/>
      </c>
      <c r="W1886" s="660" t="str">
        <f t="shared" si="177"/>
        <v/>
      </c>
      <c r="X1886" s="660" t="str">
        <f t="shared" si="178"/>
        <v/>
      </c>
      <c r="Y1886" s="660" t="str">
        <f t="shared" si="179"/>
        <v/>
      </c>
    </row>
    <row r="1887" spans="1:25" ht="16" x14ac:dyDescent="0.2">
      <c r="A1887" s="679"/>
      <c r="B1887" s="679"/>
      <c r="C1887" s="715"/>
      <c r="D1887" s="715"/>
      <c r="S1887" s="660"/>
      <c r="T1887" s="660" t="str">
        <f t="shared" si="174"/>
        <v/>
      </c>
      <c r="U1887" s="660" t="str">
        <f t="shared" si="175"/>
        <v/>
      </c>
      <c r="V1887" s="660" t="str">
        <f t="shared" si="176"/>
        <v/>
      </c>
      <c r="W1887" s="660" t="str">
        <f t="shared" si="177"/>
        <v/>
      </c>
      <c r="X1887" s="660" t="str">
        <f t="shared" si="178"/>
        <v/>
      </c>
      <c r="Y1887" s="660" t="str">
        <f t="shared" si="179"/>
        <v/>
      </c>
    </row>
    <row r="1888" spans="1:25" ht="16" x14ac:dyDescent="0.2">
      <c r="A1888" s="679"/>
      <c r="B1888" s="679"/>
      <c r="C1888" s="715"/>
      <c r="D1888" s="715"/>
      <c r="S1888" s="660"/>
      <c r="T1888" s="660" t="str">
        <f t="shared" si="174"/>
        <v/>
      </c>
      <c r="U1888" s="660" t="str">
        <f t="shared" si="175"/>
        <v/>
      </c>
      <c r="V1888" s="660" t="str">
        <f t="shared" si="176"/>
        <v/>
      </c>
      <c r="W1888" s="660" t="str">
        <f t="shared" si="177"/>
        <v/>
      </c>
      <c r="X1888" s="660" t="str">
        <f t="shared" si="178"/>
        <v/>
      </c>
      <c r="Y1888" s="660" t="str">
        <f t="shared" si="179"/>
        <v/>
      </c>
    </row>
    <row r="1889" spans="1:25" ht="16" x14ac:dyDescent="0.2">
      <c r="A1889" s="679"/>
      <c r="B1889" s="679"/>
      <c r="C1889" s="715"/>
      <c r="D1889" s="715"/>
      <c r="S1889" s="660"/>
      <c r="T1889" s="660" t="str">
        <f t="shared" si="174"/>
        <v/>
      </c>
      <c r="U1889" s="660" t="str">
        <f t="shared" si="175"/>
        <v/>
      </c>
      <c r="V1889" s="660" t="str">
        <f t="shared" si="176"/>
        <v/>
      </c>
      <c r="W1889" s="660" t="str">
        <f t="shared" si="177"/>
        <v/>
      </c>
      <c r="X1889" s="660" t="str">
        <f t="shared" si="178"/>
        <v/>
      </c>
      <c r="Y1889" s="660" t="str">
        <f t="shared" si="179"/>
        <v/>
      </c>
    </row>
    <row r="1890" spans="1:25" ht="16" x14ac:dyDescent="0.2">
      <c r="A1890" s="679"/>
      <c r="B1890" s="679"/>
      <c r="C1890" s="715"/>
      <c r="D1890" s="715"/>
      <c r="S1890" s="660"/>
      <c r="T1890" s="660" t="str">
        <f t="shared" si="174"/>
        <v/>
      </c>
      <c r="U1890" s="660" t="str">
        <f t="shared" si="175"/>
        <v/>
      </c>
      <c r="V1890" s="660" t="str">
        <f t="shared" si="176"/>
        <v/>
      </c>
      <c r="W1890" s="660" t="str">
        <f t="shared" si="177"/>
        <v/>
      </c>
      <c r="X1890" s="660" t="str">
        <f t="shared" si="178"/>
        <v/>
      </c>
      <c r="Y1890" s="660" t="str">
        <f t="shared" si="179"/>
        <v/>
      </c>
    </row>
    <row r="1891" spans="1:25" ht="16" x14ac:dyDescent="0.2">
      <c r="A1891" s="679"/>
      <c r="B1891" s="679"/>
      <c r="C1891" s="715"/>
      <c r="D1891" s="715"/>
      <c r="S1891" s="660"/>
      <c r="T1891" s="660" t="str">
        <f t="shared" si="174"/>
        <v/>
      </c>
      <c r="U1891" s="660" t="str">
        <f t="shared" si="175"/>
        <v/>
      </c>
      <c r="V1891" s="660" t="str">
        <f t="shared" si="176"/>
        <v/>
      </c>
      <c r="W1891" s="660" t="str">
        <f t="shared" si="177"/>
        <v/>
      </c>
      <c r="X1891" s="660" t="str">
        <f t="shared" si="178"/>
        <v/>
      </c>
      <c r="Y1891" s="660" t="str">
        <f t="shared" si="179"/>
        <v/>
      </c>
    </row>
    <row r="1892" spans="1:25" ht="16" x14ac:dyDescent="0.2">
      <c r="A1892" s="679"/>
      <c r="B1892" s="679"/>
      <c r="C1892" s="715"/>
      <c r="D1892" s="715"/>
      <c r="S1892" s="660"/>
      <c r="T1892" s="660" t="str">
        <f t="shared" si="174"/>
        <v/>
      </c>
      <c r="U1892" s="660" t="str">
        <f t="shared" si="175"/>
        <v/>
      </c>
      <c r="V1892" s="660" t="str">
        <f t="shared" si="176"/>
        <v/>
      </c>
      <c r="W1892" s="660" t="str">
        <f t="shared" si="177"/>
        <v/>
      </c>
      <c r="X1892" s="660" t="str">
        <f t="shared" si="178"/>
        <v/>
      </c>
      <c r="Y1892" s="660" t="str">
        <f t="shared" si="179"/>
        <v/>
      </c>
    </row>
    <row r="1893" spans="1:25" ht="16" x14ac:dyDescent="0.2">
      <c r="A1893" s="679"/>
      <c r="B1893" s="679"/>
      <c r="C1893" s="715"/>
      <c r="D1893" s="715"/>
      <c r="S1893" s="660"/>
      <c r="T1893" s="660" t="str">
        <f t="shared" si="174"/>
        <v/>
      </c>
      <c r="U1893" s="660" t="str">
        <f t="shared" si="175"/>
        <v/>
      </c>
      <c r="V1893" s="660" t="str">
        <f t="shared" si="176"/>
        <v/>
      </c>
      <c r="W1893" s="660" t="str">
        <f t="shared" si="177"/>
        <v/>
      </c>
      <c r="X1893" s="660" t="str">
        <f t="shared" si="178"/>
        <v/>
      </c>
      <c r="Y1893" s="660" t="str">
        <f t="shared" si="179"/>
        <v/>
      </c>
    </row>
    <row r="1894" spans="1:25" ht="16" x14ac:dyDescent="0.2">
      <c r="A1894" s="679"/>
      <c r="B1894" s="679"/>
      <c r="C1894" s="715"/>
      <c r="D1894" s="715"/>
      <c r="S1894" s="660"/>
      <c r="T1894" s="660" t="str">
        <f t="shared" si="174"/>
        <v/>
      </c>
      <c r="U1894" s="660" t="str">
        <f t="shared" si="175"/>
        <v/>
      </c>
      <c r="V1894" s="660" t="str">
        <f t="shared" si="176"/>
        <v/>
      </c>
      <c r="W1894" s="660" t="str">
        <f t="shared" si="177"/>
        <v/>
      </c>
      <c r="X1894" s="660" t="str">
        <f t="shared" si="178"/>
        <v/>
      </c>
      <c r="Y1894" s="660" t="str">
        <f t="shared" si="179"/>
        <v/>
      </c>
    </row>
    <row r="1895" spans="1:25" ht="16" x14ac:dyDescent="0.2">
      <c r="A1895" s="679"/>
      <c r="B1895" s="679"/>
      <c r="C1895" s="715"/>
      <c r="D1895" s="715"/>
      <c r="S1895" s="660"/>
      <c r="T1895" s="660" t="str">
        <f t="shared" si="174"/>
        <v/>
      </c>
      <c r="U1895" s="660" t="str">
        <f t="shared" si="175"/>
        <v/>
      </c>
      <c r="V1895" s="660" t="str">
        <f t="shared" si="176"/>
        <v/>
      </c>
      <c r="W1895" s="660" t="str">
        <f t="shared" si="177"/>
        <v/>
      </c>
      <c r="X1895" s="660" t="str">
        <f t="shared" si="178"/>
        <v/>
      </c>
      <c r="Y1895" s="660" t="str">
        <f t="shared" si="179"/>
        <v/>
      </c>
    </row>
    <row r="1896" spans="1:25" ht="16" x14ac:dyDescent="0.2">
      <c r="A1896" s="679"/>
      <c r="B1896" s="679"/>
      <c r="C1896" s="715"/>
      <c r="D1896" s="715"/>
      <c r="S1896" s="660"/>
      <c r="T1896" s="660" t="str">
        <f t="shared" si="174"/>
        <v/>
      </c>
      <c r="U1896" s="660" t="str">
        <f t="shared" si="175"/>
        <v/>
      </c>
      <c r="V1896" s="660" t="str">
        <f t="shared" si="176"/>
        <v/>
      </c>
      <c r="W1896" s="660" t="str">
        <f t="shared" si="177"/>
        <v/>
      </c>
      <c r="X1896" s="660" t="str">
        <f t="shared" si="178"/>
        <v/>
      </c>
      <c r="Y1896" s="660" t="str">
        <f t="shared" si="179"/>
        <v/>
      </c>
    </row>
    <row r="1897" spans="1:25" ht="16" x14ac:dyDescent="0.2">
      <c r="A1897" s="679"/>
      <c r="B1897" s="679"/>
      <c r="C1897" s="715"/>
      <c r="D1897" s="715"/>
      <c r="S1897" s="660"/>
      <c r="T1897" s="660" t="str">
        <f t="shared" si="174"/>
        <v/>
      </c>
      <c r="U1897" s="660" t="str">
        <f t="shared" si="175"/>
        <v/>
      </c>
      <c r="V1897" s="660" t="str">
        <f t="shared" si="176"/>
        <v/>
      </c>
      <c r="W1897" s="660" t="str">
        <f t="shared" si="177"/>
        <v/>
      </c>
      <c r="X1897" s="660" t="str">
        <f t="shared" si="178"/>
        <v/>
      </c>
      <c r="Y1897" s="660" t="str">
        <f t="shared" si="179"/>
        <v/>
      </c>
    </row>
    <row r="1898" spans="1:25" ht="16" x14ac:dyDescent="0.2">
      <c r="A1898" s="679"/>
      <c r="B1898" s="679"/>
      <c r="C1898" s="715"/>
      <c r="D1898" s="715"/>
      <c r="S1898" s="660"/>
      <c r="T1898" s="660" t="str">
        <f t="shared" si="174"/>
        <v/>
      </c>
      <c r="U1898" s="660" t="str">
        <f t="shared" si="175"/>
        <v/>
      </c>
      <c r="V1898" s="660" t="str">
        <f t="shared" si="176"/>
        <v/>
      </c>
      <c r="W1898" s="660" t="str">
        <f t="shared" si="177"/>
        <v/>
      </c>
      <c r="X1898" s="660" t="str">
        <f t="shared" si="178"/>
        <v/>
      </c>
      <c r="Y1898" s="660" t="str">
        <f t="shared" si="179"/>
        <v/>
      </c>
    </row>
    <row r="1899" spans="1:25" ht="16" x14ac:dyDescent="0.2">
      <c r="A1899" s="679"/>
      <c r="B1899" s="679"/>
      <c r="C1899" s="715"/>
      <c r="D1899" s="715"/>
      <c r="S1899" s="660"/>
      <c r="T1899" s="660" t="str">
        <f t="shared" si="174"/>
        <v/>
      </c>
      <c r="U1899" s="660" t="str">
        <f t="shared" si="175"/>
        <v/>
      </c>
      <c r="V1899" s="660" t="str">
        <f t="shared" si="176"/>
        <v/>
      </c>
      <c r="W1899" s="660" t="str">
        <f t="shared" si="177"/>
        <v/>
      </c>
      <c r="X1899" s="660" t="str">
        <f t="shared" si="178"/>
        <v/>
      </c>
      <c r="Y1899" s="660" t="str">
        <f t="shared" si="179"/>
        <v/>
      </c>
    </row>
    <row r="1900" spans="1:25" ht="16" x14ac:dyDescent="0.2">
      <c r="A1900" s="679"/>
      <c r="B1900" s="679"/>
      <c r="C1900" s="715"/>
      <c r="D1900" s="715"/>
      <c r="S1900" s="660"/>
      <c r="T1900" s="660" t="str">
        <f t="shared" si="174"/>
        <v/>
      </c>
      <c r="U1900" s="660" t="str">
        <f t="shared" si="175"/>
        <v/>
      </c>
      <c r="V1900" s="660" t="str">
        <f t="shared" si="176"/>
        <v/>
      </c>
      <c r="W1900" s="660" t="str">
        <f t="shared" si="177"/>
        <v/>
      </c>
      <c r="X1900" s="660" t="str">
        <f t="shared" si="178"/>
        <v/>
      </c>
      <c r="Y1900" s="660" t="str">
        <f t="shared" si="179"/>
        <v/>
      </c>
    </row>
    <row r="1901" spans="1:25" ht="16" x14ac:dyDescent="0.2">
      <c r="A1901" s="679"/>
      <c r="B1901" s="679"/>
      <c r="C1901" s="715"/>
      <c r="D1901" s="715"/>
      <c r="S1901" s="660"/>
      <c r="T1901" s="660" t="str">
        <f t="shared" si="174"/>
        <v/>
      </c>
      <c r="U1901" s="660" t="str">
        <f t="shared" si="175"/>
        <v/>
      </c>
      <c r="V1901" s="660" t="str">
        <f t="shared" si="176"/>
        <v/>
      </c>
      <c r="W1901" s="660" t="str">
        <f t="shared" si="177"/>
        <v/>
      </c>
      <c r="X1901" s="660" t="str">
        <f t="shared" si="178"/>
        <v/>
      </c>
      <c r="Y1901" s="660" t="str">
        <f t="shared" si="179"/>
        <v/>
      </c>
    </row>
    <row r="1902" spans="1:25" ht="16" x14ac:dyDescent="0.2">
      <c r="A1902" s="679"/>
      <c r="B1902" s="679"/>
      <c r="C1902" s="715"/>
      <c r="D1902" s="715"/>
      <c r="S1902" s="660"/>
      <c r="T1902" s="660" t="str">
        <f t="shared" si="174"/>
        <v/>
      </c>
      <c r="U1902" s="660" t="str">
        <f t="shared" si="175"/>
        <v/>
      </c>
      <c r="V1902" s="660" t="str">
        <f t="shared" si="176"/>
        <v/>
      </c>
      <c r="W1902" s="660" t="str">
        <f t="shared" si="177"/>
        <v/>
      </c>
      <c r="X1902" s="660" t="str">
        <f t="shared" si="178"/>
        <v/>
      </c>
      <c r="Y1902" s="660" t="str">
        <f t="shared" si="179"/>
        <v/>
      </c>
    </row>
    <row r="1903" spans="1:25" ht="16" x14ac:dyDescent="0.2">
      <c r="A1903" s="679"/>
      <c r="B1903" s="679"/>
      <c r="C1903" s="715"/>
      <c r="D1903" s="715"/>
      <c r="S1903" s="660"/>
      <c r="T1903" s="660" t="str">
        <f t="shared" si="174"/>
        <v/>
      </c>
      <c r="U1903" s="660" t="str">
        <f t="shared" si="175"/>
        <v/>
      </c>
      <c r="V1903" s="660" t="str">
        <f t="shared" si="176"/>
        <v/>
      </c>
      <c r="W1903" s="660" t="str">
        <f t="shared" si="177"/>
        <v/>
      </c>
      <c r="X1903" s="660" t="str">
        <f t="shared" si="178"/>
        <v/>
      </c>
      <c r="Y1903" s="660" t="str">
        <f t="shared" si="179"/>
        <v/>
      </c>
    </row>
    <row r="1904" spans="1:25" ht="16" x14ac:dyDescent="0.2">
      <c r="A1904" s="679"/>
      <c r="B1904" s="679"/>
      <c r="C1904" s="715"/>
      <c r="D1904" s="715"/>
      <c r="S1904" s="660"/>
      <c r="T1904" s="660" t="str">
        <f t="shared" si="174"/>
        <v/>
      </c>
      <c r="U1904" s="660" t="str">
        <f t="shared" si="175"/>
        <v/>
      </c>
      <c r="V1904" s="660" t="str">
        <f t="shared" si="176"/>
        <v/>
      </c>
      <c r="W1904" s="660" t="str">
        <f t="shared" si="177"/>
        <v/>
      </c>
      <c r="X1904" s="660" t="str">
        <f t="shared" si="178"/>
        <v/>
      </c>
      <c r="Y1904" s="660" t="str">
        <f t="shared" si="179"/>
        <v/>
      </c>
    </row>
    <row r="1905" spans="1:25" ht="16" x14ac:dyDescent="0.2">
      <c r="A1905" s="679"/>
      <c r="B1905" s="679"/>
      <c r="C1905" s="715"/>
      <c r="D1905" s="715"/>
      <c r="S1905" s="660"/>
      <c r="T1905" s="660" t="str">
        <f t="shared" si="174"/>
        <v/>
      </c>
      <c r="U1905" s="660" t="str">
        <f t="shared" si="175"/>
        <v/>
      </c>
      <c r="V1905" s="660" t="str">
        <f t="shared" si="176"/>
        <v/>
      </c>
      <c r="W1905" s="660" t="str">
        <f t="shared" si="177"/>
        <v/>
      </c>
      <c r="X1905" s="660" t="str">
        <f t="shared" si="178"/>
        <v/>
      </c>
      <c r="Y1905" s="660" t="str">
        <f t="shared" si="179"/>
        <v/>
      </c>
    </row>
    <row r="1906" spans="1:25" ht="16" x14ac:dyDescent="0.2">
      <c r="A1906" s="679"/>
      <c r="B1906" s="679"/>
      <c r="C1906" s="715"/>
      <c r="D1906" s="715"/>
      <c r="S1906" s="660"/>
      <c r="T1906" s="660" t="str">
        <f t="shared" si="174"/>
        <v/>
      </c>
      <c r="U1906" s="660" t="str">
        <f t="shared" si="175"/>
        <v/>
      </c>
      <c r="V1906" s="660" t="str">
        <f t="shared" si="176"/>
        <v/>
      </c>
      <c r="W1906" s="660" t="str">
        <f t="shared" si="177"/>
        <v/>
      </c>
      <c r="X1906" s="660" t="str">
        <f t="shared" si="178"/>
        <v/>
      </c>
      <c r="Y1906" s="660" t="str">
        <f t="shared" si="179"/>
        <v/>
      </c>
    </row>
    <row r="1907" spans="1:25" ht="16" x14ac:dyDescent="0.2">
      <c r="A1907" s="679"/>
      <c r="B1907" s="679"/>
      <c r="C1907" s="715"/>
      <c r="D1907" s="715"/>
      <c r="S1907" s="660"/>
      <c r="T1907" s="660" t="str">
        <f t="shared" si="174"/>
        <v/>
      </c>
      <c r="U1907" s="660" t="str">
        <f t="shared" si="175"/>
        <v/>
      </c>
      <c r="V1907" s="660" t="str">
        <f t="shared" si="176"/>
        <v/>
      </c>
      <c r="W1907" s="660" t="str">
        <f t="shared" si="177"/>
        <v/>
      </c>
      <c r="X1907" s="660" t="str">
        <f t="shared" si="178"/>
        <v/>
      </c>
      <c r="Y1907" s="660" t="str">
        <f t="shared" si="179"/>
        <v/>
      </c>
    </row>
    <row r="1908" spans="1:25" ht="16" x14ac:dyDescent="0.2">
      <c r="A1908" s="679"/>
      <c r="B1908" s="679"/>
      <c r="C1908" s="715"/>
      <c r="D1908" s="715"/>
      <c r="S1908" s="660"/>
      <c r="T1908" s="660" t="str">
        <f t="shared" si="174"/>
        <v/>
      </c>
      <c r="U1908" s="660" t="str">
        <f t="shared" si="175"/>
        <v/>
      </c>
      <c r="V1908" s="660" t="str">
        <f t="shared" si="176"/>
        <v/>
      </c>
      <c r="W1908" s="660" t="str">
        <f t="shared" si="177"/>
        <v/>
      </c>
      <c r="X1908" s="660" t="str">
        <f t="shared" si="178"/>
        <v/>
      </c>
      <c r="Y1908" s="660" t="str">
        <f t="shared" si="179"/>
        <v/>
      </c>
    </row>
    <row r="1909" spans="1:25" ht="16" x14ac:dyDescent="0.2">
      <c r="A1909" s="679"/>
      <c r="B1909" s="679"/>
      <c r="C1909" s="715"/>
      <c r="D1909" s="715"/>
      <c r="S1909" s="660"/>
      <c r="T1909" s="660" t="str">
        <f t="shared" si="174"/>
        <v/>
      </c>
      <c r="U1909" s="660" t="str">
        <f t="shared" si="175"/>
        <v/>
      </c>
      <c r="V1909" s="660" t="str">
        <f t="shared" si="176"/>
        <v/>
      </c>
      <c r="W1909" s="660" t="str">
        <f t="shared" si="177"/>
        <v/>
      </c>
      <c r="X1909" s="660" t="str">
        <f t="shared" si="178"/>
        <v/>
      </c>
      <c r="Y1909" s="660" t="str">
        <f t="shared" si="179"/>
        <v/>
      </c>
    </row>
    <row r="1910" spans="1:25" ht="16" x14ac:dyDescent="0.2">
      <c r="A1910" s="679"/>
      <c r="B1910" s="679"/>
      <c r="C1910" s="715"/>
      <c r="D1910" s="715"/>
      <c r="S1910" s="660"/>
      <c r="T1910" s="660" t="str">
        <f t="shared" si="174"/>
        <v/>
      </c>
      <c r="U1910" s="660" t="str">
        <f t="shared" si="175"/>
        <v/>
      </c>
      <c r="V1910" s="660" t="str">
        <f t="shared" si="176"/>
        <v/>
      </c>
      <c r="W1910" s="660" t="str">
        <f t="shared" si="177"/>
        <v/>
      </c>
      <c r="X1910" s="660" t="str">
        <f t="shared" si="178"/>
        <v/>
      </c>
      <c r="Y1910" s="660" t="str">
        <f t="shared" si="179"/>
        <v/>
      </c>
    </row>
    <row r="1911" spans="1:25" ht="16" x14ac:dyDescent="0.2">
      <c r="A1911" s="679"/>
      <c r="B1911" s="679"/>
      <c r="C1911" s="715"/>
      <c r="D1911" s="715"/>
      <c r="S1911" s="660"/>
      <c r="T1911" s="660" t="str">
        <f t="shared" si="174"/>
        <v/>
      </c>
      <c r="U1911" s="660" t="str">
        <f t="shared" si="175"/>
        <v/>
      </c>
      <c r="V1911" s="660" t="str">
        <f t="shared" si="176"/>
        <v/>
      </c>
      <c r="W1911" s="660" t="str">
        <f t="shared" si="177"/>
        <v/>
      </c>
      <c r="X1911" s="660" t="str">
        <f t="shared" si="178"/>
        <v/>
      </c>
      <c r="Y1911" s="660" t="str">
        <f t="shared" si="179"/>
        <v/>
      </c>
    </row>
    <row r="1912" spans="1:25" ht="16" x14ac:dyDescent="0.2">
      <c r="A1912" s="679"/>
      <c r="B1912" s="679"/>
      <c r="C1912" s="715"/>
      <c r="D1912" s="715"/>
      <c r="S1912" s="660"/>
      <c r="T1912" s="660" t="str">
        <f t="shared" si="174"/>
        <v/>
      </c>
      <c r="U1912" s="660" t="str">
        <f t="shared" si="175"/>
        <v/>
      </c>
      <c r="V1912" s="660" t="str">
        <f t="shared" si="176"/>
        <v/>
      </c>
      <c r="W1912" s="660" t="str">
        <f t="shared" si="177"/>
        <v/>
      </c>
      <c r="X1912" s="660" t="str">
        <f t="shared" si="178"/>
        <v/>
      </c>
      <c r="Y1912" s="660" t="str">
        <f t="shared" si="179"/>
        <v/>
      </c>
    </row>
    <row r="1913" spans="1:25" ht="16" x14ac:dyDescent="0.2">
      <c r="A1913" s="679"/>
      <c r="B1913" s="679"/>
      <c r="C1913" s="715"/>
      <c r="D1913" s="715"/>
      <c r="S1913" s="660"/>
      <c r="T1913" s="660" t="str">
        <f t="shared" si="174"/>
        <v/>
      </c>
      <c r="U1913" s="660" t="str">
        <f t="shared" si="175"/>
        <v/>
      </c>
      <c r="V1913" s="660" t="str">
        <f t="shared" si="176"/>
        <v/>
      </c>
      <c r="W1913" s="660" t="str">
        <f t="shared" si="177"/>
        <v/>
      </c>
      <c r="X1913" s="660" t="str">
        <f t="shared" si="178"/>
        <v/>
      </c>
      <c r="Y1913" s="660" t="str">
        <f t="shared" si="179"/>
        <v/>
      </c>
    </row>
    <row r="1914" spans="1:25" ht="16" x14ac:dyDescent="0.2">
      <c r="A1914" s="679"/>
      <c r="B1914" s="679"/>
      <c r="C1914" s="715"/>
      <c r="D1914" s="715"/>
      <c r="S1914" s="660"/>
      <c r="T1914" s="660" t="str">
        <f t="shared" si="174"/>
        <v/>
      </c>
      <c r="U1914" s="660" t="str">
        <f t="shared" si="175"/>
        <v/>
      </c>
      <c r="V1914" s="660" t="str">
        <f t="shared" si="176"/>
        <v/>
      </c>
      <c r="W1914" s="660" t="str">
        <f t="shared" si="177"/>
        <v/>
      </c>
      <c r="X1914" s="660" t="str">
        <f t="shared" si="178"/>
        <v/>
      </c>
      <c r="Y1914" s="660" t="str">
        <f t="shared" si="179"/>
        <v/>
      </c>
    </row>
    <row r="1915" spans="1:25" ht="16" x14ac:dyDescent="0.2">
      <c r="A1915" s="679"/>
      <c r="B1915" s="679"/>
      <c r="C1915" s="715"/>
      <c r="D1915" s="715"/>
      <c r="S1915" s="660"/>
      <c r="T1915" s="660" t="str">
        <f t="shared" si="174"/>
        <v/>
      </c>
      <c r="U1915" s="660" t="str">
        <f t="shared" si="175"/>
        <v/>
      </c>
      <c r="V1915" s="660" t="str">
        <f t="shared" si="176"/>
        <v/>
      </c>
      <c r="W1915" s="660" t="str">
        <f t="shared" si="177"/>
        <v/>
      </c>
      <c r="X1915" s="660" t="str">
        <f t="shared" si="178"/>
        <v/>
      </c>
      <c r="Y1915" s="660" t="str">
        <f t="shared" si="179"/>
        <v/>
      </c>
    </row>
    <row r="1916" spans="1:25" ht="16" x14ac:dyDescent="0.2">
      <c r="A1916" s="679"/>
      <c r="B1916" s="679"/>
      <c r="C1916" s="715"/>
      <c r="D1916" s="715"/>
      <c r="S1916" s="660"/>
      <c r="T1916" s="660" t="str">
        <f t="shared" si="174"/>
        <v/>
      </c>
      <c r="U1916" s="660" t="str">
        <f t="shared" si="175"/>
        <v/>
      </c>
      <c r="V1916" s="660" t="str">
        <f t="shared" si="176"/>
        <v/>
      </c>
      <c r="W1916" s="660" t="str">
        <f t="shared" si="177"/>
        <v/>
      </c>
      <c r="X1916" s="660" t="str">
        <f t="shared" si="178"/>
        <v/>
      </c>
      <c r="Y1916" s="660" t="str">
        <f t="shared" si="179"/>
        <v/>
      </c>
    </row>
    <row r="1917" spans="1:25" ht="16" x14ac:dyDescent="0.2">
      <c r="A1917" s="679"/>
      <c r="B1917" s="679"/>
      <c r="C1917" s="715"/>
      <c r="D1917" s="715"/>
      <c r="S1917" s="660"/>
      <c r="T1917" s="660" t="str">
        <f t="shared" si="174"/>
        <v/>
      </c>
      <c r="U1917" s="660" t="str">
        <f t="shared" si="175"/>
        <v/>
      </c>
      <c r="V1917" s="660" t="str">
        <f t="shared" si="176"/>
        <v/>
      </c>
      <c r="W1917" s="660" t="str">
        <f t="shared" si="177"/>
        <v/>
      </c>
      <c r="X1917" s="660" t="str">
        <f t="shared" si="178"/>
        <v/>
      </c>
      <c r="Y1917" s="660" t="str">
        <f t="shared" si="179"/>
        <v/>
      </c>
    </row>
    <row r="1918" spans="1:25" ht="16" x14ac:dyDescent="0.2">
      <c r="A1918" s="679"/>
      <c r="B1918" s="679"/>
      <c r="C1918" s="715"/>
      <c r="D1918" s="715"/>
      <c r="S1918" s="660"/>
      <c r="T1918" s="660" t="str">
        <f t="shared" si="174"/>
        <v/>
      </c>
      <c r="U1918" s="660" t="str">
        <f t="shared" si="175"/>
        <v/>
      </c>
      <c r="V1918" s="660" t="str">
        <f t="shared" si="176"/>
        <v/>
      </c>
      <c r="W1918" s="660" t="str">
        <f t="shared" si="177"/>
        <v/>
      </c>
      <c r="X1918" s="660" t="str">
        <f t="shared" si="178"/>
        <v/>
      </c>
      <c r="Y1918" s="660" t="str">
        <f t="shared" si="179"/>
        <v/>
      </c>
    </row>
    <row r="1919" spans="1:25" ht="16" x14ac:dyDescent="0.2">
      <c r="A1919" s="679"/>
      <c r="B1919" s="679"/>
      <c r="C1919" s="715"/>
      <c r="D1919" s="715"/>
      <c r="S1919" s="660"/>
      <c r="T1919" s="660" t="str">
        <f t="shared" si="174"/>
        <v/>
      </c>
      <c r="U1919" s="660" t="str">
        <f t="shared" si="175"/>
        <v/>
      </c>
      <c r="V1919" s="660" t="str">
        <f t="shared" si="176"/>
        <v/>
      </c>
      <c r="W1919" s="660" t="str">
        <f t="shared" si="177"/>
        <v/>
      </c>
      <c r="X1919" s="660" t="str">
        <f t="shared" si="178"/>
        <v/>
      </c>
      <c r="Y1919" s="660" t="str">
        <f t="shared" si="179"/>
        <v/>
      </c>
    </row>
    <row r="1920" spans="1:25" ht="16" x14ac:dyDescent="0.2">
      <c r="A1920" s="679"/>
      <c r="B1920" s="679"/>
      <c r="C1920" s="715"/>
      <c r="D1920" s="715"/>
      <c r="S1920" s="660"/>
      <c r="T1920" s="660" t="str">
        <f t="shared" si="174"/>
        <v/>
      </c>
      <c r="U1920" s="660" t="str">
        <f t="shared" si="175"/>
        <v/>
      </c>
      <c r="V1920" s="660" t="str">
        <f t="shared" si="176"/>
        <v/>
      </c>
      <c r="W1920" s="660" t="str">
        <f t="shared" si="177"/>
        <v/>
      </c>
      <c r="X1920" s="660" t="str">
        <f t="shared" si="178"/>
        <v/>
      </c>
      <c r="Y1920" s="660" t="str">
        <f t="shared" si="179"/>
        <v/>
      </c>
    </row>
    <row r="1921" spans="1:25" ht="16" x14ac:dyDescent="0.2">
      <c r="A1921" s="679"/>
      <c r="B1921" s="679"/>
      <c r="C1921" s="715"/>
      <c r="D1921" s="715"/>
      <c r="S1921" s="660"/>
      <c r="T1921" s="660" t="str">
        <f t="shared" si="174"/>
        <v/>
      </c>
      <c r="U1921" s="660" t="str">
        <f t="shared" si="175"/>
        <v/>
      </c>
      <c r="V1921" s="660" t="str">
        <f t="shared" si="176"/>
        <v/>
      </c>
      <c r="W1921" s="660" t="str">
        <f t="shared" si="177"/>
        <v/>
      </c>
      <c r="X1921" s="660" t="str">
        <f t="shared" si="178"/>
        <v/>
      </c>
      <c r="Y1921" s="660" t="str">
        <f t="shared" si="179"/>
        <v/>
      </c>
    </row>
    <row r="1922" spans="1:25" ht="16" x14ac:dyDescent="0.2">
      <c r="A1922" s="679"/>
      <c r="B1922" s="679"/>
      <c r="C1922" s="715"/>
      <c r="D1922" s="715"/>
      <c r="S1922" s="660"/>
      <c r="T1922" s="660" t="str">
        <f t="shared" si="174"/>
        <v/>
      </c>
      <c r="U1922" s="660" t="str">
        <f t="shared" si="175"/>
        <v/>
      </c>
      <c r="V1922" s="660" t="str">
        <f t="shared" si="176"/>
        <v/>
      </c>
      <c r="W1922" s="660" t="str">
        <f t="shared" si="177"/>
        <v/>
      </c>
      <c r="X1922" s="660" t="str">
        <f t="shared" si="178"/>
        <v/>
      </c>
      <c r="Y1922" s="660" t="str">
        <f t="shared" si="179"/>
        <v/>
      </c>
    </row>
    <row r="1923" spans="1:25" ht="16" x14ac:dyDescent="0.2">
      <c r="A1923" s="679"/>
      <c r="B1923" s="679"/>
      <c r="C1923" s="715"/>
      <c r="D1923" s="715"/>
      <c r="S1923" s="660"/>
      <c r="T1923" s="660" t="str">
        <f t="shared" si="174"/>
        <v/>
      </c>
      <c r="U1923" s="660" t="str">
        <f t="shared" si="175"/>
        <v/>
      </c>
      <c r="V1923" s="660" t="str">
        <f t="shared" si="176"/>
        <v/>
      </c>
      <c r="W1923" s="660" t="str">
        <f t="shared" si="177"/>
        <v/>
      </c>
      <c r="X1923" s="660" t="str">
        <f t="shared" si="178"/>
        <v/>
      </c>
      <c r="Y1923" s="660" t="str">
        <f t="shared" si="179"/>
        <v/>
      </c>
    </row>
    <row r="1924" spans="1:25" ht="16" x14ac:dyDescent="0.2">
      <c r="A1924" s="679"/>
      <c r="B1924" s="679"/>
      <c r="C1924" s="715"/>
      <c r="D1924" s="715"/>
      <c r="S1924" s="660"/>
      <c r="T1924" s="660" t="str">
        <f t="shared" ref="T1924:T1987" si="180">IF(LEN($A1924)&gt;=2,LEFT($A1924,6),"")</f>
        <v/>
      </c>
      <c r="U1924" s="660" t="str">
        <f t="shared" ref="U1924:U1987" si="181">IF(LEN($A1924)&gt;=2,LEFT($A1924,5),"")</f>
        <v/>
      </c>
      <c r="V1924" s="660" t="str">
        <f t="shared" ref="V1924:V1987" si="182">IF(LEN($A1924)&gt;=2,LEFT($A1924,4),"")</f>
        <v/>
      </c>
      <c r="W1924" s="660" t="str">
        <f t="shared" ref="W1924:W1987" si="183">IF(LEN($A1924)&gt;=2,LEFT($A1924,3),"")</f>
        <v/>
      </c>
      <c r="X1924" s="660" t="str">
        <f t="shared" ref="X1924:X1987" si="184">IF(LEN($A1924)&gt;=2,LEFT($A1924,2),"")</f>
        <v/>
      </c>
      <c r="Y1924" s="660" t="str">
        <f t="shared" ref="Y1924:Y1987" si="185">IF(LEN($A1924)&gt;=2,LEFT($A1924,1),"")</f>
        <v/>
      </c>
    </row>
    <row r="1925" spans="1:25" ht="16" x14ac:dyDescent="0.2">
      <c r="A1925" s="679"/>
      <c r="B1925" s="679"/>
      <c r="C1925" s="715"/>
      <c r="D1925" s="715"/>
      <c r="S1925" s="660"/>
      <c r="T1925" s="660" t="str">
        <f t="shared" si="180"/>
        <v/>
      </c>
      <c r="U1925" s="660" t="str">
        <f t="shared" si="181"/>
        <v/>
      </c>
      <c r="V1925" s="660" t="str">
        <f t="shared" si="182"/>
        <v/>
      </c>
      <c r="W1925" s="660" t="str">
        <f t="shared" si="183"/>
        <v/>
      </c>
      <c r="X1925" s="660" t="str">
        <f t="shared" si="184"/>
        <v/>
      </c>
      <c r="Y1925" s="660" t="str">
        <f t="shared" si="185"/>
        <v/>
      </c>
    </row>
    <row r="1926" spans="1:25" ht="16" x14ac:dyDescent="0.2">
      <c r="A1926" s="679"/>
      <c r="B1926" s="679"/>
      <c r="C1926" s="715"/>
      <c r="D1926" s="715"/>
      <c r="S1926" s="660"/>
      <c r="T1926" s="660" t="str">
        <f t="shared" si="180"/>
        <v/>
      </c>
      <c r="U1926" s="660" t="str">
        <f t="shared" si="181"/>
        <v/>
      </c>
      <c r="V1926" s="660" t="str">
        <f t="shared" si="182"/>
        <v/>
      </c>
      <c r="W1926" s="660" t="str">
        <f t="shared" si="183"/>
        <v/>
      </c>
      <c r="X1926" s="660" t="str">
        <f t="shared" si="184"/>
        <v/>
      </c>
      <c r="Y1926" s="660" t="str">
        <f t="shared" si="185"/>
        <v/>
      </c>
    </row>
    <row r="1927" spans="1:25" ht="16" x14ac:dyDescent="0.2">
      <c r="A1927" s="679"/>
      <c r="B1927" s="679"/>
      <c r="C1927" s="715"/>
      <c r="D1927" s="715"/>
      <c r="S1927" s="660"/>
      <c r="T1927" s="660" t="str">
        <f t="shared" si="180"/>
        <v/>
      </c>
      <c r="U1927" s="660" t="str">
        <f t="shared" si="181"/>
        <v/>
      </c>
      <c r="V1927" s="660" t="str">
        <f t="shared" si="182"/>
        <v/>
      </c>
      <c r="W1927" s="660" t="str">
        <f t="shared" si="183"/>
        <v/>
      </c>
      <c r="X1927" s="660" t="str">
        <f t="shared" si="184"/>
        <v/>
      </c>
      <c r="Y1927" s="660" t="str">
        <f t="shared" si="185"/>
        <v/>
      </c>
    </row>
    <row r="1928" spans="1:25" ht="16" x14ac:dyDescent="0.2">
      <c r="A1928" s="679"/>
      <c r="B1928" s="679"/>
      <c r="C1928" s="715"/>
      <c r="D1928" s="715"/>
      <c r="S1928" s="660"/>
      <c r="T1928" s="660" t="str">
        <f t="shared" si="180"/>
        <v/>
      </c>
      <c r="U1928" s="660" t="str">
        <f t="shared" si="181"/>
        <v/>
      </c>
      <c r="V1928" s="660" t="str">
        <f t="shared" si="182"/>
        <v/>
      </c>
      <c r="W1928" s="660" t="str">
        <f t="shared" si="183"/>
        <v/>
      </c>
      <c r="X1928" s="660" t="str">
        <f t="shared" si="184"/>
        <v/>
      </c>
      <c r="Y1928" s="660" t="str">
        <f t="shared" si="185"/>
        <v/>
      </c>
    </row>
    <row r="1929" spans="1:25" ht="16" x14ac:dyDescent="0.2">
      <c r="A1929" s="679"/>
      <c r="B1929" s="679"/>
      <c r="C1929" s="715"/>
      <c r="D1929" s="715"/>
      <c r="S1929" s="660"/>
      <c r="T1929" s="660" t="str">
        <f t="shared" si="180"/>
        <v/>
      </c>
      <c r="U1929" s="660" t="str">
        <f t="shared" si="181"/>
        <v/>
      </c>
      <c r="V1929" s="660" t="str">
        <f t="shared" si="182"/>
        <v/>
      </c>
      <c r="W1929" s="660" t="str">
        <f t="shared" si="183"/>
        <v/>
      </c>
      <c r="X1929" s="660" t="str">
        <f t="shared" si="184"/>
        <v/>
      </c>
      <c r="Y1929" s="660" t="str">
        <f t="shared" si="185"/>
        <v/>
      </c>
    </row>
    <row r="1930" spans="1:25" ht="16" x14ac:dyDescent="0.2">
      <c r="A1930" s="679"/>
      <c r="B1930" s="679"/>
      <c r="C1930" s="715"/>
      <c r="D1930" s="715"/>
      <c r="S1930" s="660"/>
      <c r="T1930" s="660" t="str">
        <f t="shared" si="180"/>
        <v/>
      </c>
      <c r="U1930" s="660" t="str">
        <f t="shared" si="181"/>
        <v/>
      </c>
      <c r="V1930" s="660" t="str">
        <f t="shared" si="182"/>
        <v/>
      </c>
      <c r="W1930" s="660" t="str">
        <f t="shared" si="183"/>
        <v/>
      </c>
      <c r="X1930" s="660" t="str">
        <f t="shared" si="184"/>
        <v/>
      </c>
      <c r="Y1930" s="660" t="str">
        <f t="shared" si="185"/>
        <v/>
      </c>
    </row>
    <row r="1931" spans="1:25" ht="16" x14ac:dyDescent="0.2">
      <c r="A1931" s="679"/>
      <c r="B1931" s="679"/>
      <c r="C1931" s="715"/>
      <c r="D1931" s="715"/>
      <c r="S1931" s="660"/>
      <c r="T1931" s="660" t="str">
        <f t="shared" si="180"/>
        <v/>
      </c>
      <c r="U1931" s="660" t="str">
        <f t="shared" si="181"/>
        <v/>
      </c>
      <c r="V1931" s="660" t="str">
        <f t="shared" si="182"/>
        <v/>
      </c>
      <c r="W1931" s="660" t="str">
        <f t="shared" si="183"/>
        <v/>
      </c>
      <c r="X1931" s="660" t="str">
        <f t="shared" si="184"/>
        <v/>
      </c>
      <c r="Y1931" s="660" t="str">
        <f t="shared" si="185"/>
        <v/>
      </c>
    </row>
    <row r="1932" spans="1:25" ht="16" x14ac:dyDescent="0.2">
      <c r="A1932" s="679"/>
      <c r="B1932" s="679"/>
      <c r="C1932" s="715"/>
      <c r="D1932" s="715"/>
      <c r="S1932" s="660"/>
      <c r="T1932" s="660" t="str">
        <f t="shared" si="180"/>
        <v/>
      </c>
      <c r="U1932" s="660" t="str">
        <f t="shared" si="181"/>
        <v/>
      </c>
      <c r="V1932" s="660" t="str">
        <f t="shared" si="182"/>
        <v/>
      </c>
      <c r="W1932" s="660" t="str">
        <f t="shared" si="183"/>
        <v/>
      </c>
      <c r="X1932" s="660" t="str">
        <f t="shared" si="184"/>
        <v/>
      </c>
      <c r="Y1932" s="660" t="str">
        <f t="shared" si="185"/>
        <v/>
      </c>
    </row>
    <row r="1933" spans="1:25" ht="16" x14ac:dyDescent="0.2">
      <c r="A1933" s="679"/>
      <c r="B1933" s="679"/>
      <c r="C1933" s="715"/>
      <c r="D1933" s="715"/>
      <c r="S1933" s="660"/>
      <c r="T1933" s="660" t="str">
        <f t="shared" si="180"/>
        <v/>
      </c>
      <c r="U1933" s="660" t="str">
        <f t="shared" si="181"/>
        <v/>
      </c>
      <c r="V1933" s="660" t="str">
        <f t="shared" si="182"/>
        <v/>
      </c>
      <c r="W1933" s="660" t="str">
        <f t="shared" si="183"/>
        <v/>
      </c>
      <c r="X1933" s="660" t="str">
        <f t="shared" si="184"/>
        <v/>
      </c>
      <c r="Y1933" s="660" t="str">
        <f t="shared" si="185"/>
        <v/>
      </c>
    </row>
    <row r="1934" spans="1:25" ht="16" x14ac:dyDescent="0.2">
      <c r="A1934" s="679"/>
      <c r="B1934" s="679"/>
      <c r="C1934" s="715"/>
      <c r="D1934" s="715"/>
      <c r="S1934" s="660"/>
      <c r="T1934" s="660" t="str">
        <f t="shared" si="180"/>
        <v/>
      </c>
      <c r="U1934" s="660" t="str">
        <f t="shared" si="181"/>
        <v/>
      </c>
      <c r="V1934" s="660" t="str">
        <f t="shared" si="182"/>
        <v/>
      </c>
      <c r="W1934" s="660" t="str">
        <f t="shared" si="183"/>
        <v/>
      </c>
      <c r="X1934" s="660" t="str">
        <f t="shared" si="184"/>
        <v/>
      </c>
      <c r="Y1934" s="660" t="str">
        <f t="shared" si="185"/>
        <v/>
      </c>
    </row>
    <row r="1935" spans="1:25" ht="16" x14ac:dyDescent="0.2">
      <c r="A1935" s="679"/>
      <c r="B1935" s="679"/>
      <c r="C1935" s="715"/>
      <c r="D1935" s="715"/>
      <c r="S1935" s="660"/>
      <c r="T1935" s="660" t="str">
        <f t="shared" si="180"/>
        <v/>
      </c>
      <c r="U1935" s="660" t="str">
        <f t="shared" si="181"/>
        <v/>
      </c>
      <c r="V1935" s="660" t="str">
        <f t="shared" si="182"/>
        <v/>
      </c>
      <c r="W1935" s="660" t="str">
        <f t="shared" si="183"/>
        <v/>
      </c>
      <c r="X1935" s="660" t="str">
        <f t="shared" si="184"/>
        <v/>
      </c>
      <c r="Y1935" s="660" t="str">
        <f t="shared" si="185"/>
        <v/>
      </c>
    </row>
    <row r="1936" spans="1:25" ht="16" x14ac:dyDescent="0.2">
      <c r="A1936" s="679"/>
      <c r="B1936" s="679"/>
      <c r="C1936" s="715"/>
      <c r="D1936" s="715"/>
      <c r="S1936" s="660"/>
      <c r="T1936" s="660" t="str">
        <f t="shared" si="180"/>
        <v/>
      </c>
      <c r="U1936" s="660" t="str">
        <f t="shared" si="181"/>
        <v/>
      </c>
      <c r="V1936" s="660" t="str">
        <f t="shared" si="182"/>
        <v/>
      </c>
      <c r="W1936" s="660" t="str">
        <f t="shared" si="183"/>
        <v/>
      </c>
      <c r="X1936" s="660" t="str">
        <f t="shared" si="184"/>
        <v/>
      </c>
      <c r="Y1936" s="660" t="str">
        <f t="shared" si="185"/>
        <v/>
      </c>
    </row>
    <row r="1937" spans="1:25" ht="16" x14ac:dyDescent="0.2">
      <c r="A1937" s="679"/>
      <c r="B1937" s="679"/>
      <c r="C1937" s="715"/>
      <c r="D1937" s="715"/>
      <c r="S1937" s="660"/>
      <c r="T1937" s="660" t="str">
        <f t="shared" si="180"/>
        <v/>
      </c>
      <c r="U1937" s="660" t="str">
        <f t="shared" si="181"/>
        <v/>
      </c>
      <c r="V1937" s="660" t="str">
        <f t="shared" si="182"/>
        <v/>
      </c>
      <c r="W1937" s="660" t="str">
        <f t="shared" si="183"/>
        <v/>
      </c>
      <c r="X1937" s="660" t="str">
        <f t="shared" si="184"/>
        <v/>
      </c>
      <c r="Y1937" s="660" t="str">
        <f t="shared" si="185"/>
        <v/>
      </c>
    </row>
    <row r="1938" spans="1:25" ht="16" x14ac:dyDescent="0.2">
      <c r="A1938" s="679"/>
      <c r="B1938" s="679"/>
      <c r="C1938" s="715"/>
      <c r="D1938" s="715"/>
      <c r="S1938" s="660"/>
      <c r="T1938" s="660" t="str">
        <f t="shared" si="180"/>
        <v/>
      </c>
      <c r="U1938" s="660" t="str">
        <f t="shared" si="181"/>
        <v/>
      </c>
      <c r="V1938" s="660" t="str">
        <f t="shared" si="182"/>
        <v/>
      </c>
      <c r="W1938" s="660" t="str">
        <f t="shared" si="183"/>
        <v/>
      </c>
      <c r="X1938" s="660" t="str">
        <f t="shared" si="184"/>
        <v/>
      </c>
      <c r="Y1938" s="660" t="str">
        <f t="shared" si="185"/>
        <v/>
      </c>
    </row>
    <row r="1939" spans="1:25" ht="16" x14ac:dyDescent="0.2">
      <c r="A1939" s="679"/>
      <c r="B1939" s="679"/>
      <c r="C1939" s="715"/>
      <c r="D1939" s="715"/>
      <c r="S1939" s="660"/>
      <c r="T1939" s="660" t="str">
        <f t="shared" si="180"/>
        <v/>
      </c>
      <c r="U1939" s="660" t="str">
        <f t="shared" si="181"/>
        <v/>
      </c>
      <c r="V1939" s="660" t="str">
        <f t="shared" si="182"/>
        <v/>
      </c>
      <c r="W1939" s="660" t="str">
        <f t="shared" si="183"/>
        <v/>
      </c>
      <c r="X1939" s="660" t="str">
        <f t="shared" si="184"/>
        <v/>
      </c>
      <c r="Y1939" s="660" t="str">
        <f t="shared" si="185"/>
        <v/>
      </c>
    </row>
    <row r="1940" spans="1:25" ht="16" x14ac:dyDescent="0.2">
      <c r="A1940" s="679"/>
      <c r="B1940" s="679"/>
      <c r="C1940" s="715"/>
      <c r="D1940" s="715"/>
      <c r="S1940" s="660"/>
      <c r="T1940" s="660" t="str">
        <f t="shared" si="180"/>
        <v/>
      </c>
      <c r="U1940" s="660" t="str">
        <f t="shared" si="181"/>
        <v/>
      </c>
      <c r="V1940" s="660" t="str">
        <f t="shared" si="182"/>
        <v/>
      </c>
      <c r="W1940" s="660" t="str">
        <f t="shared" si="183"/>
        <v/>
      </c>
      <c r="X1940" s="660" t="str">
        <f t="shared" si="184"/>
        <v/>
      </c>
      <c r="Y1940" s="660" t="str">
        <f t="shared" si="185"/>
        <v/>
      </c>
    </row>
    <row r="1941" spans="1:25" ht="16" x14ac:dyDescent="0.2">
      <c r="A1941" s="679"/>
      <c r="B1941" s="679"/>
      <c r="C1941" s="715"/>
      <c r="D1941" s="715"/>
      <c r="S1941" s="660"/>
      <c r="T1941" s="660" t="str">
        <f t="shared" si="180"/>
        <v/>
      </c>
      <c r="U1941" s="660" t="str">
        <f t="shared" si="181"/>
        <v/>
      </c>
      <c r="V1941" s="660" t="str">
        <f t="shared" si="182"/>
        <v/>
      </c>
      <c r="W1941" s="660" t="str">
        <f t="shared" si="183"/>
        <v/>
      </c>
      <c r="X1941" s="660" t="str">
        <f t="shared" si="184"/>
        <v/>
      </c>
      <c r="Y1941" s="660" t="str">
        <f t="shared" si="185"/>
        <v/>
      </c>
    </row>
    <row r="1942" spans="1:25" ht="16" x14ac:dyDescent="0.2">
      <c r="A1942" s="679"/>
      <c r="B1942" s="679"/>
      <c r="C1942" s="715"/>
      <c r="D1942" s="715"/>
      <c r="S1942" s="660"/>
      <c r="T1942" s="660" t="str">
        <f t="shared" si="180"/>
        <v/>
      </c>
      <c r="U1942" s="660" t="str">
        <f t="shared" si="181"/>
        <v/>
      </c>
      <c r="V1942" s="660" t="str">
        <f t="shared" si="182"/>
        <v/>
      </c>
      <c r="W1942" s="660" t="str">
        <f t="shared" si="183"/>
        <v/>
      </c>
      <c r="X1942" s="660" t="str">
        <f t="shared" si="184"/>
        <v/>
      </c>
      <c r="Y1942" s="660" t="str">
        <f t="shared" si="185"/>
        <v/>
      </c>
    </row>
    <row r="1943" spans="1:25" ht="16" x14ac:dyDescent="0.2">
      <c r="A1943" s="679"/>
      <c r="B1943" s="679"/>
      <c r="C1943" s="715"/>
      <c r="D1943" s="715"/>
      <c r="S1943" s="660"/>
      <c r="T1943" s="660" t="str">
        <f t="shared" si="180"/>
        <v/>
      </c>
      <c r="U1943" s="660" t="str">
        <f t="shared" si="181"/>
        <v/>
      </c>
      <c r="V1943" s="660" t="str">
        <f t="shared" si="182"/>
        <v/>
      </c>
      <c r="W1943" s="660" t="str">
        <f t="shared" si="183"/>
        <v/>
      </c>
      <c r="X1943" s="660" t="str">
        <f t="shared" si="184"/>
        <v/>
      </c>
      <c r="Y1943" s="660" t="str">
        <f t="shared" si="185"/>
        <v/>
      </c>
    </row>
    <row r="1944" spans="1:25" ht="16" x14ac:dyDescent="0.2">
      <c r="A1944" s="679"/>
      <c r="B1944" s="679"/>
      <c r="C1944" s="715"/>
      <c r="D1944" s="715"/>
      <c r="S1944" s="660"/>
      <c r="T1944" s="660" t="str">
        <f t="shared" si="180"/>
        <v/>
      </c>
      <c r="U1944" s="660" t="str">
        <f t="shared" si="181"/>
        <v/>
      </c>
      <c r="V1944" s="660" t="str">
        <f t="shared" si="182"/>
        <v/>
      </c>
      <c r="W1944" s="660" t="str">
        <f t="shared" si="183"/>
        <v/>
      </c>
      <c r="X1944" s="660" t="str">
        <f t="shared" si="184"/>
        <v/>
      </c>
      <c r="Y1944" s="660" t="str">
        <f t="shared" si="185"/>
        <v/>
      </c>
    </row>
    <row r="1945" spans="1:25" ht="16" x14ac:dyDescent="0.2">
      <c r="A1945" s="679"/>
      <c r="B1945" s="679"/>
      <c r="C1945" s="715"/>
      <c r="D1945" s="715"/>
      <c r="S1945" s="660"/>
      <c r="T1945" s="660" t="str">
        <f t="shared" si="180"/>
        <v/>
      </c>
      <c r="U1945" s="660" t="str">
        <f t="shared" si="181"/>
        <v/>
      </c>
      <c r="V1945" s="660" t="str">
        <f t="shared" si="182"/>
        <v/>
      </c>
      <c r="W1945" s="660" t="str">
        <f t="shared" si="183"/>
        <v/>
      </c>
      <c r="X1945" s="660" t="str">
        <f t="shared" si="184"/>
        <v/>
      </c>
      <c r="Y1945" s="660" t="str">
        <f t="shared" si="185"/>
        <v/>
      </c>
    </row>
    <row r="1946" spans="1:25" ht="16" x14ac:dyDescent="0.2">
      <c r="A1946" s="679"/>
      <c r="B1946" s="679"/>
      <c r="C1946" s="715"/>
      <c r="D1946" s="715"/>
      <c r="S1946" s="660"/>
      <c r="T1946" s="660" t="str">
        <f t="shared" si="180"/>
        <v/>
      </c>
      <c r="U1946" s="660" t="str">
        <f t="shared" si="181"/>
        <v/>
      </c>
      <c r="V1946" s="660" t="str">
        <f t="shared" si="182"/>
        <v/>
      </c>
      <c r="W1946" s="660" t="str">
        <f t="shared" si="183"/>
        <v/>
      </c>
      <c r="X1946" s="660" t="str">
        <f t="shared" si="184"/>
        <v/>
      </c>
      <c r="Y1946" s="660" t="str">
        <f t="shared" si="185"/>
        <v/>
      </c>
    </row>
    <row r="1947" spans="1:25" ht="16" x14ac:dyDescent="0.2">
      <c r="A1947" s="679"/>
      <c r="B1947" s="679"/>
      <c r="C1947" s="715"/>
      <c r="D1947" s="715"/>
      <c r="S1947" s="660"/>
      <c r="T1947" s="660" t="str">
        <f t="shared" si="180"/>
        <v/>
      </c>
      <c r="U1947" s="660" t="str">
        <f t="shared" si="181"/>
        <v/>
      </c>
      <c r="V1947" s="660" t="str">
        <f t="shared" si="182"/>
        <v/>
      </c>
      <c r="W1947" s="660" t="str">
        <f t="shared" si="183"/>
        <v/>
      </c>
      <c r="X1947" s="660" t="str">
        <f t="shared" si="184"/>
        <v/>
      </c>
      <c r="Y1947" s="660" t="str">
        <f t="shared" si="185"/>
        <v/>
      </c>
    </row>
    <row r="1948" spans="1:25" ht="16" x14ac:dyDescent="0.2">
      <c r="A1948" s="679"/>
      <c r="B1948" s="679"/>
      <c r="C1948" s="715"/>
      <c r="D1948" s="715"/>
      <c r="S1948" s="660"/>
      <c r="T1948" s="660" t="str">
        <f t="shared" si="180"/>
        <v/>
      </c>
      <c r="U1948" s="660" t="str">
        <f t="shared" si="181"/>
        <v/>
      </c>
      <c r="V1948" s="660" t="str">
        <f t="shared" si="182"/>
        <v/>
      </c>
      <c r="W1948" s="660" t="str">
        <f t="shared" si="183"/>
        <v/>
      </c>
      <c r="X1948" s="660" t="str">
        <f t="shared" si="184"/>
        <v/>
      </c>
      <c r="Y1948" s="660" t="str">
        <f t="shared" si="185"/>
        <v/>
      </c>
    </row>
    <row r="1949" spans="1:25" ht="16" x14ac:dyDescent="0.2">
      <c r="A1949" s="679"/>
      <c r="B1949" s="679"/>
      <c r="C1949" s="715"/>
      <c r="D1949" s="715"/>
      <c r="S1949" s="660"/>
      <c r="T1949" s="660" t="str">
        <f t="shared" si="180"/>
        <v/>
      </c>
      <c r="U1949" s="660" t="str">
        <f t="shared" si="181"/>
        <v/>
      </c>
      <c r="V1949" s="660" t="str">
        <f t="shared" si="182"/>
        <v/>
      </c>
      <c r="W1949" s="660" t="str">
        <f t="shared" si="183"/>
        <v/>
      </c>
      <c r="X1949" s="660" t="str">
        <f t="shared" si="184"/>
        <v/>
      </c>
      <c r="Y1949" s="660" t="str">
        <f t="shared" si="185"/>
        <v/>
      </c>
    </row>
    <row r="1950" spans="1:25" ht="16" x14ac:dyDescent="0.2">
      <c r="A1950" s="679"/>
      <c r="B1950" s="679"/>
      <c r="C1950" s="715"/>
      <c r="D1950" s="715"/>
      <c r="S1950" s="660"/>
      <c r="T1950" s="660" t="str">
        <f t="shared" si="180"/>
        <v/>
      </c>
      <c r="U1950" s="660" t="str">
        <f t="shared" si="181"/>
        <v/>
      </c>
      <c r="V1950" s="660" t="str">
        <f t="shared" si="182"/>
        <v/>
      </c>
      <c r="W1950" s="660" t="str">
        <f t="shared" si="183"/>
        <v/>
      </c>
      <c r="X1950" s="660" t="str">
        <f t="shared" si="184"/>
        <v/>
      </c>
      <c r="Y1950" s="660" t="str">
        <f t="shared" si="185"/>
        <v/>
      </c>
    </row>
    <row r="1951" spans="1:25" ht="16" x14ac:dyDescent="0.2">
      <c r="A1951" s="679"/>
      <c r="B1951" s="679"/>
      <c r="C1951" s="715"/>
      <c r="D1951" s="715"/>
      <c r="S1951" s="660"/>
      <c r="T1951" s="660" t="str">
        <f t="shared" si="180"/>
        <v/>
      </c>
      <c r="U1951" s="660" t="str">
        <f t="shared" si="181"/>
        <v/>
      </c>
      <c r="V1951" s="660" t="str">
        <f t="shared" si="182"/>
        <v/>
      </c>
      <c r="W1951" s="660" t="str">
        <f t="shared" si="183"/>
        <v/>
      </c>
      <c r="X1951" s="660" t="str">
        <f t="shared" si="184"/>
        <v/>
      </c>
      <c r="Y1951" s="660" t="str">
        <f t="shared" si="185"/>
        <v/>
      </c>
    </row>
    <row r="1952" spans="1:25" ht="16" x14ac:dyDescent="0.2">
      <c r="A1952" s="679"/>
      <c r="B1952" s="679"/>
      <c r="C1952" s="715"/>
      <c r="D1952" s="715"/>
      <c r="S1952" s="660"/>
      <c r="T1952" s="660" t="str">
        <f t="shared" si="180"/>
        <v/>
      </c>
      <c r="U1952" s="660" t="str">
        <f t="shared" si="181"/>
        <v/>
      </c>
      <c r="V1952" s="660" t="str">
        <f t="shared" si="182"/>
        <v/>
      </c>
      <c r="W1952" s="660" t="str">
        <f t="shared" si="183"/>
        <v/>
      </c>
      <c r="X1952" s="660" t="str">
        <f t="shared" si="184"/>
        <v/>
      </c>
      <c r="Y1952" s="660" t="str">
        <f t="shared" si="185"/>
        <v/>
      </c>
    </row>
    <row r="1953" spans="1:25" ht="16" x14ac:dyDescent="0.2">
      <c r="A1953" s="679"/>
      <c r="B1953" s="679"/>
      <c r="C1953" s="715"/>
      <c r="D1953" s="715"/>
      <c r="S1953" s="660"/>
      <c r="T1953" s="660" t="str">
        <f t="shared" si="180"/>
        <v/>
      </c>
      <c r="U1953" s="660" t="str">
        <f t="shared" si="181"/>
        <v/>
      </c>
      <c r="V1953" s="660" t="str">
        <f t="shared" si="182"/>
        <v/>
      </c>
      <c r="W1953" s="660" t="str">
        <f t="shared" si="183"/>
        <v/>
      </c>
      <c r="X1953" s="660" t="str">
        <f t="shared" si="184"/>
        <v/>
      </c>
      <c r="Y1953" s="660" t="str">
        <f t="shared" si="185"/>
        <v/>
      </c>
    </row>
    <row r="1954" spans="1:25" ht="16" x14ac:dyDescent="0.2">
      <c r="A1954" s="679"/>
      <c r="B1954" s="679"/>
      <c r="C1954" s="715"/>
      <c r="D1954" s="715"/>
      <c r="S1954" s="660"/>
      <c r="T1954" s="660" t="str">
        <f t="shared" si="180"/>
        <v/>
      </c>
      <c r="U1954" s="660" t="str">
        <f t="shared" si="181"/>
        <v/>
      </c>
      <c r="V1954" s="660" t="str">
        <f t="shared" si="182"/>
        <v/>
      </c>
      <c r="W1954" s="660" t="str">
        <f t="shared" si="183"/>
        <v/>
      </c>
      <c r="X1954" s="660" t="str">
        <f t="shared" si="184"/>
        <v/>
      </c>
      <c r="Y1954" s="660" t="str">
        <f t="shared" si="185"/>
        <v/>
      </c>
    </row>
    <row r="1955" spans="1:25" ht="16" x14ac:dyDescent="0.2">
      <c r="A1955" s="679"/>
      <c r="B1955" s="679"/>
      <c r="C1955" s="715"/>
      <c r="D1955" s="715"/>
      <c r="S1955" s="660"/>
      <c r="T1955" s="660" t="str">
        <f t="shared" si="180"/>
        <v/>
      </c>
      <c r="U1955" s="660" t="str">
        <f t="shared" si="181"/>
        <v/>
      </c>
      <c r="V1955" s="660" t="str">
        <f t="shared" si="182"/>
        <v/>
      </c>
      <c r="W1955" s="660" t="str">
        <f t="shared" si="183"/>
        <v/>
      </c>
      <c r="X1955" s="660" t="str">
        <f t="shared" si="184"/>
        <v/>
      </c>
      <c r="Y1955" s="660" t="str">
        <f t="shared" si="185"/>
        <v/>
      </c>
    </row>
    <row r="1956" spans="1:25" ht="16" x14ac:dyDescent="0.2">
      <c r="A1956" s="679"/>
      <c r="B1956" s="679"/>
      <c r="C1956" s="715"/>
      <c r="D1956" s="715"/>
      <c r="S1956" s="660"/>
      <c r="T1956" s="660" t="str">
        <f t="shared" si="180"/>
        <v/>
      </c>
      <c r="U1956" s="660" t="str">
        <f t="shared" si="181"/>
        <v/>
      </c>
      <c r="V1956" s="660" t="str">
        <f t="shared" si="182"/>
        <v/>
      </c>
      <c r="W1956" s="660" t="str">
        <f t="shared" si="183"/>
        <v/>
      </c>
      <c r="X1956" s="660" t="str">
        <f t="shared" si="184"/>
        <v/>
      </c>
      <c r="Y1956" s="660" t="str">
        <f t="shared" si="185"/>
        <v/>
      </c>
    </row>
    <row r="1957" spans="1:25" ht="16" x14ac:dyDescent="0.2">
      <c r="A1957" s="679"/>
      <c r="B1957" s="679"/>
      <c r="C1957" s="715"/>
      <c r="D1957" s="715"/>
      <c r="S1957" s="660"/>
      <c r="T1957" s="660" t="str">
        <f t="shared" si="180"/>
        <v/>
      </c>
      <c r="U1957" s="660" t="str">
        <f t="shared" si="181"/>
        <v/>
      </c>
      <c r="V1957" s="660" t="str">
        <f t="shared" si="182"/>
        <v/>
      </c>
      <c r="W1957" s="660" t="str">
        <f t="shared" si="183"/>
        <v/>
      </c>
      <c r="X1957" s="660" t="str">
        <f t="shared" si="184"/>
        <v/>
      </c>
      <c r="Y1957" s="660" t="str">
        <f t="shared" si="185"/>
        <v/>
      </c>
    </row>
    <row r="1958" spans="1:25" ht="16" x14ac:dyDescent="0.2">
      <c r="A1958" s="679"/>
      <c r="B1958" s="679"/>
      <c r="C1958" s="715"/>
      <c r="D1958" s="715"/>
      <c r="S1958" s="660"/>
      <c r="T1958" s="660" t="str">
        <f t="shared" si="180"/>
        <v/>
      </c>
      <c r="U1958" s="660" t="str">
        <f t="shared" si="181"/>
        <v/>
      </c>
      <c r="V1958" s="660" t="str">
        <f t="shared" si="182"/>
        <v/>
      </c>
      <c r="W1958" s="660" t="str">
        <f t="shared" si="183"/>
        <v/>
      </c>
      <c r="X1958" s="660" t="str">
        <f t="shared" si="184"/>
        <v/>
      </c>
      <c r="Y1958" s="660" t="str">
        <f t="shared" si="185"/>
        <v/>
      </c>
    </row>
    <row r="1959" spans="1:25" ht="16" x14ac:dyDescent="0.2">
      <c r="A1959" s="679"/>
      <c r="B1959" s="679"/>
      <c r="C1959" s="715"/>
      <c r="D1959" s="715"/>
      <c r="S1959" s="660"/>
      <c r="T1959" s="660" t="str">
        <f t="shared" si="180"/>
        <v/>
      </c>
      <c r="U1959" s="660" t="str">
        <f t="shared" si="181"/>
        <v/>
      </c>
      <c r="V1959" s="660" t="str">
        <f t="shared" si="182"/>
        <v/>
      </c>
      <c r="W1959" s="660" t="str">
        <f t="shared" si="183"/>
        <v/>
      </c>
      <c r="X1959" s="660" t="str">
        <f t="shared" si="184"/>
        <v/>
      </c>
      <c r="Y1959" s="660" t="str">
        <f t="shared" si="185"/>
        <v/>
      </c>
    </row>
    <row r="1960" spans="1:25" ht="16" x14ac:dyDescent="0.2">
      <c r="A1960" s="679"/>
      <c r="B1960" s="679"/>
      <c r="C1960" s="715"/>
      <c r="D1960" s="715"/>
      <c r="S1960" s="660"/>
      <c r="T1960" s="660" t="str">
        <f t="shared" si="180"/>
        <v/>
      </c>
      <c r="U1960" s="660" t="str">
        <f t="shared" si="181"/>
        <v/>
      </c>
      <c r="V1960" s="660" t="str">
        <f t="shared" si="182"/>
        <v/>
      </c>
      <c r="W1960" s="660" t="str">
        <f t="shared" si="183"/>
        <v/>
      </c>
      <c r="X1960" s="660" t="str">
        <f t="shared" si="184"/>
        <v/>
      </c>
      <c r="Y1960" s="660" t="str">
        <f t="shared" si="185"/>
        <v/>
      </c>
    </row>
    <row r="1961" spans="1:25" ht="16" x14ac:dyDescent="0.2">
      <c r="A1961" s="679"/>
      <c r="B1961" s="679"/>
      <c r="C1961" s="715"/>
      <c r="D1961" s="715"/>
      <c r="S1961" s="660"/>
      <c r="T1961" s="660" t="str">
        <f t="shared" si="180"/>
        <v/>
      </c>
      <c r="U1961" s="660" t="str">
        <f t="shared" si="181"/>
        <v/>
      </c>
      <c r="V1961" s="660" t="str">
        <f t="shared" si="182"/>
        <v/>
      </c>
      <c r="W1961" s="660" t="str">
        <f t="shared" si="183"/>
        <v/>
      </c>
      <c r="X1961" s="660" t="str">
        <f t="shared" si="184"/>
        <v/>
      </c>
      <c r="Y1961" s="660" t="str">
        <f t="shared" si="185"/>
        <v/>
      </c>
    </row>
    <row r="1962" spans="1:25" ht="16" x14ac:dyDescent="0.2">
      <c r="A1962" s="679"/>
      <c r="B1962" s="679"/>
      <c r="C1962" s="715"/>
      <c r="D1962" s="715"/>
      <c r="S1962" s="660"/>
      <c r="T1962" s="660" t="str">
        <f t="shared" si="180"/>
        <v/>
      </c>
      <c r="U1962" s="660" t="str">
        <f t="shared" si="181"/>
        <v/>
      </c>
      <c r="V1962" s="660" t="str">
        <f t="shared" si="182"/>
        <v/>
      </c>
      <c r="W1962" s="660" t="str">
        <f t="shared" si="183"/>
        <v/>
      </c>
      <c r="X1962" s="660" t="str">
        <f t="shared" si="184"/>
        <v/>
      </c>
      <c r="Y1962" s="660" t="str">
        <f t="shared" si="185"/>
        <v/>
      </c>
    </row>
    <row r="1963" spans="1:25" ht="16" x14ac:dyDescent="0.2">
      <c r="A1963" s="679"/>
      <c r="B1963" s="679"/>
      <c r="C1963" s="715"/>
      <c r="D1963" s="715"/>
      <c r="S1963" s="660"/>
      <c r="T1963" s="660" t="str">
        <f t="shared" si="180"/>
        <v/>
      </c>
      <c r="U1963" s="660" t="str">
        <f t="shared" si="181"/>
        <v/>
      </c>
      <c r="V1963" s="660" t="str">
        <f t="shared" si="182"/>
        <v/>
      </c>
      <c r="W1963" s="660" t="str">
        <f t="shared" si="183"/>
        <v/>
      </c>
      <c r="X1963" s="660" t="str">
        <f t="shared" si="184"/>
        <v/>
      </c>
      <c r="Y1963" s="660" t="str">
        <f t="shared" si="185"/>
        <v/>
      </c>
    </row>
    <row r="1964" spans="1:25" ht="16" x14ac:dyDescent="0.2">
      <c r="A1964" s="679"/>
      <c r="B1964" s="679"/>
      <c r="C1964" s="715"/>
      <c r="D1964" s="715"/>
      <c r="S1964" s="660"/>
      <c r="T1964" s="660" t="str">
        <f t="shared" si="180"/>
        <v/>
      </c>
      <c r="U1964" s="660" t="str">
        <f t="shared" si="181"/>
        <v/>
      </c>
      <c r="V1964" s="660" t="str">
        <f t="shared" si="182"/>
        <v/>
      </c>
      <c r="W1964" s="660" t="str">
        <f t="shared" si="183"/>
        <v/>
      </c>
      <c r="X1964" s="660" t="str">
        <f t="shared" si="184"/>
        <v/>
      </c>
      <c r="Y1964" s="660" t="str">
        <f t="shared" si="185"/>
        <v/>
      </c>
    </row>
    <row r="1965" spans="1:25" ht="16" x14ac:dyDescent="0.2">
      <c r="A1965" s="679"/>
      <c r="B1965" s="679"/>
      <c r="C1965" s="715"/>
      <c r="D1965" s="715"/>
      <c r="S1965" s="660"/>
      <c r="T1965" s="660" t="str">
        <f t="shared" si="180"/>
        <v/>
      </c>
      <c r="U1965" s="660" t="str">
        <f t="shared" si="181"/>
        <v/>
      </c>
      <c r="V1965" s="660" t="str">
        <f t="shared" si="182"/>
        <v/>
      </c>
      <c r="W1965" s="660" t="str">
        <f t="shared" si="183"/>
        <v/>
      </c>
      <c r="X1965" s="660" t="str">
        <f t="shared" si="184"/>
        <v/>
      </c>
      <c r="Y1965" s="660" t="str">
        <f t="shared" si="185"/>
        <v/>
      </c>
    </row>
    <row r="1966" spans="1:25" ht="16" x14ac:dyDescent="0.2">
      <c r="A1966" s="679"/>
      <c r="B1966" s="679"/>
      <c r="C1966" s="715"/>
      <c r="D1966" s="715"/>
      <c r="S1966" s="660"/>
      <c r="T1966" s="660" t="str">
        <f t="shared" si="180"/>
        <v/>
      </c>
      <c r="U1966" s="660" t="str">
        <f t="shared" si="181"/>
        <v/>
      </c>
      <c r="V1966" s="660" t="str">
        <f t="shared" si="182"/>
        <v/>
      </c>
      <c r="W1966" s="660" t="str">
        <f t="shared" si="183"/>
        <v/>
      </c>
      <c r="X1966" s="660" t="str">
        <f t="shared" si="184"/>
        <v/>
      </c>
      <c r="Y1966" s="660" t="str">
        <f t="shared" si="185"/>
        <v/>
      </c>
    </row>
    <row r="1967" spans="1:25" ht="16" x14ac:dyDescent="0.2">
      <c r="A1967" s="679"/>
      <c r="B1967" s="679"/>
      <c r="C1967" s="715"/>
      <c r="D1967" s="715"/>
      <c r="S1967" s="660"/>
      <c r="T1967" s="660" t="str">
        <f t="shared" si="180"/>
        <v/>
      </c>
      <c r="U1967" s="660" t="str">
        <f t="shared" si="181"/>
        <v/>
      </c>
      <c r="V1967" s="660" t="str">
        <f t="shared" si="182"/>
        <v/>
      </c>
      <c r="W1967" s="660" t="str">
        <f t="shared" si="183"/>
        <v/>
      </c>
      <c r="X1967" s="660" t="str">
        <f t="shared" si="184"/>
        <v/>
      </c>
      <c r="Y1967" s="660" t="str">
        <f t="shared" si="185"/>
        <v/>
      </c>
    </row>
    <row r="1968" spans="1:25" ht="16" x14ac:dyDescent="0.2">
      <c r="A1968" s="679"/>
      <c r="B1968" s="679"/>
      <c r="C1968" s="715"/>
      <c r="D1968" s="715"/>
      <c r="S1968" s="660"/>
      <c r="T1968" s="660" t="str">
        <f t="shared" si="180"/>
        <v/>
      </c>
      <c r="U1968" s="660" t="str">
        <f t="shared" si="181"/>
        <v/>
      </c>
      <c r="V1968" s="660" t="str">
        <f t="shared" si="182"/>
        <v/>
      </c>
      <c r="W1968" s="660" t="str">
        <f t="shared" si="183"/>
        <v/>
      </c>
      <c r="X1968" s="660" t="str">
        <f t="shared" si="184"/>
        <v/>
      </c>
      <c r="Y1968" s="660" t="str">
        <f t="shared" si="185"/>
        <v/>
      </c>
    </row>
    <row r="1969" spans="1:25" ht="16" x14ac:dyDescent="0.2">
      <c r="A1969" s="679"/>
      <c r="B1969" s="679"/>
      <c r="C1969" s="715"/>
      <c r="D1969" s="715"/>
      <c r="S1969" s="660"/>
      <c r="T1969" s="660" t="str">
        <f t="shared" si="180"/>
        <v/>
      </c>
      <c r="U1969" s="660" t="str">
        <f t="shared" si="181"/>
        <v/>
      </c>
      <c r="V1969" s="660" t="str">
        <f t="shared" si="182"/>
        <v/>
      </c>
      <c r="W1969" s="660" t="str">
        <f t="shared" si="183"/>
        <v/>
      </c>
      <c r="X1969" s="660" t="str">
        <f t="shared" si="184"/>
        <v/>
      </c>
      <c r="Y1969" s="660" t="str">
        <f t="shared" si="185"/>
        <v/>
      </c>
    </row>
    <row r="1970" spans="1:25" ht="16" x14ac:dyDescent="0.2">
      <c r="A1970" s="679"/>
      <c r="B1970" s="679"/>
      <c r="C1970" s="715"/>
      <c r="D1970" s="715"/>
      <c r="S1970" s="660"/>
      <c r="T1970" s="660" t="str">
        <f t="shared" si="180"/>
        <v/>
      </c>
      <c r="U1970" s="660" t="str">
        <f t="shared" si="181"/>
        <v/>
      </c>
      <c r="V1970" s="660" t="str">
        <f t="shared" si="182"/>
        <v/>
      </c>
      <c r="W1970" s="660" t="str">
        <f t="shared" si="183"/>
        <v/>
      </c>
      <c r="X1970" s="660" t="str">
        <f t="shared" si="184"/>
        <v/>
      </c>
      <c r="Y1970" s="660" t="str">
        <f t="shared" si="185"/>
        <v/>
      </c>
    </row>
    <row r="1971" spans="1:25" ht="16" x14ac:dyDescent="0.2">
      <c r="A1971" s="679"/>
      <c r="B1971" s="679"/>
      <c r="C1971" s="715"/>
      <c r="D1971" s="715"/>
      <c r="S1971" s="660"/>
      <c r="T1971" s="660" t="str">
        <f t="shared" si="180"/>
        <v/>
      </c>
      <c r="U1971" s="660" t="str">
        <f t="shared" si="181"/>
        <v/>
      </c>
      <c r="V1971" s="660" t="str">
        <f t="shared" si="182"/>
        <v/>
      </c>
      <c r="W1971" s="660" t="str">
        <f t="shared" si="183"/>
        <v/>
      </c>
      <c r="X1971" s="660" t="str">
        <f t="shared" si="184"/>
        <v/>
      </c>
      <c r="Y1971" s="660" t="str">
        <f t="shared" si="185"/>
        <v/>
      </c>
    </row>
    <row r="1972" spans="1:25" ht="16" x14ac:dyDescent="0.2">
      <c r="A1972" s="679"/>
      <c r="B1972" s="679"/>
      <c r="C1972" s="715"/>
      <c r="D1972" s="715"/>
      <c r="S1972" s="660"/>
      <c r="T1972" s="660" t="str">
        <f t="shared" si="180"/>
        <v/>
      </c>
      <c r="U1972" s="660" t="str">
        <f t="shared" si="181"/>
        <v/>
      </c>
      <c r="V1972" s="660" t="str">
        <f t="shared" si="182"/>
        <v/>
      </c>
      <c r="W1972" s="660" t="str">
        <f t="shared" si="183"/>
        <v/>
      </c>
      <c r="X1972" s="660" t="str">
        <f t="shared" si="184"/>
        <v/>
      </c>
      <c r="Y1972" s="660" t="str">
        <f t="shared" si="185"/>
        <v/>
      </c>
    </row>
    <row r="1973" spans="1:25" ht="16" x14ac:dyDescent="0.2">
      <c r="A1973" s="679"/>
      <c r="B1973" s="679"/>
      <c r="C1973" s="715"/>
      <c r="D1973" s="715"/>
      <c r="S1973" s="660"/>
      <c r="T1973" s="660" t="str">
        <f t="shared" si="180"/>
        <v/>
      </c>
      <c r="U1973" s="660" t="str">
        <f t="shared" si="181"/>
        <v/>
      </c>
      <c r="V1973" s="660" t="str">
        <f t="shared" si="182"/>
        <v/>
      </c>
      <c r="W1973" s="660" t="str">
        <f t="shared" si="183"/>
        <v/>
      </c>
      <c r="X1973" s="660" t="str">
        <f t="shared" si="184"/>
        <v/>
      </c>
      <c r="Y1973" s="660" t="str">
        <f t="shared" si="185"/>
        <v/>
      </c>
    </row>
    <row r="1974" spans="1:25" ht="16" x14ac:dyDescent="0.2">
      <c r="A1974" s="679"/>
      <c r="B1974" s="679"/>
      <c r="C1974" s="715"/>
      <c r="D1974" s="715"/>
      <c r="S1974" s="660"/>
      <c r="T1974" s="660" t="str">
        <f t="shared" si="180"/>
        <v/>
      </c>
      <c r="U1974" s="660" t="str">
        <f t="shared" si="181"/>
        <v/>
      </c>
      <c r="V1974" s="660" t="str">
        <f t="shared" si="182"/>
        <v/>
      </c>
      <c r="W1974" s="660" t="str">
        <f t="shared" si="183"/>
        <v/>
      </c>
      <c r="X1974" s="660" t="str">
        <f t="shared" si="184"/>
        <v/>
      </c>
      <c r="Y1974" s="660" t="str">
        <f t="shared" si="185"/>
        <v/>
      </c>
    </row>
    <row r="1975" spans="1:25" ht="16" x14ac:dyDescent="0.2">
      <c r="A1975" s="679"/>
      <c r="B1975" s="679"/>
      <c r="C1975" s="715"/>
      <c r="D1975" s="715"/>
      <c r="S1975" s="660"/>
      <c r="T1975" s="660" t="str">
        <f t="shared" si="180"/>
        <v/>
      </c>
      <c r="U1975" s="660" t="str">
        <f t="shared" si="181"/>
        <v/>
      </c>
      <c r="V1975" s="660" t="str">
        <f t="shared" si="182"/>
        <v/>
      </c>
      <c r="W1975" s="660" t="str">
        <f t="shared" si="183"/>
        <v/>
      </c>
      <c r="X1975" s="660" t="str">
        <f t="shared" si="184"/>
        <v/>
      </c>
      <c r="Y1975" s="660" t="str">
        <f t="shared" si="185"/>
        <v/>
      </c>
    </row>
    <row r="1976" spans="1:25" ht="16" x14ac:dyDescent="0.2">
      <c r="A1976" s="679"/>
      <c r="B1976" s="679"/>
      <c r="C1976" s="715"/>
      <c r="D1976" s="715"/>
      <c r="S1976" s="660"/>
      <c r="T1976" s="660" t="str">
        <f t="shared" si="180"/>
        <v/>
      </c>
      <c r="U1976" s="660" t="str">
        <f t="shared" si="181"/>
        <v/>
      </c>
      <c r="V1976" s="660" t="str">
        <f t="shared" si="182"/>
        <v/>
      </c>
      <c r="W1976" s="660" t="str">
        <f t="shared" si="183"/>
        <v/>
      </c>
      <c r="X1976" s="660" t="str">
        <f t="shared" si="184"/>
        <v/>
      </c>
      <c r="Y1976" s="660" t="str">
        <f t="shared" si="185"/>
        <v/>
      </c>
    </row>
    <row r="1977" spans="1:25" ht="16" x14ac:dyDescent="0.2">
      <c r="A1977" s="679"/>
      <c r="B1977" s="679"/>
      <c r="C1977" s="715"/>
      <c r="D1977" s="715"/>
      <c r="S1977" s="660"/>
      <c r="T1977" s="660" t="str">
        <f t="shared" si="180"/>
        <v/>
      </c>
      <c r="U1977" s="660" t="str">
        <f t="shared" si="181"/>
        <v/>
      </c>
      <c r="V1977" s="660" t="str">
        <f t="shared" si="182"/>
        <v/>
      </c>
      <c r="W1977" s="660" t="str">
        <f t="shared" si="183"/>
        <v/>
      </c>
      <c r="X1977" s="660" t="str">
        <f t="shared" si="184"/>
        <v/>
      </c>
      <c r="Y1977" s="660" t="str">
        <f t="shared" si="185"/>
        <v/>
      </c>
    </row>
    <row r="1978" spans="1:25" ht="16" x14ac:dyDescent="0.2">
      <c r="A1978" s="679"/>
      <c r="B1978" s="679"/>
      <c r="C1978" s="715"/>
      <c r="D1978" s="715"/>
      <c r="S1978" s="660"/>
      <c r="T1978" s="660" t="str">
        <f t="shared" si="180"/>
        <v/>
      </c>
      <c r="U1978" s="660" t="str">
        <f t="shared" si="181"/>
        <v/>
      </c>
      <c r="V1978" s="660" t="str">
        <f t="shared" si="182"/>
        <v/>
      </c>
      <c r="W1978" s="660" t="str">
        <f t="shared" si="183"/>
        <v/>
      </c>
      <c r="X1978" s="660" t="str">
        <f t="shared" si="184"/>
        <v/>
      </c>
      <c r="Y1978" s="660" t="str">
        <f t="shared" si="185"/>
        <v/>
      </c>
    </row>
    <row r="1979" spans="1:25" ht="16" x14ac:dyDescent="0.2">
      <c r="A1979" s="679"/>
      <c r="B1979" s="679"/>
      <c r="C1979" s="715"/>
      <c r="D1979" s="715"/>
      <c r="S1979" s="660"/>
      <c r="T1979" s="660" t="str">
        <f t="shared" si="180"/>
        <v/>
      </c>
      <c r="U1979" s="660" t="str">
        <f t="shared" si="181"/>
        <v/>
      </c>
      <c r="V1979" s="660" t="str">
        <f t="shared" si="182"/>
        <v/>
      </c>
      <c r="W1979" s="660" t="str">
        <f t="shared" si="183"/>
        <v/>
      </c>
      <c r="X1979" s="660" t="str">
        <f t="shared" si="184"/>
        <v/>
      </c>
      <c r="Y1979" s="660" t="str">
        <f t="shared" si="185"/>
        <v/>
      </c>
    </row>
    <row r="1980" spans="1:25" ht="16" x14ac:dyDescent="0.2">
      <c r="A1980" s="679"/>
      <c r="B1980" s="679"/>
      <c r="C1980" s="715"/>
      <c r="D1980" s="715"/>
      <c r="S1980" s="660"/>
      <c r="T1980" s="660" t="str">
        <f t="shared" si="180"/>
        <v/>
      </c>
      <c r="U1980" s="660" t="str">
        <f t="shared" si="181"/>
        <v/>
      </c>
      <c r="V1980" s="660" t="str">
        <f t="shared" si="182"/>
        <v/>
      </c>
      <c r="W1980" s="660" t="str">
        <f t="shared" si="183"/>
        <v/>
      </c>
      <c r="X1980" s="660" t="str">
        <f t="shared" si="184"/>
        <v/>
      </c>
      <c r="Y1980" s="660" t="str">
        <f t="shared" si="185"/>
        <v/>
      </c>
    </row>
    <row r="1981" spans="1:25" ht="16" x14ac:dyDescent="0.2">
      <c r="A1981" s="679"/>
      <c r="B1981" s="679"/>
      <c r="C1981" s="715"/>
      <c r="D1981" s="715"/>
      <c r="S1981" s="660"/>
      <c r="T1981" s="660" t="str">
        <f t="shared" si="180"/>
        <v/>
      </c>
      <c r="U1981" s="660" t="str">
        <f t="shared" si="181"/>
        <v/>
      </c>
      <c r="V1981" s="660" t="str">
        <f t="shared" si="182"/>
        <v/>
      </c>
      <c r="W1981" s="660" t="str">
        <f t="shared" si="183"/>
        <v/>
      </c>
      <c r="X1981" s="660" t="str">
        <f t="shared" si="184"/>
        <v/>
      </c>
      <c r="Y1981" s="660" t="str">
        <f t="shared" si="185"/>
        <v/>
      </c>
    </row>
    <row r="1982" spans="1:25" ht="16" x14ac:dyDescent="0.2">
      <c r="A1982" s="679"/>
      <c r="B1982" s="679"/>
      <c r="C1982" s="715"/>
      <c r="D1982" s="715"/>
      <c r="S1982" s="660"/>
      <c r="T1982" s="660" t="str">
        <f t="shared" si="180"/>
        <v/>
      </c>
      <c r="U1982" s="660" t="str">
        <f t="shared" si="181"/>
        <v/>
      </c>
      <c r="V1982" s="660" t="str">
        <f t="shared" si="182"/>
        <v/>
      </c>
      <c r="W1982" s="660" t="str">
        <f t="shared" si="183"/>
        <v/>
      </c>
      <c r="X1982" s="660" t="str">
        <f t="shared" si="184"/>
        <v/>
      </c>
      <c r="Y1982" s="660" t="str">
        <f t="shared" si="185"/>
        <v/>
      </c>
    </row>
    <row r="1983" spans="1:25" ht="16" x14ac:dyDescent="0.2">
      <c r="A1983" s="679"/>
      <c r="B1983" s="679"/>
      <c r="C1983" s="715"/>
      <c r="D1983" s="715"/>
      <c r="S1983" s="660"/>
      <c r="T1983" s="660" t="str">
        <f t="shared" si="180"/>
        <v/>
      </c>
      <c r="U1983" s="660" t="str">
        <f t="shared" si="181"/>
        <v/>
      </c>
      <c r="V1983" s="660" t="str">
        <f t="shared" si="182"/>
        <v/>
      </c>
      <c r="W1983" s="660" t="str">
        <f t="shared" si="183"/>
        <v/>
      </c>
      <c r="X1983" s="660" t="str">
        <f t="shared" si="184"/>
        <v/>
      </c>
      <c r="Y1983" s="660" t="str">
        <f t="shared" si="185"/>
        <v/>
      </c>
    </row>
    <row r="1984" spans="1:25" ht="16" x14ac:dyDescent="0.2">
      <c r="A1984" s="679"/>
      <c r="B1984" s="679"/>
      <c r="C1984" s="715"/>
      <c r="D1984" s="715"/>
      <c r="S1984" s="660"/>
      <c r="T1984" s="660" t="str">
        <f t="shared" si="180"/>
        <v/>
      </c>
      <c r="U1984" s="660" t="str">
        <f t="shared" si="181"/>
        <v/>
      </c>
      <c r="V1984" s="660" t="str">
        <f t="shared" si="182"/>
        <v/>
      </c>
      <c r="W1984" s="660" t="str">
        <f t="shared" si="183"/>
        <v/>
      </c>
      <c r="X1984" s="660" t="str">
        <f t="shared" si="184"/>
        <v/>
      </c>
      <c r="Y1984" s="660" t="str">
        <f t="shared" si="185"/>
        <v/>
      </c>
    </row>
    <row r="1985" spans="1:25" ht="16" x14ac:dyDescent="0.2">
      <c r="A1985" s="679"/>
      <c r="B1985" s="679"/>
      <c r="C1985" s="715"/>
      <c r="D1985" s="715"/>
      <c r="S1985" s="660"/>
      <c r="T1985" s="660" t="str">
        <f t="shared" si="180"/>
        <v/>
      </c>
      <c r="U1985" s="660" t="str">
        <f t="shared" si="181"/>
        <v/>
      </c>
      <c r="V1985" s="660" t="str">
        <f t="shared" si="182"/>
        <v/>
      </c>
      <c r="W1985" s="660" t="str">
        <f t="shared" si="183"/>
        <v/>
      </c>
      <c r="X1985" s="660" t="str">
        <f t="shared" si="184"/>
        <v/>
      </c>
      <c r="Y1985" s="660" t="str">
        <f t="shared" si="185"/>
        <v/>
      </c>
    </row>
    <row r="1986" spans="1:25" ht="16" x14ac:dyDescent="0.2">
      <c r="A1986" s="679"/>
      <c r="B1986" s="679"/>
      <c r="C1986" s="715"/>
      <c r="D1986" s="715"/>
      <c r="S1986" s="660"/>
      <c r="T1986" s="660" t="str">
        <f t="shared" si="180"/>
        <v/>
      </c>
      <c r="U1986" s="660" t="str">
        <f t="shared" si="181"/>
        <v/>
      </c>
      <c r="V1986" s="660" t="str">
        <f t="shared" si="182"/>
        <v/>
      </c>
      <c r="W1986" s="660" t="str">
        <f t="shared" si="183"/>
        <v/>
      </c>
      <c r="X1986" s="660" t="str">
        <f t="shared" si="184"/>
        <v/>
      </c>
      <c r="Y1986" s="660" t="str">
        <f t="shared" si="185"/>
        <v/>
      </c>
    </row>
    <row r="1987" spans="1:25" ht="16" x14ac:dyDescent="0.2">
      <c r="A1987" s="679"/>
      <c r="B1987" s="679"/>
      <c r="C1987" s="715"/>
      <c r="D1987" s="715"/>
      <c r="S1987" s="660"/>
      <c r="T1987" s="660" t="str">
        <f t="shared" si="180"/>
        <v/>
      </c>
      <c r="U1987" s="660" t="str">
        <f t="shared" si="181"/>
        <v/>
      </c>
      <c r="V1987" s="660" t="str">
        <f t="shared" si="182"/>
        <v/>
      </c>
      <c r="W1987" s="660" t="str">
        <f t="shared" si="183"/>
        <v/>
      </c>
      <c r="X1987" s="660" t="str">
        <f t="shared" si="184"/>
        <v/>
      </c>
      <c r="Y1987" s="660" t="str">
        <f t="shared" si="185"/>
        <v/>
      </c>
    </row>
    <row r="1988" spans="1:25" ht="16" x14ac:dyDescent="0.2">
      <c r="A1988" s="679"/>
      <c r="B1988" s="679"/>
      <c r="C1988" s="715"/>
      <c r="D1988" s="715"/>
      <c r="S1988" s="660"/>
      <c r="T1988" s="660" t="str">
        <f t="shared" ref="T1988:T2051" si="186">IF(LEN($A1988)&gt;=2,LEFT($A1988,6),"")</f>
        <v/>
      </c>
      <c r="U1988" s="660" t="str">
        <f t="shared" ref="U1988:U2051" si="187">IF(LEN($A1988)&gt;=2,LEFT($A1988,5),"")</f>
        <v/>
      </c>
      <c r="V1988" s="660" t="str">
        <f t="shared" ref="V1988:V2051" si="188">IF(LEN($A1988)&gt;=2,LEFT($A1988,4),"")</f>
        <v/>
      </c>
      <c r="W1988" s="660" t="str">
        <f t="shared" ref="W1988:W2051" si="189">IF(LEN($A1988)&gt;=2,LEFT($A1988,3),"")</f>
        <v/>
      </c>
      <c r="X1988" s="660" t="str">
        <f t="shared" ref="X1988:X2051" si="190">IF(LEN($A1988)&gt;=2,LEFT($A1988,2),"")</f>
        <v/>
      </c>
      <c r="Y1988" s="660" t="str">
        <f t="shared" ref="Y1988:Y2051" si="191">IF(LEN($A1988)&gt;=2,LEFT($A1988,1),"")</f>
        <v/>
      </c>
    </row>
    <row r="1989" spans="1:25" ht="16" x14ac:dyDescent="0.2">
      <c r="A1989" s="679"/>
      <c r="B1989" s="679"/>
      <c r="C1989" s="715"/>
      <c r="D1989" s="715"/>
      <c r="S1989" s="660"/>
      <c r="T1989" s="660" t="str">
        <f t="shared" si="186"/>
        <v/>
      </c>
      <c r="U1989" s="660" t="str">
        <f t="shared" si="187"/>
        <v/>
      </c>
      <c r="V1989" s="660" t="str">
        <f t="shared" si="188"/>
        <v/>
      </c>
      <c r="W1989" s="660" t="str">
        <f t="shared" si="189"/>
        <v/>
      </c>
      <c r="X1989" s="660" t="str">
        <f t="shared" si="190"/>
        <v/>
      </c>
      <c r="Y1989" s="660" t="str">
        <f t="shared" si="191"/>
        <v/>
      </c>
    </row>
    <row r="1990" spans="1:25" ht="16" x14ac:dyDescent="0.2">
      <c r="A1990" s="679"/>
      <c r="B1990" s="679"/>
      <c r="C1990" s="715"/>
      <c r="D1990" s="715"/>
      <c r="S1990" s="660"/>
      <c r="T1990" s="660" t="str">
        <f t="shared" si="186"/>
        <v/>
      </c>
      <c r="U1990" s="660" t="str">
        <f t="shared" si="187"/>
        <v/>
      </c>
      <c r="V1990" s="660" t="str">
        <f t="shared" si="188"/>
        <v/>
      </c>
      <c r="W1990" s="660" t="str">
        <f t="shared" si="189"/>
        <v/>
      </c>
      <c r="X1990" s="660" t="str">
        <f t="shared" si="190"/>
        <v/>
      </c>
      <c r="Y1990" s="660" t="str">
        <f t="shared" si="191"/>
        <v/>
      </c>
    </row>
    <row r="1991" spans="1:25" ht="16" x14ac:dyDescent="0.2">
      <c r="A1991" s="679"/>
      <c r="B1991" s="679"/>
      <c r="C1991" s="715"/>
      <c r="D1991" s="715"/>
      <c r="S1991" s="660"/>
      <c r="T1991" s="660" t="str">
        <f t="shared" si="186"/>
        <v/>
      </c>
      <c r="U1991" s="660" t="str">
        <f t="shared" si="187"/>
        <v/>
      </c>
      <c r="V1991" s="660" t="str">
        <f t="shared" si="188"/>
        <v/>
      </c>
      <c r="W1991" s="660" t="str">
        <f t="shared" si="189"/>
        <v/>
      </c>
      <c r="X1991" s="660" t="str">
        <f t="shared" si="190"/>
        <v/>
      </c>
      <c r="Y1991" s="660" t="str">
        <f t="shared" si="191"/>
        <v/>
      </c>
    </row>
    <row r="1992" spans="1:25" ht="16" x14ac:dyDescent="0.2">
      <c r="A1992" s="679"/>
      <c r="B1992" s="679"/>
      <c r="C1992" s="715"/>
      <c r="D1992" s="715"/>
      <c r="S1992" s="660"/>
      <c r="T1992" s="660" t="str">
        <f t="shared" si="186"/>
        <v/>
      </c>
      <c r="U1992" s="660" t="str">
        <f t="shared" si="187"/>
        <v/>
      </c>
      <c r="V1992" s="660" t="str">
        <f t="shared" si="188"/>
        <v/>
      </c>
      <c r="W1992" s="660" t="str">
        <f t="shared" si="189"/>
        <v/>
      </c>
      <c r="X1992" s="660" t="str">
        <f t="shared" si="190"/>
        <v/>
      </c>
      <c r="Y1992" s="660" t="str">
        <f t="shared" si="191"/>
        <v/>
      </c>
    </row>
    <row r="1993" spans="1:25" ht="16" x14ac:dyDescent="0.2">
      <c r="A1993" s="679"/>
      <c r="B1993" s="679"/>
      <c r="C1993" s="715"/>
      <c r="D1993" s="715"/>
      <c r="S1993" s="660"/>
      <c r="T1993" s="660" t="str">
        <f t="shared" si="186"/>
        <v/>
      </c>
      <c r="U1993" s="660" t="str">
        <f t="shared" si="187"/>
        <v/>
      </c>
      <c r="V1993" s="660" t="str">
        <f t="shared" si="188"/>
        <v/>
      </c>
      <c r="W1993" s="660" t="str">
        <f t="shared" si="189"/>
        <v/>
      </c>
      <c r="X1993" s="660" t="str">
        <f t="shared" si="190"/>
        <v/>
      </c>
      <c r="Y1993" s="660" t="str">
        <f t="shared" si="191"/>
        <v/>
      </c>
    </row>
    <row r="1994" spans="1:25" ht="16" x14ac:dyDescent="0.2">
      <c r="A1994" s="679"/>
      <c r="B1994" s="679"/>
      <c r="C1994" s="715"/>
      <c r="D1994" s="715"/>
      <c r="S1994" s="660"/>
      <c r="T1994" s="660" t="str">
        <f t="shared" si="186"/>
        <v/>
      </c>
      <c r="U1994" s="660" t="str">
        <f t="shared" si="187"/>
        <v/>
      </c>
      <c r="V1994" s="660" t="str">
        <f t="shared" si="188"/>
        <v/>
      </c>
      <c r="W1994" s="660" t="str">
        <f t="shared" si="189"/>
        <v/>
      </c>
      <c r="X1994" s="660" t="str">
        <f t="shared" si="190"/>
        <v/>
      </c>
      <c r="Y1994" s="660" t="str">
        <f t="shared" si="191"/>
        <v/>
      </c>
    </row>
    <row r="1995" spans="1:25" ht="16" x14ac:dyDescent="0.2">
      <c r="A1995" s="679"/>
      <c r="B1995" s="679"/>
      <c r="C1995" s="715"/>
      <c r="D1995" s="715"/>
      <c r="S1995" s="660"/>
      <c r="T1995" s="660" t="str">
        <f t="shared" si="186"/>
        <v/>
      </c>
      <c r="U1995" s="660" t="str">
        <f t="shared" si="187"/>
        <v/>
      </c>
      <c r="V1995" s="660" t="str">
        <f t="shared" si="188"/>
        <v/>
      </c>
      <c r="W1995" s="660" t="str">
        <f t="shared" si="189"/>
        <v/>
      </c>
      <c r="X1995" s="660" t="str">
        <f t="shared" si="190"/>
        <v/>
      </c>
      <c r="Y1995" s="660" t="str">
        <f t="shared" si="191"/>
        <v/>
      </c>
    </row>
    <row r="1996" spans="1:25" ht="16" x14ac:dyDescent="0.2">
      <c r="A1996" s="679"/>
      <c r="B1996" s="679"/>
      <c r="C1996" s="715"/>
      <c r="D1996" s="715"/>
      <c r="S1996" s="660"/>
      <c r="T1996" s="660" t="str">
        <f t="shared" si="186"/>
        <v/>
      </c>
      <c r="U1996" s="660" t="str">
        <f t="shared" si="187"/>
        <v/>
      </c>
      <c r="V1996" s="660" t="str">
        <f t="shared" si="188"/>
        <v/>
      </c>
      <c r="W1996" s="660" t="str">
        <f t="shared" si="189"/>
        <v/>
      </c>
      <c r="X1996" s="660" t="str">
        <f t="shared" si="190"/>
        <v/>
      </c>
      <c r="Y1996" s="660" t="str">
        <f t="shared" si="191"/>
        <v/>
      </c>
    </row>
    <row r="1997" spans="1:25" ht="16" x14ac:dyDescent="0.2">
      <c r="A1997" s="679"/>
      <c r="B1997" s="679"/>
      <c r="C1997" s="715"/>
      <c r="D1997" s="715"/>
      <c r="S1997" s="660"/>
      <c r="T1997" s="660" t="str">
        <f t="shared" si="186"/>
        <v/>
      </c>
      <c r="U1997" s="660" t="str">
        <f t="shared" si="187"/>
        <v/>
      </c>
      <c r="V1997" s="660" t="str">
        <f t="shared" si="188"/>
        <v/>
      </c>
      <c r="W1997" s="660" t="str">
        <f t="shared" si="189"/>
        <v/>
      </c>
      <c r="X1997" s="660" t="str">
        <f t="shared" si="190"/>
        <v/>
      </c>
      <c r="Y1997" s="660" t="str">
        <f t="shared" si="191"/>
        <v/>
      </c>
    </row>
    <row r="1998" spans="1:25" ht="16" x14ac:dyDescent="0.2">
      <c r="A1998" s="679"/>
      <c r="B1998" s="679"/>
      <c r="C1998" s="715"/>
      <c r="D1998" s="715"/>
      <c r="S1998" s="660"/>
      <c r="T1998" s="660" t="str">
        <f t="shared" si="186"/>
        <v/>
      </c>
      <c r="U1998" s="660" t="str">
        <f t="shared" si="187"/>
        <v/>
      </c>
      <c r="V1998" s="660" t="str">
        <f t="shared" si="188"/>
        <v/>
      </c>
      <c r="W1998" s="660" t="str">
        <f t="shared" si="189"/>
        <v/>
      </c>
      <c r="X1998" s="660" t="str">
        <f t="shared" si="190"/>
        <v/>
      </c>
      <c r="Y1998" s="660" t="str">
        <f t="shared" si="191"/>
        <v/>
      </c>
    </row>
    <row r="1999" spans="1:25" ht="16" x14ac:dyDescent="0.2">
      <c r="A1999" s="679"/>
      <c r="B1999" s="679"/>
      <c r="C1999" s="715"/>
      <c r="D1999" s="715"/>
      <c r="S1999" s="660"/>
      <c r="T1999" s="660" t="str">
        <f t="shared" si="186"/>
        <v/>
      </c>
      <c r="U1999" s="660" t="str">
        <f t="shared" si="187"/>
        <v/>
      </c>
      <c r="V1999" s="660" t="str">
        <f t="shared" si="188"/>
        <v/>
      </c>
      <c r="W1999" s="660" t="str">
        <f t="shared" si="189"/>
        <v/>
      </c>
      <c r="X1999" s="660" t="str">
        <f t="shared" si="190"/>
        <v/>
      </c>
      <c r="Y1999" s="660" t="str">
        <f t="shared" si="191"/>
        <v/>
      </c>
    </row>
    <row r="2000" spans="1:25" ht="16" x14ac:dyDescent="0.2">
      <c r="A2000" s="679"/>
      <c r="B2000" s="679"/>
      <c r="C2000" s="715"/>
      <c r="D2000" s="715"/>
      <c r="S2000" s="660"/>
      <c r="T2000" s="660" t="str">
        <f t="shared" si="186"/>
        <v/>
      </c>
      <c r="U2000" s="660" t="str">
        <f t="shared" si="187"/>
        <v/>
      </c>
      <c r="V2000" s="660" t="str">
        <f t="shared" si="188"/>
        <v/>
      </c>
      <c r="W2000" s="660" t="str">
        <f t="shared" si="189"/>
        <v/>
      </c>
      <c r="X2000" s="660" t="str">
        <f t="shared" si="190"/>
        <v/>
      </c>
      <c r="Y2000" s="660" t="str">
        <f t="shared" si="191"/>
        <v/>
      </c>
    </row>
    <row r="2001" spans="1:25" ht="16" x14ac:dyDescent="0.2">
      <c r="A2001" s="679"/>
      <c r="B2001" s="679"/>
      <c r="C2001" s="715"/>
      <c r="D2001" s="715"/>
      <c r="S2001" s="660"/>
      <c r="T2001" s="660" t="str">
        <f t="shared" si="186"/>
        <v/>
      </c>
      <c r="U2001" s="660" t="str">
        <f t="shared" si="187"/>
        <v/>
      </c>
      <c r="V2001" s="660" t="str">
        <f t="shared" si="188"/>
        <v/>
      </c>
      <c r="W2001" s="660" t="str">
        <f t="shared" si="189"/>
        <v/>
      </c>
      <c r="X2001" s="660" t="str">
        <f t="shared" si="190"/>
        <v/>
      </c>
      <c r="Y2001" s="660" t="str">
        <f t="shared" si="191"/>
        <v/>
      </c>
    </row>
    <row r="2002" spans="1:25" ht="16" x14ac:dyDescent="0.2">
      <c r="A2002" s="679"/>
      <c r="B2002" s="679"/>
      <c r="C2002" s="715"/>
      <c r="D2002" s="715"/>
      <c r="S2002" s="660"/>
      <c r="T2002" s="660" t="str">
        <f t="shared" si="186"/>
        <v/>
      </c>
      <c r="U2002" s="660" t="str">
        <f t="shared" si="187"/>
        <v/>
      </c>
      <c r="V2002" s="660" t="str">
        <f t="shared" si="188"/>
        <v/>
      </c>
      <c r="W2002" s="660" t="str">
        <f t="shared" si="189"/>
        <v/>
      </c>
      <c r="X2002" s="660" t="str">
        <f t="shared" si="190"/>
        <v/>
      </c>
      <c r="Y2002" s="660" t="str">
        <f t="shared" si="191"/>
        <v/>
      </c>
    </row>
    <row r="2003" spans="1:25" ht="16" x14ac:dyDescent="0.2">
      <c r="A2003" s="679"/>
      <c r="B2003" s="679"/>
      <c r="C2003" s="715"/>
      <c r="D2003" s="715"/>
      <c r="S2003" s="660"/>
      <c r="T2003" s="660" t="str">
        <f t="shared" si="186"/>
        <v/>
      </c>
      <c r="U2003" s="660" t="str">
        <f t="shared" si="187"/>
        <v/>
      </c>
      <c r="V2003" s="660" t="str">
        <f t="shared" si="188"/>
        <v/>
      </c>
      <c r="W2003" s="660" t="str">
        <f t="shared" si="189"/>
        <v/>
      </c>
      <c r="X2003" s="660" t="str">
        <f t="shared" si="190"/>
        <v/>
      </c>
      <c r="Y2003" s="660" t="str">
        <f t="shared" si="191"/>
        <v/>
      </c>
    </row>
    <row r="2004" spans="1:25" ht="16" x14ac:dyDescent="0.2">
      <c r="A2004" s="679"/>
      <c r="B2004" s="679"/>
      <c r="C2004" s="715"/>
      <c r="D2004" s="715"/>
      <c r="S2004" s="660"/>
      <c r="T2004" s="660" t="str">
        <f t="shared" si="186"/>
        <v/>
      </c>
      <c r="U2004" s="660" t="str">
        <f t="shared" si="187"/>
        <v/>
      </c>
      <c r="V2004" s="660" t="str">
        <f t="shared" si="188"/>
        <v/>
      </c>
      <c r="W2004" s="660" t="str">
        <f t="shared" si="189"/>
        <v/>
      </c>
      <c r="X2004" s="660" t="str">
        <f t="shared" si="190"/>
        <v/>
      </c>
      <c r="Y2004" s="660" t="str">
        <f t="shared" si="191"/>
        <v/>
      </c>
    </row>
    <row r="2005" spans="1:25" ht="16" x14ac:dyDescent="0.2">
      <c r="A2005" s="679"/>
      <c r="B2005" s="679"/>
      <c r="C2005" s="715"/>
      <c r="D2005" s="715"/>
      <c r="S2005" s="660"/>
      <c r="T2005" s="660" t="str">
        <f t="shared" si="186"/>
        <v/>
      </c>
      <c r="U2005" s="660" t="str">
        <f t="shared" si="187"/>
        <v/>
      </c>
      <c r="V2005" s="660" t="str">
        <f t="shared" si="188"/>
        <v/>
      </c>
      <c r="W2005" s="660" t="str">
        <f t="shared" si="189"/>
        <v/>
      </c>
      <c r="X2005" s="660" t="str">
        <f t="shared" si="190"/>
        <v/>
      </c>
      <c r="Y2005" s="660" t="str">
        <f t="shared" si="191"/>
        <v/>
      </c>
    </row>
    <row r="2006" spans="1:25" ht="16" x14ac:dyDescent="0.2">
      <c r="A2006" s="679"/>
      <c r="B2006" s="679"/>
      <c r="C2006" s="715"/>
      <c r="D2006" s="715"/>
      <c r="S2006" s="660"/>
      <c r="T2006" s="660" t="str">
        <f t="shared" si="186"/>
        <v/>
      </c>
      <c r="U2006" s="660" t="str">
        <f t="shared" si="187"/>
        <v/>
      </c>
      <c r="V2006" s="660" t="str">
        <f t="shared" si="188"/>
        <v/>
      </c>
      <c r="W2006" s="660" t="str">
        <f t="shared" si="189"/>
        <v/>
      </c>
      <c r="X2006" s="660" t="str">
        <f t="shared" si="190"/>
        <v/>
      </c>
      <c r="Y2006" s="660" t="str">
        <f t="shared" si="191"/>
        <v/>
      </c>
    </row>
    <row r="2007" spans="1:25" ht="16" x14ac:dyDescent="0.2">
      <c r="A2007" s="679"/>
      <c r="B2007" s="679"/>
      <c r="C2007" s="715"/>
      <c r="D2007" s="715"/>
      <c r="S2007" s="660"/>
      <c r="T2007" s="660" t="str">
        <f t="shared" si="186"/>
        <v/>
      </c>
      <c r="U2007" s="660" t="str">
        <f t="shared" si="187"/>
        <v/>
      </c>
      <c r="V2007" s="660" t="str">
        <f t="shared" si="188"/>
        <v/>
      </c>
      <c r="W2007" s="660" t="str">
        <f t="shared" si="189"/>
        <v/>
      </c>
      <c r="X2007" s="660" t="str">
        <f t="shared" si="190"/>
        <v/>
      </c>
      <c r="Y2007" s="660" t="str">
        <f t="shared" si="191"/>
        <v/>
      </c>
    </row>
    <row r="2008" spans="1:25" ht="16" x14ac:dyDescent="0.2">
      <c r="A2008" s="679"/>
      <c r="B2008" s="679"/>
      <c r="C2008" s="715"/>
      <c r="D2008" s="715"/>
      <c r="S2008" s="660"/>
      <c r="T2008" s="660" t="str">
        <f t="shared" si="186"/>
        <v/>
      </c>
      <c r="U2008" s="660" t="str">
        <f t="shared" si="187"/>
        <v/>
      </c>
      <c r="V2008" s="660" t="str">
        <f t="shared" si="188"/>
        <v/>
      </c>
      <c r="W2008" s="660" t="str">
        <f t="shared" si="189"/>
        <v/>
      </c>
      <c r="X2008" s="660" t="str">
        <f t="shared" si="190"/>
        <v/>
      </c>
      <c r="Y2008" s="660" t="str">
        <f t="shared" si="191"/>
        <v/>
      </c>
    </row>
    <row r="2009" spans="1:25" ht="16" x14ac:dyDescent="0.2">
      <c r="A2009" s="679"/>
      <c r="B2009" s="679"/>
      <c r="C2009" s="715"/>
      <c r="D2009" s="715"/>
      <c r="S2009" s="660"/>
      <c r="T2009" s="660" t="str">
        <f t="shared" si="186"/>
        <v/>
      </c>
      <c r="U2009" s="660" t="str">
        <f t="shared" si="187"/>
        <v/>
      </c>
      <c r="V2009" s="660" t="str">
        <f t="shared" si="188"/>
        <v/>
      </c>
      <c r="W2009" s="660" t="str">
        <f t="shared" si="189"/>
        <v/>
      </c>
      <c r="X2009" s="660" t="str">
        <f t="shared" si="190"/>
        <v/>
      </c>
      <c r="Y2009" s="660" t="str">
        <f t="shared" si="191"/>
        <v/>
      </c>
    </row>
    <row r="2010" spans="1:25" ht="16" x14ac:dyDescent="0.2">
      <c r="A2010" s="679"/>
      <c r="B2010" s="679"/>
      <c r="C2010" s="715"/>
      <c r="D2010" s="715"/>
      <c r="S2010" s="660"/>
      <c r="T2010" s="660" t="str">
        <f t="shared" si="186"/>
        <v/>
      </c>
      <c r="U2010" s="660" t="str">
        <f t="shared" si="187"/>
        <v/>
      </c>
      <c r="V2010" s="660" t="str">
        <f t="shared" si="188"/>
        <v/>
      </c>
      <c r="W2010" s="660" t="str">
        <f t="shared" si="189"/>
        <v/>
      </c>
      <c r="X2010" s="660" t="str">
        <f t="shared" si="190"/>
        <v/>
      </c>
      <c r="Y2010" s="660" t="str">
        <f t="shared" si="191"/>
        <v/>
      </c>
    </row>
    <row r="2011" spans="1:25" ht="16" x14ac:dyDescent="0.2">
      <c r="A2011" s="679"/>
      <c r="B2011" s="679"/>
      <c r="C2011" s="715"/>
      <c r="D2011" s="715"/>
      <c r="S2011" s="660"/>
      <c r="T2011" s="660" t="str">
        <f t="shared" si="186"/>
        <v/>
      </c>
      <c r="U2011" s="660" t="str">
        <f t="shared" si="187"/>
        <v/>
      </c>
      <c r="V2011" s="660" t="str">
        <f t="shared" si="188"/>
        <v/>
      </c>
      <c r="W2011" s="660" t="str">
        <f t="shared" si="189"/>
        <v/>
      </c>
      <c r="X2011" s="660" t="str">
        <f t="shared" si="190"/>
        <v/>
      </c>
      <c r="Y2011" s="660" t="str">
        <f t="shared" si="191"/>
        <v/>
      </c>
    </row>
    <row r="2012" spans="1:25" ht="16" x14ac:dyDescent="0.2">
      <c r="A2012" s="679"/>
      <c r="B2012" s="679"/>
      <c r="C2012" s="715"/>
      <c r="D2012" s="715"/>
      <c r="S2012" s="660"/>
      <c r="T2012" s="660" t="str">
        <f t="shared" si="186"/>
        <v/>
      </c>
      <c r="U2012" s="660" t="str">
        <f t="shared" si="187"/>
        <v/>
      </c>
      <c r="V2012" s="660" t="str">
        <f t="shared" si="188"/>
        <v/>
      </c>
      <c r="W2012" s="660" t="str">
        <f t="shared" si="189"/>
        <v/>
      </c>
      <c r="X2012" s="660" t="str">
        <f t="shared" si="190"/>
        <v/>
      </c>
      <c r="Y2012" s="660" t="str">
        <f t="shared" si="191"/>
        <v/>
      </c>
    </row>
    <row r="2013" spans="1:25" ht="16" x14ac:dyDescent="0.2">
      <c r="A2013" s="679"/>
      <c r="B2013" s="679"/>
      <c r="C2013" s="715"/>
      <c r="D2013" s="715"/>
      <c r="S2013" s="660"/>
      <c r="T2013" s="660" t="str">
        <f t="shared" si="186"/>
        <v/>
      </c>
      <c r="U2013" s="660" t="str">
        <f t="shared" si="187"/>
        <v/>
      </c>
      <c r="V2013" s="660" t="str">
        <f t="shared" si="188"/>
        <v/>
      </c>
      <c r="W2013" s="660" t="str">
        <f t="shared" si="189"/>
        <v/>
      </c>
      <c r="X2013" s="660" t="str">
        <f t="shared" si="190"/>
        <v/>
      </c>
      <c r="Y2013" s="660" t="str">
        <f t="shared" si="191"/>
        <v/>
      </c>
    </row>
    <row r="2014" spans="1:25" ht="16" x14ac:dyDescent="0.2">
      <c r="A2014" s="679"/>
      <c r="B2014" s="679"/>
      <c r="C2014" s="715"/>
      <c r="D2014" s="715"/>
      <c r="S2014" s="660"/>
      <c r="T2014" s="660" t="str">
        <f t="shared" si="186"/>
        <v/>
      </c>
      <c r="U2014" s="660" t="str">
        <f t="shared" si="187"/>
        <v/>
      </c>
      <c r="V2014" s="660" t="str">
        <f t="shared" si="188"/>
        <v/>
      </c>
      <c r="W2014" s="660" t="str">
        <f t="shared" si="189"/>
        <v/>
      </c>
      <c r="X2014" s="660" t="str">
        <f t="shared" si="190"/>
        <v/>
      </c>
      <c r="Y2014" s="660" t="str">
        <f t="shared" si="191"/>
        <v/>
      </c>
    </row>
    <row r="2015" spans="1:25" ht="16" x14ac:dyDescent="0.2">
      <c r="A2015" s="679"/>
      <c r="B2015" s="679"/>
      <c r="C2015" s="715"/>
      <c r="D2015" s="715"/>
      <c r="S2015" s="660"/>
      <c r="T2015" s="660" t="str">
        <f t="shared" si="186"/>
        <v/>
      </c>
      <c r="U2015" s="660" t="str">
        <f t="shared" si="187"/>
        <v/>
      </c>
      <c r="V2015" s="660" t="str">
        <f t="shared" si="188"/>
        <v/>
      </c>
      <c r="W2015" s="660" t="str">
        <f t="shared" si="189"/>
        <v/>
      </c>
      <c r="X2015" s="660" t="str">
        <f t="shared" si="190"/>
        <v/>
      </c>
      <c r="Y2015" s="660" t="str">
        <f t="shared" si="191"/>
        <v/>
      </c>
    </row>
    <row r="2016" spans="1:25" ht="16" x14ac:dyDescent="0.2">
      <c r="A2016" s="679"/>
      <c r="B2016" s="679"/>
      <c r="C2016" s="715"/>
      <c r="D2016" s="715"/>
      <c r="S2016" s="660"/>
      <c r="T2016" s="660" t="str">
        <f t="shared" si="186"/>
        <v/>
      </c>
      <c r="U2016" s="660" t="str">
        <f t="shared" si="187"/>
        <v/>
      </c>
      <c r="V2016" s="660" t="str">
        <f t="shared" si="188"/>
        <v/>
      </c>
      <c r="W2016" s="660" t="str">
        <f t="shared" si="189"/>
        <v/>
      </c>
      <c r="X2016" s="660" t="str">
        <f t="shared" si="190"/>
        <v/>
      </c>
      <c r="Y2016" s="660" t="str">
        <f t="shared" si="191"/>
        <v/>
      </c>
    </row>
    <row r="2017" spans="1:25" ht="16" x14ac:dyDescent="0.2">
      <c r="A2017" s="679"/>
      <c r="B2017" s="679"/>
      <c r="C2017" s="715"/>
      <c r="D2017" s="715"/>
      <c r="S2017" s="660"/>
      <c r="T2017" s="660" t="str">
        <f t="shared" si="186"/>
        <v/>
      </c>
      <c r="U2017" s="660" t="str">
        <f t="shared" si="187"/>
        <v/>
      </c>
      <c r="V2017" s="660" t="str">
        <f t="shared" si="188"/>
        <v/>
      </c>
      <c r="W2017" s="660" t="str">
        <f t="shared" si="189"/>
        <v/>
      </c>
      <c r="X2017" s="660" t="str">
        <f t="shared" si="190"/>
        <v/>
      </c>
      <c r="Y2017" s="660" t="str">
        <f t="shared" si="191"/>
        <v/>
      </c>
    </row>
    <row r="2018" spans="1:25" ht="16" x14ac:dyDescent="0.2">
      <c r="A2018" s="679"/>
      <c r="B2018" s="679"/>
      <c r="C2018" s="715"/>
      <c r="D2018" s="715"/>
      <c r="S2018" s="660"/>
      <c r="T2018" s="660" t="str">
        <f t="shared" si="186"/>
        <v/>
      </c>
      <c r="U2018" s="660" t="str">
        <f t="shared" si="187"/>
        <v/>
      </c>
      <c r="V2018" s="660" t="str">
        <f t="shared" si="188"/>
        <v/>
      </c>
      <c r="W2018" s="660" t="str">
        <f t="shared" si="189"/>
        <v/>
      </c>
      <c r="X2018" s="660" t="str">
        <f t="shared" si="190"/>
        <v/>
      </c>
      <c r="Y2018" s="660" t="str">
        <f t="shared" si="191"/>
        <v/>
      </c>
    </row>
    <row r="2019" spans="1:25" ht="16" x14ac:dyDescent="0.2">
      <c r="A2019" s="679"/>
      <c r="B2019" s="679"/>
      <c r="C2019" s="715"/>
      <c r="D2019" s="715"/>
      <c r="S2019" s="660"/>
      <c r="T2019" s="660" t="str">
        <f t="shared" si="186"/>
        <v/>
      </c>
      <c r="U2019" s="660" t="str">
        <f t="shared" si="187"/>
        <v/>
      </c>
      <c r="V2019" s="660" t="str">
        <f t="shared" si="188"/>
        <v/>
      </c>
      <c r="W2019" s="660" t="str">
        <f t="shared" si="189"/>
        <v/>
      </c>
      <c r="X2019" s="660" t="str">
        <f t="shared" si="190"/>
        <v/>
      </c>
      <c r="Y2019" s="660" t="str">
        <f t="shared" si="191"/>
        <v/>
      </c>
    </row>
    <row r="2020" spans="1:25" ht="16" x14ac:dyDescent="0.2">
      <c r="A2020" s="679"/>
      <c r="B2020" s="679"/>
      <c r="C2020" s="715"/>
      <c r="D2020" s="715"/>
      <c r="S2020" s="660"/>
      <c r="T2020" s="660" t="str">
        <f t="shared" si="186"/>
        <v/>
      </c>
      <c r="U2020" s="660" t="str">
        <f t="shared" si="187"/>
        <v/>
      </c>
      <c r="V2020" s="660" t="str">
        <f t="shared" si="188"/>
        <v/>
      </c>
      <c r="W2020" s="660" t="str">
        <f t="shared" si="189"/>
        <v/>
      </c>
      <c r="X2020" s="660" t="str">
        <f t="shared" si="190"/>
        <v/>
      </c>
      <c r="Y2020" s="660" t="str">
        <f t="shared" si="191"/>
        <v/>
      </c>
    </row>
    <row r="2021" spans="1:25" ht="16" x14ac:dyDescent="0.2">
      <c r="A2021" s="679"/>
      <c r="B2021" s="679"/>
      <c r="C2021" s="715"/>
      <c r="D2021" s="715"/>
      <c r="S2021" s="660"/>
      <c r="T2021" s="660" t="str">
        <f t="shared" si="186"/>
        <v/>
      </c>
      <c r="U2021" s="660" t="str">
        <f t="shared" si="187"/>
        <v/>
      </c>
      <c r="V2021" s="660" t="str">
        <f t="shared" si="188"/>
        <v/>
      </c>
      <c r="W2021" s="660" t="str">
        <f t="shared" si="189"/>
        <v/>
      </c>
      <c r="X2021" s="660" t="str">
        <f t="shared" si="190"/>
        <v/>
      </c>
      <c r="Y2021" s="660" t="str">
        <f t="shared" si="191"/>
        <v/>
      </c>
    </row>
    <row r="2022" spans="1:25" ht="16" x14ac:dyDescent="0.2">
      <c r="A2022" s="679"/>
      <c r="B2022" s="679"/>
      <c r="C2022" s="715"/>
      <c r="D2022" s="715"/>
      <c r="S2022" s="660"/>
      <c r="T2022" s="660" t="str">
        <f t="shared" si="186"/>
        <v/>
      </c>
      <c r="U2022" s="660" t="str">
        <f t="shared" si="187"/>
        <v/>
      </c>
      <c r="V2022" s="660" t="str">
        <f t="shared" si="188"/>
        <v/>
      </c>
      <c r="W2022" s="660" t="str">
        <f t="shared" si="189"/>
        <v/>
      </c>
      <c r="X2022" s="660" t="str">
        <f t="shared" si="190"/>
        <v/>
      </c>
      <c r="Y2022" s="660" t="str">
        <f t="shared" si="191"/>
        <v/>
      </c>
    </row>
    <row r="2023" spans="1:25" ht="16" x14ac:dyDescent="0.2">
      <c r="A2023" s="679"/>
      <c r="B2023" s="679"/>
      <c r="C2023" s="715"/>
      <c r="D2023" s="715"/>
      <c r="S2023" s="660"/>
      <c r="T2023" s="660" t="str">
        <f t="shared" si="186"/>
        <v/>
      </c>
      <c r="U2023" s="660" t="str">
        <f t="shared" si="187"/>
        <v/>
      </c>
      <c r="V2023" s="660" t="str">
        <f t="shared" si="188"/>
        <v/>
      </c>
      <c r="W2023" s="660" t="str">
        <f t="shared" si="189"/>
        <v/>
      </c>
      <c r="X2023" s="660" t="str">
        <f t="shared" si="190"/>
        <v/>
      </c>
      <c r="Y2023" s="660" t="str">
        <f t="shared" si="191"/>
        <v/>
      </c>
    </row>
    <row r="2024" spans="1:25" ht="16" x14ac:dyDescent="0.2">
      <c r="A2024" s="679"/>
      <c r="B2024" s="679"/>
      <c r="C2024" s="715"/>
      <c r="D2024" s="715"/>
      <c r="S2024" s="660"/>
      <c r="T2024" s="660" t="str">
        <f t="shared" si="186"/>
        <v/>
      </c>
      <c r="U2024" s="660" t="str">
        <f t="shared" si="187"/>
        <v/>
      </c>
      <c r="V2024" s="660" t="str">
        <f t="shared" si="188"/>
        <v/>
      </c>
      <c r="W2024" s="660" t="str">
        <f t="shared" si="189"/>
        <v/>
      </c>
      <c r="X2024" s="660" t="str">
        <f t="shared" si="190"/>
        <v/>
      </c>
      <c r="Y2024" s="660" t="str">
        <f t="shared" si="191"/>
        <v/>
      </c>
    </row>
    <row r="2025" spans="1:25" ht="16" x14ac:dyDescent="0.2">
      <c r="A2025" s="679"/>
      <c r="B2025" s="679"/>
      <c r="C2025" s="715"/>
      <c r="D2025" s="715"/>
      <c r="S2025" s="660"/>
      <c r="T2025" s="660" t="str">
        <f t="shared" si="186"/>
        <v/>
      </c>
      <c r="U2025" s="660" t="str">
        <f t="shared" si="187"/>
        <v/>
      </c>
      <c r="V2025" s="660" t="str">
        <f t="shared" si="188"/>
        <v/>
      </c>
      <c r="W2025" s="660" t="str">
        <f t="shared" si="189"/>
        <v/>
      </c>
      <c r="X2025" s="660" t="str">
        <f t="shared" si="190"/>
        <v/>
      </c>
      <c r="Y2025" s="660" t="str">
        <f t="shared" si="191"/>
        <v/>
      </c>
    </row>
    <row r="2026" spans="1:25" ht="16" x14ac:dyDescent="0.2">
      <c r="A2026" s="679"/>
      <c r="B2026" s="679"/>
      <c r="C2026" s="715"/>
      <c r="D2026" s="715"/>
      <c r="S2026" s="660"/>
      <c r="T2026" s="660" t="str">
        <f t="shared" si="186"/>
        <v/>
      </c>
      <c r="U2026" s="660" t="str">
        <f t="shared" si="187"/>
        <v/>
      </c>
      <c r="V2026" s="660" t="str">
        <f t="shared" si="188"/>
        <v/>
      </c>
      <c r="W2026" s="660" t="str">
        <f t="shared" si="189"/>
        <v/>
      </c>
      <c r="X2026" s="660" t="str">
        <f t="shared" si="190"/>
        <v/>
      </c>
      <c r="Y2026" s="660" t="str">
        <f t="shared" si="191"/>
        <v/>
      </c>
    </row>
    <row r="2027" spans="1:25" ht="16" x14ac:dyDescent="0.2">
      <c r="A2027" s="679"/>
      <c r="B2027" s="679"/>
      <c r="C2027" s="715"/>
      <c r="D2027" s="715"/>
      <c r="S2027" s="660"/>
      <c r="T2027" s="660" t="str">
        <f t="shared" si="186"/>
        <v/>
      </c>
      <c r="U2027" s="660" t="str">
        <f t="shared" si="187"/>
        <v/>
      </c>
      <c r="V2027" s="660" t="str">
        <f t="shared" si="188"/>
        <v/>
      </c>
      <c r="W2027" s="660" t="str">
        <f t="shared" si="189"/>
        <v/>
      </c>
      <c r="X2027" s="660" t="str">
        <f t="shared" si="190"/>
        <v/>
      </c>
      <c r="Y2027" s="660" t="str">
        <f t="shared" si="191"/>
        <v/>
      </c>
    </row>
    <row r="2028" spans="1:25" ht="16" x14ac:dyDescent="0.2">
      <c r="A2028" s="679"/>
      <c r="B2028" s="679"/>
      <c r="C2028" s="715"/>
      <c r="D2028" s="715"/>
      <c r="S2028" s="660"/>
      <c r="T2028" s="660" t="str">
        <f t="shared" si="186"/>
        <v/>
      </c>
      <c r="U2028" s="660" t="str">
        <f t="shared" si="187"/>
        <v/>
      </c>
      <c r="V2028" s="660" t="str">
        <f t="shared" si="188"/>
        <v/>
      </c>
      <c r="W2028" s="660" t="str">
        <f t="shared" si="189"/>
        <v/>
      </c>
      <c r="X2028" s="660" t="str">
        <f t="shared" si="190"/>
        <v/>
      </c>
      <c r="Y2028" s="660" t="str">
        <f t="shared" si="191"/>
        <v/>
      </c>
    </row>
    <row r="2029" spans="1:25" ht="16" x14ac:dyDescent="0.2">
      <c r="A2029" s="679"/>
      <c r="B2029" s="679"/>
      <c r="C2029" s="715"/>
      <c r="D2029" s="715"/>
      <c r="S2029" s="660"/>
      <c r="T2029" s="660" t="str">
        <f t="shared" si="186"/>
        <v/>
      </c>
      <c r="U2029" s="660" t="str">
        <f t="shared" si="187"/>
        <v/>
      </c>
      <c r="V2029" s="660" t="str">
        <f t="shared" si="188"/>
        <v/>
      </c>
      <c r="W2029" s="660" t="str">
        <f t="shared" si="189"/>
        <v/>
      </c>
      <c r="X2029" s="660" t="str">
        <f t="shared" si="190"/>
        <v/>
      </c>
      <c r="Y2029" s="660" t="str">
        <f t="shared" si="191"/>
        <v/>
      </c>
    </row>
    <row r="2030" spans="1:25" ht="16" x14ac:dyDescent="0.2">
      <c r="A2030" s="679"/>
      <c r="B2030" s="679"/>
      <c r="C2030" s="715"/>
      <c r="D2030" s="715"/>
      <c r="S2030" s="660"/>
      <c r="T2030" s="660" t="str">
        <f t="shared" si="186"/>
        <v/>
      </c>
      <c r="U2030" s="660" t="str">
        <f t="shared" si="187"/>
        <v/>
      </c>
      <c r="V2030" s="660" t="str">
        <f t="shared" si="188"/>
        <v/>
      </c>
      <c r="W2030" s="660" t="str">
        <f t="shared" si="189"/>
        <v/>
      </c>
      <c r="X2030" s="660" t="str">
        <f t="shared" si="190"/>
        <v/>
      </c>
      <c r="Y2030" s="660" t="str">
        <f t="shared" si="191"/>
        <v/>
      </c>
    </row>
    <row r="2031" spans="1:25" ht="16" x14ac:dyDescent="0.2">
      <c r="A2031" s="679"/>
      <c r="B2031" s="679"/>
      <c r="C2031" s="715"/>
      <c r="D2031" s="715"/>
      <c r="S2031" s="660"/>
      <c r="T2031" s="660" t="str">
        <f t="shared" si="186"/>
        <v/>
      </c>
      <c r="U2031" s="660" t="str">
        <f t="shared" si="187"/>
        <v/>
      </c>
      <c r="V2031" s="660" t="str">
        <f t="shared" si="188"/>
        <v/>
      </c>
      <c r="W2031" s="660" t="str">
        <f t="shared" si="189"/>
        <v/>
      </c>
      <c r="X2031" s="660" t="str">
        <f t="shared" si="190"/>
        <v/>
      </c>
      <c r="Y2031" s="660" t="str">
        <f t="shared" si="191"/>
        <v/>
      </c>
    </row>
    <row r="2032" spans="1:25" ht="16" x14ac:dyDescent="0.2">
      <c r="A2032" s="679"/>
      <c r="B2032" s="679"/>
      <c r="C2032" s="715"/>
      <c r="D2032" s="715"/>
      <c r="S2032" s="660"/>
      <c r="T2032" s="660" t="str">
        <f t="shared" si="186"/>
        <v/>
      </c>
      <c r="U2032" s="660" t="str">
        <f t="shared" si="187"/>
        <v/>
      </c>
      <c r="V2032" s="660" t="str">
        <f t="shared" si="188"/>
        <v/>
      </c>
      <c r="W2032" s="660" t="str">
        <f t="shared" si="189"/>
        <v/>
      </c>
      <c r="X2032" s="660" t="str">
        <f t="shared" si="190"/>
        <v/>
      </c>
      <c r="Y2032" s="660" t="str">
        <f t="shared" si="191"/>
        <v/>
      </c>
    </row>
    <row r="2033" spans="1:25" ht="16" x14ac:dyDescent="0.2">
      <c r="A2033" s="679"/>
      <c r="B2033" s="679"/>
      <c r="C2033" s="715"/>
      <c r="D2033" s="715"/>
      <c r="S2033" s="660"/>
      <c r="T2033" s="660" t="str">
        <f t="shared" si="186"/>
        <v/>
      </c>
      <c r="U2033" s="660" t="str">
        <f t="shared" si="187"/>
        <v/>
      </c>
      <c r="V2033" s="660" t="str">
        <f t="shared" si="188"/>
        <v/>
      </c>
      <c r="W2033" s="660" t="str">
        <f t="shared" si="189"/>
        <v/>
      </c>
      <c r="X2033" s="660" t="str">
        <f t="shared" si="190"/>
        <v/>
      </c>
      <c r="Y2033" s="660" t="str">
        <f t="shared" si="191"/>
        <v/>
      </c>
    </row>
    <row r="2034" spans="1:25" ht="16" x14ac:dyDescent="0.2">
      <c r="A2034" s="679"/>
      <c r="B2034" s="679"/>
      <c r="C2034" s="715"/>
      <c r="D2034" s="715"/>
      <c r="S2034" s="660"/>
      <c r="T2034" s="660" t="str">
        <f t="shared" si="186"/>
        <v/>
      </c>
      <c r="U2034" s="660" t="str">
        <f t="shared" si="187"/>
        <v/>
      </c>
      <c r="V2034" s="660" t="str">
        <f t="shared" si="188"/>
        <v/>
      </c>
      <c r="W2034" s="660" t="str">
        <f t="shared" si="189"/>
        <v/>
      </c>
      <c r="X2034" s="660" t="str">
        <f t="shared" si="190"/>
        <v/>
      </c>
      <c r="Y2034" s="660" t="str">
        <f t="shared" si="191"/>
        <v/>
      </c>
    </row>
    <row r="2035" spans="1:25" ht="16" x14ac:dyDescent="0.2">
      <c r="A2035" s="679"/>
      <c r="B2035" s="679"/>
      <c r="C2035" s="715"/>
      <c r="D2035" s="715"/>
      <c r="S2035" s="660"/>
      <c r="T2035" s="660" t="str">
        <f t="shared" si="186"/>
        <v/>
      </c>
      <c r="U2035" s="660" t="str">
        <f t="shared" si="187"/>
        <v/>
      </c>
      <c r="V2035" s="660" t="str">
        <f t="shared" si="188"/>
        <v/>
      </c>
      <c r="W2035" s="660" t="str">
        <f t="shared" si="189"/>
        <v/>
      </c>
      <c r="X2035" s="660" t="str">
        <f t="shared" si="190"/>
        <v/>
      </c>
      <c r="Y2035" s="660" t="str">
        <f t="shared" si="191"/>
        <v/>
      </c>
    </row>
    <row r="2036" spans="1:25" ht="16" x14ac:dyDescent="0.2">
      <c r="A2036" s="679"/>
      <c r="B2036" s="679"/>
      <c r="C2036" s="715"/>
      <c r="D2036" s="715"/>
      <c r="S2036" s="660"/>
      <c r="T2036" s="660" t="str">
        <f t="shared" si="186"/>
        <v/>
      </c>
      <c r="U2036" s="660" t="str">
        <f t="shared" si="187"/>
        <v/>
      </c>
      <c r="V2036" s="660" t="str">
        <f t="shared" si="188"/>
        <v/>
      </c>
      <c r="W2036" s="660" t="str">
        <f t="shared" si="189"/>
        <v/>
      </c>
      <c r="X2036" s="660" t="str">
        <f t="shared" si="190"/>
        <v/>
      </c>
      <c r="Y2036" s="660" t="str">
        <f t="shared" si="191"/>
        <v/>
      </c>
    </row>
    <row r="2037" spans="1:25" ht="16" x14ac:dyDescent="0.2">
      <c r="A2037" s="679"/>
      <c r="B2037" s="679"/>
      <c r="C2037" s="715"/>
      <c r="D2037" s="715"/>
      <c r="S2037" s="660"/>
      <c r="T2037" s="660" t="str">
        <f t="shared" si="186"/>
        <v/>
      </c>
      <c r="U2037" s="660" t="str">
        <f t="shared" si="187"/>
        <v/>
      </c>
      <c r="V2037" s="660" t="str">
        <f t="shared" si="188"/>
        <v/>
      </c>
      <c r="W2037" s="660" t="str">
        <f t="shared" si="189"/>
        <v/>
      </c>
      <c r="X2037" s="660" t="str">
        <f t="shared" si="190"/>
        <v/>
      </c>
      <c r="Y2037" s="660" t="str">
        <f t="shared" si="191"/>
        <v/>
      </c>
    </row>
    <row r="2038" spans="1:25" ht="16" x14ac:dyDescent="0.2">
      <c r="A2038" s="679"/>
      <c r="B2038" s="679"/>
      <c r="C2038" s="715"/>
      <c r="D2038" s="715"/>
      <c r="S2038" s="660"/>
      <c r="T2038" s="660" t="str">
        <f t="shared" si="186"/>
        <v/>
      </c>
      <c r="U2038" s="660" t="str">
        <f t="shared" si="187"/>
        <v/>
      </c>
      <c r="V2038" s="660" t="str">
        <f t="shared" si="188"/>
        <v/>
      </c>
      <c r="W2038" s="660" t="str">
        <f t="shared" si="189"/>
        <v/>
      </c>
      <c r="X2038" s="660" t="str">
        <f t="shared" si="190"/>
        <v/>
      </c>
      <c r="Y2038" s="660" t="str">
        <f t="shared" si="191"/>
        <v/>
      </c>
    </row>
    <row r="2039" spans="1:25" ht="16" x14ac:dyDescent="0.2">
      <c r="A2039" s="679"/>
      <c r="B2039" s="679"/>
      <c r="C2039" s="715"/>
      <c r="D2039" s="715"/>
      <c r="S2039" s="660"/>
      <c r="T2039" s="660" t="str">
        <f t="shared" si="186"/>
        <v/>
      </c>
      <c r="U2039" s="660" t="str">
        <f t="shared" si="187"/>
        <v/>
      </c>
      <c r="V2039" s="660" t="str">
        <f t="shared" si="188"/>
        <v/>
      </c>
      <c r="W2039" s="660" t="str">
        <f t="shared" si="189"/>
        <v/>
      </c>
      <c r="X2039" s="660" t="str">
        <f t="shared" si="190"/>
        <v/>
      </c>
      <c r="Y2039" s="660" t="str">
        <f t="shared" si="191"/>
        <v/>
      </c>
    </row>
    <row r="2040" spans="1:25" ht="16" x14ac:dyDescent="0.2">
      <c r="A2040" s="679"/>
      <c r="B2040" s="679"/>
      <c r="C2040" s="715"/>
      <c r="D2040" s="715"/>
      <c r="S2040" s="660"/>
      <c r="T2040" s="660" t="str">
        <f t="shared" si="186"/>
        <v/>
      </c>
      <c r="U2040" s="660" t="str">
        <f t="shared" si="187"/>
        <v/>
      </c>
      <c r="V2040" s="660" t="str">
        <f t="shared" si="188"/>
        <v/>
      </c>
      <c r="W2040" s="660" t="str">
        <f t="shared" si="189"/>
        <v/>
      </c>
      <c r="X2040" s="660" t="str">
        <f t="shared" si="190"/>
        <v/>
      </c>
      <c r="Y2040" s="660" t="str">
        <f t="shared" si="191"/>
        <v/>
      </c>
    </row>
    <row r="2041" spans="1:25" ht="16" x14ac:dyDescent="0.2">
      <c r="A2041" s="679"/>
      <c r="B2041" s="679"/>
      <c r="C2041" s="715"/>
      <c r="D2041" s="715"/>
      <c r="S2041" s="660"/>
      <c r="T2041" s="660" t="str">
        <f t="shared" si="186"/>
        <v/>
      </c>
      <c r="U2041" s="660" t="str">
        <f t="shared" si="187"/>
        <v/>
      </c>
      <c r="V2041" s="660" t="str">
        <f t="shared" si="188"/>
        <v/>
      </c>
      <c r="W2041" s="660" t="str">
        <f t="shared" si="189"/>
        <v/>
      </c>
      <c r="X2041" s="660" t="str">
        <f t="shared" si="190"/>
        <v/>
      </c>
      <c r="Y2041" s="660" t="str">
        <f t="shared" si="191"/>
        <v/>
      </c>
    </row>
    <row r="2042" spans="1:25" ht="16" x14ac:dyDescent="0.2">
      <c r="A2042" s="679"/>
      <c r="B2042" s="679"/>
      <c r="C2042" s="715"/>
      <c r="D2042" s="715"/>
      <c r="S2042" s="660"/>
      <c r="T2042" s="660" t="str">
        <f t="shared" si="186"/>
        <v/>
      </c>
      <c r="U2042" s="660" t="str">
        <f t="shared" si="187"/>
        <v/>
      </c>
      <c r="V2042" s="660" t="str">
        <f t="shared" si="188"/>
        <v/>
      </c>
      <c r="W2042" s="660" t="str">
        <f t="shared" si="189"/>
        <v/>
      </c>
      <c r="X2042" s="660" t="str">
        <f t="shared" si="190"/>
        <v/>
      </c>
      <c r="Y2042" s="660" t="str">
        <f t="shared" si="191"/>
        <v/>
      </c>
    </row>
    <row r="2043" spans="1:25" ht="16" x14ac:dyDescent="0.2">
      <c r="A2043" s="679"/>
      <c r="B2043" s="679"/>
      <c r="C2043" s="715"/>
      <c r="D2043" s="715"/>
      <c r="S2043" s="660"/>
      <c r="T2043" s="660" t="str">
        <f t="shared" si="186"/>
        <v/>
      </c>
      <c r="U2043" s="660" t="str">
        <f t="shared" si="187"/>
        <v/>
      </c>
      <c r="V2043" s="660" t="str">
        <f t="shared" si="188"/>
        <v/>
      </c>
      <c r="W2043" s="660" t="str">
        <f t="shared" si="189"/>
        <v/>
      </c>
      <c r="X2043" s="660" t="str">
        <f t="shared" si="190"/>
        <v/>
      </c>
      <c r="Y2043" s="660" t="str">
        <f t="shared" si="191"/>
        <v/>
      </c>
    </row>
    <row r="2044" spans="1:25" ht="16" x14ac:dyDescent="0.2">
      <c r="A2044" s="679"/>
      <c r="B2044" s="679"/>
      <c r="C2044" s="715"/>
      <c r="D2044" s="715"/>
      <c r="S2044" s="660"/>
      <c r="T2044" s="660" t="str">
        <f t="shared" si="186"/>
        <v/>
      </c>
      <c r="U2044" s="660" t="str">
        <f t="shared" si="187"/>
        <v/>
      </c>
      <c r="V2044" s="660" t="str">
        <f t="shared" si="188"/>
        <v/>
      </c>
      <c r="W2044" s="660" t="str">
        <f t="shared" si="189"/>
        <v/>
      </c>
      <c r="X2044" s="660" t="str">
        <f t="shared" si="190"/>
        <v/>
      </c>
      <c r="Y2044" s="660" t="str">
        <f t="shared" si="191"/>
        <v/>
      </c>
    </row>
    <row r="2045" spans="1:25" ht="16" x14ac:dyDescent="0.2">
      <c r="A2045" s="679"/>
      <c r="B2045" s="679"/>
      <c r="C2045" s="715"/>
      <c r="D2045" s="715"/>
      <c r="S2045" s="660"/>
      <c r="T2045" s="660" t="str">
        <f t="shared" si="186"/>
        <v/>
      </c>
      <c r="U2045" s="660" t="str">
        <f t="shared" si="187"/>
        <v/>
      </c>
      <c r="V2045" s="660" t="str">
        <f t="shared" si="188"/>
        <v/>
      </c>
      <c r="W2045" s="660" t="str">
        <f t="shared" si="189"/>
        <v/>
      </c>
      <c r="X2045" s="660" t="str">
        <f t="shared" si="190"/>
        <v/>
      </c>
      <c r="Y2045" s="660" t="str">
        <f t="shared" si="191"/>
        <v/>
      </c>
    </row>
    <row r="2046" spans="1:25" ht="16" x14ac:dyDescent="0.2">
      <c r="A2046" s="679"/>
      <c r="B2046" s="679"/>
      <c r="C2046" s="715"/>
      <c r="D2046" s="715"/>
      <c r="S2046" s="660"/>
      <c r="T2046" s="660" t="str">
        <f t="shared" si="186"/>
        <v/>
      </c>
      <c r="U2046" s="660" t="str">
        <f t="shared" si="187"/>
        <v/>
      </c>
      <c r="V2046" s="660" t="str">
        <f t="shared" si="188"/>
        <v/>
      </c>
      <c r="W2046" s="660" t="str">
        <f t="shared" si="189"/>
        <v/>
      </c>
      <c r="X2046" s="660" t="str">
        <f t="shared" si="190"/>
        <v/>
      </c>
      <c r="Y2046" s="660" t="str">
        <f t="shared" si="191"/>
        <v/>
      </c>
    </row>
    <row r="2047" spans="1:25" ht="16" x14ac:dyDescent="0.2">
      <c r="A2047" s="679"/>
      <c r="B2047" s="679"/>
      <c r="C2047" s="715"/>
      <c r="D2047" s="715"/>
      <c r="S2047" s="660"/>
      <c r="T2047" s="660" t="str">
        <f t="shared" si="186"/>
        <v/>
      </c>
      <c r="U2047" s="660" t="str">
        <f t="shared" si="187"/>
        <v/>
      </c>
      <c r="V2047" s="660" t="str">
        <f t="shared" si="188"/>
        <v/>
      </c>
      <c r="W2047" s="660" t="str">
        <f t="shared" si="189"/>
        <v/>
      </c>
      <c r="X2047" s="660" t="str">
        <f t="shared" si="190"/>
        <v/>
      </c>
      <c r="Y2047" s="660" t="str">
        <f t="shared" si="191"/>
        <v/>
      </c>
    </row>
    <row r="2048" spans="1:25" ht="16" x14ac:dyDescent="0.2">
      <c r="A2048" s="679"/>
      <c r="B2048" s="679"/>
      <c r="C2048" s="715"/>
      <c r="D2048" s="715"/>
      <c r="S2048" s="660"/>
      <c r="T2048" s="660" t="str">
        <f t="shared" si="186"/>
        <v/>
      </c>
      <c r="U2048" s="660" t="str">
        <f t="shared" si="187"/>
        <v/>
      </c>
      <c r="V2048" s="660" t="str">
        <f t="shared" si="188"/>
        <v/>
      </c>
      <c r="W2048" s="660" t="str">
        <f t="shared" si="189"/>
        <v/>
      </c>
      <c r="X2048" s="660" t="str">
        <f t="shared" si="190"/>
        <v/>
      </c>
      <c r="Y2048" s="660" t="str">
        <f t="shared" si="191"/>
        <v/>
      </c>
    </row>
    <row r="2049" spans="1:25" ht="16" x14ac:dyDescent="0.2">
      <c r="A2049" s="679"/>
      <c r="B2049" s="679"/>
      <c r="C2049" s="715"/>
      <c r="D2049" s="715"/>
      <c r="S2049" s="660"/>
      <c r="T2049" s="660" t="str">
        <f t="shared" si="186"/>
        <v/>
      </c>
      <c r="U2049" s="660" t="str">
        <f t="shared" si="187"/>
        <v/>
      </c>
      <c r="V2049" s="660" t="str">
        <f t="shared" si="188"/>
        <v/>
      </c>
      <c r="W2049" s="660" t="str">
        <f t="shared" si="189"/>
        <v/>
      </c>
      <c r="X2049" s="660" t="str">
        <f t="shared" si="190"/>
        <v/>
      </c>
      <c r="Y2049" s="660" t="str">
        <f t="shared" si="191"/>
        <v/>
      </c>
    </row>
    <row r="2050" spans="1:25" ht="16" x14ac:dyDescent="0.2">
      <c r="A2050" s="679"/>
      <c r="B2050" s="679"/>
      <c r="C2050" s="715"/>
      <c r="D2050" s="715"/>
      <c r="S2050" s="660"/>
      <c r="T2050" s="660" t="str">
        <f t="shared" si="186"/>
        <v/>
      </c>
      <c r="U2050" s="660" t="str">
        <f t="shared" si="187"/>
        <v/>
      </c>
      <c r="V2050" s="660" t="str">
        <f t="shared" si="188"/>
        <v/>
      </c>
      <c r="W2050" s="660" t="str">
        <f t="shared" si="189"/>
        <v/>
      </c>
      <c r="X2050" s="660" t="str">
        <f t="shared" si="190"/>
        <v/>
      </c>
      <c r="Y2050" s="660" t="str">
        <f t="shared" si="191"/>
        <v/>
      </c>
    </row>
    <row r="2051" spans="1:25" ht="16" x14ac:dyDescent="0.2">
      <c r="A2051" s="679"/>
      <c r="B2051" s="679"/>
      <c r="C2051" s="715"/>
      <c r="D2051" s="715"/>
      <c r="S2051" s="660"/>
      <c r="T2051" s="660" t="str">
        <f t="shared" si="186"/>
        <v/>
      </c>
      <c r="U2051" s="660" t="str">
        <f t="shared" si="187"/>
        <v/>
      </c>
      <c r="V2051" s="660" t="str">
        <f t="shared" si="188"/>
        <v/>
      </c>
      <c r="W2051" s="660" t="str">
        <f t="shared" si="189"/>
        <v/>
      </c>
      <c r="X2051" s="660" t="str">
        <f t="shared" si="190"/>
        <v/>
      </c>
      <c r="Y2051" s="660" t="str">
        <f t="shared" si="191"/>
        <v/>
      </c>
    </row>
    <row r="2052" spans="1:25" ht="16" x14ac:dyDescent="0.2">
      <c r="A2052" s="679"/>
      <c r="B2052" s="679"/>
      <c r="C2052" s="715"/>
      <c r="D2052" s="715"/>
      <c r="S2052" s="660"/>
      <c r="T2052" s="660" t="str">
        <f t="shared" ref="T2052:T2115" si="192">IF(LEN($A2052)&gt;=2,LEFT($A2052,6),"")</f>
        <v/>
      </c>
      <c r="U2052" s="660" t="str">
        <f t="shared" ref="U2052:U2115" si="193">IF(LEN($A2052)&gt;=2,LEFT($A2052,5),"")</f>
        <v/>
      </c>
      <c r="V2052" s="660" t="str">
        <f t="shared" ref="V2052:V2115" si="194">IF(LEN($A2052)&gt;=2,LEFT($A2052,4),"")</f>
        <v/>
      </c>
      <c r="W2052" s="660" t="str">
        <f t="shared" ref="W2052:W2115" si="195">IF(LEN($A2052)&gt;=2,LEFT($A2052,3),"")</f>
        <v/>
      </c>
      <c r="X2052" s="660" t="str">
        <f t="shared" ref="X2052:X2115" si="196">IF(LEN($A2052)&gt;=2,LEFT($A2052,2),"")</f>
        <v/>
      </c>
      <c r="Y2052" s="660" t="str">
        <f t="shared" ref="Y2052:Y2115" si="197">IF(LEN($A2052)&gt;=2,LEFT($A2052,1),"")</f>
        <v/>
      </c>
    </row>
    <row r="2053" spans="1:25" ht="16" x14ac:dyDescent="0.2">
      <c r="A2053" s="679"/>
      <c r="B2053" s="679"/>
      <c r="C2053" s="715"/>
      <c r="D2053" s="715"/>
      <c r="S2053" s="660"/>
      <c r="T2053" s="660" t="str">
        <f t="shared" si="192"/>
        <v/>
      </c>
      <c r="U2053" s="660" t="str">
        <f t="shared" si="193"/>
        <v/>
      </c>
      <c r="V2053" s="660" t="str">
        <f t="shared" si="194"/>
        <v/>
      </c>
      <c r="W2053" s="660" t="str">
        <f t="shared" si="195"/>
        <v/>
      </c>
      <c r="X2053" s="660" t="str">
        <f t="shared" si="196"/>
        <v/>
      </c>
      <c r="Y2053" s="660" t="str">
        <f t="shared" si="197"/>
        <v/>
      </c>
    </row>
    <row r="2054" spans="1:25" ht="16" x14ac:dyDescent="0.2">
      <c r="A2054" s="679"/>
      <c r="B2054" s="679"/>
      <c r="C2054" s="715"/>
      <c r="D2054" s="715"/>
      <c r="S2054" s="660"/>
      <c r="T2054" s="660" t="str">
        <f t="shared" si="192"/>
        <v/>
      </c>
      <c r="U2054" s="660" t="str">
        <f t="shared" si="193"/>
        <v/>
      </c>
      <c r="V2054" s="660" t="str">
        <f t="shared" si="194"/>
        <v/>
      </c>
      <c r="W2054" s="660" t="str">
        <f t="shared" si="195"/>
        <v/>
      </c>
      <c r="X2054" s="660" t="str">
        <f t="shared" si="196"/>
        <v/>
      </c>
      <c r="Y2054" s="660" t="str">
        <f t="shared" si="197"/>
        <v/>
      </c>
    </row>
    <row r="2055" spans="1:25" ht="16" x14ac:dyDescent="0.2">
      <c r="A2055" s="679"/>
      <c r="B2055" s="679"/>
      <c r="C2055" s="715"/>
      <c r="D2055" s="715"/>
      <c r="S2055" s="660"/>
      <c r="T2055" s="660" t="str">
        <f t="shared" si="192"/>
        <v/>
      </c>
      <c r="U2055" s="660" t="str">
        <f t="shared" si="193"/>
        <v/>
      </c>
      <c r="V2055" s="660" t="str">
        <f t="shared" si="194"/>
        <v/>
      </c>
      <c r="W2055" s="660" t="str">
        <f t="shared" si="195"/>
        <v/>
      </c>
      <c r="X2055" s="660" t="str">
        <f t="shared" si="196"/>
        <v/>
      </c>
      <c r="Y2055" s="660" t="str">
        <f t="shared" si="197"/>
        <v/>
      </c>
    </row>
    <row r="2056" spans="1:25" ht="16" x14ac:dyDescent="0.2">
      <c r="A2056" s="679"/>
      <c r="B2056" s="679"/>
      <c r="C2056" s="715"/>
      <c r="D2056" s="715"/>
      <c r="S2056" s="660"/>
      <c r="T2056" s="660" t="str">
        <f t="shared" si="192"/>
        <v/>
      </c>
      <c r="U2056" s="660" t="str">
        <f t="shared" si="193"/>
        <v/>
      </c>
      <c r="V2056" s="660" t="str">
        <f t="shared" si="194"/>
        <v/>
      </c>
      <c r="W2056" s="660" t="str">
        <f t="shared" si="195"/>
        <v/>
      </c>
      <c r="X2056" s="660" t="str">
        <f t="shared" si="196"/>
        <v/>
      </c>
      <c r="Y2056" s="660" t="str">
        <f t="shared" si="197"/>
        <v/>
      </c>
    </row>
    <row r="2057" spans="1:25" ht="16" x14ac:dyDescent="0.2">
      <c r="A2057" s="679"/>
      <c r="B2057" s="679"/>
      <c r="C2057" s="715"/>
      <c r="D2057" s="715"/>
      <c r="S2057" s="660"/>
      <c r="T2057" s="660" t="str">
        <f t="shared" si="192"/>
        <v/>
      </c>
      <c r="U2057" s="660" t="str">
        <f t="shared" si="193"/>
        <v/>
      </c>
      <c r="V2057" s="660" t="str">
        <f t="shared" si="194"/>
        <v/>
      </c>
      <c r="W2057" s="660" t="str">
        <f t="shared" si="195"/>
        <v/>
      </c>
      <c r="X2057" s="660" t="str">
        <f t="shared" si="196"/>
        <v/>
      </c>
      <c r="Y2057" s="660" t="str">
        <f t="shared" si="197"/>
        <v/>
      </c>
    </row>
    <row r="2058" spans="1:25" ht="16" x14ac:dyDescent="0.2">
      <c r="A2058" s="679"/>
      <c r="B2058" s="679"/>
      <c r="C2058" s="715"/>
      <c r="D2058" s="715"/>
      <c r="S2058" s="660"/>
      <c r="T2058" s="660" t="str">
        <f t="shared" si="192"/>
        <v/>
      </c>
      <c r="U2058" s="660" t="str">
        <f t="shared" si="193"/>
        <v/>
      </c>
      <c r="V2058" s="660" t="str">
        <f t="shared" si="194"/>
        <v/>
      </c>
      <c r="W2058" s="660" t="str">
        <f t="shared" si="195"/>
        <v/>
      </c>
      <c r="X2058" s="660" t="str">
        <f t="shared" si="196"/>
        <v/>
      </c>
      <c r="Y2058" s="660" t="str">
        <f t="shared" si="197"/>
        <v/>
      </c>
    </row>
    <row r="2059" spans="1:25" ht="16" x14ac:dyDescent="0.2">
      <c r="A2059" s="679"/>
      <c r="B2059" s="679"/>
      <c r="C2059" s="715"/>
      <c r="D2059" s="715"/>
      <c r="S2059" s="660"/>
      <c r="T2059" s="660" t="str">
        <f t="shared" si="192"/>
        <v/>
      </c>
      <c r="U2059" s="660" t="str">
        <f t="shared" si="193"/>
        <v/>
      </c>
      <c r="V2059" s="660" t="str">
        <f t="shared" si="194"/>
        <v/>
      </c>
      <c r="W2059" s="660" t="str">
        <f t="shared" si="195"/>
        <v/>
      </c>
      <c r="X2059" s="660" t="str">
        <f t="shared" si="196"/>
        <v/>
      </c>
      <c r="Y2059" s="660" t="str">
        <f t="shared" si="197"/>
        <v/>
      </c>
    </row>
    <row r="2060" spans="1:25" ht="16" x14ac:dyDescent="0.2">
      <c r="A2060" s="679"/>
      <c r="B2060" s="679"/>
      <c r="C2060" s="715"/>
      <c r="D2060" s="715"/>
      <c r="S2060" s="660"/>
      <c r="T2060" s="660" t="str">
        <f t="shared" si="192"/>
        <v/>
      </c>
      <c r="U2060" s="660" t="str">
        <f t="shared" si="193"/>
        <v/>
      </c>
      <c r="V2060" s="660" t="str">
        <f t="shared" si="194"/>
        <v/>
      </c>
      <c r="W2060" s="660" t="str">
        <f t="shared" si="195"/>
        <v/>
      </c>
      <c r="X2060" s="660" t="str">
        <f t="shared" si="196"/>
        <v/>
      </c>
      <c r="Y2060" s="660" t="str">
        <f t="shared" si="197"/>
        <v/>
      </c>
    </row>
    <row r="2061" spans="1:25" ht="16" x14ac:dyDescent="0.2">
      <c r="A2061" s="679"/>
      <c r="B2061" s="679"/>
      <c r="C2061" s="715"/>
      <c r="D2061" s="715"/>
      <c r="S2061" s="660"/>
      <c r="T2061" s="660" t="str">
        <f t="shared" si="192"/>
        <v/>
      </c>
      <c r="U2061" s="660" t="str">
        <f t="shared" si="193"/>
        <v/>
      </c>
      <c r="V2061" s="660" t="str">
        <f t="shared" si="194"/>
        <v/>
      </c>
      <c r="W2061" s="660" t="str">
        <f t="shared" si="195"/>
        <v/>
      </c>
      <c r="X2061" s="660" t="str">
        <f t="shared" si="196"/>
        <v/>
      </c>
      <c r="Y2061" s="660" t="str">
        <f t="shared" si="197"/>
        <v/>
      </c>
    </row>
    <row r="2062" spans="1:25" ht="16" x14ac:dyDescent="0.2">
      <c r="A2062" s="679"/>
      <c r="B2062" s="679"/>
      <c r="C2062" s="715"/>
      <c r="D2062" s="715"/>
      <c r="S2062" s="660"/>
      <c r="T2062" s="660" t="str">
        <f t="shared" si="192"/>
        <v/>
      </c>
      <c r="U2062" s="660" t="str">
        <f t="shared" si="193"/>
        <v/>
      </c>
      <c r="V2062" s="660" t="str">
        <f t="shared" si="194"/>
        <v/>
      </c>
      <c r="W2062" s="660" t="str">
        <f t="shared" si="195"/>
        <v/>
      </c>
      <c r="X2062" s="660" t="str">
        <f t="shared" si="196"/>
        <v/>
      </c>
      <c r="Y2062" s="660" t="str">
        <f t="shared" si="197"/>
        <v/>
      </c>
    </row>
    <row r="2063" spans="1:25" ht="16" x14ac:dyDescent="0.2">
      <c r="A2063" s="679"/>
      <c r="B2063" s="679"/>
      <c r="C2063" s="715"/>
      <c r="D2063" s="715"/>
      <c r="S2063" s="660"/>
      <c r="T2063" s="660" t="str">
        <f t="shared" si="192"/>
        <v/>
      </c>
      <c r="U2063" s="660" t="str">
        <f t="shared" si="193"/>
        <v/>
      </c>
      <c r="V2063" s="660" t="str">
        <f t="shared" si="194"/>
        <v/>
      </c>
      <c r="W2063" s="660" t="str">
        <f t="shared" si="195"/>
        <v/>
      </c>
      <c r="X2063" s="660" t="str">
        <f t="shared" si="196"/>
        <v/>
      </c>
      <c r="Y2063" s="660" t="str">
        <f t="shared" si="197"/>
        <v/>
      </c>
    </row>
    <row r="2064" spans="1:25" ht="16" x14ac:dyDescent="0.2">
      <c r="A2064" s="679"/>
      <c r="B2064" s="679"/>
      <c r="C2064" s="715"/>
      <c r="D2064" s="715"/>
      <c r="S2064" s="660"/>
      <c r="T2064" s="660" t="str">
        <f t="shared" si="192"/>
        <v/>
      </c>
      <c r="U2064" s="660" t="str">
        <f t="shared" si="193"/>
        <v/>
      </c>
      <c r="V2064" s="660" t="str">
        <f t="shared" si="194"/>
        <v/>
      </c>
      <c r="W2064" s="660" t="str">
        <f t="shared" si="195"/>
        <v/>
      </c>
      <c r="X2064" s="660" t="str">
        <f t="shared" si="196"/>
        <v/>
      </c>
      <c r="Y2064" s="660" t="str">
        <f t="shared" si="197"/>
        <v/>
      </c>
    </row>
    <row r="2065" spans="1:25" ht="16" x14ac:dyDescent="0.2">
      <c r="A2065" s="679"/>
      <c r="B2065" s="679"/>
      <c r="C2065" s="715"/>
      <c r="D2065" s="715"/>
      <c r="S2065" s="660"/>
      <c r="T2065" s="660" t="str">
        <f t="shared" si="192"/>
        <v/>
      </c>
      <c r="U2065" s="660" t="str">
        <f t="shared" si="193"/>
        <v/>
      </c>
      <c r="V2065" s="660" t="str">
        <f t="shared" si="194"/>
        <v/>
      </c>
      <c r="W2065" s="660" t="str">
        <f t="shared" si="195"/>
        <v/>
      </c>
      <c r="X2065" s="660" t="str">
        <f t="shared" si="196"/>
        <v/>
      </c>
      <c r="Y2065" s="660" t="str">
        <f t="shared" si="197"/>
        <v/>
      </c>
    </row>
    <row r="2066" spans="1:25" ht="16" x14ac:dyDescent="0.2">
      <c r="A2066" s="679"/>
      <c r="B2066" s="679"/>
      <c r="C2066" s="715"/>
      <c r="D2066" s="715"/>
      <c r="S2066" s="660"/>
      <c r="T2066" s="660" t="str">
        <f t="shared" si="192"/>
        <v/>
      </c>
      <c r="U2066" s="660" t="str">
        <f t="shared" si="193"/>
        <v/>
      </c>
      <c r="V2066" s="660" t="str">
        <f t="shared" si="194"/>
        <v/>
      </c>
      <c r="W2066" s="660" t="str">
        <f t="shared" si="195"/>
        <v/>
      </c>
      <c r="X2066" s="660" t="str">
        <f t="shared" si="196"/>
        <v/>
      </c>
      <c r="Y2066" s="660" t="str">
        <f t="shared" si="197"/>
        <v/>
      </c>
    </row>
    <row r="2067" spans="1:25" ht="16" x14ac:dyDescent="0.2">
      <c r="A2067" s="679"/>
      <c r="B2067" s="679"/>
      <c r="C2067" s="715"/>
      <c r="D2067" s="715"/>
      <c r="S2067" s="660"/>
      <c r="T2067" s="660" t="str">
        <f t="shared" si="192"/>
        <v/>
      </c>
      <c r="U2067" s="660" t="str">
        <f t="shared" si="193"/>
        <v/>
      </c>
      <c r="V2067" s="660" t="str">
        <f t="shared" si="194"/>
        <v/>
      </c>
      <c r="W2067" s="660" t="str">
        <f t="shared" si="195"/>
        <v/>
      </c>
      <c r="X2067" s="660" t="str">
        <f t="shared" si="196"/>
        <v/>
      </c>
      <c r="Y2067" s="660" t="str">
        <f t="shared" si="197"/>
        <v/>
      </c>
    </row>
    <row r="2068" spans="1:25" ht="16" x14ac:dyDescent="0.2">
      <c r="A2068" s="679"/>
      <c r="B2068" s="679"/>
      <c r="C2068" s="715"/>
      <c r="D2068" s="715"/>
      <c r="S2068" s="660"/>
      <c r="T2068" s="660" t="str">
        <f t="shared" si="192"/>
        <v/>
      </c>
      <c r="U2068" s="660" t="str">
        <f t="shared" si="193"/>
        <v/>
      </c>
      <c r="V2068" s="660" t="str">
        <f t="shared" si="194"/>
        <v/>
      </c>
      <c r="W2068" s="660" t="str">
        <f t="shared" si="195"/>
        <v/>
      </c>
      <c r="X2068" s="660" t="str">
        <f t="shared" si="196"/>
        <v/>
      </c>
      <c r="Y2068" s="660" t="str">
        <f t="shared" si="197"/>
        <v/>
      </c>
    </row>
    <row r="2069" spans="1:25" ht="16" x14ac:dyDescent="0.2">
      <c r="A2069" s="679"/>
      <c r="B2069" s="679"/>
      <c r="C2069" s="715"/>
      <c r="D2069" s="715"/>
      <c r="S2069" s="660"/>
      <c r="T2069" s="660" t="str">
        <f t="shared" si="192"/>
        <v/>
      </c>
      <c r="U2069" s="660" t="str">
        <f t="shared" si="193"/>
        <v/>
      </c>
      <c r="V2069" s="660" t="str">
        <f t="shared" si="194"/>
        <v/>
      </c>
      <c r="W2069" s="660" t="str">
        <f t="shared" si="195"/>
        <v/>
      </c>
      <c r="X2069" s="660" t="str">
        <f t="shared" si="196"/>
        <v/>
      </c>
      <c r="Y2069" s="660" t="str">
        <f t="shared" si="197"/>
        <v/>
      </c>
    </row>
    <row r="2070" spans="1:25" ht="16" x14ac:dyDescent="0.2">
      <c r="A2070" s="679"/>
      <c r="B2070" s="679"/>
      <c r="C2070" s="715"/>
      <c r="D2070" s="715"/>
      <c r="S2070" s="660"/>
      <c r="T2070" s="660" t="str">
        <f t="shared" si="192"/>
        <v/>
      </c>
      <c r="U2070" s="660" t="str">
        <f t="shared" si="193"/>
        <v/>
      </c>
      <c r="V2070" s="660" t="str">
        <f t="shared" si="194"/>
        <v/>
      </c>
      <c r="W2070" s="660" t="str">
        <f t="shared" si="195"/>
        <v/>
      </c>
      <c r="X2070" s="660" t="str">
        <f t="shared" si="196"/>
        <v/>
      </c>
      <c r="Y2070" s="660" t="str">
        <f t="shared" si="197"/>
        <v/>
      </c>
    </row>
    <row r="2071" spans="1:25" ht="16" x14ac:dyDescent="0.2">
      <c r="A2071" s="679"/>
      <c r="B2071" s="679"/>
      <c r="C2071" s="715"/>
      <c r="D2071" s="715"/>
      <c r="S2071" s="660"/>
      <c r="T2071" s="660" t="str">
        <f t="shared" si="192"/>
        <v/>
      </c>
      <c r="U2071" s="660" t="str">
        <f t="shared" si="193"/>
        <v/>
      </c>
      <c r="V2071" s="660" t="str">
        <f t="shared" si="194"/>
        <v/>
      </c>
      <c r="W2071" s="660" t="str">
        <f t="shared" si="195"/>
        <v/>
      </c>
      <c r="X2071" s="660" t="str">
        <f t="shared" si="196"/>
        <v/>
      </c>
      <c r="Y2071" s="660" t="str">
        <f t="shared" si="197"/>
        <v/>
      </c>
    </row>
    <row r="2072" spans="1:25" ht="16" x14ac:dyDescent="0.2">
      <c r="A2072" s="679"/>
      <c r="B2072" s="679"/>
      <c r="C2072" s="715"/>
      <c r="D2072" s="715"/>
      <c r="S2072" s="660"/>
      <c r="T2072" s="660" t="str">
        <f t="shared" si="192"/>
        <v/>
      </c>
      <c r="U2072" s="660" t="str">
        <f t="shared" si="193"/>
        <v/>
      </c>
      <c r="V2072" s="660" t="str">
        <f t="shared" si="194"/>
        <v/>
      </c>
      <c r="W2072" s="660" t="str">
        <f t="shared" si="195"/>
        <v/>
      </c>
      <c r="X2072" s="660" t="str">
        <f t="shared" si="196"/>
        <v/>
      </c>
      <c r="Y2072" s="660" t="str">
        <f t="shared" si="197"/>
        <v/>
      </c>
    </row>
    <row r="2073" spans="1:25" ht="16" x14ac:dyDescent="0.2">
      <c r="A2073" s="679"/>
      <c r="B2073" s="679"/>
      <c r="C2073" s="715"/>
      <c r="D2073" s="715"/>
      <c r="S2073" s="660"/>
      <c r="T2073" s="660" t="str">
        <f t="shared" si="192"/>
        <v/>
      </c>
      <c r="U2073" s="660" t="str">
        <f t="shared" si="193"/>
        <v/>
      </c>
      <c r="V2073" s="660" t="str">
        <f t="shared" si="194"/>
        <v/>
      </c>
      <c r="W2073" s="660" t="str">
        <f t="shared" si="195"/>
        <v/>
      </c>
      <c r="X2073" s="660" t="str">
        <f t="shared" si="196"/>
        <v/>
      </c>
      <c r="Y2073" s="660" t="str">
        <f t="shared" si="197"/>
        <v/>
      </c>
    </row>
    <row r="2074" spans="1:25" ht="16" x14ac:dyDescent="0.2">
      <c r="A2074" s="679"/>
      <c r="B2074" s="679"/>
      <c r="C2074" s="715"/>
      <c r="D2074" s="715"/>
      <c r="S2074" s="660"/>
      <c r="T2074" s="660" t="str">
        <f t="shared" si="192"/>
        <v/>
      </c>
      <c r="U2074" s="660" t="str">
        <f t="shared" si="193"/>
        <v/>
      </c>
      <c r="V2074" s="660" t="str">
        <f t="shared" si="194"/>
        <v/>
      </c>
      <c r="W2074" s="660" t="str">
        <f t="shared" si="195"/>
        <v/>
      </c>
      <c r="X2074" s="660" t="str">
        <f t="shared" si="196"/>
        <v/>
      </c>
      <c r="Y2074" s="660" t="str">
        <f t="shared" si="197"/>
        <v/>
      </c>
    </row>
    <row r="2075" spans="1:25" ht="16" x14ac:dyDescent="0.2">
      <c r="A2075" s="679"/>
      <c r="B2075" s="679"/>
      <c r="C2075" s="715"/>
      <c r="D2075" s="715"/>
      <c r="S2075" s="660"/>
      <c r="T2075" s="660" t="str">
        <f t="shared" si="192"/>
        <v/>
      </c>
      <c r="U2075" s="660" t="str">
        <f t="shared" si="193"/>
        <v/>
      </c>
      <c r="V2075" s="660" t="str">
        <f t="shared" si="194"/>
        <v/>
      </c>
      <c r="W2075" s="660" t="str">
        <f t="shared" si="195"/>
        <v/>
      </c>
      <c r="X2075" s="660" t="str">
        <f t="shared" si="196"/>
        <v/>
      </c>
      <c r="Y2075" s="660" t="str">
        <f t="shared" si="197"/>
        <v/>
      </c>
    </row>
    <row r="2076" spans="1:25" ht="16" x14ac:dyDescent="0.2">
      <c r="A2076" s="679"/>
      <c r="B2076" s="679"/>
      <c r="C2076" s="715"/>
      <c r="D2076" s="715"/>
      <c r="S2076" s="660"/>
      <c r="T2076" s="660" t="str">
        <f t="shared" si="192"/>
        <v/>
      </c>
      <c r="U2076" s="660" t="str">
        <f t="shared" si="193"/>
        <v/>
      </c>
      <c r="V2076" s="660" t="str">
        <f t="shared" si="194"/>
        <v/>
      </c>
      <c r="W2076" s="660" t="str">
        <f t="shared" si="195"/>
        <v/>
      </c>
      <c r="X2076" s="660" t="str">
        <f t="shared" si="196"/>
        <v/>
      </c>
      <c r="Y2076" s="660" t="str">
        <f t="shared" si="197"/>
        <v/>
      </c>
    </row>
    <row r="2077" spans="1:25" ht="16" x14ac:dyDescent="0.2">
      <c r="A2077" s="679"/>
      <c r="B2077" s="679"/>
      <c r="C2077" s="715"/>
      <c r="D2077" s="715"/>
      <c r="S2077" s="660"/>
      <c r="T2077" s="660" t="str">
        <f t="shared" si="192"/>
        <v/>
      </c>
      <c r="U2077" s="660" t="str">
        <f t="shared" si="193"/>
        <v/>
      </c>
      <c r="V2077" s="660" t="str">
        <f t="shared" si="194"/>
        <v/>
      </c>
      <c r="W2077" s="660" t="str">
        <f t="shared" si="195"/>
        <v/>
      </c>
      <c r="X2077" s="660" t="str">
        <f t="shared" si="196"/>
        <v/>
      </c>
      <c r="Y2077" s="660" t="str">
        <f t="shared" si="197"/>
        <v/>
      </c>
    </row>
    <row r="2078" spans="1:25" ht="16" x14ac:dyDescent="0.2">
      <c r="A2078" s="679"/>
      <c r="B2078" s="679"/>
      <c r="C2078" s="715"/>
      <c r="D2078" s="715"/>
      <c r="S2078" s="660"/>
      <c r="T2078" s="660" t="str">
        <f t="shared" si="192"/>
        <v/>
      </c>
      <c r="U2078" s="660" t="str">
        <f t="shared" si="193"/>
        <v/>
      </c>
      <c r="V2078" s="660" t="str">
        <f t="shared" si="194"/>
        <v/>
      </c>
      <c r="W2078" s="660" t="str">
        <f t="shared" si="195"/>
        <v/>
      </c>
      <c r="X2078" s="660" t="str">
        <f t="shared" si="196"/>
        <v/>
      </c>
      <c r="Y2078" s="660" t="str">
        <f t="shared" si="197"/>
        <v/>
      </c>
    </row>
    <row r="2079" spans="1:25" ht="16" x14ac:dyDescent="0.2">
      <c r="A2079" s="679"/>
      <c r="B2079" s="679"/>
      <c r="C2079" s="715"/>
      <c r="D2079" s="715"/>
      <c r="S2079" s="660"/>
      <c r="T2079" s="660" t="str">
        <f t="shared" si="192"/>
        <v/>
      </c>
      <c r="U2079" s="660" t="str">
        <f t="shared" si="193"/>
        <v/>
      </c>
      <c r="V2079" s="660" t="str">
        <f t="shared" si="194"/>
        <v/>
      </c>
      <c r="W2079" s="660" t="str">
        <f t="shared" si="195"/>
        <v/>
      </c>
      <c r="X2079" s="660" t="str">
        <f t="shared" si="196"/>
        <v/>
      </c>
      <c r="Y2079" s="660" t="str">
        <f t="shared" si="197"/>
        <v/>
      </c>
    </row>
    <row r="2080" spans="1:25" ht="16" x14ac:dyDescent="0.2">
      <c r="A2080" s="679"/>
      <c r="B2080" s="679"/>
      <c r="C2080" s="715"/>
      <c r="D2080" s="715"/>
      <c r="S2080" s="660"/>
      <c r="T2080" s="660" t="str">
        <f t="shared" si="192"/>
        <v/>
      </c>
      <c r="U2080" s="660" t="str">
        <f t="shared" si="193"/>
        <v/>
      </c>
      <c r="V2080" s="660" t="str">
        <f t="shared" si="194"/>
        <v/>
      </c>
      <c r="W2080" s="660" t="str">
        <f t="shared" si="195"/>
        <v/>
      </c>
      <c r="X2080" s="660" t="str">
        <f t="shared" si="196"/>
        <v/>
      </c>
      <c r="Y2080" s="660" t="str">
        <f t="shared" si="197"/>
        <v/>
      </c>
    </row>
    <row r="2081" spans="1:25" ht="16" x14ac:dyDescent="0.2">
      <c r="A2081" s="679"/>
      <c r="B2081" s="679"/>
      <c r="C2081" s="715"/>
      <c r="D2081" s="715"/>
      <c r="S2081" s="660"/>
      <c r="T2081" s="660" t="str">
        <f t="shared" si="192"/>
        <v/>
      </c>
      <c r="U2081" s="660" t="str">
        <f t="shared" si="193"/>
        <v/>
      </c>
      <c r="V2081" s="660" t="str">
        <f t="shared" si="194"/>
        <v/>
      </c>
      <c r="W2081" s="660" t="str">
        <f t="shared" si="195"/>
        <v/>
      </c>
      <c r="X2081" s="660" t="str">
        <f t="shared" si="196"/>
        <v/>
      </c>
      <c r="Y2081" s="660" t="str">
        <f t="shared" si="197"/>
        <v/>
      </c>
    </row>
    <row r="2082" spans="1:25" ht="16" x14ac:dyDescent="0.2">
      <c r="A2082" s="679"/>
      <c r="B2082" s="679"/>
      <c r="C2082" s="715"/>
      <c r="D2082" s="715"/>
      <c r="S2082" s="660"/>
      <c r="T2082" s="660" t="str">
        <f t="shared" si="192"/>
        <v/>
      </c>
      <c r="U2082" s="660" t="str">
        <f t="shared" si="193"/>
        <v/>
      </c>
      <c r="V2082" s="660" t="str">
        <f t="shared" si="194"/>
        <v/>
      </c>
      <c r="W2082" s="660" t="str">
        <f t="shared" si="195"/>
        <v/>
      </c>
      <c r="X2082" s="660" t="str">
        <f t="shared" si="196"/>
        <v/>
      </c>
      <c r="Y2082" s="660" t="str">
        <f t="shared" si="197"/>
        <v/>
      </c>
    </row>
    <row r="2083" spans="1:25" ht="16" x14ac:dyDescent="0.2">
      <c r="A2083" s="679"/>
      <c r="B2083" s="679"/>
      <c r="C2083" s="715"/>
      <c r="D2083" s="715"/>
      <c r="S2083" s="660"/>
      <c r="T2083" s="660" t="str">
        <f t="shared" si="192"/>
        <v/>
      </c>
      <c r="U2083" s="660" t="str">
        <f t="shared" si="193"/>
        <v/>
      </c>
      <c r="V2083" s="660" t="str">
        <f t="shared" si="194"/>
        <v/>
      </c>
      <c r="W2083" s="660" t="str">
        <f t="shared" si="195"/>
        <v/>
      </c>
      <c r="X2083" s="660" t="str">
        <f t="shared" si="196"/>
        <v/>
      </c>
      <c r="Y2083" s="660" t="str">
        <f t="shared" si="197"/>
        <v/>
      </c>
    </row>
    <row r="2084" spans="1:25" ht="16" x14ac:dyDescent="0.2">
      <c r="A2084" s="679"/>
      <c r="B2084" s="679"/>
      <c r="C2084" s="715"/>
      <c r="D2084" s="715"/>
      <c r="S2084" s="660"/>
      <c r="T2084" s="660" t="str">
        <f t="shared" si="192"/>
        <v/>
      </c>
      <c r="U2084" s="660" t="str">
        <f t="shared" si="193"/>
        <v/>
      </c>
      <c r="V2084" s="660" t="str">
        <f t="shared" si="194"/>
        <v/>
      </c>
      <c r="W2084" s="660" t="str">
        <f t="shared" si="195"/>
        <v/>
      </c>
      <c r="X2084" s="660" t="str">
        <f t="shared" si="196"/>
        <v/>
      </c>
      <c r="Y2084" s="660" t="str">
        <f t="shared" si="197"/>
        <v/>
      </c>
    </row>
    <row r="2085" spans="1:25" ht="16" x14ac:dyDescent="0.2">
      <c r="A2085" s="679"/>
      <c r="B2085" s="679"/>
      <c r="C2085" s="715"/>
      <c r="D2085" s="715"/>
      <c r="S2085" s="660"/>
      <c r="T2085" s="660" t="str">
        <f t="shared" si="192"/>
        <v/>
      </c>
      <c r="U2085" s="660" t="str">
        <f t="shared" si="193"/>
        <v/>
      </c>
      <c r="V2085" s="660" t="str">
        <f t="shared" si="194"/>
        <v/>
      </c>
      <c r="W2085" s="660" t="str">
        <f t="shared" si="195"/>
        <v/>
      </c>
      <c r="X2085" s="660" t="str">
        <f t="shared" si="196"/>
        <v/>
      </c>
      <c r="Y2085" s="660" t="str">
        <f t="shared" si="197"/>
        <v/>
      </c>
    </row>
    <row r="2086" spans="1:25" ht="16" x14ac:dyDescent="0.2">
      <c r="A2086" s="679"/>
      <c r="B2086" s="679"/>
      <c r="C2086" s="715"/>
      <c r="D2086" s="715"/>
      <c r="S2086" s="660"/>
      <c r="T2086" s="660" t="str">
        <f t="shared" si="192"/>
        <v/>
      </c>
      <c r="U2086" s="660" t="str">
        <f t="shared" si="193"/>
        <v/>
      </c>
      <c r="V2086" s="660" t="str">
        <f t="shared" si="194"/>
        <v/>
      </c>
      <c r="W2086" s="660" t="str">
        <f t="shared" si="195"/>
        <v/>
      </c>
      <c r="X2086" s="660" t="str">
        <f t="shared" si="196"/>
        <v/>
      </c>
      <c r="Y2086" s="660" t="str">
        <f t="shared" si="197"/>
        <v/>
      </c>
    </row>
    <row r="2087" spans="1:25" ht="16" x14ac:dyDescent="0.2">
      <c r="A2087" s="679"/>
      <c r="B2087" s="679"/>
      <c r="C2087" s="715"/>
      <c r="D2087" s="715"/>
      <c r="S2087" s="660"/>
      <c r="T2087" s="660" t="str">
        <f t="shared" si="192"/>
        <v/>
      </c>
      <c r="U2087" s="660" t="str">
        <f t="shared" si="193"/>
        <v/>
      </c>
      <c r="V2087" s="660" t="str">
        <f t="shared" si="194"/>
        <v/>
      </c>
      <c r="W2087" s="660" t="str">
        <f t="shared" si="195"/>
        <v/>
      </c>
      <c r="X2087" s="660" t="str">
        <f t="shared" si="196"/>
        <v/>
      </c>
      <c r="Y2087" s="660" t="str">
        <f t="shared" si="197"/>
        <v/>
      </c>
    </row>
    <row r="2088" spans="1:25" ht="16" x14ac:dyDescent="0.2">
      <c r="A2088" s="679"/>
      <c r="B2088" s="679"/>
      <c r="C2088" s="715"/>
      <c r="D2088" s="715"/>
      <c r="S2088" s="660"/>
      <c r="T2088" s="660" t="str">
        <f t="shared" si="192"/>
        <v/>
      </c>
      <c r="U2088" s="660" t="str">
        <f t="shared" si="193"/>
        <v/>
      </c>
      <c r="V2088" s="660" t="str">
        <f t="shared" si="194"/>
        <v/>
      </c>
      <c r="W2088" s="660" t="str">
        <f t="shared" si="195"/>
        <v/>
      </c>
      <c r="X2088" s="660" t="str">
        <f t="shared" si="196"/>
        <v/>
      </c>
      <c r="Y2088" s="660" t="str">
        <f t="shared" si="197"/>
        <v/>
      </c>
    </row>
    <row r="2089" spans="1:25" ht="16" x14ac:dyDescent="0.2">
      <c r="A2089" s="679"/>
      <c r="B2089" s="679"/>
      <c r="C2089" s="715"/>
      <c r="D2089" s="715"/>
      <c r="S2089" s="660"/>
      <c r="T2089" s="660" t="str">
        <f t="shared" si="192"/>
        <v/>
      </c>
      <c r="U2089" s="660" t="str">
        <f t="shared" si="193"/>
        <v/>
      </c>
      <c r="V2089" s="660" t="str">
        <f t="shared" si="194"/>
        <v/>
      </c>
      <c r="W2089" s="660" t="str">
        <f t="shared" si="195"/>
        <v/>
      </c>
      <c r="X2089" s="660" t="str">
        <f t="shared" si="196"/>
        <v/>
      </c>
      <c r="Y2089" s="660" t="str">
        <f t="shared" si="197"/>
        <v/>
      </c>
    </row>
    <row r="2090" spans="1:25" ht="16" x14ac:dyDescent="0.2">
      <c r="A2090" s="679"/>
      <c r="B2090" s="679"/>
      <c r="C2090" s="715"/>
      <c r="D2090" s="715"/>
      <c r="S2090" s="660"/>
      <c r="T2090" s="660" t="str">
        <f t="shared" si="192"/>
        <v/>
      </c>
      <c r="U2090" s="660" t="str">
        <f t="shared" si="193"/>
        <v/>
      </c>
      <c r="V2090" s="660" t="str">
        <f t="shared" si="194"/>
        <v/>
      </c>
      <c r="W2090" s="660" t="str">
        <f t="shared" si="195"/>
        <v/>
      </c>
      <c r="X2090" s="660" t="str">
        <f t="shared" si="196"/>
        <v/>
      </c>
      <c r="Y2090" s="660" t="str">
        <f t="shared" si="197"/>
        <v/>
      </c>
    </row>
    <row r="2091" spans="1:25" ht="16" x14ac:dyDescent="0.2">
      <c r="A2091" s="679"/>
      <c r="B2091" s="679"/>
      <c r="C2091" s="715"/>
      <c r="D2091" s="715"/>
      <c r="S2091" s="660"/>
      <c r="T2091" s="660" t="str">
        <f t="shared" si="192"/>
        <v/>
      </c>
      <c r="U2091" s="660" t="str">
        <f t="shared" si="193"/>
        <v/>
      </c>
      <c r="V2091" s="660" t="str">
        <f t="shared" si="194"/>
        <v/>
      </c>
      <c r="W2091" s="660" t="str">
        <f t="shared" si="195"/>
        <v/>
      </c>
      <c r="X2091" s="660" t="str">
        <f t="shared" si="196"/>
        <v/>
      </c>
      <c r="Y2091" s="660" t="str">
        <f t="shared" si="197"/>
        <v/>
      </c>
    </row>
    <row r="2092" spans="1:25" ht="16" x14ac:dyDescent="0.2">
      <c r="A2092" s="679"/>
      <c r="B2092" s="679"/>
      <c r="C2092" s="715"/>
      <c r="D2092" s="715"/>
      <c r="S2092" s="660"/>
      <c r="T2092" s="660" t="str">
        <f t="shared" si="192"/>
        <v/>
      </c>
      <c r="U2092" s="660" t="str">
        <f t="shared" si="193"/>
        <v/>
      </c>
      <c r="V2092" s="660" t="str">
        <f t="shared" si="194"/>
        <v/>
      </c>
      <c r="W2092" s="660" t="str">
        <f t="shared" si="195"/>
        <v/>
      </c>
      <c r="X2092" s="660" t="str">
        <f t="shared" si="196"/>
        <v/>
      </c>
      <c r="Y2092" s="660" t="str">
        <f t="shared" si="197"/>
        <v/>
      </c>
    </row>
    <row r="2093" spans="1:25" ht="16" x14ac:dyDescent="0.2">
      <c r="A2093" s="679"/>
      <c r="B2093" s="679"/>
      <c r="C2093" s="715"/>
      <c r="D2093" s="715"/>
      <c r="S2093" s="660"/>
      <c r="T2093" s="660" t="str">
        <f t="shared" si="192"/>
        <v/>
      </c>
      <c r="U2093" s="660" t="str">
        <f t="shared" si="193"/>
        <v/>
      </c>
      <c r="V2093" s="660" t="str">
        <f t="shared" si="194"/>
        <v/>
      </c>
      <c r="W2093" s="660" t="str">
        <f t="shared" si="195"/>
        <v/>
      </c>
      <c r="X2093" s="660" t="str">
        <f t="shared" si="196"/>
        <v/>
      </c>
      <c r="Y2093" s="660" t="str">
        <f t="shared" si="197"/>
        <v/>
      </c>
    </row>
    <row r="2094" spans="1:25" ht="16" x14ac:dyDescent="0.2">
      <c r="A2094" s="679"/>
      <c r="B2094" s="679"/>
      <c r="C2094" s="715"/>
      <c r="D2094" s="715"/>
      <c r="S2094" s="660"/>
      <c r="T2094" s="660" t="str">
        <f t="shared" si="192"/>
        <v/>
      </c>
      <c r="U2094" s="660" t="str">
        <f t="shared" si="193"/>
        <v/>
      </c>
      <c r="V2094" s="660" t="str">
        <f t="shared" si="194"/>
        <v/>
      </c>
      <c r="W2094" s="660" t="str">
        <f t="shared" si="195"/>
        <v/>
      </c>
      <c r="X2094" s="660" t="str">
        <f t="shared" si="196"/>
        <v/>
      </c>
      <c r="Y2094" s="660" t="str">
        <f t="shared" si="197"/>
        <v/>
      </c>
    </row>
    <row r="2095" spans="1:25" ht="16" x14ac:dyDescent="0.2">
      <c r="A2095" s="679"/>
      <c r="B2095" s="679"/>
      <c r="C2095" s="715"/>
      <c r="D2095" s="715"/>
      <c r="S2095" s="660"/>
      <c r="T2095" s="660" t="str">
        <f t="shared" si="192"/>
        <v/>
      </c>
      <c r="U2095" s="660" t="str">
        <f t="shared" si="193"/>
        <v/>
      </c>
      <c r="V2095" s="660" t="str">
        <f t="shared" si="194"/>
        <v/>
      </c>
      <c r="W2095" s="660" t="str">
        <f t="shared" si="195"/>
        <v/>
      </c>
      <c r="X2095" s="660" t="str">
        <f t="shared" si="196"/>
        <v/>
      </c>
      <c r="Y2095" s="660" t="str">
        <f t="shared" si="197"/>
        <v/>
      </c>
    </row>
    <row r="2096" spans="1:25" ht="16" x14ac:dyDescent="0.2">
      <c r="A2096" s="679"/>
      <c r="B2096" s="679"/>
      <c r="C2096" s="715"/>
      <c r="D2096" s="715"/>
      <c r="S2096" s="660"/>
      <c r="T2096" s="660" t="str">
        <f t="shared" si="192"/>
        <v/>
      </c>
      <c r="U2096" s="660" t="str">
        <f t="shared" si="193"/>
        <v/>
      </c>
      <c r="V2096" s="660" t="str">
        <f t="shared" si="194"/>
        <v/>
      </c>
      <c r="W2096" s="660" t="str">
        <f t="shared" si="195"/>
        <v/>
      </c>
      <c r="X2096" s="660" t="str">
        <f t="shared" si="196"/>
        <v/>
      </c>
      <c r="Y2096" s="660" t="str">
        <f t="shared" si="197"/>
        <v/>
      </c>
    </row>
    <row r="2097" spans="1:25" ht="16" x14ac:dyDescent="0.2">
      <c r="A2097" s="679"/>
      <c r="B2097" s="679"/>
      <c r="C2097" s="715"/>
      <c r="D2097" s="715"/>
      <c r="S2097" s="660"/>
      <c r="T2097" s="660" t="str">
        <f t="shared" si="192"/>
        <v/>
      </c>
      <c r="U2097" s="660" t="str">
        <f t="shared" si="193"/>
        <v/>
      </c>
      <c r="V2097" s="660" t="str">
        <f t="shared" si="194"/>
        <v/>
      </c>
      <c r="W2097" s="660" t="str">
        <f t="shared" si="195"/>
        <v/>
      </c>
      <c r="X2097" s="660" t="str">
        <f t="shared" si="196"/>
        <v/>
      </c>
      <c r="Y2097" s="660" t="str">
        <f t="shared" si="197"/>
        <v/>
      </c>
    </row>
    <row r="2098" spans="1:25" ht="16" x14ac:dyDescent="0.2">
      <c r="A2098" s="679"/>
      <c r="B2098" s="679"/>
      <c r="C2098" s="715"/>
      <c r="D2098" s="715"/>
      <c r="S2098" s="660"/>
      <c r="T2098" s="660" t="str">
        <f t="shared" si="192"/>
        <v/>
      </c>
      <c r="U2098" s="660" t="str">
        <f t="shared" si="193"/>
        <v/>
      </c>
      <c r="V2098" s="660" t="str">
        <f t="shared" si="194"/>
        <v/>
      </c>
      <c r="W2098" s="660" t="str">
        <f t="shared" si="195"/>
        <v/>
      </c>
      <c r="X2098" s="660" t="str">
        <f t="shared" si="196"/>
        <v/>
      </c>
      <c r="Y2098" s="660" t="str">
        <f t="shared" si="197"/>
        <v/>
      </c>
    </row>
    <row r="2099" spans="1:25" ht="16" x14ac:dyDescent="0.2">
      <c r="A2099" s="679"/>
      <c r="B2099" s="679"/>
      <c r="C2099" s="715"/>
      <c r="D2099" s="715"/>
      <c r="S2099" s="660"/>
      <c r="T2099" s="660" t="str">
        <f t="shared" si="192"/>
        <v/>
      </c>
      <c r="U2099" s="660" t="str">
        <f t="shared" si="193"/>
        <v/>
      </c>
      <c r="V2099" s="660" t="str">
        <f t="shared" si="194"/>
        <v/>
      </c>
      <c r="W2099" s="660" t="str">
        <f t="shared" si="195"/>
        <v/>
      </c>
      <c r="X2099" s="660" t="str">
        <f t="shared" si="196"/>
        <v/>
      </c>
      <c r="Y2099" s="660" t="str">
        <f t="shared" si="197"/>
        <v/>
      </c>
    </row>
    <row r="2100" spans="1:25" ht="16" x14ac:dyDescent="0.2">
      <c r="A2100" s="679"/>
      <c r="B2100" s="679"/>
      <c r="C2100" s="715"/>
      <c r="D2100" s="715"/>
      <c r="S2100" s="660"/>
      <c r="T2100" s="660" t="str">
        <f t="shared" si="192"/>
        <v/>
      </c>
      <c r="U2100" s="660" t="str">
        <f t="shared" si="193"/>
        <v/>
      </c>
      <c r="V2100" s="660" t="str">
        <f t="shared" si="194"/>
        <v/>
      </c>
      <c r="W2100" s="660" t="str">
        <f t="shared" si="195"/>
        <v/>
      </c>
      <c r="X2100" s="660" t="str">
        <f t="shared" si="196"/>
        <v/>
      </c>
      <c r="Y2100" s="660" t="str">
        <f t="shared" si="197"/>
        <v/>
      </c>
    </row>
    <row r="2101" spans="1:25" ht="16" x14ac:dyDescent="0.2">
      <c r="A2101" s="679"/>
      <c r="B2101" s="679"/>
      <c r="C2101" s="715"/>
      <c r="D2101" s="715"/>
      <c r="S2101" s="660"/>
      <c r="T2101" s="660" t="str">
        <f t="shared" si="192"/>
        <v/>
      </c>
      <c r="U2101" s="660" t="str">
        <f t="shared" si="193"/>
        <v/>
      </c>
      <c r="V2101" s="660" t="str">
        <f t="shared" si="194"/>
        <v/>
      </c>
      <c r="W2101" s="660" t="str">
        <f t="shared" si="195"/>
        <v/>
      </c>
      <c r="X2101" s="660" t="str">
        <f t="shared" si="196"/>
        <v/>
      </c>
      <c r="Y2101" s="660" t="str">
        <f t="shared" si="197"/>
        <v/>
      </c>
    </row>
    <row r="2102" spans="1:25" ht="16" x14ac:dyDescent="0.2">
      <c r="A2102" s="679"/>
      <c r="B2102" s="679"/>
      <c r="C2102" s="715"/>
      <c r="D2102" s="715"/>
      <c r="S2102" s="660"/>
      <c r="T2102" s="660" t="str">
        <f t="shared" si="192"/>
        <v/>
      </c>
      <c r="U2102" s="660" t="str">
        <f t="shared" si="193"/>
        <v/>
      </c>
      <c r="V2102" s="660" t="str">
        <f t="shared" si="194"/>
        <v/>
      </c>
      <c r="W2102" s="660" t="str">
        <f t="shared" si="195"/>
        <v/>
      </c>
      <c r="X2102" s="660" t="str">
        <f t="shared" si="196"/>
        <v/>
      </c>
      <c r="Y2102" s="660" t="str">
        <f t="shared" si="197"/>
        <v/>
      </c>
    </row>
    <row r="2103" spans="1:25" ht="16" x14ac:dyDescent="0.2">
      <c r="A2103" s="679"/>
      <c r="B2103" s="679"/>
      <c r="C2103" s="715"/>
      <c r="D2103" s="715"/>
      <c r="S2103" s="660"/>
      <c r="T2103" s="660" t="str">
        <f t="shared" si="192"/>
        <v/>
      </c>
      <c r="U2103" s="660" t="str">
        <f t="shared" si="193"/>
        <v/>
      </c>
      <c r="V2103" s="660" t="str">
        <f t="shared" si="194"/>
        <v/>
      </c>
      <c r="W2103" s="660" t="str">
        <f t="shared" si="195"/>
        <v/>
      </c>
      <c r="X2103" s="660" t="str">
        <f t="shared" si="196"/>
        <v/>
      </c>
      <c r="Y2103" s="660" t="str">
        <f t="shared" si="197"/>
        <v/>
      </c>
    </row>
    <row r="2104" spans="1:25" ht="16" x14ac:dyDescent="0.2">
      <c r="A2104" s="679"/>
      <c r="B2104" s="679"/>
      <c r="C2104" s="715"/>
      <c r="D2104" s="715"/>
      <c r="S2104" s="660"/>
      <c r="T2104" s="660" t="str">
        <f t="shared" si="192"/>
        <v/>
      </c>
      <c r="U2104" s="660" t="str">
        <f t="shared" si="193"/>
        <v/>
      </c>
      <c r="V2104" s="660" t="str">
        <f t="shared" si="194"/>
        <v/>
      </c>
      <c r="W2104" s="660" t="str">
        <f t="shared" si="195"/>
        <v/>
      </c>
      <c r="X2104" s="660" t="str">
        <f t="shared" si="196"/>
        <v/>
      </c>
      <c r="Y2104" s="660" t="str">
        <f t="shared" si="197"/>
        <v/>
      </c>
    </row>
    <row r="2105" spans="1:25" ht="16" x14ac:dyDescent="0.2">
      <c r="A2105" s="679"/>
      <c r="B2105" s="679"/>
      <c r="C2105" s="715"/>
      <c r="D2105" s="715"/>
      <c r="S2105" s="660"/>
      <c r="T2105" s="660" t="str">
        <f t="shared" si="192"/>
        <v/>
      </c>
      <c r="U2105" s="660" t="str">
        <f t="shared" si="193"/>
        <v/>
      </c>
      <c r="V2105" s="660" t="str">
        <f t="shared" si="194"/>
        <v/>
      </c>
      <c r="W2105" s="660" t="str">
        <f t="shared" si="195"/>
        <v/>
      </c>
      <c r="X2105" s="660" t="str">
        <f t="shared" si="196"/>
        <v/>
      </c>
      <c r="Y2105" s="660" t="str">
        <f t="shared" si="197"/>
        <v/>
      </c>
    </row>
    <row r="2106" spans="1:25" ht="16" x14ac:dyDescent="0.2">
      <c r="A2106" s="679"/>
      <c r="B2106" s="679"/>
      <c r="C2106" s="715"/>
      <c r="D2106" s="715"/>
      <c r="S2106" s="660"/>
      <c r="T2106" s="660" t="str">
        <f t="shared" si="192"/>
        <v/>
      </c>
      <c r="U2106" s="660" t="str">
        <f t="shared" si="193"/>
        <v/>
      </c>
      <c r="V2106" s="660" t="str">
        <f t="shared" si="194"/>
        <v/>
      </c>
      <c r="W2106" s="660" t="str">
        <f t="shared" si="195"/>
        <v/>
      </c>
      <c r="X2106" s="660" t="str">
        <f t="shared" si="196"/>
        <v/>
      </c>
      <c r="Y2106" s="660" t="str">
        <f t="shared" si="197"/>
        <v/>
      </c>
    </row>
    <row r="2107" spans="1:25" ht="16" x14ac:dyDescent="0.2">
      <c r="A2107" s="679"/>
      <c r="B2107" s="679"/>
      <c r="C2107" s="715"/>
      <c r="D2107" s="715"/>
      <c r="S2107" s="660"/>
      <c r="T2107" s="660" t="str">
        <f t="shared" si="192"/>
        <v/>
      </c>
      <c r="U2107" s="660" t="str">
        <f t="shared" si="193"/>
        <v/>
      </c>
      <c r="V2107" s="660" t="str">
        <f t="shared" si="194"/>
        <v/>
      </c>
      <c r="W2107" s="660" t="str">
        <f t="shared" si="195"/>
        <v/>
      </c>
      <c r="X2107" s="660" t="str">
        <f t="shared" si="196"/>
        <v/>
      </c>
      <c r="Y2107" s="660" t="str">
        <f t="shared" si="197"/>
        <v/>
      </c>
    </row>
    <row r="2108" spans="1:25" ht="16" x14ac:dyDescent="0.2">
      <c r="A2108" s="679"/>
      <c r="B2108" s="679"/>
      <c r="C2108" s="715"/>
      <c r="D2108" s="715"/>
      <c r="S2108" s="660"/>
      <c r="T2108" s="660" t="str">
        <f t="shared" si="192"/>
        <v/>
      </c>
      <c r="U2108" s="660" t="str">
        <f t="shared" si="193"/>
        <v/>
      </c>
      <c r="V2108" s="660" t="str">
        <f t="shared" si="194"/>
        <v/>
      </c>
      <c r="W2108" s="660" t="str">
        <f t="shared" si="195"/>
        <v/>
      </c>
      <c r="X2108" s="660" t="str">
        <f t="shared" si="196"/>
        <v/>
      </c>
      <c r="Y2108" s="660" t="str">
        <f t="shared" si="197"/>
        <v/>
      </c>
    </row>
    <row r="2109" spans="1:25" ht="16" x14ac:dyDescent="0.2">
      <c r="A2109" s="679"/>
      <c r="B2109" s="679"/>
      <c r="C2109" s="715"/>
      <c r="D2109" s="715"/>
      <c r="S2109" s="660"/>
      <c r="T2109" s="660" t="str">
        <f t="shared" si="192"/>
        <v/>
      </c>
      <c r="U2109" s="660" t="str">
        <f t="shared" si="193"/>
        <v/>
      </c>
      <c r="V2109" s="660" t="str">
        <f t="shared" si="194"/>
        <v/>
      </c>
      <c r="W2109" s="660" t="str">
        <f t="shared" si="195"/>
        <v/>
      </c>
      <c r="X2109" s="660" t="str">
        <f t="shared" si="196"/>
        <v/>
      </c>
      <c r="Y2109" s="660" t="str">
        <f t="shared" si="197"/>
        <v/>
      </c>
    </row>
    <row r="2110" spans="1:25" ht="16" x14ac:dyDescent="0.2">
      <c r="A2110" s="679"/>
      <c r="B2110" s="679"/>
      <c r="C2110" s="715"/>
      <c r="D2110" s="715"/>
      <c r="S2110" s="660"/>
      <c r="T2110" s="660" t="str">
        <f t="shared" si="192"/>
        <v/>
      </c>
      <c r="U2110" s="660" t="str">
        <f t="shared" si="193"/>
        <v/>
      </c>
      <c r="V2110" s="660" t="str">
        <f t="shared" si="194"/>
        <v/>
      </c>
      <c r="W2110" s="660" t="str">
        <f t="shared" si="195"/>
        <v/>
      </c>
      <c r="X2110" s="660" t="str">
        <f t="shared" si="196"/>
        <v/>
      </c>
      <c r="Y2110" s="660" t="str">
        <f t="shared" si="197"/>
        <v/>
      </c>
    </row>
    <row r="2111" spans="1:25" ht="16" x14ac:dyDescent="0.2">
      <c r="A2111" s="679"/>
      <c r="B2111" s="679"/>
      <c r="C2111" s="715"/>
      <c r="D2111" s="715"/>
      <c r="S2111" s="660"/>
      <c r="T2111" s="660" t="str">
        <f t="shared" si="192"/>
        <v/>
      </c>
      <c r="U2111" s="660" t="str">
        <f t="shared" si="193"/>
        <v/>
      </c>
      <c r="V2111" s="660" t="str">
        <f t="shared" si="194"/>
        <v/>
      </c>
      <c r="W2111" s="660" t="str">
        <f t="shared" si="195"/>
        <v/>
      </c>
      <c r="X2111" s="660" t="str">
        <f t="shared" si="196"/>
        <v/>
      </c>
      <c r="Y2111" s="660" t="str">
        <f t="shared" si="197"/>
        <v/>
      </c>
    </row>
    <row r="2112" spans="1:25" ht="16" x14ac:dyDescent="0.2">
      <c r="A2112" s="679"/>
      <c r="B2112" s="679"/>
      <c r="C2112" s="715"/>
      <c r="D2112" s="715"/>
      <c r="S2112" s="660"/>
      <c r="T2112" s="660" t="str">
        <f t="shared" si="192"/>
        <v/>
      </c>
      <c r="U2112" s="660" t="str">
        <f t="shared" si="193"/>
        <v/>
      </c>
      <c r="V2112" s="660" t="str">
        <f t="shared" si="194"/>
        <v/>
      </c>
      <c r="W2112" s="660" t="str">
        <f t="shared" si="195"/>
        <v/>
      </c>
      <c r="X2112" s="660" t="str">
        <f t="shared" si="196"/>
        <v/>
      </c>
      <c r="Y2112" s="660" t="str">
        <f t="shared" si="197"/>
        <v/>
      </c>
    </row>
    <row r="2113" spans="1:25" ht="16" x14ac:dyDescent="0.2">
      <c r="A2113" s="679"/>
      <c r="B2113" s="679"/>
      <c r="C2113" s="715"/>
      <c r="D2113" s="715"/>
      <c r="S2113" s="660"/>
      <c r="T2113" s="660" t="str">
        <f t="shared" si="192"/>
        <v/>
      </c>
      <c r="U2113" s="660" t="str">
        <f t="shared" si="193"/>
        <v/>
      </c>
      <c r="V2113" s="660" t="str">
        <f t="shared" si="194"/>
        <v/>
      </c>
      <c r="W2113" s="660" t="str">
        <f t="shared" si="195"/>
        <v/>
      </c>
      <c r="X2113" s="660" t="str">
        <f t="shared" si="196"/>
        <v/>
      </c>
      <c r="Y2113" s="660" t="str">
        <f t="shared" si="197"/>
        <v/>
      </c>
    </row>
    <row r="2114" spans="1:25" ht="16" x14ac:dyDescent="0.2">
      <c r="A2114" s="679"/>
      <c r="B2114" s="679"/>
      <c r="C2114" s="715"/>
      <c r="D2114" s="715"/>
      <c r="S2114" s="660"/>
      <c r="T2114" s="660" t="str">
        <f t="shared" si="192"/>
        <v/>
      </c>
      <c r="U2114" s="660" t="str">
        <f t="shared" si="193"/>
        <v/>
      </c>
      <c r="V2114" s="660" t="str">
        <f t="shared" si="194"/>
        <v/>
      </c>
      <c r="W2114" s="660" t="str">
        <f t="shared" si="195"/>
        <v/>
      </c>
      <c r="X2114" s="660" t="str">
        <f t="shared" si="196"/>
        <v/>
      </c>
      <c r="Y2114" s="660" t="str">
        <f t="shared" si="197"/>
        <v/>
      </c>
    </row>
    <row r="2115" spans="1:25" ht="16" x14ac:dyDescent="0.2">
      <c r="A2115" s="679"/>
      <c r="B2115" s="679"/>
      <c r="C2115" s="715"/>
      <c r="D2115" s="715"/>
      <c r="S2115" s="660"/>
      <c r="T2115" s="660" t="str">
        <f t="shared" si="192"/>
        <v/>
      </c>
      <c r="U2115" s="660" t="str">
        <f t="shared" si="193"/>
        <v/>
      </c>
      <c r="V2115" s="660" t="str">
        <f t="shared" si="194"/>
        <v/>
      </c>
      <c r="W2115" s="660" t="str">
        <f t="shared" si="195"/>
        <v/>
      </c>
      <c r="X2115" s="660" t="str">
        <f t="shared" si="196"/>
        <v/>
      </c>
      <c r="Y2115" s="660" t="str">
        <f t="shared" si="197"/>
        <v/>
      </c>
    </row>
    <row r="2116" spans="1:25" ht="16" x14ac:dyDescent="0.2">
      <c r="A2116" s="679"/>
      <c r="B2116" s="679"/>
      <c r="C2116" s="715"/>
      <c r="D2116" s="715"/>
      <c r="S2116" s="660"/>
      <c r="T2116" s="660" t="str">
        <f t="shared" ref="T2116:T2179" si="198">IF(LEN($A2116)&gt;=2,LEFT($A2116,6),"")</f>
        <v/>
      </c>
      <c r="U2116" s="660" t="str">
        <f t="shared" ref="U2116:U2179" si="199">IF(LEN($A2116)&gt;=2,LEFT($A2116,5),"")</f>
        <v/>
      </c>
      <c r="V2116" s="660" t="str">
        <f t="shared" ref="V2116:V2179" si="200">IF(LEN($A2116)&gt;=2,LEFT($A2116,4),"")</f>
        <v/>
      </c>
      <c r="W2116" s="660" t="str">
        <f t="shared" ref="W2116:W2179" si="201">IF(LEN($A2116)&gt;=2,LEFT($A2116,3),"")</f>
        <v/>
      </c>
      <c r="X2116" s="660" t="str">
        <f t="shared" ref="X2116:X2179" si="202">IF(LEN($A2116)&gt;=2,LEFT($A2116,2),"")</f>
        <v/>
      </c>
      <c r="Y2116" s="660" t="str">
        <f t="shared" ref="Y2116:Y2179" si="203">IF(LEN($A2116)&gt;=2,LEFT($A2116,1),"")</f>
        <v/>
      </c>
    </row>
    <row r="2117" spans="1:25" ht="16" x14ac:dyDescent="0.2">
      <c r="A2117" s="679"/>
      <c r="B2117" s="679"/>
      <c r="C2117" s="715"/>
      <c r="D2117" s="715"/>
      <c r="S2117" s="660"/>
      <c r="T2117" s="660" t="str">
        <f t="shared" si="198"/>
        <v/>
      </c>
      <c r="U2117" s="660" t="str">
        <f t="shared" si="199"/>
        <v/>
      </c>
      <c r="V2117" s="660" t="str">
        <f t="shared" si="200"/>
        <v/>
      </c>
      <c r="W2117" s="660" t="str">
        <f t="shared" si="201"/>
        <v/>
      </c>
      <c r="X2117" s="660" t="str">
        <f t="shared" si="202"/>
        <v/>
      </c>
      <c r="Y2117" s="660" t="str">
        <f t="shared" si="203"/>
        <v/>
      </c>
    </row>
    <row r="2118" spans="1:25" ht="16" x14ac:dyDescent="0.2">
      <c r="A2118" s="679"/>
      <c r="B2118" s="679"/>
      <c r="C2118" s="715"/>
      <c r="D2118" s="715"/>
      <c r="S2118" s="660"/>
      <c r="T2118" s="660" t="str">
        <f t="shared" si="198"/>
        <v/>
      </c>
      <c r="U2118" s="660" t="str">
        <f t="shared" si="199"/>
        <v/>
      </c>
      <c r="V2118" s="660" t="str">
        <f t="shared" si="200"/>
        <v/>
      </c>
      <c r="W2118" s="660" t="str">
        <f t="shared" si="201"/>
        <v/>
      </c>
      <c r="X2118" s="660" t="str">
        <f t="shared" si="202"/>
        <v/>
      </c>
      <c r="Y2118" s="660" t="str">
        <f t="shared" si="203"/>
        <v/>
      </c>
    </row>
    <row r="2119" spans="1:25" ht="16" x14ac:dyDescent="0.2">
      <c r="A2119" s="679"/>
      <c r="B2119" s="679"/>
      <c r="C2119" s="715"/>
      <c r="D2119" s="715"/>
      <c r="S2119" s="660"/>
      <c r="T2119" s="660" t="str">
        <f t="shared" si="198"/>
        <v/>
      </c>
      <c r="U2119" s="660" t="str">
        <f t="shared" si="199"/>
        <v/>
      </c>
      <c r="V2119" s="660" t="str">
        <f t="shared" si="200"/>
        <v/>
      </c>
      <c r="W2119" s="660" t="str">
        <f t="shared" si="201"/>
        <v/>
      </c>
      <c r="X2119" s="660" t="str">
        <f t="shared" si="202"/>
        <v/>
      </c>
      <c r="Y2119" s="660" t="str">
        <f t="shared" si="203"/>
        <v/>
      </c>
    </row>
    <row r="2120" spans="1:25" ht="16" x14ac:dyDescent="0.2">
      <c r="A2120" s="679"/>
      <c r="B2120" s="679"/>
      <c r="C2120" s="715"/>
      <c r="D2120" s="715"/>
      <c r="S2120" s="660"/>
      <c r="T2120" s="660" t="str">
        <f t="shared" si="198"/>
        <v/>
      </c>
      <c r="U2120" s="660" t="str">
        <f t="shared" si="199"/>
        <v/>
      </c>
      <c r="V2120" s="660" t="str">
        <f t="shared" si="200"/>
        <v/>
      </c>
      <c r="W2120" s="660" t="str">
        <f t="shared" si="201"/>
        <v/>
      </c>
      <c r="X2120" s="660" t="str">
        <f t="shared" si="202"/>
        <v/>
      </c>
      <c r="Y2120" s="660" t="str">
        <f t="shared" si="203"/>
        <v/>
      </c>
    </row>
    <row r="2121" spans="1:25" ht="16" x14ac:dyDescent="0.2">
      <c r="A2121" s="679"/>
      <c r="B2121" s="679"/>
      <c r="C2121" s="715"/>
      <c r="D2121" s="715"/>
      <c r="S2121" s="660"/>
      <c r="T2121" s="660" t="str">
        <f t="shared" si="198"/>
        <v/>
      </c>
      <c r="U2121" s="660" t="str">
        <f t="shared" si="199"/>
        <v/>
      </c>
      <c r="V2121" s="660" t="str">
        <f t="shared" si="200"/>
        <v/>
      </c>
      <c r="W2121" s="660" t="str">
        <f t="shared" si="201"/>
        <v/>
      </c>
      <c r="X2121" s="660" t="str">
        <f t="shared" si="202"/>
        <v/>
      </c>
      <c r="Y2121" s="660" t="str">
        <f t="shared" si="203"/>
        <v/>
      </c>
    </row>
    <row r="2122" spans="1:25" ht="16" x14ac:dyDescent="0.2">
      <c r="A2122" s="679"/>
      <c r="B2122" s="679"/>
      <c r="C2122" s="715"/>
      <c r="D2122" s="715"/>
      <c r="S2122" s="660"/>
      <c r="T2122" s="660" t="str">
        <f t="shared" si="198"/>
        <v/>
      </c>
      <c r="U2122" s="660" t="str">
        <f t="shared" si="199"/>
        <v/>
      </c>
      <c r="V2122" s="660" t="str">
        <f t="shared" si="200"/>
        <v/>
      </c>
      <c r="W2122" s="660" t="str">
        <f t="shared" si="201"/>
        <v/>
      </c>
      <c r="X2122" s="660" t="str">
        <f t="shared" si="202"/>
        <v/>
      </c>
      <c r="Y2122" s="660" t="str">
        <f t="shared" si="203"/>
        <v/>
      </c>
    </row>
    <row r="2123" spans="1:25" ht="16" x14ac:dyDescent="0.2">
      <c r="A2123" s="679"/>
      <c r="B2123" s="679"/>
      <c r="C2123" s="715"/>
      <c r="D2123" s="715"/>
      <c r="S2123" s="660"/>
      <c r="T2123" s="660" t="str">
        <f t="shared" si="198"/>
        <v/>
      </c>
      <c r="U2123" s="660" t="str">
        <f t="shared" si="199"/>
        <v/>
      </c>
      <c r="V2123" s="660" t="str">
        <f t="shared" si="200"/>
        <v/>
      </c>
      <c r="W2123" s="660" t="str">
        <f t="shared" si="201"/>
        <v/>
      </c>
      <c r="X2123" s="660" t="str">
        <f t="shared" si="202"/>
        <v/>
      </c>
      <c r="Y2123" s="660" t="str">
        <f t="shared" si="203"/>
        <v/>
      </c>
    </row>
    <row r="2124" spans="1:25" ht="16" x14ac:dyDescent="0.2">
      <c r="A2124" s="679"/>
      <c r="B2124" s="679"/>
      <c r="C2124" s="715"/>
      <c r="D2124" s="715"/>
      <c r="S2124" s="660"/>
      <c r="T2124" s="660" t="str">
        <f t="shared" si="198"/>
        <v/>
      </c>
      <c r="U2124" s="660" t="str">
        <f t="shared" si="199"/>
        <v/>
      </c>
      <c r="V2124" s="660" t="str">
        <f t="shared" si="200"/>
        <v/>
      </c>
      <c r="W2124" s="660" t="str">
        <f t="shared" si="201"/>
        <v/>
      </c>
      <c r="X2124" s="660" t="str">
        <f t="shared" si="202"/>
        <v/>
      </c>
      <c r="Y2124" s="660" t="str">
        <f t="shared" si="203"/>
        <v/>
      </c>
    </row>
    <row r="2125" spans="1:25" ht="16" x14ac:dyDescent="0.2">
      <c r="A2125" s="679"/>
      <c r="B2125" s="679"/>
      <c r="C2125" s="715"/>
      <c r="D2125" s="715"/>
      <c r="S2125" s="660"/>
      <c r="T2125" s="660" t="str">
        <f t="shared" si="198"/>
        <v/>
      </c>
      <c r="U2125" s="660" t="str">
        <f t="shared" si="199"/>
        <v/>
      </c>
      <c r="V2125" s="660" t="str">
        <f t="shared" si="200"/>
        <v/>
      </c>
      <c r="W2125" s="660" t="str">
        <f t="shared" si="201"/>
        <v/>
      </c>
      <c r="X2125" s="660" t="str">
        <f t="shared" si="202"/>
        <v/>
      </c>
      <c r="Y2125" s="660" t="str">
        <f t="shared" si="203"/>
        <v/>
      </c>
    </row>
    <row r="2126" spans="1:25" ht="16" x14ac:dyDescent="0.2">
      <c r="A2126" s="679"/>
      <c r="B2126" s="679"/>
      <c r="C2126" s="715"/>
      <c r="D2126" s="715"/>
      <c r="S2126" s="660"/>
      <c r="T2126" s="660" t="str">
        <f t="shared" si="198"/>
        <v/>
      </c>
      <c r="U2126" s="660" t="str">
        <f t="shared" si="199"/>
        <v/>
      </c>
      <c r="V2126" s="660" t="str">
        <f t="shared" si="200"/>
        <v/>
      </c>
      <c r="W2126" s="660" t="str">
        <f t="shared" si="201"/>
        <v/>
      </c>
      <c r="X2126" s="660" t="str">
        <f t="shared" si="202"/>
        <v/>
      </c>
      <c r="Y2126" s="660" t="str">
        <f t="shared" si="203"/>
        <v/>
      </c>
    </row>
    <row r="2127" spans="1:25" ht="16" x14ac:dyDescent="0.2">
      <c r="A2127" s="679"/>
      <c r="B2127" s="679"/>
      <c r="C2127" s="715"/>
      <c r="D2127" s="715"/>
      <c r="S2127" s="660"/>
      <c r="T2127" s="660" t="str">
        <f t="shared" si="198"/>
        <v/>
      </c>
      <c r="U2127" s="660" t="str">
        <f t="shared" si="199"/>
        <v/>
      </c>
      <c r="V2127" s="660" t="str">
        <f t="shared" si="200"/>
        <v/>
      </c>
      <c r="W2127" s="660" t="str">
        <f t="shared" si="201"/>
        <v/>
      </c>
      <c r="X2127" s="660" t="str">
        <f t="shared" si="202"/>
        <v/>
      </c>
      <c r="Y2127" s="660" t="str">
        <f t="shared" si="203"/>
        <v/>
      </c>
    </row>
    <row r="2128" spans="1:25" ht="16" x14ac:dyDescent="0.2">
      <c r="A2128" s="679"/>
      <c r="B2128" s="679"/>
      <c r="C2128" s="715"/>
      <c r="D2128" s="715"/>
      <c r="S2128" s="660"/>
      <c r="T2128" s="660" t="str">
        <f t="shared" si="198"/>
        <v/>
      </c>
      <c r="U2128" s="660" t="str">
        <f t="shared" si="199"/>
        <v/>
      </c>
      <c r="V2128" s="660" t="str">
        <f t="shared" si="200"/>
        <v/>
      </c>
      <c r="W2128" s="660" t="str">
        <f t="shared" si="201"/>
        <v/>
      </c>
      <c r="X2128" s="660" t="str">
        <f t="shared" si="202"/>
        <v/>
      </c>
      <c r="Y2128" s="660" t="str">
        <f t="shared" si="203"/>
        <v/>
      </c>
    </row>
    <row r="2129" spans="1:25" ht="16" x14ac:dyDescent="0.2">
      <c r="A2129" s="679"/>
      <c r="B2129" s="679"/>
      <c r="C2129" s="715"/>
      <c r="D2129" s="715"/>
      <c r="S2129" s="660"/>
      <c r="T2129" s="660" t="str">
        <f t="shared" si="198"/>
        <v/>
      </c>
      <c r="U2129" s="660" t="str">
        <f t="shared" si="199"/>
        <v/>
      </c>
      <c r="V2129" s="660" t="str">
        <f t="shared" si="200"/>
        <v/>
      </c>
      <c r="W2129" s="660" t="str">
        <f t="shared" si="201"/>
        <v/>
      </c>
      <c r="X2129" s="660" t="str">
        <f t="shared" si="202"/>
        <v/>
      </c>
      <c r="Y2129" s="660" t="str">
        <f t="shared" si="203"/>
        <v/>
      </c>
    </row>
    <row r="2130" spans="1:25" ht="16" x14ac:dyDescent="0.2">
      <c r="A2130" s="679"/>
      <c r="B2130" s="679"/>
      <c r="C2130" s="715"/>
      <c r="D2130" s="715"/>
      <c r="S2130" s="660"/>
      <c r="T2130" s="660" t="str">
        <f t="shared" si="198"/>
        <v/>
      </c>
      <c r="U2130" s="660" t="str">
        <f t="shared" si="199"/>
        <v/>
      </c>
      <c r="V2130" s="660" t="str">
        <f t="shared" si="200"/>
        <v/>
      </c>
      <c r="W2130" s="660" t="str">
        <f t="shared" si="201"/>
        <v/>
      </c>
      <c r="X2130" s="660" t="str">
        <f t="shared" si="202"/>
        <v/>
      </c>
      <c r="Y2130" s="660" t="str">
        <f t="shared" si="203"/>
        <v/>
      </c>
    </row>
    <row r="2131" spans="1:25" ht="16" x14ac:dyDescent="0.2">
      <c r="A2131" s="679"/>
      <c r="B2131" s="679"/>
      <c r="C2131" s="715"/>
      <c r="D2131" s="715"/>
      <c r="S2131" s="660"/>
      <c r="T2131" s="660" t="str">
        <f t="shared" si="198"/>
        <v/>
      </c>
      <c r="U2131" s="660" t="str">
        <f t="shared" si="199"/>
        <v/>
      </c>
      <c r="V2131" s="660" t="str">
        <f t="shared" si="200"/>
        <v/>
      </c>
      <c r="W2131" s="660" t="str">
        <f t="shared" si="201"/>
        <v/>
      </c>
      <c r="X2131" s="660" t="str">
        <f t="shared" si="202"/>
        <v/>
      </c>
      <c r="Y2131" s="660" t="str">
        <f t="shared" si="203"/>
        <v/>
      </c>
    </row>
    <row r="2132" spans="1:25" ht="16" x14ac:dyDescent="0.2">
      <c r="A2132" s="679"/>
      <c r="B2132" s="679"/>
      <c r="C2132" s="715"/>
      <c r="D2132" s="715"/>
      <c r="S2132" s="660"/>
      <c r="T2132" s="660" t="str">
        <f t="shared" si="198"/>
        <v/>
      </c>
      <c r="U2132" s="660" t="str">
        <f t="shared" si="199"/>
        <v/>
      </c>
      <c r="V2132" s="660" t="str">
        <f t="shared" si="200"/>
        <v/>
      </c>
      <c r="W2132" s="660" t="str">
        <f t="shared" si="201"/>
        <v/>
      </c>
      <c r="X2132" s="660" t="str">
        <f t="shared" si="202"/>
        <v/>
      </c>
      <c r="Y2132" s="660" t="str">
        <f t="shared" si="203"/>
        <v/>
      </c>
    </row>
    <row r="2133" spans="1:25" ht="16" x14ac:dyDescent="0.2">
      <c r="A2133" s="679"/>
      <c r="B2133" s="679"/>
      <c r="C2133" s="715"/>
      <c r="D2133" s="715"/>
      <c r="S2133" s="660"/>
      <c r="T2133" s="660" t="str">
        <f t="shared" si="198"/>
        <v/>
      </c>
      <c r="U2133" s="660" t="str">
        <f t="shared" si="199"/>
        <v/>
      </c>
      <c r="V2133" s="660" t="str">
        <f t="shared" si="200"/>
        <v/>
      </c>
      <c r="W2133" s="660" t="str">
        <f t="shared" si="201"/>
        <v/>
      </c>
      <c r="X2133" s="660" t="str">
        <f t="shared" si="202"/>
        <v/>
      </c>
      <c r="Y2133" s="660" t="str">
        <f t="shared" si="203"/>
        <v/>
      </c>
    </row>
    <row r="2134" spans="1:25" ht="16" x14ac:dyDescent="0.2">
      <c r="A2134" s="679"/>
      <c r="B2134" s="679"/>
      <c r="C2134" s="715"/>
      <c r="D2134" s="715"/>
      <c r="S2134" s="660"/>
      <c r="T2134" s="660" t="str">
        <f t="shared" si="198"/>
        <v/>
      </c>
      <c r="U2134" s="660" t="str">
        <f t="shared" si="199"/>
        <v/>
      </c>
      <c r="V2134" s="660" t="str">
        <f t="shared" si="200"/>
        <v/>
      </c>
      <c r="W2134" s="660" t="str">
        <f t="shared" si="201"/>
        <v/>
      </c>
      <c r="X2134" s="660" t="str">
        <f t="shared" si="202"/>
        <v/>
      </c>
      <c r="Y2134" s="660" t="str">
        <f t="shared" si="203"/>
        <v/>
      </c>
    </row>
    <row r="2135" spans="1:25" ht="16" x14ac:dyDescent="0.2">
      <c r="A2135" s="679"/>
      <c r="B2135" s="679"/>
      <c r="C2135" s="715"/>
      <c r="D2135" s="715"/>
      <c r="S2135" s="660"/>
      <c r="T2135" s="660" t="str">
        <f t="shared" si="198"/>
        <v/>
      </c>
      <c r="U2135" s="660" t="str">
        <f t="shared" si="199"/>
        <v/>
      </c>
      <c r="V2135" s="660" t="str">
        <f t="shared" si="200"/>
        <v/>
      </c>
      <c r="W2135" s="660" t="str">
        <f t="shared" si="201"/>
        <v/>
      </c>
      <c r="X2135" s="660" t="str">
        <f t="shared" si="202"/>
        <v/>
      </c>
      <c r="Y2135" s="660" t="str">
        <f t="shared" si="203"/>
        <v/>
      </c>
    </row>
    <row r="2136" spans="1:25" ht="16" x14ac:dyDescent="0.2">
      <c r="A2136" s="679"/>
      <c r="B2136" s="679"/>
      <c r="C2136" s="715"/>
      <c r="D2136" s="715"/>
      <c r="S2136" s="660"/>
      <c r="T2136" s="660" t="str">
        <f t="shared" si="198"/>
        <v/>
      </c>
      <c r="U2136" s="660" t="str">
        <f t="shared" si="199"/>
        <v/>
      </c>
      <c r="V2136" s="660" t="str">
        <f t="shared" si="200"/>
        <v/>
      </c>
      <c r="W2136" s="660" t="str">
        <f t="shared" si="201"/>
        <v/>
      </c>
      <c r="X2136" s="660" t="str">
        <f t="shared" si="202"/>
        <v/>
      </c>
      <c r="Y2136" s="660" t="str">
        <f t="shared" si="203"/>
        <v/>
      </c>
    </row>
    <row r="2137" spans="1:25" ht="16" x14ac:dyDescent="0.2">
      <c r="A2137" s="679"/>
      <c r="B2137" s="679"/>
      <c r="C2137" s="715"/>
      <c r="D2137" s="715"/>
      <c r="S2137" s="660"/>
      <c r="T2137" s="660" t="str">
        <f t="shared" si="198"/>
        <v/>
      </c>
      <c r="U2137" s="660" t="str">
        <f t="shared" si="199"/>
        <v/>
      </c>
      <c r="V2137" s="660" t="str">
        <f t="shared" si="200"/>
        <v/>
      </c>
      <c r="W2137" s="660" t="str">
        <f t="shared" si="201"/>
        <v/>
      </c>
      <c r="X2137" s="660" t="str">
        <f t="shared" si="202"/>
        <v/>
      </c>
      <c r="Y2137" s="660" t="str">
        <f t="shared" si="203"/>
        <v/>
      </c>
    </row>
    <row r="2138" spans="1:25" ht="16" x14ac:dyDescent="0.2">
      <c r="A2138" s="679"/>
      <c r="B2138" s="679"/>
      <c r="C2138" s="715"/>
      <c r="D2138" s="715"/>
      <c r="S2138" s="660"/>
      <c r="T2138" s="660" t="str">
        <f t="shared" si="198"/>
        <v/>
      </c>
      <c r="U2138" s="660" t="str">
        <f t="shared" si="199"/>
        <v/>
      </c>
      <c r="V2138" s="660" t="str">
        <f t="shared" si="200"/>
        <v/>
      </c>
      <c r="W2138" s="660" t="str">
        <f t="shared" si="201"/>
        <v/>
      </c>
      <c r="X2138" s="660" t="str">
        <f t="shared" si="202"/>
        <v/>
      </c>
      <c r="Y2138" s="660" t="str">
        <f t="shared" si="203"/>
        <v/>
      </c>
    </row>
    <row r="2139" spans="1:25" ht="16" x14ac:dyDescent="0.2">
      <c r="A2139" s="679"/>
      <c r="B2139" s="679"/>
      <c r="C2139" s="715"/>
      <c r="D2139" s="715"/>
      <c r="S2139" s="660"/>
      <c r="T2139" s="660" t="str">
        <f t="shared" si="198"/>
        <v/>
      </c>
      <c r="U2139" s="660" t="str">
        <f t="shared" si="199"/>
        <v/>
      </c>
      <c r="V2139" s="660" t="str">
        <f t="shared" si="200"/>
        <v/>
      </c>
      <c r="W2139" s="660" t="str">
        <f t="shared" si="201"/>
        <v/>
      </c>
      <c r="X2139" s="660" t="str">
        <f t="shared" si="202"/>
        <v/>
      </c>
      <c r="Y2139" s="660" t="str">
        <f t="shared" si="203"/>
        <v/>
      </c>
    </row>
    <row r="2140" spans="1:25" ht="16" x14ac:dyDescent="0.2">
      <c r="A2140" s="679"/>
      <c r="B2140" s="679"/>
      <c r="C2140" s="715"/>
      <c r="D2140" s="715"/>
      <c r="S2140" s="660"/>
      <c r="T2140" s="660" t="str">
        <f t="shared" si="198"/>
        <v/>
      </c>
      <c r="U2140" s="660" t="str">
        <f t="shared" si="199"/>
        <v/>
      </c>
      <c r="V2140" s="660" t="str">
        <f t="shared" si="200"/>
        <v/>
      </c>
      <c r="W2140" s="660" t="str">
        <f t="shared" si="201"/>
        <v/>
      </c>
      <c r="X2140" s="660" t="str">
        <f t="shared" si="202"/>
        <v/>
      </c>
      <c r="Y2140" s="660" t="str">
        <f t="shared" si="203"/>
        <v/>
      </c>
    </row>
    <row r="2141" spans="1:25" ht="16" x14ac:dyDescent="0.2">
      <c r="A2141" s="679"/>
      <c r="B2141" s="679"/>
      <c r="C2141" s="715"/>
      <c r="D2141" s="715"/>
      <c r="S2141" s="660"/>
      <c r="T2141" s="660" t="str">
        <f t="shared" si="198"/>
        <v/>
      </c>
      <c r="U2141" s="660" t="str">
        <f t="shared" si="199"/>
        <v/>
      </c>
      <c r="V2141" s="660" t="str">
        <f t="shared" si="200"/>
        <v/>
      </c>
      <c r="W2141" s="660" t="str">
        <f t="shared" si="201"/>
        <v/>
      </c>
      <c r="X2141" s="660" t="str">
        <f t="shared" si="202"/>
        <v/>
      </c>
      <c r="Y2141" s="660" t="str">
        <f t="shared" si="203"/>
        <v/>
      </c>
    </row>
    <row r="2142" spans="1:25" ht="16" x14ac:dyDescent="0.2">
      <c r="A2142" s="679"/>
      <c r="B2142" s="679"/>
      <c r="C2142" s="715"/>
      <c r="D2142" s="715"/>
      <c r="S2142" s="660"/>
      <c r="T2142" s="660" t="str">
        <f t="shared" si="198"/>
        <v/>
      </c>
      <c r="U2142" s="660" t="str">
        <f t="shared" si="199"/>
        <v/>
      </c>
      <c r="V2142" s="660" t="str">
        <f t="shared" si="200"/>
        <v/>
      </c>
      <c r="W2142" s="660" t="str">
        <f t="shared" si="201"/>
        <v/>
      </c>
      <c r="X2142" s="660" t="str">
        <f t="shared" si="202"/>
        <v/>
      </c>
      <c r="Y2142" s="660" t="str">
        <f t="shared" si="203"/>
        <v/>
      </c>
    </row>
    <row r="2143" spans="1:25" ht="16" x14ac:dyDescent="0.2">
      <c r="A2143" s="679"/>
      <c r="B2143" s="679"/>
      <c r="C2143" s="715"/>
      <c r="D2143" s="715"/>
      <c r="S2143" s="660"/>
      <c r="T2143" s="660" t="str">
        <f t="shared" si="198"/>
        <v/>
      </c>
      <c r="U2143" s="660" t="str">
        <f t="shared" si="199"/>
        <v/>
      </c>
      <c r="V2143" s="660" t="str">
        <f t="shared" si="200"/>
        <v/>
      </c>
      <c r="W2143" s="660" t="str">
        <f t="shared" si="201"/>
        <v/>
      </c>
      <c r="X2143" s="660" t="str">
        <f t="shared" si="202"/>
        <v/>
      </c>
      <c r="Y2143" s="660" t="str">
        <f t="shared" si="203"/>
        <v/>
      </c>
    </row>
    <row r="2144" spans="1:25" ht="16" x14ac:dyDescent="0.2">
      <c r="A2144" s="679"/>
      <c r="B2144" s="679"/>
      <c r="C2144" s="715"/>
      <c r="D2144" s="715"/>
      <c r="S2144" s="660"/>
      <c r="T2144" s="660" t="str">
        <f t="shared" si="198"/>
        <v/>
      </c>
      <c r="U2144" s="660" t="str">
        <f t="shared" si="199"/>
        <v/>
      </c>
      <c r="V2144" s="660" t="str">
        <f t="shared" si="200"/>
        <v/>
      </c>
      <c r="W2144" s="660" t="str">
        <f t="shared" si="201"/>
        <v/>
      </c>
      <c r="X2144" s="660" t="str">
        <f t="shared" si="202"/>
        <v/>
      </c>
      <c r="Y2144" s="660" t="str">
        <f t="shared" si="203"/>
        <v/>
      </c>
    </row>
    <row r="2145" spans="1:25" ht="16" x14ac:dyDescent="0.2">
      <c r="A2145" s="679"/>
      <c r="B2145" s="679"/>
      <c r="C2145" s="715"/>
      <c r="D2145" s="715"/>
      <c r="S2145" s="660"/>
      <c r="T2145" s="660" t="str">
        <f t="shared" si="198"/>
        <v/>
      </c>
      <c r="U2145" s="660" t="str">
        <f t="shared" si="199"/>
        <v/>
      </c>
      <c r="V2145" s="660" t="str">
        <f t="shared" si="200"/>
        <v/>
      </c>
      <c r="W2145" s="660" t="str">
        <f t="shared" si="201"/>
        <v/>
      </c>
      <c r="X2145" s="660" t="str">
        <f t="shared" si="202"/>
        <v/>
      </c>
      <c r="Y2145" s="660" t="str">
        <f t="shared" si="203"/>
        <v/>
      </c>
    </row>
    <row r="2146" spans="1:25" ht="16" x14ac:dyDescent="0.2">
      <c r="A2146" s="679"/>
      <c r="B2146" s="679"/>
      <c r="C2146" s="715"/>
      <c r="D2146" s="715"/>
      <c r="S2146" s="660"/>
      <c r="T2146" s="660" t="str">
        <f t="shared" si="198"/>
        <v/>
      </c>
      <c r="U2146" s="660" t="str">
        <f t="shared" si="199"/>
        <v/>
      </c>
      <c r="V2146" s="660" t="str">
        <f t="shared" si="200"/>
        <v/>
      </c>
      <c r="W2146" s="660" t="str">
        <f t="shared" si="201"/>
        <v/>
      </c>
      <c r="X2146" s="660" t="str">
        <f t="shared" si="202"/>
        <v/>
      </c>
      <c r="Y2146" s="660" t="str">
        <f t="shared" si="203"/>
        <v/>
      </c>
    </row>
    <row r="2147" spans="1:25" ht="16" x14ac:dyDescent="0.2">
      <c r="A2147" s="679"/>
      <c r="B2147" s="679"/>
      <c r="C2147" s="715"/>
      <c r="D2147" s="715"/>
      <c r="S2147" s="660"/>
      <c r="T2147" s="660" t="str">
        <f t="shared" si="198"/>
        <v/>
      </c>
      <c r="U2147" s="660" t="str">
        <f t="shared" si="199"/>
        <v/>
      </c>
      <c r="V2147" s="660" t="str">
        <f t="shared" si="200"/>
        <v/>
      </c>
      <c r="W2147" s="660" t="str">
        <f t="shared" si="201"/>
        <v/>
      </c>
      <c r="X2147" s="660" t="str">
        <f t="shared" si="202"/>
        <v/>
      </c>
      <c r="Y2147" s="660" t="str">
        <f t="shared" si="203"/>
        <v/>
      </c>
    </row>
    <row r="2148" spans="1:25" ht="16" x14ac:dyDescent="0.2">
      <c r="A2148" s="679"/>
      <c r="B2148" s="679"/>
      <c r="C2148" s="715"/>
      <c r="D2148" s="715"/>
      <c r="S2148" s="660"/>
      <c r="T2148" s="660" t="str">
        <f t="shared" si="198"/>
        <v/>
      </c>
      <c r="U2148" s="660" t="str">
        <f t="shared" si="199"/>
        <v/>
      </c>
      <c r="V2148" s="660" t="str">
        <f t="shared" si="200"/>
        <v/>
      </c>
      <c r="W2148" s="660" t="str">
        <f t="shared" si="201"/>
        <v/>
      </c>
      <c r="X2148" s="660" t="str">
        <f t="shared" si="202"/>
        <v/>
      </c>
      <c r="Y2148" s="660" t="str">
        <f t="shared" si="203"/>
        <v/>
      </c>
    </row>
    <row r="2149" spans="1:25" ht="16" x14ac:dyDescent="0.2">
      <c r="A2149" s="679"/>
      <c r="B2149" s="679"/>
      <c r="C2149" s="715"/>
      <c r="D2149" s="715"/>
      <c r="S2149" s="660"/>
      <c r="T2149" s="660" t="str">
        <f t="shared" si="198"/>
        <v/>
      </c>
      <c r="U2149" s="660" t="str">
        <f t="shared" si="199"/>
        <v/>
      </c>
      <c r="V2149" s="660" t="str">
        <f t="shared" si="200"/>
        <v/>
      </c>
      <c r="W2149" s="660" t="str">
        <f t="shared" si="201"/>
        <v/>
      </c>
      <c r="X2149" s="660" t="str">
        <f t="shared" si="202"/>
        <v/>
      </c>
      <c r="Y2149" s="660" t="str">
        <f t="shared" si="203"/>
        <v/>
      </c>
    </row>
    <row r="2150" spans="1:25" ht="16" x14ac:dyDescent="0.2">
      <c r="A2150" s="679"/>
      <c r="B2150" s="679"/>
      <c r="C2150" s="715"/>
      <c r="D2150" s="715"/>
      <c r="S2150" s="660"/>
      <c r="T2150" s="660" t="str">
        <f t="shared" si="198"/>
        <v/>
      </c>
      <c r="U2150" s="660" t="str">
        <f t="shared" si="199"/>
        <v/>
      </c>
      <c r="V2150" s="660" t="str">
        <f t="shared" si="200"/>
        <v/>
      </c>
      <c r="W2150" s="660" t="str">
        <f t="shared" si="201"/>
        <v/>
      </c>
      <c r="X2150" s="660" t="str">
        <f t="shared" si="202"/>
        <v/>
      </c>
      <c r="Y2150" s="660" t="str">
        <f t="shared" si="203"/>
        <v/>
      </c>
    </row>
    <row r="2151" spans="1:25" ht="16" x14ac:dyDescent="0.2">
      <c r="A2151" s="679"/>
      <c r="B2151" s="679"/>
      <c r="C2151" s="715"/>
      <c r="D2151" s="715"/>
      <c r="S2151" s="660"/>
      <c r="T2151" s="660" t="str">
        <f t="shared" si="198"/>
        <v/>
      </c>
      <c r="U2151" s="660" t="str">
        <f t="shared" si="199"/>
        <v/>
      </c>
      <c r="V2151" s="660" t="str">
        <f t="shared" si="200"/>
        <v/>
      </c>
      <c r="W2151" s="660" t="str">
        <f t="shared" si="201"/>
        <v/>
      </c>
      <c r="X2151" s="660" t="str">
        <f t="shared" si="202"/>
        <v/>
      </c>
      <c r="Y2151" s="660" t="str">
        <f t="shared" si="203"/>
        <v/>
      </c>
    </row>
    <row r="2152" spans="1:25" ht="16" x14ac:dyDescent="0.2">
      <c r="A2152" s="679"/>
      <c r="B2152" s="679"/>
      <c r="C2152" s="715"/>
      <c r="D2152" s="715"/>
      <c r="S2152" s="660"/>
      <c r="T2152" s="660" t="str">
        <f t="shared" si="198"/>
        <v/>
      </c>
      <c r="U2152" s="660" t="str">
        <f t="shared" si="199"/>
        <v/>
      </c>
      <c r="V2152" s="660" t="str">
        <f t="shared" si="200"/>
        <v/>
      </c>
      <c r="W2152" s="660" t="str">
        <f t="shared" si="201"/>
        <v/>
      </c>
      <c r="X2152" s="660" t="str">
        <f t="shared" si="202"/>
        <v/>
      </c>
      <c r="Y2152" s="660" t="str">
        <f t="shared" si="203"/>
        <v/>
      </c>
    </row>
    <row r="2153" spans="1:25" ht="16" x14ac:dyDescent="0.2">
      <c r="A2153" s="679"/>
      <c r="B2153" s="679"/>
      <c r="C2153" s="715"/>
      <c r="D2153" s="715"/>
      <c r="S2153" s="660"/>
      <c r="T2153" s="660" t="str">
        <f t="shared" si="198"/>
        <v/>
      </c>
      <c r="U2153" s="660" t="str">
        <f t="shared" si="199"/>
        <v/>
      </c>
      <c r="V2153" s="660" t="str">
        <f t="shared" si="200"/>
        <v/>
      </c>
      <c r="W2153" s="660" t="str">
        <f t="shared" si="201"/>
        <v/>
      </c>
      <c r="X2153" s="660" t="str">
        <f t="shared" si="202"/>
        <v/>
      </c>
      <c r="Y2153" s="660" t="str">
        <f t="shared" si="203"/>
        <v/>
      </c>
    </row>
    <row r="2154" spans="1:25" ht="16" x14ac:dyDescent="0.2">
      <c r="A2154" s="679"/>
      <c r="B2154" s="679"/>
      <c r="C2154" s="715"/>
      <c r="D2154" s="715"/>
      <c r="S2154" s="660"/>
      <c r="T2154" s="660" t="str">
        <f t="shared" si="198"/>
        <v/>
      </c>
      <c r="U2154" s="660" t="str">
        <f t="shared" si="199"/>
        <v/>
      </c>
      <c r="V2154" s="660" t="str">
        <f t="shared" si="200"/>
        <v/>
      </c>
      <c r="W2154" s="660" t="str">
        <f t="shared" si="201"/>
        <v/>
      </c>
      <c r="X2154" s="660" t="str">
        <f t="shared" si="202"/>
        <v/>
      </c>
      <c r="Y2154" s="660" t="str">
        <f t="shared" si="203"/>
        <v/>
      </c>
    </row>
    <row r="2155" spans="1:25" ht="16" x14ac:dyDescent="0.2">
      <c r="A2155" s="679"/>
      <c r="B2155" s="679"/>
      <c r="C2155" s="715"/>
      <c r="D2155" s="715"/>
      <c r="S2155" s="660"/>
      <c r="T2155" s="660" t="str">
        <f t="shared" si="198"/>
        <v/>
      </c>
      <c r="U2155" s="660" t="str">
        <f t="shared" si="199"/>
        <v/>
      </c>
      <c r="V2155" s="660" t="str">
        <f t="shared" si="200"/>
        <v/>
      </c>
      <c r="W2155" s="660" t="str">
        <f t="shared" si="201"/>
        <v/>
      </c>
      <c r="X2155" s="660" t="str">
        <f t="shared" si="202"/>
        <v/>
      </c>
      <c r="Y2155" s="660" t="str">
        <f t="shared" si="203"/>
        <v/>
      </c>
    </row>
    <row r="2156" spans="1:25" ht="16" x14ac:dyDescent="0.2">
      <c r="A2156" s="679"/>
      <c r="B2156" s="679"/>
      <c r="C2156" s="715"/>
      <c r="D2156" s="715"/>
      <c r="S2156" s="660"/>
      <c r="T2156" s="660" t="str">
        <f t="shared" si="198"/>
        <v/>
      </c>
      <c r="U2156" s="660" t="str">
        <f t="shared" si="199"/>
        <v/>
      </c>
      <c r="V2156" s="660" t="str">
        <f t="shared" si="200"/>
        <v/>
      </c>
      <c r="W2156" s="660" t="str">
        <f t="shared" si="201"/>
        <v/>
      </c>
      <c r="X2156" s="660" t="str">
        <f t="shared" si="202"/>
        <v/>
      </c>
      <c r="Y2156" s="660" t="str">
        <f t="shared" si="203"/>
        <v/>
      </c>
    </row>
    <row r="2157" spans="1:25" ht="16" x14ac:dyDescent="0.2">
      <c r="A2157" s="679"/>
      <c r="B2157" s="679"/>
      <c r="C2157" s="715"/>
      <c r="D2157" s="715"/>
      <c r="S2157" s="660"/>
      <c r="T2157" s="660" t="str">
        <f t="shared" si="198"/>
        <v/>
      </c>
      <c r="U2157" s="660" t="str">
        <f t="shared" si="199"/>
        <v/>
      </c>
      <c r="V2157" s="660" t="str">
        <f t="shared" si="200"/>
        <v/>
      </c>
      <c r="W2157" s="660" t="str">
        <f t="shared" si="201"/>
        <v/>
      </c>
      <c r="X2157" s="660" t="str">
        <f t="shared" si="202"/>
        <v/>
      </c>
      <c r="Y2157" s="660" t="str">
        <f t="shared" si="203"/>
        <v/>
      </c>
    </row>
    <row r="2158" spans="1:25" ht="16" x14ac:dyDescent="0.2">
      <c r="A2158" s="679"/>
      <c r="B2158" s="679"/>
      <c r="C2158" s="715"/>
      <c r="D2158" s="715"/>
      <c r="S2158" s="660"/>
      <c r="T2158" s="660" t="str">
        <f t="shared" si="198"/>
        <v/>
      </c>
      <c r="U2158" s="660" t="str">
        <f t="shared" si="199"/>
        <v/>
      </c>
      <c r="V2158" s="660" t="str">
        <f t="shared" si="200"/>
        <v/>
      </c>
      <c r="W2158" s="660" t="str">
        <f t="shared" si="201"/>
        <v/>
      </c>
      <c r="X2158" s="660" t="str">
        <f t="shared" si="202"/>
        <v/>
      </c>
      <c r="Y2158" s="660" t="str">
        <f t="shared" si="203"/>
        <v/>
      </c>
    </row>
    <row r="2159" spans="1:25" ht="16" x14ac:dyDescent="0.2">
      <c r="A2159" s="679"/>
      <c r="B2159" s="679"/>
      <c r="C2159" s="715"/>
      <c r="D2159" s="715"/>
      <c r="S2159" s="660"/>
      <c r="T2159" s="660" t="str">
        <f t="shared" si="198"/>
        <v/>
      </c>
      <c r="U2159" s="660" t="str">
        <f t="shared" si="199"/>
        <v/>
      </c>
      <c r="V2159" s="660" t="str">
        <f t="shared" si="200"/>
        <v/>
      </c>
      <c r="W2159" s="660" t="str">
        <f t="shared" si="201"/>
        <v/>
      </c>
      <c r="X2159" s="660" t="str">
        <f t="shared" si="202"/>
        <v/>
      </c>
      <c r="Y2159" s="660" t="str">
        <f t="shared" si="203"/>
        <v/>
      </c>
    </row>
    <row r="2160" spans="1:25" ht="16" x14ac:dyDescent="0.2">
      <c r="A2160" s="679"/>
      <c r="B2160" s="679"/>
      <c r="C2160" s="715"/>
      <c r="D2160" s="715"/>
      <c r="S2160" s="660"/>
      <c r="T2160" s="660" t="str">
        <f t="shared" si="198"/>
        <v/>
      </c>
      <c r="U2160" s="660" t="str">
        <f t="shared" si="199"/>
        <v/>
      </c>
      <c r="V2160" s="660" t="str">
        <f t="shared" si="200"/>
        <v/>
      </c>
      <c r="W2160" s="660" t="str">
        <f t="shared" si="201"/>
        <v/>
      </c>
      <c r="X2160" s="660" t="str">
        <f t="shared" si="202"/>
        <v/>
      </c>
      <c r="Y2160" s="660" t="str">
        <f t="shared" si="203"/>
        <v/>
      </c>
    </row>
    <row r="2161" spans="1:25" ht="16" x14ac:dyDescent="0.2">
      <c r="A2161" s="679"/>
      <c r="B2161" s="679"/>
      <c r="C2161" s="715"/>
      <c r="D2161" s="715"/>
      <c r="S2161" s="660"/>
      <c r="T2161" s="660" t="str">
        <f t="shared" si="198"/>
        <v/>
      </c>
      <c r="U2161" s="660" t="str">
        <f t="shared" si="199"/>
        <v/>
      </c>
      <c r="V2161" s="660" t="str">
        <f t="shared" si="200"/>
        <v/>
      </c>
      <c r="W2161" s="660" t="str">
        <f t="shared" si="201"/>
        <v/>
      </c>
      <c r="X2161" s="660" t="str">
        <f t="shared" si="202"/>
        <v/>
      </c>
      <c r="Y2161" s="660" t="str">
        <f t="shared" si="203"/>
        <v/>
      </c>
    </row>
    <row r="2162" spans="1:25" ht="16" x14ac:dyDescent="0.2">
      <c r="A2162" s="679"/>
      <c r="B2162" s="679"/>
      <c r="C2162" s="715"/>
      <c r="D2162" s="715"/>
      <c r="S2162" s="660"/>
      <c r="T2162" s="660" t="str">
        <f t="shared" si="198"/>
        <v/>
      </c>
      <c r="U2162" s="660" t="str">
        <f t="shared" si="199"/>
        <v/>
      </c>
      <c r="V2162" s="660" t="str">
        <f t="shared" si="200"/>
        <v/>
      </c>
      <c r="W2162" s="660" t="str">
        <f t="shared" si="201"/>
        <v/>
      </c>
      <c r="X2162" s="660" t="str">
        <f t="shared" si="202"/>
        <v/>
      </c>
      <c r="Y2162" s="660" t="str">
        <f t="shared" si="203"/>
        <v/>
      </c>
    </row>
    <row r="2163" spans="1:25" ht="16" x14ac:dyDescent="0.2">
      <c r="A2163" s="679"/>
      <c r="B2163" s="679"/>
      <c r="C2163" s="715"/>
      <c r="D2163" s="715"/>
      <c r="S2163" s="660"/>
      <c r="T2163" s="660" t="str">
        <f t="shared" si="198"/>
        <v/>
      </c>
      <c r="U2163" s="660" t="str">
        <f t="shared" si="199"/>
        <v/>
      </c>
      <c r="V2163" s="660" t="str">
        <f t="shared" si="200"/>
        <v/>
      </c>
      <c r="W2163" s="660" t="str">
        <f t="shared" si="201"/>
        <v/>
      </c>
      <c r="X2163" s="660" t="str">
        <f t="shared" si="202"/>
        <v/>
      </c>
      <c r="Y2163" s="660" t="str">
        <f t="shared" si="203"/>
        <v/>
      </c>
    </row>
    <row r="2164" spans="1:25" ht="16" x14ac:dyDescent="0.2">
      <c r="A2164" s="679"/>
      <c r="B2164" s="679"/>
      <c r="C2164" s="715"/>
      <c r="D2164" s="715"/>
      <c r="S2164" s="660"/>
      <c r="T2164" s="660" t="str">
        <f t="shared" si="198"/>
        <v/>
      </c>
      <c r="U2164" s="660" t="str">
        <f t="shared" si="199"/>
        <v/>
      </c>
      <c r="V2164" s="660" t="str">
        <f t="shared" si="200"/>
        <v/>
      </c>
      <c r="W2164" s="660" t="str">
        <f t="shared" si="201"/>
        <v/>
      </c>
      <c r="X2164" s="660" t="str">
        <f t="shared" si="202"/>
        <v/>
      </c>
      <c r="Y2164" s="660" t="str">
        <f t="shared" si="203"/>
        <v/>
      </c>
    </row>
    <row r="2165" spans="1:25" ht="16" x14ac:dyDescent="0.2">
      <c r="A2165" s="679"/>
      <c r="B2165" s="679"/>
      <c r="C2165" s="715"/>
      <c r="D2165" s="715"/>
      <c r="S2165" s="660"/>
      <c r="T2165" s="660" t="str">
        <f t="shared" si="198"/>
        <v/>
      </c>
      <c r="U2165" s="660" t="str">
        <f t="shared" si="199"/>
        <v/>
      </c>
      <c r="V2165" s="660" t="str">
        <f t="shared" si="200"/>
        <v/>
      </c>
      <c r="W2165" s="660" t="str">
        <f t="shared" si="201"/>
        <v/>
      </c>
      <c r="X2165" s="660" t="str">
        <f t="shared" si="202"/>
        <v/>
      </c>
      <c r="Y2165" s="660" t="str">
        <f t="shared" si="203"/>
        <v/>
      </c>
    </row>
    <row r="2166" spans="1:25" ht="16" x14ac:dyDescent="0.2">
      <c r="A2166" s="679"/>
      <c r="B2166" s="679"/>
      <c r="C2166" s="715"/>
      <c r="D2166" s="715"/>
      <c r="S2166" s="660"/>
      <c r="T2166" s="660" t="str">
        <f t="shared" si="198"/>
        <v/>
      </c>
      <c r="U2166" s="660" t="str">
        <f t="shared" si="199"/>
        <v/>
      </c>
      <c r="V2166" s="660" t="str">
        <f t="shared" si="200"/>
        <v/>
      </c>
      <c r="W2166" s="660" t="str">
        <f t="shared" si="201"/>
        <v/>
      </c>
      <c r="X2166" s="660" t="str">
        <f t="shared" si="202"/>
        <v/>
      </c>
      <c r="Y2166" s="660" t="str">
        <f t="shared" si="203"/>
        <v/>
      </c>
    </row>
    <row r="2167" spans="1:25" ht="16" x14ac:dyDescent="0.2">
      <c r="A2167" s="679"/>
      <c r="B2167" s="679"/>
      <c r="C2167" s="715"/>
      <c r="D2167" s="715"/>
      <c r="S2167" s="660"/>
      <c r="T2167" s="660" t="str">
        <f t="shared" si="198"/>
        <v/>
      </c>
      <c r="U2167" s="660" t="str">
        <f t="shared" si="199"/>
        <v/>
      </c>
      <c r="V2167" s="660" t="str">
        <f t="shared" si="200"/>
        <v/>
      </c>
      <c r="W2167" s="660" t="str">
        <f t="shared" si="201"/>
        <v/>
      </c>
      <c r="X2167" s="660" t="str">
        <f t="shared" si="202"/>
        <v/>
      </c>
      <c r="Y2167" s="660" t="str">
        <f t="shared" si="203"/>
        <v/>
      </c>
    </row>
    <row r="2168" spans="1:25" ht="16" x14ac:dyDescent="0.2">
      <c r="A2168" s="679"/>
      <c r="B2168" s="679"/>
      <c r="C2168" s="715"/>
      <c r="D2168" s="715"/>
      <c r="S2168" s="660"/>
      <c r="T2168" s="660" t="str">
        <f t="shared" si="198"/>
        <v/>
      </c>
      <c r="U2168" s="660" t="str">
        <f t="shared" si="199"/>
        <v/>
      </c>
      <c r="V2168" s="660" t="str">
        <f t="shared" si="200"/>
        <v/>
      </c>
      <c r="W2168" s="660" t="str">
        <f t="shared" si="201"/>
        <v/>
      </c>
      <c r="X2168" s="660" t="str">
        <f t="shared" si="202"/>
        <v/>
      </c>
      <c r="Y2168" s="660" t="str">
        <f t="shared" si="203"/>
        <v/>
      </c>
    </row>
    <row r="2169" spans="1:25" ht="16" x14ac:dyDescent="0.2">
      <c r="A2169" s="679"/>
      <c r="B2169" s="679"/>
      <c r="C2169" s="715"/>
      <c r="D2169" s="715"/>
      <c r="S2169" s="660"/>
      <c r="T2169" s="660" t="str">
        <f t="shared" si="198"/>
        <v/>
      </c>
      <c r="U2169" s="660" t="str">
        <f t="shared" si="199"/>
        <v/>
      </c>
      <c r="V2169" s="660" t="str">
        <f t="shared" si="200"/>
        <v/>
      </c>
      <c r="W2169" s="660" t="str">
        <f t="shared" si="201"/>
        <v/>
      </c>
      <c r="X2169" s="660" t="str">
        <f t="shared" si="202"/>
        <v/>
      </c>
      <c r="Y2169" s="660" t="str">
        <f t="shared" si="203"/>
        <v/>
      </c>
    </row>
    <row r="2170" spans="1:25" ht="16" x14ac:dyDescent="0.2">
      <c r="A2170" s="679"/>
      <c r="B2170" s="679"/>
      <c r="C2170" s="715"/>
      <c r="D2170" s="715"/>
      <c r="S2170" s="660"/>
      <c r="T2170" s="660" t="str">
        <f t="shared" si="198"/>
        <v/>
      </c>
      <c r="U2170" s="660" t="str">
        <f t="shared" si="199"/>
        <v/>
      </c>
      <c r="V2170" s="660" t="str">
        <f t="shared" si="200"/>
        <v/>
      </c>
      <c r="W2170" s="660" t="str">
        <f t="shared" si="201"/>
        <v/>
      </c>
      <c r="X2170" s="660" t="str">
        <f t="shared" si="202"/>
        <v/>
      </c>
      <c r="Y2170" s="660" t="str">
        <f t="shared" si="203"/>
        <v/>
      </c>
    </row>
    <row r="2171" spans="1:25" ht="16" x14ac:dyDescent="0.2">
      <c r="A2171" s="679"/>
      <c r="B2171" s="679"/>
      <c r="C2171" s="715"/>
      <c r="D2171" s="715"/>
      <c r="S2171" s="660"/>
      <c r="T2171" s="660" t="str">
        <f t="shared" si="198"/>
        <v/>
      </c>
      <c r="U2171" s="660" t="str">
        <f t="shared" si="199"/>
        <v/>
      </c>
      <c r="V2171" s="660" t="str">
        <f t="shared" si="200"/>
        <v/>
      </c>
      <c r="W2171" s="660" t="str">
        <f t="shared" si="201"/>
        <v/>
      </c>
      <c r="X2171" s="660" t="str">
        <f t="shared" si="202"/>
        <v/>
      </c>
      <c r="Y2171" s="660" t="str">
        <f t="shared" si="203"/>
        <v/>
      </c>
    </row>
    <row r="2172" spans="1:25" ht="16" x14ac:dyDescent="0.2">
      <c r="A2172" s="679"/>
      <c r="B2172" s="679"/>
      <c r="C2172" s="715"/>
      <c r="D2172" s="715"/>
      <c r="S2172" s="660"/>
      <c r="T2172" s="660" t="str">
        <f t="shared" si="198"/>
        <v/>
      </c>
      <c r="U2172" s="660" t="str">
        <f t="shared" si="199"/>
        <v/>
      </c>
      <c r="V2172" s="660" t="str">
        <f t="shared" si="200"/>
        <v/>
      </c>
      <c r="W2172" s="660" t="str">
        <f t="shared" si="201"/>
        <v/>
      </c>
      <c r="X2172" s="660" t="str">
        <f t="shared" si="202"/>
        <v/>
      </c>
      <c r="Y2172" s="660" t="str">
        <f t="shared" si="203"/>
        <v/>
      </c>
    </row>
    <row r="2173" spans="1:25" ht="16" x14ac:dyDescent="0.2">
      <c r="A2173" s="679"/>
      <c r="B2173" s="679"/>
      <c r="C2173" s="715"/>
      <c r="D2173" s="715"/>
      <c r="S2173" s="660"/>
      <c r="T2173" s="660" t="str">
        <f t="shared" si="198"/>
        <v/>
      </c>
      <c r="U2173" s="660" t="str">
        <f t="shared" si="199"/>
        <v/>
      </c>
      <c r="V2173" s="660" t="str">
        <f t="shared" si="200"/>
        <v/>
      </c>
      <c r="W2173" s="660" t="str">
        <f t="shared" si="201"/>
        <v/>
      </c>
      <c r="X2173" s="660" t="str">
        <f t="shared" si="202"/>
        <v/>
      </c>
      <c r="Y2173" s="660" t="str">
        <f t="shared" si="203"/>
        <v/>
      </c>
    </row>
    <row r="2174" spans="1:25" ht="16" x14ac:dyDescent="0.2">
      <c r="A2174" s="679"/>
      <c r="B2174" s="679"/>
      <c r="C2174" s="715"/>
      <c r="D2174" s="715"/>
      <c r="S2174" s="660"/>
      <c r="T2174" s="660" t="str">
        <f t="shared" si="198"/>
        <v/>
      </c>
      <c r="U2174" s="660" t="str">
        <f t="shared" si="199"/>
        <v/>
      </c>
      <c r="V2174" s="660" t="str">
        <f t="shared" si="200"/>
        <v/>
      </c>
      <c r="W2174" s="660" t="str">
        <f t="shared" si="201"/>
        <v/>
      </c>
      <c r="X2174" s="660" t="str">
        <f t="shared" si="202"/>
        <v/>
      </c>
      <c r="Y2174" s="660" t="str">
        <f t="shared" si="203"/>
        <v/>
      </c>
    </row>
    <row r="2175" spans="1:25" ht="16" x14ac:dyDescent="0.2">
      <c r="A2175" s="679"/>
      <c r="B2175" s="679"/>
      <c r="C2175" s="715"/>
      <c r="D2175" s="715"/>
      <c r="S2175" s="660"/>
      <c r="T2175" s="660" t="str">
        <f t="shared" si="198"/>
        <v/>
      </c>
      <c r="U2175" s="660" t="str">
        <f t="shared" si="199"/>
        <v/>
      </c>
      <c r="V2175" s="660" t="str">
        <f t="shared" si="200"/>
        <v/>
      </c>
      <c r="W2175" s="660" t="str">
        <f t="shared" si="201"/>
        <v/>
      </c>
      <c r="X2175" s="660" t="str">
        <f t="shared" si="202"/>
        <v/>
      </c>
      <c r="Y2175" s="660" t="str">
        <f t="shared" si="203"/>
        <v/>
      </c>
    </row>
    <row r="2176" spans="1:25" ht="16" x14ac:dyDescent="0.2">
      <c r="A2176" s="679"/>
      <c r="B2176" s="679"/>
      <c r="C2176" s="715"/>
      <c r="D2176" s="715"/>
      <c r="S2176" s="660"/>
      <c r="T2176" s="660" t="str">
        <f t="shared" si="198"/>
        <v/>
      </c>
      <c r="U2176" s="660" t="str">
        <f t="shared" si="199"/>
        <v/>
      </c>
      <c r="V2176" s="660" t="str">
        <f t="shared" si="200"/>
        <v/>
      </c>
      <c r="W2176" s="660" t="str">
        <f t="shared" si="201"/>
        <v/>
      </c>
      <c r="X2176" s="660" t="str">
        <f t="shared" si="202"/>
        <v/>
      </c>
      <c r="Y2176" s="660" t="str">
        <f t="shared" si="203"/>
        <v/>
      </c>
    </row>
    <row r="2177" spans="1:25" ht="16" x14ac:dyDescent="0.2">
      <c r="A2177" s="679"/>
      <c r="B2177" s="679"/>
      <c r="C2177" s="715"/>
      <c r="D2177" s="715"/>
      <c r="S2177" s="660"/>
      <c r="T2177" s="660" t="str">
        <f t="shared" si="198"/>
        <v/>
      </c>
      <c r="U2177" s="660" t="str">
        <f t="shared" si="199"/>
        <v/>
      </c>
      <c r="V2177" s="660" t="str">
        <f t="shared" si="200"/>
        <v/>
      </c>
      <c r="W2177" s="660" t="str">
        <f t="shared" si="201"/>
        <v/>
      </c>
      <c r="X2177" s="660" t="str">
        <f t="shared" si="202"/>
        <v/>
      </c>
      <c r="Y2177" s="660" t="str">
        <f t="shared" si="203"/>
        <v/>
      </c>
    </row>
    <row r="2178" spans="1:25" ht="16" x14ac:dyDescent="0.2">
      <c r="A2178" s="679"/>
      <c r="B2178" s="679"/>
      <c r="C2178" s="715"/>
      <c r="D2178" s="715"/>
      <c r="S2178" s="660"/>
      <c r="T2178" s="660" t="str">
        <f t="shared" si="198"/>
        <v/>
      </c>
      <c r="U2178" s="660" t="str">
        <f t="shared" si="199"/>
        <v/>
      </c>
      <c r="V2178" s="660" t="str">
        <f t="shared" si="200"/>
        <v/>
      </c>
      <c r="W2178" s="660" t="str">
        <f t="shared" si="201"/>
        <v/>
      </c>
      <c r="X2178" s="660" t="str">
        <f t="shared" si="202"/>
        <v/>
      </c>
      <c r="Y2178" s="660" t="str">
        <f t="shared" si="203"/>
        <v/>
      </c>
    </row>
    <row r="2179" spans="1:25" ht="16" x14ac:dyDescent="0.2">
      <c r="A2179" s="679"/>
      <c r="B2179" s="679"/>
      <c r="C2179" s="715"/>
      <c r="D2179" s="715"/>
      <c r="S2179" s="660"/>
      <c r="T2179" s="660" t="str">
        <f t="shared" si="198"/>
        <v/>
      </c>
      <c r="U2179" s="660" t="str">
        <f t="shared" si="199"/>
        <v/>
      </c>
      <c r="V2179" s="660" t="str">
        <f t="shared" si="200"/>
        <v/>
      </c>
      <c r="W2179" s="660" t="str">
        <f t="shared" si="201"/>
        <v/>
      </c>
      <c r="X2179" s="660" t="str">
        <f t="shared" si="202"/>
        <v/>
      </c>
      <c r="Y2179" s="660" t="str">
        <f t="shared" si="203"/>
        <v/>
      </c>
    </row>
    <row r="2180" spans="1:25" ht="16" x14ac:dyDescent="0.2">
      <c r="A2180" s="679"/>
      <c r="B2180" s="679"/>
      <c r="C2180" s="715"/>
      <c r="D2180" s="715"/>
      <c r="S2180" s="660"/>
      <c r="T2180" s="660" t="str">
        <f t="shared" ref="T2180:T2243" si="204">IF(LEN($A2180)&gt;=2,LEFT($A2180,6),"")</f>
        <v/>
      </c>
      <c r="U2180" s="660" t="str">
        <f t="shared" ref="U2180:U2243" si="205">IF(LEN($A2180)&gt;=2,LEFT($A2180,5),"")</f>
        <v/>
      </c>
      <c r="V2180" s="660" t="str">
        <f t="shared" ref="V2180:V2243" si="206">IF(LEN($A2180)&gt;=2,LEFT($A2180,4),"")</f>
        <v/>
      </c>
      <c r="W2180" s="660" t="str">
        <f t="shared" ref="W2180:W2243" si="207">IF(LEN($A2180)&gt;=2,LEFT($A2180,3),"")</f>
        <v/>
      </c>
      <c r="X2180" s="660" t="str">
        <f t="shared" ref="X2180:X2243" si="208">IF(LEN($A2180)&gt;=2,LEFT($A2180,2),"")</f>
        <v/>
      </c>
      <c r="Y2180" s="660" t="str">
        <f t="shared" ref="Y2180:Y2243" si="209">IF(LEN($A2180)&gt;=2,LEFT($A2180,1),"")</f>
        <v/>
      </c>
    </row>
    <row r="2181" spans="1:25" ht="16" x14ac:dyDescent="0.2">
      <c r="A2181" s="679"/>
      <c r="B2181" s="679"/>
      <c r="C2181" s="715"/>
      <c r="D2181" s="715"/>
      <c r="S2181" s="660"/>
      <c r="T2181" s="660" t="str">
        <f t="shared" si="204"/>
        <v/>
      </c>
      <c r="U2181" s="660" t="str">
        <f t="shared" si="205"/>
        <v/>
      </c>
      <c r="V2181" s="660" t="str">
        <f t="shared" si="206"/>
        <v/>
      </c>
      <c r="W2181" s="660" t="str">
        <f t="shared" si="207"/>
        <v/>
      </c>
      <c r="X2181" s="660" t="str">
        <f t="shared" si="208"/>
        <v/>
      </c>
      <c r="Y2181" s="660" t="str">
        <f t="shared" si="209"/>
        <v/>
      </c>
    </row>
    <row r="2182" spans="1:25" ht="16" x14ac:dyDescent="0.2">
      <c r="A2182" s="679"/>
      <c r="B2182" s="679"/>
      <c r="C2182" s="715"/>
      <c r="D2182" s="715"/>
      <c r="S2182" s="660"/>
      <c r="T2182" s="660" t="str">
        <f t="shared" si="204"/>
        <v/>
      </c>
      <c r="U2182" s="660" t="str">
        <f t="shared" si="205"/>
        <v/>
      </c>
      <c r="V2182" s="660" t="str">
        <f t="shared" si="206"/>
        <v/>
      </c>
      <c r="W2182" s="660" t="str">
        <f t="shared" si="207"/>
        <v/>
      </c>
      <c r="X2182" s="660" t="str">
        <f t="shared" si="208"/>
        <v/>
      </c>
      <c r="Y2182" s="660" t="str">
        <f t="shared" si="209"/>
        <v/>
      </c>
    </row>
    <row r="2183" spans="1:25" ht="16" x14ac:dyDescent="0.2">
      <c r="A2183" s="679"/>
      <c r="B2183" s="679"/>
      <c r="C2183" s="715"/>
      <c r="D2183" s="715"/>
      <c r="S2183" s="660"/>
      <c r="T2183" s="660" t="str">
        <f t="shared" si="204"/>
        <v/>
      </c>
      <c r="U2183" s="660" t="str">
        <f t="shared" si="205"/>
        <v/>
      </c>
      <c r="V2183" s="660" t="str">
        <f t="shared" si="206"/>
        <v/>
      </c>
      <c r="W2183" s="660" t="str">
        <f t="shared" si="207"/>
        <v/>
      </c>
      <c r="X2183" s="660" t="str">
        <f t="shared" si="208"/>
        <v/>
      </c>
      <c r="Y2183" s="660" t="str">
        <f t="shared" si="209"/>
        <v/>
      </c>
    </row>
    <row r="2184" spans="1:25" ht="16" x14ac:dyDescent="0.2">
      <c r="A2184" s="679"/>
      <c r="B2184" s="679"/>
      <c r="C2184" s="715"/>
      <c r="D2184" s="715"/>
      <c r="S2184" s="660"/>
      <c r="T2184" s="660" t="str">
        <f t="shared" si="204"/>
        <v/>
      </c>
      <c r="U2184" s="660" t="str">
        <f t="shared" si="205"/>
        <v/>
      </c>
      <c r="V2184" s="660" t="str">
        <f t="shared" si="206"/>
        <v/>
      </c>
      <c r="W2184" s="660" t="str">
        <f t="shared" si="207"/>
        <v/>
      </c>
      <c r="X2184" s="660" t="str">
        <f t="shared" si="208"/>
        <v/>
      </c>
      <c r="Y2184" s="660" t="str">
        <f t="shared" si="209"/>
        <v/>
      </c>
    </row>
    <row r="2185" spans="1:25" ht="16" x14ac:dyDescent="0.2">
      <c r="A2185" s="679"/>
      <c r="B2185" s="679"/>
      <c r="C2185" s="715"/>
      <c r="D2185" s="715"/>
      <c r="S2185" s="660"/>
      <c r="T2185" s="660" t="str">
        <f t="shared" si="204"/>
        <v/>
      </c>
      <c r="U2185" s="660" t="str">
        <f t="shared" si="205"/>
        <v/>
      </c>
      <c r="V2185" s="660" t="str">
        <f t="shared" si="206"/>
        <v/>
      </c>
      <c r="W2185" s="660" t="str">
        <f t="shared" si="207"/>
        <v/>
      </c>
      <c r="X2185" s="660" t="str">
        <f t="shared" si="208"/>
        <v/>
      </c>
      <c r="Y2185" s="660" t="str">
        <f t="shared" si="209"/>
        <v/>
      </c>
    </row>
    <row r="2186" spans="1:25" ht="16" x14ac:dyDescent="0.2">
      <c r="A2186" s="679"/>
      <c r="B2186" s="679"/>
      <c r="C2186" s="715"/>
      <c r="D2186" s="715"/>
      <c r="S2186" s="660"/>
      <c r="T2186" s="660" t="str">
        <f t="shared" si="204"/>
        <v/>
      </c>
      <c r="U2186" s="660" t="str">
        <f t="shared" si="205"/>
        <v/>
      </c>
      <c r="V2186" s="660" t="str">
        <f t="shared" si="206"/>
        <v/>
      </c>
      <c r="W2186" s="660" t="str">
        <f t="shared" si="207"/>
        <v/>
      </c>
      <c r="X2186" s="660" t="str">
        <f t="shared" si="208"/>
        <v/>
      </c>
      <c r="Y2186" s="660" t="str">
        <f t="shared" si="209"/>
        <v/>
      </c>
    </row>
    <row r="2187" spans="1:25" ht="16" x14ac:dyDescent="0.2">
      <c r="A2187" s="679"/>
      <c r="B2187" s="679"/>
      <c r="C2187" s="715"/>
      <c r="D2187" s="715"/>
      <c r="S2187" s="660"/>
      <c r="T2187" s="660" t="str">
        <f t="shared" si="204"/>
        <v/>
      </c>
      <c r="U2187" s="660" t="str">
        <f t="shared" si="205"/>
        <v/>
      </c>
      <c r="V2187" s="660" t="str">
        <f t="shared" si="206"/>
        <v/>
      </c>
      <c r="W2187" s="660" t="str">
        <f t="shared" si="207"/>
        <v/>
      </c>
      <c r="X2187" s="660" t="str">
        <f t="shared" si="208"/>
        <v/>
      </c>
      <c r="Y2187" s="660" t="str">
        <f t="shared" si="209"/>
        <v/>
      </c>
    </row>
    <row r="2188" spans="1:25" ht="16" x14ac:dyDescent="0.2">
      <c r="A2188" s="679"/>
      <c r="B2188" s="679"/>
      <c r="C2188" s="715"/>
      <c r="D2188" s="715"/>
      <c r="S2188" s="660"/>
      <c r="T2188" s="660" t="str">
        <f t="shared" si="204"/>
        <v/>
      </c>
      <c r="U2188" s="660" t="str">
        <f t="shared" si="205"/>
        <v/>
      </c>
      <c r="V2188" s="660" t="str">
        <f t="shared" si="206"/>
        <v/>
      </c>
      <c r="W2188" s="660" t="str">
        <f t="shared" si="207"/>
        <v/>
      </c>
      <c r="X2188" s="660" t="str">
        <f t="shared" si="208"/>
        <v/>
      </c>
      <c r="Y2188" s="660" t="str">
        <f t="shared" si="209"/>
        <v/>
      </c>
    </row>
    <row r="2189" spans="1:25" ht="16" x14ac:dyDescent="0.2">
      <c r="A2189" s="679"/>
      <c r="B2189" s="679"/>
      <c r="C2189" s="715"/>
      <c r="D2189" s="715"/>
      <c r="S2189" s="660"/>
      <c r="T2189" s="660" t="str">
        <f t="shared" si="204"/>
        <v/>
      </c>
      <c r="U2189" s="660" t="str">
        <f t="shared" si="205"/>
        <v/>
      </c>
      <c r="V2189" s="660" t="str">
        <f t="shared" si="206"/>
        <v/>
      </c>
      <c r="W2189" s="660" t="str">
        <f t="shared" si="207"/>
        <v/>
      </c>
      <c r="X2189" s="660" t="str">
        <f t="shared" si="208"/>
        <v/>
      </c>
      <c r="Y2189" s="660" t="str">
        <f t="shared" si="209"/>
        <v/>
      </c>
    </row>
    <row r="2190" spans="1:25" ht="16" x14ac:dyDescent="0.2">
      <c r="A2190" s="679"/>
      <c r="B2190" s="679"/>
      <c r="C2190" s="715"/>
      <c r="D2190" s="715"/>
      <c r="S2190" s="660"/>
      <c r="T2190" s="660" t="str">
        <f t="shared" si="204"/>
        <v/>
      </c>
      <c r="U2190" s="660" t="str">
        <f t="shared" si="205"/>
        <v/>
      </c>
      <c r="V2190" s="660" t="str">
        <f t="shared" si="206"/>
        <v/>
      </c>
      <c r="W2190" s="660" t="str">
        <f t="shared" si="207"/>
        <v/>
      </c>
      <c r="X2190" s="660" t="str">
        <f t="shared" si="208"/>
        <v/>
      </c>
      <c r="Y2190" s="660" t="str">
        <f t="shared" si="209"/>
        <v/>
      </c>
    </row>
    <row r="2191" spans="1:25" ht="16" x14ac:dyDescent="0.2">
      <c r="A2191" s="679"/>
      <c r="B2191" s="679"/>
      <c r="C2191" s="715"/>
      <c r="D2191" s="715"/>
      <c r="S2191" s="660"/>
      <c r="T2191" s="660" t="str">
        <f t="shared" si="204"/>
        <v/>
      </c>
      <c r="U2191" s="660" t="str">
        <f t="shared" si="205"/>
        <v/>
      </c>
      <c r="V2191" s="660" t="str">
        <f t="shared" si="206"/>
        <v/>
      </c>
      <c r="W2191" s="660" t="str">
        <f t="shared" si="207"/>
        <v/>
      </c>
      <c r="X2191" s="660" t="str">
        <f t="shared" si="208"/>
        <v/>
      </c>
      <c r="Y2191" s="660" t="str">
        <f t="shared" si="209"/>
        <v/>
      </c>
    </row>
    <row r="2192" spans="1:25" ht="16" x14ac:dyDescent="0.2">
      <c r="A2192" s="679"/>
      <c r="B2192" s="679"/>
      <c r="C2192" s="715"/>
      <c r="D2192" s="715"/>
      <c r="S2192" s="660"/>
      <c r="T2192" s="660" t="str">
        <f t="shared" si="204"/>
        <v/>
      </c>
      <c r="U2192" s="660" t="str">
        <f t="shared" si="205"/>
        <v/>
      </c>
      <c r="V2192" s="660" t="str">
        <f t="shared" si="206"/>
        <v/>
      </c>
      <c r="W2192" s="660" t="str">
        <f t="shared" si="207"/>
        <v/>
      </c>
      <c r="X2192" s="660" t="str">
        <f t="shared" si="208"/>
        <v/>
      </c>
      <c r="Y2192" s="660" t="str">
        <f t="shared" si="209"/>
        <v/>
      </c>
    </row>
    <row r="2193" spans="1:25" ht="16" x14ac:dyDescent="0.2">
      <c r="A2193" s="679"/>
      <c r="B2193" s="679"/>
      <c r="C2193" s="715"/>
      <c r="D2193" s="715"/>
      <c r="S2193" s="660"/>
      <c r="T2193" s="660" t="str">
        <f t="shared" si="204"/>
        <v/>
      </c>
      <c r="U2193" s="660" t="str">
        <f t="shared" si="205"/>
        <v/>
      </c>
      <c r="V2193" s="660" t="str">
        <f t="shared" si="206"/>
        <v/>
      </c>
      <c r="W2193" s="660" t="str">
        <f t="shared" si="207"/>
        <v/>
      </c>
      <c r="X2193" s="660" t="str">
        <f t="shared" si="208"/>
        <v/>
      </c>
      <c r="Y2193" s="660" t="str">
        <f t="shared" si="209"/>
        <v/>
      </c>
    </row>
    <row r="2194" spans="1:25" ht="16" x14ac:dyDescent="0.2">
      <c r="A2194" s="679"/>
      <c r="B2194" s="679"/>
      <c r="C2194" s="715"/>
      <c r="D2194" s="715"/>
      <c r="S2194" s="660"/>
      <c r="T2194" s="660" t="str">
        <f t="shared" si="204"/>
        <v/>
      </c>
      <c r="U2194" s="660" t="str">
        <f t="shared" si="205"/>
        <v/>
      </c>
      <c r="V2194" s="660" t="str">
        <f t="shared" si="206"/>
        <v/>
      </c>
      <c r="W2194" s="660" t="str">
        <f t="shared" si="207"/>
        <v/>
      </c>
      <c r="X2194" s="660" t="str">
        <f t="shared" si="208"/>
        <v/>
      </c>
      <c r="Y2194" s="660" t="str">
        <f t="shared" si="209"/>
        <v/>
      </c>
    </row>
    <row r="2195" spans="1:25" ht="16" x14ac:dyDescent="0.2">
      <c r="A2195" s="679"/>
      <c r="B2195" s="679"/>
      <c r="C2195" s="715"/>
      <c r="D2195" s="715"/>
      <c r="S2195" s="660"/>
      <c r="T2195" s="660" t="str">
        <f t="shared" si="204"/>
        <v/>
      </c>
      <c r="U2195" s="660" t="str">
        <f t="shared" si="205"/>
        <v/>
      </c>
      <c r="V2195" s="660" t="str">
        <f t="shared" si="206"/>
        <v/>
      </c>
      <c r="W2195" s="660" t="str">
        <f t="shared" si="207"/>
        <v/>
      </c>
      <c r="X2195" s="660" t="str">
        <f t="shared" si="208"/>
        <v/>
      </c>
      <c r="Y2195" s="660" t="str">
        <f t="shared" si="209"/>
        <v/>
      </c>
    </row>
    <row r="2196" spans="1:25" ht="16" x14ac:dyDescent="0.2">
      <c r="A2196" s="679"/>
      <c r="B2196" s="679"/>
      <c r="C2196" s="715"/>
      <c r="D2196" s="715"/>
      <c r="S2196" s="660"/>
      <c r="T2196" s="660" t="str">
        <f t="shared" si="204"/>
        <v/>
      </c>
      <c r="U2196" s="660" t="str">
        <f t="shared" si="205"/>
        <v/>
      </c>
      <c r="V2196" s="660" t="str">
        <f t="shared" si="206"/>
        <v/>
      </c>
      <c r="W2196" s="660" t="str">
        <f t="shared" si="207"/>
        <v/>
      </c>
      <c r="X2196" s="660" t="str">
        <f t="shared" si="208"/>
        <v/>
      </c>
      <c r="Y2196" s="660" t="str">
        <f t="shared" si="209"/>
        <v/>
      </c>
    </row>
    <row r="2197" spans="1:25" ht="16" x14ac:dyDescent="0.2">
      <c r="A2197" s="679"/>
      <c r="B2197" s="679"/>
      <c r="C2197" s="715"/>
      <c r="D2197" s="715"/>
      <c r="S2197" s="660"/>
      <c r="T2197" s="660" t="str">
        <f t="shared" si="204"/>
        <v/>
      </c>
      <c r="U2197" s="660" t="str">
        <f t="shared" si="205"/>
        <v/>
      </c>
      <c r="V2197" s="660" t="str">
        <f t="shared" si="206"/>
        <v/>
      </c>
      <c r="W2197" s="660" t="str">
        <f t="shared" si="207"/>
        <v/>
      </c>
      <c r="X2197" s="660" t="str">
        <f t="shared" si="208"/>
        <v/>
      </c>
      <c r="Y2197" s="660" t="str">
        <f t="shared" si="209"/>
        <v/>
      </c>
    </row>
    <row r="2198" spans="1:25" ht="16" x14ac:dyDescent="0.2">
      <c r="A2198" s="679"/>
      <c r="B2198" s="679"/>
      <c r="C2198" s="715"/>
      <c r="D2198" s="715"/>
      <c r="S2198" s="660"/>
      <c r="T2198" s="660" t="str">
        <f t="shared" si="204"/>
        <v/>
      </c>
      <c r="U2198" s="660" t="str">
        <f t="shared" si="205"/>
        <v/>
      </c>
      <c r="V2198" s="660" t="str">
        <f t="shared" si="206"/>
        <v/>
      </c>
      <c r="W2198" s="660" t="str">
        <f t="shared" si="207"/>
        <v/>
      </c>
      <c r="X2198" s="660" t="str">
        <f t="shared" si="208"/>
        <v/>
      </c>
      <c r="Y2198" s="660" t="str">
        <f t="shared" si="209"/>
        <v/>
      </c>
    </row>
    <row r="2199" spans="1:25" ht="16" x14ac:dyDescent="0.2">
      <c r="A2199" s="679"/>
      <c r="B2199" s="679"/>
      <c r="C2199" s="715"/>
      <c r="D2199" s="715"/>
      <c r="S2199" s="660"/>
      <c r="T2199" s="660" t="str">
        <f t="shared" si="204"/>
        <v/>
      </c>
      <c r="U2199" s="660" t="str">
        <f t="shared" si="205"/>
        <v/>
      </c>
      <c r="V2199" s="660" t="str">
        <f t="shared" si="206"/>
        <v/>
      </c>
      <c r="W2199" s="660" t="str">
        <f t="shared" si="207"/>
        <v/>
      </c>
      <c r="X2199" s="660" t="str">
        <f t="shared" si="208"/>
        <v/>
      </c>
      <c r="Y2199" s="660" t="str">
        <f t="shared" si="209"/>
        <v/>
      </c>
    </row>
    <row r="2200" spans="1:25" ht="16" x14ac:dyDescent="0.2">
      <c r="A2200" s="679"/>
      <c r="B2200" s="679"/>
      <c r="C2200" s="715"/>
      <c r="D2200" s="715"/>
      <c r="S2200" s="660"/>
      <c r="T2200" s="660" t="str">
        <f t="shared" si="204"/>
        <v/>
      </c>
      <c r="U2200" s="660" t="str">
        <f t="shared" si="205"/>
        <v/>
      </c>
      <c r="V2200" s="660" t="str">
        <f t="shared" si="206"/>
        <v/>
      </c>
      <c r="W2200" s="660" t="str">
        <f t="shared" si="207"/>
        <v/>
      </c>
      <c r="X2200" s="660" t="str">
        <f t="shared" si="208"/>
        <v/>
      </c>
      <c r="Y2200" s="660" t="str">
        <f t="shared" si="209"/>
        <v/>
      </c>
    </row>
    <row r="2201" spans="1:25" ht="16" x14ac:dyDescent="0.2">
      <c r="A2201" s="679"/>
      <c r="B2201" s="679"/>
      <c r="C2201" s="715"/>
      <c r="D2201" s="715"/>
      <c r="S2201" s="660"/>
      <c r="T2201" s="660" t="str">
        <f t="shared" si="204"/>
        <v/>
      </c>
      <c r="U2201" s="660" t="str">
        <f t="shared" si="205"/>
        <v/>
      </c>
      <c r="V2201" s="660" t="str">
        <f t="shared" si="206"/>
        <v/>
      </c>
      <c r="W2201" s="660" t="str">
        <f t="shared" si="207"/>
        <v/>
      </c>
      <c r="X2201" s="660" t="str">
        <f t="shared" si="208"/>
        <v/>
      </c>
      <c r="Y2201" s="660" t="str">
        <f t="shared" si="209"/>
        <v/>
      </c>
    </row>
    <row r="2202" spans="1:25" ht="16" x14ac:dyDescent="0.2">
      <c r="A2202" s="679"/>
      <c r="B2202" s="679"/>
      <c r="C2202" s="715"/>
      <c r="D2202" s="715"/>
      <c r="S2202" s="660"/>
      <c r="T2202" s="660" t="str">
        <f t="shared" si="204"/>
        <v/>
      </c>
      <c r="U2202" s="660" t="str">
        <f t="shared" si="205"/>
        <v/>
      </c>
      <c r="V2202" s="660" t="str">
        <f t="shared" si="206"/>
        <v/>
      </c>
      <c r="W2202" s="660" t="str">
        <f t="shared" si="207"/>
        <v/>
      </c>
      <c r="X2202" s="660" t="str">
        <f t="shared" si="208"/>
        <v/>
      </c>
      <c r="Y2202" s="660" t="str">
        <f t="shared" si="209"/>
        <v/>
      </c>
    </row>
    <row r="2203" spans="1:25" ht="16" x14ac:dyDescent="0.2">
      <c r="A2203" s="679"/>
      <c r="B2203" s="679"/>
      <c r="C2203" s="715"/>
      <c r="D2203" s="715"/>
      <c r="S2203" s="660"/>
      <c r="T2203" s="660" t="str">
        <f t="shared" si="204"/>
        <v/>
      </c>
      <c r="U2203" s="660" t="str">
        <f t="shared" si="205"/>
        <v/>
      </c>
      <c r="V2203" s="660" t="str">
        <f t="shared" si="206"/>
        <v/>
      </c>
      <c r="W2203" s="660" t="str">
        <f t="shared" si="207"/>
        <v/>
      </c>
      <c r="X2203" s="660" t="str">
        <f t="shared" si="208"/>
        <v/>
      </c>
      <c r="Y2203" s="660" t="str">
        <f t="shared" si="209"/>
        <v/>
      </c>
    </row>
    <row r="2204" spans="1:25" ht="16" x14ac:dyDescent="0.2">
      <c r="A2204" s="679"/>
      <c r="B2204" s="679"/>
      <c r="C2204" s="715"/>
      <c r="D2204" s="715"/>
      <c r="S2204" s="660"/>
      <c r="T2204" s="660" t="str">
        <f t="shared" si="204"/>
        <v/>
      </c>
      <c r="U2204" s="660" t="str">
        <f t="shared" si="205"/>
        <v/>
      </c>
      <c r="V2204" s="660" t="str">
        <f t="shared" si="206"/>
        <v/>
      </c>
      <c r="W2204" s="660" t="str">
        <f t="shared" si="207"/>
        <v/>
      </c>
      <c r="X2204" s="660" t="str">
        <f t="shared" si="208"/>
        <v/>
      </c>
      <c r="Y2204" s="660" t="str">
        <f t="shared" si="209"/>
        <v/>
      </c>
    </row>
    <row r="2205" spans="1:25" ht="16" x14ac:dyDescent="0.2">
      <c r="A2205" s="679"/>
      <c r="B2205" s="679"/>
      <c r="C2205" s="715"/>
      <c r="D2205" s="715"/>
      <c r="S2205" s="660"/>
      <c r="T2205" s="660" t="str">
        <f t="shared" si="204"/>
        <v/>
      </c>
      <c r="U2205" s="660" t="str">
        <f t="shared" si="205"/>
        <v/>
      </c>
      <c r="V2205" s="660" t="str">
        <f t="shared" si="206"/>
        <v/>
      </c>
      <c r="W2205" s="660" t="str">
        <f t="shared" si="207"/>
        <v/>
      </c>
      <c r="X2205" s="660" t="str">
        <f t="shared" si="208"/>
        <v/>
      </c>
      <c r="Y2205" s="660" t="str">
        <f t="shared" si="209"/>
        <v/>
      </c>
    </row>
    <row r="2206" spans="1:25" ht="16" x14ac:dyDescent="0.2">
      <c r="A2206" s="679"/>
      <c r="B2206" s="679"/>
      <c r="C2206" s="715"/>
      <c r="D2206" s="715"/>
      <c r="S2206" s="660"/>
      <c r="T2206" s="660" t="str">
        <f t="shared" si="204"/>
        <v/>
      </c>
      <c r="U2206" s="660" t="str">
        <f t="shared" si="205"/>
        <v/>
      </c>
      <c r="V2206" s="660" t="str">
        <f t="shared" si="206"/>
        <v/>
      </c>
      <c r="W2206" s="660" t="str">
        <f t="shared" si="207"/>
        <v/>
      </c>
      <c r="X2206" s="660" t="str">
        <f t="shared" si="208"/>
        <v/>
      </c>
      <c r="Y2206" s="660" t="str">
        <f t="shared" si="209"/>
        <v/>
      </c>
    </row>
    <row r="2207" spans="1:25" ht="16" x14ac:dyDescent="0.2">
      <c r="A2207" s="679"/>
      <c r="B2207" s="679"/>
      <c r="C2207" s="715"/>
      <c r="D2207" s="715"/>
      <c r="S2207" s="660"/>
      <c r="T2207" s="660" t="str">
        <f t="shared" si="204"/>
        <v/>
      </c>
      <c r="U2207" s="660" t="str">
        <f t="shared" si="205"/>
        <v/>
      </c>
      <c r="V2207" s="660" t="str">
        <f t="shared" si="206"/>
        <v/>
      </c>
      <c r="W2207" s="660" t="str">
        <f t="shared" si="207"/>
        <v/>
      </c>
      <c r="X2207" s="660" t="str">
        <f t="shared" si="208"/>
        <v/>
      </c>
      <c r="Y2207" s="660" t="str">
        <f t="shared" si="209"/>
        <v/>
      </c>
    </row>
    <row r="2208" spans="1:25" ht="16" x14ac:dyDescent="0.2">
      <c r="A2208" s="679"/>
      <c r="B2208" s="679"/>
      <c r="C2208" s="715"/>
      <c r="D2208" s="715"/>
      <c r="S2208" s="660"/>
      <c r="T2208" s="660" t="str">
        <f t="shared" si="204"/>
        <v/>
      </c>
      <c r="U2208" s="660" t="str">
        <f t="shared" si="205"/>
        <v/>
      </c>
      <c r="V2208" s="660" t="str">
        <f t="shared" si="206"/>
        <v/>
      </c>
      <c r="W2208" s="660" t="str">
        <f t="shared" si="207"/>
        <v/>
      </c>
      <c r="X2208" s="660" t="str">
        <f t="shared" si="208"/>
        <v/>
      </c>
      <c r="Y2208" s="660" t="str">
        <f t="shared" si="209"/>
        <v/>
      </c>
    </row>
    <row r="2209" spans="1:25" ht="16" x14ac:dyDescent="0.2">
      <c r="A2209" s="679"/>
      <c r="B2209" s="679"/>
      <c r="C2209" s="715"/>
      <c r="D2209" s="715"/>
      <c r="S2209" s="660"/>
      <c r="T2209" s="660" t="str">
        <f t="shared" si="204"/>
        <v/>
      </c>
      <c r="U2209" s="660" t="str">
        <f t="shared" si="205"/>
        <v/>
      </c>
      <c r="V2209" s="660" t="str">
        <f t="shared" si="206"/>
        <v/>
      </c>
      <c r="W2209" s="660" t="str">
        <f t="shared" si="207"/>
        <v/>
      </c>
      <c r="X2209" s="660" t="str">
        <f t="shared" si="208"/>
        <v/>
      </c>
      <c r="Y2209" s="660" t="str">
        <f t="shared" si="209"/>
        <v/>
      </c>
    </row>
    <row r="2210" spans="1:25" ht="16" x14ac:dyDescent="0.2">
      <c r="A2210" s="679"/>
      <c r="B2210" s="679"/>
      <c r="C2210" s="715"/>
      <c r="D2210" s="715"/>
      <c r="S2210" s="660"/>
      <c r="T2210" s="660" t="str">
        <f t="shared" si="204"/>
        <v/>
      </c>
      <c r="U2210" s="660" t="str">
        <f t="shared" si="205"/>
        <v/>
      </c>
      <c r="V2210" s="660" t="str">
        <f t="shared" si="206"/>
        <v/>
      </c>
      <c r="W2210" s="660" t="str">
        <f t="shared" si="207"/>
        <v/>
      </c>
      <c r="X2210" s="660" t="str">
        <f t="shared" si="208"/>
        <v/>
      </c>
      <c r="Y2210" s="660" t="str">
        <f t="shared" si="209"/>
        <v/>
      </c>
    </row>
    <row r="2211" spans="1:25" ht="16" x14ac:dyDescent="0.2">
      <c r="A2211" s="679"/>
      <c r="B2211" s="679"/>
      <c r="C2211" s="715"/>
      <c r="D2211" s="715"/>
      <c r="S2211" s="660"/>
      <c r="T2211" s="660" t="str">
        <f t="shared" si="204"/>
        <v/>
      </c>
      <c r="U2211" s="660" t="str">
        <f t="shared" si="205"/>
        <v/>
      </c>
      <c r="V2211" s="660" t="str">
        <f t="shared" si="206"/>
        <v/>
      </c>
      <c r="W2211" s="660" t="str">
        <f t="shared" si="207"/>
        <v/>
      </c>
      <c r="X2211" s="660" t="str">
        <f t="shared" si="208"/>
        <v/>
      </c>
      <c r="Y2211" s="660" t="str">
        <f t="shared" si="209"/>
        <v/>
      </c>
    </row>
    <row r="2212" spans="1:25" ht="16" x14ac:dyDescent="0.2">
      <c r="A2212" s="679"/>
      <c r="B2212" s="679"/>
      <c r="C2212" s="715"/>
      <c r="D2212" s="715"/>
      <c r="S2212" s="660"/>
      <c r="T2212" s="660" t="str">
        <f t="shared" si="204"/>
        <v/>
      </c>
      <c r="U2212" s="660" t="str">
        <f t="shared" si="205"/>
        <v/>
      </c>
      <c r="V2212" s="660" t="str">
        <f t="shared" si="206"/>
        <v/>
      </c>
      <c r="W2212" s="660" t="str">
        <f t="shared" si="207"/>
        <v/>
      </c>
      <c r="X2212" s="660" t="str">
        <f t="shared" si="208"/>
        <v/>
      </c>
      <c r="Y2212" s="660" t="str">
        <f t="shared" si="209"/>
        <v/>
      </c>
    </row>
    <row r="2213" spans="1:25" ht="16" x14ac:dyDescent="0.2">
      <c r="A2213" s="679"/>
      <c r="B2213" s="679"/>
      <c r="C2213" s="715"/>
      <c r="D2213" s="715"/>
      <c r="S2213" s="660"/>
      <c r="T2213" s="660" t="str">
        <f t="shared" si="204"/>
        <v/>
      </c>
      <c r="U2213" s="660" t="str">
        <f t="shared" si="205"/>
        <v/>
      </c>
      <c r="V2213" s="660" t="str">
        <f t="shared" si="206"/>
        <v/>
      </c>
      <c r="W2213" s="660" t="str">
        <f t="shared" si="207"/>
        <v/>
      </c>
      <c r="X2213" s="660" t="str">
        <f t="shared" si="208"/>
        <v/>
      </c>
      <c r="Y2213" s="660" t="str">
        <f t="shared" si="209"/>
        <v/>
      </c>
    </row>
    <row r="2214" spans="1:25" ht="16" x14ac:dyDescent="0.2">
      <c r="A2214" s="679"/>
      <c r="B2214" s="679"/>
      <c r="C2214" s="715"/>
      <c r="D2214" s="715"/>
      <c r="S2214" s="660"/>
      <c r="T2214" s="660" t="str">
        <f t="shared" si="204"/>
        <v/>
      </c>
      <c r="U2214" s="660" t="str">
        <f t="shared" si="205"/>
        <v/>
      </c>
      <c r="V2214" s="660" t="str">
        <f t="shared" si="206"/>
        <v/>
      </c>
      <c r="W2214" s="660" t="str">
        <f t="shared" si="207"/>
        <v/>
      </c>
      <c r="X2214" s="660" t="str">
        <f t="shared" si="208"/>
        <v/>
      </c>
      <c r="Y2214" s="660" t="str">
        <f t="shared" si="209"/>
        <v/>
      </c>
    </row>
    <row r="2215" spans="1:25" ht="16" x14ac:dyDescent="0.2">
      <c r="A2215" s="679"/>
      <c r="B2215" s="679"/>
      <c r="C2215" s="715"/>
      <c r="D2215" s="715"/>
      <c r="S2215" s="660"/>
      <c r="T2215" s="660" t="str">
        <f t="shared" si="204"/>
        <v/>
      </c>
      <c r="U2215" s="660" t="str">
        <f t="shared" si="205"/>
        <v/>
      </c>
      <c r="V2215" s="660" t="str">
        <f t="shared" si="206"/>
        <v/>
      </c>
      <c r="W2215" s="660" t="str">
        <f t="shared" si="207"/>
        <v/>
      </c>
      <c r="X2215" s="660" t="str">
        <f t="shared" si="208"/>
        <v/>
      </c>
      <c r="Y2215" s="660" t="str">
        <f t="shared" si="209"/>
        <v/>
      </c>
    </row>
    <row r="2216" spans="1:25" ht="16" x14ac:dyDescent="0.2">
      <c r="A2216" s="679"/>
      <c r="B2216" s="679"/>
      <c r="C2216" s="715"/>
      <c r="D2216" s="715"/>
      <c r="S2216" s="660"/>
      <c r="T2216" s="660" t="str">
        <f t="shared" si="204"/>
        <v/>
      </c>
      <c r="U2216" s="660" t="str">
        <f t="shared" si="205"/>
        <v/>
      </c>
      <c r="V2216" s="660" t="str">
        <f t="shared" si="206"/>
        <v/>
      </c>
      <c r="W2216" s="660" t="str">
        <f t="shared" si="207"/>
        <v/>
      </c>
      <c r="X2216" s="660" t="str">
        <f t="shared" si="208"/>
        <v/>
      </c>
      <c r="Y2216" s="660" t="str">
        <f t="shared" si="209"/>
        <v/>
      </c>
    </row>
    <row r="2217" spans="1:25" ht="16" x14ac:dyDescent="0.2">
      <c r="A2217" s="679"/>
      <c r="B2217" s="679"/>
      <c r="C2217" s="715"/>
      <c r="D2217" s="715"/>
      <c r="S2217" s="660"/>
      <c r="T2217" s="660" t="str">
        <f t="shared" si="204"/>
        <v/>
      </c>
      <c r="U2217" s="660" t="str">
        <f t="shared" si="205"/>
        <v/>
      </c>
      <c r="V2217" s="660" t="str">
        <f t="shared" si="206"/>
        <v/>
      </c>
      <c r="W2217" s="660" t="str">
        <f t="shared" si="207"/>
        <v/>
      </c>
      <c r="X2217" s="660" t="str">
        <f t="shared" si="208"/>
        <v/>
      </c>
      <c r="Y2217" s="660" t="str">
        <f t="shared" si="209"/>
        <v/>
      </c>
    </row>
    <row r="2218" spans="1:25" ht="16" x14ac:dyDescent="0.2">
      <c r="A2218" s="679"/>
      <c r="B2218" s="679"/>
      <c r="C2218" s="715"/>
      <c r="D2218" s="715"/>
      <c r="S2218" s="660"/>
      <c r="T2218" s="660" t="str">
        <f t="shared" si="204"/>
        <v/>
      </c>
      <c r="U2218" s="660" t="str">
        <f t="shared" si="205"/>
        <v/>
      </c>
      <c r="V2218" s="660" t="str">
        <f t="shared" si="206"/>
        <v/>
      </c>
      <c r="W2218" s="660" t="str">
        <f t="shared" si="207"/>
        <v/>
      </c>
      <c r="X2218" s="660" t="str">
        <f t="shared" si="208"/>
        <v/>
      </c>
      <c r="Y2218" s="660" t="str">
        <f t="shared" si="209"/>
        <v/>
      </c>
    </row>
    <row r="2219" spans="1:25" ht="16" x14ac:dyDescent="0.2">
      <c r="A2219" s="679"/>
      <c r="B2219" s="679"/>
      <c r="C2219" s="715"/>
      <c r="D2219" s="715"/>
      <c r="S2219" s="660"/>
      <c r="T2219" s="660" t="str">
        <f t="shared" si="204"/>
        <v/>
      </c>
      <c r="U2219" s="660" t="str">
        <f t="shared" si="205"/>
        <v/>
      </c>
      <c r="V2219" s="660" t="str">
        <f t="shared" si="206"/>
        <v/>
      </c>
      <c r="W2219" s="660" t="str">
        <f t="shared" si="207"/>
        <v/>
      </c>
      <c r="X2219" s="660" t="str">
        <f t="shared" si="208"/>
        <v/>
      </c>
      <c r="Y2219" s="660" t="str">
        <f t="shared" si="209"/>
        <v/>
      </c>
    </row>
    <row r="2220" spans="1:25" ht="16" x14ac:dyDescent="0.2">
      <c r="A2220" s="679"/>
      <c r="B2220" s="679"/>
      <c r="C2220" s="715"/>
      <c r="D2220" s="715"/>
      <c r="S2220" s="660"/>
      <c r="T2220" s="660" t="str">
        <f t="shared" si="204"/>
        <v/>
      </c>
      <c r="U2220" s="660" t="str">
        <f t="shared" si="205"/>
        <v/>
      </c>
      <c r="V2220" s="660" t="str">
        <f t="shared" si="206"/>
        <v/>
      </c>
      <c r="W2220" s="660" t="str">
        <f t="shared" si="207"/>
        <v/>
      </c>
      <c r="X2220" s="660" t="str">
        <f t="shared" si="208"/>
        <v/>
      </c>
      <c r="Y2220" s="660" t="str">
        <f t="shared" si="209"/>
        <v/>
      </c>
    </row>
    <row r="2221" spans="1:25" ht="16" x14ac:dyDescent="0.2">
      <c r="A2221" s="679"/>
      <c r="B2221" s="679"/>
      <c r="C2221" s="715"/>
      <c r="D2221" s="715"/>
      <c r="S2221" s="660"/>
      <c r="T2221" s="660" t="str">
        <f t="shared" si="204"/>
        <v/>
      </c>
      <c r="U2221" s="660" t="str">
        <f t="shared" si="205"/>
        <v/>
      </c>
      <c r="V2221" s="660" t="str">
        <f t="shared" si="206"/>
        <v/>
      </c>
      <c r="W2221" s="660" t="str">
        <f t="shared" si="207"/>
        <v/>
      </c>
      <c r="X2221" s="660" t="str">
        <f t="shared" si="208"/>
        <v/>
      </c>
      <c r="Y2221" s="660" t="str">
        <f t="shared" si="209"/>
        <v/>
      </c>
    </row>
    <row r="2222" spans="1:25" ht="16" x14ac:dyDescent="0.2">
      <c r="A2222" s="679"/>
      <c r="B2222" s="679"/>
      <c r="C2222" s="715"/>
      <c r="D2222" s="715"/>
      <c r="S2222" s="660"/>
      <c r="T2222" s="660" t="str">
        <f t="shared" si="204"/>
        <v/>
      </c>
      <c r="U2222" s="660" t="str">
        <f t="shared" si="205"/>
        <v/>
      </c>
      <c r="V2222" s="660" t="str">
        <f t="shared" si="206"/>
        <v/>
      </c>
      <c r="W2222" s="660" t="str">
        <f t="shared" si="207"/>
        <v/>
      </c>
      <c r="X2222" s="660" t="str">
        <f t="shared" si="208"/>
        <v/>
      </c>
      <c r="Y2222" s="660" t="str">
        <f t="shared" si="209"/>
        <v/>
      </c>
    </row>
    <row r="2223" spans="1:25" ht="16" x14ac:dyDescent="0.2">
      <c r="A2223" s="679"/>
      <c r="B2223" s="679"/>
      <c r="C2223" s="715"/>
      <c r="D2223" s="715"/>
      <c r="S2223" s="660"/>
      <c r="T2223" s="660" t="str">
        <f t="shared" si="204"/>
        <v/>
      </c>
      <c r="U2223" s="660" t="str">
        <f t="shared" si="205"/>
        <v/>
      </c>
      <c r="V2223" s="660" t="str">
        <f t="shared" si="206"/>
        <v/>
      </c>
      <c r="W2223" s="660" t="str">
        <f t="shared" si="207"/>
        <v/>
      </c>
      <c r="X2223" s="660" t="str">
        <f t="shared" si="208"/>
        <v/>
      </c>
      <c r="Y2223" s="660" t="str">
        <f t="shared" si="209"/>
        <v/>
      </c>
    </row>
    <row r="2224" spans="1:25" ht="16" x14ac:dyDescent="0.2">
      <c r="A2224" s="679"/>
      <c r="B2224" s="679"/>
      <c r="C2224" s="715"/>
      <c r="D2224" s="715"/>
      <c r="S2224" s="660"/>
      <c r="T2224" s="660" t="str">
        <f t="shared" si="204"/>
        <v/>
      </c>
      <c r="U2224" s="660" t="str">
        <f t="shared" si="205"/>
        <v/>
      </c>
      <c r="V2224" s="660" t="str">
        <f t="shared" si="206"/>
        <v/>
      </c>
      <c r="W2224" s="660" t="str">
        <f t="shared" si="207"/>
        <v/>
      </c>
      <c r="X2224" s="660" t="str">
        <f t="shared" si="208"/>
        <v/>
      </c>
      <c r="Y2224" s="660" t="str">
        <f t="shared" si="209"/>
        <v/>
      </c>
    </row>
    <row r="2225" spans="1:25" ht="16" x14ac:dyDescent="0.2">
      <c r="A2225" s="679"/>
      <c r="B2225" s="679"/>
      <c r="C2225" s="715"/>
      <c r="D2225" s="715"/>
      <c r="S2225" s="660"/>
      <c r="T2225" s="660" t="str">
        <f t="shared" si="204"/>
        <v/>
      </c>
      <c r="U2225" s="660" t="str">
        <f t="shared" si="205"/>
        <v/>
      </c>
      <c r="V2225" s="660" t="str">
        <f t="shared" si="206"/>
        <v/>
      </c>
      <c r="W2225" s="660" t="str">
        <f t="shared" si="207"/>
        <v/>
      </c>
      <c r="X2225" s="660" t="str">
        <f t="shared" si="208"/>
        <v/>
      </c>
      <c r="Y2225" s="660" t="str">
        <f t="shared" si="209"/>
        <v/>
      </c>
    </row>
    <row r="2226" spans="1:25" ht="16" x14ac:dyDescent="0.2">
      <c r="A2226" s="679"/>
      <c r="B2226" s="679"/>
      <c r="C2226" s="715"/>
      <c r="D2226" s="715"/>
      <c r="S2226" s="660"/>
      <c r="T2226" s="660" t="str">
        <f t="shared" si="204"/>
        <v/>
      </c>
      <c r="U2226" s="660" t="str">
        <f t="shared" si="205"/>
        <v/>
      </c>
      <c r="V2226" s="660" t="str">
        <f t="shared" si="206"/>
        <v/>
      </c>
      <c r="W2226" s="660" t="str">
        <f t="shared" si="207"/>
        <v/>
      </c>
      <c r="X2226" s="660" t="str">
        <f t="shared" si="208"/>
        <v/>
      </c>
      <c r="Y2226" s="660" t="str">
        <f t="shared" si="209"/>
        <v/>
      </c>
    </row>
    <row r="2227" spans="1:25" ht="16" x14ac:dyDescent="0.2">
      <c r="A2227" s="679"/>
      <c r="B2227" s="679"/>
      <c r="C2227" s="715"/>
      <c r="D2227" s="715"/>
      <c r="S2227" s="660"/>
      <c r="T2227" s="660" t="str">
        <f t="shared" si="204"/>
        <v/>
      </c>
      <c r="U2227" s="660" t="str">
        <f t="shared" si="205"/>
        <v/>
      </c>
      <c r="V2227" s="660" t="str">
        <f t="shared" si="206"/>
        <v/>
      </c>
      <c r="W2227" s="660" t="str">
        <f t="shared" si="207"/>
        <v/>
      </c>
      <c r="X2227" s="660" t="str">
        <f t="shared" si="208"/>
        <v/>
      </c>
      <c r="Y2227" s="660" t="str">
        <f t="shared" si="209"/>
        <v/>
      </c>
    </row>
    <row r="2228" spans="1:25" ht="16" x14ac:dyDescent="0.2">
      <c r="A2228" s="679"/>
      <c r="B2228" s="679"/>
      <c r="C2228" s="715"/>
      <c r="D2228" s="715"/>
      <c r="S2228" s="660"/>
      <c r="T2228" s="660" t="str">
        <f t="shared" si="204"/>
        <v/>
      </c>
      <c r="U2228" s="660" t="str">
        <f t="shared" si="205"/>
        <v/>
      </c>
      <c r="V2228" s="660" t="str">
        <f t="shared" si="206"/>
        <v/>
      </c>
      <c r="W2228" s="660" t="str">
        <f t="shared" si="207"/>
        <v/>
      </c>
      <c r="X2228" s="660" t="str">
        <f t="shared" si="208"/>
        <v/>
      </c>
      <c r="Y2228" s="660" t="str">
        <f t="shared" si="209"/>
        <v/>
      </c>
    </row>
    <row r="2229" spans="1:25" ht="16" x14ac:dyDescent="0.2">
      <c r="A2229" s="679"/>
      <c r="B2229" s="679"/>
      <c r="C2229" s="715"/>
      <c r="D2229" s="715"/>
      <c r="S2229" s="660"/>
      <c r="T2229" s="660" t="str">
        <f t="shared" si="204"/>
        <v/>
      </c>
      <c r="U2229" s="660" t="str">
        <f t="shared" si="205"/>
        <v/>
      </c>
      <c r="V2229" s="660" t="str">
        <f t="shared" si="206"/>
        <v/>
      </c>
      <c r="W2229" s="660" t="str">
        <f t="shared" si="207"/>
        <v/>
      </c>
      <c r="X2229" s="660" t="str">
        <f t="shared" si="208"/>
        <v/>
      </c>
      <c r="Y2229" s="660" t="str">
        <f t="shared" si="209"/>
        <v/>
      </c>
    </row>
    <row r="2230" spans="1:25" ht="16" x14ac:dyDescent="0.2">
      <c r="A2230" s="679"/>
      <c r="B2230" s="679"/>
      <c r="C2230" s="715"/>
      <c r="D2230" s="715"/>
      <c r="S2230" s="660"/>
      <c r="T2230" s="660" t="str">
        <f t="shared" si="204"/>
        <v/>
      </c>
      <c r="U2230" s="660" t="str">
        <f t="shared" si="205"/>
        <v/>
      </c>
      <c r="V2230" s="660" t="str">
        <f t="shared" si="206"/>
        <v/>
      </c>
      <c r="W2230" s="660" t="str">
        <f t="shared" si="207"/>
        <v/>
      </c>
      <c r="X2230" s="660" t="str">
        <f t="shared" si="208"/>
        <v/>
      </c>
      <c r="Y2230" s="660" t="str">
        <f t="shared" si="209"/>
        <v/>
      </c>
    </row>
    <row r="2231" spans="1:25" ht="16" x14ac:dyDescent="0.2">
      <c r="A2231" s="679"/>
      <c r="B2231" s="679"/>
      <c r="C2231" s="715"/>
      <c r="D2231" s="715"/>
      <c r="S2231" s="660"/>
      <c r="T2231" s="660" t="str">
        <f t="shared" si="204"/>
        <v/>
      </c>
      <c r="U2231" s="660" t="str">
        <f t="shared" si="205"/>
        <v/>
      </c>
      <c r="V2231" s="660" t="str">
        <f t="shared" si="206"/>
        <v/>
      </c>
      <c r="W2231" s="660" t="str">
        <f t="shared" si="207"/>
        <v/>
      </c>
      <c r="X2231" s="660" t="str">
        <f t="shared" si="208"/>
        <v/>
      </c>
      <c r="Y2231" s="660" t="str">
        <f t="shared" si="209"/>
        <v/>
      </c>
    </row>
    <row r="2232" spans="1:25" ht="16" x14ac:dyDescent="0.2">
      <c r="A2232" s="679"/>
      <c r="B2232" s="679"/>
      <c r="C2232" s="715"/>
      <c r="D2232" s="715"/>
      <c r="S2232" s="660"/>
      <c r="T2232" s="660" t="str">
        <f t="shared" si="204"/>
        <v/>
      </c>
      <c r="U2232" s="660" t="str">
        <f t="shared" si="205"/>
        <v/>
      </c>
      <c r="V2232" s="660" t="str">
        <f t="shared" si="206"/>
        <v/>
      </c>
      <c r="W2232" s="660" t="str">
        <f t="shared" si="207"/>
        <v/>
      </c>
      <c r="X2232" s="660" t="str">
        <f t="shared" si="208"/>
        <v/>
      </c>
      <c r="Y2232" s="660" t="str">
        <f t="shared" si="209"/>
        <v/>
      </c>
    </row>
    <row r="2233" spans="1:25" ht="16" x14ac:dyDescent="0.2">
      <c r="A2233" s="679"/>
      <c r="B2233" s="679"/>
      <c r="C2233" s="715"/>
      <c r="D2233" s="715"/>
      <c r="S2233" s="660"/>
      <c r="T2233" s="660" t="str">
        <f t="shared" si="204"/>
        <v/>
      </c>
      <c r="U2233" s="660" t="str">
        <f t="shared" si="205"/>
        <v/>
      </c>
      <c r="V2233" s="660" t="str">
        <f t="shared" si="206"/>
        <v/>
      </c>
      <c r="W2233" s="660" t="str">
        <f t="shared" si="207"/>
        <v/>
      </c>
      <c r="X2233" s="660" t="str">
        <f t="shared" si="208"/>
        <v/>
      </c>
      <c r="Y2233" s="660" t="str">
        <f t="shared" si="209"/>
        <v/>
      </c>
    </row>
    <row r="2234" spans="1:25" ht="16" x14ac:dyDescent="0.2">
      <c r="A2234" s="679"/>
      <c r="B2234" s="679"/>
      <c r="C2234" s="715"/>
      <c r="D2234" s="715"/>
      <c r="S2234" s="660"/>
      <c r="T2234" s="660" t="str">
        <f t="shared" si="204"/>
        <v/>
      </c>
      <c r="U2234" s="660" t="str">
        <f t="shared" si="205"/>
        <v/>
      </c>
      <c r="V2234" s="660" t="str">
        <f t="shared" si="206"/>
        <v/>
      </c>
      <c r="W2234" s="660" t="str">
        <f t="shared" si="207"/>
        <v/>
      </c>
      <c r="X2234" s="660" t="str">
        <f t="shared" si="208"/>
        <v/>
      </c>
      <c r="Y2234" s="660" t="str">
        <f t="shared" si="209"/>
        <v/>
      </c>
    </row>
    <row r="2235" spans="1:25" ht="16" x14ac:dyDescent="0.2">
      <c r="A2235" s="679"/>
      <c r="B2235" s="679"/>
      <c r="C2235" s="715"/>
      <c r="D2235" s="715"/>
      <c r="S2235" s="660"/>
      <c r="T2235" s="660" t="str">
        <f t="shared" si="204"/>
        <v/>
      </c>
      <c r="U2235" s="660" t="str">
        <f t="shared" si="205"/>
        <v/>
      </c>
      <c r="V2235" s="660" t="str">
        <f t="shared" si="206"/>
        <v/>
      </c>
      <c r="W2235" s="660" t="str">
        <f t="shared" si="207"/>
        <v/>
      </c>
      <c r="X2235" s="660" t="str">
        <f t="shared" si="208"/>
        <v/>
      </c>
      <c r="Y2235" s="660" t="str">
        <f t="shared" si="209"/>
        <v/>
      </c>
    </row>
    <row r="2236" spans="1:25" ht="16" x14ac:dyDescent="0.2">
      <c r="A2236" s="679"/>
      <c r="B2236" s="679"/>
      <c r="C2236" s="715"/>
      <c r="D2236" s="715"/>
      <c r="S2236" s="660"/>
      <c r="T2236" s="660" t="str">
        <f t="shared" si="204"/>
        <v/>
      </c>
      <c r="U2236" s="660" t="str">
        <f t="shared" si="205"/>
        <v/>
      </c>
      <c r="V2236" s="660" t="str">
        <f t="shared" si="206"/>
        <v/>
      </c>
      <c r="W2236" s="660" t="str">
        <f t="shared" si="207"/>
        <v/>
      </c>
      <c r="X2236" s="660" t="str">
        <f t="shared" si="208"/>
        <v/>
      </c>
      <c r="Y2236" s="660" t="str">
        <f t="shared" si="209"/>
        <v/>
      </c>
    </row>
    <row r="2237" spans="1:25" ht="16" x14ac:dyDescent="0.2">
      <c r="A2237" s="679"/>
      <c r="B2237" s="679"/>
      <c r="C2237" s="715"/>
      <c r="D2237" s="715"/>
      <c r="S2237" s="660"/>
      <c r="T2237" s="660" t="str">
        <f t="shared" si="204"/>
        <v/>
      </c>
      <c r="U2237" s="660" t="str">
        <f t="shared" si="205"/>
        <v/>
      </c>
      <c r="V2237" s="660" t="str">
        <f t="shared" si="206"/>
        <v/>
      </c>
      <c r="W2237" s="660" t="str">
        <f t="shared" si="207"/>
        <v/>
      </c>
      <c r="X2237" s="660" t="str">
        <f t="shared" si="208"/>
        <v/>
      </c>
      <c r="Y2237" s="660" t="str">
        <f t="shared" si="209"/>
        <v/>
      </c>
    </row>
    <row r="2238" spans="1:25" ht="16" x14ac:dyDescent="0.2">
      <c r="A2238" s="679"/>
      <c r="B2238" s="679"/>
      <c r="C2238" s="715"/>
      <c r="D2238" s="715"/>
      <c r="S2238" s="660"/>
      <c r="T2238" s="660" t="str">
        <f t="shared" si="204"/>
        <v/>
      </c>
      <c r="U2238" s="660" t="str">
        <f t="shared" si="205"/>
        <v/>
      </c>
      <c r="V2238" s="660" t="str">
        <f t="shared" si="206"/>
        <v/>
      </c>
      <c r="W2238" s="660" t="str">
        <f t="shared" si="207"/>
        <v/>
      </c>
      <c r="X2238" s="660" t="str">
        <f t="shared" si="208"/>
        <v/>
      </c>
      <c r="Y2238" s="660" t="str">
        <f t="shared" si="209"/>
        <v/>
      </c>
    </row>
    <row r="2239" spans="1:25" ht="16" x14ac:dyDescent="0.2">
      <c r="A2239" s="679"/>
      <c r="B2239" s="679"/>
      <c r="C2239" s="715"/>
      <c r="D2239" s="715"/>
      <c r="S2239" s="660"/>
      <c r="T2239" s="660" t="str">
        <f t="shared" si="204"/>
        <v/>
      </c>
      <c r="U2239" s="660" t="str">
        <f t="shared" si="205"/>
        <v/>
      </c>
      <c r="V2239" s="660" t="str">
        <f t="shared" si="206"/>
        <v/>
      </c>
      <c r="W2239" s="660" t="str">
        <f t="shared" si="207"/>
        <v/>
      </c>
      <c r="X2239" s="660" t="str">
        <f t="shared" si="208"/>
        <v/>
      </c>
      <c r="Y2239" s="660" t="str">
        <f t="shared" si="209"/>
        <v/>
      </c>
    </row>
    <row r="2240" spans="1:25" ht="16" x14ac:dyDescent="0.2">
      <c r="A2240" s="679"/>
      <c r="B2240" s="679"/>
      <c r="C2240" s="715"/>
      <c r="D2240" s="715"/>
      <c r="S2240" s="660"/>
      <c r="T2240" s="660" t="str">
        <f t="shared" si="204"/>
        <v/>
      </c>
      <c r="U2240" s="660" t="str">
        <f t="shared" si="205"/>
        <v/>
      </c>
      <c r="V2240" s="660" t="str">
        <f t="shared" si="206"/>
        <v/>
      </c>
      <c r="W2240" s="660" t="str">
        <f t="shared" si="207"/>
        <v/>
      </c>
      <c r="X2240" s="660" t="str">
        <f t="shared" si="208"/>
        <v/>
      </c>
      <c r="Y2240" s="660" t="str">
        <f t="shared" si="209"/>
        <v/>
      </c>
    </row>
    <row r="2241" spans="1:25" ht="16" x14ac:dyDescent="0.2">
      <c r="A2241" s="679"/>
      <c r="B2241" s="679"/>
      <c r="C2241" s="715"/>
      <c r="D2241" s="715"/>
      <c r="S2241" s="660"/>
      <c r="T2241" s="660" t="str">
        <f t="shared" si="204"/>
        <v/>
      </c>
      <c r="U2241" s="660" t="str">
        <f t="shared" si="205"/>
        <v/>
      </c>
      <c r="V2241" s="660" t="str">
        <f t="shared" si="206"/>
        <v/>
      </c>
      <c r="W2241" s="660" t="str">
        <f t="shared" si="207"/>
        <v/>
      </c>
      <c r="X2241" s="660" t="str">
        <f t="shared" si="208"/>
        <v/>
      </c>
      <c r="Y2241" s="660" t="str">
        <f t="shared" si="209"/>
        <v/>
      </c>
    </row>
    <row r="2242" spans="1:25" ht="16" x14ac:dyDescent="0.2">
      <c r="A2242" s="679"/>
      <c r="B2242" s="679"/>
      <c r="C2242" s="715"/>
      <c r="D2242" s="715"/>
      <c r="S2242" s="660"/>
      <c r="T2242" s="660" t="str">
        <f t="shared" si="204"/>
        <v/>
      </c>
      <c r="U2242" s="660" t="str">
        <f t="shared" si="205"/>
        <v/>
      </c>
      <c r="V2242" s="660" t="str">
        <f t="shared" si="206"/>
        <v/>
      </c>
      <c r="W2242" s="660" t="str">
        <f t="shared" si="207"/>
        <v/>
      </c>
      <c r="X2242" s="660" t="str">
        <f t="shared" si="208"/>
        <v/>
      </c>
      <c r="Y2242" s="660" t="str">
        <f t="shared" si="209"/>
        <v/>
      </c>
    </row>
    <row r="2243" spans="1:25" ht="16" x14ac:dyDescent="0.2">
      <c r="A2243" s="679"/>
      <c r="B2243" s="679"/>
      <c r="C2243" s="715"/>
      <c r="D2243" s="715"/>
      <c r="S2243" s="660"/>
      <c r="T2243" s="660" t="str">
        <f t="shared" si="204"/>
        <v/>
      </c>
      <c r="U2243" s="660" t="str">
        <f t="shared" si="205"/>
        <v/>
      </c>
      <c r="V2243" s="660" t="str">
        <f t="shared" si="206"/>
        <v/>
      </c>
      <c r="W2243" s="660" t="str">
        <f t="shared" si="207"/>
        <v/>
      </c>
      <c r="X2243" s="660" t="str">
        <f t="shared" si="208"/>
        <v/>
      </c>
      <c r="Y2243" s="660" t="str">
        <f t="shared" si="209"/>
        <v/>
      </c>
    </row>
    <row r="2244" spans="1:25" ht="16" x14ac:dyDescent="0.2">
      <c r="A2244" s="679"/>
      <c r="B2244" s="679"/>
      <c r="C2244" s="715"/>
      <c r="D2244" s="715"/>
      <c r="S2244" s="660"/>
      <c r="T2244" s="660" t="str">
        <f t="shared" ref="T2244:T2307" si="210">IF(LEN($A2244)&gt;=2,LEFT($A2244,6),"")</f>
        <v/>
      </c>
      <c r="U2244" s="660" t="str">
        <f t="shared" ref="U2244:U2307" si="211">IF(LEN($A2244)&gt;=2,LEFT($A2244,5),"")</f>
        <v/>
      </c>
      <c r="V2244" s="660" t="str">
        <f t="shared" ref="V2244:V2307" si="212">IF(LEN($A2244)&gt;=2,LEFT($A2244,4),"")</f>
        <v/>
      </c>
      <c r="W2244" s="660" t="str">
        <f t="shared" ref="W2244:W2307" si="213">IF(LEN($A2244)&gt;=2,LEFT($A2244,3),"")</f>
        <v/>
      </c>
      <c r="X2244" s="660" t="str">
        <f t="shared" ref="X2244:X2307" si="214">IF(LEN($A2244)&gt;=2,LEFT($A2244,2),"")</f>
        <v/>
      </c>
      <c r="Y2244" s="660" t="str">
        <f t="shared" ref="Y2244:Y2307" si="215">IF(LEN($A2244)&gt;=2,LEFT($A2244,1),"")</f>
        <v/>
      </c>
    </row>
    <row r="2245" spans="1:25" ht="16" x14ac:dyDescent="0.2">
      <c r="A2245" s="679"/>
      <c r="B2245" s="679"/>
      <c r="C2245" s="715"/>
      <c r="D2245" s="715"/>
      <c r="S2245" s="660"/>
      <c r="T2245" s="660" t="str">
        <f t="shared" si="210"/>
        <v/>
      </c>
      <c r="U2245" s="660" t="str">
        <f t="shared" si="211"/>
        <v/>
      </c>
      <c r="V2245" s="660" t="str">
        <f t="shared" si="212"/>
        <v/>
      </c>
      <c r="W2245" s="660" t="str">
        <f t="shared" si="213"/>
        <v/>
      </c>
      <c r="X2245" s="660" t="str">
        <f t="shared" si="214"/>
        <v/>
      </c>
      <c r="Y2245" s="660" t="str">
        <f t="shared" si="215"/>
        <v/>
      </c>
    </row>
    <row r="2246" spans="1:25" ht="16" x14ac:dyDescent="0.2">
      <c r="A2246" s="679"/>
      <c r="B2246" s="679"/>
      <c r="C2246" s="715"/>
      <c r="D2246" s="715"/>
      <c r="S2246" s="660"/>
      <c r="T2246" s="660" t="str">
        <f t="shared" si="210"/>
        <v/>
      </c>
      <c r="U2246" s="660" t="str">
        <f t="shared" si="211"/>
        <v/>
      </c>
      <c r="V2246" s="660" t="str">
        <f t="shared" si="212"/>
        <v/>
      </c>
      <c r="W2246" s="660" t="str">
        <f t="shared" si="213"/>
        <v/>
      </c>
      <c r="X2246" s="660" t="str">
        <f t="shared" si="214"/>
        <v/>
      </c>
      <c r="Y2246" s="660" t="str">
        <f t="shared" si="215"/>
        <v/>
      </c>
    </row>
    <row r="2247" spans="1:25" ht="16" x14ac:dyDescent="0.2">
      <c r="A2247" s="679"/>
      <c r="B2247" s="679"/>
      <c r="C2247" s="715"/>
      <c r="D2247" s="715"/>
      <c r="S2247" s="660"/>
      <c r="T2247" s="660" t="str">
        <f t="shared" si="210"/>
        <v/>
      </c>
      <c r="U2247" s="660" t="str">
        <f t="shared" si="211"/>
        <v/>
      </c>
      <c r="V2247" s="660" t="str">
        <f t="shared" si="212"/>
        <v/>
      </c>
      <c r="W2247" s="660" t="str">
        <f t="shared" si="213"/>
        <v/>
      </c>
      <c r="X2247" s="660" t="str">
        <f t="shared" si="214"/>
        <v/>
      </c>
      <c r="Y2247" s="660" t="str">
        <f t="shared" si="215"/>
        <v/>
      </c>
    </row>
    <row r="2248" spans="1:25" ht="16" x14ac:dyDescent="0.2">
      <c r="A2248" s="679"/>
      <c r="B2248" s="679"/>
      <c r="C2248" s="715"/>
      <c r="D2248" s="715"/>
      <c r="S2248" s="660"/>
      <c r="T2248" s="660" t="str">
        <f t="shared" si="210"/>
        <v/>
      </c>
      <c r="U2248" s="660" t="str">
        <f t="shared" si="211"/>
        <v/>
      </c>
      <c r="V2248" s="660" t="str">
        <f t="shared" si="212"/>
        <v/>
      </c>
      <c r="W2248" s="660" t="str">
        <f t="shared" si="213"/>
        <v/>
      </c>
      <c r="X2248" s="660" t="str">
        <f t="shared" si="214"/>
        <v/>
      </c>
      <c r="Y2248" s="660" t="str">
        <f t="shared" si="215"/>
        <v/>
      </c>
    </row>
    <row r="2249" spans="1:25" ht="16" x14ac:dyDescent="0.2">
      <c r="A2249" s="679"/>
      <c r="B2249" s="679"/>
      <c r="C2249" s="715"/>
      <c r="D2249" s="715"/>
      <c r="S2249" s="660"/>
      <c r="T2249" s="660" t="str">
        <f t="shared" si="210"/>
        <v/>
      </c>
      <c r="U2249" s="660" t="str">
        <f t="shared" si="211"/>
        <v/>
      </c>
      <c r="V2249" s="660" t="str">
        <f t="shared" si="212"/>
        <v/>
      </c>
      <c r="W2249" s="660" t="str">
        <f t="shared" si="213"/>
        <v/>
      </c>
      <c r="X2249" s="660" t="str">
        <f t="shared" si="214"/>
        <v/>
      </c>
      <c r="Y2249" s="660" t="str">
        <f t="shared" si="215"/>
        <v/>
      </c>
    </row>
    <row r="2250" spans="1:25" ht="16" x14ac:dyDescent="0.2">
      <c r="A2250" s="679"/>
      <c r="B2250" s="679"/>
      <c r="C2250" s="715"/>
      <c r="D2250" s="715"/>
      <c r="S2250" s="660"/>
      <c r="T2250" s="660" t="str">
        <f t="shared" si="210"/>
        <v/>
      </c>
      <c r="U2250" s="660" t="str">
        <f t="shared" si="211"/>
        <v/>
      </c>
      <c r="V2250" s="660" t="str">
        <f t="shared" si="212"/>
        <v/>
      </c>
      <c r="W2250" s="660" t="str">
        <f t="shared" si="213"/>
        <v/>
      </c>
      <c r="X2250" s="660" t="str">
        <f t="shared" si="214"/>
        <v/>
      </c>
      <c r="Y2250" s="660" t="str">
        <f t="shared" si="215"/>
        <v/>
      </c>
    </row>
    <row r="2251" spans="1:25" ht="16" x14ac:dyDescent="0.2">
      <c r="A2251" s="679"/>
      <c r="B2251" s="679"/>
      <c r="C2251" s="715"/>
      <c r="D2251" s="715"/>
      <c r="S2251" s="660"/>
      <c r="T2251" s="660" t="str">
        <f t="shared" si="210"/>
        <v/>
      </c>
      <c r="U2251" s="660" t="str">
        <f t="shared" si="211"/>
        <v/>
      </c>
      <c r="V2251" s="660" t="str">
        <f t="shared" si="212"/>
        <v/>
      </c>
      <c r="W2251" s="660" t="str">
        <f t="shared" si="213"/>
        <v/>
      </c>
      <c r="X2251" s="660" t="str">
        <f t="shared" si="214"/>
        <v/>
      </c>
      <c r="Y2251" s="660" t="str">
        <f t="shared" si="215"/>
        <v/>
      </c>
    </row>
    <row r="2252" spans="1:25" ht="16" x14ac:dyDescent="0.2">
      <c r="A2252" s="679"/>
      <c r="B2252" s="679"/>
      <c r="C2252" s="715"/>
      <c r="D2252" s="715"/>
      <c r="S2252" s="660"/>
      <c r="T2252" s="660" t="str">
        <f t="shared" si="210"/>
        <v/>
      </c>
      <c r="U2252" s="660" t="str">
        <f t="shared" si="211"/>
        <v/>
      </c>
      <c r="V2252" s="660" t="str">
        <f t="shared" si="212"/>
        <v/>
      </c>
      <c r="W2252" s="660" t="str">
        <f t="shared" si="213"/>
        <v/>
      </c>
      <c r="X2252" s="660" t="str">
        <f t="shared" si="214"/>
        <v/>
      </c>
      <c r="Y2252" s="660" t="str">
        <f t="shared" si="215"/>
        <v/>
      </c>
    </row>
    <row r="2253" spans="1:25" ht="16" x14ac:dyDescent="0.2">
      <c r="A2253" s="679"/>
      <c r="B2253" s="679"/>
      <c r="C2253" s="715"/>
      <c r="D2253" s="715"/>
      <c r="S2253" s="660"/>
      <c r="T2253" s="660" t="str">
        <f t="shared" si="210"/>
        <v/>
      </c>
      <c r="U2253" s="660" t="str">
        <f t="shared" si="211"/>
        <v/>
      </c>
      <c r="V2253" s="660" t="str">
        <f t="shared" si="212"/>
        <v/>
      </c>
      <c r="W2253" s="660" t="str">
        <f t="shared" si="213"/>
        <v/>
      </c>
      <c r="X2253" s="660" t="str">
        <f t="shared" si="214"/>
        <v/>
      </c>
      <c r="Y2253" s="660" t="str">
        <f t="shared" si="215"/>
        <v/>
      </c>
    </row>
    <row r="2254" spans="1:25" ht="16" x14ac:dyDescent="0.2">
      <c r="A2254" s="679"/>
      <c r="B2254" s="679"/>
      <c r="C2254" s="715"/>
      <c r="D2254" s="715"/>
      <c r="S2254" s="660"/>
      <c r="T2254" s="660" t="str">
        <f t="shared" si="210"/>
        <v/>
      </c>
      <c r="U2254" s="660" t="str">
        <f t="shared" si="211"/>
        <v/>
      </c>
      <c r="V2254" s="660" t="str">
        <f t="shared" si="212"/>
        <v/>
      </c>
      <c r="W2254" s="660" t="str">
        <f t="shared" si="213"/>
        <v/>
      </c>
      <c r="X2254" s="660" t="str">
        <f t="shared" si="214"/>
        <v/>
      </c>
      <c r="Y2254" s="660" t="str">
        <f t="shared" si="215"/>
        <v/>
      </c>
    </row>
    <row r="2255" spans="1:25" ht="16" x14ac:dyDescent="0.2">
      <c r="A2255" s="679"/>
      <c r="B2255" s="679"/>
      <c r="C2255" s="715"/>
      <c r="D2255" s="715"/>
      <c r="S2255" s="660"/>
      <c r="T2255" s="660" t="str">
        <f t="shared" si="210"/>
        <v/>
      </c>
      <c r="U2255" s="660" t="str">
        <f t="shared" si="211"/>
        <v/>
      </c>
      <c r="V2255" s="660" t="str">
        <f t="shared" si="212"/>
        <v/>
      </c>
      <c r="W2255" s="660" t="str">
        <f t="shared" si="213"/>
        <v/>
      </c>
      <c r="X2255" s="660" t="str">
        <f t="shared" si="214"/>
        <v/>
      </c>
      <c r="Y2255" s="660" t="str">
        <f t="shared" si="215"/>
        <v/>
      </c>
    </row>
    <row r="2256" spans="1:25" ht="16" x14ac:dyDescent="0.2">
      <c r="A2256" s="679"/>
      <c r="B2256" s="679"/>
      <c r="C2256" s="715"/>
      <c r="D2256" s="715"/>
      <c r="S2256" s="660"/>
      <c r="T2256" s="660" t="str">
        <f t="shared" si="210"/>
        <v/>
      </c>
      <c r="U2256" s="660" t="str">
        <f t="shared" si="211"/>
        <v/>
      </c>
      <c r="V2256" s="660" t="str">
        <f t="shared" si="212"/>
        <v/>
      </c>
      <c r="W2256" s="660" t="str">
        <f t="shared" si="213"/>
        <v/>
      </c>
      <c r="X2256" s="660" t="str">
        <f t="shared" si="214"/>
        <v/>
      </c>
      <c r="Y2256" s="660" t="str">
        <f t="shared" si="215"/>
        <v/>
      </c>
    </row>
    <row r="2257" spans="1:25" ht="16" x14ac:dyDescent="0.2">
      <c r="A2257" s="679"/>
      <c r="B2257" s="679"/>
      <c r="C2257" s="715"/>
      <c r="D2257" s="715"/>
      <c r="S2257" s="660"/>
      <c r="T2257" s="660" t="str">
        <f t="shared" si="210"/>
        <v/>
      </c>
      <c r="U2257" s="660" t="str">
        <f t="shared" si="211"/>
        <v/>
      </c>
      <c r="V2257" s="660" t="str">
        <f t="shared" si="212"/>
        <v/>
      </c>
      <c r="W2257" s="660" t="str">
        <f t="shared" si="213"/>
        <v/>
      </c>
      <c r="X2257" s="660" t="str">
        <f t="shared" si="214"/>
        <v/>
      </c>
      <c r="Y2257" s="660" t="str">
        <f t="shared" si="215"/>
        <v/>
      </c>
    </row>
    <row r="2258" spans="1:25" ht="16" x14ac:dyDescent="0.2">
      <c r="A2258" s="679"/>
      <c r="B2258" s="679"/>
      <c r="C2258" s="715"/>
      <c r="D2258" s="715"/>
      <c r="S2258" s="660"/>
      <c r="T2258" s="660" t="str">
        <f t="shared" si="210"/>
        <v/>
      </c>
      <c r="U2258" s="660" t="str">
        <f t="shared" si="211"/>
        <v/>
      </c>
      <c r="V2258" s="660" t="str">
        <f t="shared" si="212"/>
        <v/>
      </c>
      <c r="W2258" s="660" t="str">
        <f t="shared" si="213"/>
        <v/>
      </c>
      <c r="X2258" s="660" t="str">
        <f t="shared" si="214"/>
        <v/>
      </c>
      <c r="Y2258" s="660" t="str">
        <f t="shared" si="215"/>
        <v/>
      </c>
    </row>
    <row r="2259" spans="1:25" ht="16" x14ac:dyDescent="0.2">
      <c r="A2259" s="679"/>
      <c r="B2259" s="679"/>
      <c r="C2259" s="715"/>
      <c r="D2259" s="715"/>
      <c r="S2259" s="660"/>
      <c r="T2259" s="660" t="str">
        <f t="shared" si="210"/>
        <v/>
      </c>
      <c r="U2259" s="660" t="str">
        <f t="shared" si="211"/>
        <v/>
      </c>
      <c r="V2259" s="660" t="str">
        <f t="shared" si="212"/>
        <v/>
      </c>
      <c r="W2259" s="660" t="str">
        <f t="shared" si="213"/>
        <v/>
      </c>
      <c r="X2259" s="660" t="str">
        <f t="shared" si="214"/>
        <v/>
      </c>
      <c r="Y2259" s="660" t="str">
        <f t="shared" si="215"/>
        <v/>
      </c>
    </row>
    <row r="2260" spans="1:25" ht="16" x14ac:dyDescent="0.2">
      <c r="A2260" s="679"/>
      <c r="B2260" s="679"/>
      <c r="C2260" s="715"/>
      <c r="D2260" s="715"/>
      <c r="S2260" s="660"/>
      <c r="T2260" s="660" t="str">
        <f t="shared" si="210"/>
        <v/>
      </c>
      <c r="U2260" s="660" t="str">
        <f t="shared" si="211"/>
        <v/>
      </c>
      <c r="V2260" s="660" t="str">
        <f t="shared" si="212"/>
        <v/>
      </c>
      <c r="W2260" s="660" t="str">
        <f t="shared" si="213"/>
        <v/>
      </c>
      <c r="X2260" s="660" t="str">
        <f t="shared" si="214"/>
        <v/>
      </c>
      <c r="Y2260" s="660" t="str">
        <f t="shared" si="215"/>
        <v/>
      </c>
    </row>
    <row r="2261" spans="1:25" ht="16" x14ac:dyDescent="0.2">
      <c r="A2261" s="679"/>
      <c r="B2261" s="679"/>
      <c r="C2261" s="715"/>
      <c r="D2261" s="715"/>
      <c r="S2261" s="660"/>
      <c r="T2261" s="660" t="str">
        <f t="shared" si="210"/>
        <v/>
      </c>
      <c r="U2261" s="660" t="str">
        <f t="shared" si="211"/>
        <v/>
      </c>
      <c r="V2261" s="660" t="str">
        <f t="shared" si="212"/>
        <v/>
      </c>
      <c r="W2261" s="660" t="str">
        <f t="shared" si="213"/>
        <v/>
      </c>
      <c r="X2261" s="660" t="str">
        <f t="shared" si="214"/>
        <v/>
      </c>
      <c r="Y2261" s="660" t="str">
        <f t="shared" si="215"/>
        <v/>
      </c>
    </row>
    <row r="2262" spans="1:25" ht="16" x14ac:dyDescent="0.2">
      <c r="A2262" s="679"/>
      <c r="B2262" s="679"/>
      <c r="C2262" s="715"/>
      <c r="D2262" s="715"/>
      <c r="S2262" s="660"/>
      <c r="T2262" s="660" t="str">
        <f t="shared" si="210"/>
        <v/>
      </c>
      <c r="U2262" s="660" t="str">
        <f t="shared" si="211"/>
        <v/>
      </c>
      <c r="V2262" s="660" t="str">
        <f t="shared" si="212"/>
        <v/>
      </c>
      <c r="W2262" s="660" t="str">
        <f t="shared" si="213"/>
        <v/>
      </c>
      <c r="X2262" s="660" t="str">
        <f t="shared" si="214"/>
        <v/>
      </c>
      <c r="Y2262" s="660" t="str">
        <f t="shared" si="215"/>
        <v/>
      </c>
    </row>
    <row r="2263" spans="1:25" ht="16" x14ac:dyDescent="0.2">
      <c r="A2263" s="679"/>
      <c r="B2263" s="679"/>
      <c r="C2263" s="715"/>
      <c r="D2263" s="715"/>
      <c r="S2263" s="660"/>
      <c r="T2263" s="660" t="str">
        <f t="shared" si="210"/>
        <v/>
      </c>
      <c r="U2263" s="660" t="str">
        <f t="shared" si="211"/>
        <v/>
      </c>
      <c r="V2263" s="660" t="str">
        <f t="shared" si="212"/>
        <v/>
      </c>
      <c r="W2263" s="660" t="str">
        <f t="shared" si="213"/>
        <v/>
      </c>
      <c r="X2263" s="660" t="str">
        <f t="shared" si="214"/>
        <v/>
      </c>
      <c r="Y2263" s="660" t="str">
        <f t="shared" si="215"/>
        <v/>
      </c>
    </row>
    <row r="2264" spans="1:25" ht="16" x14ac:dyDescent="0.2">
      <c r="A2264" s="679"/>
      <c r="B2264" s="679"/>
      <c r="C2264" s="715"/>
      <c r="D2264" s="715"/>
      <c r="S2264" s="660"/>
      <c r="T2264" s="660" t="str">
        <f t="shared" si="210"/>
        <v/>
      </c>
      <c r="U2264" s="660" t="str">
        <f t="shared" si="211"/>
        <v/>
      </c>
      <c r="V2264" s="660" t="str">
        <f t="shared" si="212"/>
        <v/>
      </c>
      <c r="W2264" s="660" t="str">
        <f t="shared" si="213"/>
        <v/>
      </c>
      <c r="X2264" s="660" t="str">
        <f t="shared" si="214"/>
        <v/>
      </c>
      <c r="Y2264" s="660" t="str">
        <f t="shared" si="215"/>
        <v/>
      </c>
    </row>
    <row r="2265" spans="1:25" ht="16" x14ac:dyDescent="0.2">
      <c r="A2265" s="679"/>
      <c r="B2265" s="679"/>
      <c r="C2265" s="715"/>
      <c r="D2265" s="715"/>
      <c r="S2265" s="660"/>
      <c r="T2265" s="660" t="str">
        <f t="shared" si="210"/>
        <v/>
      </c>
      <c r="U2265" s="660" t="str">
        <f t="shared" si="211"/>
        <v/>
      </c>
      <c r="V2265" s="660" t="str">
        <f t="shared" si="212"/>
        <v/>
      </c>
      <c r="W2265" s="660" t="str">
        <f t="shared" si="213"/>
        <v/>
      </c>
      <c r="X2265" s="660" t="str">
        <f t="shared" si="214"/>
        <v/>
      </c>
      <c r="Y2265" s="660" t="str">
        <f t="shared" si="215"/>
        <v/>
      </c>
    </row>
    <row r="2266" spans="1:25" ht="16" x14ac:dyDescent="0.2">
      <c r="A2266" s="679"/>
      <c r="B2266" s="679"/>
      <c r="C2266" s="715"/>
      <c r="D2266" s="715"/>
      <c r="S2266" s="660"/>
      <c r="T2266" s="660" t="str">
        <f t="shared" si="210"/>
        <v/>
      </c>
      <c r="U2266" s="660" t="str">
        <f t="shared" si="211"/>
        <v/>
      </c>
      <c r="V2266" s="660" t="str">
        <f t="shared" si="212"/>
        <v/>
      </c>
      <c r="W2266" s="660" t="str">
        <f t="shared" si="213"/>
        <v/>
      </c>
      <c r="X2266" s="660" t="str">
        <f t="shared" si="214"/>
        <v/>
      </c>
      <c r="Y2266" s="660" t="str">
        <f t="shared" si="215"/>
        <v/>
      </c>
    </row>
    <row r="2267" spans="1:25" ht="16" x14ac:dyDescent="0.2">
      <c r="A2267" s="679"/>
      <c r="B2267" s="679"/>
      <c r="C2267" s="715"/>
      <c r="D2267" s="715"/>
      <c r="S2267" s="660"/>
      <c r="T2267" s="660" t="str">
        <f t="shared" si="210"/>
        <v/>
      </c>
      <c r="U2267" s="660" t="str">
        <f t="shared" si="211"/>
        <v/>
      </c>
      <c r="V2267" s="660" t="str">
        <f t="shared" si="212"/>
        <v/>
      </c>
      <c r="W2267" s="660" t="str">
        <f t="shared" si="213"/>
        <v/>
      </c>
      <c r="X2267" s="660" t="str">
        <f t="shared" si="214"/>
        <v/>
      </c>
      <c r="Y2267" s="660" t="str">
        <f t="shared" si="215"/>
        <v/>
      </c>
    </row>
    <row r="2268" spans="1:25" ht="16" x14ac:dyDescent="0.2">
      <c r="A2268" s="679"/>
      <c r="B2268" s="679"/>
      <c r="C2268" s="715"/>
      <c r="D2268" s="715"/>
      <c r="S2268" s="660"/>
      <c r="T2268" s="660" t="str">
        <f t="shared" si="210"/>
        <v/>
      </c>
      <c r="U2268" s="660" t="str">
        <f t="shared" si="211"/>
        <v/>
      </c>
      <c r="V2268" s="660" t="str">
        <f t="shared" si="212"/>
        <v/>
      </c>
      <c r="W2268" s="660" t="str">
        <f t="shared" si="213"/>
        <v/>
      </c>
      <c r="X2268" s="660" t="str">
        <f t="shared" si="214"/>
        <v/>
      </c>
      <c r="Y2268" s="660" t="str">
        <f t="shared" si="215"/>
        <v/>
      </c>
    </row>
    <row r="2269" spans="1:25" ht="16" x14ac:dyDescent="0.2">
      <c r="A2269" s="679"/>
      <c r="B2269" s="679"/>
      <c r="C2269" s="715"/>
      <c r="D2269" s="715"/>
      <c r="S2269" s="660"/>
      <c r="T2269" s="660" t="str">
        <f t="shared" si="210"/>
        <v/>
      </c>
      <c r="U2269" s="660" t="str">
        <f t="shared" si="211"/>
        <v/>
      </c>
      <c r="V2269" s="660" t="str">
        <f t="shared" si="212"/>
        <v/>
      </c>
      <c r="W2269" s="660" t="str">
        <f t="shared" si="213"/>
        <v/>
      </c>
      <c r="X2269" s="660" t="str">
        <f t="shared" si="214"/>
        <v/>
      </c>
      <c r="Y2269" s="660" t="str">
        <f t="shared" si="215"/>
        <v/>
      </c>
    </row>
    <row r="2270" spans="1:25" ht="16" x14ac:dyDescent="0.2">
      <c r="A2270" s="679"/>
      <c r="B2270" s="679"/>
      <c r="C2270" s="715"/>
      <c r="D2270" s="715"/>
      <c r="S2270" s="660"/>
      <c r="T2270" s="660" t="str">
        <f t="shared" si="210"/>
        <v/>
      </c>
      <c r="U2270" s="660" t="str">
        <f t="shared" si="211"/>
        <v/>
      </c>
      <c r="V2270" s="660" t="str">
        <f t="shared" si="212"/>
        <v/>
      </c>
      <c r="W2270" s="660" t="str">
        <f t="shared" si="213"/>
        <v/>
      </c>
      <c r="X2270" s="660" t="str">
        <f t="shared" si="214"/>
        <v/>
      </c>
      <c r="Y2270" s="660" t="str">
        <f t="shared" si="215"/>
        <v/>
      </c>
    </row>
    <row r="2271" spans="1:25" ht="16" x14ac:dyDescent="0.2">
      <c r="A2271" s="679"/>
      <c r="B2271" s="679"/>
      <c r="C2271" s="715"/>
      <c r="D2271" s="715"/>
      <c r="S2271" s="660"/>
      <c r="T2271" s="660" t="str">
        <f t="shared" si="210"/>
        <v/>
      </c>
      <c r="U2271" s="660" t="str">
        <f t="shared" si="211"/>
        <v/>
      </c>
      <c r="V2271" s="660" t="str">
        <f t="shared" si="212"/>
        <v/>
      </c>
      <c r="W2271" s="660" t="str">
        <f t="shared" si="213"/>
        <v/>
      </c>
      <c r="X2271" s="660" t="str">
        <f t="shared" si="214"/>
        <v/>
      </c>
      <c r="Y2271" s="660" t="str">
        <f t="shared" si="215"/>
        <v/>
      </c>
    </row>
    <row r="2272" spans="1:25" ht="16" x14ac:dyDescent="0.2">
      <c r="A2272" s="679"/>
      <c r="B2272" s="679"/>
      <c r="C2272" s="715"/>
      <c r="D2272" s="715"/>
      <c r="S2272" s="660"/>
      <c r="T2272" s="660" t="str">
        <f t="shared" si="210"/>
        <v/>
      </c>
      <c r="U2272" s="660" t="str">
        <f t="shared" si="211"/>
        <v/>
      </c>
      <c r="V2272" s="660" t="str">
        <f t="shared" si="212"/>
        <v/>
      </c>
      <c r="W2272" s="660" t="str">
        <f t="shared" si="213"/>
        <v/>
      </c>
      <c r="X2272" s="660" t="str">
        <f t="shared" si="214"/>
        <v/>
      </c>
      <c r="Y2272" s="660" t="str">
        <f t="shared" si="215"/>
        <v/>
      </c>
    </row>
    <row r="2273" spans="1:25" ht="16" x14ac:dyDescent="0.2">
      <c r="A2273" s="679"/>
      <c r="B2273" s="679"/>
      <c r="C2273" s="715"/>
      <c r="D2273" s="715"/>
      <c r="S2273" s="660"/>
      <c r="T2273" s="660" t="str">
        <f t="shared" si="210"/>
        <v/>
      </c>
      <c r="U2273" s="660" t="str">
        <f t="shared" si="211"/>
        <v/>
      </c>
      <c r="V2273" s="660" t="str">
        <f t="shared" si="212"/>
        <v/>
      </c>
      <c r="W2273" s="660" t="str">
        <f t="shared" si="213"/>
        <v/>
      </c>
      <c r="X2273" s="660" t="str">
        <f t="shared" si="214"/>
        <v/>
      </c>
      <c r="Y2273" s="660" t="str">
        <f t="shared" si="215"/>
        <v/>
      </c>
    </row>
    <row r="2274" spans="1:25" ht="16" x14ac:dyDescent="0.2">
      <c r="A2274" s="679"/>
      <c r="B2274" s="679"/>
      <c r="C2274" s="715"/>
      <c r="D2274" s="715"/>
      <c r="S2274" s="660"/>
      <c r="T2274" s="660" t="str">
        <f t="shared" si="210"/>
        <v/>
      </c>
      <c r="U2274" s="660" t="str">
        <f t="shared" si="211"/>
        <v/>
      </c>
      <c r="V2274" s="660" t="str">
        <f t="shared" si="212"/>
        <v/>
      </c>
      <c r="W2274" s="660" t="str">
        <f t="shared" si="213"/>
        <v/>
      </c>
      <c r="X2274" s="660" t="str">
        <f t="shared" si="214"/>
        <v/>
      </c>
      <c r="Y2274" s="660" t="str">
        <f t="shared" si="215"/>
        <v/>
      </c>
    </row>
    <row r="2275" spans="1:25" ht="16" x14ac:dyDescent="0.2">
      <c r="A2275" s="679"/>
      <c r="B2275" s="679"/>
      <c r="C2275" s="715"/>
      <c r="D2275" s="715"/>
      <c r="S2275" s="660"/>
      <c r="T2275" s="660" t="str">
        <f t="shared" si="210"/>
        <v/>
      </c>
      <c r="U2275" s="660" t="str">
        <f t="shared" si="211"/>
        <v/>
      </c>
      <c r="V2275" s="660" t="str">
        <f t="shared" si="212"/>
        <v/>
      </c>
      <c r="W2275" s="660" t="str">
        <f t="shared" si="213"/>
        <v/>
      </c>
      <c r="X2275" s="660" t="str">
        <f t="shared" si="214"/>
        <v/>
      </c>
      <c r="Y2275" s="660" t="str">
        <f t="shared" si="215"/>
        <v/>
      </c>
    </row>
    <row r="2276" spans="1:25" ht="16" x14ac:dyDescent="0.2">
      <c r="A2276" s="679"/>
      <c r="B2276" s="679"/>
      <c r="C2276" s="715"/>
      <c r="D2276" s="715"/>
      <c r="S2276" s="660"/>
      <c r="T2276" s="660" t="str">
        <f t="shared" si="210"/>
        <v/>
      </c>
      <c r="U2276" s="660" t="str">
        <f t="shared" si="211"/>
        <v/>
      </c>
      <c r="V2276" s="660" t="str">
        <f t="shared" si="212"/>
        <v/>
      </c>
      <c r="W2276" s="660" t="str">
        <f t="shared" si="213"/>
        <v/>
      </c>
      <c r="X2276" s="660" t="str">
        <f t="shared" si="214"/>
        <v/>
      </c>
      <c r="Y2276" s="660" t="str">
        <f t="shared" si="215"/>
        <v/>
      </c>
    </row>
    <row r="2277" spans="1:25" ht="16" x14ac:dyDescent="0.2">
      <c r="A2277" s="679"/>
      <c r="B2277" s="679"/>
      <c r="C2277" s="715"/>
      <c r="D2277" s="715"/>
      <c r="S2277" s="660"/>
      <c r="T2277" s="660" t="str">
        <f t="shared" si="210"/>
        <v/>
      </c>
      <c r="U2277" s="660" t="str">
        <f t="shared" si="211"/>
        <v/>
      </c>
      <c r="V2277" s="660" t="str">
        <f t="shared" si="212"/>
        <v/>
      </c>
      <c r="W2277" s="660" t="str">
        <f t="shared" si="213"/>
        <v/>
      </c>
      <c r="X2277" s="660" t="str">
        <f t="shared" si="214"/>
        <v/>
      </c>
      <c r="Y2277" s="660" t="str">
        <f t="shared" si="215"/>
        <v/>
      </c>
    </row>
    <row r="2278" spans="1:25" ht="16" x14ac:dyDescent="0.2">
      <c r="A2278" s="679"/>
      <c r="B2278" s="679"/>
      <c r="C2278" s="715"/>
      <c r="D2278" s="715"/>
      <c r="S2278" s="660"/>
      <c r="T2278" s="660" t="str">
        <f t="shared" si="210"/>
        <v/>
      </c>
      <c r="U2278" s="660" t="str">
        <f t="shared" si="211"/>
        <v/>
      </c>
      <c r="V2278" s="660" t="str">
        <f t="shared" si="212"/>
        <v/>
      </c>
      <c r="W2278" s="660" t="str">
        <f t="shared" si="213"/>
        <v/>
      </c>
      <c r="X2278" s="660" t="str">
        <f t="shared" si="214"/>
        <v/>
      </c>
      <c r="Y2278" s="660" t="str">
        <f t="shared" si="215"/>
        <v/>
      </c>
    </row>
    <row r="2279" spans="1:25" ht="16" x14ac:dyDescent="0.2">
      <c r="A2279" s="679"/>
      <c r="B2279" s="679"/>
      <c r="C2279" s="715"/>
      <c r="D2279" s="715"/>
      <c r="S2279" s="660"/>
      <c r="T2279" s="660" t="str">
        <f t="shared" si="210"/>
        <v/>
      </c>
      <c r="U2279" s="660" t="str">
        <f t="shared" si="211"/>
        <v/>
      </c>
      <c r="V2279" s="660" t="str">
        <f t="shared" si="212"/>
        <v/>
      </c>
      <c r="W2279" s="660" t="str">
        <f t="shared" si="213"/>
        <v/>
      </c>
      <c r="X2279" s="660" t="str">
        <f t="shared" si="214"/>
        <v/>
      </c>
      <c r="Y2279" s="660" t="str">
        <f t="shared" si="215"/>
        <v/>
      </c>
    </row>
    <row r="2280" spans="1:25" ht="16" x14ac:dyDescent="0.2">
      <c r="A2280" s="679"/>
      <c r="B2280" s="679"/>
      <c r="C2280" s="715"/>
      <c r="D2280" s="715"/>
      <c r="S2280" s="660"/>
      <c r="T2280" s="660" t="str">
        <f t="shared" si="210"/>
        <v/>
      </c>
      <c r="U2280" s="660" t="str">
        <f t="shared" si="211"/>
        <v/>
      </c>
      <c r="V2280" s="660" t="str">
        <f t="shared" si="212"/>
        <v/>
      </c>
      <c r="W2280" s="660" t="str">
        <f t="shared" si="213"/>
        <v/>
      </c>
      <c r="X2280" s="660" t="str">
        <f t="shared" si="214"/>
        <v/>
      </c>
      <c r="Y2280" s="660" t="str">
        <f t="shared" si="215"/>
        <v/>
      </c>
    </row>
    <row r="2281" spans="1:25" ht="16" x14ac:dyDescent="0.2">
      <c r="A2281" s="679"/>
      <c r="B2281" s="679"/>
      <c r="C2281" s="715"/>
      <c r="D2281" s="715"/>
      <c r="S2281" s="660"/>
      <c r="T2281" s="660" t="str">
        <f t="shared" si="210"/>
        <v/>
      </c>
      <c r="U2281" s="660" t="str">
        <f t="shared" si="211"/>
        <v/>
      </c>
      <c r="V2281" s="660" t="str">
        <f t="shared" si="212"/>
        <v/>
      </c>
      <c r="W2281" s="660" t="str">
        <f t="shared" si="213"/>
        <v/>
      </c>
      <c r="X2281" s="660" t="str">
        <f t="shared" si="214"/>
        <v/>
      </c>
      <c r="Y2281" s="660" t="str">
        <f t="shared" si="215"/>
        <v/>
      </c>
    </row>
    <row r="2282" spans="1:25" ht="16" x14ac:dyDescent="0.2">
      <c r="A2282" s="679"/>
      <c r="B2282" s="679"/>
      <c r="C2282" s="715"/>
      <c r="D2282" s="715"/>
      <c r="S2282" s="660"/>
      <c r="T2282" s="660" t="str">
        <f t="shared" si="210"/>
        <v/>
      </c>
      <c r="U2282" s="660" t="str">
        <f t="shared" si="211"/>
        <v/>
      </c>
      <c r="V2282" s="660" t="str">
        <f t="shared" si="212"/>
        <v/>
      </c>
      <c r="W2282" s="660" t="str">
        <f t="shared" si="213"/>
        <v/>
      </c>
      <c r="X2282" s="660" t="str">
        <f t="shared" si="214"/>
        <v/>
      </c>
      <c r="Y2282" s="660" t="str">
        <f t="shared" si="215"/>
        <v/>
      </c>
    </row>
    <row r="2283" spans="1:25" ht="16" x14ac:dyDescent="0.2">
      <c r="A2283" s="679"/>
      <c r="B2283" s="679"/>
      <c r="C2283" s="715"/>
      <c r="D2283" s="715"/>
      <c r="S2283" s="660"/>
      <c r="T2283" s="660" t="str">
        <f t="shared" si="210"/>
        <v/>
      </c>
      <c r="U2283" s="660" t="str">
        <f t="shared" si="211"/>
        <v/>
      </c>
      <c r="V2283" s="660" t="str">
        <f t="shared" si="212"/>
        <v/>
      </c>
      <c r="W2283" s="660" t="str">
        <f t="shared" si="213"/>
        <v/>
      </c>
      <c r="X2283" s="660" t="str">
        <f t="shared" si="214"/>
        <v/>
      </c>
      <c r="Y2283" s="660" t="str">
        <f t="shared" si="215"/>
        <v/>
      </c>
    </row>
    <row r="2284" spans="1:25" ht="16" x14ac:dyDescent="0.2">
      <c r="A2284" s="679"/>
      <c r="B2284" s="679"/>
      <c r="C2284" s="715"/>
      <c r="D2284" s="715"/>
      <c r="S2284" s="660"/>
      <c r="T2284" s="660" t="str">
        <f t="shared" si="210"/>
        <v/>
      </c>
      <c r="U2284" s="660" t="str">
        <f t="shared" si="211"/>
        <v/>
      </c>
      <c r="V2284" s="660" t="str">
        <f t="shared" si="212"/>
        <v/>
      </c>
      <c r="W2284" s="660" t="str">
        <f t="shared" si="213"/>
        <v/>
      </c>
      <c r="X2284" s="660" t="str">
        <f t="shared" si="214"/>
        <v/>
      </c>
      <c r="Y2284" s="660" t="str">
        <f t="shared" si="215"/>
        <v/>
      </c>
    </row>
    <row r="2285" spans="1:25" ht="16" x14ac:dyDescent="0.2">
      <c r="A2285" s="679"/>
      <c r="B2285" s="679"/>
      <c r="C2285" s="715"/>
      <c r="D2285" s="715"/>
      <c r="S2285" s="660"/>
      <c r="T2285" s="660" t="str">
        <f t="shared" si="210"/>
        <v/>
      </c>
      <c r="U2285" s="660" t="str">
        <f t="shared" si="211"/>
        <v/>
      </c>
      <c r="V2285" s="660" t="str">
        <f t="shared" si="212"/>
        <v/>
      </c>
      <c r="W2285" s="660" t="str">
        <f t="shared" si="213"/>
        <v/>
      </c>
      <c r="X2285" s="660" t="str">
        <f t="shared" si="214"/>
        <v/>
      </c>
      <c r="Y2285" s="660" t="str">
        <f t="shared" si="215"/>
        <v/>
      </c>
    </row>
    <row r="2286" spans="1:25" ht="16" x14ac:dyDescent="0.2">
      <c r="A2286" s="679"/>
      <c r="B2286" s="679"/>
      <c r="C2286" s="715"/>
      <c r="D2286" s="715"/>
      <c r="S2286" s="660"/>
      <c r="T2286" s="660" t="str">
        <f t="shared" si="210"/>
        <v/>
      </c>
      <c r="U2286" s="660" t="str">
        <f t="shared" si="211"/>
        <v/>
      </c>
      <c r="V2286" s="660" t="str">
        <f t="shared" si="212"/>
        <v/>
      </c>
      <c r="W2286" s="660" t="str">
        <f t="shared" si="213"/>
        <v/>
      </c>
      <c r="X2286" s="660" t="str">
        <f t="shared" si="214"/>
        <v/>
      </c>
      <c r="Y2286" s="660" t="str">
        <f t="shared" si="215"/>
        <v/>
      </c>
    </row>
    <row r="2287" spans="1:25" ht="16" x14ac:dyDescent="0.2">
      <c r="A2287" s="679"/>
      <c r="B2287" s="679"/>
      <c r="C2287" s="715"/>
      <c r="D2287" s="715"/>
      <c r="S2287" s="660"/>
      <c r="T2287" s="660" t="str">
        <f t="shared" si="210"/>
        <v/>
      </c>
      <c r="U2287" s="660" t="str">
        <f t="shared" si="211"/>
        <v/>
      </c>
      <c r="V2287" s="660" t="str">
        <f t="shared" si="212"/>
        <v/>
      </c>
      <c r="W2287" s="660" t="str">
        <f t="shared" si="213"/>
        <v/>
      </c>
      <c r="X2287" s="660" t="str">
        <f t="shared" si="214"/>
        <v/>
      </c>
      <c r="Y2287" s="660" t="str">
        <f t="shared" si="215"/>
        <v/>
      </c>
    </row>
    <row r="2288" spans="1:25" ht="16" x14ac:dyDescent="0.2">
      <c r="A2288" s="679"/>
      <c r="B2288" s="679"/>
      <c r="C2288" s="715"/>
      <c r="D2288" s="715"/>
      <c r="S2288" s="660"/>
      <c r="T2288" s="660" t="str">
        <f t="shared" si="210"/>
        <v/>
      </c>
      <c r="U2288" s="660" t="str">
        <f t="shared" si="211"/>
        <v/>
      </c>
      <c r="V2288" s="660" t="str">
        <f t="shared" si="212"/>
        <v/>
      </c>
      <c r="W2288" s="660" t="str">
        <f t="shared" si="213"/>
        <v/>
      </c>
      <c r="X2288" s="660" t="str">
        <f t="shared" si="214"/>
        <v/>
      </c>
      <c r="Y2288" s="660" t="str">
        <f t="shared" si="215"/>
        <v/>
      </c>
    </row>
    <row r="2289" spans="1:25" ht="16" x14ac:dyDescent="0.2">
      <c r="A2289" s="679"/>
      <c r="B2289" s="679"/>
      <c r="C2289" s="715"/>
      <c r="D2289" s="715"/>
      <c r="S2289" s="660"/>
      <c r="T2289" s="660" t="str">
        <f t="shared" si="210"/>
        <v/>
      </c>
      <c r="U2289" s="660" t="str">
        <f t="shared" si="211"/>
        <v/>
      </c>
      <c r="V2289" s="660" t="str">
        <f t="shared" si="212"/>
        <v/>
      </c>
      <c r="W2289" s="660" t="str">
        <f t="shared" si="213"/>
        <v/>
      </c>
      <c r="X2289" s="660" t="str">
        <f t="shared" si="214"/>
        <v/>
      </c>
      <c r="Y2289" s="660" t="str">
        <f t="shared" si="215"/>
        <v/>
      </c>
    </row>
    <row r="2290" spans="1:25" ht="16" x14ac:dyDescent="0.2">
      <c r="A2290" s="679"/>
      <c r="B2290" s="679"/>
      <c r="C2290" s="715"/>
      <c r="D2290" s="715"/>
      <c r="S2290" s="660"/>
      <c r="T2290" s="660" t="str">
        <f t="shared" si="210"/>
        <v/>
      </c>
      <c r="U2290" s="660" t="str">
        <f t="shared" si="211"/>
        <v/>
      </c>
      <c r="V2290" s="660" t="str">
        <f t="shared" si="212"/>
        <v/>
      </c>
      <c r="W2290" s="660" t="str">
        <f t="shared" si="213"/>
        <v/>
      </c>
      <c r="X2290" s="660" t="str">
        <f t="shared" si="214"/>
        <v/>
      </c>
      <c r="Y2290" s="660" t="str">
        <f t="shared" si="215"/>
        <v/>
      </c>
    </row>
    <row r="2291" spans="1:25" ht="16" x14ac:dyDescent="0.2">
      <c r="A2291" s="679"/>
      <c r="B2291" s="679"/>
      <c r="C2291" s="715"/>
      <c r="D2291" s="715"/>
      <c r="S2291" s="660"/>
      <c r="T2291" s="660" t="str">
        <f t="shared" si="210"/>
        <v/>
      </c>
      <c r="U2291" s="660" t="str">
        <f t="shared" si="211"/>
        <v/>
      </c>
      <c r="V2291" s="660" t="str">
        <f t="shared" si="212"/>
        <v/>
      </c>
      <c r="W2291" s="660" t="str">
        <f t="shared" si="213"/>
        <v/>
      </c>
      <c r="X2291" s="660" t="str">
        <f t="shared" si="214"/>
        <v/>
      </c>
      <c r="Y2291" s="660" t="str">
        <f t="shared" si="215"/>
        <v/>
      </c>
    </row>
    <row r="2292" spans="1:25" ht="16" x14ac:dyDescent="0.2">
      <c r="A2292" s="679"/>
      <c r="B2292" s="679"/>
      <c r="C2292" s="715"/>
      <c r="D2292" s="715"/>
      <c r="S2292" s="660"/>
      <c r="T2292" s="660" t="str">
        <f t="shared" si="210"/>
        <v/>
      </c>
      <c r="U2292" s="660" t="str">
        <f t="shared" si="211"/>
        <v/>
      </c>
      <c r="V2292" s="660" t="str">
        <f t="shared" si="212"/>
        <v/>
      </c>
      <c r="W2292" s="660" t="str">
        <f t="shared" si="213"/>
        <v/>
      </c>
      <c r="X2292" s="660" t="str">
        <f t="shared" si="214"/>
        <v/>
      </c>
      <c r="Y2292" s="660" t="str">
        <f t="shared" si="215"/>
        <v/>
      </c>
    </row>
    <row r="2293" spans="1:25" ht="16" x14ac:dyDescent="0.2">
      <c r="A2293" s="679"/>
      <c r="B2293" s="679"/>
      <c r="C2293" s="715"/>
      <c r="D2293" s="715"/>
      <c r="S2293" s="660"/>
      <c r="T2293" s="660" t="str">
        <f t="shared" si="210"/>
        <v/>
      </c>
      <c r="U2293" s="660" t="str">
        <f t="shared" si="211"/>
        <v/>
      </c>
      <c r="V2293" s="660" t="str">
        <f t="shared" si="212"/>
        <v/>
      </c>
      <c r="W2293" s="660" t="str">
        <f t="shared" si="213"/>
        <v/>
      </c>
      <c r="X2293" s="660" t="str">
        <f t="shared" si="214"/>
        <v/>
      </c>
      <c r="Y2293" s="660" t="str">
        <f t="shared" si="215"/>
        <v/>
      </c>
    </row>
    <row r="2294" spans="1:25" ht="16" x14ac:dyDescent="0.2">
      <c r="A2294" s="679"/>
      <c r="B2294" s="679"/>
      <c r="C2294" s="715"/>
      <c r="D2294" s="715"/>
      <c r="S2294" s="660"/>
      <c r="T2294" s="660" t="str">
        <f t="shared" si="210"/>
        <v/>
      </c>
      <c r="U2294" s="660" t="str">
        <f t="shared" si="211"/>
        <v/>
      </c>
      <c r="V2294" s="660" t="str">
        <f t="shared" si="212"/>
        <v/>
      </c>
      <c r="W2294" s="660" t="str">
        <f t="shared" si="213"/>
        <v/>
      </c>
      <c r="X2294" s="660" t="str">
        <f t="shared" si="214"/>
        <v/>
      </c>
      <c r="Y2294" s="660" t="str">
        <f t="shared" si="215"/>
        <v/>
      </c>
    </row>
    <row r="2295" spans="1:25" ht="16" x14ac:dyDescent="0.2">
      <c r="A2295" s="679"/>
      <c r="B2295" s="679"/>
      <c r="C2295" s="715"/>
      <c r="D2295" s="715"/>
      <c r="S2295" s="660"/>
      <c r="T2295" s="660" t="str">
        <f t="shared" si="210"/>
        <v/>
      </c>
      <c r="U2295" s="660" t="str">
        <f t="shared" si="211"/>
        <v/>
      </c>
      <c r="V2295" s="660" t="str">
        <f t="shared" si="212"/>
        <v/>
      </c>
      <c r="W2295" s="660" t="str">
        <f t="shared" si="213"/>
        <v/>
      </c>
      <c r="X2295" s="660" t="str">
        <f t="shared" si="214"/>
        <v/>
      </c>
      <c r="Y2295" s="660" t="str">
        <f t="shared" si="215"/>
        <v/>
      </c>
    </row>
    <row r="2296" spans="1:25" ht="16" x14ac:dyDescent="0.2">
      <c r="A2296" s="679"/>
      <c r="B2296" s="679"/>
      <c r="C2296" s="715"/>
      <c r="D2296" s="715"/>
      <c r="S2296" s="660"/>
      <c r="T2296" s="660" t="str">
        <f t="shared" si="210"/>
        <v/>
      </c>
      <c r="U2296" s="660" t="str">
        <f t="shared" si="211"/>
        <v/>
      </c>
      <c r="V2296" s="660" t="str">
        <f t="shared" si="212"/>
        <v/>
      </c>
      <c r="W2296" s="660" t="str">
        <f t="shared" si="213"/>
        <v/>
      </c>
      <c r="X2296" s="660" t="str">
        <f t="shared" si="214"/>
        <v/>
      </c>
      <c r="Y2296" s="660" t="str">
        <f t="shared" si="215"/>
        <v/>
      </c>
    </row>
    <row r="2297" spans="1:25" ht="16" x14ac:dyDescent="0.2">
      <c r="A2297" s="679"/>
      <c r="B2297" s="679"/>
      <c r="C2297" s="715"/>
      <c r="D2297" s="715"/>
      <c r="S2297" s="660"/>
      <c r="T2297" s="660" t="str">
        <f t="shared" si="210"/>
        <v/>
      </c>
      <c r="U2297" s="660" t="str">
        <f t="shared" si="211"/>
        <v/>
      </c>
      <c r="V2297" s="660" t="str">
        <f t="shared" si="212"/>
        <v/>
      </c>
      <c r="W2297" s="660" t="str">
        <f t="shared" si="213"/>
        <v/>
      </c>
      <c r="X2297" s="660" t="str">
        <f t="shared" si="214"/>
        <v/>
      </c>
      <c r="Y2297" s="660" t="str">
        <f t="shared" si="215"/>
        <v/>
      </c>
    </row>
    <row r="2298" spans="1:25" ht="16" x14ac:dyDescent="0.2">
      <c r="A2298" s="679"/>
      <c r="B2298" s="679"/>
      <c r="C2298" s="715"/>
      <c r="D2298" s="715"/>
      <c r="S2298" s="660"/>
      <c r="T2298" s="660" t="str">
        <f t="shared" si="210"/>
        <v/>
      </c>
      <c r="U2298" s="660" t="str">
        <f t="shared" si="211"/>
        <v/>
      </c>
      <c r="V2298" s="660" t="str">
        <f t="shared" si="212"/>
        <v/>
      </c>
      <c r="W2298" s="660" t="str">
        <f t="shared" si="213"/>
        <v/>
      </c>
      <c r="X2298" s="660" t="str">
        <f t="shared" si="214"/>
        <v/>
      </c>
      <c r="Y2298" s="660" t="str">
        <f t="shared" si="215"/>
        <v/>
      </c>
    </row>
    <row r="2299" spans="1:25" ht="16" x14ac:dyDescent="0.2">
      <c r="A2299" s="679"/>
      <c r="B2299" s="679"/>
      <c r="C2299" s="715"/>
      <c r="D2299" s="715"/>
      <c r="S2299" s="660"/>
      <c r="T2299" s="660" t="str">
        <f t="shared" si="210"/>
        <v/>
      </c>
      <c r="U2299" s="660" t="str">
        <f t="shared" si="211"/>
        <v/>
      </c>
      <c r="V2299" s="660" t="str">
        <f t="shared" si="212"/>
        <v/>
      </c>
      <c r="W2299" s="660" t="str">
        <f t="shared" si="213"/>
        <v/>
      </c>
      <c r="X2299" s="660" t="str">
        <f t="shared" si="214"/>
        <v/>
      </c>
      <c r="Y2299" s="660" t="str">
        <f t="shared" si="215"/>
        <v/>
      </c>
    </row>
    <row r="2300" spans="1:25" ht="16" x14ac:dyDescent="0.2">
      <c r="A2300" s="679"/>
      <c r="B2300" s="679"/>
      <c r="C2300" s="715"/>
      <c r="D2300" s="715"/>
      <c r="S2300" s="660"/>
      <c r="T2300" s="660" t="str">
        <f t="shared" si="210"/>
        <v/>
      </c>
      <c r="U2300" s="660" t="str">
        <f t="shared" si="211"/>
        <v/>
      </c>
      <c r="V2300" s="660" t="str">
        <f t="shared" si="212"/>
        <v/>
      </c>
      <c r="W2300" s="660" t="str">
        <f t="shared" si="213"/>
        <v/>
      </c>
      <c r="X2300" s="660" t="str">
        <f t="shared" si="214"/>
        <v/>
      </c>
      <c r="Y2300" s="660" t="str">
        <f t="shared" si="215"/>
        <v/>
      </c>
    </row>
    <row r="2301" spans="1:25" ht="16" x14ac:dyDescent="0.2">
      <c r="A2301" s="679"/>
      <c r="B2301" s="679"/>
      <c r="C2301" s="715"/>
      <c r="D2301" s="715"/>
      <c r="S2301" s="660"/>
      <c r="T2301" s="660" t="str">
        <f t="shared" si="210"/>
        <v/>
      </c>
      <c r="U2301" s="660" t="str">
        <f t="shared" si="211"/>
        <v/>
      </c>
      <c r="V2301" s="660" t="str">
        <f t="shared" si="212"/>
        <v/>
      </c>
      <c r="W2301" s="660" t="str">
        <f t="shared" si="213"/>
        <v/>
      </c>
      <c r="X2301" s="660" t="str">
        <f t="shared" si="214"/>
        <v/>
      </c>
      <c r="Y2301" s="660" t="str">
        <f t="shared" si="215"/>
        <v/>
      </c>
    </row>
    <row r="2302" spans="1:25" ht="16" x14ac:dyDescent="0.2">
      <c r="A2302" s="679"/>
      <c r="B2302" s="679"/>
      <c r="C2302" s="715"/>
      <c r="D2302" s="715"/>
      <c r="S2302" s="660"/>
      <c r="T2302" s="660" t="str">
        <f t="shared" si="210"/>
        <v/>
      </c>
      <c r="U2302" s="660" t="str">
        <f t="shared" si="211"/>
        <v/>
      </c>
      <c r="V2302" s="660" t="str">
        <f t="shared" si="212"/>
        <v/>
      </c>
      <c r="W2302" s="660" t="str">
        <f t="shared" si="213"/>
        <v/>
      </c>
      <c r="X2302" s="660" t="str">
        <f t="shared" si="214"/>
        <v/>
      </c>
      <c r="Y2302" s="660" t="str">
        <f t="shared" si="215"/>
        <v/>
      </c>
    </row>
    <row r="2303" spans="1:25" ht="16" x14ac:dyDescent="0.2">
      <c r="A2303" s="679"/>
      <c r="B2303" s="679"/>
      <c r="C2303" s="715"/>
      <c r="D2303" s="715"/>
      <c r="S2303" s="660"/>
      <c r="T2303" s="660" t="str">
        <f t="shared" si="210"/>
        <v/>
      </c>
      <c r="U2303" s="660" t="str">
        <f t="shared" si="211"/>
        <v/>
      </c>
      <c r="V2303" s="660" t="str">
        <f t="shared" si="212"/>
        <v/>
      </c>
      <c r="W2303" s="660" t="str">
        <f t="shared" si="213"/>
        <v/>
      </c>
      <c r="X2303" s="660" t="str">
        <f t="shared" si="214"/>
        <v/>
      </c>
      <c r="Y2303" s="660" t="str">
        <f t="shared" si="215"/>
        <v/>
      </c>
    </row>
    <row r="2304" spans="1:25" ht="16" x14ac:dyDescent="0.2">
      <c r="A2304" s="679"/>
      <c r="B2304" s="679"/>
      <c r="C2304" s="715"/>
      <c r="D2304" s="715"/>
      <c r="S2304" s="660"/>
      <c r="T2304" s="660" t="str">
        <f t="shared" si="210"/>
        <v/>
      </c>
      <c r="U2304" s="660" t="str">
        <f t="shared" si="211"/>
        <v/>
      </c>
      <c r="V2304" s="660" t="str">
        <f t="shared" si="212"/>
        <v/>
      </c>
      <c r="W2304" s="660" t="str">
        <f t="shared" si="213"/>
        <v/>
      </c>
      <c r="X2304" s="660" t="str">
        <f t="shared" si="214"/>
        <v/>
      </c>
      <c r="Y2304" s="660" t="str">
        <f t="shared" si="215"/>
        <v/>
      </c>
    </row>
    <row r="2305" spans="1:25" ht="16" x14ac:dyDescent="0.2">
      <c r="A2305" s="679"/>
      <c r="B2305" s="679"/>
      <c r="C2305" s="715"/>
      <c r="D2305" s="715"/>
      <c r="S2305" s="660"/>
      <c r="T2305" s="660" t="str">
        <f t="shared" si="210"/>
        <v/>
      </c>
      <c r="U2305" s="660" t="str">
        <f t="shared" si="211"/>
        <v/>
      </c>
      <c r="V2305" s="660" t="str">
        <f t="shared" si="212"/>
        <v/>
      </c>
      <c r="W2305" s="660" t="str">
        <f t="shared" si="213"/>
        <v/>
      </c>
      <c r="X2305" s="660" t="str">
        <f t="shared" si="214"/>
        <v/>
      </c>
      <c r="Y2305" s="660" t="str">
        <f t="shared" si="215"/>
        <v/>
      </c>
    </row>
    <row r="2306" spans="1:25" ht="16" x14ac:dyDescent="0.2">
      <c r="A2306" s="679"/>
      <c r="B2306" s="679"/>
      <c r="C2306" s="715"/>
      <c r="D2306" s="715"/>
      <c r="S2306" s="660"/>
      <c r="T2306" s="660" t="str">
        <f t="shared" si="210"/>
        <v/>
      </c>
      <c r="U2306" s="660" t="str">
        <f t="shared" si="211"/>
        <v/>
      </c>
      <c r="V2306" s="660" t="str">
        <f t="shared" si="212"/>
        <v/>
      </c>
      <c r="W2306" s="660" t="str">
        <f t="shared" si="213"/>
        <v/>
      </c>
      <c r="X2306" s="660" t="str">
        <f t="shared" si="214"/>
        <v/>
      </c>
      <c r="Y2306" s="660" t="str">
        <f t="shared" si="215"/>
        <v/>
      </c>
    </row>
    <row r="2307" spans="1:25" ht="16" x14ac:dyDescent="0.2">
      <c r="A2307" s="679"/>
      <c r="B2307" s="679"/>
      <c r="C2307" s="715"/>
      <c r="D2307" s="715"/>
      <c r="S2307" s="660"/>
      <c r="T2307" s="660" t="str">
        <f t="shared" si="210"/>
        <v/>
      </c>
      <c r="U2307" s="660" t="str">
        <f t="shared" si="211"/>
        <v/>
      </c>
      <c r="V2307" s="660" t="str">
        <f t="shared" si="212"/>
        <v/>
      </c>
      <c r="W2307" s="660" t="str">
        <f t="shared" si="213"/>
        <v/>
      </c>
      <c r="X2307" s="660" t="str">
        <f t="shared" si="214"/>
        <v/>
      </c>
      <c r="Y2307" s="660" t="str">
        <f t="shared" si="215"/>
        <v/>
      </c>
    </row>
    <row r="2308" spans="1:25" ht="16" x14ac:dyDescent="0.2">
      <c r="A2308" s="679"/>
      <c r="B2308" s="679"/>
      <c r="C2308" s="715"/>
      <c r="D2308" s="715"/>
      <c r="S2308" s="660"/>
      <c r="T2308" s="660" t="str">
        <f t="shared" ref="T2308:T2371" si="216">IF(LEN($A2308)&gt;=2,LEFT($A2308,6),"")</f>
        <v/>
      </c>
      <c r="U2308" s="660" t="str">
        <f t="shared" ref="U2308:U2371" si="217">IF(LEN($A2308)&gt;=2,LEFT($A2308,5),"")</f>
        <v/>
      </c>
      <c r="V2308" s="660" t="str">
        <f t="shared" ref="V2308:V2371" si="218">IF(LEN($A2308)&gt;=2,LEFT($A2308,4),"")</f>
        <v/>
      </c>
      <c r="W2308" s="660" t="str">
        <f t="shared" ref="W2308:W2371" si="219">IF(LEN($A2308)&gt;=2,LEFT($A2308,3),"")</f>
        <v/>
      </c>
      <c r="X2308" s="660" t="str">
        <f t="shared" ref="X2308:X2371" si="220">IF(LEN($A2308)&gt;=2,LEFT($A2308,2),"")</f>
        <v/>
      </c>
      <c r="Y2308" s="660" t="str">
        <f t="shared" ref="Y2308:Y2371" si="221">IF(LEN($A2308)&gt;=2,LEFT($A2308,1),"")</f>
        <v/>
      </c>
    </row>
    <row r="2309" spans="1:25" ht="16" x14ac:dyDescent="0.2">
      <c r="A2309" s="679"/>
      <c r="B2309" s="679"/>
      <c r="C2309" s="715"/>
      <c r="D2309" s="715"/>
      <c r="S2309" s="660"/>
      <c r="T2309" s="660" t="str">
        <f t="shared" si="216"/>
        <v/>
      </c>
      <c r="U2309" s="660" t="str">
        <f t="shared" si="217"/>
        <v/>
      </c>
      <c r="V2309" s="660" t="str">
        <f t="shared" si="218"/>
        <v/>
      </c>
      <c r="W2309" s="660" t="str">
        <f t="shared" si="219"/>
        <v/>
      </c>
      <c r="X2309" s="660" t="str">
        <f t="shared" si="220"/>
        <v/>
      </c>
      <c r="Y2309" s="660" t="str">
        <f t="shared" si="221"/>
        <v/>
      </c>
    </row>
    <row r="2310" spans="1:25" ht="16" x14ac:dyDescent="0.2">
      <c r="A2310" s="679"/>
      <c r="B2310" s="679"/>
      <c r="C2310" s="715"/>
      <c r="D2310" s="715"/>
      <c r="S2310" s="660"/>
      <c r="T2310" s="660" t="str">
        <f t="shared" si="216"/>
        <v/>
      </c>
      <c r="U2310" s="660" t="str">
        <f t="shared" si="217"/>
        <v/>
      </c>
      <c r="V2310" s="660" t="str">
        <f t="shared" si="218"/>
        <v/>
      </c>
      <c r="W2310" s="660" t="str">
        <f t="shared" si="219"/>
        <v/>
      </c>
      <c r="X2310" s="660" t="str">
        <f t="shared" si="220"/>
        <v/>
      </c>
      <c r="Y2310" s="660" t="str">
        <f t="shared" si="221"/>
        <v/>
      </c>
    </row>
    <row r="2311" spans="1:25" ht="16" x14ac:dyDescent="0.2">
      <c r="A2311" s="679"/>
      <c r="B2311" s="679"/>
      <c r="C2311" s="715"/>
      <c r="D2311" s="715"/>
      <c r="S2311" s="660"/>
      <c r="T2311" s="660" t="str">
        <f t="shared" si="216"/>
        <v/>
      </c>
      <c r="U2311" s="660" t="str">
        <f t="shared" si="217"/>
        <v/>
      </c>
      <c r="V2311" s="660" t="str">
        <f t="shared" si="218"/>
        <v/>
      </c>
      <c r="W2311" s="660" t="str">
        <f t="shared" si="219"/>
        <v/>
      </c>
      <c r="X2311" s="660" t="str">
        <f t="shared" si="220"/>
        <v/>
      </c>
      <c r="Y2311" s="660" t="str">
        <f t="shared" si="221"/>
        <v/>
      </c>
    </row>
    <row r="2312" spans="1:25" ht="16" x14ac:dyDescent="0.2">
      <c r="A2312" s="679"/>
      <c r="B2312" s="679"/>
      <c r="C2312" s="715"/>
      <c r="D2312" s="715"/>
      <c r="S2312" s="660"/>
      <c r="T2312" s="660" t="str">
        <f t="shared" si="216"/>
        <v/>
      </c>
      <c r="U2312" s="660" t="str">
        <f t="shared" si="217"/>
        <v/>
      </c>
      <c r="V2312" s="660" t="str">
        <f t="shared" si="218"/>
        <v/>
      </c>
      <c r="W2312" s="660" t="str">
        <f t="shared" si="219"/>
        <v/>
      </c>
      <c r="X2312" s="660" t="str">
        <f t="shared" si="220"/>
        <v/>
      </c>
      <c r="Y2312" s="660" t="str">
        <f t="shared" si="221"/>
        <v/>
      </c>
    </row>
    <row r="2313" spans="1:25" ht="16" x14ac:dyDescent="0.2">
      <c r="A2313" s="679"/>
      <c r="B2313" s="679"/>
      <c r="C2313" s="715"/>
      <c r="D2313" s="715"/>
      <c r="S2313" s="660"/>
      <c r="T2313" s="660" t="str">
        <f t="shared" si="216"/>
        <v/>
      </c>
      <c r="U2313" s="660" t="str">
        <f t="shared" si="217"/>
        <v/>
      </c>
      <c r="V2313" s="660" t="str">
        <f t="shared" si="218"/>
        <v/>
      </c>
      <c r="W2313" s="660" t="str">
        <f t="shared" si="219"/>
        <v/>
      </c>
      <c r="X2313" s="660" t="str">
        <f t="shared" si="220"/>
        <v/>
      </c>
      <c r="Y2313" s="660" t="str">
        <f t="shared" si="221"/>
        <v/>
      </c>
    </row>
    <row r="2314" spans="1:25" ht="16" x14ac:dyDescent="0.2">
      <c r="A2314" s="679"/>
      <c r="B2314" s="679"/>
      <c r="C2314" s="715"/>
      <c r="D2314" s="715"/>
      <c r="S2314" s="660"/>
      <c r="T2314" s="660" t="str">
        <f t="shared" si="216"/>
        <v/>
      </c>
      <c r="U2314" s="660" t="str">
        <f t="shared" si="217"/>
        <v/>
      </c>
      <c r="V2314" s="660" t="str">
        <f t="shared" si="218"/>
        <v/>
      </c>
      <c r="W2314" s="660" t="str">
        <f t="shared" si="219"/>
        <v/>
      </c>
      <c r="X2314" s="660" t="str">
        <f t="shared" si="220"/>
        <v/>
      </c>
      <c r="Y2314" s="660" t="str">
        <f t="shared" si="221"/>
        <v/>
      </c>
    </row>
    <row r="2315" spans="1:25" ht="16" x14ac:dyDescent="0.2">
      <c r="A2315" s="679"/>
      <c r="B2315" s="679"/>
      <c r="C2315" s="715"/>
      <c r="D2315" s="715"/>
      <c r="S2315" s="660"/>
      <c r="T2315" s="660" t="str">
        <f t="shared" si="216"/>
        <v/>
      </c>
      <c r="U2315" s="660" t="str">
        <f t="shared" si="217"/>
        <v/>
      </c>
      <c r="V2315" s="660" t="str">
        <f t="shared" si="218"/>
        <v/>
      </c>
      <c r="W2315" s="660" t="str">
        <f t="shared" si="219"/>
        <v/>
      </c>
      <c r="X2315" s="660" t="str">
        <f t="shared" si="220"/>
        <v/>
      </c>
      <c r="Y2315" s="660" t="str">
        <f t="shared" si="221"/>
        <v/>
      </c>
    </row>
    <row r="2316" spans="1:25" ht="16" x14ac:dyDescent="0.2">
      <c r="A2316" s="679"/>
      <c r="B2316" s="679"/>
      <c r="C2316" s="715"/>
      <c r="D2316" s="715"/>
      <c r="S2316" s="660"/>
      <c r="T2316" s="660" t="str">
        <f t="shared" si="216"/>
        <v/>
      </c>
      <c r="U2316" s="660" t="str">
        <f t="shared" si="217"/>
        <v/>
      </c>
      <c r="V2316" s="660" t="str">
        <f t="shared" si="218"/>
        <v/>
      </c>
      <c r="W2316" s="660" t="str">
        <f t="shared" si="219"/>
        <v/>
      </c>
      <c r="X2316" s="660" t="str">
        <f t="shared" si="220"/>
        <v/>
      </c>
      <c r="Y2316" s="660" t="str">
        <f t="shared" si="221"/>
        <v/>
      </c>
    </row>
    <row r="2317" spans="1:25" ht="16" x14ac:dyDescent="0.2">
      <c r="A2317" s="679"/>
      <c r="B2317" s="679"/>
      <c r="C2317" s="715"/>
      <c r="D2317" s="715"/>
      <c r="S2317" s="660"/>
      <c r="T2317" s="660" t="str">
        <f t="shared" si="216"/>
        <v/>
      </c>
      <c r="U2317" s="660" t="str">
        <f t="shared" si="217"/>
        <v/>
      </c>
      <c r="V2317" s="660" t="str">
        <f t="shared" si="218"/>
        <v/>
      </c>
      <c r="W2317" s="660" t="str">
        <f t="shared" si="219"/>
        <v/>
      </c>
      <c r="X2317" s="660" t="str">
        <f t="shared" si="220"/>
        <v/>
      </c>
      <c r="Y2317" s="660" t="str">
        <f t="shared" si="221"/>
        <v/>
      </c>
    </row>
    <row r="2318" spans="1:25" ht="16" x14ac:dyDescent="0.2">
      <c r="A2318" s="679"/>
      <c r="B2318" s="679"/>
      <c r="C2318" s="715"/>
      <c r="D2318" s="715"/>
      <c r="S2318" s="660"/>
      <c r="T2318" s="660" t="str">
        <f t="shared" si="216"/>
        <v/>
      </c>
      <c r="U2318" s="660" t="str">
        <f t="shared" si="217"/>
        <v/>
      </c>
      <c r="V2318" s="660" t="str">
        <f t="shared" si="218"/>
        <v/>
      </c>
      <c r="W2318" s="660" t="str">
        <f t="shared" si="219"/>
        <v/>
      </c>
      <c r="X2318" s="660" t="str">
        <f t="shared" si="220"/>
        <v/>
      </c>
      <c r="Y2318" s="660" t="str">
        <f t="shared" si="221"/>
        <v/>
      </c>
    </row>
    <row r="2319" spans="1:25" ht="16" x14ac:dyDescent="0.2">
      <c r="A2319" s="679"/>
      <c r="B2319" s="679"/>
      <c r="C2319" s="715"/>
      <c r="D2319" s="715"/>
      <c r="S2319" s="660"/>
      <c r="T2319" s="660" t="str">
        <f t="shared" si="216"/>
        <v/>
      </c>
      <c r="U2319" s="660" t="str">
        <f t="shared" si="217"/>
        <v/>
      </c>
      <c r="V2319" s="660" t="str">
        <f t="shared" si="218"/>
        <v/>
      </c>
      <c r="W2319" s="660" t="str">
        <f t="shared" si="219"/>
        <v/>
      </c>
      <c r="X2319" s="660" t="str">
        <f t="shared" si="220"/>
        <v/>
      </c>
      <c r="Y2319" s="660" t="str">
        <f t="shared" si="221"/>
        <v/>
      </c>
    </row>
    <row r="2320" spans="1:25" ht="16" x14ac:dyDescent="0.2">
      <c r="A2320" s="679"/>
      <c r="B2320" s="679"/>
      <c r="C2320" s="715"/>
      <c r="D2320" s="715"/>
      <c r="S2320" s="660"/>
      <c r="T2320" s="660" t="str">
        <f t="shared" si="216"/>
        <v/>
      </c>
      <c r="U2320" s="660" t="str">
        <f t="shared" si="217"/>
        <v/>
      </c>
      <c r="V2320" s="660" t="str">
        <f t="shared" si="218"/>
        <v/>
      </c>
      <c r="W2320" s="660" t="str">
        <f t="shared" si="219"/>
        <v/>
      </c>
      <c r="X2320" s="660" t="str">
        <f t="shared" si="220"/>
        <v/>
      </c>
      <c r="Y2320" s="660" t="str">
        <f t="shared" si="221"/>
        <v/>
      </c>
    </row>
    <row r="2321" spans="1:25" ht="16" x14ac:dyDescent="0.2">
      <c r="A2321" s="679"/>
      <c r="B2321" s="679"/>
      <c r="C2321" s="715"/>
      <c r="D2321" s="715"/>
      <c r="S2321" s="660"/>
      <c r="T2321" s="660" t="str">
        <f t="shared" si="216"/>
        <v/>
      </c>
      <c r="U2321" s="660" t="str">
        <f t="shared" si="217"/>
        <v/>
      </c>
      <c r="V2321" s="660" t="str">
        <f t="shared" si="218"/>
        <v/>
      </c>
      <c r="W2321" s="660" t="str">
        <f t="shared" si="219"/>
        <v/>
      </c>
      <c r="X2321" s="660" t="str">
        <f t="shared" si="220"/>
        <v/>
      </c>
      <c r="Y2321" s="660" t="str">
        <f t="shared" si="221"/>
        <v/>
      </c>
    </row>
    <row r="2322" spans="1:25" ht="16" x14ac:dyDescent="0.2">
      <c r="A2322" s="679"/>
      <c r="B2322" s="679"/>
      <c r="C2322" s="715"/>
      <c r="D2322" s="715"/>
      <c r="S2322" s="660"/>
      <c r="T2322" s="660" t="str">
        <f t="shared" si="216"/>
        <v/>
      </c>
      <c r="U2322" s="660" t="str">
        <f t="shared" si="217"/>
        <v/>
      </c>
      <c r="V2322" s="660" t="str">
        <f t="shared" si="218"/>
        <v/>
      </c>
      <c r="W2322" s="660" t="str">
        <f t="shared" si="219"/>
        <v/>
      </c>
      <c r="X2322" s="660" t="str">
        <f t="shared" si="220"/>
        <v/>
      </c>
      <c r="Y2322" s="660" t="str">
        <f t="shared" si="221"/>
        <v/>
      </c>
    </row>
    <row r="2323" spans="1:25" ht="16" x14ac:dyDescent="0.2">
      <c r="A2323" s="679"/>
      <c r="B2323" s="679"/>
      <c r="C2323" s="715"/>
      <c r="D2323" s="715"/>
      <c r="S2323" s="660"/>
      <c r="T2323" s="660" t="str">
        <f t="shared" si="216"/>
        <v/>
      </c>
      <c r="U2323" s="660" t="str">
        <f t="shared" si="217"/>
        <v/>
      </c>
      <c r="V2323" s="660" t="str">
        <f t="shared" si="218"/>
        <v/>
      </c>
      <c r="W2323" s="660" t="str">
        <f t="shared" si="219"/>
        <v/>
      </c>
      <c r="X2323" s="660" t="str">
        <f t="shared" si="220"/>
        <v/>
      </c>
      <c r="Y2323" s="660" t="str">
        <f t="shared" si="221"/>
        <v/>
      </c>
    </row>
    <row r="2324" spans="1:25" ht="16" x14ac:dyDescent="0.2">
      <c r="A2324" s="679"/>
      <c r="B2324" s="679"/>
      <c r="C2324" s="715"/>
      <c r="D2324" s="715"/>
      <c r="S2324" s="660"/>
      <c r="T2324" s="660" t="str">
        <f t="shared" si="216"/>
        <v/>
      </c>
      <c r="U2324" s="660" t="str">
        <f t="shared" si="217"/>
        <v/>
      </c>
      <c r="V2324" s="660" t="str">
        <f t="shared" si="218"/>
        <v/>
      </c>
      <c r="W2324" s="660" t="str">
        <f t="shared" si="219"/>
        <v/>
      </c>
      <c r="X2324" s="660" t="str">
        <f t="shared" si="220"/>
        <v/>
      </c>
      <c r="Y2324" s="660" t="str">
        <f t="shared" si="221"/>
        <v/>
      </c>
    </row>
    <row r="2325" spans="1:25" ht="16" x14ac:dyDescent="0.2">
      <c r="A2325" s="679"/>
      <c r="B2325" s="679"/>
      <c r="C2325" s="715"/>
      <c r="D2325" s="715"/>
      <c r="S2325" s="660"/>
      <c r="T2325" s="660" t="str">
        <f t="shared" si="216"/>
        <v/>
      </c>
      <c r="U2325" s="660" t="str">
        <f t="shared" si="217"/>
        <v/>
      </c>
      <c r="V2325" s="660" t="str">
        <f t="shared" si="218"/>
        <v/>
      </c>
      <c r="W2325" s="660" t="str">
        <f t="shared" si="219"/>
        <v/>
      </c>
      <c r="X2325" s="660" t="str">
        <f t="shared" si="220"/>
        <v/>
      </c>
      <c r="Y2325" s="660" t="str">
        <f t="shared" si="221"/>
        <v/>
      </c>
    </row>
    <row r="2326" spans="1:25" ht="16" x14ac:dyDescent="0.2">
      <c r="A2326" s="679"/>
      <c r="B2326" s="679"/>
      <c r="C2326" s="715"/>
      <c r="D2326" s="715"/>
      <c r="S2326" s="660"/>
      <c r="T2326" s="660" t="str">
        <f t="shared" si="216"/>
        <v/>
      </c>
      <c r="U2326" s="660" t="str">
        <f t="shared" si="217"/>
        <v/>
      </c>
      <c r="V2326" s="660" t="str">
        <f t="shared" si="218"/>
        <v/>
      </c>
      <c r="W2326" s="660" t="str">
        <f t="shared" si="219"/>
        <v/>
      </c>
      <c r="X2326" s="660" t="str">
        <f t="shared" si="220"/>
        <v/>
      </c>
      <c r="Y2326" s="660" t="str">
        <f t="shared" si="221"/>
        <v/>
      </c>
    </row>
    <row r="2327" spans="1:25" ht="16" x14ac:dyDescent="0.2">
      <c r="A2327" s="679"/>
      <c r="B2327" s="679"/>
      <c r="C2327" s="715"/>
      <c r="D2327" s="715"/>
      <c r="S2327" s="660"/>
      <c r="T2327" s="660" t="str">
        <f t="shared" si="216"/>
        <v/>
      </c>
      <c r="U2327" s="660" t="str">
        <f t="shared" si="217"/>
        <v/>
      </c>
      <c r="V2327" s="660" t="str">
        <f t="shared" si="218"/>
        <v/>
      </c>
      <c r="W2327" s="660" t="str">
        <f t="shared" si="219"/>
        <v/>
      </c>
      <c r="X2327" s="660" t="str">
        <f t="shared" si="220"/>
        <v/>
      </c>
      <c r="Y2327" s="660" t="str">
        <f t="shared" si="221"/>
        <v/>
      </c>
    </row>
    <row r="2328" spans="1:25" ht="16" x14ac:dyDescent="0.2">
      <c r="A2328" s="679"/>
      <c r="B2328" s="679"/>
      <c r="C2328" s="715"/>
      <c r="D2328" s="715"/>
      <c r="S2328" s="660"/>
      <c r="T2328" s="660" t="str">
        <f t="shared" si="216"/>
        <v/>
      </c>
      <c r="U2328" s="660" t="str">
        <f t="shared" si="217"/>
        <v/>
      </c>
      <c r="V2328" s="660" t="str">
        <f t="shared" si="218"/>
        <v/>
      </c>
      <c r="W2328" s="660" t="str">
        <f t="shared" si="219"/>
        <v/>
      </c>
      <c r="X2328" s="660" t="str">
        <f t="shared" si="220"/>
        <v/>
      </c>
      <c r="Y2328" s="660" t="str">
        <f t="shared" si="221"/>
        <v/>
      </c>
    </row>
    <row r="2329" spans="1:25" ht="16" x14ac:dyDescent="0.2">
      <c r="A2329" s="679"/>
      <c r="B2329" s="679"/>
      <c r="C2329" s="715"/>
      <c r="D2329" s="715"/>
      <c r="S2329" s="660"/>
      <c r="T2329" s="660" t="str">
        <f t="shared" si="216"/>
        <v/>
      </c>
      <c r="U2329" s="660" t="str">
        <f t="shared" si="217"/>
        <v/>
      </c>
      <c r="V2329" s="660" t="str">
        <f t="shared" si="218"/>
        <v/>
      </c>
      <c r="W2329" s="660" t="str">
        <f t="shared" si="219"/>
        <v/>
      </c>
      <c r="X2329" s="660" t="str">
        <f t="shared" si="220"/>
        <v/>
      </c>
      <c r="Y2329" s="660" t="str">
        <f t="shared" si="221"/>
        <v/>
      </c>
    </row>
    <row r="2330" spans="1:25" ht="16" x14ac:dyDescent="0.2">
      <c r="A2330" s="679"/>
      <c r="B2330" s="679"/>
      <c r="C2330" s="715"/>
      <c r="D2330" s="715"/>
      <c r="S2330" s="660"/>
      <c r="T2330" s="660" t="str">
        <f t="shared" si="216"/>
        <v/>
      </c>
      <c r="U2330" s="660" t="str">
        <f t="shared" si="217"/>
        <v/>
      </c>
      <c r="V2330" s="660" t="str">
        <f t="shared" si="218"/>
        <v/>
      </c>
      <c r="W2330" s="660" t="str">
        <f t="shared" si="219"/>
        <v/>
      </c>
      <c r="X2330" s="660" t="str">
        <f t="shared" si="220"/>
        <v/>
      </c>
      <c r="Y2330" s="660" t="str">
        <f t="shared" si="221"/>
        <v/>
      </c>
    </row>
    <row r="2331" spans="1:25" ht="16" x14ac:dyDescent="0.2">
      <c r="A2331" s="679"/>
      <c r="B2331" s="679"/>
      <c r="C2331" s="715"/>
      <c r="D2331" s="715"/>
      <c r="S2331" s="660"/>
      <c r="T2331" s="660" t="str">
        <f t="shared" si="216"/>
        <v/>
      </c>
      <c r="U2331" s="660" t="str">
        <f t="shared" si="217"/>
        <v/>
      </c>
      <c r="V2331" s="660" t="str">
        <f t="shared" si="218"/>
        <v/>
      </c>
      <c r="W2331" s="660" t="str">
        <f t="shared" si="219"/>
        <v/>
      </c>
      <c r="X2331" s="660" t="str">
        <f t="shared" si="220"/>
        <v/>
      </c>
      <c r="Y2331" s="660" t="str">
        <f t="shared" si="221"/>
        <v/>
      </c>
    </row>
    <row r="2332" spans="1:25" ht="16" x14ac:dyDescent="0.2">
      <c r="A2332" s="679"/>
      <c r="B2332" s="679"/>
      <c r="C2332" s="715"/>
      <c r="D2332" s="715"/>
      <c r="S2332" s="660"/>
      <c r="T2332" s="660" t="str">
        <f t="shared" si="216"/>
        <v/>
      </c>
      <c r="U2332" s="660" t="str">
        <f t="shared" si="217"/>
        <v/>
      </c>
      <c r="V2332" s="660" t="str">
        <f t="shared" si="218"/>
        <v/>
      </c>
      <c r="W2332" s="660" t="str">
        <f t="shared" si="219"/>
        <v/>
      </c>
      <c r="X2332" s="660" t="str">
        <f t="shared" si="220"/>
        <v/>
      </c>
      <c r="Y2332" s="660" t="str">
        <f t="shared" si="221"/>
        <v/>
      </c>
    </row>
    <row r="2333" spans="1:25" ht="16" x14ac:dyDescent="0.2">
      <c r="A2333" s="679"/>
      <c r="B2333" s="679"/>
      <c r="C2333" s="715"/>
      <c r="D2333" s="715"/>
      <c r="S2333" s="660"/>
      <c r="T2333" s="660" t="str">
        <f t="shared" si="216"/>
        <v/>
      </c>
      <c r="U2333" s="660" t="str">
        <f t="shared" si="217"/>
        <v/>
      </c>
      <c r="V2333" s="660" t="str">
        <f t="shared" si="218"/>
        <v/>
      </c>
      <c r="W2333" s="660" t="str">
        <f t="shared" si="219"/>
        <v/>
      </c>
      <c r="X2333" s="660" t="str">
        <f t="shared" si="220"/>
        <v/>
      </c>
      <c r="Y2333" s="660" t="str">
        <f t="shared" si="221"/>
        <v/>
      </c>
    </row>
    <row r="2334" spans="1:25" ht="16" x14ac:dyDescent="0.2">
      <c r="A2334" s="679"/>
      <c r="B2334" s="679"/>
      <c r="C2334" s="715"/>
      <c r="D2334" s="715"/>
      <c r="S2334" s="660"/>
      <c r="T2334" s="660" t="str">
        <f t="shared" si="216"/>
        <v/>
      </c>
      <c r="U2334" s="660" t="str">
        <f t="shared" si="217"/>
        <v/>
      </c>
      <c r="V2334" s="660" t="str">
        <f t="shared" si="218"/>
        <v/>
      </c>
      <c r="W2334" s="660" t="str">
        <f t="shared" si="219"/>
        <v/>
      </c>
      <c r="X2334" s="660" t="str">
        <f t="shared" si="220"/>
        <v/>
      </c>
      <c r="Y2334" s="660" t="str">
        <f t="shared" si="221"/>
        <v/>
      </c>
    </row>
    <row r="2335" spans="1:25" ht="16" x14ac:dyDescent="0.2">
      <c r="A2335" s="679"/>
      <c r="B2335" s="679"/>
      <c r="C2335" s="715"/>
      <c r="D2335" s="715"/>
      <c r="S2335" s="660"/>
      <c r="T2335" s="660" t="str">
        <f t="shared" si="216"/>
        <v/>
      </c>
      <c r="U2335" s="660" t="str">
        <f t="shared" si="217"/>
        <v/>
      </c>
      <c r="V2335" s="660" t="str">
        <f t="shared" si="218"/>
        <v/>
      </c>
      <c r="W2335" s="660" t="str">
        <f t="shared" si="219"/>
        <v/>
      </c>
      <c r="X2335" s="660" t="str">
        <f t="shared" si="220"/>
        <v/>
      </c>
      <c r="Y2335" s="660" t="str">
        <f t="shared" si="221"/>
        <v/>
      </c>
    </row>
    <row r="2336" spans="1:25" ht="16" x14ac:dyDescent="0.2">
      <c r="A2336" s="679"/>
      <c r="B2336" s="679"/>
      <c r="C2336" s="715"/>
      <c r="D2336" s="715"/>
      <c r="S2336" s="660"/>
      <c r="T2336" s="660" t="str">
        <f t="shared" si="216"/>
        <v/>
      </c>
      <c r="U2336" s="660" t="str">
        <f t="shared" si="217"/>
        <v/>
      </c>
      <c r="V2336" s="660" t="str">
        <f t="shared" si="218"/>
        <v/>
      </c>
      <c r="W2336" s="660" t="str">
        <f t="shared" si="219"/>
        <v/>
      </c>
      <c r="X2336" s="660" t="str">
        <f t="shared" si="220"/>
        <v/>
      </c>
      <c r="Y2336" s="660" t="str">
        <f t="shared" si="221"/>
        <v/>
      </c>
    </row>
    <row r="2337" spans="1:25" ht="16" x14ac:dyDescent="0.2">
      <c r="A2337" s="679"/>
      <c r="B2337" s="679"/>
      <c r="C2337" s="715"/>
      <c r="D2337" s="715"/>
      <c r="S2337" s="660"/>
      <c r="T2337" s="660" t="str">
        <f t="shared" si="216"/>
        <v/>
      </c>
      <c r="U2337" s="660" t="str">
        <f t="shared" si="217"/>
        <v/>
      </c>
      <c r="V2337" s="660" t="str">
        <f t="shared" si="218"/>
        <v/>
      </c>
      <c r="W2337" s="660" t="str">
        <f t="shared" si="219"/>
        <v/>
      </c>
      <c r="X2337" s="660" t="str">
        <f t="shared" si="220"/>
        <v/>
      </c>
      <c r="Y2337" s="660" t="str">
        <f t="shared" si="221"/>
        <v/>
      </c>
    </row>
    <row r="2338" spans="1:25" ht="16" x14ac:dyDescent="0.2">
      <c r="A2338" s="679"/>
      <c r="B2338" s="679"/>
      <c r="C2338" s="715"/>
      <c r="D2338" s="715"/>
      <c r="S2338" s="660"/>
      <c r="T2338" s="660" t="str">
        <f t="shared" si="216"/>
        <v/>
      </c>
      <c r="U2338" s="660" t="str">
        <f t="shared" si="217"/>
        <v/>
      </c>
      <c r="V2338" s="660" t="str">
        <f t="shared" si="218"/>
        <v/>
      </c>
      <c r="W2338" s="660" t="str">
        <f t="shared" si="219"/>
        <v/>
      </c>
      <c r="X2338" s="660" t="str">
        <f t="shared" si="220"/>
        <v/>
      </c>
      <c r="Y2338" s="660" t="str">
        <f t="shared" si="221"/>
        <v/>
      </c>
    </row>
    <row r="2339" spans="1:25" ht="16" x14ac:dyDescent="0.2">
      <c r="A2339" s="679"/>
      <c r="B2339" s="679"/>
      <c r="C2339" s="715"/>
      <c r="D2339" s="715"/>
      <c r="S2339" s="660"/>
      <c r="T2339" s="660" t="str">
        <f t="shared" si="216"/>
        <v/>
      </c>
      <c r="U2339" s="660" t="str">
        <f t="shared" si="217"/>
        <v/>
      </c>
      <c r="V2339" s="660" t="str">
        <f t="shared" si="218"/>
        <v/>
      </c>
      <c r="W2339" s="660" t="str">
        <f t="shared" si="219"/>
        <v/>
      </c>
      <c r="X2339" s="660" t="str">
        <f t="shared" si="220"/>
        <v/>
      </c>
      <c r="Y2339" s="660" t="str">
        <f t="shared" si="221"/>
        <v/>
      </c>
    </row>
    <row r="2340" spans="1:25" ht="16" x14ac:dyDescent="0.2">
      <c r="A2340" s="679"/>
      <c r="B2340" s="679"/>
      <c r="C2340" s="715"/>
      <c r="D2340" s="715"/>
      <c r="S2340" s="660"/>
      <c r="T2340" s="660" t="str">
        <f t="shared" si="216"/>
        <v/>
      </c>
      <c r="U2340" s="660" t="str">
        <f t="shared" si="217"/>
        <v/>
      </c>
      <c r="V2340" s="660" t="str">
        <f t="shared" si="218"/>
        <v/>
      </c>
      <c r="W2340" s="660" t="str">
        <f t="shared" si="219"/>
        <v/>
      </c>
      <c r="X2340" s="660" t="str">
        <f t="shared" si="220"/>
        <v/>
      </c>
      <c r="Y2340" s="660" t="str">
        <f t="shared" si="221"/>
        <v/>
      </c>
    </row>
    <row r="2341" spans="1:25" ht="16" x14ac:dyDescent="0.2">
      <c r="A2341" s="679"/>
      <c r="B2341" s="679"/>
      <c r="C2341" s="715"/>
      <c r="D2341" s="715"/>
      <c r="S2341" s="660"/>
      <c r="T2341" s="660" t="str">
        <f t="shared" si="216"/>
        <v/>
      </c>
      <c r="U2341" s="660" t="str">
        <f t="shared" si="217"/>
        <v/>
      </c>
      <c r="V2341" s="660" t="str">
        <f t="shared" si="218"/>
        <v/>
      </c>
      <c r="W2341" s="660" t="str">
        <f t="shared" si="219"/>
        <v/>
      </c>
      <c r="X2341" s="660" t="str">
        <f t="shared" si="220"/>
        <v/>
      </c>
      <c r="Y2341" s="660" t="str">
        <f t="shared" si="221"/>
        <v/>
      </c>
    </row>
    <row r="2342" spans="1:25" ht="16" x14ac:dyDescent="0.2">
      <c r="A2342" s="679"/>
      <c r="B2342" s="679"/>
      <c r="C2342" s="715"/>
      <c r="D2342" s="715"/>
      <c r="S2342" s="660"/>
      <c r="T2342" s="660" t="str">
        <f t="shared" si="216"/>
        <v/>
      </c>
      <c r="U2342" s="660" t="str">
        <f t="shared" si="217"/>
        <v/>
      </c>
      <c r="V2342" s="660" t="str">
        <f t="shared" si="218"/>
        <v/>
      </c>
      <c r="W2342" s="660" t="str">
        <f t="shared" si="219"/>
        <v/>
      </c>
      <c r="X2342" s="660" t="str">
        <f t="shared" si="220"/>
        <v/>
      </c>
      <c r="Y2342" s="660" t="str">
        <f t="shared" si="221"/>
        <v/>
      </c>
    </row>
    <row r="2343" spans="1:25" ht="16" x14ac:dyDescent="0.2">
      <c r="A2343" s="679"/>
      <c r="B2343" s="679"/>
      <c r="C2343" s="715"/>
      <c r="D2343" s="715"/>
      <c r="S2343" s="660"/>
      <c r="T2343" s="660" t="str">
        <f t="shared" si="216"/>
        <v/>
      </c>
      <c r="U2343" s="660" t="str">
        <f t="shared" si="217"/>
        <v/>
      </c>
      <c r="V2343" s="660" t="str">
        <f t="shared" si="218"/>
        <v/>
      </c>
      <c r="W2343" s="660" t="str">
        <f t="shared" si="219"/>
        <v/>
      </c>
      <c r="X2343" s="660" t="str">
        <f t="shared" si="220"/>
        <v/>
      </c>
      <c r="Y2343" s="660" t="str">
        <f t="shared" si="221"/>
        <v/>
      </c>
    </row>
    <row r="2344" spans="1:25" ht="16" x14ac:dyDescent="0.2">
      <c r="A2344" s="679"/>
      <c r="B2344" s="679"/>
      <c r="C2344" s="715"/>
      <c r="D2344" s="715"/>
      <c r="S2344" s="660"/>
      <c r="T2344" s="660" t="str">
        <f t="shared" si="216"/>
        <v/>
      </c>
      <c r="U2344" s="660" t="str">
        <f t="shared" si="217"/>
        <v/>
      </c>
      <c r="V2344" s="660" t="str">
        <f t="shared" si="218"/>
        <v/>
      </c>
      <c r="W2344" s="660" t="str">
        <f t="shared" si="219"/>
        <v/>
      </c>
      <c r="X2344" s="660" t="str">
        <f t="shared" si="220"/>
        <v/>
      </c>
      <c r="Y2344" s="660" t="str">
        <f t="shared" si="221"/>
        <v/>
      </c>
    </row>
    <row r="2345" spans="1:25" ht="16" x14ac:dyDescent="0.2">
      <c r="A2345" s="679"/>
      <c r="B2345" s="679"/>
      <c r="C2345" s="715"/>
      <c r="D2345" s="715"/>
      <c r="S2345" s="660"/>
      <c r="T2345" s="660" t="str">
        <f t="shared" si="216"/>
        <v/>
      </c>
      <c r="U2345" s="660" t="str">
        <f t="shared" si="217"/>
        <v/>
      </c>
      <c r="V2345" s="660" t="str">
        <f t="shared" si="218"/>
        <v/>
      </c>
      <c r="W2345" s="660" t="str">
        <f t="shared" si="219"/>
        <v/>
      </c>
      <c r="X2345" s="660" t="str">
        <f t="shared" si="220"/>
        <v/>
      </c>
      <c r="Y2345" s="660" t="str">
        <f t="shared" si="221"/>
        <v/>
      </c>
    </row>
    <row r="2346" spans="1:25" ht="16" x14ac:dyDescent="0.2">
      <c r="A2346" s="679"/>
      <c r="B2346" s="679"/>
      <c r="C2346" s="715"/>
      <c r="D2346" s="715"/>
      <c r="S2346" s="660"/>
      <c r="T2346" s="660" t="str">
        <f t="shared" si="216"/>
        <v/>
      </c>
      <c r="U2346" s="660" t="str">
        <f t="shared" si="217"/>
        <v/>
      </c>
      <c r="V2346" s="660" t="str">
        <f t="shared" si="218"/>
        <v/>
      </c>
      <c r="W2346" s="660" t="str">
        <f t="shared" si="219"/>
        <v/>
      </c>
      <c r="X2346" s="660" t="str">
        <f t="shared" si="220"/>
        <v/>
      </c>
      <c r="Y2346" s="660" t="str">
        <f t="shared" si="221"/>
        <v/>
      </c>
    </row>
    <row r="2347" spans="1:25" ht="16" x14ac:dyDescent="0.2">
      <c r="A2347" s="679"/>
      <c r="B2347" s="679"/>
      <c r="C2347" s="715"/>
      <c r="D2347" s="715"/>
      <c r="S2347" s="660"/>
      <c r="T2347" s="660" t="str">
        <f t="shared" si="216"/>
        <v/>
      </c>
      <c r="U2347" s="660" t="str">
        <f t="shared" si="217"/>
        <v/>
      </c>
      <c r="V2347" s="660" t="str">
        <f t="shared" si="218"/>
        <v/>
      </c>
      <c r="W2347" s="660" t="str">
        <f t="shared" si="219"/>
        <v/>
      </c>
      <c r="X2347" s="660" t="str">
        <f t="shared" si="220"/>
        <v/>
      </c>
      <c r="Y2347" s="660" t="str">
        <f t="shared" si="221"/>
        <v/>
      </c>
    </row>
    <row r="2348" spans="1:25" ht="16" x14ac:dyDescent="0.2">
      <c r="A2348" s="679"/>
      <c r="B2348" s="679"/>
      <c r="C2348" s="715"/>
      <c r="D2348" s="715"/>
      <c r="S2348" s="660"/>
      <c r="T2348" s="660" t="str">
        <f t="shared" si="216"/>
        <v/>
      </c>
      <c r="U2348" s="660" t="str">
        <f t="shared" si="217"/>
        <v/>
      </c>
      <c r="V2348" s="660" t="str">
        <f t="shared" si="218"/>
        <v/>
      </c>
      <c r="W2348" s="660" t="str">
        <f t="shared" si="219"/>
        <v/>
      </c>
      <c r="X2348" s="660" t="str">
        <f t="shared" si="220"/>
        <v/>
      </c>
      <c r="Y2348" s="660" t="str">
        <f t="shared" si="221"/>
        <v/>
      </c>
    </row>
    <row r="2349" spans="1:25" ht="16" x14ac:dyDescent="0.2">
      <c r="A2349" s="679"/>
      <c r="B2349" s="679"/>
      <c r="C2349" s="715"/>
      <c r="D2349" s="715"/>
      <c r="S2349" s="660"/>
      <c r="T2349" s="660" t="str">
        <f t="shared" si="216"/>
        <v/>
      </c>
      <c r="U2349" s="660" t="str">
        <f t="shared" si="217"/>
        <v/>
      </c>
      <c r="V2349" s="660" t="str">
        <f t="shared" si="218"/>
        <v/>
      </c>
      <c r="W2349" s="660" t="str">
        <f t="shared" si="219"/>
        <v/>
      </c>
      <c r="X2349" s="660" t="str">
        <f t="shared" si="220"/>
        <v/>
      </c>
      <c r="Y2349" s="660" t="str">
        <f t="shared" si="221"/>
        <v/>
      </c>
    </row>
    <row r="2350" spans="1:25" ht="16" x14ac:dyDescent="0.2">
      <c r="A2350" s="679"/>
      <c r="B2350" s="679"/>
      <c r="C2350" s="715"/>
      <c r="D2350" s="715"/>
      <c r="S2350" s="660"/>
      <c r="T2350" s="660" t="str">
        <f t="shared" si="216"/>
        <v/>
      </c>
      <c r="U2350" s="660" t="str">
        <f t="shared" si="217"/>
        <v/>
      </c>
      <c r="V2350" s="660" t="str">
        <f t="shared" si="218"/>
        <v/>
      </c>
      <c r="W2350" s="660" t="str">
        <f t="shared" si="219"/>
        <v/>
      </c>
      <c r="X2350" s="660" t="str">
        <f t="shared" si="220"/>
        <v/>
      </c>
      <c r="Y2350" s="660" t="str">
        <f t="shared" si="221"/>
        <v/>
      </c>
    </row>
    <row r="2351" spans="1:25" ht="16" x14ac:dyDescent="0.2">
      <c r="A2351" s="679"/>
      <c r="B2351" s="679"/>
      <c r="C2351" s="715"/>
      <c r="D2351" s="715"/>
      <c r="S2351" s="660"/>
      <c r="T2351" s="660" t="str">
        <f t="shared" si="216"/>
        <v/>
      </c>
      <c r="U2351" s="660" t="str">
        <f t="shared" si="217"/>
        <v/>
      </c>
      <c r="V2351" s="660" t="str">
        <f t="shared" si="218"/>
        <v/>
      </c>
      <c r="W2351" s="660" t="str">
        <f t="shared" si="219"/>
        <v/>
      </c>
      <c r="X2351" s="660" t="str">
        <f t="shared" si="220"/>
        <v/>
      </c>
      <c r="Y2351" s="660" t="str">
        <f t="shared" si="221"/>
        <v/>
      </c>
    </row>
    <row r="2352" spans="1:25" ht="16" x14ac:dyDescent="0.2">
      <c r="A2352" s="679"/>
      <c r="B2352" s="679"/>
      <c r="C2352" s="715"/>
      <c r="D2352" s="715"/>
      <c r="S2352" s="660"/>
      <c r="T2352" s="660" t="str">
        <f t="shared" si="216"/>
        <v/>
      </c>
      <c r="U2352" s="660" t="str">
        <f t="shared" si="217"/>
        <v/>
      </c>
      <c r="V2352" s="660" t="str">
        <f t="shared" si="218"/>
        <v/>
      </c>
      <c r="W2352" s="660" t="str">
        <f t="shared" si="219"/>
        <v/>
      </c>
      <c r="X2352" s="660" t="str">
        <f t="shared" si="220"/>
        <v/>
      </c>
      <c r="Y2352" s="660" t="str">
        <f t="shared" si="221"/>
        <v/>
      </c>
    </row>
    <row r="2353" spans="1:25" ht="16" x14ac:dyDescent="0.2">
      <c r="A2353" s="679"/>
      <c r="B2353" s="679"/>
      <c r="C2353" s="715"/>
      <c r="D2353" s="715"/>
      <c r="S2353" s="660"/>
      <c r="T2353" s="660" t="str">
        <f t="shared" si="216"/>
        <v/>
      </c>
      <c r="U2353" s="660" t="str">
        <f t="shared" si="217"/>
        <v/>
      </c>
      <c r="V2353" s="660" t="str">
        <f t="shared" si="218"/>
        <v/>
      </c>
      <c r="W2353" s="660" t="str">
        <f t="shared" si="219"/>
        <v/>
      </c>
      <c r="X2353" s="660" t="str">
        <f t="shared" si="220"/>
        <v/>
      </c>
      <c r="Y2353" s="660" t="str">
        <f t="shared" si="221"/>
        <v/>
      </c>
    </row>
    <row r="2354" spans="1:25" ht="16" x14ac:dyDescent="0.2">
      <c r="A2354" s="679"/>
      <c r="B2354" s="679"/>
      <c r="C2354" s="715"/>
      <c r="D2354" s="715"/>
      <c r="S2354" s="660"/>
      <c r="T2354" s="660" t="str">
        <f t="shared" si="216"/>
        <v/>
      </c>
      <c r="U2354" s="660" t="str">
        <f t="shared" si="217"/>
        <v/>
      </c>
      <c r="V2354" s="660" t="str">
        <f t="shared" si="218"/>
        <v/>
      </c>
      <c r="W2354" s="660" t="str">
        <f t="shared" si="219"/>
        <v/>
      </c>
      <c r="X2354" s="660" t="str">
        <f t="shared" si="220"/>
        <v/>
      </c>
      <c r="Y2354" s="660" t="str">
        <f t="shared" si="221"/>
        <v/>
      </c>
    </row>
    <row r="2355" spans="1:25" ht="16" x14ac:dyDescent="0.2">
      <c r="A2355" s="679"/>
      <c r="B2355" s="679"/>
      <c r="C2355" s="715"/>
      <c r="D2355" s="715"/>
      <c r="S2355" s="660"/>
      <c r="T2355" s="660" t="str">
        <f t="shared" si="216"/>
        <v/>
      </c>
      <c r="U2355" s="660" t="str">
        <f t="shared" si="217"/>
        <v/>
      </c>
      <c r="V2355" s="660" t="str">
        <f t="shared" si="218"/>
        <v/>
      </c>
      <c r="W2355" s="660" t="str">
        <f t="shared" si="219"/>
        <v/>
      </c>
      <c r="X2355" s="660" t="str">
        <f t="shared" si="220"/>
        <v/>
      </c>
      <c r="Y2355" s="660" t="str">
        <f t="shared" si="221"/>
        <v/>
      </c>
    </row>
    <row r="2356" spans="1:25" ht="16" x14ac:dyDescent="0.2">
      <c r="A2356" s="679"/>
      <c r="B2356" s="679"/>
      <c r="C2356" s="715"/>
      <c r="D2356" s="715"/>
      <c r="S2356" s="660"/>
      <c r="T2356" s="660" t="str">
        <f t="shared" si="216"/>
        <v/>
      </c>
      <c r="U2356" s="660" t="str">
        <f t="shared" si="217"/>
        <v/>
      </c>
      <c r="V2356" s="660" t="str">
        <f t="shared" si="218"/>
        <v/>
      </c>
      <c r="W2356" s="660" t="str">
        <f t="shared" si="219"/>
        <v/>
      </c>
      <c r="X2356" s="660" t="str">
        <f t="shared" si="220"/>
        <v/>
      </c>
      <c r="Y2356" s="660" t="str">
        <f t="shared" si="221"/>
        <v/>
      </c>
    </row>
    <row r="2357" spans="1:25" ht="16" x14ac:dyDescent="0.2">
      <c r="A2357" s="679"/>
      <c r="B2357" s="679"/>
      <c r="C2357" s="715"/>
      <c r="D2357" s="715"/>
      <c r="S2357" s="660"/>
      <c r="T2357" s="660" t="str">
        <f t="shared" si="216"/>
        <v/>
      </c>
      <c r="U2357" s="660" t="str">
        <f t="shared" si="217"/>
        <v/>
      </c>
      <c r="V2357" s="660" t="str">
        <f t="shared" si="218"/>
        <v/>
      </c>
      <c r="W2357" s="660" t="str">
        <f t="shared" si="219"/>
        <v/>
      </c>
      <c r="X2357" s="660" t="str">
        <f t="shared" si="220"/>
        <v/>
      </c>
      <c r="Y2357" s="660" t="str">
        <f t="shared" si="221"/>
        <v/>
      </c>
    </row>
    <row r="2358" spans="1:25" ht="16" x14ac:dyDescent="0.2">
      <c r="A2358" s="679"/>
      <c r="B2358" s="679"/>
      <c r="C2358" s="715"/>
      <c r="D2358" s="715"/>
      <c r="S2358" s="660"/>
      <c r="T2358" s="660" t="str">
        <f t="shared" si="216"/>
        <v/>
      </c>
      <c r="U2358" s="660" t="str">
        <f t="shared" si="217"/>
        <v/>
      </c>
      <c r="V2358" s="660" t="str">
        <f t="shared" si="218"/>
        <v/>
      </c>
      <c r="W2358" s="660" t="str">
        <f t="shared" si="219"/>
        <v/>
      </c>
      <c r="X2358" s="660" t="str">
        <f t="shared" si="220"/>
        <v/>
      </c>
      <c r="Y2358" s="660" t="str">
        <f t="shared" si="221"/>
        <v/>
      </c>
    </row>
    <row r="2359" spans="1:25" ht="16" x14ac:dyDescent="0.2">
      <c r="A2359" s="679"/>
      <c r="B2359" s="679"/>
      <c r="C2359" s="715"/>
      <c r="D2359" s="715"/>
      <c r="S2359" s="660"/>
      <c r="T2359" s="660" t="str">
        <f t="shared" si="216"/>
        <v/>
      </c>
      <c r="U2359" s="660" t="str">
        <f t="shared" si="217"/>
        <v/>
      </c>
      <c r="V2359" s="660" t="str">
        <f t="shared" si="218"/>
        <v/>
      </c>
      <c r="W2359" s="660" t="str">
        <f t="shared" si="219"/>
        <v/>
      </c>
      <c r="X2359" s="660" t="str">
        <f t="shared" si="220"/>
        <v/>
      </c>
      <c r="Y2359" s="660" t="str">
        <f t="shared" si="221"/>
        <v/>
      </c>
    </row>
    <row r="2360" spans="1:25" ht="16" x14ac:dyDescent="0.2">
      <c r="A2360" s="679"/>
      <c r="B2360" s="679"/>
      <c r="C2360" s="715"/>
      <c r="D2360" s="715"/>
      <c r="S2360" s="660"/>
      <c r="T2360" s="660" t="str">
        <f t="shared" si="216"/>
        <v/>
      </c>
      <c r="U2360" s="660" t="str">
        <f t="shared" si="217"/>
        <v/>
      </c>
      <c r="V2360" s="660" t="str">
        <f t="shared" si="218"/>
        <v/>
      </c>
      <c r="W2360" s="660" t="str">
        <f t="shared" si="219"/>
        <v/>
      </c>
      <c r="X2360" s="660" t="str">
        <f t="shared" si="220"/>
        <v/>
      </c>
      <c r="Y2360" s="660" t="str">
        <f t="shared" si="221"/>
        <v/>
      </c>
    </row>
    <row r="2361" spans="1:25" ht="16" x14ac:dyDescent="0.2">
      <c r="A2361" s="679"/>
      <c r="B2361" s="679"/>
      <c r="C2361" s="715"/>
      <c r="D2361" s="715"/>
      <c r="S2361" s="660"/>
      <c r="T2361" s="660" t="str">
        <f t="shared" si="216"/>
        <v/>
      </c>
      <c r="U2361" s="660" t="str">
        <f t="shared" si="217"/>
        <v/>
      </c>
      <c r="V2361" s="660" t="str">
        <f t="shared" si="218"/>
        <v/>
      </c>
      <c r="W2361" s="660" t="str">
        <f t="shared" si="219"/>
        <v/>
      </c>
      <c r="X2361" s="660" t="str">
        <f t="shared" si="220"/>
        <v/>
      </c>
      <c r="Y2361" s="660" t="str">
        <f t="shared" si="221"/>
        <v/>
      </c>
    </row>
    <row r="2362" spans="1:25" ht="16" x14ac:dyDescent="0.2">
      <c r="A2362" s="679"/>
      <c r="B2362" s="679"/>
      <c r="C2362" s="715"/>
      <c r="D2362" s="715"/>
      <c r="S2362" s="660"/>
      <c r="T2362" s="660" t="str">
        <f t="shared" si="216"/>
        <v/>
      </c>
      <c r="U2362" s="660" t="str">
        <f t="shared" si="217"/>
        <v/>
      </c>
      <c r="V2362" s="660" t="str">
        <f t="shared" si="218"/>
        <v/>
      </c>
      <c r="W2362" s="660" t="str">
        <f t="shared" si="219"/>
        <v/>
      </c>
      <c r="X2362" s="660" t="str">
        <f t="shared" si="220"/>
        <v/>
      </c>
      <c r="Y2362" s="660" t="str">
        <f t="shared" si="221"/>
        <v/>
      </c>
    </row>
    <row r="2363" spans="1:25" ht="16" x14ac:dyDescent="0.2">
      <c r="A2363" s="679"/>
      <c r="B2363" s="679"/>
      <c r="C2363" s="715"/>
      <c r="D2363" s="715"/>
      <c r="S2363" s="660"/>
      <c r="T2363" s="660" t="str">
        <f t="shared" si="216"/>
        <v/>
      </c>
      <c r="U2363" s="660" t="str">
        <f t="shared" si="217"/>
        <v/>
      </c>
      <c r="V2363" s="660" t="str">
        <f t="shared" si="218"/>
        <v/>
      </c>
      <c r="W2363" s="660" t="str">
        <f t="shared" si="219"/>
        <v/>
      </c>
      <c r="X2363" s="660" t="str">
        <f t="shared" si="220"/>
        <v/>
      </c>
      <c r="Y2363" s="660" t="str">
        <f t="shared" si="221"/>
        <v/>
      </c>
    </row>
    <row r="2364" spans="1:25" ht="16" x14ac:dyDescent="0.2">
      <c r="A2364" s="679"/>
      <c r="B2364" s="679"/>
      <c r="C2364" s="715"/>
      <c r="D2364" s="715"/>
      <c r="S2364" s="660"/>
      <c r="T2364" s="660" t="str">
        <f t="shared" si="216"/>
        <v/>
      </c>
      <c r="U2364" s="660" t="str">
        <f t="shared" si="217"/>
        <v/>
      </c>
      <c r="V2364" s="660" t="str">
        <f t="shared" si="218"/>
        <v/>
      </c>
      <c r="W2364" s="660" t="str">
        <f t="shared" si="219"/>
        <v/>
      </c>
      <c r="X2364" s="660" t="str">
        <f t="shared" si="220"/>
        <v/>
      </c>
      <c r="Y2364" s="660" t="str">
        <f t="shared" si="221"/>
        <v/>
      </c>
    </row>
    <row r="2365" spans="1:25" ht="16" x14ac:dyDescent="0.2">
      <c r="A2365" s="679"/>
      <c r="B2365" s="679"/>
      <c r="C2365" s="715"/>
      <c r="D2365" s="715"/>
      <c r="S2365" s="660"/>
      <c r="T2365" s="660" t="str">
        <f t="shared" si="216"/>
        <v/>
      </c>
      <c r="U2365" s="660" t="str">
        <f t="shared" si="217"/>
        <v/>
      </c>
      <c r="V2365" s="660" t="str">
        <f t="shared" si="218"/>
        <v/>
      </c>
      <c r="W2365" s="660" t="str">
        <f t="shared" si="219"/>
        <v/>
      </c>
      <c r="X2365" s="660" t="str">
        <f t="shared" si="220"/>
        <v/>
      </c>
      <c r="Y2365" s="660" t="str">
        <f t="shared" si="221"/>
        <v/>
      </c>
    </row>
    <row r="2366" spans="1:25" ht="16" x14ac:dyDescent="0.2">
      <c r="A2366" s="679"/>
      <c r="B2366" s="679"/>
      <c r="C2366" s="715"/>
      <c r="D2366" s="715"/>
      <c r="S2366" s="660"/>
      <c r="T2366" s="660" t="str">
        <f t="shared" si="216"/>
        <v/>
      </c>
      <c r="U2366" s="660" t="str">
        <f t="shared" si="217"/>
        <v/>
      </c>
      <c r="V2366" s="660" t="str">
        <f t="shared" si="218"/>
        <v/>
      </c>
      <c r="W2366" s="660" t="str">
        <f t="shared" si="219"/>
        <v/>
      </c>
      <c r="X2366" s="660" t="str">
        <f t="shared" si="220"/>
        <v/>
      </c>
      <c r="Y2366" s="660" t="str">
        <f t="shared" si="221"/>
        <v/>
      </c>
    </row>
    <row r="2367" spans="1:25" ht="16" x14ac:dyDescent="0.2">
      <c r="A2367" s="679"/>
      <c r="B2367" s="679"/>
      <c r="C2367" s="715"/>
      <c r="D2367" s="715"/>
      <c r="S2367" s="660"/>
      <c r="T2367" s="660" t="str">
        <f t="shared" si="216"/>
        <v/>
      </c>
      <c r="U2367" s="660" t="str">
        <f t="shared" si="217"/>
        <v/>
      </c>
      <c r="V2367" s="660" t="str">
        <f t="shared" si="218"/>
        <v/>
      </c>
      <c r="W2367" s="660" t="str">
        <f t="shared" si="219"/>
        <v/>
      </c>
      <c r="X2367" s="660" t="str">
        <f t="shared" si="220"/>
        <v/>
      </c>
      <c r="Y2367" s="660" t="str">
        <f t="shared" si="221"/>
        <v/>
      </c>
    </row>
    <row r="2368" spans="1:25" ht="16" x14ac:dyDescent="0.2">
      <c r="A2368" s="679"/>
      <c r="B2368" s="679"/>
      <c r="C2368" s="715"/>
      <c r="D2368" s="715"/>
      <c r="S2368" s="660"/>
      <c r="T2368" s="660" t="str">
        <f t="shared" si="216"/>
        <v/>
      </c>
      <c r="U2368" s="660" t="str">
        <f t="shared" si="217"/>
        <v/>
      </c>
      <c r="V2368" s="660" t="str">
        <f t="shared" si="218"/>
        <v/>
      </c>
      <c r="W2368" s="660" t="str">
        <f t="shared" si="219"/>
        <v/>
      </c>
      <c r="X2368" s="660" t="str">
        <f t="shared" si="220"/>
        <v/>
      </c>
      <c r="Y2368" s="660" t="str">
        <f t="shared" si="221"/>
        <v/>
      </c>
    </row>
    <row r="2369" spans="1:25" ht="16" x14ac:dyDescent="0.2">
      <c r="A2369" s="679"/>
      <c r="B2369" s="679"/>
      <c r="C2369" s="715"/>
      <c r="D2369" s="715"/>
      <c r="S2369" s="660"/>
      <c r="T2369" s="660" t="str">
        <f t="shared" si="216"/>
        <v/>
      </c>
      <c r="U2369" s="660" t="str">
        <f t="shared" si="217"/>
        <v/>
      </c>
      <c r="V2369" s="660" t="str">
        <f t="shared" si="218"/>
        <v/>
      </c>
      <c r="W2369" s="660" t="str">
        <f t="shared" si="219"/>
        <v/>
      </c>
      <c r="X2369" s="660" t="str">
        <f t="shared" si="220"/>
        <v/>
      </c>
      <c r="Y2369" s="660" t="str">
        <f t="shared" si="221"/>
        <v/>
      </c>
    </row>
    <row r="2370" spans="1:25" ht="16" x14ac:dyDescent="0.2">
      <c r="A2370" s="679"/>
      <c r="B2370" s="679"/>
      <c r="C2370" s="715"/>
      <c r="D2370" s="715"/>
      <c r="S2370" s="660"/>
      <c r="T2370" s="660" t="str">
        <f t="shared" si="216"/>
        <v/>
      </c>
      <c r="U2370" s="660" t="str">
        <f t="shared" si="217"/>
        <v/>
      </c>
      <c r="V2370" s="660" t="str">
        <f t="shared" si="218"/>
        <v/>
      </c>
      <c r="W2370" s="660" t="str">
        <f t="shared" si="219"/>
        <v/>
      </c>
      <c r="X2370" s="660" t="str">
        <f t="shared" si="220"/>
        <v/>
      </c>
      <c r="Y2370" s="660" t="str">
        <f t="shared" si="221"/>
        <v/>
      </c>
    </row>
    <row r="2371" spans="1:25" ht="16" x14ac:dyDescent="0.2">
      <c r="A2371" s="679"/>
      <c r="B2371" s="679"/>
      <c r="C2371" s="715"/>
      <c r="D2371" s="715"/>
      <c r="S2371" s="660"/>
      <c r="T2371" s="660" t="str">
        <f t="shared" si="216"/>
        <v/>
      </c>
      <c r="U2371" s="660" t="str">
        <f t="shared" si="217"/>
        <v/>
      </c>
      <c r="V2371" s="660" t="str">
        <f t="shared" si="218"/>
        <v/>
      </c>
      <c r="W2371" s="660" t="str">
        <f t="shared" si="219"/>
        <v/>
      </c>
      <c r="X2371" s="660" t="str">
        <f t="shared" si="220"/>
        <v/>
      </c>
      <c r="Y2371" s="660" t="str">
        <f t="shared" si="221"/>
        <v/>
      </c>
    </row>
    <row r="2372" spans="1:25" ht="16" x14ac:dyDescent="0.2">
      <c r="A2372" s="679"/>
      <c r="B2372" s="679"/>
      <c r="C2372" s="715"/>
      <c r="D2372" s="715"/>
      <c r="S2372" s="660"/>
      <c r="T2372" s="660" t="str">
        <f t="shared" ref="T2372:T2435" si="222">IF(LEN($A2372)&gt;=2,LEFT($A2372,6),"")</f>
        <v/>
      </c>
      <c r="U2372" s="660" t="str">
        <f t="shared" ref="U2372:U2435" si="223">IF(LEN($A2372)&gt;=2,LEFT($A2372,5),"")</f>
        <v/>
      </c>
      <c r="V2372" s="660" t="str">
        <f t="shared" ref="V2372:V2435" si="224">IF(LEN($A2372)&gt;=2,LEFT($A2372,4),"")</f>
        <v/>
      </c>
      <c r="W2372" s="660" t="str">
        <f t="shared" ref="W2372:W2435" si="225">IF(LEN($A2372)&gt;=2,LEFT($A2372,3),"")</f>
        <v/>
      </c>
      <c r="X2372" s="660" t="str">
        <f t="shared" ref="X2372:X2435" si="226">IF(LEN($A2372)&gt;=2,LEFT($A2372,2),"")</f>
        <v/>
      </c>
      <c r="Y2372" s="660" t="str">
        <f t="shared" ref="Y2372:Y2435" si="227">IF(LEN($A2372)&gt;=2,LEFT($A2372,1),"")</f>
        <v/>
      </c>
    </row>
    <row r="2373" spans="1:25" ht="16" x14ac:dyDescent="0.2">
      <c r="A2373" s="679"/>
      <c r="B2373" s="679"/>
      <c r="C2373" s="715"/>
      <c r="D2373" s="715"/>
      <c r="S2373" s="660"/>
      <c r="T2373" s="660" t="str">
        <f t="shared" si="222"/>
        <v/>
      </c>
      <c r="U2373" s="660" t="str">
        <f t="shared" si="223"/>
        <v/>
      </c>
      <c r="V2373" s="660" t="str">
        <f t="shared" si="224"/>
        <v/>
      </c>
      <c r="W2373" s="660" t="str">
        <f t="shared" si="225"/>
        <v/>
      </c>
      <c r="X2373" s="660" t="str">
        <f t="shared" si="226"/>
        <v/>
      </c>
      <c r="Y2373" s="660" t="str">
        <f t="shared" si="227"/>
        <v/>
      </c>
    </row>
    <row r="2374" spans="1:25" ht="16" x14ac:dyDescent="0.2">
      <c r="A2374" s="679"/>
      <c r="B2374" s="679"/>
      <c r="C2374" s="715"/>
      <c r="D2374" s="715"/>
      <c r="S2374" s="660"/>
      <c r="T2374" s="660" t="str">
        <f t="shared" si="222"/>
        <v/>
      </c>
      <c r="U2374" s="660" t="str">
        <f t="shared" si="223"/>
        <v/>
      </c>
      <c r="V2374" s="660" t="str">
        <f t="shared" si="224"/>
        <v/>
      </c>
      <c r="W2374" s="660" t="str">
        <f t="shared" si="225"/>
        <v/>
      </c>
      <c r="X2374" s="660" t="str">
        <f t="shared" si="226"/>
        <v/>
      </c>
      <c r="Y2374" s="660" t="str">
        <f t="shared" si="227"/>
        <v/>
      </c>
    </row>
    <row r="2375" spans="1:25" ht="16" x14ac:dyDescent="0.2">
      <c r="A2375" s="679"/>
      <c r="B2375" s="679"/>
      <c r="C2375" s="715"/>
      <c r="D2375" s="715"/>
      <c r="S2375" s="660"/>
      <c r="T2375" s="660" t="str">
        <f t="shared" si="222"/>
        <v/>
      </c>
      <c r="U2375" s="660" t="str">
        <f t="shared" si="223"/>
        <v/>
      </c>
      <c r="V2375" s="660" t="str">
        <f t="shared" si="224"/>
        <v/>
      </c>
      <c r="W2375" s="660" t="str">
        <f t="shared" si="225"/>
        <v/>
      </c>
      <c r="X2375" s="660" t="str">
        <f t="shared" si="226"/>
        <v/>
      </c>
      <c r="Y2375" s="660" t="str">
        <f t="shared" si="227"/>
        <v/>
      </c>
    </row>
    <row r="2376" spans="1:25" ht="16" x14ac:dyDescent="0.2">
      <c r="A2376" s="679"/>
      <c r="B2376" s="679"/>
      <c r="C2376" s="715"/>
      <c r="D2376" s="715"/>
      <c r="S2376" s="660"/>
      <c r="T2376" s="660" t="str">
        <f t="shared" si="222"/>
        <v/>
      </c>
      <c r="U2376" s="660" t="str">
        <f t="shared" si="223"/>
        <v/>
      </c>
      <c r="V2376" s="660" t="str">
        <f t="shared" si="224"/>
        <v/>
      </c>
      <c r="W2376" s="660" t="str">
        <f t="shared" si="225"/>
        <v/>
      </c>
      <c r="X2376" s="660" t="str">
        <f t="shared" si="226"/>
        <v/>
      </c>
      <c r="Y2376" s="660" t="str">
        <f t="shared" si="227"/>
        <v/>
      </c>
    </row>
    <row r="2377" spans="1:25" ht="16" x14ac:dyDescent="0.2">
      <c r="A2377" s="679"/>
      <c r="B2377" s="679"/>
      <c r="C2377" s="715"/>
      <c r="D2377" s="715"/>
      <c r="S2377" s="660"/>
      <c r="T2377" s="660" t="str">
        <f t="shared" si="222"/>
        <v/>
      </c>
      <c r="U2377" s="660" t="str">
        <f t="shared" si="223"/>
        <v/>
      </c>
      <c r="V2377" s="660" t="str">
        <f t="shared" si="224"/>
        <v/>
      </c>
      <c r="W2377" s="660" t="str">
        <f t="shared" si="225"/>
        <v/>
      </c>
      <c r="X2377" s="660" t="str">
        <f t="shared" si="226"/>
        <v/>
      </c>
      <c r="Y2377" s="660" t="str">
        <f t="shared" si="227"/>
        <v/>
      </c>
    </row>
    <row r="2378" spans="1:25" ht="16" x14ac:dyDescent="0.2">
      <c r="A2378" s="679"/>
      <c r="B2378" s="679"/>
      <c r="C2378" s="715"/>
      <c r="D2378" s="715"/>
      <c r="S2378" s="660"/>
      <c r="T2378" s="660" t="str">
        <f t="shared" si="222"/>
        <v/>
      </c>
      <c r="U2378" s="660" t="str">
        <f t="shared" si="223"/>
        <v/>
      </c>
      <c r="V2378" s="660" t="str">
        <f t="shared" si="224"/>
        <v/>
      </c>
      <c r="W2378" s="660" t="str">
        <f t="shared" si="225"/>
        <v/>
      </c>
      <c r="X2378" s="660" t="str">
        <f t="shared" si="226"/>
        <v/>
      </c>
      <c r="Y2378" s="660" t="str">
        <f t="shared" si="227"/>
        <v/>
      </c>
    </row>
    <row r="2379" spans="1:25" ht="16" x14ac:dyDescent="0.2">
      <c r="A2379" s="679"/>
      <c r="B2379" s="679"/>
      <c r="C2379" s="715"/>
      <c r="D2379" s="715"/>
      <c r="S2379" s="660"/>
      <c r="T2379" s="660" t="str">
        <f t="shared" si="222"/>
        <v/>
      </c>
      <c r="U2379" s="660" t="str">
        <f t="shared" si="223"/>
        <v/>
      </c>
      <c r="V2379" s="660" t="str">
        <f t="shared" si="224"/>
        <v/>
      </c>
      <c r="W2379" s="660" t="str">
        <f t="shared" si="225"/>
        <v/>
      </c>
      <c r="X2379" s="660" t="str">
        <f t="shared" si="226"/>
        <v/>
      </c>
      <c r="Y2379" s="660" t="str">
        <f t="shared" si="227"/>
        <v/>
      </c>
    </row>
    <row r="2380" spans="1:25" ht="16" x14ac:dyDescent="0.2">
      <c r="A2380" s="679"/>
      <c r="B2380" s="679"/>
      <c r="C2380" s="715"/>
      <c r="D2380" s="715"/>
      <c r="S2380" s="660"/>
      <c r="T2380" s="660" t="str">
        <f t="shared" si="222"/>
        <v/>
      </c>
      <c r="U2380" s="660" t="str">
        <f t="shared" si="223"/>
        <v/>
      </c>
      <c r="V2380" s="660" t="str">
        <f t="shared" si="224"/>
        <v/>
      </c>
      <c r="W2380" s="660" t="str">
        <f t="shared" si="225"/>
        <v/>
      </c>
      <c r="X2380" s="660" t="str">
        <f t="shared" si="226"/>
        <v/>
      </c>
      <c r="Y2380" s="660" t="str">
        <f t="shared" si="227"/>
        <v/>
      </c>
    </row>
    <row r="2381" spans="1:25" ht="16" x14ac:dyDescent="0.2">
      <c r="A2381" s="679"/>
      <c r="B2381" s="679"/>
      <c r="C2381" s="715"/>
      <c r="D2381" s="715"/>
      <c r="S2381" s="660"/>
      <c r="T2381" s="660" t="str">
        <f t="shared" si="222"/>
        <v/>
      </c>
      <c r="U2381" s="660" t="str">
        <f t="shared" si="223"/>
        <v/>
      </c>
      <c r="V2381" s="660" t="str">
        <f t="shared" si="224"/>
        <v/>
      </c>
      <c r="W2381" s="660" t="str">
        <f t="shared" si="225"/>
        <v/>
      </c>
      <c r="X2381" s="660" t="str">
        <f t="shared" si="226"/>
        <v/>
      </c>
      <c r="Y2381" s="660" t="str">
        <f t="shared" si="227"/>
        <v/>
      </c>
    </row>
    <row r="2382" spans="1:25" ht="16" x14ac:dyDescent="0.2">
      <c r="A2382" s="679"/>
      <c r="B2382" s="679"/>
      <c r="C2382" s="715"/>
      <c r="D2382" s="715"/>
      <c r="S2382" s="660"/>
      <c r="T2382" s="660" t="str">
        <f t="shared" si="222"/>
        <v/>
      </c>
      <c r="U2382" s="660" t="str">
        <f t="shared" si="223"/>
        <v/>
      </c>
      <c r="V2382" s="660" t="str">
        <f t="shared" si="224"/>
        <v/>
      </c>
      <c r="W2382" s="660" t="str">
        <f t="shared" si="225"/>
        <v/>
      </c>
      <c r="X2382" s="660" t="str">
        <f t="shared" si="226"/>
        <v/>
      </c>
      <c r="Y2382" s="660" t="str">
        <f t="shared" si="227"/>
        <v/>
      </c>
    </row>
    <row r="2383" spans="1:25" ht="16" x14ac:dyDescent="0.2">
      <c r="A2383" s="679"/>
      <c r="B2383" s="679"/>
      <c r="C2383" s="715"/>
      <c r="D2383" s="715"/>
      <c r="S2383" s="660"/>
      <c r="T2383" s="660" t="str">
        <f t="shared" si="222"/>
        <v/>
      </c>
      <c r="U2383" s="660" t="str">
        <f t="shared" si="223"/>
        <v/>
      </c>
      <c r="V2383" s="660" t="str">
        <f t="shared" si="224"/>
        <v/>
      </c>
      <c r="W2383" s="660" t="str">
        <f t="shared" si="225"/>
        <v/>
      </c>
      <c r="X2383" s="660" t="str">
        <f t="shared" si="226"/>
        <v/>
      </c>
      <c r="Y2383" s="660" t="str">
        <f t="shared" si="227"/>
        <v/>
      </c>
    </row>
    <row r="2384" spans="1:25" ht="16" x14ac:dyDescent="0.2">
      <c r="A2384" s="679"/>
      <c r="B2384" s="679"/>
      <c r="C2384" s="715"/>
      <c r="D2384" s="715"/>
      <c r="S2384" s="660"/>
      <c r="T2384" s="660" t="str">
        <f t="shared" si="222"/>
        <v/>
      </c>
      <c r="U2384" s="660" t="str">
        <f t="shared" si="223"/>
        <v/>
      </c>
      <c r="V2384" s="660" t="str">
        <f t="shared" si="224"/>
        <v/>
      </c>
      <c r="W2384" s="660" t="str">
        <f t="shared" si="225"/>
        <v/>
      </c>
      <c r="X2384" s="660" t="str">
        <f t="shared" si="226"/>
        <v/>
      </c>
      <c r="Y2384" s="660" t="str">
        <f t="shared" si="227"/>
        <v/>
      </c>
    </row>
    <row r="2385" spans="1:25" ht="16" x14ac:dyDescent="0.2">
      <c r="A2385" s="679"/>
      <c r="B2385" s="679"/>
      <c r="C2385" s="715"/>
      <c r="D2385" s="715"/>
      <c r="S2385" s="660"/>
      <c r="T2385" s="660" t="str">
        <f t="shared" si="222"/>
        <v/>
      </c>
      <c r="U2385" s="660" t="str">
        <f t="shared" si="223"/>
        <v/>
      </c>
      <c r="V2385" s="660" t="str">
        <f t="shared" si="224"/>
        <v/>
      </c>
      <c r="W2385" s="660" t="str">
        <f t="shared" si="225"/>
        <v/>
      </c>
      <c r="X2385" s="660" t="str">
        <f t="shared" si="226"/>
        <v/>
      </c>
      <c r="Y2385" s="660" t="str">
        <f t="shared" si="227"/>
        <v/>
      </c>
    </row>
    <row r="2386" spans="1:25" ht="16" x14ac:dyDescent="0.2">
      <c r="A2386" s="679"/>
      <c r="B2386" s="679"/>
      <c r="C2386" s="715"/>
      <c r="D2386" s="715"/>
      <c r="S2386" s="660"/>
      <c r="T2386" s="660" t="str">
        <f t="shared" si="222"/>
        <v/>
      </c>
      <c r="U2386" s="660" t="str">
        <f t="shared" si="223"/>
        <v/>
      </c>
      <c r="V2386" s="660" t="str">
        <f t="shared" si="224"/>
        <v/>
      </c>
      <c r="W2386" s="660" t="str">
        <f t="shared" si="225"/>
        <v/>
      </c>
      <c r="X2386" s="660" t="str">
        <f t="shared" si="226"/>
        <v/>
      </c>
      <c r="Y2386" s="660" t="str">
        <f t="shared" si="227"/>
        <v/>
      </c>
    </row>
    <row r="2387" spans="1:25" ht="16" x14ac:dyDescent="0.2">
      <c r="A2387" s="679"/>
      <c r="B2387" s="679"/>
      <c r="C2387" s="715"/>
      <c r="D2387" s="715"/>
      <c r="S2387" s="660"/>
      <c r="T2387" s="660" t="str">
        <f t="shared" si="222"/>
        <v/>
      </c>
      <c r="U2387" s="660" t="str">
        <f t="shared" si="223"/>
        <v/>
      </c>
      <c r="V2387" s="660" t="str">
        <f t="shared" si="224"/>
        <v/>
      </c>
      <c r="W2387" s="660" t="str">
        <f t="shared" si="225"/>
        <v/>
      </c>
      <c r="X2387" s="660" t="str">
        <f t="shared" si="226"/>
        <v/>
      </c>
      <c r="Y2387" s="660" t="str">
        <f t="shared" si="227"/>
        <v/>
      </c>
    </row>
    <row r="2388" spans="1:25" ht="16" x14ac:dyDescent="0.2">
      <c r="A2388" s="679"/>
      <c r="B2388" s="679"/>
      <c r="C2388" s="715"/>
      <c r="D2388" s="715"/>
      <c r="S2388" s="660"/>
      <c r="T2388" s="660" t="str">
        <f t="shared" si="222"/>
        <v/>
      </c>
      <c r="U2388" s="660" t="str">
        <f t="shared" si="223"/>
        <v/>
      </c>
      <c r="V2388" s="660" t="str">
        <f t="shared" si="224"/>
        <v/>
      </c>
      <c r="W2388" s="660" t="str">
        <f t="shared" si="225"/>
        <v/>
      </c>
      <c r="X2388" s="660" t="str">
        <f t="shared" si="226"/>
        <v/>
      </c>
      <c r="Y2388" s="660" t="str">
        <f t="shared" si="227"/>
        <v/>
      </c>
    </row>
    <row r="2389" spans="1:25" ht="16" x14ac:dyDescent="0.2">
      <c r="A2389" s="679"/>
      <c r="B2389" s="679"/>
      <c r="C2389" s="715"/>
      <c r="D2389" s="715"/>
      <c r="S2389" s="660"/>
      <c r="T2389" s="660" t="str">
        <f t="shared" si="222"/>
        <v/>
      </c>
      <c r="U2389" s="660" t="str">
        <f t="shared" si="223"/>
        <v/>
      </c>
      <c r="V2389" s="660" t="str">
        <f t="shared" si="224"/>
        <v/>
      </c>
      <c r="W2389" s="660" t="str">
        <f t="shared" si="225"/>
        <v/>
      </c>
      <c r="X2389" s="660" t="str">
        <f t="shared" si="226"/>
        <v/>
      </c>
      <c r="Y2389" s="660" t="str">
        <f t="shared" si="227"/>
        <v/>
      </c>
    </row>
    <row r="2390" spans="1:25" ht="16" x14ac:dyDescent="0.2">
      <c r="A2390" s="679"/>
      <c r="B2390" s="679"/>
      <c r="C2390" s="715"/>
      <c r="D2390" s="715"/>
      <c r="S2390" s="660"/>
      <c r="T2390" s="660" t="str">
        <f t="shared" si="222"/>
        <v/>
      </c>
      <c r="U2390" s="660" t="str">
        <f t="shared" si="223"/>
        <v/>
      </c>
      <c r="V2390" s="660" t="str">
        <f t="shared" si="224"/>
        <v/>
      </c>
      <c r="W2390" s="660" t="str">
        <f t="shared" si="225"/>
        <v/>
      </c>
      <c r="X2390" s="660" t="str">
        <f t="shared" si="226"/>
        <v/>
      </c>
      <c r="Y2390" s="660" t="str">
        <f t="shared" si="227"/>
        <v/>
      </c>
    </row>
    <row r="2391" spans="1:25" ht="16" x14ac:dyDescent="0.2">
      <c r="A2391" s="679"/>
      <c r="B2391" s="679"/>
      <c r="C2391" s="715"/>
      <c r="D2391" s="715"/>
      <c r="S2391" s="660"/>
      <c r="T2391" s="660" t="str">
        <f t="shared" si="222"/>
        <v/>
      </c>
      <c r="U2391" s="660" t="str">
        <f t="shared" si="223"/>
        <v/>
      </c>
      <c r="V2391" s="660" t="str">
        <f t="shared" si="224"/>
        <v/>
      </c>
      <c r="W2391" s="660" t="str">
        <f t="shared" si="225"/>
        <v/>
      </c>
      <c r="X2391" s="660" t="str">
        <f t="shared" si="226"/>
        <v/>
      </c>
      <c r="Y2391" s="660" t="str">
        <f t="shared" si="227"/>
        <v/>
      </c>
    </row>
    <row r="2392" spans="1:25" ht="16" x14ac:dyDescent="0.2">
      <c r="A2392" s="679"/>
      <c r="B2392" s="679"/>
      <c r="C2392" s="715"/>
      <c r="D2392" s="715"/>
      <c r="S2392" s="660"/>
      <c r="T2392" s="660" t="str">
        <f t="shared" si="222"/>
        <v/>
      </c>
      <c r="U2392" s="660" t="str">
        <f t="shared" si="223"/>
        <v/>
      </c>
      <c r="V2392" s="660" t="str">
        <f t="shared" si="224"/>
        <v/>
      </c>
      <c r="W2392" s="660" t="str">
        <f t="shared" si="225"/>
        <v/>
      </c>
      <c r="X2392" s="660" t="str">
        <f t="shared" si="226"/>
        <v/>
      </c>
      <c r="Y2392" s="660" t="str">
        <f t="shared" si="227"/>
        <v/>
      </c>
    </row>
    <row r="2393" spans="1:25" ht="16" x14ac:dyDescent="0.2">
      <c r="A2393" s="679"/>
      <c r="B2393" s="679"/>
      <c r="C2393" s="715"/>
      <c r="D2393" s="715"/>
      <c r="S2393" s="660"/>
      <c r="T2393" s="660" t="str">
        <f t="shared" si="222"/>
        <v/>
      </c>
      <c r="U2393" s="660" t="str">
        <f t="shared" si="223"/>
        <v/>
      </c>
      <c r="V2393" s="660" t="str">
        <f t="shared" si="224"/>
        <v/>
      </c>
      <c r="W2393" s="660" t="str">
        <f t="shared" si="225"/>
        <v/>
      </c>
      <c r="X2393" s="660" t="str">
        <f t="shared" si="226"/>
        <v/>
      </c>
      <c r="Y2393" s="660" t="str">
        <f t="shared" si="227"/>
        <v/>
      </c>
    </row>
    <row r="2394" spans="1:25" ht="16" x14ac:dyDescent="0.2">
      <c r="A2394" s="679"/>
      <c r="B2394" s="679"/>
      <c r="C2394" s="715"/>
      <c r="D2394" s="715"/>
      <c r="S2394" s="660"/>
      <c r="T2394" s="660" t="str">
        <f t="shared" si="222"/>
        <v/>
      </c>
      <c r="U2394" s="660" t="str">
        <f t="shared" si="223"/>
        <v/>
      </c>
      <c r="V2394" s="660" t="str">
        <f t="shared" si="224"/>
        <v/>
      </c>
      <c r="W2394" s="660" t="str">
        <f t="shared" si="225"/>
        <v/>
      </c>
      <c r="X2394" s="660" t="str">
        <f t="shared" si="226"/>
        <v/>
      </c>
      <c r="Y2394" s="660" t="str">
        <f t="shared" si="227"/>
        <v/>
      </c>
    </row>
    <row r="2395" spans="1:25" ht="16" x14ac:dyDescent="0.2">
      <c r="A2395" s="679"/>
      <c r="B2395" s="679"/>
      <c r="C2395" s="715"/>
      <c r="D2395" s="715"/>
      <c r="S2395" s="660"/>
      <c r="T2395" s="660" t="str">
        <f t="shared" si="222"/>
        <v/>
      </c>
      <c r="U2395" s="660" t="str">
        <f t="shared" si="223"/>
        <v/>
      </c>
      <c r="V2395" s="660" t="str">
        <f t="shared" si="224"/>
        <v/>
      </c>
      <c r="W2395" s="660" t="str">
        <f t="shared" si="225"/>
        <v/>
      </c>
      <c r="X2395" s="660" t="str">
        <f t="shared" si="226"/>
        <v/>
      </c>
      <c r="Y2395" s="660" t="str">
        <f t="shared" si="227"/>
        <v/>
      </c>
    </row>
    <row r="2396" spans="1:25" ht="16" x14ac:dyDescent="0.2">
      <c r="A2396" s="679"/>
      <c r="B2396" s="679"/>
      <c r="C2396" s="715"/>
      <c r="D2396" s="715"/>
      <c r="S2396" s="660"/>
      <c r="T2396" s="660" t="str">
        <f t="shared" si="222"/>
        <v/>
      </c>
      <c r="U2396" s="660" t="str">
        <f t="shared" si="223"/>
        <v/>
      </c>
      <c r="V2396" s="660" t="str">
        <f t="shared" si="224"/>
        <v/>
      </c>
      <c r="W2396" s="660" t="str">
        <f t="shared" si="225"/>
        <v/>
      </c>
      <c r="X2396" s="660" t="str">
        <f t="shared" si="226"/>
        <v/>
      </c>
      <c r="Y2396" s="660" t="str">
        <f t="shared" si="227"/>
        <v/>
      </c>
    </row>
    <row r="2397" spans="1:25" ht="16" x14ac:dyDescent="0.2">
      <c r="A2397" s="679"/>
      <c r="B2397" s="679"/>
      <c r="C2397" s="715"/>
      <c r="D2397" s="715"/>
      <c r="S2397" s="660"/>
      <c r="T2397" s="660" t="str">
        <f t="shared" si="222"/>
        <v/>
      </c>
      <c r="U2397" s="660" t="str">
        <f t="shared" si="223"/>
        <v/>
      </c>
      <c r="V2397" s="660" t="str">
        <f t="shared" si="224"/>
        <v/>
      </c>
      <c r="W2397" s="660" t="str">
        <f t="shared" si="225"/>
        <v/>
      </c>
      <c r="X2397" s="660" t="str">
        <f t="shared" si="226"/>
        <v/>
      </c>
      <c r="Y2397" s="660" t="str">
        <f t="shared" si="227"/>
        <v/>
      </c>
    </row>
    <row r="2398" spans="1:25" ht="16" x14ac:dyDescent="0.2">
      <c r="A2398" s="679"/>
      <c r="B2398" s="679"/>
      <c r="C2398" s="715"/>
      <c r="D2398" s="715"/>
      <c r="S2398" s="660"/>
      <c r="T2398" s="660" t="str">
        <f t="shared" si="222"/>
        <v/>
      </c>
      <c r="U2398" s="660" t="str">
        <f t="shared" si="223"/>
        <v/>
      </c>
      <c r="V2398" s="660" t="str">
        <f t="shared" si="224"/>
        <v/>
      </c>
      <c r="W2398" s="660" t="str">
        <f t="shared" si="225"/>
        <v/>
      </c>
      <c r="X2398" s="660" t="str">
        <f t="shared" si="226"/>
        <v/>
      </c>
      <c r="Y2398" s="660" t="str">
        <f t="shared" si="227"/>
        <v/>
      </c>
    </row>
    <row r="2399" spans="1:25" ht="16" x14ac:dyDescent="0.2">
      <c r="A2399" s="679"/>
      <c r="B2399" s="679"/>
      <c r="C2399" s="715"/>
      <c r="D2399" s="715"/>
      <c r="S2399" s="660"/>
      <c r="T2399" s="660" t="str">
        <f t="shared" si="222"/>
        <v/>
      </c>
      <c r="U2399" s="660" t="str">
        <f t="shared" si="223"/>
        <v/>
      </c>
      <c r="V2399" s="660" t="str">
        <f t="shared" si="224"/>
        <v/>
      </c>
      <c r="W2399" s="660" t="str">
        <f t="shared" si="225"/>
        <v/>
      </c>
      <c r="X2399" s="660" t="str">
        <f t="shared" si="226"/>
        <v/>
      </c>
      <c r="Y2399" s="660" t="str">
        <f t="shared" si="227"/>
        <v/>
      </c>
    </row>
    <row r="2400" spans="1:25" ht="16" x14ac:dyDescent="0.2">
      <c r="A2400" s="679"/>
      <c r="B2400" s="679"/>
      <c r="C2400" s="715"/>
      <c r="D2400" s="715"/>
      <c r="S2400" s="660"/>
      <c r="T2400" s="660" t="str">
        <f t="shared" si="222"/>
        <v/>
      </c>
      <c r="U2400" s="660" t="str">
        <f t="shared" si="223"/>
        <v/>
      </c>
      <c r="V2400" s="660" t="str">
        <f t="shared" si="224"/>
        <v/>
      </c>
      <c r="W2400" s="660" t="str">
        <f t="shared" si="225"/>
        <v/>
      </c>
      <c r="X2400" s="660" t="str">
        <f t="shared" si="226"/>
        <v/>
      </c>
      <c r="Y2400" s="660" t="str">
        <f t="shared" si="227"/>
        <v/>
      </c>
    </row>
    <row r="2401" spans="1:25" ht="16" x14ac:dyDescent="0.2">
      <c r="A2401" s="679"/>
      <c r="B2401" s="679"/>
      <c r="C2401" s="715"/>
      <c r="D2401" s="715"/>
      <c r="S2401" s="660"/>
      <c r="T2401" s="660" t="str">
        <f t="shared" si="222"/>
        <v/>
      </c>
      <c r="U2401" s="660" t="str">
        <f t="shared" si="223"/>
        <v/>
      </c>
      <c r="V2401" s="660" t="str">
        <f t="shared" si="224"/>
        <v/>
      </c>
      <c r="W2401" s="660" t="str">
        <f t="shared" si="225"/>
        <v/>
      </c>
      <c r="X2401" s="660" t="str">
        <f t="shared" si="226"/>
        <v/>
      </c>
      <c r="Y2401" s="660" t="str">
        <f t="shared" si="227"/>
        <v/>
      </c>
    </row>
    <row r="2402" spans="1:25" ht="16" x14ac:dyDescent="0.2">
      <c r="A2402" s="679"/>
      <c r="B2402" s="679"/>
      <c r="C2402" s="715"/>
      <c r="D2402" s="715"/>
      <c r="S2402" s="660"/>
      <c r="T2402" s="660" t="str">
        <f t="shared" si="222"/>
        <v/>
      </c>
      <c r="U2402" s="660" t="str">
        <f t="shared" si="223"/>
        <v/>
      </c>
      <c r="V2402" s="660" t="str">
        <f t="shared" si="224"/>
        <v/>
      </c>
      <c r="W2402" s="660" t="str">
        <f t="shared" si="225"/>
        <v/>
      </c>
      <c r="X2402" s="660" t="str">
        <f t="shared" si="226"/>
        <v/>
      </c>
      <c r="Y2402" s="660" t="str">
        <f t="shared" si="227"/>
        <v/>
      </c>
    </row>
    <row r="2403" spans="1:25" ht="16" x14ac:dyDescent="0.2">
      <c r="A2403" s="679"/>
      <c r="B2403" s="679"/>
      <c r="C2403" s="715"/>
      <c r="D2403" s="715"/>
      <c r="S2403" s="660"/>
      <c r="T2403" s="660" t="str">
        <f t="shared" si="222"/>
        <v/>
      </c>
      <c r="U2403" s="660" t="str">
        <f t="shared" si="223"/>
        <v/>
      </c>
      <c r="V2403" s="660" t="str">
        <f t="shared" si="224"/>
        <v/>
      </c>
      <c r="W2403" s="660" t="str">
        <f t="shared" si="225"/>
        <v/>
      </c>
      <c r="X2403" s="660" t="str">
        <f t="shared" si="226"/>
        <v/>
      </c>
      <c r="Y2403" s="660" t="str">
        <f t="shared" si="227"/>
        <v/>
      </c>
    </row>
    <row r="2404" spans="1:25" ht="16" x14ac:dyDescent="0.2">
      <c r="A2404" s="679"/>
      <c r="B2404" s="679"/>
      <c r="C2404" s="715"/>
      <c r="D2404" s="715"/>
      <c r="S2404" s="660"/>
      <c r="T2404" s="660" t="str">
        <f t="shared" si="222"/>
        <v/>
      </c>
      <c r="U2404" s="660" t="str">
        <f t="shared" si="223"/>
        <v/>
      </c>
      <c r="V2404" s="660" t="str">
        <f t="shared" si="224"/>
        <v/>
      </c>
      <c r="W2404" s="660" t="str">
        <f t="shared" si="225"/>
        <v/>
      </c>
      <c r="X2404" s="660" t="str">
        <f t="shared" si="226"/>
        <v/>
      </c>
      <c r="Y2404" s="660" t="str">
        <f t="shared" si="227"/>
        <v/>
      </c>
    </row>
    <row r="2405" spans="1:25" ht="16" x14ac:dyDescent="0.2">
      <c r="A2405" s="679"/>
      <c r="B2405" s="679"/>
      <c r="C2405" s="715"/>
      <c r="D2405" s="715"/>
      <c r="S2405" s="660"/>
      <c r="T2405" s="660" t="str">
        <f t="shared" si="222"/>
        <v/>
      </c>
      <c r="U2405" s="660" t="str">
        <f t="shared" si="223"/>
        <v/>
      </c>
      <c r="V2405" s="660" t="str">
        <f t="shared" si="224"/>
        <v/>
      </c>
      <c r="W2405" s="660" t="str">
        <f t="shared" si="225"/>
        <v/>
      </c>
      <c r="X2405" s="660" t="str">
        <f t="shared" si="226"/>
        <v/>
      </c>
      <c r="Y2405" s="660" t="str">
        <f t="shared" si="227"/>
        <v/>
      </c>
    </row>
    <row r="2406" spans="1:25" ht="16" x14ac:dyDescent="0.2">
      <c r="A2406" s="679"/>
      <c r="B2406" s="679"/>
      <c r="C2406" s="715"/>
      <c r="D2406" s="715"/>
      <c r="S2406" s="660"/>
      <c r="T2406" s="660" t="str">
        <f t="shared" si="222"/>
        <v/>
      </c>
      <c r="U2406" s="660" t="str">
        <f t="shared" si="223"/>
        <v/>
      </c>
      <c r="V2406" s="660" t="str">
        <f t="shared" si="224"/>
        <v/>
      </c>
      <c r="W2406" s="660" t="str">
        <f t="shared" si="225"/>
        <v/>
      </c>
      <c r="X2406" s="660" t="str">
        <f t="shared" si="226"/>
        <v/>
      </c>
      <c r="Y2406" s="660" t="str">
        <f t="shared" si="227"/>
        <v/>
      </c>
    </row>
    <row r="2407" spans="1:25" ht="16" x14ac:dyDescent="0.2">
      <c r="A2407" s="679"/>
      <c r="B2407" s="679"/>
      <c r="C2407" s="715"/>
      <c r="D2407" s="715"/>
      <c r="S2407" s="660"/>
      <c r="T2407" s="660" t="str">
        <f t="shared" si="222"/>
        <v/>
      </c>
      <c r="U2407" s="660" t="str">
        <f t="shared" si="223"/>
        <v/>
      </c>
      <c r="V2407" s="660" t="str">
        <f t="shared" si="224"/>
        <v/>
      </c>
      <c r="W2407" s="660" t="str">
        <f t="shared" si="225"/>
        <v/>
      </c>
      <c r="X2407" s="660" t="str">
        <f t="shared" si="226"/>
        <v/>
      </c>
      <c r="Y2407" s="660" t="str">
        <f t="shared" si="227"/>
        <v/>
      </c>
    </row>
    <row r="2408" spans="1:25" ht="16" x14ac:dyDescent="0.2">
      <c r="A2408" s="679"/>
      <c r="B2408" s="679"/>
      <c r="C2408" s="715"/>
      <c r="D2408" s="715"/>
      <c r="S2408" s="660"/>
      <c r="T2408" s="660" t="str">
        <f t="shared" si="222"/>
        <v/>
      </c>
      <c r="U2408" s="660" t="str">
        <f t="shared" si="223"/>
        <v/>
      </c>
      <c r="V2408" s="660" t="str">
        <f t="shared" si="224"/>
        <v/>
      </c>
      <c r="W2408" s="660" t="str">
        <f t="shared" si="225"/>
        <v/>
      </c>
      <c r="X2408" s="660" t="str">
        <f t="shared" si="226"/>
        <v/>
      </c>
      <c r="Y2408" s="660" t="str">
        <f t="shared" si="227"/>
        <v/>
      </c>
    </row>
    <row r="2409" spans="1:25" ht="16" x14ac:dyDescent="0.2">
      <c r="A2409" s="679"/>
      <c r="B2409" s="679"/>
      <c r="C2409" s="715"/>
      <c r="D2409" s="715"/>
      <c r="S2409" s="660"/>
      <c r="T2409" s="660" t="str">
        <f t="shared" si="222"/>
        <v/>
      </c>
      <c r="U2409" s="660" t="str">
        <f t="shared" si="223"/>
        <v/>
      </c>
      <c r="V2409" s="660" t="str">
        <f t="shared" si="224"/>
        <v/>
      </c>
      <c r="W2409" s="660" t="str">
        <f t="shared" si="225"/>
        <v/>
      </c>
      <c r="X2409" s="660" t="str">
        <f t="shared" si="226"/>
        <v/>
      </c>
      <c r="Y2409" s="660" t="str">
        <f t="shared" si="227"/>
        <v/>
      </c>
    </row>
    <row r="2410" spans="1:25" ht="16" x14ac:dyDescent="0.2">
      <c r="A2410" s="679"/>
      <c r="B2410" s="679"/>
      <c r="C2410" s="715"/>
      <c r="D2410" s="715"/>
      <c r="S2410" s="660"/>
      <c r="T2410" s="660" t="str">
        <f t="shared" si="222"/>
        <v/>
      </c>
      <c r="U2410" s="660" t="str">
        <f t="shared" si="223"/>
        <v/>
      </c>
      <c r="V2410" s="660" t="str">
        <f t="shared" si="224"/>
        <v/>
      </c>
      <c r="W2410" s="660" t="str">
        <f t="shared" si="225"/>
        <v/>
      </c>
      <c r="X2410" s="660" t="str">
        <f t="shared" si="226"/>
        <v/>
      </c>
      <c r="Y2410" s="660" t="str">
        <f t="shared" si="227"/>
        <v/>
      </c>
    </row>
    <row r="2411" spans="1:25" ht="16" x14ac:dyDescent="0.2">
      <c r="A2411" s="679"/>
      <c r="B2411" s="679"/>
      <c r="C2411" s="715"/>
      <c r="D2411" s="715"/>
      <c r="S2411" s="660"/>
      <c r="T2411" s="660" t="str">
        <f t="shared" si="222"/>
        <v/>
      </c>
      <c r="U2411" s="660" t="str">
        <f t="shared" si="223"/>
        <v/>
      </c>
      <c r="V2411" s="660" t="str">
        <f t="shared" si="224"/>
        <v/>
      </c>
      <c r="W2411" s="660" t="str">
        <f t="shared" si="225"/>
        <v/>
      </c>
      <c r="X2411" s="660" t="str">
        <f t="shared" si="226"/>
        <v/>
      </c>
      <c r="Y2411" s="660" t="str">
        <f t="shared" si="227"/>
        <v/>
      </c>
    </row>
    <row r="2412" spans="1:25" ht="16" x14ac:dyDescent="0.2">
      <c r="A2412" s="679"/>
      <c r="B2412" s="679"/>
      <c r="C2412" s="715"/>
      <c r="D2412" s="715"/>
      <c r="S2412" s="660"/>
      <c r="T2412" s="660" t="str">
        <f t="shared" si="222"/>
        <v/>
      </c>
      <c r="U2412" s="660" t="str">
        <f t="shared" si="223"/>
        <v/>
      </c>
      <c r="V2412" s="660" t="str">
        <f t="shared" si="224"/>
        <v/>
      </c>
      <c r="W2412" s="660" t="str">
        <f t="shared" si="225"/>
        <v/>
      </c>
      <c r="X2412" s="660" t="str">
        <f t="shared" si="226"/>
        <v/>
      </c>
      <c r="Y2412" s="660" t="str">
        <f t="shared" si="227"/>
        <v/>
      </c>
    </row>
    <row r="2413" spans="1:25" ht="16" x14ac:dyDescent="0.2">
      <c r="A2413" s="679"/>
      <c r="B2413" s="679"/>
      <c r="C2413" s="715"/>
      <c r="D2413" s="715"/>
      <c r="S2413" s="660"/>
      <c r="T2413" s="660" t="str">
        <f t="shared" si="222"/>
        <v/>
      </c>
      <c r="U2413" s="660" t="str">
        <f t="shared" si="223"/>
        <v/>
      </c>
      <c r="V2413" s="660" t="str">
        <f t="shared" si="224"/>
        <v/>
      </c>
      <c r="W2413" s="660" t="str">
        <f t="shared" si="225"/>
        <v/>
      </c>
      <c r="X2413" s="660" t="str">
        <f t="shared" si="226"/>
        <v/>
      </c>
      <c r="Y2413" s="660" t="str">
        <f t="shared" si="227"/>
        <v/>
      </c>
    </row>
    <row r="2414" spans="1:25" ht="16" x14ac:dyDescent="0.2">
      <c r="A2414" s="679"/>
      <c r="B2414" s="679"/>
      <c r="C2414" s="715"/>
      <c r="D2414" s="715"/>
      <c r="S2414" s="660"/>
      <c r="T2414" s="660" t="str">
        <f t="shared" si="222"/>
        <v/>
      </c>
      <c r="U2414" s="660" t="str">
        <f t="shared" si="223"/>
        <v/>
      </c>
      <c r="V2414" s="660" t="str">
        <f t="shared" si="224"/>
        <v/>
      </c>
      <c r="W2414" s="660" t="str">
        <f t="shared" si="225"/>
        <v/>
      </c>
      <c r="X2414" s="660" t="str">
        <f t="shared" si="226"/>
        <v/>
      </c>
      <c r="Y2414" s="660" t="str">
        <f t="shared" si="227"/>
        <v/>
      </c>
    </row>
    <row r="2415" spans="1:25" ht="16" x14ac:dyDescent="0.2">
      <c r="A2415" s="679"/>
      <c r="B2415" s="679"/>
      <c r="C2415" s="715"/>
      <c r="D2415" s="715"/>
      <c r="S2415" s="660"/>
      <c r="T2415" s="660" t="str">
        <f t="shared" si="222"/>
        <v/>
      </c>
      <c r="U2415" s="660" t="str">
        <f t="shared" si="223"/>
        <v/>
      </c>
      <c r="V2415" s="660" t="str">
        <f t="shared" si="224"/>
        <v/>
      </c>
      <c r="W2415" s="660" t="str">
        <f t="shared" si="225"/>
        <v/>
      </c>
      <c r="X2415" s="660" t="str">
        <f t="shared" si="226"/>
        <v/>
      </c>
      <c r="Y2415" s="660" t="str">
        <f t="shared" si="227"/>
        <v/>
      </c>
    </row>
    <row r="2416" spans="1:25" ht="16" x14ac:dyDescent="0.2">
      <c r="A2416" s="679"/>
      <c r="B2416" s="679"/>
      <c r="C2416" s="715"/>
      <c r="D2416" s="715"/>
      <c r="S2416" s="660"/>
      <c r="T2416" s="660" t="str">
        <f t="shared" si="222"/>
        <v/>
      </c>
      <c r="U2416" s="660" t="str">
        <f t="shared" si="223"/>
        <v/>
      </c>
      <c r="V2416" s="660" t="str">
        <f t="shared" si="224"/>
        <v/>
      </c>
      <c r="W2416" s="660" t="str">
        <f t="shared" si="225"/>
        <v/>
      </c>
      <c r="X2416" s="660" t="str">
        <f t="shared" si="226"/>
        <v/>
      </c>
      <c r="Y2416" s="660" t="str">
        <f t="shared" si="227"/>
        <v/>
      </c>
    </row>
    <row r="2417" spans="1:25" ht="16" x14ac:dyDescent="0.2">
      <c r="A2417" s="679"/>
      <c r="B2417" s="679"/>
      <c r="C2417" s="715"/>
      <c r="D2417" s="715"/>
      <c r="S2417" s="660"/>
      <c r="T2417" s="660" t="str">
        <f t="shared" si="222"/>
        <v/>
      </c>
      <c r="U2417" s="660" t="str">
        <f t="shared" si="223"/>
        <v/>
      </c>
      <c r="V2417" s="660" t="str">
        <f t="shared" si="224"/>
        <v/>
      </c>
      <c r="W2417" s="660" t="str">
        <f t="shared" si="225"/>
        <v/>
      </c>
      <c r="X2417" s="660" t="str">
        <f t="shared" si="226"/>
        <v/>
      </c>
      <c r="Y2417" s="660" t="str">
        <f t="shared" si="227"/>
        <v/>
      </c>
    </row>
    <row r="2418" spans="1:25" ht="16" x14ac:dyDescent="0.2">
      <c r="A2418" s="679"/>
      <c r="B2418" s="679"/>
      <c r="C2418" s="715"/>
      <c r="D2418" s="715"/>
      <c r="S2418" s="660"/>
      <c r="T2418" s="660" t="str">
        <f t="shared" si="222"/>
        <v/>
      </c>
      <c r="U2418" s="660" t="str">
        <f t="shared" si="223"/>
        <v/>
      </c>
      <c r="V2418" s="660" t="str">
        <f t="shared" si="224"/>
        <v/>
      </c>
      <c r="W2418" s="660" t="str">
        <f t="shared" si="225"/>
        <v/>
      </c>
      <c r="X2418" s="660" t="str">
        <f t="shared" si="226"/>
        <v/>
      </c>
      <c r="Y2418" s="660" t="str">
        <f t="shared" si="227"/>
        <v/>
      </c>
    </row>
    <row r="2419" spans="1:25" ht="16" x14ac:dyDescent="0.2">
      <c r="A2419" s="679"/>
      <c r="B2419" s="679"/>
      <c r="C2419" s="715"/>
      <c r="D2419" s="715"/>
      <c r="S2419" s="660"/>
      <c r="T2419" s="660" t="str">
        <f t="shared" si="222"/>
        <v/>
      </c>
      <c r="U2419" s="660" t="str">
        <f t="shared" si="223"/>
        <v/>
      </c>
      <c r="V2419" s="660" t="str">
        <f t="shared" si="224"/>
        <v/>
      </c>
      <c r="W2419" s="660" t="str">
        <f t="shared" si="225"/>
        <v/>
      </c>
      <c r="X2419" s="660" t="str">
        <f t="shared" si="226"/>
        <v/>
      </c>
      <c r="Y2419" s="660" t="str">
        <f t="shared" si="227"/>
        <v/>
      </c>
    </row>
    <row r="2420" spans="1:25" ht="16" x14ac:dyDescent="0.2">
      <c r="A2420" s="679"/>
      <c r="B2420" s="679"/>
      <c r="C2420" s="715"/>
      <c r="D2420" s="715"/>
      <c r="S2420" s="660"/>
      <c r="T2420" s="660" t="str">
        <f t="shared" si="222"/>
        <v/>
      </c>
      <c r="U2420" s="660" t="str">
        <f t="shared" si="223"/>
        <v/>
      </c>
      <c r="V2420" s="660" t="str">
        <f t="shared" si="224"/>
        <v/>
      </c>
      <c r="W2420" s="660" t="str">
        <f t="shared" si="225"/>
        <v/>
      </c>
      <c r="X2420" s="660" t="str">
        <f t="shared" si="226"/>
        <v/>
      </c>
      <c r="Y2420" s="660" t="str">
        <f t="shared" si="227"/>
        <v/>
      </c>
    </row>
    <row r="2421" spans="1:25" ht="16" x14ac:dyDescent="0.2">
      <c r="A2421" s="679"/>
      <c r="B2421" s="679"/>
      <c r="C2421" s="715"/>
      <c r="D2421" s="715"/>
      <c r="S2421" s="660"/>
      <c r="T2421" s="660" t="str">
        <f t="shared" si="222"/>
        <v/>
      </c>
      <c r="U2421" s="660" t="str">
        <f t="shared" si="223"/>
        <v/>
      </c>
      <c r="V2421" s="660" t="str">
        <f t="shared" si="224"/>
        <v/>
      </c>
      <c r="W2421" s="660" t="str">
        <f t="shared" si="225"/>
        <v/>
      </c>
      <c r="X2421" s="660" t="str">
        <f t="shared" si="226"/>
        <v/>
      </c>
      <c r="Y2421" s="660" t="str">
        <f t="shared" si="227"/>
        <v/>
      </c>
    </row>
    <row r="2422" spans="1:25" ht="16" x14ac:dyDescent="0.2">
      <c r="A2422" s="679"/>
      <c r="B2422" s="679"/>
      <c r="C2422" s="715"/>
      <c r="D2422" s="715"/>
      <c r="S2422" s="660"/>
      <c r="T2422" s="660" t="str">
        <f t="shared" si="222"/>
        <v/>
      </c>
      <c r="U2422" s="660" t="str">
        <f t="shared" si="223"/>
        <v/>
      </c>
      <c r="V2422" s="660" t="str">
        <f t="shared" si="224"/>
        <v/>
      </c>
      <c r="W2422" s="660" t="str">
        <f t="shared" si="225"/>
        <v/>
      </c>
      <c r="X2422" s="660" t="str">
        <f t="shared" si="226"/>
        <v/>
      </c>
      <c r="Y2422" s="660" t="str">
        <f t="shared" si="227"/>
        <v/>
      </c>
    </row>
    <row r="2423" spans="1:25" ht="16" x14ac:dyDescent="0.2">
      <c r="A2423" s="679"/>
      <c r="B2423" s="679"/>
      <c r="C2423" s="715"/>
      <c r="D2423" s="715"/>
      <c r="S2423" s="660"/>
      <c r="T2423" s="660" t="str">
        <f t="shared" si="222"/>
        <v/>
      </c>
      <c r="U2423" s="660" t="str">
        <f t="shared" si="223"/>
        <v/>
      </c>
      <c r="V2423" s="660" t="str">
        <f t="shared" si="224"/>
        <v/>
      </c>
      <c r="W2423" s="660" t="str">
        <f t="shared" si="225"/>
        <v/>
      </c>
      <c r="X2423" s="660" t="str">
        <f t="shared" si="226"/>
        <v/>
      </c>
      <c r="Y2423" s="660" t="str">
        <f t="shared" si="227"/>
        <v/>
      </c>
    </row>
    <row r="2424" spans="1:25" ht="16" x14ac:dyDescent="0.2">
      <c r="A2424" s="679"/>
      <c r="B2424" s="679"/>
      <c r="C2424" s="715"/>
      <c r="D2424" s="715"/>
      <c r="S2424" s="660"/>
      <c r="T2424" s="660" t="str">
        <f t="shared" si="222"/>
        <v/>
      </c>
      <c r="U2424" s="660" t="str">
        <f t="shared" si="223"/>
        <v/>
      </c>
      <c r="V2424" s="660" t="str">
        <f t="shared" si="224"/>
        <v/>
      </c>
      <c r="W2424" s="660" t="str">
        <f t="shared" si="225"/>
        <v/>
      </c>
      <c r="X2424" s="660" t="str">
        <f t="shared" si="226"/>
        <v/>
      </c>
      <c r="Y2424" s="660" t="str">
        <f t="shared" si="227"/>
        <v/>
      </c>
    </row>
    <row r="2425" spans="1:25" ht="16" x14ac:dyDescent="0.2">
      <c r="A2425" s="679"/>
      <c r="B2425" s="679"/>
      <c r="C2425" s="715"/>
      <c r="D2425" s="715"/>
      <c r="S2425" s="660"/>
      <c r="T2425" s="660" t="str">
        <f t="shared" si="222"/>
        <v/>
      </c>
      <c r="U2425" s="660" t="str">
        <f t="shared" si="223"/>
        <v/>
      </c>
      <c r="V2425" s="660" t="str">
        <f t="shared" si="224"/>
        <v/>
      </c>
      <c r="W2425" s="660" t="str">
        <f t="shared" si="225"/>
        <v/>
      </c>
      <c r="X2425" s="660" t="str">
        <f t="shared" si="226"/>
        <v/>
      </c>
      <c r="Y2425" s="660" t="str">
        <f t="shared" si="227"/>
        <v/>
      </c>
    </row>
    <row r="2426" spans="1:25" ht="16" x14ac:dyDescent="0.2">
      <c r="A2426" s="679"/>
      <c r="B2426" s="679"/>
      <c r="C2426" s="715"/>
      <c r="D2426" s="715"/>
      <c r="S2426" s="660"/>
      <c r="T2426" s="660" t="str">
        <f t="shared" si="222"/>
        <v/>
      </c>
      <c r="U2426" s="660" t="str">
        <f t="shared" si="223"/>
        <v/>
      </c>
      <c r="V2426" s="660" t="str">
        <f t="shared" si="224"/>
        <v/>
      </c>
      <c r="W2426" s="660" t="str">
        <f t="shared" si="225"/>
        <v/>
      </c>
      <c r="X2426" s="660" t="str">
        <f t="shared" si="226"/>
        <v/>
      </c>
      <c r="Y2426" s="660" t="str">
        <f t="shared" si="227"/>
        <v/>
      </c>
    </row>
    <row r="2427" spans="1:25" ht="16" x14ac:dyDescent="0.2">
      <c r="A2427" s="679"/>
      <c r="B2427" s="679"/>
      <c r="C2427" s="715"/>
      <c r="D2427" s="715"/>
      <c r="S2427" s="660"/>
      <c r="T2427" s="660" t="str">
        <f t="shared" si="222"/>
        <v/>
      </c>
      <c r="U2427" s="660" t="str">
        <f t="shared" si="223"/>
        <v/>
      </c>
      <c r="V2427" s="660" t="str">
        <f t="shared" si="224"/>
        <v/>
      </c>
      <c r="W2427" s="660" t="str">
        <f t="shared" si="225"/>
        <v/>
      </c>
      <c r="X2427" s="660" t="str">
        <f t="shared" si="226"/>
        <v/>
      </c>
      <c r="Y2427" s="660" t="str">
        <f t="shared" si="227"/>
        <v/>
      </c>
    </row>
    <row r="2428" spans="1:25" ht="16" x14ac:dyDescent="0.2">
      <c r="A2428" s="679"/>
      <c r="B2428" s="679"/>
      <c r="C2428" s="715"/>
      <c r="D2428" s="715"/>
      <c r="S2428" s="660"/>
      <c r="T2428" s="660" t="str">
        <f t="shared" si="222"/>
        <v/>
      </c>
      <c r="U2428" s="660" t="str">
        <f t="shared" si="223"/>
        <v/>
      </c>
      <c r="V2428" s="660" t="str">
        <f t="shared" si="224"/>
        <v/>
      </c>
      <c r="W2428" s="660" t="str">
        <f t="shared" si="225"/>
        <v/>
      </c>
      <c r="X2428" s="660" t="str">
        <f t="shared" si="226"/>
        <v/>
      </c>
      <c r="Y2428" s="660" t="str">
        <f t="shared" si="227"/>
        <v/>
      </c>
    </row>
    <row r="2429" spans="1:25" ht="16" x14ac:dyDescent="0.2">
      <c r="A2429" s="679"/>
      <c r="B2429" s="679"/>
      <c r="C2429" s="715"/>
      <c r="D2429" s="715"/>
      <c r="S2429" s="660"/>
      <c r="T2429" s="660" t="str">
        <f t="shared" si="222"/>
        <v/>
      </c>
      <c r="U2429" s="660" t="str">
        <f t="shared" si="223"/>
        <v/>
      </c>
      <c r="V2429" s="660" t="str">
        <f t="shared" si="224"/>
        <v/>
      </c>
      <c r="W2429" s="660" t="str">
        <f t="shared" si="225"/>
        <v/>
      </c>
      <c r="X2429" s="660" t="str">
        <f t="shared" si="226"/>
        <v/>
      </c>
      <c r="Y2429" s="660" t="str">
        <f t="shared" si="227"/>
        <v/>
      </c>
    </row>
    <row r="2430" spans="1:25" ht="16" x14ac:dyDescent="0.2">
      <c r="A2430" s="679"/>
      <c r="B2430" s="679"/>
      <c r="C2430" s="715"/>
      <c r="D2430" s="715"/>
      <c r="S2430" s="660"/>
      <c r="T2430" s="660" t="str">
        <f t="shared" si="222"/>
        <v/>
      </c>
      <c r="U2430" s="660" t="str">
        <f t="shared" si="223"/>
        <v/>
      </c>
      <c r="V2430" s="660" t="str">
        <f t="shared" si="224"/>
        <v/>
      </c>
      <c r="W2430" s="660" t="str">
        <f t="shared" si="225"/>
        <v/>
      </c>
      <c r="X2430" s="660" t="str">
        <f t="shared" si="226"/>
        <v/>
      </c>
      <c r="Y2430" s="660" t="str">
        <f t="shared" si="227"/>
        <v/>
      </c>
    </row>
    <row r="2431" spans="1:25" ht="16" x14ac:dyDescent="0.2">
      <c r="A2431" s="679"/>
      <c r="B2431" s="679"/>
      <c r="C2431" s="715"/>
      <c r="D2431" s="715"/>
      <c r="S2431" s="660"/>
      <c r="T2431" s="660" t="str">
        <f t="shared" si="222"/>
        <v/>
      </c>
      <c r="U2431" s="660" t="str">
        <f t="shared" si="223"/>
        <v/>
      </c>
      <c r="V2431" s="660" t="str">
        <f t="shared" si="224"/>
        <v/>
      </c>
      <c r="W2431" s="660" t="str">
        <f t="shared" si="225"/>
        <v/>
      </c>
      <c r="X2431" s="660" t="str">
        <f t="shared" si="226"/>
        <v/>
      </c>
      <c r="Y2431" s="660" t="str">
        <f t="shared" si="227"/>
        <v/>
      </c>
    </row>
    <row r="2432" spans="1:25" ht="16" x14ac:dyDescent="0.2">
      <c r="A2432" s="679"/>
      <c r="B2432" s="679"/>
      <c r="C2432" s="715"/>
      <c r="D2432" s="715"/>
      <c r="S2432" s="660"/>
      <c r="T2432" s="660" t="str">
        <f t="shared" si="222"/>
        <v/>
      </c>
      <c r="U2432" s="660" t="str">
        <f t="shared" si="223"/>
        <v/>
      </c>
      <c r="V2432" s="660" t="str">
        <f t="shared" si="224"/>
        <v/>
      </c>
      <c r="W2432" s="660" t="str">
        <f t="shared" si="225"/>
        <v/>
      </c>
      <c r="X2432" s="660" t="str">
        <f t="shared" si="226"/>
        <v/>
      </c>
      <c r="Y2432" s="660" t="str">
        <f t="shared" si="227"/>
        <v/>
      </c>
    </row>
    <row r="2433" spans="1:25" ht="16" x14ac:dyDescent="0.2">
      <c r="A2433" s="679"/>
      <c r="B2433" s="679"/>
      <c r="C2433" s="715"/>
      <c r="D2433" s="715"/>
      <c r="S2433" s="660"/>
      <c r="T2433" s="660" t="str">
        <f t="shared" si="222"/>
        <v/>
      </c>
      <c r="U2433" s="660" t="str">
        <f t="shared" si="223"/>
        <v/>
      </c>
      <c r="V2433" s="660" t="str">
        <f t="shared" si="224"/>
        <v/>
      </c>
      <c r="W2433" s="660" t="str">
        <f t="shared" si="225"/>
        <v/>
      </c>
      <c r="X2433" s="660" t="str">
        <f t="shared" si="226"/>
        <v/>
      </c>
      <c r="Y2433" s="660" t="str">
        <f t="shared" si="227"/>
        <v/>
      </c>
    </row>
    <row r="2434" spans="1:25" ht="16" x14ac:dyDescent="0.2">
      <c r="A2434" s="679"/>
      <c r="B2434" s="679"/>
      <c r="C2434" s="715"/>
      <c r="D2434" s="715"/>
      <c r="S2434" s="660"/>
      <c r="T2434" s="660" t="str">
        <f t="shared" si="222"/>
        <v/>
      </c>
      <c r="U2434" s="660" t="str">
        <f t="shared" si="223"/>
        <v/>
      </c>
      <c r="V2434" s="660" t="str">
        <f t="shared" si="224"/>
        <v/>
      </c>
      <c r="W2434" s="660" t="str">
        <f t="shared" si="225"/>
        <v/>
      </c>
      <c r="X2434" s="660" t="str">
        <f t="shared" si="226"/>
        <v/>
      </c>
      <c r="Y2434" s="660" t="str">
        <f t="shared" si="227"/>
        <v/>
      </c>
    </row>
    <row r="2435" spans="1:25" ht="16" x14ac:dyDescent="0.2">
      <c r="A2435" s="679"/>
      <c r="B2435" s="679"/>
      <c r="C2435" s="715"/>
      <c r="D2435" s="715"/>
      <c r="S2435" s="660"/>
      <c r="T2435" s="660" t="str">
        <f t="shared" si="222"/>
        <v/>
      </c>
      <c r="U2435" s="660" t="str">
        <f t="shared" si="223"/>
        <v/>
      </c>
      <c r="V2435" s="660" t="str">
        <f t="shared" si="224"/>
        <v/>
      </c>
      <c r="W2435" s="660" t="str">
        <f t="shared" si="225"/>
        <v/>
      </c>
      <c r="X2435" s="660" t="str">
        <f t="shared" si="226"/>
        <v/>
      </c>
      <c r="Y2435" s="660" t="str">
        <f t="shared" si="227"/>
        <v/>
      </c>
    </row>
    <row r="2436" spans="1:25" ht="16" x14ac:dyDescent="0.2">
      <c r="A2436" s="679"/>
      <c r="B2436" s="679"/>
      <c r="C2436" s="715"/>
      <c r="D2436" s="715"/>
      <c r="S2436" s="660"/>
      <c r="T2436" s="660" t="str">
        <f t="shared" ref="T2436:T2499" si="228">IF(LEN($A2436)&gt;=2,LEFT($A2436,6),"")</f>
        <v/>
      </c>
      <c r="U2436" s="660" t="str">
        <f t="shared" ref="U2436:U2499" si="229">IF(LEN($A2436)&gt;=2,LEFT($A2436,5),"")</f>
        <v/>
      </c>
      <c r="V2436" s="660" t="str">
        <f t="shared" ref="V2436:V2499" si="230">IF(LEN($A2436)&gt;=2,LEFT($A2436,4),"")</f>
        <v/>
      </c>
      <c r="W2436" s="660" t="str">
        <f t="shared" ref="W2436:W2499" si="231">IF(LEN($A2436)&gt;=2,LEFT($A2436,3),"")</f>
        <v/>
      </c>
      <c r="X2436" s="660" t="str">
        <f t="shared" ref="X2436:X2499" si="232">IF(LEN($A2436)&gt;=2,LEFT($A2436,2),"")</f>
        <v/>
      </c>
      <c r="Y2436" s="660" t="str">
        <f t="shared" ref="Y2436:Y2499" si="233">IF(LEN($A2436)&gt;=2,LEFT($A2436,1),"")</f>
        <v/>
      </c>
    </row>
    <row r="2437" spans="1:25" ht="16" x14ac:dyDescent="0.2">
      <c r="A2437" s="679"/>
      <c r="B2437" s="679"/>
      <c r="C2437" s="715"/>
      <c r="D2437" s="715"/>
      <c r="S2437" s="660"/>
      <c r="T2437" s="660" t="str">
        <f t="shared" si="228"/>
        <v/>
      </c>
      <c r="U2437" s="660" t="str">
        <f t="shared" si="229"/>
        <v/>
      </c>
      <c r="V2437" s="660" t="str">
        <f t="shared" si="230"/>
        <v/>
      </c>
      <c r="W2437" s="660" t="str">
        <f t="shared" si="231"/>
        <v/>
      </c>
      <c r="X2437" s="660" t="str">
        <f t="shared" si="232"/>
        <v/>
      </c>
      <c r="Y2437" s="660" t="str">
        <f t="shared" si="233"/>
        <v/>
      </c>
    </row>
    <row r="2438" spans="1:25" ht="16" x14ac:dyDescent="0.2">
      <c r="A2438" s="679"/>
      <c r="B2438" s="679"/>
      <c r="C2438" s="715"/>
      <c r="D2438" s="715"/>
      <c r="S2438" s="660"/>
      <c r="T2438" s="660" t="str">
        <f t="shared" si="228"/>
        <v/>
      </c>
      <c r="U2438" s="660" t="str">
        <f t="shared" si="229"/>
        <v/>
      </c>
      <c r="V2438" s="660" t="str">
        <f t="shared" si="230"/>
        <v/>
      </c>
      <c r="W2438" s="660" t="str">
        <f t="shared" si="231"/>
        <v/>
      </c>
      <c r="X2438" s="660" t="str">
        <f t="shared" si="232"/>
        <v/>
      </c>
      <c r="Y2438" s="660" t="str">
        <f t="shared" si="233"/>
        <v/>
      </c>
    </row>
    <row r="2439" spans="1:25" ht="16" x14ac:dyDescent="0.2">
      <c r="A2439" s="679"/>
      <c r="B2439" s="679"/>
      <c r="C2439" s="715"/>
      <c r="D2439" s="715"/>
      <c r="S2439" s="660"/>
      <c r="T2439" s="660" t="str">
        <f t="shared" si="228"/>
        <v/>
      </c>
      <c r="U2439" s="660" t="str">
        <f t="shared" si="229"/>
        <v/>
      </c>
      <c r="V2439" s="660" t="str">
        <f t="shared" si="230"/>
        <v/>
      </c>
      <c r="W2439" s="660" t="str">
        <f t="shared" si="231"/>
        <v/>
      </c>
      <c r="X2439" s="660" t="str">
        <f t="shared" si="232"/>
        <v/>
      </c>
      <c r="Y2439" s="660" t="str">
        <f t="shared" si="233"/>
        <v/>
      </c>
    </row>
    <row r="2440" spans="1:25" ht="16" x14ac:dyDescent="0.2">
      <c r="A2440" s="679"/>
      <c r="B2440" s="679"/>
      <c r="C2440" s="715"/>
      <c r="D2440" s="715"/>
      <c r="S2440" s="660"/>
      <c r="T2440" s="660" t="str">
        <f t="shared" si="228"/>
        <v/>
      </c>
      <c r="U2440" s="660" t="str">
        <f t="shared" si="229"/>
        <v/>
      </c>
      <c r="V2440" s="660" t="str">
        <f t="shared" si="230"/>
        <v/>
      </c>
      <c r="W2440" s="660" t="str">
        <f t="shared" si="231"/>
        <v/>
      </c>
      <c r="X2440" s="660" t="str">
        <f t="shared" si="232"/>
        <v/>
      </c>
      <c r="Y2440" s="660" t="str">
        <f t="shared" si="233"/>
        <v/>
      </c>
    </row>
    <row r="2441" spans="1:25" ht="16" x14ac:dyDescent="0.2">
      <c r="A2441" s="679"/>
      <c r="B2441" s="679"/>
      <c r="C2441" s="715"/>
      <c r="D2441" s="715"/>
      <c r="S2441" s="660"/>
      <c r="T2441" s="660" t="str">
        <f t="shared" si="228"/>
        <v/>
      </c>
      <c r="U2441" s="660" t="str">
        <f t="shared" si="229"/>
        <v/>
      </c>
      <c r="V2441" s="660" t="str">
        <f t="shared" si="230"/>
        <v/>
      </c>
      <c r="W2441" s="660" t="str">
        <f t="shared" si="231"/>
        <v/>
      </c>
      <c r="X2441" s="660" t="str">
        <f t="shared" si="232"/>
        <v/>
      </c>
      <c r="Y2441" s="660" t="str">
        <f t="shared" si="233"/>
        <v/>
      </c>
    </row>
    <row r="2442" spans="1:25" ht="16" x14ac:dyDescent="0.2">
      <c r="A2442" s="679"/>
      <c r="B2442" s="679"/>
      <c r="C2442" s="715"/>
      <c r="D2442" s="715"/>
      <c r="S2442" s="660"/>
      <c r="T2442" s="660" t="str">
        <f t="shared" si="228"/>
        <v/>
      </c>
      <c r="U2442" s="660" t="str">
        <f t="shared" si="229"/>
        <v/>
      </c>
      <c r="V2442" s="660" t="str">
        <f t="shared" si="230"/>
        <v/>
      </c>
      <c r="W2442" s="660" t="str">
        <f t="shared" si="231"/>
        <v/>
      </c>
      <c r="X2442" s="660" t="str">
        <f t="shared" si="232"/>
        <v/>
      </c>
      <c r="Y2442" s="660" t="str">
        <f t="shared" si="233"/>
        <v/>
      </c>
    </row>
    <row r="2443" spans="1:25" ht="16" x14ac:dyDescent="0.2">
      <c r="A2443" s="679"/>
      <c r="B2443" s="679"/>
      <c r="C2443" s="715"/>
      <c r="D2443" s="715"/>
      <c r="S2443" s="660"/>
      <c r="T2443" s="660" t="str">
        <f t="shared" si="228"/>
        <v/>
      </c>
      <c r="U2443" s="660" t="str">
        <f t="shared" si="229"/>
        <v/>
      </c>
      <c r="V2443" s="660" t="str">
        <f t="shared" si="230"/>
        <v/>
      </c>
      <c r="W2443" s="660" t="str">
        <f t="shared" si="231"/>
        <v/>
      </c>
      <c r="X2443" s="660" t="str">
        <f t="shared" si="232"/>
        <v/>
      </c>
      <c r="Y2443" s="660" t="str">
        <f t="shared" si="233"/>
        <v/>
      </c>
    </row>
    <row r="2444" spans="1:25" ht="16" x14ac:dyDescent="0.2">
      <c r="A2444" s="679"/>
      <c r="B2444" s="679"/>
      <c r="C2444" s="715"/>
      <c r="D2444" s="715"/>
      <c r="S2444" s="660"/>
      <c r="T2444" s="660" t="str">
        <f t="shared" si="228"/>
        <v/>
      </c>
      <c r="U2444" s="660" t="str">
        <f t="shared" si="229"/>
        <v/>
      </c>
      <c r="V2444" s="660" t="str">
        <f t="shared" si="230"/>
        <v/>
      </c>
      <c r="W2444" s="660" t="str">
        <f t="shared" si="231"/>
        <v/>
      </c>
      <c r="X2444" s="660" t="str">
        <f t="shared" si="232"/>
        <v/>
      </c>
      <c r="Y2444" s="660" t="str">
        <f t="shared" si="233"/>
        <v/>
      </c>
    </row>
    <row r="2445" spans="1:25" ht="16" x14ac:dyDescent="0.2">
      <c r="A2445" s="679"/>
      <c r="B2445" s="679"/>
      <c r="C2445" s="715"/>
      <c r="D2445" s="715"/>
      <c r="S2445" s="660"/>
      <c r="T2445" s="660" t="str">
        <f t="shared" si="228"/>
        <v/>
      </c>
      <c r="U2445" s="660" t="str">
        <f t="shared" si="229"/>
        <v/>
      </c>
      <c r="V2445" s="660" t="str">
        <f t="shared" si="230"/>
        <v/>
      </c>
      <c r="W2445" s="660" t="str">
        <f t="shared" si="231"/>
        <v/>
      </c>
      <c r="X2445" s="660" t="str">
        <f t="shared" si="232"/>
        <v/>
      </c>
      <c r="Y2445" s="660" t="str">
        <f t="shared" si="233"/>
        <v/>
      </c>
    </row>
    <row r="2446" spans="1:25" ht="16" x14ac:dyDescent="0.2">
      <c r="A2446" s="679"/>
      <c r="B2446" s="679"/>
      <c r="C2446" s="715"/>
      <c r="D2446" s="715"/>
      <c r="S2446" s="660"/>
      <c r="T2446" s="660" t="str">
        <f t="shared" si="228"/>
        <v/>
      </c>
      <c r="U2446" s="660" t="str">
        <f t="shared" si="229"/>
        <v/>
      </c>
      <c r="V2446" s="660" t="str">
        <f t="shared" si="230"/>
        <v/>
      </c>
      <c r="W2446" s="660" t="str">
        <f t="shared" si="231"/>
        <v/>
      </c>
      <c r="X2446" s="660" t="str">
        <f t="shared" si="232"/>
        <v/>
      </c>
      <c r="Y2446" s="660" t="str">
        <f t="shared" si="233"/>
        <v/>
      </c>
    </row>
    <row r="2447" spans="1:25" ht="16" x14ac:dyDescent="0.2">
      <c r="A2447" s="679"/>
      <c r="B2447" s="679"/>
      <c r="C2447" s="715"/>
      <c r="D2447" s="715"/>
      <c r="S2447" s="660"/>
      <c r="T2447" s="660" t="str">
        <f t="shared" si="228"/>
        <v/>
      </c>
      <c r="U2447" s="660" t="str">
        <f t="shared" si="229"/>
        <v/>
      </c>
      <c r="V2447" s="660" t="str">
        <f t="shared" si="230"/>
        <v/>
      </c>
      <c r="W2447" s="660" t="str">
        <f t="shared" si="231"/>
        <v/>
      </c>
      <c r="X2447" s="660" t="str">
        <f t="shared" si="232"/>
        <v/>
      </c>
      <c r="Y2447" s="660" t="str">
        <f t="shared" si="233"/>
        <v/>
      </c>
    </row>
    <row r="2448" spans="1:25" ht="16" x14ac:dyDescent="0.2">
      <c r="A2448" s="679"/>
      <c r="B2448" s="679"/>
      <c r="C2448" s="715"/>
      <c r="D2448" s="715"/>
      <c r="S2448" s="660"/>
      <c r="T2448" s="660" t="str">
        <f t="shared" si="228"/>
        <v/>
      </c>
      <c r="U2448" s="660" t="str">
        <f t="shared" si="229"/>
        <v/>
      </c>
      <c r="V2448" s="660" t="str">
        <f t="shared" si="230"/>
        <v/>
      </c>
      <c r="W2448" s="660" t="str">
        <f t="shared" si="231"/>
        <v/>
      </c>
      <c r="X2448" s="660" t="str">
        <f t="shared" si="232"/>
        <v/>
      </c>
      <c r="Y2448" s="660" t="str">
        <f t="shared" si="233"/>
        <v/>
      </c>
    </row>
    <row r="2449" spans="1:25" ht="16" x14ac:dyDescent="0.2">
      <c r="A2449" s="679"/>
      <c r="B2449" s="679"/>
      <c r="C2449" s="715"/>
      <c r="D2449" s="715"/>
      <c r="S2449" s="660"/>
      <c r="T2449" s="660" t="str">
        <f t="shared" si="228"/>
        <v/>
      </c>
      <c r="U2449" s="660" t="str">
        <f t="shared" si="229"/>
        <v/>
      </c>
      <c r="V2449" s="660" t="str">
        <f t="shared" si="230"/>
        <v/>
      </c>
      <c r="W2449" s="660" t="str">
        <f t="shared" si="231"/>
        <v/>
      </c>
      <c r="X2449" s="660" t="str">
        <f t="shared" si="232"/>
        <v/>
      </c>
      <c r="Y2449" s="660" t="str">
        <f t="shared" si="233"/>
        <v/>
      </c>
    </row>
    <row r="2450" spans="1:25" ht="16" x14ac:dyDescent="0.2">
      <c r="A2450" s="679"/>
      <c r="B2450" s="679"/>
      <c r="C2450" s="715"/>
      <c r="D2450" s="715"/>
      <c r="S2450" s="660"/>
      <c r="T2450" s="660" t="str">
        <f t="shared" si="228"/>
        <v/>
      </c>
      <c r="U2450" s="660" t="str">
        <f t="shared" si="229"/>
        <v/>
      </c>
      <c r="V2450" s="660" t="str">
        <f t="shared" si="230"/>
        <v/>
      </c>
      <c r="W2450" s="660" t="str">
        <f t="shared" si="231"/>
        <v/>
      </c>
      <c r="X2450" s="660" t="str">
        <f t="shared" si="232"/>
        <v/>
      </c>
      <c r="Y2450" s="660" t="str">
        <f t="shared" si="233"/>
        <v/>
      </c>
    </row>
    <row r="2451" spans="1:25" ht="16" x14ac:dyDescent="0.2">
      <c r="A2451" s="679"/>
      <c r="B2451" s="679"/>
      <c r="C2451" s="715"/>
      <c r="D2451" s="715"/>
      <c r="S2451" s="660"/>
      <c r="T2451" s="660" t="str">
        <f t="shared" si="228"/>
        <v/>
      </c>
      <c r="U2451" s="660" t="str">
        <f t="shared" si="229"/>
        <v/>
      </c>
      <c r="V2451" s="660" t="str">
        <f t="shared" si="230"/>
        <v/>
      </c>
      <c r="W2451" s="660" t="str">
        <f t="shared" si="231"/>
        <v/>
      </c>
      <c r="X2451" s="660" t="str">
        <f t="shared" si="232"/>
        <v/>
      </c>
      <c r="Y2451" s="660" t="str">
        <f t="shared" si="233"/>
        <v/>
      </c>
    </row>
    <row r="2452" spans="1:25" ht="16" x14ac:dyDescent="0.2">
      <c r="A2452" s="679"/>
      <c r="B2452" s="679"/>
      <c r="C2452" s="715"/>
      <c r="D2452" s="715"/>
      <c r="S2452" s="660"/>
      <c r="T2452" s="660" t="str">
        <f t="shared" si="228"/>
        <v/>
      </c>
      <c r="U2452" s="660" t="str">
        <f t="shared" si="229"/>
        <v/>
      </c>
      <c r="V2452" s="660" t="str">
        <f t="shared" si="230"/>
        <v/>
      </c>
      <c r="W2452" s="660" t="str">
        <f t="shared" si="231"/>
        <v/>
      </c>
      <c r="X2452" s="660" t="str">
        <f t="shared" si="232"/>
        <v/>
      </c>
      <c r="Y2452" s="660" t="str">
        <f t="shared" si="233"/>
        <v/>
      </c>
    </row>
    <row r="2453" spans="1:25" ht="16" x14ac:dyDescent="0.2">
      <c r="A2453" s="679"/>
      <c r="B2453" s="679"/>
      <c r="C2453" s="715"/>
      <c r="D2453" s="715"/>
      <c r="S2453" s="660"/>
      <c r="T2453" s="660" t="str">
        <f t="shared" si="228"/>
        <v/>
      </c>
      <c r="U2453" s="660" t="str">
        <f t="shared" si="229"/>
        <v/>
      </c>
      <c r="V2453" s="660" t="str">
        <f t="shared" si="230"/>
        <v/>
      </c>
      <c r="W2453" s="660" t="str">
        <f t="shared" si="231"/>
        <v/>
      </c>
      <c r="X2453" s="660" t="str">
        <f t="shared" si="232"/>
        <v/>
      </c>
      <c r="Y2453" s="660" t="str">
        <f t="shared" si="233"/>
        <v/>
      </c>
    </row>
    <row r="2454" spans="1:25" ht="16" x14ac:dyDescent="0.2">
      <c r="A2454" s="679"/>
      <c r="B2454" s="679"/>
      <c r="C2454" s="715"/>
      <c r="D2454" s="715"/>
      <c r="S2454" s="660"/>
      <c r="T2454" s="660" t="str">
        <f t="shared" si="228"/>
        <v/>
      </c>
      <c r="U2454" s="660" t="str">
        <f t="shared" si="229"/>
        <v/>
      </c>
      <c r="V2454" s="660" t="str">
        <f t="shared" si="230"/>
        <v/>
      </c>
      <c r="W2454" s="660" t="str">
        <f t="shared" si="231"/>
        <v/>
      </c>
      <c r="X2454" s="660" t="str">
        <f t="shared" si="232"/>
        <v/>
      </c>
      <c r="Y2454" s="660" t="str">
        <f t="shared" si="233"/>
        <v/>
      </c>
    </row>
    <row r="2455" spans="1:25" ht="16" x14ac:dyDescent="0.2">
      <c r="A2455" s="679"/>
      <c r="B2455" s="679"/>
      <c r="C2455" s="715"/>
      <c r="D2455" s="715"/>
      <c r="S2455" s="660"/>
      <c r="T2455" s="660" t="str">
        <f t="shared" si="228"/>
        <v/>
      </c>
      <c r="U2455" s="660" t="str">
        <f t="shared" si="229"/>
        <v/>
      </c>
      <c r="V2455" s="660" t="str">
        <f t="shared" si="230"/>
        <v/>
      </c>
      <c r="W2455" s="660" t="str">
        <f t="shared" si="231"/>
        <v/>
      </c>
      <c r="X2455" s="660" t="str">
        <f t="shared" si="232"/>
        <v/>
      </c>
      <c r="Y2455" s="660" t="str">
        <f t="shared" si="233"/>
        <v/>
      </c>
    </row>
    <row r="2456" spans="1:25" ht="16" x14ac:dyDescent="0.2">
      <c r="A2456" s="679"/>
      <c r="B2456" s="679"/>
      <c r="C2456" s="715"/>
      <c r="D2456" s="715"/>
      <c r="S2456" s="660"/>
      <c r="T2456" s="660" t="str">
        <f t="shared" si="228"/>
        <v/>
      </c>
      <c r="U2456" s="660" t="str">
        <f t="shared" si="229"/>
        <v/>
      </c>
      <c r="V2456" s="660" t="str">
        <f t="shared" si="230"/>
        <v/>
      </c>
      <c r="W2456" s="660" t="str">
        <f t="shared" si="231"/>
        <v/>
      </c>
      <c r="X2456" s="660" t="str">
        <f t="shared" si="232"/>
        <v/>
      </c>
      <c r="Y2456" s="660" t="str">
        <f t="shared" si="233"/>
        <v/>
      </c>
    </row>
    <row r="2457" spans="1:25" ht="16" x14ac:dyDescent="0.2">
      <c r="A2457" s="679"/>
      <c r="B2457" s="679"/>
      <c r="C2457" s="715"/>
      <c r="D2457" s="715"/>
      <c r="S2457" s="660"/>
      <c r="T2457" s="660" t="str">
        <f t="shared" si="228"/>
        <v/>
      </c>
      <c r="U2457" s="660" t="str">
        <f t="shared" si="229"/>
        <v/>
      </c>
      <c r="V2457" s="660" t="str">
        <f t="shared" si="230"/>
        <v/>
      </c>
      <c r="W2457" s="660" t="str">
        <f t="shared" si="231"/>
        <v/>
      </c>
      <c r="X2457" s="660" t="str">
        <f t="shared" si="232"/>
        <v/>
      </c>
      <c r="Y2457" s="660" t="str">
        <f t="shared" si="233"/>
        <v/>
      </c>
    </row>
    <row r="2458" spans="1:25" ht="16" x14ac:dyDescent="0.2">
      <c r="A2458" s="679"/>
      <c r="B2458" s="679"/>
      <c r="C2458" s="715"/>
      <c r="D2458" s="715"/>
      <c r="S2458" s="660"/>
      <c r="T2458" s="660" t="str">
        <f t="shared" si="228"/>
        <v/>
      </c>
      <c r="U2458" s="660" t="str">
        <f t="shared" si="229"/>
        <v/>
      </c>
      <c r="V2458" s="660" t="str">
        <f t="shared" si="230"/>
        <v/>
      </c>
      <c r="W2458" s="660" t="str">
        <f t="shared" si="231"/>
        <v/>
      </c>
      <c r="X2458" s="660" t="str">
        <f t="shared" si="232"/>
        <v/>
      </c>
      <c r="Y2458" s="660" t="str">
        <f t="shared" si="233"/>
        <v/>
      </c>
    </row>
    <row r="2459" spans="1:25" ht="16" x14ac:dyDescent="0.2">
      <c r="A2459" s="679"/>
      <c r="B2459" s="679"/>
      <c r="C2459" s="715"/>
      <c r="D2459" s="715"/>
      <c r="S2459" s="660"/>
      <c r="T2459" s="660" t="str">
        <f t="shared" si="228"/>
        <v/>
      </c>
      <c r="U2459" s="660" t="str">
        <f t="shared" si="229"/>
        <v/>
      </c>
      <c r="V2459" s="660" t="str">
        <f t="shared" si="230"/>
        <v/>
      </c>
      <c r="W2459" s="660" t="str">
        <f t="shared" si="231"/>
        <v/>
      </c>
      <c r="X2459" s="660" t="str">
        <f t="shared" si="232"/>
        <v/>
      </c>
      <c r="Y2459" s="660" t="str">
        <f t="shared" si="233"/>
        <v/>
      </c>
    </row>
    <row r="2460" spans="1:25" ht="16" x14ac:dyDescent="0.2">
      <c r="A2460" s="679"/>
      <c r="B2460" s="679"/>
      <c r="C2460" s="715"/>
      <c r="D2460" s="715"/>
      <c r="S2460" s="660"/>
      <c r="T2460" s="660" t="str">
        <f t="shared" si="228"/>
        <v/>
      </c>
      <c r="U2460" s="660" t="str">
        <f t="shared" si="229"/>
        <v/>
      </c>
      <c r="V2460" s="660" t="str">
        <f t="shared" si="230"/>
        <v/>
      </c>
      <c r="W2460" s="660" t="str">
        <f t="shared" si="231"/>
        <v/>
      </c>
      <c r="X2460" s="660" t="str">
        <f t="shared" si="232"/>
        <v/>
      </c>
      <c r="Y2460" s="660" t="str">
        <f t="shared" si="233"/>
        <v/>
      </c>
    </row>
    <row r="2461" spans="1:25" ht="16" x14ac:dyDescent="0.2">
      <c r="A2461" s="679"/>
      <c r="B2461" s="679"/>
      <c r="C2461" s="715"/>
      <c r="D2461" s="715"/>
      <c r="S2461" s="660"/>
      <c r="T2461" s="660" t="str">
        <f t="shared" si="228"/>
        <v/>
      </c>
      <c r="U2461" s="660" t="str">
        <f t="shared" si="229"/>
        <v/>
      </c>
      <c r="V2461" s="660" t="str">
        <f t="shared" si="230"/>
        <v/>
      </c>
      <c r="W2461" s="660" t="str">
        <f t="shared" si="231"/>
        <v/>
      </c>
      <c r="X2461" s="660" t="str">
        <f t="shared" si="232"/>
        <v/>
      </c>
      <c r="Y2461" s="660" t="str">
        <f t="shared" si="233"/>
        <v/>
      </c>
    </row>
    <row r="2462" spans="1:25" ht="16" x14ac:dyDescent="0.2">
      <c r="A2462" s="679"/>
      <c r="B2462" s="679"/>
      <c r="C2462" s="715"/>
      <c r="D2462" s="715"/>
      <c r="S2462" s="660"/>
      <c r="T2462" s="660" t="str">
        <f t="shared" si="228"/>
        <v/>
      </c>
      <c r="U2462" s="660" t="str">
        <f t="shared" si="229"/>
        <v/>
      </c>
      <c r="V2462" s="660" t="str">
        <f t="shared" si="230"/>
        <v/>
      </c>
      <c r="W2462" s="660" t="str">
        <f t="shared" si="231"/>
        <v/>
      </c>
      <c r="X2462" s="660" t="str">
        <f t="shared" si="232"/>
        <v/>
      </c>
      <c r="Y2462" s="660" t="str">
        <f t="shared" si="233"/>
        <v/>
      </c>
    </row>
    <row r="2463" spans="1:25" ht="16" x14ac:dyDescent="0.2">
      <c r="A2463" s="679"/>
      <c r="B2463" s="679"/>
      <c r="C2463" s="715"/>
      <c r="D2463" s="715"/>
      <c r="S2463" s="660"/>
      <c r="T2463" s="660" t="str">
        <f t="shared" si="228"/>
        <v/>
      </c>
      <c r="U2463" s="660" t="str">
        <f t="shared" si="229"/>
        <v/>
      </c>
      <c r="V2463" s="660" t="str">
        <f t="shared" si="230"/>
        <v/>
      </c>
      <c r="W2463" s="660" t="str">
        <f t="shared" si="231"/>
        <v/>
      </c>
      <c r="X2463" s="660" t="str">
        <f t="shared" si="232"/>
        <v/>
      </c>
      <c r="Y2463" s="660" t="str">
        <f t="shared" si="233"/>
        <v/>
      </c>
    </row>
    <row r="2464" spans="1:25" ht="16" x14ac:dyDescent="0.2">
      <c r="A2464" s="679"/>
      <c r="B2464" s="679"/>
      <c r="C2464" s="715"/>
      <c r="D2464" s="715"/>
      <c r="S2464" s="660"/>
      <c r="T2464" s="660" t="str">
        <f t="shared" si="228"/>
        <v/>
      </c>
      <c r="U2464" s="660" t="str">
        <f t="shared" si="229"/>
        <v/>
      </c>
      <c r="V2464" s="660" t="str">
        <f t="shared" si="230"/>
        <v/>
      </c>
      <c r="W2464" s="660" t="str">
        <f t="shared" si="231"/>
        <v/>
      </c>
      <c r="X2464" s="660" t="str">
        <f t="shared" si="232"/>
        <v/>
      </c>
      <c r="Y2464" s="660" t="str">
        <f t="shared" si="233"/>
        <v/>
      </c>
    </row>
    <row r="2465" spans="1:25" ht="16" x14ac:dyDescent="0.2">
      <c r="A2465" s="679"/>
      <c r="B2465" s="679"/>
      <c r="C2465" s="715"/>
      <c r="D2465" s="715"/>
      <c r="S2465" s="660"/>
      <c r="T2465" s="660" t="str">
        <f t="shared" si="228"/>
        <v/>
      </c>
      <c r="U2465" s="660" t="str">
        <f t="shared" si="229"/>
        <v/>
      </c>
      <c r="V2465" s="660" t="str">
        <f t="shared" si="230"/>
        <v/>
      </c>
      <c r="W2465" s="660" t="str">
        <f t="shared" si="231"/>
        <v/>
      </c>
      <c r="X2465" s="660" t="str">
        <f t="shared" si="232"/>
        <v/>
      </c>
      <c r="Y2465" s="660" t="str">
        <f t="shared" si="233"/>
        <v/>
      </c>
    </row>
    <row r="2466" spans="1:25" ht="16" x14ac:dyDescent="0.2">
      <c r="A2466" s="679"/>
      <c r="B2466" s="679"/>
      <c r="C2466" s="715"/>
      <c r="D2466" s="715"/>
      <c r="S2466" s="660"/>
      <c r="T2466" s="660" t="str">
        <f t="shared" si="228"/>
        <v/>
      </c>
      <c r="U2466" s="660" t="str">
        <f t="shared" si="229"/>
        <v/>
      </c>
      <c r="V2466" s="660" t="str">
        <f t="shared" si="230"/>
        <v/>
      </c>
      <c r="W2466" s="660" t="str">
        <f t="shared" si="231"/>
        <v/>
      </c>
      <c r="X2466" s="660" t="str">
        <f t="shared" si="232"/>
        <v/>
      </c>
      <c r="Y2466" s="660" t="str">
        <f t="shared" si="233"/>
        <v/>
      </c>
    </row>
    <row r="2467" spans="1:25" ht="16" x14ac:dyDescent="0.2">
      <c r="A2467" s="679"/>
      <c r="B2467" s="679"/>
      <c r="C2467" s="715"/>
      <c r="D2467" s="715"/>
      <c r="S2467" s="660"/>
      <c r="T2467" s="660" t="str">
        <f t="shared" si="228"/>
        <v/>
      </c>
      <c r="U2467" s="660" t="str">
        <f t="shared" si="229"/>
        <v/>
      </c>
      <c r="V2467" s="660" t="str">
        <f t="shared" si="230"/>
        <v/>
      </c>
      <c r="W2467" s="660" t="str">
        <f t="shared" si="231"/>
        <v/>
      </c>
      <c r="X2467" s="660" t="str">
        <f t="shared" si="232"/>
        <v/>
      </c>
      <c r="Y2467" s="660" t="str">
        <f t="shared" si="233"/>
        <v/>
      </c>
    </row>
    <row r="2468" spans="1:25" ht="16" x14ac:dyDescent="0.2">
      <c r="A2468" s="679"/>
      <c r="B2468" s="679"/>
      <c r="C2468" s="715"/>
      <c r="D2468" s="715"/>
      <c r="S2468" s="660"/>
      <c r="T2468" s="660" t="str">
        <f t="shared" si="228"/>
        <v/>
      </c>
      <c r="U2468" s="660" t="str">
        <f t="shared" si="229"/>
        <v/>
      </c>
      <c r="V2468" s="660" t="str">
        <f t="shared" si="230"/>
        <v/>
      </c>
      <c r="W2468" s="660" t="str">
        <f t="shared" si="231"/>
        <v/>
      </c>
      <c r="X2468" s="660" t="str">
        <f t="shared" si="232"/>
        <v/>
      </c>
      <c r="Y2468" s="660" t="str">
        <f t="shared" si="233"/>
        <v/>
      </c>
    </row>
    <row r="2469" spans="1:25" ht="16" x14ac:dyDescent="0.2">
      <c r="A2469" s="679"/>
      <c r="B2469" s="679"/>
      <c r="C2469" s="715"/>
      <c r="D2469" s="715"/>
      <c r="S2469" s="660"/>
      <c r="T2469" s="660" t="str">
        <f t="shared" si="228"/>
        <v/>
      </c>
      <c r="U2469" s="660" t="str">
        <f t="shared" si="229"/>
        <v/>
      </c>
      <c r="V2469" s="660" t="str">
        <f t="shared" si="230"/>
        <v/>
      </c>
      <c r="W2469" s="660" t="str">
        <f t="shared" si="231"/>
        <v/>
      </c>
      <c r="X2469" s="660" t="str">
        <f t="shared" si="232"/>
        <v/>
      </c>
      <c r="Y2469" s="660" t="str">
        <f t="shared" si="233"/>
        <v/>
      </c>
    </row>
    <row r="2470" spans="1:25" ht="16" x14ac:dyDescent="0.2">
      <c r="A2470" s="679"/>
      <c r="B2470" s="679"/>
      <c r="C2470" s="715"/>
      <c r="D2470" s="715"/>
      <c r="S2470" s="660"/>
      <c r="T2470" s="660" t="str">
        <f t="shared" si="228"/>
        <v/>
      </c>
      <c r="U2470" s="660" t="str">
        <f t="shared" si="229"/>
        <v/>
      </c>
      <c r="V2470" s="660" t="str">
        <f t="shared" si="230"/>
        <v/>
      </c>
      <c r="W2470" s="660" t="str">
        <f t="shared" si="231"/>
        <v/>
      </c>
      <c r="X2470" s="660" t="str">
        <f t="shared" si="232"/>
        <v/>
      </c>
      <c r="Y2470" s="660" t="str">
        <f t="shared" si="233"/>
        <v/>
      </c>
    </row>
    <row r="2471" spans="1:25" ht="16" x14ac:dyDescent="0.2">
      <c r="A2471" s="679"/>
      <c r="B2471" s="679"/>
      <c r="C2471" s="715"/>
      <c r="D2471" s="715"/>
      <c r="S2471" s="660"/>
      <c r="T2471" s="660" t="str">
        <f t="shared" si="228"/>
        <v/>
      </c>
      <c r="U2471" s="660" t="str">
        <f t="shared" si="229"/>
        <v/>
      </c>
      <c r="V2471" s="660" t="str">
        <f t="shared" si="230"/>
        <v/>
      </c>
      <c r="W2471" s="660" t="str">
        <f t="shared" si="231"/>
        <v/>
      </c>
      <c r="X2471" s="660" t="str">
        <f t="shared" si="232"/>
        <v/>
      </c>
      <c r="Y2471" s="660" t="str">
        <f t="shared" si="233"/>
        <v/>
      </c>
    </row>
    <row r="2472" spans="1:25" ht="16" x14ac:dyDescent="0.2">
      <c r="A2472" s="679"/>
      <c r="B2472" s="679"/>
      <c r="C2472" s="715"/>
      <c r="D2472" s="715"/>
      <c r="S2472" s="660"/>
      <c r="T2472" s="660" t="str">
        <f t="shared" si="228"/>
        <v/>
      </c>
      <c r="U2472" s="660" t="str">
        <f t="shared" si="229"/>
        <v/>
      </c>
      <c r="V2472" s="660" t="str">
        <f t="shared" si="230"/>
        <v/>
      </c>
      <c r="W2472" s="660" t="str">
        <f t="shared" si="231"/>
        <v/>
      </c>
      <c r="X2472" s="660" t="str">
        <f t="shared" si="232"/>
        <v/>
      </c>
      <c r="Y2472" s="660" t="str">
        <f t="shared" si="233"/>
        <v/>
      </c>
    </row>
    <row r="2473" spans="1:25" ht="16" x14ac:dyDescent="0.2">
      <c r="A2473" s="679"/>
      <c r="B2473" s="679"/>
      <c r="C2473" s="715"/>
      <c r="D2473" s="715"/>
      <c r="S2473" s="660"/>
      <c r="T2473" s="660" t="str">
        <f t="shared" si="228"/>
        <v/>
      </c>
      <c r="U2473" s="660" t="str">
        <f t="shared" si="229"/>
        <v/>
      </c>
      <c r="V2473" s="660" t="str">
        <f t="shared" si="230"/>
        <v/>
      </c>
      <c r="W2473" s="660" t="str">
        <f t="shared" si="231"/>
        <v/>
      </c>
      <c r="X2473" s="660" t="str">
        <f t="shared" si="232"/>
        <v/>
      </c>
      <c r="Y2473" s="660" t="str">
        <f t="shared" si="233"/>
        <v/>
      </c>
    </row>
    <row r="2474" spans="1:25" ht="16" x14ac:dyDescent="0.2">
      <c r="A2474" s="679"/>
      <c r="B2474" s="679"/>
      <c r="C2474" s="715"/>
      <c r="D2474" s="715"/>
      <c r="S2474" s="660"/>
      <c r="T2474" s="660" t="str">
        <f t="shared" si="228"/>
        <v/>
      </c>
      <c r="U2474" s="660" t="str">
        <f t="shared" si="229"/>
        <v/>
      </c>
      <c r="V2474" s="660" t="str">
        <f t="shared" si="230"/>
        <v/>
      </c>
      <c r="W2474" s="660" t="str">
        <f t="shared" si="231"/>
        <v/>
      </c>
      <c r="X2474" s="660" t="str">
        <f t="shared" si="232"/>
        <v/>
      </c>
      <c r="Y2474" s="660" t="str">
        <f t="shared" si="233"/>
        <v/>
      </c>
    </row>
    <row r="2475" spans="1:25" ht="16" x14ac:dyDescent="0.2">
      <c r="A2475" s="679"/>
      <c r="B2475" s="679"/>
      <c r="C2475" s="715"/>
      <c r="D2475" s="715"/>
      <c r="S2475" s="660"/>
      <c r="T2475" s="660" t="str">
        <f t="shared" si="228"/>
        <v/>
      </c>
      <c r="U2475" s="660" t="str">
        <f t="shared" si="229"/>
        <v/>
      </c>
      <c r="V2475" s="660" t="str">
        <f t="shared" si="230"/>
        <v/>
      </c>
      <c r="W2475" s="660" t="str">
        <f t="shared" si="231"/>
        <v/>
      </c>
      <c r="X2475" s="660" t="str">
        <f t="shared" si="232"/>
        <v/>
      </c>
      <c r="Y2475" s="660" t="str">
        <f t="shared" si="233"/>
        <v/>
      </c>
    </row>
    <row r="2476" spans="1:25" ht="16" x14ac:dyDescent="0.2">
      <c r="A2476" s="679"/>
      <c r="B2476" s="679"/>
      <c r="C2476" s="715"/>
      <c r="D2476" s="715"/>
      <c r="S2476" s="660"/>
      <c r="T2476" s="660" t="str">
        <f t="shared" si="228"/>
        <v/>
      </c>
      <c r="U2476" s="660" t="str">
        <f t="shared" si="229"/>
        <v/>
      </c>
      <c r="V2476" s="660" t="str">
        <f t="shared" si="230"/>
        <v/>
      </c>
      <c r="W2476" s="660" t="str">
        <f t="shared" si="231"/>
        <v/>
      </c>
      <c r="X2476" s="660" t="str">
        <f t="shared" si="232"/>
        <v/>
      </c>
      <c r="Y2476" s="660" t="str">
        <f t="shared" si="233"/>
        <v/>
      </c>
    </row>
    <row r="2477" spans="1:25" ht="16" x14ac:dyDescent="0.2">
      <c r="A2477" s="679"/>
      <c r="B2477" s="679"/>
      <c r="C2477" s="715"/>
      <c r="D2477" s="715"/>
      <c r="S2477" s="660"/>
      <c r="T2477" s="660" t="str">
        <f t="shared" si="228"/>
        <v/>
      </c>
      <c r="U2477" s="660" t="str">
        <f t="shared" si="229"/>
        <v/>
      </c>
      <c r="V2477" s="660" t="str">
        <f t="shared" si="230"/>
        <v/>
      </c>
      <c r="W2477" s="660" t="str">
        <f t="shared" si="231"/>
        <v/>
      </c>
      <c r="X2477" s="660" t="str">
        <f t="shared" si="232"/>
        <v/>
      </c>
      <c r="Y2477" s="660" t="str">
        <f t="shared" si="233"/>
        <v/>
      </c>
    </row>
    <row r="2478" spans="1:25" ht="16" x14ac:dyDescent="0.2">
      <c r="A2478" s="679"/>
      <c r="B2478" s="679"/>
      <c r="C2478" s="715"/>
      <c r="D2478" s="715"/>
      <c r="S2478" s="660"/>
      <c r="T2478" s="660" t="str">
        <f t="shared" si="228"/>
        <v/>
      </c>
      <c r="U2478" s="660" t="str">
        <f t="shared" si="229"/>
        <v/>
      </c>
      <c r="V2478" s="660" t="str">
        <f t="shared" si="230"/>
        <v/>
      </c>
      <c r="W2478" s="660" t="str">
        <f t="shared" si="231"/>
        <v/>
      </c>
      <c r="X2478" s="660" t="str">
        <f t="shared" si="232"/>
        <v/>
      </c>
      <c r="Y2478" s="660" t="str">
        <f t="shared" si="233"/>
        <v/>
      </c>
    </row>
    <row r="2479" spans="1:25" ht="16" x14ac:dyDescent="0.2">
      <c r="A2479" s="679"/>
      <c r="B2479" s="679"/>
      <c r="C2479" s="715"/>
      <c r="D2479" s="715"/>
      <c r="S2479" s="660"/>
      <c r="T2479" s="660" t="str">
        <f t="shared" si="228"/>
        <v/>
      </c>
      <c r="U2479" s="660" t="str">
        <f t="shared" si="229"/>
        <v/>
      </c>
      <c r="V2479" s="660" t="str">
        <f t="shared" si="230"/>
        <v/>
      </c>
      <c r="W2479" s="660" t="str">
        <f t="shared" si="231"/>
        <v/>
      </c>
      <c r="X2479" s="660" t="str">
        <f t="shared" si="232"/>
        <v/>
      </c>
      <c r="Y2479" s="660" t="str">
        <f t="shared" si="233"/>
        <v/>
      </c>
    </row>
    <row r="2480" spans="1:25" ht="16" x14ac:dyDescent="0.2">
      <c r="A2480" s="679"/>
      <c r="B2480" s="679"/>
      <c r="C2480" s="715"/>
      <c r="D2480" s="715"/>
      <c r="S2480" s="660"/>
      <c r="T2480" s="660" t="str">
        <f t="shared" si="228"/>
        <v/>
      </c>
      <c r="U2480" s="660" t="str">
        <f t="shared" si="229"/>
        <v/>
      </c>
      <c r="V2480" s="660" t="str">
        <f t="shared" si="230"/>
        <v/>
      </c>
      <c r="W2480" s="660" t="str">
        <f t="shared" si="231"/>
        <v/>
      </c>
      <c r="X2480" s="660" t="str">
        <f t="shared" si="232"/>
        <v/>
      </c>
      <c r="Y2480" s="660" t="str">
        <f t="shared" si="233"/>
        <v/>
      </c>
    </row>
    <row r="2481" spans="1:25" ht="16" x14ac:dyDescent="0.2">
      <c r="A2481" s="679"/>
      <c r="B2481" s="679"/>
      <c r="C2481" s="715"/>
      <c r="D2481" s="715"/>
      <c r="S2481" s="660"/>
      <c r="T2481" s="660" t="str">
        <f t="shared" si="228"/>
        <v/>
      </c>
      <c r="U2481" s="660" t="str">
        <f t="shared" si="229"/>
        <v/>
      </c>
      <c r="V2481" s="660" t="str">
        <f t="shared" si="230"/>
        <v/>
      </c>
      <c r="W2481" s="660" t="str">
        <f t="shared" si="231"/>
        <v/>
      </c>
      <c r="X2481" s="660" t="str">
        <f t="shared" si="232"/>
        <v/>
      </c>
      <c r="Y2481" s="660" t="str">
        <f t="shared" si="233"/>
        <v/>
      </c>
    </row>
    <row r="2482" spans="1:25" ht="16" x14ac:dyDescent="0.2">
      <c r="A2482" s="679"/>
      <c r="B2482" s="679"/>
      <c r="C2482" s="715"/>
      <c r="D2482" s="715"/>
      <c r="S2482" s="660"/>
      <c r="T2482" s="660" t="str">
        <f t="shared" si="228"/>
        <v/>
      </c>
      <c r="U2482" s="660" t="str">
        <f t="shared" si="229"/>
        <v/>
      </c>
      <c r="V2482" s="660" t="str">
        <f t="shared" si="230"/>
        <v/>
      </c>
      <c r="W2482" s="660" t="str">
        <f t="shared" si="231"/>
        <v/>
      </c>
      <c r="X2482" s="660" t="str">
        <f t="shared" si="232"/>
        <v/>
      </c>
      <c r="Y2482" s="660" t="str">
        <f t="shared" si="233"/>
        <v/>
      </c>
    </row>
    <row r="2483" spans="1:25" ht="16" x14ac:dyDescent="0.2">
      <c r="A2483" s="679"/>
      <c r="B2483" s="679"/>
      <c r="C2483" s="715"/>
      <c r="D2483" s="715"/>
      <c r="S2483" s="660"/>
      <c r="T2483" s="660" t="str">
        <f t="shared" si="228"/>
        <v/>
      </c>
      <c r="U2483" s="660" t="str">
        <f t="shared" si="229"/>
        <v/>
      </c>
      <c r="V2483" s="660" t="str">
        <f t="shared" si="230"/>
        <v/>
      </c>
      <c r="W2483" s="660" t="str">
        <f t="shared" si="231"/>
        <v/>
      </c>
      <c r="X2483" s="660" t="str">
        <f t="shared" si="232"/>
        <v/>
      </c>
      <c r="Y2483" s="660" t="str">
        <f t="shared" si="233"/>
        <v/>
      </c>
    </row>
    <row r="2484" spans="1:25" ht="16" x14ac:dyDescent="0.2">
      <c r="A2484" s="679"/>
      <c r="B2484" s="679"/>
      <c r="C2484" s="715"/>
      <c r="D2484" s="715"/>
      <c r="S2484" s="660"/>
      <c r="T2484" s="660" t="str">
        <f t="shared" si="228"/>
        <v/>
      </c>
      <c r="U2484" s="660" t="str">
        <f t="shared" si="229"/>
        <v/>
      </c>
      <c r="V2484" s="660" t="str">
        <f t="shared" si="230"/>
        <v/>
      </c>
      <c r="W2484" s="660" t="str">
        <f t="shared" si="231"/>
        <v/>
      </c>
      <c r="X2484" s="660" t="str">
        <f t="shared" si="232"/>
        <v/>
      </c>
      <c r="Y2484" s="660" t="str">
        <f t="shared" si="233"/>
        <v/>
      </c>
    </row>
    <row r="2485" spans="1:25" ht="16" x14ac:dyDescent="0.2">
      <c r="A2485" s="679"/>
      <c r="B2485" s="679"/>
      <c r="C2485" s="715"/>
      <c r="D2485" s="715"/>
      <c r="S2485" s="660"/>
      <c r="T2485" s="660" t="str">
        <f t="shared" si="228"/>
        <v/>
      </c>
      <c r="U2485" s="660" t="str">
        <f t="shared" si="229"/>
        <v/>
      </c>
      <c r="V2485" s="660" t="str">
        <f t="shared" si="230"/>
        <v/>
      </c>
      <c r="W2485" s="660" t="str">
        <f t="shared" si="231"/>
        <v/>
      </c>
      <c r="X2485" s="660" t="str">
        <f t="shared" si="232"/>
        <v/>
      </c>
      <c r="Y2485" s="660" t="str">
        <f t="shared" si="233"/>
        <v/>
      </c>
    </row>
    <row r="2486" spans="1:25" ht="16" x14ac:dyDescent="0.2">
      <c r="A2486" s="679"/>
      <c r="B2486" s="679"/>
      <c r="C2486" s="715"/>
      <c r="D2486" s="715"/>
      <c r="S2486" s="660"/>
      <c r="T2486" s="660" t="str">
        <f t="shared" si="228"/>
        <v/>
      </c>
      <c r="U2486" s="660" t="str">
        <f t="shared" si="229"/>
        <v/>
      </c>
      <c r="V2486" s="660" t="str">
        <f t="shared" si="230"/>
        <v/>
      </c>
      <c r="W2486" s="660" t="str">
        <f t="shared" si="231"/>
        <v/>
      </c>
      <c r="X2486" s="660" t="str">
        <f t="shared" si="232"/>
        <v/>
      </c>
      <c r="Y2486" s="660" t="str">
        <f t="shared" si="233"/>
        <v/>
      </c>
    </row>
    <row r="2487" spans="1:25" ht="16" x14ac:dyDescent="0.2">
      <c r="A2487" s="679"/>
      <c r="B2487" s="679"/>
      <c r="C2487" s="715"/>
      <c r="D2487" s="715"/>
      <c r="S2487" s="660"/>
      <c r="T2487" s="660" t="str">
        <f t="shared" si="228"/>
        <v/>
      </c>
      <c r="U2487" s="660" t="str">
        <f t="shared" si="229"/>
        <v/>
      </c>
      <c r="V2487" s="660" t="str">
        <f t="shared" si="230"/>
        <v/>
      </c>
      <c r="W2487" s="660" t="str">
        <f t="shared" si="231"/>
        <v/>
      </c>
      <c r="X2487" s="660" t="str">
        <f t="shared" si="232"/>
        <v/>
      </c>
      <c r="Y2487" s="660" t="str">
        <f t="shared" si="233"/>
        <v/>
      </c>
    </row>
    <row r="2488" spans="1:25" ht="16" x14ac:dyDescent="0.2">
      <c r="A2488" s="679"/>
      <c r="B2488" s="679"/>
      <c r="C2488" s="715"/>
      <c r="D2488" s="715"/>
      <c r="S2488" s="660"/>
      <c r="T2488" s="660" t="str">
        <f t="shared" si="228"/>
        <v/>
      </c>
      <c r="U2488" s="660" t="str">
        <f t="shared" si="229"/>
        <v/>
      </c>
      <c r="V2488" s="660" t="str">
        <f t="shared" si="230"/>
        <v/>
      </c>
      <c r="W2488" s="660" t="str">
        <f t="shared" si="231"/>
        <v/>
      </c>
      <c r="X2488" s="660" t="str">
        <f t="shared" si="232"/>
        <v/>
      </c>
      <c r="Y2488" s="660" t="str">
        <f t="shared" si="233"/>
        <v/>
      </c>
    </row>
    <row r="2489" spans="1:25" ht="16" x14ac:dyDescent="0.2">
      <c r="A2489" s="679"/>
      <c r="B2489" s="679"/>
      <c r="C2489" s="715"/>
      <c r="D2489" s="715"/>
      <c r="S2489" s="660"/>
      <c r="T2489" s="660" t="str">
        <f t="shared" si="228"/>
        <v/>
      </c>
      <c r="U2489" s="660" t="str">
        <f t="shared" si="229"/>
        <v/>
      </c>
      <c r="V2489" s="660" t="str">
        <f t="shared" si="230"/>
        <v/>
      </c>
      <c r="W2489" s="660" t="str">
        <f t="shared" si="231"/>
        <v/>
      </c>
      <c r="X2489" s="660" t="str">
        <f t="shared" si="232"/>
        <v/>
      </c>
      <c r="Y2489" s="660" t="str">
        <f t="shared" si="233"/>
        <v/>
      </c>
    </row>
    <row r="2490" spans="1:25" ht="16" x14ac:dyDescent="0.2">
      <c r="A2490" s="679"/>
      <c r="B2490" s="679"/>
      <c r="C2490" s="715"/>
      <c r="D2490" s="715"/>
      <c r="S2490" s="660"/>
      <c r="T2490" s="660" t="str">
        <f t="shared" si="228"/>
        <v/>
      </c>
      <c r="U2490" s="660" t="str">
        <f t="shared" si="229"/>
        <v/>
      </c>
      <c r="V2490" s="660" t="str">
        <f t="shared" si="230"/>
        <v/>
      </c>
      <c r="W2490" s="660" t="str">
        <f t="shared" si="231"/>
        <v/>
      </c>
      <c r="X2490" s="660" t="str">
        <f t="shared" si="232"/>
        <v/>
      </c>
      <c r="Y2490" s="660" t="str">
        <f t="shared" si="233"/>
        <v/>
      </c>
    </row>
    <row r="2491" spans="1:25" ht="16" x14ac:dyDescent="0.2">
      <c r="A2491" s="679"/>
      <c r="B2491" s="679"/>
      <c r="C2491" s="715"/>
      <c r="D2491" s="715"/>
      <c r="S2491" s="660"/>
      <c r="T2491" s="660" t="str">
        <f t="shared" si="228"/>
        <v/>
      </c>
      <c r="U2491" s="660" t="str">
        <f t="shared" si="229"/>
        <v/>
      </c>
      <c r="V2491" s="660" t="str">
        <f t="shared" si="230"/>
        <v/>
      </c>
      <c r="W2491" s="660" t="str">
        <f t="shared" si="231"/>
        <v/>
      </c>
      <c r="X2491" s="660" t="str">
        <f t="shared" si="232"/>
        <v/>
      </c>
      <c r="Y2491" s="660" t="str">
        <f t="shared" si="233"/>
        <v/>
      </c>
    </row>
    <row r="2492" spans="1:25" ht="16" x14ac:dyDescent="0.2">
      <c r="A2492" s="679"/>
      <c r="B2492" s="679"/>
      <c r="C2492" s="715"/>
      <c r="D2492" s="715"/>
      <c r="S2492" s="660"/>
      <c r="T2492" s="660" t="str">
        <f t="shared" si="228"/>
        <v/>
      </c>
      <c r="U2492" s="660" t="str">
        <f t="shared" si="229"/>
        <v/>
      </c>
      <c r="V2492" s="660" t="str">
        <f t="shared" si="230"/>
        <v/>
      </c>
      <c r="W2492" s="660" t="str">
        <f t="shared" si="231"/>
        <v/>
      </c>
      <c r="X2492" s="660" t="str">
        <f t="shared" si="232"/>
        <v/>
      </c>
      <c r="Y2492" s="660" t="str">
        <f t="shared" si="233"/>
        <v/>
      </c>
    </row>
    <row r="2493" spans="1:25" ht="16" x14ac:dyDescent="0.2">
      <c r="A2493" s="679"/>
      <c r="B2493" s="679"/>
      <c r="C2493" s="715"/>
      <c r="D2493" s="715"/>
      <c r="S2493" s="660"/>
      <c r="T2493" s="660" t="str">
        <f t="shared" si="228"/>
        <v/>
      </c>
      <c r="U2493" s="660" t="str">
        <f t="shared" si="229"/>
        <v/>
      </c>
      <c r="V2493" s="660" t="str">
        <f t="shared" si="230"/>
        <v/>
      </c>
      <c r="W2493" s="660" t="str">
        <f t="shared" si="231"/>
        <v/>
      </c>
      <c r="X2493" s="660" t="str">
        <f t="shared" si="232"/>
        <v/>
      </c>
      <c r="Y2493" s="660" t="str">
        <f t="shared" si="233"/>
        <v/>
      </c>
    </row>
    <row r="2494" spans="1:25" ht="16" x14ac:dyDescent="0.2">
      <c r="A2494" s="679"/>
      <c r="B2494" s="679"/>
      <c r="C2494" s="715"/>
      <c r="D2494" s="715"/>
      <c r="S2494" s="660"/>
      <c r="T2494" s="660" t="str">
        <f t="shared" si="228"/>
        <v/>
      </c>
      <c r="U2494" s="660" t="str">
        <f t="shared" si="229"/>
        <v/>
      </c>
      <c r="V2494" s="660" t="str">
        <f t="shared" si="230"/>
        <v/>
      </c>
      <c r="W2494" s="660" t="str">
        <f t="shared" si="231"/>
        <v/>
      </c>
      <c r="X2494" s="660" t="str">
        <f t="shared" si="232"/>
        <v/>
      </c>
      <c r="Y2494" s="660" t="str">
        <f t="shared" si="233"/>
        <v/>
      </c>
    </row>
    <row r="2495" spans="1:25" ht="16" x14ac:dyDescent="0.2">
      <c r="A2495" s="679"/>
      <c r="B2495" s="679"/>
      <c r="C2495" s="715"/>
      <c r="D2495" s="715"/>
      <c r="S2495" s="660"/>
      <c r="T2495" s="660" t="str">
        <f t="shared" si="228"/>
        <v/>
      </c>
      <c r="U2495" s="660" t="str">
        <f t="shared" si="229"/>
        <v/>
      </c>
      <c r="V2495" s="660" t="str">
        <f t="shared" si="230"/>
        <v/>
      </c>
      <c r="W2495" s="660" t="str">
        <f t="shared" si="231"/>
        <v/>
      </c>
      <c r="X2495" s="660" t="str">
        <f t="shared" si="232"/>
        <v/>
      </c>
      <c r="Y2495" s="660" t="str">
        <f t="shared" si="233"/>
        <v/>
      </c>
    </row>
    <row r="2496" spans="1:25" ht="16" x14ac:dyDescent="0.2">
      <c r="A2496" s="679"/>
      <c r="B2496" s="679"/>
      <c r="C2496" s="715"/>
      <c r="D2496" s="715"/>
      <c r="S2496" s="660"/>
      <c r="T2496" s="660" t="str">
        <f t="shared" si="228"/>
        <v/>
      </c>
      <c r="U2496" s="660" t="str">
        <f t="shared" si="229"/>
        <v/>
      </c>
      <c r="V2496" s="660" t="str">
        <f t="shared" si="230"/>
        <v/>
      </c>
      <c r="W2496" s="660" t="str">
        <f t="shared" si="231"/>
        <v/>
      </c>
      <c r="X2496" s="660" t="str">
        <f t="shared" si="232"/>
        <v/>
      </c>
      <c r="Y2496" s="660" t="str">
        <f t="shared" si="233"/>
        <v/>
      </c>
    </row>
    <row r="2497" spans="1:25" ht="16" x14ac:dyDescent="0.2">
      <c r="A2497" s="679"/>
      <c r="B2497" s="679"/>
      <c r="C2497" s="715"/>
      <c r="D2497" s="715"/>
      <c r="S2497" s="660"/>
      <c r="T2497" s="660" t="str">
        <f t="shared" si="228"/>
        <v/>
      </c>
      <c r="U2497" s="660" t="str">
        <f t="shared" si="229"/>
        <v/>
      </c>
      <c r="V2497" s="660" t="str">
        <f t="shared" si="230"/>
        <v/>
      </c>
      <c r="W2497" s="660" t="str">
        <f t="shared" si="231"/>
        <v/>
      </c>
      <c r="X2497" s="660" t="str">
        <f t="shared" si="232"/>
        <v/>
      </c>
      <c r="Y2497" s="660" t="str">
        <f t="shared" si="233"/>
        <v/>
      </c>
    </row>
    <row r="2498" spans="1:25" ht="16" x14ac:dyDescent="0.2">
      <c r="A2498" s="679"/>
      <c r="B2498" s="679"/>
      <c r="C2498" s="715"/>
      <c r="D2498" s="715"/>
      <c r="S2498" s="660"/>
      <c r="T2498" s="660" t="str">
        <f t="shared" si="228"/>
        <v/>
      </c>
      <c r="U2498" s="660" t="str">
        <f t="shared" si="229"/>
        <v/>
      </c>
      <c r="V2498" s="660" t="str">
        <f t="shared" si="230"/>
        <v/>
      </c>
      <c r="W2498" s="660" t="str">
        <f t="shared" si="231"/>
        <v/>
      </c>
      <c r="X2498" s="660" t="str">
        <f t="shared" si="232"/>
        <v/>
      </c>
      <c r="Y2498" s="660" t="str">
        <f t="shared" si="233"/>
        <v/>
      </c>
    </row>
    <row r="2499" spans="1:25" ht="16" x14ac:dyDescent="0.2">
      <c r="A2499" s="679"/>
      <c r="B2499" s="679"/>
      <c r="C2499" s="715"/>
      <c r="D2499" s="715"/>
      <c r="S2499" s="660"/>
      <c r="T2499" s="660" t="str">
        <f t="shared" si="228"/>
        <v/>
      </c>
      <c r="U2499" s="660" t="str">
        <f t="shared" si="229"/>
        <v/>
      </c>
      <c r="V2499" s="660" t="str">
        <f t="shared" si="230"/>
        <v/>
      </c>
      <c r="W2499" s="660" t="str">
        <f t="shared" si="231"/>
        <v/>
      </c>
      <c r="X2499" s="660" t="str">
        <f t="shared" si="232"/>
        <v/>
      </c>
      <c r="Y2499" s="660" t="str">
        <f t="shared" si="233"/>
        <v/>
      </c>
    </row>
    <row r="2500" spans="1:25" ht="16" x14ac:dyDescent="0.2">
      <c r="A2500" s="679"/>
      <c r="B2500" s="679"/>
      <c r="C2500" s="715"/>
      <c r="D2500" s="715"/>
      <c r="S2500" s="660"/>
      <c r="T2500" s="660" t="str">
        <f t="shared" ref="T2500:T2563" si="234">IF(LEN($A2500)&gt;=2,LEFT($A2500,6),"")</f>
        <v/>
      </c>
      <c r="U2500" s="660" t="str">
        <f t="shared" ref="U2500:U2563" si="235">IF(LEN($A2500)&gt;=2,LEFT($A2500,5),"")</f>
        <v/>
      </c>
      <c r="V2500" s="660" t="str">
        <f t="shared" ref="V2500:V2563" si="236">IF(LEN($A2500)&gt;=2,LEFT($A2500,4),"")</f>
        <v/>
      </c>
      <c r="W2500" s="660" t="str">
        <f t="shared" ref="W2500:W2563" si="237">IF(LEN($A2500)&gt;=2,LEFT($A2500,3),"")</f>
        <v/>
      </c>
      <c r="X2500" s="660" t="str">
        <f t="shared" ref="X2500:X2563" si="238">IF(LEN($A2500)&gt;=2,LEFT($A2500,2),"")</f>
        <v/>
      </c>
      <c r="Y2500" s="660" t="str">
        <f t="shared" ref="Y2500:Y2563" si="239">IF(LEN($A2500)&gt;=2,LEFT($A2500,1),"")</f>
        <v/>
      </c>
    </row>
    <row r="2501" spans="1:25" ht="16" x14ac:dyDescent="0.2">
      <c r="A2501" s="679"/>
      <c r="B2501" s="679"/>
      <c r="C2501" s="715"/>
      <c r="D2501" s="715"/>
      <c r="S2501" s="660"/>
      <c r="T2501" s="660" t="str">
        <f t="shared" si="234"/>
        <v/>
      </c>
      <c r="U2501" s="660" t="str">
        <f t="shared" si="235"/>
        <v/>
      </c>
      <c r="V2501" s="660" t="str">
        <f t="shared" si="236"/>
        <v/>
      </c>
      <c r="W2501" s="660" t="str">
        <f t="shared" si="237"/>
        <v/>
      </c>
      <c r="X2501" s="660" t="str">
        <f t="shared" si="238"/>
        <v/>
      </c>
      <c r="Y2501" s="660" t="str">
        <f t="shared" si="239"/>
        <v/>
      </c>
    </row>
    <row r="2502" spans="1:25" ht="16" x14ac:dyDescent="0.2">
      <c r="A2502" s="679"/>
      <c r="B2502" s="679"/>
      <c r="C2502" s="715"/>
      <c r="D2502" s="715"/>
      <c r="S2502" s="660"/>
      <c r="T2502" s="660" t="str">
        <f t="shared" si="234"/>
        <v/>
      </c>
      <c r="U2502" s="660" t="str">
        <f t="shared" si="235"/>
        <v/>
      </c>
      <c r="V2502" s="660" t="str">
        <f t="shared" si="236"/>
        <v/>
      </c>
      <c r="W2502" s="660" t="str">
        <f t="shared" si="237"/>
        <v/>
      </c>
      <c r="X2502" s="660" t="str">
        <f t="shared" si="238"/>
        <v/>
      </c>
      <c r="Y2502" s="660" t="str">
        <f t="shared" si="239"/>
        <v/>
      </c>
    </row>
    <row r="2503" spans="1:25" ht="16" x14ac:dyDescent="0.2">
      <c r="A2503" s="679"/>
      <c r="B2503" s="679"/>
      <c r="C2503" s="715"/>
      <c r="D2503" s="715"/>
      <c r="S2503" s="660"/>
      <c r="T2503" s="660" t="str">
        <f t="shared" si="234"/>
        <v/>
      </c>
      <c r="U2503" s="660" t="str">
        <f t="shared" si="235"/>
        <v/>
      </c>
      <c r="V2503" s="660" t="str">
        <f t="shared" si="236"/>
        <v/>
      </c>
      <c r="W2503" s="660" t="str">
        <f t="shared" si="237"/>
        <v/>
      </c>
      <c r="X2503" s="660" t="str">
        <f t="shared" si="238"/>
        <v/>
      </c>
      <c r="Y2503" s="660" t="str">
        <f t="shared" si="239"/>
        <v/>
      </c>
    </row>
    <row r="2504" spans="1:25" ht="16" x14ac:dyDescent="0.2">
      <c r="A2504" s="679"/>
      <c r="B2504" s="679"/>
      <c r="C2504" s="715"/>
      <c r="D2504" s="715"/>
      <c r="S2504" s="660"/>
      <c r="T2504" s="660" t="str">
        <f t="shared" si="234"/>
        <v/>
      </c>
      <c r="U2504" s="660" t="str">
        <f t="shared" si="235"/>
        <v/>
      </c>
      <c r="V2504" s="660" t="str">
        <f t="shared" si="236"/>
        <v/>
      </c>
      <c r="W2504" s="660" t="str">
        <f t="shared" si="237"/>
        <v/>
      </c>
      <c r="X2504" s="660" t="str">
        <f t="shared" si="238"/>
        <v/>
      </c>
      <c r="Y2504" s="660" t="str">
        <f t="shared" si="239"/>
        <v/>
      </c>
    </row>
    <row r="2505" spans="1:25" ht="16" x14ac:dyDescent="0.2">
      <c r="A2505" s="679"/>
      <c r="B2505" s="679"/>
      <c r="C2505" s="715"/>
      <c r="D2505" s="715"/>
      <c r="S2505" s="660"/>
      <c r="T2505" s="660" t="str">
        <f t="shared" si="234"/>
        <v/>
      </c>
      <c r="U2505" s="660" t="str">
        <f t="shared" si="235"/>
        <v/>
      </c>
      <c r="V2505" s="660" t="str">
        <f t="shared" si="236"/>
        <v/>
      </c>
      <c r="W2505" s="660" t="str">
        <f t="shared" si="237"/>
        <v/>
      </c>
      <c r="X2505" s="660" t="str">
        <f t="shared" si="238"/>
        <v/>
      </c>
      <c r="Y2505" s="660" t="str">
        <f t="shared" si="239"/>
        <v/>
      </c>
    </row>
    <row r="2506" spans="1:25" ht="16" x14ac:dyDescent="0.2">
      <c r="A2506" s="679"/>
      <c r="B2506" s="679"/>
      <c r="C2506" s="715"/>
      <c r="D2506" s="715"/>
      <c r="S2506" s="660"/>
      <c r="T2506" s="660" t="str">
        <f t="shared" si="234"/>
        <v/>
      </c>
      <c r="U2506" s="660" t="str">
        <f t="shared" si="235"/>
        <v/>
      </c>
      <c r="V2506" s="660" t="str">
        <f t="shared" si="236"/>
        <v/>
      </c>
      <c r="W2506" s="660" t="str">
        <f t="shared" si="237"/>
        <v/>
      </c>
      <c r="X2506" s="660" t="str">
        <f t="shared" si="238"/>
        <v/>
      </c>
      <c r="Y2506" s="660" t="str">
        <f t="shared" si="239"/>
        <v/>
      </c>
    </row>
    <row r="2507" spans="1:25" ht="16" x14ac:dyDescent="0.2">
      <c r="A2507" s="679"/>
      <c r="B2507" s="679"/>
      <c r="C2507" s="715"/>
      <c r="D2507" s="715"/>
      <c r="S2507" s="660"/>
      <c r="T2507" s="660" t="str">
        <f t="shared" si="234"/>
        <v/>
      </c>
      <c r="U2507" s="660" t="str">
        <f t="shared" si="235"/>
        <v/>
      </c>
      <c r="V2507" s="660" t="str">
        <f t="shared" si="236"/>
        <v/>
      </c>
      <c r="W2507" s="660" t="str">
        <f t="shared" si="237"/>
        <v/>
      </c>
      <c r="X2507" s="660" t="str">
        <f t="shared" si="238"/>
        <v/>
      </c>
      <c r="Y2507" s="660" t="str">
        <f t="shared" si="239"/>
        <v/>
      </c>
    </row>
    <row r="2508" spans="1:25" ht="16" x14ac:dyDescent="0.2">
      <c r="A2508" s="679"/>
      <c r="B2508" s="679"/>
      <c r="C2508" s="715"/>
      <c r="D2508" s="715"/>
      <c r="S2508" s="660"/>
      <c r="T2508" s="660" t="str">
        <f t="shared" si="234"/>
        <v/>
      </c>
      <c r="U2508" s="660" t="str">
        <f t="shared" si="235"/>
        <v/>
      </c>
      <c r="V2508" s="660" t="str">
        <f t="shared" si="236"/>
        <v/>
      </c>
      <c r="W2508" s="660" t="str">
        <f t="shared" si="237"/>
        <v/>
      </c>
      <c r="X2508" s="660" t="str">
        <f t="shared" si="238"/>
        <v/>
      </c>
      <c r="Y2508" s="660" t="str">
        <f t="shared" si="239"/>
        <v/>
      </c>
    </row>
    <row r="2509" spans="1:25" ht="16" x14ac:dyDescent="0.2">
      <c r="A2509" s="679"/>
      <c r="B2509" s="679"/>
      <c r="C2509" s="715"/>
      <c r="D2509" s="715"/>
      <c r="S2509" s="660"/>
      <c r="T2509" s="660" t="str">
        <f t="shared" si="234"/>
        <v/>
      </c>
      <c r="U2509" s="660" t="str">
        <f t="shared" si="235"/>
        <v/>
      </c>
      <c r="V2509" s="660" t="str">
        <f t="shared" si="236"/>
        <v/>
      </c>
      <c r="W2509" s="660" t="str">
        <f t="shared" si="237"/>
        <v/>
      </c>
      <c r="X2509" s="660" t="str">
        <f t="shared" si="238"/>
        <v/>
      </c>
      <c r="Y2509" s="660" t="str">
        <f t="shared" si="239"/>
        <v/>
      </c>
    </row>
    <row r="2510" spans="1:25" ht="16" x14ac:dyDescent="0.2">
      <c r="A2510" s="679"/>
      <c r="B2510" s="679"/>
      <c r="C2510" s="715"/>
      <c r="D2510" s="715"/>
      <c r="S2510" s="660"/>
      <c r="T2510" s="660" t="str">
        <f t="shared" si="234"/>
        <v/>
      </c>
      <c r="U2510" s="660" t="str">
        <f t="shared" si="235"/>
        <v/>
      </c>
      <c r="V2510" s="660" t="str">
        <f t="shared" si="236"/>
        <v/>
      </c>
      <c r="W2510" s="660" t="str">
        <f t="shared" si="237"/>
        <v/>
      </c>
      <c r="X2510" s="660" t="str">
        <f t="shared" si="238"/>
        <v/>
      </c>
      <c r="Y2510" s="660" t="str">
        <f t="shared" si="239"/>
        <v/>
      </c>
    </row>
    <row r="2511" spans="1:25" ht="16" x14ac:dyDescent="0.2">
      <c r="A2511" s="679"/>
      <c r="B2511" s="679"/>
      <c r="C2511" s="715"/>
      <c r="D2511" s="715"/>
      <c r="S2511" s="660"/>
      <c r="T2511" s="660" t="str">
        <f t="shared" si="234"/>
        <v/>
      </c>
      <c r="U2511" s="660" t="str">
        <f t="shared" si="235"/>
        <v/>
      </c>
      <c r="V2511" s="660" t="str">
        <f t="shared" si="236"/>
        <v/>
      </c>
      <c r="W2511" s="660" t="str">
        <f t="shared" si="237"/>
        <v/>
      </c>
      <c r="X2511" s="660" t="str">
        <f t="shared" si="238"/>
        <v/>
      </c>
      <c r="Y2511" s="660" t="str">
        <f t="shared" si="239"/>
        <v/>
      </c>
    </row>
    <row r="2512" spans="1:25" ht="16" x14ac:dyDescent="0.2">
      <c r="A2512" s="679"/>
      <c r="B2512" s="679"/>
      <c r="C2512" s="715"/>
      <c r="D2512" s="715"/>
      <c r="S2512" s="660"/>
      <c r="T2512" s="660" t="str">
        <f t="shared" si="234"/>
        <v/>
      </c>
      <c r="U2512" s="660" t="str">
        <f t="shared" si="235"/>
        <v/>
      </c>
      <c r="V2512" s="660" t="str">
        <f t="shared" si="236"/>
        <v/>
      </c>
      <c r="W2512" s="660" t="str">
        <f t="shared" si="237"/>
        <v/>
      </c>
      <c r="X2512" s="660" t="str">
        <f t="shared" si="238"/>
        <v/>
      </c>
      <c r="Y2512" s="660" t="str">
        <f t="shared" si="239"/>
        <v/>
      </c>
    </row>
    <row r="2513" spans="1:25" ht="16" x14ac:dyDescent="0.2">
      <c r="A2513" s="679"/>
      <c r="B2513" s="679"/>
      <c r="C2513" s="715"/>
      <c r="D2513" s="715"/>
      <c r="S2513" s="660"/>
      <c r="T2513" s="660" t="str">
        <f t="shared" si="234"/>
        <v/>
      </c>
      <c r="U2513" s="660" t="str">
        <f t="shared" si="235"/>
        <v/>
      </c>
      <c r="V2513" s="660" t="str">
        <f t="shared" si="236"/>
        <v/>
      </c>
      <c r="W2513" s="660" t="str">
        <f t="shared" si="237"/>
        <v/>
      </c>
      <c r="X2513" s="660" t="str">
        <f t="shared" si="238"/>
        <v/>
      </c>
      <c r="Y2513" s="660" t="str">
        <f t="shared" si="239"/>
        <v/>
      </c>
    </row>
    <row r="2514" spans="1:25" ht="16" x14ac:dyDescent="0.2">
      <c r="A2514" s="679"/>
      <c r="B2514" s="679"/>
      <c r="C2514" s="715"/>
      <c r="D2514" s="715"/>
      <c r="S2514" s="660"/>
      <c r="T2514" s="660" t="str">
        <f t="shared" si="234"/>
        <v/>
      </c>
      <c r="U2514" s="660" t="str">
        <f t="shared" si="235"/>
        <v/>
      </c>
      <c r="V2514" s="660" t="str">
        <f t="shared" si="236"/>
        <v/>
      </c>
      <c r="W2514" s="660" t="str">
        <f t="shared" si="237"/>
        <v/>
      </c>
      <c r="X2514" s="660" t="str">
        <f t="shared" si="238"/>
        <v/>
      </c>
      <c r="Y2514" s="660" t="str">
        <f t="shared" si="239"/>
        <v/>
      </c>
    </row>
    <row r="2515" spans="1:25" ht="16" x14ac:dyDescent="0.2">
      <c r="A2515" s="679"/>
      <c r="B2515" s="679"/>
      <c r="C2515" s="715"/>
      <c r="D2515" s="715"/>
      <c r="S2515" s="660"/>
      <c r="T2515" s="660" t="str">
        <f t="shared" si="234"/>
        <v/>
      </c>
      <c r="U2515" s="660" t="str">
        <f t="shared" si="235"/>
        <v/>
      </c>
      <c r="V2515" s="660" t="str">
        <f t="shared" si="236"/>
        <v/>
      </c>
      <c r="W2515" s="660" t="str">
        <f t="shared" si="237"/>
        <v/>
      </c>
      <c r="X2515" s="660" t="str">
        <f t="shared" si="238"/>
        <v/>
      </c>
      <c r="Y2515" s="660" t="str">
        <f t="shared" si="239"/>
        <v/>
      </c>
    </row>
    <row r="2516" spans="1:25" ht="16" x14ac:dyDescent="0.2">
      <c r="A2516" s="679"/>
      <c r="B2516" s="679"/>
      <c r="C2516" s="715"/>
      <c r="D2516" s="715"/>
      <c r="S2516" s="660"/>
      <c r="T2516" s="660" t="str">
        <f t="shared" si="234"/>
        <v/>
      </c>
      <c r="U2516" s="660" t="str">
        <f t="shared" si="235"/>
        <v/>
      </c>
      <c r="V2516" s="660" t="str">
        <f t="shared" si="236"/>
        <v/>
      </c>
      <c r="W2516" s="660" t="str">
        <f t="shared" si="237"/>
        <v/>
      </c>
      <c r="X2516" s="660" t="str">
        <f t="shared" si="238"/>
        <v/>
      </c>
      <c r="Y2516" s="660" t="str">
        <f t="shared" si="239"/>
        <v/>
      </c>
    </row>
    <row r="2517" spans="1:25" ht="16" x14ac:dyDescent="0.2">
      <c r="A2517" s="679"/>
      <c r="B2517" s="679"/>
      <c r="C2517" s="715"/>
      <c r="D2517" s="715"/>
      <c r="S2517" s="660"/>
      <c r="T2517" s="660" t="str">
        <f t="shared" si="234"/>
        <v/>
      </c>
      <c r="U2517" s="660" t="str">
        <f t="shared" si="235"/>
        <v/>
      </c>
      <c r="V2517" s="660" t="str">
        <f t="shared" si="236"/>
        <v/>
      </c>
      <c r="W2517" s="660" t="str">
        <f t="shared" si="237"/>
        <v/>
      </c>
      <c r="X2517" s="660" t="str">
        <f t="shared" si="238"/>
        <v/>
      </c>
      <c r="Y2517" s="660" t="str">
        <f t="shared" si="239"/>
        <v/>
      </c>
    </row>
    <row r="2518" spans="1:25" ht="16" x14ac:dyDescent="0.2">
      <c r="A2518" s="679"/>
      <c r="B2518" s="679"/>
      <c r="C2518" s="715"/>
      <c r="D2518" s="715"/>
      <c r="S2518" s="660"/>
      <c r="T2518" s="660" t="str">
        <f t="shared" si="234"/>
        <v/>
      </c>
      <c r="U2518" s="660" t="str">
        <f t="shared" si="235"/>
        <v/>
      </c>
      <c r="V2518" s="660" t="str">
        <f t="shared" si="236"/>
        <v/>
      </c>
      <c r="W2518" s="660" t="str">
        <f t="shared" si="237"/>
        <v/>
      </c>
      <c r="X2518" s="660" t="str">
        <f t="shared" si="238"/>
        <v/>
      </c>
      <c r="Y2518" s="660" t="str">
        <f t="shared" si="239"/>
        <v/>
      </c>
    </row>
    <row r="2519" spans="1:25" ht="16" x14ac:dyDescent="0.2">
      <c r="A2519" s="679"/>
      <c r="B2519" s="679"/>
      <c r="C2519" s="715"/>
      <c r="D2519" s="715"/>
      <c r="S2519" s="660"/>
      <c r="T2519" s="660" t="str">
        <f t="shared" si="234"/>
        <v/>
      </c>
      <c r="U2519" s="660" t="str">
        <f t="shared" si="235"/>
        <v/>
      </c>
      <c r="V2519" s="660" t="str">
        <f t="shared" si="236"/>
        <v/>
      </c>
      <c r="W2519" s="660" t="str">
        <f t="shared" si="237"/>
        <v/>
      </c>
      <c r="X2519" s="660" t="str">
        <f t="shared" si="238"/>
        <v/>
      </c>
      <c r="Y2519" s="660" t="str">
        <f t="shared" si="239"/>
        <v/>
      </c>
    </row>
    <row r="2520" spans="1:25" ht="16" x14ac:dyDescent="0.2">
      <c r="A2520" s="679"/>
      <c r="B2520" s="679"/>
      <c r="C2520" s="715"/>
      <c r="D2520" s="715"/>
      <c r="S2520" s="660"/>
      <c r="T2520" s="660" t="str">
        <f t="shared" si="234"/>
        <v/>
      </c>
      <c r="U2520" s="660" t="str">
        <f t="shared" si="235"/>
        <v/>
      </c>
      <c r="V2520" s="660" t="str">
        <f t="shared" si="236"/>
        <v/>
      </c>
      <c r="W2520" s="660" t="str">
        <f t="shared" si="237"/>
        <v/>
      </c>
      <c r="X2520" s="660" t="str">
        <f t="shared" si="238"/>
        <v/>
      </c>
      <c r="Y2520" s="660" t="str">
        <f t="shared" si="239"/>
        <v/>
      </c>
    </row>
    <row r="2521" spans="1:25" ht="16" x14ac:dyDescent="0.2">
      <c r="A2521" s="679"/>
      <c r="B2521" s="679"/>
      <c r="C2521" s="715"/>
      <c r="D2521" s="715"/>
      <c r="S2521" s="660"/>
      <c r="T2521" s="660" t="str">
        <f t="shared" si="234"/>
        <v/>
      </c>
      <c r="U2521" s="660" t="str">
        <f t="shared" si="235"/>
        <v/>
      </c>
      <c r="V2521" s="660" t="str">
        <f t="shared" si="236"/>
        <v/>
      </c>
      <c r="W2521" s="660" t="str">
        <f t="shared" si="237"/>
        <v/>
      </c>
      <c r="X2521" s="660" t="str">
        <f t="shared" si="238"/>
        <v/>
      </c>
      <c r="Y2521" s="660" t="str">
        <f t="shared" si="239"/>
        <v/>
      </c>
    </row>
    <row r="2522" spans="1:25" ht="16" x14ac:dyDescent="0.2">
      <c r="A2522" s="679"/>
      <c r="B2522" s="679"/>
      <c r="C2522" s="715"/>
      <c r="D2522" s="715"/>
      <c r="S2522" s="660"/>
      <c r="T2522" s="660" t="str">
        <f t="shared" si="234"/>
        <v/>
      </c>
      <c r="U2522" s="660" t="str">
        <f t="shared" si="235"/>
        <v/>
      </c>
      <c r="V2522" s="660" t="str">
        <f t="shared" si="236"/>
        <v/>
      </c>
      <c r="W2522" s="660" t="str">
        <f t="shared" si="237"/>
        <v/>
      </c>
      <c r="X2522" s="660" t="str">
        <f t="shared" si="238"/>
        <v/>
      </c>
      <c r="Y2522" s="660" t="str">
        <f t="shared" si="239"/>
        <v/>
      </c>
    </row>
    <row r="2523" spans="1:25" ht="16" x14ac:dyDescent="0.2">
      <c r="A2523" s="679"/>
      <c r="B2523" s="679"/>
      <c r="C2523" s="715"/>
      <c r="D2523" s="715"/>
      <c r="S2523" s="660"/>
      <c r="T2523" s="660" t="str">
        <f t="shared" si="234"/>
        <v/>
      </c>
      <c r="U2523" s="660" t="str">
        <f t="shared" si="235"/>
        <v/>
      </c>
      <c r="V2523" s="660" t="str">
        <f t="shared" si="236"/>
        <v/>
      </c>
      <c r="W2523" s="660" t="str">
        <f t="shared" si="237"/>
        <v/>
      </c>
      <c r="X2523" s="660" t="str">
        <f t="shared" si="238"/>
        <v/>
      </c>
      <c r="Y2523" s="660" t="str">
        <f t="shared" si="239"/>
        <v/>
      </c>
    </row>
    <row r="2524" spans="1:25" ht="16" x14ac:dyDescent="0.2">
      <c r="A2524" s="679"/>
      <c r="B2524" s="679"/>
      <c r="C2524" s="715"/>
      <c r="D2524" s="715"/>
      <c r="S2524" s="660"/>
      <c r="T2524" s="660" t="str">
        <f t="shared" si="234"/>
        <v/>
      </c>
      <c r="U2524" s="660" t="str">
        <f t="shared" si="235"/>
        <v/>
      </c>
      <c r="V2524" s="660" t="str">
        <f t="shared" si="236"/>
        <v/>
      </c>
      <c r="W2524" s="660" t="str">
        <f t="shared" si="237"/>
        <v/>
      </c>
      <c r="X2524" s="660" t="str">
        <f t="shared" si="238"/>
        <v/>
      </c>
      <c r="Y2524" s="660" t="str">
        <f t="shared" si="239"/>
        <v/>
      </c>
    </row>
    <row r="2525" spans="1:25" ht="16" x14ac:dyDescent="0.2">
      <c r="A2525" s="679"/>
      <c r="B2525" s="679"/>
      <c r="C2525" s="715"/>
      <c r="D2525" s="715"/>
      <c r="S2525" s="660"/>
      <c r="T2525" s="660" t="str">
        <f t="shared" si="234"/>
        <v/>
      </c>
      <c r="U2525" s="660" t="str">
        <f t="shared" si="235"/>
        <v/>
      </c>
      <c r="V2525" s="660" t="str">
        <f t="shared" si="236"/>
        <v/>
      </c>
      <c r="W2525" s="660" t="str">
        <f t="shared" si="237"/>
        <v/>
      </c>
      <c r="X2525" s="660" t="str">
        <f t="shared" si="238"/>
        <v/>
      </c>
      <c r="Y2525" s="660" t="str">
        <f t="shared" si="239"/>
        <v/>
      </c>
    </row>
    <row r="2526" spans="1:25" ht="16" x14ac:dyDescent="0.2">
      <c r="A2526" s="679"/>
      <c r="B2526" s="679"/>
      <c r="C2526" s="715"/>
      <c r="D2526" s="715"/>
      <c r="S2526" s="660"/>
      <c r="T2526" s="660" t="str">
        <f t="shared" si="234"/>
        <v/>
      </c>
      <c r="U2526" s="660" t="str">
        <f t="shared" si="235"/>
        <v/>
      </c>
      <c r="V2526" s="660" t="str">
        <f t="shared" si="236"/>
        <v/>
      </c>
      <c r="W2526" s="660" t="str">
        <f t="shared" si="237"/>
        <v/>
      </c>
      <c r="X2526" s="660" t="str">
        <f t="shared" si="238"/>
        <v/>
      </c>
      <c r="Y2526" s="660" t="str">
        <f t="shared" si="239"/>
        <v/>
      </c>
    </row>
    <row r="2527" spans="1:25" ht="16" x14ac:dyDescent="0.2">
      <c r="A2527" s="679"/>
      <c r="B2527" s="679"/>
      <c r="C2527" s="715"/>
      <c r="D2527" s="715"/>
      <c r="S2527" s="660"/>
      <c r="T2527" s="660" t="str">
        <f t="shared" si="234"/>
        <v/>
      </c>
      <c r="U2527" s="660" t="str">
        <f t="shared" si="235"/>
        <v/>
      </c>
      <c r="V2527" s="660" t="str">
        <f t="shared" si="236"/>
        <v/>
      </c>
      <c r="W2527" s="660" t="str">
        <f t="shared" si="237"/>
        <v/>
      </c>
      <c r="X2527" s="660" t="str">
        <f t="shared" si="238"/>
        <v/>
      </c>
      <c r="Y2527" s="660" t="str">
        <f t="shared" si="239"/>
        <v/>
      </c>
    </row>
    <row r="2528" spans="1:25" ht="16" x14ac:dyDescent="0.2">
      <c r="A2528" s="679"/>
      <c r="B2528" s="679"/>
      <c r="C2528" s="715"/>
      <c r="D2528" s="715"/>
      <c r="S2528" s="660"/>
      <c r="T2528" s="660" t="str">
        <f t="shared" si="234"/>
        <v/>
      </c>
      <c r="U2528" s="660" t="str">
        <f t="shared" si="235"/>
        <v/>
      </c>
      <c r="V2528" s="660" t="str">
        <f t="shared" si="236"/>
        <v/>
      </c>
      <c r="W2528" s="660" t="str">
        <f t="shared" si="237"/>
        <v/>
      </c>
      <c r="X2528" s="660" t="str">
        <f t="shared" si="238"/>
        <v/>
      </c>
      <c r="Y2528" s="660" t="str">
        <f t="shared" si="239"/>
        <v/>
      </c>
    </row>
    <row r="2529" spans="1:25" ht="16" x14ac:dyDescent="0.2">
      <c r="A2529" s="679"/>
      <c r="B2529" s="679"/>
      <c r="C2529" s="715"/>
      <c r="D2529" s="715"/>
      <c r="S2529" s="660"/>
      <c r="T2529" s="660" t="str">
        <f t="shared" si="234"/>
        <v/>
      </c>
      <c r="U2529" s="660" t="str">
        <f t="shared" si="235"/>
        <v/>
      </c>
      <c r="V2529" s="660" t="str">
        <f t="shared" si="236"/>
        <v/>
      </c>
      <c r="W2529" s="660" t="str">
        <f t="shared" si="237"/>
        <v/>
      </c>
      <c r="X2529" s="660" t="str">
        <f t="shared" si="238"/>
        <v/>
      </c>
      <c r="Y2529" s="660" t="str">
        <f t="shared" si="239"/>
        <v/>
      </c>
    </row>
    <row r="2530" spans="1:25" ht="16" x14ac:dyDescent="0.2">
      <c r="A2530" s="679"/>
      <c r="B2530" s="679"/>
      <c r="C2530" s="715"/>
      <c r="D2530" s="715"/>
      <c r="S2530" s="660"/>
      <c r="T2530" s="660" t="str">
        <f t="shared" si="234"/>
        <v/>
      </c>
      <c r="U2530" s="660" t="str">
        <f t="shared" si="235"/>
        <v/>
      </c>
      <c r="V2530" s="660" t="str">
        <f t="shared" si="236"/>
        <v/>
      </c>
      <c r="W2530" s="660" t="str">
        <f t="shared" si="237"/>
        <v/>
      </c>
      <c r="X2530" s="660" t="str">
        <f t="shared" si="238"/>
        <v/>
      </c>
      <c r="Y2530" s="660" t="str">
        <f t="shared" si="239"/>
        <v/>
      </c>
    </row>
    <row r="2531" spans="1:25" ht="16" x14ac:dyDescent="0.2">
      <c r="A2531" s="679"/>
      <c r="B2531" s="679"/>
      <c r="C2531" s="715"/>
      <c r="D2531" s="715"/>
      <c r="S2531" s="660"/>
      <c r="T2531" s="660" t="str">
        <f t="shared" si="234"/>
        <v/>
      </c>
      <c r="U2531" s="660" t="str">
        <f t="shared" si="235"/>
        <v/>
      </c>
      <c r="V2531" s="660" t="str">
        <f t="shared" si="236"/>
        <v/>
      </c>
      <c r="W2531" s="660" t="str">
        <f t="shared" si="237"/>
        <v/>
      </c>
      <c r="X2531" s="660" t="str">
        <f t="shared" si="238"/>
        <v/>
      </c>
      <c r="Y2531" s="660" t="str">
        <f t="shared" si="239"/>
        <v/>
      </c>
    </row>
    <row r="2532" spans="1:25" ht="16" x14ac:dyDescent="0.2">
      <c r="A2532" s="679"/>
      <c r="B2532" s="679"/>
      <c r="C2532" s="715"/>
      <c r="D2532" s="715"/>
      <c r="S2532" s="660"/>
      <c r="T2532" s="660" t="str">
        <f t="shared" si="234"/>
        <v/>
      </c>
      <c r="U2532" s="660" t="str">
        <f t="shared" si="235"/>
        <v/>
      </c>
      <c r="V2532" s="660" t="str">
        <f t="shared" si="236"/>
        <v/>
      </c>
      <c r="W2532" s="660" t="str">
        <f t="shared" si="237"/>
        <v/>
      </c>
      <c r="X2532" s="660" t="str">
        <f t="shared" si="238"/>
        <v/>
      </c>
      <c r="Y2532" s="660" t="str">
        <f t="shared" si="239"/>
        <v/>
      </c>
    </row>
    <row r="2533" spans="1:25" ht="16" x14ac:dyDescent="0.2">
      <c r="A2533" s="679"/>
      <c r="B2533" s="679"/>
      <c r="C2533" s="715"/>
      <c r="D2533" s="715"/>
      <c r="S2533" s="660"/>
      <c r="T2533" s="660" t="str">
        <f t="shared" si="234"/>
        <v/>
      </c>
      <c r="U2533" s="660" t="str">
        <f t="shared" si="235"/>
        <v/>
      </c>
      <c r="V2533" s="660" t="str">
        <f t="shared" si="236"/>
        <v/>
      </c>
      <c r="W2533" s="660" t="str">
        <f t="shared" si="237"/>
        <v/>
      </c>
      <c r="X2533" s="660" t="str">
        <f t="shared" si="238"/>
        <v/>
      </c>
      <c r="Y2533" s="660" t="str">
        <f t="shared" si="239"/>
        <v/>
      </c>
    </row>
    <row r="2534" spans="1:25" ht="16" x14ac:dyDescent="0.2">
      <c r="A2534" s="679"/>
      <c r="B2534" s="679"/>
      <c r="C2534" s="715"/>
      <c r="D2534" s="715"/>
      <c r="S2534" s="660"/>
      <c r="T2534" s="660" t="str">
        <f t="shared" si="234"/>
        <v/>
      </c>
      <c r="U2534" s="660" t="str">
        <f t="shared" si="235"/>
        <v/>
      </c>
      <c r="V2534" s="660" t="str">
        <f t="shared" si="236"/>
        <v/>
      </c>
      <c r="W2534" s="660" t="str">
        <f t="shared" si="237"/>
        <v/>
      </c>
      <c r="X2534" s="660" t="str">
        <f t="shared" si="238"/>
        <v/>
      </c>
      <c r="Y2534" s="660" t="str">
        <f t="shared" si="239"/>
        <v/>
      </c>
    </row>
    <row r="2535" spans="1:25" ht="16" x14ac:dyDescent="0.2">
      <c r="A2535" s="679"/>
      <c r="B2535" s="679"/>
      <c r="C2535" s="715"/>
      <c r="D2535" s="715"/>
      <c r="S2535" s="660"/>
      <c r="T2535" s="660" t="str">
        <f t="shared" si="234"/>
        <v/>
      </c>
      <c r="U2535" s="660" t="str">
        <f t="shared" si="235"/>
        <v/>
      </c>
      <c r="V2535" s="660" t="str">
        <f t="shared" si="236"/>
        <v/>
      </c>
      <c r="W2535" s="660" t="str">
        <f t="shared" si="237"/>
        <v/>
      </c>
      <c r="X2535" s="660" t="str">
        <f t="shared" si="238"/>
        <v/>
      </c>
      <c r="Y2535" s="660" t="str">
        <f t="shared" si="239"/>
        <v/>
      </c>
    </row>
    <row r="2536" spans="1:25" ht="16" x14ac:dyDescent="0.2">
      <c r="A2536" s="679"/>
      <c r="B2536" s="679"/>
      <c r="C2536" s="715"/>
      <c r="D2536" s="715"/>
      <c r="S2536" s="660"/>
      <c r="T2536" s="660" t="str">
        <f t="shared" si="234"/>
        <v/>
      </c>
      <c r="U2536" s="660" t="str">
        <f t="shared" si="235"/>
        <v/>
      </c>
      <c r="V2536" s="660" t="str">
        <f t="shared" si="236"/>
        <v/>
      </c>
      <c r="W2536" s="660" t="str">
        <f t="shared" si="237"/>
        <v/>
      </c>
      <c r="X2536" s="660" t="str">
        <f t="shared" si="238"/>
        <v/>
      </c>
      <c r="Y2536" s="660" t="str">
        <f t="shared" si="239"/>
        <v/>
      </c>
    </row>
    <row r="2537" spans="1:25" ht="16" x14ac:dyDescent="0.2">
      <c r="A2537" s="679"/>
      <c r="B2537" s="679"/>
      <c r="C2537" s="715"/>
      <c r="D2537" s="715"/>
      <c r="S2537" s="660"/>
      <c r="T2537" s="660" t="str">
        <f t="shared" si="234"/>
        <v/>
      </c>
      <c r="U2537" s="660" t="str">
        <f t="shared" si="235"/>
        <v/>
      </c>
      <c r="V2537" s="660" t="str">
        <f t="shared" si="236"/>
        <v/>
      </c>
      <c r="W2537" s="660" t="str">
        <f t="shared" si="237"/>
        <v/>
      </c>
      <c r="X2537" s="660" t="str">
        <f t="shared" si="238"/>
        <v/>
      </c>
      <c r="Y2537" s="660" t="str">
        <f t="shared" si="239"/>
        <v/>
      </c>
    </row>
    <row r="2538" spans="1:25" ht="16" x14ac:dyDescent="0.2">
      <c r="A2538" s="679"/>
      <c r="B2538" s="679"/>
      <c r="C2538" s="715"/>
      <c r="D2538" s="715"/>
      <c r="S2538" s="660"/>
      <c r="T2538" s="660" t="str">
        <f t="shared" si="234"/>
        <v/>
      </c>
      <c r="U2538" s="660" t="str">
        <f t="shared" si="235"/>
        <v/>
      </c>
      <c r="V2538" s="660" t="str">
        <f t="shared" si="236"/>
        <v/>
      </c>
      <c r="W2538" s="660" t="str">
        <f t="shared" si="237"/>
        <v/>
      </c>
      <c r="X2538" s="660" t="str">
        <f t="shared" si="238"/>
        <v/>
      </c>
      <c r="Y2538" s="660" t="str">
        <f t="shared" si="239"/>
        <v/>
      </c>
    </row>
    <row r="2539" spans="1:25" ht="16" x14ac:dyDescent="0.2">
      <c r="A2539" s="679"/>
      <c r="B2539" s="679"/>
      <c r="C2539" s="715"/>
      <c r="D2539" s="715"/>
      <c r="S2539" s="660"/>
      <c r="T2539" s="660" t="str">
        <f t="shared" si="234"/>
        <v/>
      </c>
      <c r="U2539" s="660" t="str">
        <f t="shared" si="235"/>
        <v/>
      </c>
      <c r="V2539" s="660" t="str">
        <f t="shared" si="236"/>
        <v/>
      </c>
      <c r="W2539" s="660" t="str">
        <f t="shared" si="237"/>
        <v/>
      </c>
      <c r="X2539" s="660" t="str">
        <f t="shared" si="238"/>
        <v/>
      </c>
      <c r="Y2539" s="660" t="str">
        <f t="shared" si="239"/>
        <v/>
      </c>
    </row>
    <row r="2540" spans="1:25" ht="16" x14ac:dyDescent="0.2">
      <c r="A2540" s="679"/>
      <c r="B2540" s="679"/>
      <c r="C2540" s="715"/>
      <c r="D2540" s="715"/>
      <c r="S2540" s="660"/>
      <c r="T2540" s="660" t="str">
        <f t="shared" si="234"/>
        <v/>
      </c>
      <c r="U2540" s="660" t="str">
        <f t="shared" si="235"/>
        <v/>
      </c>
      <c r="V2540" s="660" t="str">
        <f t="shared" si="236"/>
        <v/>
      </c>
      <c r="W2540" s="660" t="str">
        <f t="shared" si="237"/>
        <v/>
      </c>
      <c r="X2540" s="660" t="str">
        <f t="shared" si="238"/>
        <v/>
      </c>
      <c r="Y2540" s="660" t="str">
        <f t="shared" si="239"/>
        <v/>
      </c>
    </row>
    <row r="2541" spans="1:25" ht="16" x14ac:dyDescent="0.2">
      <c r="A2541" s="679"/>
      <c r="B2541" s="679"/>
      <c r="C2541" s="715"/>
      <c r="D2541" s="715"/>
      <c r="S2541" s="660"/>
      <c r="T2541" s="660" t="str">
        <f t="shared" si="234"/>
        <v/>
      </c>
      <c r="U2541" s="660" t="str">
        <f t="shared" si="235"/>
        <v/>
      </c>
      <c r="V2541" s="660" t="str">
        <f t="shared" si="236"/>
        <v/>
      </c>
      <c r="W2541" s="660" t="str">
        <f t="shared" si="237"/>
        <v/>
      </c>
      <c r="X2541" s="660" t="str">
        <f t="shared" si="238"/>
        <v/>
      </c>
      <c r="Y2541" s="660" t="str">
        <f t="shared" si="239"/>
        <v/>
      </c>
    </row>
    <row r="2542" spans="1:25" ht="16" x14ac:dyDescent="0.2">
      <c r="A2542" s="679"/>
      <c r="B2542" s="679"/>
      <c r="C2542" s="715"/>
      <c r="D2542" s="715"/>
      <c r="S2542" s="660"/>
      <c r="T2542" s="660" t="str">
        <f t="shared" si="234"/>
        <v/>
      </c>
      <c r="U2542" s="660" t="str">
        <f t="shared" si="235"/>
        <v/>
      </c>
      <c r="V2542" s="660" t="str">
        <f t="shared" si="236"/>
        <v/>
      </c>
      <c r="W2542" s="660" t="str">
        <f t="shared" si="237"/>
        <v/>
      </c>
      <c r="X2542" s="660" t="str">
        <f t="shared" si="238"/>
        <v/>
      </c>
      <c r="Y2542" s="660" t="str">
        <f t="shared" si="239"/>
        <v/>
      </c>
    </row>
    <row r="2543" spans="1:25" ht="16" x14ac:dyDescent="0.2">
      <c r="A2543" s="679"/>
      <c r="B2543" s="679"/>
      <c r="C2543" s="715"/>
      <c r="D2543" s="715"/>
      <c r="S2543" s="660"/>
      <c r="T2543" s="660" t="str">
        <f t="shared" si="234"/>
        <v/>
      </c>
      <c r="U2543" s="660" t="str">
        <f t="shared" si="235"/>
        <v/>
      </c>
      <c r="V2543" s="660" t="str">
        <f t="shared" si="236"/>
        <v/>
      </c>
      <c r="W2543" s="660" t="str">
        <f t="shared" si="237"/>
        <v/>
      </c>
      <c r="X2543" s="660" t="str">
        <f t="shared" si="238"/>
        <v/>
      </c>
      <c r="Y2543" s="660" t="str">
        <f t="shared" si="239"/>
        <v/>
      </c>
    </row>
    <row r="2544" spans="1:25" ht="16" x14ac:dyDescent="0.2">
      <c r="A2544" s="679"/>
      <c r="B2544" s="679"/>
      <c r="C2544" s="715"/>
      <c r="D2544" s="715"/>
      <c r="S2544" s="660"/>
      <c r="T2544" s="660" t="str">
        <f t="shared" si="234"/>
        <v/>
      </c>
      <c r="U2544" s="660" t="str">
        <f t="shared" si="235"/>
        <v/>
      </c>
      <c r="V2544" s="660" t="str">
        <f t="shared" si="236"/>
        <v/>
      </c>
      <c r="W2544" s="660" t="str">
        <f t="shared" si="237"/>
        <v/>
      </c>
      <c r="X2544" s="660" t="str">
        <f t="shared" si="238"/>
        <v/>
      </c>
      <c r="Y2544" s="660" t="str">
        <f t="shared" si="239"/>
        <v/>
      </c>
    </row>
    <row r="2545" spans="1:25" ht="16" x14ac:dyDescent="0.2">
      <c r="A2545" s="679"/>
      <c r="B2545" s="679"/>
      <c r="C2545" s="715"/>
      <c r="D2545" s="715"/>
      <c r="S2545" s="660"/>
      <c r="T2545" s="660" t="str">
        <f t="shared" si="234"/>
        <v/>
      </c>
      <c r="U2545" s="660" t="str">
        <f t="shared" si="235"/>
        <v/>
      </c>
      <c r="V2545" s="660" t="str">
        <f t="shared" si="236"/>
        <v/>
      </c>
      <c r="W2545" s="660" t="str">
        <f t="shared" si="237"/>
        <v/>
      </c>
      <c r="X2545" s="660" t="str">
        <f t="shared" si="238"/>
        <v/>
      </c>
      <c r="Y2545" s="660" t="str">
        <f t="shared" si="239"/>
        <v/>
      </c>
    </row>
    <row r="2546" spans="1:25" ht="16" x14ac:dyDescent="0.2">
      <c r="A2546" s="679"/>
      <c r="B2546" s="679"/>
      <c r="C2546" s="715"/>
      <c r="D2546" s="715"/>
      <c r="S2546" s="660"/>
      <c r="T2546" s="660" t="str">
        <f t="shared" si="234"/>
        <v/>
      </c>
      <c r="U2546" s="660" t="str">
        <f t="shared" si="235"/>
        <v/>
      </c>
      <c r="V2546" s="660" t="str">
        <f t="shared" si="236"/>
        <v/>
      </c>
      <c r="W2546" s="660" t="str">
        <f t="shared" si="237"/>
        <v/>
      </c>
      <c r="X2546" s="660" t="str">
        <f t="shared" si="238"/>
        <v/>
      </c>
      <c r="Y2546" s="660" t="str">
        <f t="shared" si="239"/>
        <v/>
      </c>
    </row>
    <row r="2547" spans="1:25" ht="16" x14ac:dyDescent="0.2">
      <c r="A2547" s="679"/>
      <c r="B2547" s="679"/>
      <c r="C2547" s="715"/>
      <c r="D2547" s="715"/>
      <c r="S2547" s="660"/>
      <c r="T2547" s="660" t="str">
        <f t="shared" si="234"/>
        <v/>
      </c>
      <c r="U2547" s="660" t="str">
        <f t="shared" si="235"/>
        <v/>
      </c>
      <c r="V2547" s="660" t="str">
        <f t="shared" si="236"/>
        <v/>
      </c>
      <c r="W2547" s="660" t="str">
        <f t="shared" si="237"/>
        <v/>
      </c>
      <c r="X2547" s="660" t="str">
        <f t="shared" si="238"/>
        <v/>
      </c>
      <c r="Y2547" s="660" t="str">
        <f t="shared" si="239"/>
        <v/>
      </c>
    </row>
    <row r="2548" spans="1:25" ht="16" x14ac:dyDescent="0.2">
      <c r="A2548" s="679"/>
      <c r="B2548" s="679"/>
      <c r="C2548" s="715"/>
      <c r="D2548" s="715"/>
      <c r="S2548" s="660"/>
      <c r="T2548" s="660" t="str">
        <f t="shared" si="234"/>
        <v/>
      </c>
      <c r="U2548" s="660" t="str">
        <f t="shared" si="235"/>
        <v/>
      </c>
      <c r="V2548" s="660" t="str">
        <f t="shared" si="236"/>
        <v/>
      </c>
      <c r="W2548" s="660" t="str">
        <f t="shared" si="237"/>
        <v/>
      </c>
      <c r="X2548" s="660" t="str">
        <f t="shared" si="238"/>
        <v/>
      </c>
      <c r="Y2548" s="660" t="str">
        <f t="shared" si="239"/>
        <v/>
      </c>
    </row>
    <row r="2549" spans="1:25" ht="16" x14ac:dyDescent="0.2">
      <c r="A2549" s="679"/>
      <c r="B2549" s="679"/>
      <c r="C2549" s="715"/>
      <c r="D2549" s="715"/>
      <c r="S2549" s="660"/>
      <c r="T2549" s="660" t="str">
        <f t="shared" si="234"/>
        <v/>
      </c>
      <c r="U2549" s="660" t="str">
        <f t="shared" si="235"/>
        <v/>
      </c>
      <c r="V2549" s="660" t="str">
        <f t="shared" si="236"/>
        <v/>
      </c>
      <c r="W2549" s="660" t="str">
        <f t="shared" si="237"/>
        <v/>
      </c>
      <c r="X2549" s="660" t="str">
        <f t="shared" si="238"/>
        <v/>
      </c>
      <c r="Y2549" s="660" t="str">
        <f t="shared" si="239"/>
        <v/>
      </c>
    </row>
    <row r="2550" spans="1:25" ht="16" x14ac:dyDescent="0.2">
      <c r="A2550" s="679"/>
      <c r="B2550" s="679"/>
      <c r="C2550" s="715"/>
      <c r="D2550" s="715"/>
      <c r="S2550" s="660"/>
      <c r="T2550" s="660" t="str">
        <f t="shared" si="234"/>
        <v/>
      </c>
      <c r="U2550" s="660" t="str">
        <f t="shared" si="235"/>
        <v/>
      </c>
      <c r="V2550" s="660" t="str">
        <f t="shared" si="236"/>
        <v/>
      </c>
      <c r="W2550" s="660" t="str">
        <f t="shared" si="237"/>
        <v/>
      </c>
      <c r="X2550" s="660" t="str">
        <f t="shared" si="238"/>
        <v/>
      </c>
      <c r="Y2550" s="660" t="str">
        <f t="shared" si="239"/>
        <v/>
      </c>
    </row>
    <row r="2551" spans="1:25" ht="16" x14ac:dyDescent="0.2">
      <c r="A2551" s="679"/>
      <c r="B2551" s="679"/>
      <c r="C2551" s="715"/>
      <c r="D2551" s="715"/>
      <c r="S2551" s="660"/>
      <c r="T2551" s="660" t="str">
        <f t="shared" si="234"/>
        <v/>
      </c>
      <c r="U2551" s="660" t="str">
        <f t="shared" si="235"/>
        <v/>
      </c>
      <c r="V2551" s="660" t="str">
        <f t="shared" si="236"/>
        <v/>
      </c>
      <c r="W2551" s="660" t="str">
        <f t="shared" si="237"/>
        <v/>
      </c>
      <c r="X2551" s="660" t="str">
        <f t="shared" si="238"/>
        <v/>
      </c>
      <c r="Y2551" s="660" t="str">
        <f t="shared" si="239"/>
        <v/>
      </c>
    </row>
    <row r="2552" spans="1:25" ht="16" x14ac:dyDescent="0.2">
      <c r="A2552" s="679"/>
      <c r="B2552" s="679"/>
      <c r="C2552" s="715"/>
      <c r="D2552" s="715"/>
      <c r="S2552" s="660"/>
      <c r="T2552" s="660" t="str">
        <f t="shared" si="234"/>
        <v/>
      </c>
      <c r="U2552" s="660" t="str">
        <f t="shared" si="235"/>
        <v/>
      </c>
      <c r="V2552" s="660" t="str">
        <f t="shared" si="236"/>
        <v/>
      </c>
      <c r="W2552" s="660" t="str">
        <f t="shared" si="237"/>
        <v/>
      </c>
      <c r="X2552" s="660" t="str">
        <f t="shared" si="238"/>
        <v/>
      </c>
      <c r="Y2552" s="660" t="str">
        <f t="shared" si="239"/>
        <v/>
      </c>
    </row>
    <row r="2553" spans="1:25" ht="16" x14ac:dyDescent="0.2">
      <c r="A2553" s="679"/>
      <c r="B2553" s="679"/>
      <c r="C2553" s="715"/>
      <c r="D2553" s="715"/>
      <c r="S2553" s="660"/>
      <c r="T2553" s="660" t="str">
        <f t="shared" si="234"/>
        <v/>
      </c>
      <c r="U2553" s="660" t="str">
        <f t="shared" si="235"/>
        <v/>
      </c>
      <c r="V2553" s="660" t="str">
        <f t="shared" si="236"/>
        <v/>
      </c>
      <c r="W2553" s="660" t="str">
        <f t="shared" si="237"/>
        <v/>
      </c>
      <c r="X2553" s="660" t="str">
        <f t="shared" si="238"/>
        <v/>
      </c>
      <c r="Y2553" s="660" t="str">
        <f t="shared" si="239"/>
        <v/>
      </c>
    </row>
    <row r="2554" spans="1:25" ht="16" x14ac:dyDescent="0.2">
      <c r="A2554" s="679"/>
      <c r="B2554" s="679"/>
      <c r="C2554" s="715"/>
      <c r="D2554" s="715"/>
      <c r="S2554" s="660"/>
      <c r="T2554" s="660" t="str">
        <f t="shared" si="234"/>
        <v/>
      </c>
      <c r="U2554" s="660" t="str">
        <f t="shared" si="235"/>
        <v/>
      </c>
      <c r="V2554" s="660" t="str">
        <f t="shared" si="236"/>
        <v/>
      </c>
      <c r="W2554" s="660" t="str">
        <f t="shared" si="237"/>
        <v/>
      </c>
      <c r="X2554" s="660" t="str">
        <f t="shared" si="238"/>
        <v/>
      </c>
      <c r="Y2554" s="660" t="str">
        <f t="shared" si="239"/>
        <v/>
      </c>
    </row>
    <row r="2555" spans="1:25" ht="16" x14ac:dyDescent="0.2">
      <c r="A2555" s="679"/>
      <c r="B2555" s="679"/>
      <c r="C2555" s="715"/>
      <c r="D2555" s="715"/>
      <c r="S2555" s="660"/>
      <c r="T2555" s="660" t="str">
        <f t="shared" si="234"/>
        <v/>
      </c>
      <c r="U2555" s="660" t="str">
        <f t="shared" si="235"/>
        <v/>
      </c>
      <c r="V2555" s="660" t="str">
        <f t="shared" si="236"/>
        <v/>
      </c>
      <c r="W2555" s="660" t="str">
        <f t="shared" si="237"/>
        <v/>
      </c>
      <c r="X2555" s="660" t="str">
        <f t="shared" si="238"/>
        <v/>
      </c>
      <c r="Y2555" s="660" t="str">
        <f t="shared" si="239"/>
        <v/>
      </c>
    </row>
    <row r="2556" spans="1:25" ht="16" x14ac:dyDescent="0.2">
      <c r="A2556" s="679"/>
      <c r="B2556" s="679"/>
      <c r="C2556" s="715"/>
      <c r="D2556" s="715"/>
      <c r="S2556" s="660"/>
      <c r="T2556" s="660" t="str">
        <f t="shared" si="234"/>
        <v/>
      </c>
      <c r="U2556" s="660" t="str">
        <f t="shared" si="235"/>
        <v/>
      </c>
      <c r="V2556" s="660" t="str">
        <f t="shared" si="236"/>
        <v/>
      </c>
      <c r="W2556" s="660" t="str">
        <f t="shared" si="237"/>
        <v/>
      </c>
      <c r="X2556" s="660" t="str">
        <f t="shared" si="238"/>
        <v/>
      </c>
      <c r="Y2556" s="660" t="str">
        <f t="shared" si="239"/>
        <v/>
      </c>
    </row>
    <row r="2557" spans="1:25" ht="16" x14ac:dyDescent="0.2">
      <c r="A2557" s="679"/>
      <c r="B2557" s="679"/>
      <c r="C2557" s="715"/>
      <c r="D2557" s="715"/>
      <c r="S2557" s="660"/>
      <c r="T2557" s="660" t="str">
        <f t="shared" si="234"/>
        <v/>
      </c>
      <c r="U2557" s="660" t="str">
        <f t="shared" si="235"/>
        <v/>
      </c>
      <c r="V2557" s="660" t="str">
        <f t="shared" si="236"/>
        <v/>
      </c>
      <c r="W2557" s="660" t="str">
        <f t="shared" si="237"/>
        <v/>
      </c>
      <c r="X2557" s="660" t="str">
        <f t="shared" si="238"/>
        <v/>
      </c>
      <c r="Y2557" s="660" t="str">
        <f t="shared" si="239"/>
        <v/>
      </c>
    </row>
    <row r="2558" spans="1:25" ht="16" x14ac:dyDescent="0.2">
      <c r="A2558" s="679"/>
      <c r="B2558" s="679"/>
      <c r="C2558" s="715"/>
      <c r="D2558" s="715"/>
      <c r="S2558" s="660"/>
      <c r="T2558" s="660" t="str">
        <f t="shared" si="234"/>
        <v/>
      </c>
      <c r="U2558" s="660" t="str">
        <f t="shared" si="235"/>
        <v/>
      </c>
      <c r="V2558" s="660" t="str">
        <f t="shared" si="236"/>
        <v/>
      </c>
      <c r="W2558" s="660" t="str">
        <f t="shared" si="237"/>
        <v/>
      </c>
      <c r="X2558" s="660" t="str">
        <f t="shared" si="238"/>
        <v/>
      </c>
      <c r="Y2558" s="660" t="str">
        <f t="shared" si="239"/>
        <v/>
      </c>
    </row>
    <row r="2559" spans="1:25" ht="16" x14ac:dyDescent="0.2">
      <c r="A2559" s="679"/>
      <c r="B2559" s="679"/>
      <c r="C2559" s="715"/>
      <c r="D2559" s="715"/>
      <c r="S2559" s="660"/>
      <c r="T2559" s="660" t="str">
        <f t="shared" si="234"/>
        <v/>
      </c>
      <c r="U2559" s="660" t="str">
        <f t="shared" si="235"/>
        <v/>
      </c>
      <c r="V2559" s="660" t="str">
        <f t="shared" si="236"/>
        <v/>
      </c>
      <c r="W2559" s="660" t="str">
        <f t="shared" si="237"/>
        <v/>
      </c>
      <c r="X2559" s="660" t="str">
        <f t="shared" si="238"/>
        <v/>
      </c>
      <c r="Y2559" s="660" t="str">
        <f t="shared" si="239"/>
        <v/>
      </c>
    </row>
    <row r="2560" spans="1:25" ht="16" x14ac:dyDescent="0.2">
      <c r="A2560" s="679"/>
      <c r="B2560" s="679"/>
      <c r="C2560" s="715"/>
      <c r="D2560" s="715"/>
      <c r="S2560" s="660"/>
      <c r="T2560" s="660" t="str">
        <f t="shared" si="234"/>
        <v/>
      </c>
      <c r="U2560" s="660" t="str">
        <f t="shared" si="235"/>
        <v/>
      </c>
      <c r="V2560" s="660" t="str">
        <f t="shared" si="236"/>
        <v/>
      </c>
      <c r="W2560" s="660" t="str">
        <f t="shared" si="237"/>
        <v/>
      </c>
      <c r="X2560" s="660" t="str">
        <f t="shared" si="238"/>
        <v/>
      </c>
      <c r="Y2560" s="660" t="str">
        <f t="shared" si="239"/>
        <v/>
      </c>
    </row>
    <row r="2561" spans="1:25" ht="16" x14ac:dyDescent="0.2">
      <c r="A2561" s="679"/>
      <c r="B2561" s="679"/>
      <c r="C2561" s="715"/>
      <c r="D2561" s="715"/>
      <c r="S2561" s="660"/>
      <c r="T2561" s="660" t="str">
        <f t="shared" si="234"/>
        <v/>
      </c>
      <c r="U2561" s="660" t="str">
        <f t="shared" si="235"/>
        <v/>
      </c>
      <c r="V2561" s="660" t="str">
        <f t="shared" si="236"/>
        <v/>
      </c>
      <c r="W2561" s="660" t="str">
        <f t="shared" si="237"/>
        <v/>
      </c>
      <c r="X2561" s="660" t="str">
        <f t="shared" si="238"/>
        <v/>
      </c>
      <c r="Y2561" s="660" t="str">
        <f t="shared" si="239"/>
        <v/>
      </c>
    </row>
    <row r="2562" spans="1:25" ht="16" x14ac:dyDescent="0.2">
      <c r="A2562" s="679"/>
      <c r="B2562" s="679"/>
      <c r="C2562" s="715"/>
      <c r="D2562" s="715"/>
      <c r="S2562" s="660"/>
      <c r="T2562" s="660" t="str">
        <f t="shared" si="234"/>
        <v/>
      </c>
      <c r="U2562" s="660" t="str">
        <f t="shared" si="235"/>
        <v/>
      </c>
      <c r="V2562" s="660" t="str">
        <f t="shared" si="236"/>
        <v/>
      </c>
      <c r="W2562" s="660" t="str">
        <f t="shared" si="237"/>
        <v/>
      </c>
      <c r="X2562" s="660" t="str">
        <f t="shared" si="238"/>
        <v/>
      </c>
      <c r="Y2562" s="660" t="str">
        <f t="shared" si="239"/>
        <v/>
      </c>
    </row>
    <row r="2563" spans="1:25" ht="16" x14ac:dyDescent="0.2">
      <c r="A2563" s="679"/>
      <c r="B2563" s="679"/>
      <c r="C2563" s="715"/>
      <c r="D2563" s="715"/>
      <c r="S2563" s="660"/>
      <c r="T2563" s="660" t="str">
        <f t="shared" si="234"/>
        <v/>
      </c>
      <c r="U2563" s="660" t="str">
        <f t="shared" si="235"/>
        <v/>
      </c>
      <c r="V2563" s="660" t="str">
        <f t="shared" si="236"/>
        <v/>
      </c>
      <c r="W2563" s="660" t="str">
        <f t="shared" si="237"/>
        <v/>
      </c>
      <c r="X2563" s="660" t="str">
        <f t="shared" si="238"/>
        <v/>
      </c>
      <c r="Y2563" s="660" t="str">
        <f t="shared" si="239"/>
        <v/>
      </c>
    </row>
    <row r="2564" spans="1:25" ht="16" x14ac:dyDescent="0.2">
      <c r="A2564" s="679"/>
      <c r="B2564" s="679"/>
      <c r="C2564" s="715"/>
      <c r="D2564" s="715"/>
      <c r="S2564" s="660"/>
      <c r="T2564" s="660" t="str">
        <f t="shared" ref="T2564:T2627" si="240">IF(LEN($A2564)&gt;=2,LEFT($A2564,6),"")</f>
        <v/>
      </c>
      <c r="U2564" s="660" t="str">
        <f t="shared" ref="U2564:U2627" si="241">IF(LEN($A2564)&gt;=2,LEFT($A2564,5),"")</f>
        <v/>
      </c>
      <c r="V2564" s="660" t="str">
        <f t="shared" ref="V2564:V2627" si="242">IF(LEN($A2564)&gt;=2,LEFT($A2564,4),"")</f>
        <v/>
      </c>
      <c r="W2564" s="660" t="str">
        <f t="shared" ref="W2564:W2627" si="243">IF(LEN($A2564)&gt;=2,LEFT($A2564,3),"")</f>
        <v/>
      </c>
      <c r="X2564" s="660" t="str">
        <f t="shared" ref="X2564:X2627" si="244">IF(LEN($A2564)&gt;=2,LEFT($A2564,2),"")</f>
        <v/>
      </c>
      <c r="Y2564" s="660" t="str">
        <f t="shared" ref="Y2564:Y2627" si="245">IF(LEN($A2564)&gt;=2,LEFT($A2564,1),"")</f>
        <v/>
      </c>
    </row>
    <row r="2565" spans="1:25" ht="16" x14ac:dyDescent="0.2">
      <c r="A2565" s="679"/>
      <c r="B2565" s="679"/>
      <c r="C2565" s="715"/>
      <c r="D2565" s="715"/>
      <c r="S2565" s="660"/>
      <c r="T2565" s="660" t="str">
        <f t="shared" si="240"/>
        <v/>
      </c>
      <c r="U2565" s="660" t="str">
        <f t="shared" si="241"/>
        <v/>
      </c>
      <c r="V2565" s="660" t="str">
        <f t="shared" si="242"/>
        <v/>
      </c>
      <c r="W2565" s="660" t="str">
        <f t="shared" si="243"/>
        <v/>
      </c>
      <c r="X2565" s="660" t="str">
        <f t="shared" si="244"/>
        <v/>
      </c>
      <c r="Y2565" s="660" t="str">
        <f t="shared" si="245"/>
        <v/>
      </c>
    </row>
    <row r="2566" spans="1:25" ht="16" x14ac:dyDescent="0.2">
      <c r="A2566" s="679"/>
      <c r="B2566" s="679"/>
      <c r="C2566" s="715"/>
      <c r="D2566" s="715"/>
      <c r="S2566" s="660"/>
      <c r="T2566" s="660" t="str">
        <f t="shared" si="240"/>
        <v/>
      </c>
      <c r="U2566" s="660" t="str">
        <f t="shared" si="241"/>
        <v/>
      </c>
      <c r="V2566" s="660" t="str">
        <f t="shared" si="242"/>
        <v/>
      </c>
      <c r="W2566" s="660" t="str">
        <f t="shared" si="243"/>
        <v/>
      </c>
      <c r="X2566" s="660" t="str">
        <f t="shared" si="244"/>
        <v/>
      </c>
      <c r="Y2566" s="660" t="str">
        <f t="shared" si="245"/>
        <v/>
      </c>
    </row>
    <row r="2567" spans="1:25" ht="16" x14ac:dyDescent="0.2">
      <c r="A2567" s="679"/>
      <c r="B2567" s="679"/>
      <c r="C2567" s="715"/>
      <c r="D2567" s="715"/>
      <c r="S2567" s="660"/>
      <c r="T2567" s="660" t="str">
        <f t="shared" si="240"/>
        <v/>
      </c>
      <c r="U2567" s="660" t="str">
        <f t="shared" si="241"/>
        <v/>
      </c>
      <c r="V2567" s="660" t="str">
        <f t="shared" si="242"/>
        <v/>
      </c>
      <c r="W2567" s="660" t="str">
        <f t="shared" si="243"/>
        <v/>
      </c>
      <c r="X2567" s="660" t="str">
        <f t="shared" si="244"/>
        <v/>
      </c>
      <c r="Y2567" s="660" t="str">
        <f t="shared" si="245"/>
        <v/>
      </c>
    </row>
    <row r="2568" spans="1:25" ht="16" x14ac:dyDescent="0.2">
      <c r="A2568" s="679"/>
      <c r="B2568" s="679"/>
      <c r="C2568" s="715"/>
      <c r="D2568" s="715"/>
      <c r="S2568" s="660"/>
      <c r="T2568" s="660" t="str">
        <f t="shared" si="240"/>
        <v/>
      </c>
      <c r="U2568" s="660" t="str">
        <f t="shared" si="241"/>
        <v/>
      </c>
      <c r="V2568" s="660" t="str">
        <f t="shared" si="242"/>
        <v/>
      </c>
      <c r="W2568" s="660" t="str">
        <f t="shared" si="243"/>
        <v/>
      </c>
      <c r="X2568" s="660" t="str">
        <f t="shared" si="244"/>
        <v/>
      </c>
      <c r="Y2568" s="660" t="str">
        <f t="shared" si="245"/>
        <v/>
      </c>
    </row>
    <row r="2569" spans="1:25" ht="16" x14ac:dyDescent="0.2">
      <c r="A2569" s="679"/>
      <c r="B2569" s="679"/>
      <c r="C2569" s="715"/>
      <c r="D2569" s="715"/>
      <c r="S2569" s="660"/>
      <c r="T2569" s="660" t="str">
        <f t="shared" si="240"/>
        <v/>
      </c>
      <c r="U2569" s="660" t="str">
        <f t="shared" si="241"/>
        <v/>
      </c>
      <c r="V2569" s="660" t="str">
        <f t="shared" si="242"/>
        <v/>
      </c>
      <c r="W2569" s="660" t="str">
        <f t="shared" si="243"/>
        <v/>
      </c>
      <c r="X2569" s="660" t="str">
        <f t="shared" si="244"/>
        <v/>
      </c>
      <c r="Y2569" s="660" t="str">
        <f t="shared" si="245"/>
        <v/>
      </c>
    </row>
    <row r="2570" spans="1:25" ht="16" x14ac:dyDescent="0.2">
      <c r="A2570" s="679"/>
      <c r="B2570" s="679"/>
      <c r="C2570" s="715"/>
      <c r="D2570" s="715"/>
      <c r="S2570" s="660"/>
      <c r="T2570" s="660" t="str">
        <f t="shared" si="240"/>
        <v/>
      </c>
      <c r="U2570" s="660" t="str">
        <f t="shared" si="241"/>
        <v/>
      </c>
      <c r="V2570" s="660" t="str">
        <f t="shared" si="242"/>
        <v/>
      </c>
      <c r="W2570" s="660" t="str">
        <f t="shared" si="243"/>
        <v/>
      </c>
      <c r="X2570" s="660" t="str">
        <f t="shared" si="244"/>
        <v/>
      </c>
      <c r="Y2570" s="660" t="str">
        <f t="shared" si="245"/>
        <v/>
      </c>
    </row>
    <row r="2571" spans="1:25" ht="16" x14ac:dyDescent="0.2">
      <c r="A2571" s="679"/>
      <c r="B2571" s="679"/>
      <c r="C2571" s="715"/>
      <c r="D2571" s="715"/>
      <c r="S2571" s="660"/>
      <c r="T2571" s="660" t="str">
        <f t="shared" si="240"/>
        <v/>
      </c>
      <c r="U2571" s="660" t="str">
        <f t="shared" si="241"/>
        <v/>
      </c>
      <c r="V2571" s="660" t="str">
        <f t="shared" si="242"/>
        <v/>
      </c>
      <c r="W2571" s="660" t="str">
        <f t="shared" si="243"/>
        <v/>
      </c>
      <c r="X2571" s="660" t="str">
        <f t="shared" si="244"/>
        <v/>
      </c>
      <c r="Y2571" s="660" t="str">
        <f t="shared" si="245"/>
        <v/>
      </c>
    </row>
    <row r="2572" spans="1:25" ht="16" x14ac:dyDescent="0.2">
      <c r="A2572" s="679"/>
      <c r="B2572" s="679"/>
      <c r="C2572" s="715"/>
      <c r="D2572" s="715"/>
      <c r="S2572" s="660"/>
      <c r="T2572" s="660" t="str">
        <f t="shared" si="240"/>
        <v/>
      </c>
      <c r="U2572" s="660" t="str">
        <f t="shared" si="241"/>
        <v/>
      </c>
      <c r="V2572" s="660" t="str">
        <f t="shared" si="242"/>
        <v/>
      </c>
      <c r="W2572" s="660" t="str">
        <f t="shared" si="243"/>
        <v/>
      </c>
      <c r="X2572" s="660" t="str">
        <f t="shared" si="244"/>
        <v/>
      </c>
      <c r="Y2572" s="660" t="str">
        <f t="shared" si="245"/>
        <v/>
      </c>
    </row>
    <row r="2573" spans="1:25" ht="16" x14ac:dyDescent="0.2">
      <c r="A2573" s="679"/>
      <c r="B2573" s="679"/>
      <c r="C2573" s="715"/>
      <c r="D2573" s="715"/>
      <c r="S2573" s="660"/>
      <c r="T2573" s="660" t="str">
        <f t="shared" si="240"/>
        <v/>
      </c>
      <c r="U2573" s="660" t="str">
        <f t="shared" si="241"/>
        <v/>
      </c>
      <c r="V2573" s="660" t="str">
        <f t="shared" si="242"/>
        <v/>
      </c>
      <c r="W2573" s="660" t="str">
        <f t="shared" si="243"/>
        <v/>
      </c>
      <c r="X2573" s="660" t="str">
        <f t="shared" si="244"/>
        <v/>
      </c>
      <c r="Y2573" s="660" t="str">
        <f t="shared" si="245"/>
        <v/>
      </c>
    </row>
    <row r="2574" spans="1:25" ht="16" x14ac:dyDescent="0.2">
      <c r="A2574" s="679"/>
      <c r="B2574" s="679"/>
      <c r="C2574" s="715"/>
      <c r="D2574" s="715"/>
      <c r="S2574" s="660"/>
      <c r="T2574" s="660" t="str">
        <f t="shared" si="240"/>
        <v/>
      </c>
      <c r="U2574" s="660" t="str">
        <f t="shared" si="241"/>
        <v/>
      </c>
      <c r="V2574" s="660" t="str">
        <f t="shared" si="242"/>
        <v/>
      </c>
      <c r="W2574" s="660" t="str">
        <f t="shared" si="243"/>
        <v/>
      </c>
      <c r="X2574" s="660" t="str">
        <f t="shared" si="244"/>
        <v/>
      </c>
      <c r="Y2574" s="660" t="str">
        <f t="shared" si="245"/>
        <v/>
      </c>
    </row>
    <row r="2575" spans="1:25" ht="16" x14ac:dyDescent="0.2">
      <c r="A2575" s="679"/>
      <c r="B2575" s="679"/>
      <c r="C2575" s="715"/>
      <c r="D2575" s="715"/>
      <c r="S2575" s="660"/>
      <c r="T2575" s="660" t="str">
        <f t="shared" si="240"/>
        <v/>
      </c>
      <c r="U2575" s="660" t="str">
        <f t="shared" si="241"/>
        <v/>
      </c>
      <c r="V2575" s="660" t="str">
        <f t="shared" si="242"/>
        <v/>
      </c>
      <c r="W2575" s="660" t="str">
        <f t="shared" si="243"/>
        <v/>
      </c>
      <c r="X2575" s="660" t="str">
        <f t="shared" si="244"/>
        <v/>
      </c>
      <c r="Y2575" s="660" t="str">
        <f t="shared" si="245"/>
        <v/>
      </c>
    </row>
    <row r="2576" spans="1:25" ht="16" x14ac:dyDescent="0.2">
      <c r="A2576" s="679"/>
      <c r="B2576" s="679"/>
      <c r="C2576" s="715"/>
      <c r="D2576" s="715"/>
      <c r="S2576" s="660"/>
      <c r="T2576" s="660" t="str">
        <f t="shared" si="240"/>
        <v/>
      </c>
      <c r="U2576" s="660" t="str">
        <f t="shared" si="241"/>
        <v/>
      </c>
      <c r="V2576" s="660" t="str">
        <f t="shared" si="242"/>
        <v/>
      </c>
      <c r="W2576" s="660" t="str">
        <f t="shared" si="243"/>
        <v/>
      </c>
      <c r="X2576" s="660" t="str">
        <f t="shared" si="244"/>
        <v/>
      </c>
      <c r="Y2576" s="660" t="str">
        <f t="shared" si="245"/>
        <v/>
      </c>
    </row>
    <row r="2577" spans="1:25" ht="16" x14ac:dyDescent="0.2">
      <c r="A2577" s="679"/>
      <c r="B2577" s="679"/>
      <c r="C2577" s="715"/>
      <c r="D2577" s="715"/>
      <c r="S2577" s="660"/>
      <c r="T2577" s="660" t="str">
        <f t="shared" si="240"/>
        <v/>
      </c>
      <c r="U2577" s="660" t="str">
        <f t="shared" si="241"/>
        <v/>
      </c>
      <c r="V2577" s="660" t="str">
        <f t="shared" si="242"/>
        <v/>
      </c>
      <c r="W2577" s="660" t="str">
        <f t="shared" si="243"/>
        <v/>
      </c>
      <c r="X2577" s="660" t="str">
        <f t="shared" si="244"/>
        <v/>
      </c>
      <c r="Y2577" s="660" t="str">
        <f t="shared" si="245"/>
        <v/>
      </c>
    </row>
    <row r="2578" spans="1:25" ht="16" x14ac:dyDescent="0.2">
      <c r="A2578" s="679"/>
      <c r="B2578" s="679"/>
      <c r="C2578" s="715"/>
      <c r="D2578" s="715"/>
      <c r="S2578" s="660"/>
      <c r="T2578" s="660" t="str">
        <f t="shared" si="240"/>
        <v/>
      </c>
      <c r="U2578" s="660" t="str">
        <f t="shared" si="241"/>
        <v/>
      </c>
      <c r="V2578" s="660" t="str">
        <f t="shared" si="242"/>
        <v/>
      </c>
      <c r="W2578" s="660" t="str">
        <f t="shared" si="243"/>
        <v/>
      </c>
      <c r="X2578" s="660" t="str">
        <f t="shared" si="244"/>
        <v/>
      </c>
      <c r="Y2578" s="660" t="str">
        <f t="shared" si="245"/>
        <v/>
      </c>
    </row>
    <row r="2579" spans="1:25" ht="16" x14ac:dyDescent="0.2">
      <c r="A2579" s="679"/>
      <c r="B2579" s="679"/>
      <c r="C2579" s="715"/>
      <c r="D2579" s="715"/>
      <c r="S2579" s="660"/>
      <c r="T2579" s="660" t="str">
        <f t="shared" si="240"/>
        <v/>
      </c>
      <c r="U2579" s="660" t="str">
        <f t="shared" si="241"/>
        <v/>
      </c>
      <c r="V2579" s="660" t="str">
        <f t="shared" si="242"/>
        <v/>
      </c>
      <c r="W2579" s="660" t="str">
        <f t="shared" si="243"/>
        <v/>
      </c>
      <c r="X2579" s="660" t="str">
        <f t="shared" si="244"/>
        <v/>
      </c>
      <c r="Y2579" s="660" t="str">
        <f t="shared" si="245"/>
        <v/>
      </c>
    </row>
    <row r="2580" spans="1:25" ht="16" x14ac:dyDescent="0.2">
      <c r="A2580" s="679"/>
      <c r="B2580" s="679"/>
      <c r="C2580" s="715"/>
      <c r="D2580" s="715"/>
      <c r="S2580" s="660"/>
      <c r="T2580" s="660" t="str">
        <f t="shared" si="240"/>
        <v/>
      </c>
      <c r="U2580" s="660" t="str">
        <f t="shared" si="241"/>
        <v/>
      </c>
      <c r="V2580" s="660" t="str">
        <f t="shared" si="242"/>
        <v/>
      </c>
      <c r="W2580" s="660" t="str">
        <f t="shared" si="243"/>
        <v/>
      </c>
      <c r="X2580" s="660" t="str">
        <f t="shared" si="244"/>
        <v/>
      </c>
      <c r="Y2580" s="660" t="str">
        <f t="shared" si="245"/>
        <v/>
      </c>
    </row>
    <row r="2581" spans="1:25" ht="16" x14ac:dyDescent="0.2">
      <c r="A2581" s="679"/>
      <c r="B2581" s="679"/>
      <c r="C2581" s="715"/>
      <c r="D2581" s="715"/>
      <c r="S2581" s="660"/>
      <c r="T2581" s="660" t="str">
        <f t="shared" si="240"/>
        <v/>
      </c>
      <c r="U2581" s="660" t="str">
        <f t="shared" si="241"/>
        <v/>
      </c>
      <c r="V2581" s="660" t="str">
        <f t="shared" si="242"/>
        <v/>
      </c>
      <c r="W2581" s="660" t="str">
        <f t="shared" si="243"/>
        <v/>
      </c>
      <c r="X2581" s="660" t="str">
        <f t="shared" si="244"/>
        <v/>
      </c>
      <c r="Y2581" s="660" t="str">
        <f t="shared" si="245"/>
        <v/>
      </c>
    </row>
    <row r="2582" spans="1:25" ht="16" x14ac:dyDescent="0.2">
      <c r="A2582" s="679"/>
      <c r="B2582" s="679"/>
      <c r="C2582" s="715"/>
      <c r="D2582" s="715"/>
      <c r="S2582" s="660"/>
      <c r="T2582" s="660" t="str">
        <f t="shared" si="240"/>
        <v/>
      </c>
      <c r="U2582" s="660" t="str">
        <f t="shared" si="241"/>
        <v/>
      </c>
      <c r="V2582" s="660" t="str">
        <f t="shared" si="242"/>
        <v/>
      </c>
      <c r="W2582" s="660" t="str">
        <f t="shared" si="243"/>
        <v/>
      </c>
      <c r="X2582" s="660" t="str">
        <f t="shared" si="244"/>
        <v/>
      </c>
      <c r="Y2582" s="660" t="str">
        <f t="shared" si="245"/>
        <v/>
      </c>
    </row>
    <row r="2583" spans="1:25" ht="16" x14ac:dyDescent="0.2">
      <c r="A2583" s="679"/>
      <c r="B2583" s="679"/>
      <c r="C2583" s="715"/>
      <c r="D2583" s="715"/>
      <c r="S2583" s="660"/>
      <c r="T2583" s="660" t="str">
        <f t="shared" si="240"/>
        <v/>
      </c>
      <c r="U2583" s="660" t="str">
        <f t="shared" si="241"/>
        <v/>
      </c>
      <c r="V2583" s="660" t="str">
        <f t="shared" si="242"/>
        <v/>
      </c>
      <c r="W2583" s="660" t="str">
        <f t="shared" si="243"/>
        <v/>
      </c>
      <c r="X2583" s="660" t="str">
        <f t="shared" si="244"/>
        <v/>
      </c>
      <c r="Y2583" s="660" t="str">
        <f t="shared" si="245"/>
        <v/>
      </c>
    </row>
    <row r="2584" spans="1:25" ht="16" x14ac:dyDescent="0.2">
      <c r="A2584" s="679"/>
      <c r="B2584" s="679"/>
      <c r="C2584" s="715"/>
      <c r="D2584" s="715"/>
      <c r="S2584" s="660"/>
      <c r="T2584" s="660" t="str">
        <f t="shared" si="240"/>
        <v/>
      </c>
      <c r="U2584" s="660" t="str">
        <f t="shared" si="241"/>
        <v/>
      </c>
      <c r="V2584" s="660" t="str">
        <f t="shared" si="242"/>
        <v/>
      </c>
      <c r="W2584" s="660" t="str">
        <f t="shared" si="243"/>
        <v/>
      </c>
      <c r="X2584" s="660" t="str">
        <f t="shared" si="244"/>
        <v/>
      </c>
      <c r="Y2584" s="660" t="str">
        <f t="shared" si="245"/>
        <v/>
      </c>
    </row>
    <row r="2585" spans="1:25" ht="16" x14ac:dyDescent="0.2">
      <c r="A2585" s="679"/>
      <c r="B2585" s="679"/>
      <c r="C2585" s="715"/>
      <c r="D2585" s="715"/>
      <c r="S2585" s="660"/>
      <c r="T2585" s="660" t="str">
        <f t="shared" si="240"/>
        <v/>
      </c>
      <c r="U2585" s="660" t="str">
        <f t="shared" si="241"/>
        <v/>
      </c>
      <c r="V2585" s="660" t="str">
        <f t="shared" si="242"/>
        <v/>
      </c>
      <c r="W2585" s="660" t="str">
        <f t="shared" si="243"/>
        <v/>
      </c>
      <c r="X2585" s="660" t="str">
        <f t="shared" si="244"/>
        <v/>
      </c>
      <c r="Y2585" s="660" t="str">
        <f t="shared" si="245"/>
        <v/>
      </c>
    </row>
    <row r="2586" spans="1:25" ht="16" x14ac:dyDescent="0.2">
      <c r="A2586" s="679"/>
      <c r="B2586" s="679"/>
      <c r="C2586" s="715"/>
      <c r="D2586" s="715"/>
      <c r="S2586" s="660"/>
      <c r="T2586" s="660" t="str">
        <f t="shared" si="240"/>
        <v/>
      </c>
      <c r="U2586" s="660" t="str">
        <f t="shared" si="241"/>
        <v/>
      </c>
      <c r="V2586" s="660" t="str">
        <f t="shared" si="242"/>
        <v/>
      </c>
      <c r="W2586" s="660" t="str">
        <f t="shared" si="243"/>
        <v/>
      </c>
      <c r="X2586" s="660" t="str">
        <f t="shared" si="244"/>
        <v/>
      </c>
      <c r="Y2586" s="660" t="str">
        <f t="shared" si="245"/>
        <v/>
      </c>
    </row>
    <row r="2587" spans="1:25" ht="16" x14ac:dyDescent="0.2">
      <c r="A2587" s="679"/>
      <c r="B2587" s="679"/>
      <c r="C2587" s="715"/>
      <c r="D2587" s="715"/>
      <c r="S2587" s="660"/>
      <c r="T2587" s="660" t="str">
        <f t="shared" si="240"/>
        <v/>
      </c>
      <c r="U2587" s="660" t="str">
        <f t="shared" si="241"/>
        <v/>
      </c>
      <c r="V2587" s="660" t="str">
        <f t="shared" si="242"/>
        <v/>
      </c>
      <c r="W2587" s="660" t="str">
        <f t="shared" si="243"/>
        <v/>
      </c>
      <c r="X2587" s="660" t="str">
        <f t="shared" si="244"/>
        <v/>
      </c>
      <c r="Y2587" s="660" t="str">
        <f t="shared" si="245"/>
        <v/>
      </c>
    </row>
    <row r="2588" spans="1:25" ht="16" x14ac:dyDescent="0.2">
      <c r="A2588" s="679"/>
      <c r="B2588" s="679"/>
      <c r="C2588" s="715"/>
      <c r="D2588" s="715"/>
      <c r="S2588" s="660"/>
      <c r="T2588" s="660" t="str">
        <f t="shared" si="240"/>
        <v/>
      </c>
      <c r="U2588" s="660" t="str">
        <f t="shared" si="241"/>
        <v/>
      </c>
      <c r="V2588" s="660" t="str">
        <f t="shared" si="242"/>
        <v/>
      </c>
      <c r="W2588" s="660" t="str">
        <f t="shared" si="243"/>
        <v/>
      </c>
      <c r="X2588" s="660" t="str">
        <f t="shared" si="244"/>
        <v/>
      </c>
      <c r="Y2588" s="660" t="str">
        <f t="shared" si="245"/>
        <v/>
      </c>
    </row>
    <row r="2589" spans="1:25" ht="16" x14ac:dyDescent="0.2">
      <c r="A2589" s="679"/>
      <c r="B2589" s="679"/>
      <c r="C2589" s="715"/>
      <c r="D2589" s="715"/>
      <c r="S2589" s="660"/>
      <c r="T2589" s="660" t="str">
        <f t="shared" si="240"/>
        <v/>
      </c>
      <c r="U2589" s="660" t="str">
        <f t="shared" si="241"/>
        <v/>
      </c>
      <c r="V2589" s="660" t="str">
        <f t="shared" si="242"/>
        <v/>
      </c>
      <c r="W2589" s="660" t="str">
        <f t="shared" si="243"/>
        <v/>
      </c>
      <c r="X2589" s="660" t="str">
        <f t="shared" si="244"/>
        <v/>
      </c>
      <c r="Y2589" s="660" t="str">
        <f t="shared" si="245"/>
        <v/>
      </c>
    </row>
    <row r="2590" spans="1:25" ht="16" x14ac:dyDescent="0.2">
      <c r="A2590" s="679"/>
      <c r="B2590" s="679"/>
      <c r="C2590" s="715"/>
      <c r="D2590" s="715"/>
      <c r="S2590" s="660"/>
      <c r="T2590" s="660" t="str">
        <f t="shared" si="240"/>
        <v/>
      </c>
      <c r="U2590" s="660" t="str">
        <f t="shared" si="241"/>
        <v/>
      </c>
      <c r="V2590" s="660" t="str">
        <f t="shared" si="242"/>
        <v/>
      </c>
      <c r="W2590" s="660" t="str">
        <f t="shared" si="243"/>
        <v/>
      </c>
      <c r="X2590" s="660" t="str">
        <f t="shared" si="244"/>
        <v/>
      </c>
      <c r="Y2590" s="660" t="str">
        <f t="shared" si="245"/>
        <v/>
      </c>
    </row>
    <row r="2591" spans="1:25" ht="16" x14ac:dyDescent="0.2">
      <c r="A2591" s="679"/>
      <c r="B2591" s="679"/>
      <c r="C2591" s="715"/>
      <c r="D2591" s="715"/>
      <c r="S2591" s="660"/>
      <c r="T2591" s="660" t="str">
        <f t="shared" si="240"/>
        <v/>
      </c>
      <c r="U2591" s="660" t="str">
        <f t="shared" si="241"/>
        <v/>
      </c>
      <c r="V2591" s="660" t="str">
        <f t="shared" si="242"/>
        <v/>
      </c>
      <c r="W2591" s="660" t="str">
        <f t="shared" si="243"/>
        <v/>
      </c>
      <c r="X2591" s="660" t="str">
        <f t="shared" si="244"/>
        <v/>
      </c>
      <c r="Y2591" s="660" t="str">
        <f t="shared" si="245"/>
        <v/>
      </c>
    </row>
    <row r="2592" spans="1:25" ht="16" x14ac:dyDescent="0.2">
      <c r="A2592" s="679"/>
      <c r="B2592" s="679"/>
      <c r="C2592" s="715"/>
      <c r="D2592" s="715"/>
      <c r="S2592" s="660"/>
      <c r="T2592" s="660" t="str">
        <f t="shared" si="240"/>
        <v/>
      </c>
      <c r="U2592" s="660" t="str">
        <f t="shared" si="241"/>
        <v/>
      </c>
      <c r="V2592" s="660" t="str">
        <f t="shared" si="242"/>
        <v/>
      </c>
      <c r="W2592" s="660" t="str">
        <f t="shared" si="243"/>
        <v/>
      </c>
      <c r="X2592" s="660" t="str">
        <f t="shared" si="244"/>
        <v/>
      </c>
      <c r="Y2592" s="660" t="str">
        <f t="shared" si="245"/>
        <v/>
      </c>
    </row>
    <row r="2593" spans="1:25" ht="16" x14ac:dyDescent="0.2">
      <c r="A2593" s="679"/>
      <c r="B2593" s="679"/>
      <c r="C2593" s="715"/>
      <c r="D2593" s="715"/>
      <c r="S2593" s="660"/>
      <c r="T2593" s="660" t="str">
        <f t="shared" si="240"/>
        <v/>
      </c>
      <c r="U2593" s="660" t="str">
        <f t="shared" si="241"/>
        <v/>
      </c>
      <c r="V2593" s="660" t="str">
        <f t="shared" si="242"/>
        <v/>
      </c>
      <c r="W2593" s="660" t="str">
        <f t="shared" si="243"/>
        <v/>
      </c>
      <c r="X2593" s="660" t="str">
        <f t="shared" si="244"/>
        <v/>
      </c>
      <c r="Y2593" s="660" t="str">
        <f t="shared" si="245"/>
        <v/>
      </c>
    </row>
    <row r="2594" spans="1:25" ht="16" x14ac:dyDescent="0.2">
      <c r="A2594" s="679"/>
      <c r="B2594" s="679"/>
      <c r="C2594" s="715"/>
      <c r="D2594" s="715"/>
      <c r="S2594" s="660"/>
      <c r="T2594" s="660" t="str">
        <f t="shared" si="240"/>
        <v/>
      </c>
      <c r="U2594" s="660" t="str">
        <f t="shared" si="241"/>
        <v/>
      </c>
      <c r="V2594" s="660" t="str">
        <f t="shared" si="242"/>
        <v/>
      </c>
      <c r="W2594" s="660" t="str">
        <f t="shared" si="243"/>
        <v/>
      </c>
      <c r="X2594" s="660" t="str">
        <f t="shared" si="244"/>
        <v/>
      </c>
      <c r="Y2594" s="660" t="str">
        <f t="shared" si="245"/>
        <v/>
      </c>
    </row>
    <row r="2595" spans="1:25" ht="16" x14ac:dyDescent="0.2">
      <c r="A2595" s="679"/>
      <c r="B2595" s="679"/>
      <c r="C2595" s="715"/>
      <c r="D2595" s="715"/>
      <c r="S2595" s="660"/>
      <c r="T2595" s="660" t="str">
        <f t="shared" si="240"/>
        <v/>
      </c>
      <c r="U2595" s="660" t="str">
        <f t="shared" si="241"/>
        <v/>
      </c>
      <c r="V2595" s="660" t="str">
        <f t="shared" si="242"/>
        <v/>
      </c>
      <c r="W2595" s="660" t="str">
        <f t="shared" si="243"/>
        <v/>
      </c>
      <c r="X2595" s="660" t="str">
        <f t="shared" si="244"/>
        <v/>
      </c>
      <c r="Y2595" s="660" t="str">
        <f t="shared" si="245"/>
        <v/>
      </c>
    </row>
    <row r="2596" spans="1:25" ht="16" x14ac:dyDescent="0.2">
      <c r="A2596" s="679"/>
      <c r="B2596" s="679"/>
      <c r="C2596" s="715"/>
      <c r="D2596" s="715"/>
      <c r="S2596" s="660"/>
      <c r="T2596" s="660" t="str">
        <f t="shared" si="240"/>
        <v/>
      </c>
      <c r="U2596" s="660" t="str">
        <f t="shared" si="241"/>
        <v/>
      </c>
      <c r="V2596" s="660" t="str">
        <f t="shared" si="242"/>
        <v/>
      </c>
      <c r="W2596" s="660" t="str">
        <f t="shared" si="243"/>
        <v/>
      </c>
      <c r="X2596" s="660" t="str">
        <f t="shared" si="244"/>
        <v/>
      </c>
      <c r="Y2596" s="660" t="str">
        <f t="shared" si="245"/>
        <v/>
      </c>
    </row>
    <row r="2597" spans="1:25" ht="16" x14ac:dyDescent="0.2">
      <c r="A2597" s="679"/>
      <c r="B2597" s="679"/>
      <c r="C2597" s="715"/>
      <c r="D2597" s="715"/>
      <c r="S2597" s="660"/>
      <c r="T2597" s="660" t="str">
        <f t="shared" si="240"/>
        <v/>
      </c>
      <c r="U2597" s="660" t="str">
        <f t="shared" si="241"/>
        <v/>
      </c>
      <c r="V2597" s="660" t="str">
        <f t="shared" si="242"/>
        <v/>
      </c>
      <c r="W2597" s="660" t="str">
        <f t="shared" si="243"/>
        <v/>
      </c>
      <c r="X2597" s="660" t="str">
        <f t="shared" si="244"/>
        <v/>
      </c>
      <c r="Y2597" s="660" t="str">
        <f t="shared" si="245"/>
        <v/>
      </c>
    </row>
    <row r="2598" spans="1:25" ht="16" x14ac:dyDescent="0.2">
      <c r="A2598" s="679"/>
      <c r="B2598" s="679"/>
      <c r="C2598" s="715"/>
      <c r="D2598" s="715"/>
      <c r="S2598" s="660"/>
      <c r="T2598" s="660" t="str">
        <f t="shared" si="240"/>
        <v/>
      </c>
      <c r="U2598" s="660" t="str">
        <f t="shared" si="241"/>
        <v/>
      </c>
      <c r="V2598" s="660" t="str">
        <f t="shared" si="242"/>
        <v/>
      </c>
      <c r="W2598" s="660" t="str">
        <f t="shared" si="243"/>
        <v/>
      </c>
      <c r="X2598" s="660" t="str">
        <f t="shared" si="244"/>
        <v/>
      </c>
      <c r="Y2598" s="660" t="str">
        <f t="shared" si="245"/>
        <v/>
      </c>
    </row>
    <row r="2599" spans="1:25" ht="16" x14ac:dyDescent="0.2">
      <c r="A2599" s="679"/>
      <c r="B2599" s="679"/>
      <c r="C2599" s="715"/>
      <c r="D2599" s="715"/>
      <c r="S2599" s="660"/>
      <c r="T2599" s="660" t="str">
        <f t="shared" si="240"/>
        <v/>
      </c>
      <c r="U2599" s="660" t="str">
        <f t="shared" si="241"/>
        <v/>
      </c>
      <c r="V2599" s="660" t="str">
        <f t="shared" si="242"/>
        <v/>
      </c>
      <c r="W2599" s="660" t="str">
        <f t="shared" si="243"/>
        <v/>
      </c>
      <c r="X2599" s="660" t="str">
        <f t="shared" si="244"/>
        <v/>
      </c>
      <c r="Y2599" s="660" t="str">
        <f t="shared" si="245"/>
        <v/>
      </c>
    </row>
    <row r="2600" spans="1:25" ht="16" x14ac:dyDescent="0.2">
      <c r="A2600" s="679"/>
      <c r="B2600" s="679"/>
      <c r="C2600" s="715"/>
      <c r="D2600" s="715"/>
      <c r="S2600" s="660"/>
      <c r="T2600" s="660" t="str">
        <f t="shared" si="240"/>
        <v/>
      </c>
      <c r="U2600" s="660" t="str">
        <f t="shared" si="241"/>
        <v/>
      </c>
      <c r="V2600" s="660" t="str">
        <f t="shared" si="242"/>
        <v/>
      </c>
      <c r="W2600" s="660" t="str">
        <f t="shared" si="243"/>
        <v/>
      </c>
      <c r="X2600" s="660" t="str">
        <f t="shared" si="244"/>
        <v/>
      </c>
      <c r="Y2600" s="660" t="str">
        <f t="shared" si="245"/>
        <v/>
      </c>
    </row>
    <row r="2601" spans="1:25" ht="16" x14ac:dyDescent="0.2">
      <c r="A2601" s="679"/>
      <c r="B2601" s="679"/>
      <c r="C2601" s="715"/>
      <c r="D2601" s="715"/>
      <c r="S2601" s="660"/>
      <c r="T2601" s="660" t="str">
        <f t="shared" si="240"/>
        <v/>
      </c>
      <c r="U2601" s="660" t="str">
        <f t="shared" si="241"/>
        <v/>
      </c>
      <c r="V2601" s="660" t="str">
        <f t="shared" si="242"/>
        <v/>
      </c>
      <c r="W2601" s="660" t="str">
        <f t="shared" si="243"/>
        <v/>
      </c>
      <c r="X2601" s="660" t="str">
        <f t="shared" si="244"/>
        <v/>
      </c>
      <c r="Y2601" s="660" t="str">
        <f t="shared" si="245"/>
        <v/>
      </c>
    </row>
    <row r="2602" spans="1:25" ht="16" x14ac:dyDescent="0.2">
      <c r="A2602" s="679"/>
      <c r="B2602" s="679"/>
      <c r="C2602" s="715"/>
      <c r="D2602" s="715"/>
      <c r="S2602" s="660"/>
      <c r="T2602" s="660" t="str">
        <f t="shared" si="240"/>
        <v/>
      </c>
      <c r="U2602" s="660" t="str">
        <f t="shared" si="241"/>
        <v/>
      </c>
      <c r="V2602" s="660" t="str">
        <f t="shared" si="242"/>
        <v/>
      </c>
      <c r="W2602" s="660" t="str">
        <f t="shared" si="243"/>
        <v/>
      </c>
      <c r="X2602" s="660" t="str">
        <f t="shared" si="244"/>
        <v/>
      </c>
      <c r="Y2602" s="660" t="str">
        <f t="shared" si="245"/>
        <v/>
      </c>
    </row>
    <row r="2603" spans="1:25" ht="16" x14ac:dyDescent="0.2">
      <c r="A2603" s="679"/>
      <c r="B2603" s="679"/>
      <c r="C2603" s="715"/>
      <c r="D2603" s="715"/>
      <c r="S2603" s="660"/>
      <c r="T2603" s="660" t="str">
        <f t="shared" si="240"/>
        <v/>
      </c>
      <c r="U2603" s="660" t="str">
        <f t="shared" si="241"/>
        <v/>
      </c>
      <c r="V2603" s="660" t="str">
        <f t="shared" si="242"/>
        <v/>
      </c>
      <c r="W2603" s="660" t="str">
        <f t="shared" si="243"/>
        <v/>
      </c>
      <c r="X2603" s="660" t="str">
        <f t="shared" si="244"/>
        <v/>
      </c>
      <c r="Y2603" s="660" t="str">
        <f t="shared" si="245"/>
        <v/>
      </c>
    </row>
    <row r="2604" spans="1:25" ht="16" x14ac:dyDescent="0.2">
      <c r="A2604" s="679"/>
      <c r="B2604" s="679"/>
      <c r="C2604" s="715"/>
      <c r="D2604" s="715"/>
      <c r="S2604" s="660"/>
      <c r="T2604" s="660" t="str">
        <f t="shared" si="240"/>
        <v/>
      </c>
      <c r="U2604" s="660" t="str">
        <f t="shared" si="241"/>
        <v/>
      </c>
      <c r="V2604" s="660" t="str">
        <f t="shared" si="242"/>
        <v/>
      </c>
      <c r="W2604" s="660" t="str">
        <f t="shared" si="243"/>
        <v/>
      </c>
      <c r="X2604" s="660" t="str">
        <f t="shared" si="244"/>
        <v/>
      </c>
      <c r="Y2604" s="660" t="str">
        <f t="shared" si="245"/>
        <v/>
      </c>
    </row>
    <row r="2605" spans="1:25" ht="16" x14ac:dyDescent="0.2">
      <c r="A2605" s="679"/>
      <c r="B2605" s="679"/>
      <c r="C2605" s="715"/>
      <c r="D2605" s="715"/>
      <c r="S2605" s="660"/>
      <c r="T2605" s="660" t="str">
        <f t="shared" si="240"/>
        <v/>
      </c>
      <c r="U2605" s="660" t="str">
        <f t="shared" si="241"/>
        <v/>
      </c>
      <c r="V2605" s="660" t="str">
        <f t="shared" si="242"/>
        <v/>
      </c>
      <c r="W2605" s="660" t="str">
        <f t="shared" si="243"/>
        <v/>
      </c>
      <c r="X2605" s="660" t="str">
        <f t="shared" si="244"/>
        <v/>
      </c>
      <c r="Y2605" s="660" t="str">
        <f t="shared" si="245"/>
        <v/>
      </c>
    </row>
    <row r="2606" spans="1:25" ht="16" x14ac:dyDescent="0.2">
      <c r="A2606" s="679"/>
      <c r="B2606" s="679"/>
      <c r="C2606" s="715"/>
      <c r="D2606" s="715"/>
      <c r="S2606" s="660"/>
      <c r="T2606" s="660" t="str">
        <f t="shared" si="240"/>
        <v/>
      </c>
      <c r="U2606" s="660" t="str">
        <f t="shared" si="241"/>
        <v/>
      </c>
      <c r="V2606" s="660" t="str">
        <f t="shared" si="242"/>
        <v/>
      </c>
      <c r="W2606" s="660" t="str">
        <f t="shared" si="243"/>
        <v/>
      </c>
      <c r="X2606" s="660" t="str">
        <f t="shared" si="244"/>
        <v/>
      </c>
      <c r="Y2606" s="660" t="str">
        <f t="shared" si="245"/>
        <v/>
      </c>
    </row>
    <row r="2607" spans="1:25" ht="16" x14ac:dyDescent="0.2">
      <c r="A2607" s="679"/>
      <c r="B2607" s="679"/>
      <c r="C2607" s="715"/>
      <c r="D2607" s="715"/>
      <c r="S2607" s="660"/>
      <c r="T2607" s="660" t="str">
        <f t="shared" si="240"/>
        <v/>
      </c>
      <c r="U2607" s="660" t="str">
        <f t="shared" si="241"/>
        <v/>
      </c>
      <c r="V2607" s="660" t="str">
        <f t="shared" si="242"/>
        <v/>
      </c>
      <c r="W2607" s="660" t="str">
        <f t="shared" si="243"/>
        <v/>
      </c>
      <c r="X2607" s="660" t="str">
        <f t="shared" si="244"/>
        <v/>
      </c>
      <c r="Y2607" s="660" t="str">
        <f t="shared" si="245"/>
        <v/>
      </c>
    </row>
    <row r="2608" spans="1:25" ht="16" x14ac:dyDescent="0.2">
      <c r="A2608" s="679"/>
      <c r="B2608" s="679"/>
      <c r="C2608" s="715"/>
      <c r="D2608" s="715"/>
      <c r="S2608" s="660"/>
      <c r="T2608" s="660" t="str">
        <f t="shared" si="240"/>
        <v/>
      </c>
      <c r="U2608" s="660" t="str">
        <f t="shared" si="241"/>
        <v/>
      </c>
      <c r="V2608" s="660" t="str">
        <f t="shared" si="242"/>
        <v/>
      </c>
      <c r="W2608" s="660" t="str">
        <f t="shared" si="243"/>
        <v/>
      </c>
      <c r="X2608" s="660" t="str">
        <f t="shared" si="244"/>
        <v/>
      </c>
      <c r="Y2608" s="660" t="str">
        <f t="shared" si="245"/>
        <v/>
      </c>
    </row>
    <row r="2609" spans="1:25" ht="16" x14ac:dyDescent="0.2">
      <c r="A2609" s="679"/>
      <c r="B2609" s="679"/>
      <c r="C2609" s="715"/>
      <c r="D2609" s="715"/>
      <c r="S2609" s="660"/>
      <c r="T2609" s="660" t="str">
        <f t="shared" si="240"/>
        <v/>
      </c>
      <c r="U2609" s="660" t="str">
        <f t="shared" si="241"/>
        <v/>
      </c>
      <c r="V2609" s="660" t="str">
        <f t="shared" si="242"/>
        <v/>
      </c>
      <c r="W2609" s="660" t="str">
        <f t="shared" si="243"/>
        <v/>
      </c>
      <c r="X2609" s="660" t="str">
        <f t="shared" si="244"/>
        <v/>
      </c>
      <c r="Y2609" s="660" t="str">
        <f t="shared" si="245"/>
        <v/>
      </c>
    </row>
    <row r="2610" spans="1:25" ht="16" x14ac:dyDescent="0.2">
      <c r="A2610" s="679"/>
      <c r="B2610" s="679"/>
      <c r="C2610" s="715"/>
      <c r="D2610" s="715"/>
      <c r="S2610" s="660"/>
      <c r="T2610" s="660" t="str">
        <f t="shared" si="240"/>
        <v/>
      </c>
      <c r="U2610" s="660" t="str">
        <f t="shared" si="241"/>
        <v/>
      </c>
      <c r="V2610" s="660" t="str">
        <f t="shared" si="242"/>
        <v/>
      </c>
      <c r="W2610" s="660" t="str">
        <f t="shared" si="243"/>
        <v/>
      </c>
      <c r="X2610" s="660" t="str">
        <f t="shared" si="244"/>
        <v/>
      </c>
      <c r="Y2610" s="660" t="str">
        <f t="shared" si="245"/>
        <v/>
      </c>
    </row>
    <row r="2611" spans="1:25" ht="16" x14ac:dyDescent="0.2">
      <c r="A2611" s="679"/>
      <c r="B2611" s="679"/>
      <c r="C2611" s="715"/>
      <c r="D2611" s="715"/>
      <c r="S2611" s="660"/>
      <c r="T2611" s="660" t="str">
        <f t="shared" si="240"/>
        <v/>
      </c>
      <c r="U2611" s="660" t="str">
        <f t="shared" si="241"/>
        <v/>
      </c>
      <c r="V2611" s="660" t="str">
        <f t="shared" si="242"/>
        <v/>
      </c>
      <c r="W2611" s="660" t="str">
        <f t="shared" si="243"/>
        <v/>
      </c>
      <c r="X2611" s="660" t="str">
        <f t="shared" si="244"/>
        <v/>
      </c>
      <c r="Y2611" s="660" t="str">
        <f t="shared" si="245"/>
        <v/>
      </c>
    </row>
    <row r="2612" spans="1:25" ht="16" x14ac:dyDescent="0.2">
      <c r="A2612" s="679"/>
      <c r="B2612" s="679"/>
      <c r="C2612" s="715"/>
      <c r="D2612" s="715"/>
      <c r="S2612" s="660"/>
      <c r="T2612" s="660" t="str">
        <f t="shared" si="240"/>
        <v/>
      </c>
      <c r="U2612" s="660" t="str">
        <f t="shared" si="241"/>
        <v/>
      </c>
      <c r="V2612" s="660" t="str">
        <f t="shared" si="242"/>
        <v/>
      </c>
      <c r="W2612" s="660" t="str">
        <f t="shared" si="243"/>
        <v/>
      </c>
      <c r="X2612" s="660" t="str">
        <f t="shared" si="244"/>
        <v/>
      </c>
      <c r="Y2612" s="660" t="str">
        <f t="shared" si="245"/>
        <v/>
      </c>
    </row>
    <row r="2613" spans="1:25" ht="16" x14ac:dyDescent="0.2">
      <c r="A2613" s="679"/>
      <c r="B2613" s="679"/>
      <c r="C2613" s="715"/>
      <c r="D2613" s="715"/>
      <c r="S2613" s="660"/>
      <c r="T2613" s="660" t="str">
        <f t="shared" si="240"/>
        <v/>
      </c>
      <c r="U2613" s="660" t="str">
        <f t="shared" si="241"/>
        <v/>
      </c>
      <c r="V2613" s="660" t="str">
        <f t="shared" si="242"/>
        <v/>
      </c>
      <c r="W2613" s="660" t="str">
        <f t="shared" si="243"/>
        <v/>
      </c>
      <c r="X2613" s="660" t="str">
        <f t="shared" si="244"/>
        <v/>
      </c>
      <c r="Y2613" s="660" t="str">
        <f t="shared" si="245"/>
        <v/>
      </c>
    </row>
    <row r="2614" spans="1:25" ht="16" x14ac:dyDescent="0.2">
      <c r="A2614" s="679"/>
      <c r="B2614" s="679"/>
      <c r="C2614" s="715"/>
      <c r="D2614" s="715"/>
      <c r="S2614" s="660"/>
      <c r="T2614" s="660" t="str">
        <f t="shared" si="240"/>
        <v/>
      </c>
      <c r="U2614" s="660" t="str">
        <f t="shared" si="241"/>
        <v/>
      </c>
      <c r="V2614" s="660" t="str">
        <f t="shared" si="242"/>
        <v/>
      </c>
      <c r="W2614" s="660" t="str">
        <f t="shared" si="243"/>
        <v/>
      </c>
      <c r="X2614" s="660" t="str">
        <f t="shared" si="244"/>
        <v/>
      </c>
      <c r="Y2614" s="660" t="str">
        <f t="shared" si="245"/>
        <v/>
      </c>
    </row>
    <row r="2615" spans="1:25" ht="16" x14ac:dyDescent="0.2">
      <c r="A2615" s="679"/>
      <c r="B2615" s="679"/>
      <c r="C2615" s="715"/>
      <c r="D2615" s="715"/>
      <c r="S2615" s="660"/>
      <c r="T2615" s="660" t="str">
        <f t="shared" si="240"/>
        <v/>
      </c>
      <c r="U2615" s="660" t="str">
        <f t="shared" si="241"/>
        <v/>
      </c>
      <c r="V2615" s="660" t="str">
        <f t="shared" si="242"/>
        <v/>
      </c>
      <c r="W2615" s="660" t="str">
        <f t="shared" si="243"/>
        <v/>
      </c>
      <c r="X2615" s="660" t="str">
        <f t="shared" si="244"/>
        <v/>
      </c>
      <c r="Y2615" s="660" t="str">
        <f t="shared" si="245"/>
        <v/>
      </c>
    </row>
    <row r="2616" spans="1:25" ht="16" x14ac:dyDescent="0.2">
      <c r="A2616" s="679"/>
      <c r="B2616" s="679"/>
      <c r="C2616" s="715"/>
      <c r="D2616" s="715"/>
      <c r="S2616" s="660"/>
      <c r="T2616" s="660" t="str">
        <f t="shared" si="240"/>
        <v/>
      </c>
      <c r="U2616" s="660" t="str">
        <f t="shared" si="241"/>
        <v/>
      </c>
      <c r="V2616" s="660" t="str">
        <f t="shared" si="242"/>
        <v/>
      </c>
      <c r="W2616" s="660" t="str">
        <f t="shared" si="243"/>
        <v/>
      </c>
      <c r="X2616" s="660" t="str">
        <f t="shared" si="244"/>
        <v/>
      </c>
      <c r="Y2616" s="660" t="str">
        <f t="shared" si="245"/>
        <v/>
      </c>
    </row>
    <row r="2617" spans="1:25" ht="16" x14ac:dyDescent="0.2">
      <c r="A2617" s="679"/>
      <c r="B2617" s="679"/>
      <c r="C2617" s="715"/>
      <c r="D2617" s="715"/>
      <c r="S2617" s="660"/>
      <c r="T2617" s="660" t="str">
        <f t="shared" si="240"/>
        <v/>
      </c>
      <c r="U2617" s="660" t="str">
        <f t="shared" si="241"/>
        <v/>
      </c>
      <c r="V2617" s="660" t="str">
        <f t="shared" si="242"/>
        <v/>
      </c>
      <c r="W2617" s="660" t="str">
        <f t="shared" si="243"/>
        <v/>
      </c>
      <c r="X2617" s="660" t="str">
        <f t="shared" si="244"/>
        <v/>
      </c>
      <c r="Y2617" s="660" t="str">
        <f t="shared" si="245"/>
        <v/>
      </c>
    </row>
    <row r="2618" spans="1:25" ht="16" x14ac:dyDescent="0.2">
      <c r="A2618" s="679"/>
      <c r="B2618" s="679"/>
      <c r="C2618" s="715"/>
      <c r="D2618" s="715"/>
      <c r="S2618" s="660"/>
      <c r="T2618" s="660" t="str">
        <f t="shared" si="240"/>
        <v/>
      </c>
      <c r="U2618" s="660" t="str">
        <f t="shared" si="241"/>
        <v/>
      </c>
      <c r="V2618" s="660" t="str">
        <f t="shared" si="242"/>
        <v/>
      </c>
      <c r="W2618" s="660" t="str">
        <f t="shared" si="243"/>
        <v/>
      </c>
      <c r="X2618" s="660" t="str">
        <f t="shared" si="244"/>
        <v/>
      </c>
      <c r="Y2618" s="660" t="str">
        <f t="shared" si="245"/>
        <v/>
      </c>
    </row>
    <row r="2619" spans="1:25" ht="16" x14ac:dyDescent="0.2">
      <c r="A2619" s="679"/>
      <c r="B2619" s="679"/>
      <c r="C2619" s="715"/>
      <c r="D2619" s="715"/>
      <c r="S2619" s="660"/>
      <c r="T2619" s="660" t="str">
        <f t="shared" si="240"/>
        <v/>
      </c>
      <c r="U2619" s="660" t="str">
        <f t="shared" si="241"/>
        <v/>
      </c>
      <c r="V2619" s="660" t="str">
        <f t="shared" si="242"/>
        <v/>
      </c>
      <c r="W2619" s="660" t="str">
        <f t="shared" si="243"/>
        <v/>
      </c>
      <c r="X2619" s="660" t="str">
        <f t="shared" si="244"/>
        <v/>
      </c>
      <c r="Y2619" s="660" t="str">
        <f t="shared" si="245"/>
        <v/>
      </c>
    </row>
    <row r="2620" spans="1:25" ht="16" x14ac:dyDescent="0.2">
      <c r="A2620" s="679"/>
      <c r="B2620" s="679"/>
      <c r="C2620" s="715"/>
      <c r="D2620" s="715"/>
      <c r="S2620" s="660"/>
      <c r="T2620" s="660" t="str">
        <f t="shared" si="240"/>
        <v/>
      </c>
      <c r="U2620" s="660" t="str">
        <f t="shared" si="241"/>
        <v/>
      </c>
      <c r="V2620" s="660" t="str">
        <f t="shared" si="242"/>
        <v/>
      </c>
      <c r="W2620" s="660" t="str">
        <f t="shared" si="243"/>
        <v/>
      </c>
      <c r="X2620" s="660" t="str">
        <f t="shared" si="244"/>
        <v/>
      </c>
      <c r="Y2620" s="660" t="str">
        <f t="shared" si="245"/>
        <v/>
      </c>
    </row>
    <row r="2621" spans="1:25" ht="16" x14ac:dyDescent="0.2">
      <c r="A2621" s="679"/>
      <c r="B2621" s="679"/>
      <c r="C2621" s="715"/>
      <c r="D2621" s="715"/>
      <c r="S2621" s="660"/>
      <c r="T2621" s="660" t="str">
        <f t="shared" si="240"/>
        <v/>
      </c>
      <c r="U2621" s="660" t="str">
        <f t="shared" si="241"/>
        <v/>
      </c>
      <c r="V2621" s="660" t="str">
        <f t="shared" si="242"/>
        <v/>
      </c>
      <c r="W2621" s="660" t="str">
        <f t="shared" si="243"/>
        <v/>
      </c>
      <c r="X2621" s="660" t="str">
        <f t="shared" si="244"/>
        <v/>
      </c>
      <c r="Y2621" s="660" t="str">
        <f t="shared" si="245"/>
        <v/>
      </c>
    </row>
    <row r="2622" spans="1:25" ht="16" x14ac:dyDescent="0.2">
      <c r="A2622" s="679"/>
      <c r="B2622" s="679"/>
      <c r="C2622" s="715"/>
      <c r="D2622" s="715"/>
      <c r="S2622" s="660"/>
      <c r="T2622" s="660" t="str">
        <f t="shared" si="240"/>
        <v/>
      </c>
      <c r="U2622" s="660" t="str">
        <f t="shared" si="241"/>
        <v/>
      </c>
      <c r="V2622" s="660" t="str">
        <f t="shared" si="242"/>
        <v/>
      </c>
      <c r="W2622" s="660" t="str">
        <f t="shared" si="243"/>
        <v/>
      </c>
      <c r="X2622" s="660" t="str">
        <f t="shared" si="244"/>
        <v/>
      </c>
      <c r="Y2622" s="660" t="str">
        <f t="shared" si="245"/>
        <v/>
      </c>
    </row>
    <row r="2623" spans="1:25" ht="16" x14ac:dyDescent="0.2">
      <c r="A2623" s="679"/>
      <c r="B2623" s="679"/>
      <c r="C2623" s="715"/>
      <c r="D2623" s="715"/>
      <c r="S2623" s="660"/>
      <c r="T2623" s="660" t="str">
        <f t="shared" si="240"/>
        <v/>
      </c>
      <c r="U2623" s="660" t="str">
        <f t="shared" si="241"/>
        <v/>
      </c>
      <c r="V2623" s="660" t="str">
        <f t="shared" si="242"/>
        <v/>
      </c>
      <c r="W2623" s="660" t="str">
        <f t="shared" si="243"/>
        <v/>
      </c>
      <c r="X2623" s="660" t="str">
        <f t="shared" si="244"/>
        <v/>
      </c>
      <c r="Y2623" s="660" t="str">
        <f t="shared" si="245"/>
        <v/>
      </c>
    </row>
    <row r="2624" spans="1:25" ht="16" x14ac:dyDescent="0.2">
      <c r="A2624" s="679"/>
      <c r="B2624" s="679"/>
      <c r="C2624" s="715"/>
      <c r="D2624" s="715"/>
      <c r="S2624" s="660"/>
      <c r="T2624" s="660" t="str">
        <f t="shared" si="240"/>
        <v/>
      </c>
      <c r="U2624" s="660" t="str">
        <f t="shared" si="241"/>
        <v/>
      </c>
      <c r="V2624" s="660" t="str">
        <f t="shared" si="242"/>
        <v/>
      </c>
      <c r="W2624" s="660" t="str">
        <f t="shared" si="243"/>
        <v/>
      </c>
      <c r="X2624" s="660" t="str">
        <f t="shared" si="244"/>
        <v/>
      </c>
      <c r="Y2624" s="660" t="str">
        <f t="shared" si="245"/>
        <v/>
      </c>
    </row>
    <row r="2625" spans="1:25" ht="16" x14ac:dyDescent="0.2">
      <c r="A2625" s="679"/>
      <c r="B2625" s="679"/>
      <c r="C2625" s="715"/>
      <c r="D2625" s="715"/>
      <c r="S2625" s="660"/>
      <c r="T2625" s="660" t="str">
        <f t="shared" si="240"/>
        <v/>
      </c>
      <c r="U2625" s="660" t="str">
        <f t="shared" si="241"/>
        <v/>
      </c>
      <c r="V2625" s="660" t="str">
        <f t="shared" si="242"/>
        <v/>
      </c>
      <c r="W2625" s="660" t="str">
        <f t="shared" si="243"/>
        <v/>
      </c>
      <c r="X2625" s="660" t="str">
        <f t="shared" si="244"/>
        <v/>
      </c>
      <c r="Y2625" s="660" t="str">
        <f t="shared" si="245"/>
        <v/>
      </c>
    </row>
    <row r="2626" spans="1:25" ht="16" x14ac:dyDescent="0.2">
      <c r="A2626" s="679"/>
      <c r="B2626" s="679"/>
      <c r="C2626" s="715"/>
      <c r="D2626" s="715"/>
      <c r="S2626" s="660"/>
      <c r="T2626" s="660" t="str">
        <f t="shared" si="240"/>
        <v/>
      </c>
      <c r="U2626" s="660" t="str">
        <f t="shared" si="241"/>
        <v/>
      </c>
      <c r="V2626" s="660" t="str">
        <f t="shared" si="242"/>
        <v/>
      </c>
      <c r="W2626" s="660" t="str">
        <f t="shared" si="243"/>
        <v/>
      </c>
      <c r="X2626" s="660" t="str">
        <f t="shared" si="244"/>
        <v/>
      </c>
      <c r="Y2626" s="660" t="str">
        <f t="shared" si="245"/>
        <v/>
      </c>
    </row>
    <row r="2627" spans="1:25" ht="16" x14ac:dyDescent="0.2">
      <c r="A2627" s="679"/>
      <c r="B2627" s="679"/>
      <c r="C2627" s="715"/>
      <c r="D2627" s="715"/>
      <c r="S2627" s="660"/>
      <c r="T2627" s="660" t="str">
        <f t="shared" si="240"/>
        <v/>
      </c>
      <c r="U2627" s="660" t="str">
        <f t="shared" si="241"/>
        <v/>
      </c>
      <c r="V2627" s="660" t="str">
        <f t="shared" si="242"/>
        <v/>
      </c>
      <c r="W2627" s="660" t="str">
        <f t="shared" si="243"/>
        <v/>
      </c>
      <c r="X2627" s="660" t="str">
        <f t="shared" si="244"/>
        <v/>
      </c>
      <c r="Y2627" s="660" t="str">
        <f t="shared" si="245"/>
        <v/>
      </c>
    </row>
    <row r="2628" spans="1:25" ht="16" x14ac:dyDescent="0.2">
      <c r="A2628" s="679"/>
      <c r="B2628" s="679"/>
      <c r="C2628" s="715"/>
      <c r="D2628" s="715"/>
      <c r="S2628" s="660"/>
      <c r="T2628" s="660" t="str">
        <f t="shared" ref="T2628:T2691" si="246">IF(LEN($A2628)&gt;=2,LEFT($A2628,6),"")</f>
        <v/>
      </c>
      <c r="U2628" s="660" t="str">
        <f t="shared" ref="U2628:U2691" si="247">IF(LEN($A2628)&gt;=2,LEFT($A2628,5),"")</f>
        <v/>
      </c>
      <c r="V2628" s="660" t="str">
        <f t="shared" ref="V2628:V2691" si="248">IF(LEN($A2628)&gt;=2,LEFT($A2628,4),"")</f>
        <v/>
      </c>
      <c r="W2628" s="660" t="str">
        <f t="shared" ref="W2628:W2691" si="249">IF(LEN($A2628)&gt;=2,LEFT($A2628,3),"")</f>
        <v/>
      </c>
      <c r="X2628" s="660" t="str">
        <f t="shared" ref="X2628:X2691" si="250">IF(LEN($A2628)&gt;=2,LEFT($A2628,2),"")</f>
        <v/>
      </c>
      <c r="Y2628" s="660" t="str">
        <f t="shared" ref="Y2628:Y2691" si="251">IF(LEN($A2628)&gt;=2,LEFT($A2628,1),"")</f>
        <v/>
      </c>
    </row>
    <row r="2629" spans="1:25" ht="16" x14ac:dyDescent="0.2">
      <c r="A2629" s="679"/>
      <c r="B2629" s="679"/>
      <c r="C2629" s="715"/>
      <c r="D2629" s="715"/>
      <c r="S2629" s="660"/>
      <c r="T2629" s="660" t="str">
        <f t="shared" si="246"/>
        <v/>
      </c>
      <c r="U2629" s="660" t="str">
        <f t="shared" si="247"/>
        <v/>
      </c>
      <c r="V2629" s="660" t="str">
        <f t="shared" si="248"/>
        <v/>
      </c>
      <c r="W2629" s="660" t="str">
        <f t="shared" si="249"/>
        <v/>
      </c>
      <c r="X2629" s="660" t="str">
        <f t="shared" si="250"/>
        <v/>
      </c>
      <c r="Y2629" s="660" t="str">
        <f t="shared" si="251"/>
        <v/>
      </c>
    </row>
    <row r="2630" spans="1:25" ht="16" x14ac:dyDescent="0.2">
      <c r="A2630" s="679"/>
      <c r="B2630" s="679"/>
      <c r="C2630" s="715"/>
      <c r="D2630" s="715"/>
      <c r="S2630" s="660"/>
      <c r="T2630" s="660" t="str">
        <f t="shared" si="246"/>
        <v/>
      </c>
      <c r="U2630" s="660" t="str">
        <f t="shared" si="247"/>
        <v/>
      </c>
      <c r="V2630" s="660" t="str">
        <f t="shared" si="248"/>
        <v/>
      </c>
      <c r="W2630" s="660" t="str">
        <f t="shared" si="249"/>
        <v/>
      </c>
      <c r="X2630" s="660" t="str">
        <f t="shared" si="250"/>
        <v/>
      </c>
      <c r="Y2630" s="660" t="str">
        <f t="shared" si="251"/>
        <v/>
      </c>
    </row>
    <row r="2631" spans="1:25" ht="16" x14ac:dyDescent="0.2">
      <c r="A2631" s="679"/>
      <c r="B2631" s="679"/>
      <c r="C2631" s="715"/>
      <c r="D2631" s="715"/>
      <c r="S2631" s="660"/>
      <c r="T2631" s="660" t="str">
        <f t="shared" si="246"/>
        <v/>
      </c>
      <c r="U2631" s="660" t="str">
        <f t="shared" si="247"/>
        <v/>
      </c>
      <c r="V2631" s="660" t="str">
        <f t="shared" si="248"/>
        <v/>
      </c>
      <c r="W2631" s="660" t="str">
        <f t="shared" si="249"/>
        <v/>
      </c>
      <c r="X2631" s="660" t="str">
        <f t="shared" si="250"/>
        <v/>
      </c>
      <c r="Y2631" s="660" t="str">
        <f t="shared" si="251"/>
        <v/>
      </c>
    </row>
    <row r="2632" spans="1:25" ht="16" x14ac:dyDescent="0.2">
      <c r="A2632" s="679"/>
      <c r="B2632" s="679"/>
      <c r="C2632" s="715"/>
      <c r="D2632" s="715"/>
      <c r="S2632" s="660"/>
      <c r="T2632" s="660" t="str">
        <f t="shared" si="246"/>
        <v/>
      </c>
      <c r="U2632" s="660" t="str">
        <f t="shared" si="247"/>
        <v/>
      </c>
      <c r="V2632" s="660" t="str">
        <f t="shared" si="248"/>
        <v/>
      </c>
      <c r="W2632" s="660" t="str">
        <f t="shared" si="249"/>
        <v/>
      </c>
      <c r="X2632" s="660" t="str">
        <f t="shared" si="250"/>
        <v/>
      </c>
      <c r="Y2632" s="660" t="str">
        <f t="shared" si="251"/>
        <v/>
      </c>
    </row>
    <row r="2633" spans="1:25" ht="16" x14ac:dyDescent="0.2">
      <c r="A2633" s="679"/>
      <c r="B2633" s="679"/>
      <c r="C2633" s="715"/>
      <c r="D2633" s="715"/>
      <c r="S2633" s="660"/>
      <c r="T2633" s="660" t="str">
        <f t="shared" si="246"/>
        <v/>
      </c>
      <c r="U2633" s="660" t="str">
        <f t="shared" si="247"/>
        <v/>
      </c>
      <c r="V2633" s="660" t="str">
        <f t="shared" si="248"/>
        <v/>
      </c>
      <c r="W2633" s="660" t="str">
        <f t="shared" si="249"/>
        <v/>
      </c>
      <c r="X2633" s="660" t="str">
        <f t="shared" si="250"/>
        <v/>
      </c>
      <c r="Y2633" s="660" t="str">
        <f t="shared" si="251"/>
        <v/>
      </c>
    </row>
    <row r="2634" spans="1:25" ht="16" x14ac:dyDescent="0.2">
      <c r="A2634" s="679"/>
      <c r="B2634" s="679"/>
      <c r="C2634" s="715"/>
      <c r="D2634" s="715"/>
      <c r="S2634" s="660"/>
      <c r="T2634" s="660" t="str">
        <f t="shared" si="246"/>
        <v/>
      </c>
      <c r="U2634" s="660" t="str">
        <f t="shared" si="247"/>
        <v/>
      </c>
      <c r="V2634" s="660" t="str">
        <f t="shared" si="248"/>
        <v/>
      </c>
      <c r="W2634" s="660" t="str">
        <f t="shared" si="249"/>
        <v/>
      </c>
      <c r="X2634" s="660" t="str">
        <f t="shared" si="250"/>
        <v/>
      </c>
      <c r="Y2634" s="660" t="str">
        <f t="shared" si="251"/>
        <v/>
      </c>
    </row>
    <row r="2635" spans="1:25" ht="16" x14ac:dyDescent="0.2">
      <c r="A2635" s="679"/>
      <c r="B2635" s="679"/>
      <c r="C2635" s="715"/>
      <c r="D2635" s="715"/>
      <c r="S2635" s="660"/>
      <c r="T2635" s="660" t="str">
        <f t="shared" si="246"/>
        <v/>
      </c>
      <c r="U2635" s="660" t="str">
        <f t="shared" si="247"/>
        <v/>
      </c>
      <c r="V2635" s="660" t="str">
        <f t="shared" si="248"/>
        <v/>
      </c>
      <c r="W2635" s="660" t="str">
        <f t="shared" si="249"/>
        <v/>
      </c>
      <c r="X2635" s="660" t="str">
        <f t="shared" si="250"/>
        <v/>
      </c>
      <c r="Y2635" s="660" t="str">
        <f t="shared" si="251"/>
        <v/>
      </c>
    </row>
    <row r="2636" spans="1:25" ht="16" x14ac:dyDescent="0.2">
      <c r="A2636" s="679"/>
      <c r="B2636" s="679"/>
      <c r="C2636" s="715"/>
      <c r="D2636" s="715"/>
      <c r="S2636" s="660"/>
      <c r="T2636" s="660" t="str">
        <f t="shared" si="246"/>
        <v/>
      </c>
      <c r="U2636" s="660" t="str">
        <f t="shared" si="247"/>
        <v/>
      </c>
      <c r="V2636" s="660" t="str">
        <f t="shared" si="248"/>
        <v/>
      </c>
      <c r="W2636" s="660" t="str">
        <f t="shared" si="249"/>
        <v/>
      </c>
      <c r="X2636" s="660" t="str">
        <f t="shared" si="250"/>
        <v/>
      </c>
      <c r="Y2636" s="660" t="str">
        <f t="shared" si="251"/>
        <v/>
      </c>
    </row>
    <row r="2637" spans="1:25" ht="16" x14ac:dyDescent="0.2">
      <c r="A2637" s="679"/>
      <c r="B2637" s="679"/>
      <c r="C2637" s="715"/>
      <c r="D2637" s="715"/>
      <c r="S2637" s="660"/>
      <c r="T2637" s="660" t="str">
        <f t="shared" si="246"/>
        <v/>
      </c>
      <c r="U2637" s="660" t="str">
        <f t="shared" si="247"/>
        <v/>
      </c>
      <c r="V2637" s="660" t="str">
        <f t="shared" si="248"/>
        <v/>
      </c>
      <c r="W2637" s="660" t="str">
        <f t="shared" si="249"/>
        <v/>
      </c>
      <c r="X2637" s="660" t="str">
        <f t="shared" si="250"/>
        <v/>
      </c>
      <c r="Y2637" s="660" t="str">
        <f t="shared" si="251"/>
        <v/>
      </c>
    </row>
    <row r="2638" spans="1:25" ht="16" x14ac:dyDescent="0.2">
      <c r="A2638" s="679"/>
      <c r="B2638" s="679"/>
      <c r="C2638" s="715"/>
      <c r="D2638" s="715"/>
      <c r="S2638" s="660"/>
      <c r="T2638" s="660" t="str">
        <f t="shared" si="246"/>
        <v/>
      </c>
      <c r="U2638" s="660" t="str">
        <f t="shared" si="247"/>
        <v/>
      </c>
      <c r="V2638" s="660" t="str">
        <f t="shared" si="248"/>
        <v/>
      </c>
      <c r="W2638" s="660" t="str">
        <f t="shared" si="249"/>
        <v/>
      </c>
      <c r="X2638" s="660" t="str">
        <f t="shared" si="250"/>
        <v/>
      </c>
      <c r="Y2638" s="660" t="str">
        <f t="shared" si="251"/>
        <v/>
      </c>
    </row>
    <row r="2639" spans="1:25" ht="16" x14ac:dyDescent="0.2">
      <c r="A2639" s="679"/>
      <c r="B2639" s="679"/>
      <c r="C2639" s="715"/>
      <c r="D2639" s="715"/>
      <c r="S2639" s="660"/>
      <c r="T2639" s="660" t="str">
        <f t="shared" si="246"/>
        <v/>
      </c>
      <c r="U2639" s="660" t="str">
        <f t="shared" si="247"/>
        <v/>
      </c>
      <c r="V2639" s="660" t="str">
        <f t="shared" si="248"/>
        <v/>
      </c>
      <c r="W2639" s="660" t="str">
        <f t="shared" si="249"/>
        <v/>
      </c>
      <c r="X2639" s="660" t="str">
        <f t="shared" si="250"/>
        <v/>
      </c>
      <c r="Y2639" s="660" t="str">
        <f t="shared" si="251"/>
        <v/>
      </c>
    </row>
    <row r="2640" spans="1:25" ht="16" x14ac:dyDescent="0.2">
      <c r="A2640" s="679"/>
      <c r="B2640" s="679"/>
      <c r="C2640" s="715"/>
      <c r="D2640" s="715"/>
      <c r="S2640" s="660"/>
      <c r="T2640" s="660" t="str">
        <f t="shared" si="246"/>
        <v/>
      </c>
      <c r="U2640" s="660" t="str">
        <f t="shared" si="247"/>
        <v/>
      </c>
      <c r="V2640" s="660" t="str">
        <f t="shared" si="248"/>
        <v/>
      </c>
      <c r="W2640" s="660" t="str">
        <f t="shared" si="249"/>
        <v/>
      </c>
      <c r="X2640" s="660" t="str">
        <f t="shared" si="250"/>
        <v/>
      </c>
      <c r="Y2640" s="660" t="str">
        <f t="shared" si="251"/>
        <v/>
      </c>
    </row>
    <row r="2641" spans="1:25" ht="16" x14ac:dyDescent="0.2">
      <c r="A2641" s="679"/>
      <c r="B2641" s="679"/>
      <c r="C2641" s="715"/>
      <c r="D2641" s="715"/>
      <c r="S2641" s="660"/>
      <c r="T2641" s="660" t="str">
        <f t="shared" si="246"/>
        <v/>
      </c>
      <c r="U2641" s="660" t="str">
        <f t="shared" si="247"/>
        <v/>
      </c>
      <c r="V2641" s="660" t="str">
        <f t="shared" si="248"/>
        <v/>
      </c>
      <c r="W2641" s="660" t="str">
        <f t="shared" si="249"/>
        <v/>
      </c>
      <c r="X2641" s="660" t="str">
        <f t="shared" si="250"/>
        <v/>
      </c>
      <c r="Y2641" s="660" t="str">
        <f t="shared" si="251"/>
        <v/>
      </c>
    </row>
    <row r="2642" spans="1:25" ht="16" x14ac:dyDescent="0.2">
      <c r="A2642" s="679"/>
      <c r="B2642" s="679"/>
      <c r="C2642" s="715"/>
      <c r="D2642" s="715"/>
      <c r="S2642" s="660"/>
      <c r="T2642" s="660" t="str">
        <f t="shared" si="246"/>
        <v/>
      </c>
      <c r="U2642" s="660" t="str">
        <f t="shared" si="247"/>
        <v/>
      </c>
      <c r="V2642" s="660" t="str">
        <f t="shared" si="248"/>
        <v/>
      </c>
      <c r="W2642" s="660" t="str">
        <f t="shared" si="249"/>
        <v/>
      </c>
      <c r="X2642" s="660" t="str">
        <f t="shared" si="250"/>
        <v/>
      </c>
      <c r="Y2642" s="660" t="str">
        <f t="shared" si="251"/>
        <v/>
      </c>
    </row>
    <row r="2643" spans="1:25" ht="16" x14ac:dyDescent="0.2">
      <c r="A2643" s="679"/>
      <c r="B2643" s="679"/>
      <c r="C2643" s="715"/>
      <c r="D2643" s="715"/>
      <c r="S2643" s="660"/>
      <c r="T2643" s="660" t="str">
        <f t="shared" si="246"/>
        <v/>
      </c>
      <c r="U2643" s="660" t="str">
        <f t="shared" si="247"/>
        <v/>
      </c>
      <c r="V2643" s="660" t="str">
        <f t="shared" si="248"/>
        <v/>
      </c>
      <c r="W2643" s="660" t="str">
        <f t="shared" si="249"/>
        <v/>
      </c>
      <c r="X2643" s="660" t="str">
        <f t="shared" si="250"/>
        <v/>
      </c>
      <c r="Y2643" s="660" t="str">
        <f t="shared" si="251"/>
        <v/>
      </c>
    </row>
    <row r="2644" spans="1:25" ht="16" x14ac:dyDescent="0.2">
      <c r="A2644" s="679"/>
      <c r="B2644" s="679"/>
      <c r="C2644" s="715"/>
      <c r="D2644" s="715"/>
      <c r="S2644" s="660"/>
      <c r="T2644" s="660" t="str">
        <f t="shared" si="246"/>
        <v/>
      </c>
      <c r="U2644" s="660" t="str">
        <f t="shared" si="247"/>
        <v/>
      </c>
      <c r="V2644" s="660" t="str">
        <f t="shared" si="248"/>
        <v/>
      </c>
      <c r="W2644" s="660" t="str">
        <f t="shared" si="249"/>
        <v/>
      </c>
      <c r="X2644" s="660" t="str">
        <f t="shared" si="250"/>
        <v/>
      </c>
      <c r="Y2644" s="660" t="str">
        <f t="shared" si="251"/>
        <v/>
      </c>
    </row>
    <row r="2645" spans="1:25" ht="16" x14ac:dyDescent="0.2">
      <c r="A2645" s="679"/>
      <c r="B2645" s="679"/>
      <c r="C2645" s="715"/>
      <c r="D2645" s="715"/>
      <c r="S2645" s="660"/>
      <c r="T2645" s="660" t="str">
        <f t="shared" si="246"/>
        <v/>
      </c>
      <c r="U2645" s="660" t="str">
        <f t="shared" si="247"/>
        <v/>
      </c>
      <c r="V2645" s="660" t="str">
        <f t="shared" si="248"/>
        <v/>
      </c>
      <c r="W2645" s="660" t="str">
        <f t="shared" si="249"/>
        <v/>
      </c>
      <c r="X2645" s="660" t="str">
        <f t="shared" si="250"/>
        <v/>
      </c>
      <c r="Y2645" s="660" t="str">
        <f t="shared" si="251"/>
        <v/>
      </c>
    </row>
    <row r="2646" spans="1:25" ht="16" x14ac:dyDescent="0.2">
      <c r="A2646" s="679"/>
      <c r="B2646" s="679"/>
      <c r="C2646" s="715"/>
      <c r="D2646" s="715"/>
      <c r="S2646" s="660"/>
      <c r="T2646" s="660" t="str">
        <f t="shared" si="246"/>
        <v/>
      </c>
      <c r="U2646" s="660" t="str">
        <f t="shared" si="247"/>
        <v/>
      </c>
      <c r="V2646" s="660" t="str">
        <f t="shared" si="248"/>
        <v/>
      </c>
      <c r="W2646" s="660" t="str">
        <f t="shared" si="249"/>
        <v/>
      </c>
      <c r="X2646" s="660" t="str">
        <f t="shared" si="250"/>
        <v/>
      </c>
      <c r="Y2646" s="660" t="str">
        <f t="shared" si="251"/>
        <v/>
      </c>
    </row>
    <row r="2647" spans="1:25" ht="16" x14ac:dyDescent="0.2">
      <c r="A2647" s="679"/>
      <c r="B2647" s="679"/>
      <c r="C2647" s="715"/>
      <c r="D2647" s="715"/>
      <c r="S2647" s="660"/>
      <c r="T2647" s="660" t="str">
        <f t="shared" si="246"/>
        <v/>
      </c>
      <c r="U2647" s="660" t="str">
        <f t="shared" si="247"/>
        <v/>
      </c>
      <c r="V2647" s="660" t="str">
        <f t="shared" si="248"/>
        <v/>
      </c>
      <c r="W2647" s="660" t="str">
        <f t="shared" si="249"/>
        <v/>
      </c>
      <c r="X2647" s="660" t="str">
        <f t="shared" si="250"/>
        <v/>
      </c>
      <c r="Y2647" s="660" t="str">
        <f t="shared" si="251"/>
        <v/>
      </c>
    </row>
    <row r="2648" spans="1:25" ht="16" x14ac:dyDescent="0.2">
      <c r="A2648" s="679"/>
      <c r="B2648" s="679"/>
      <c r="C2648" s="715"/>
      <c r="D2648" s="715"/>
      <c r="S2648" s="660"/>
      <c r="T2648" s="660" t="str">
        <f t="shared" si="246"/>
        <v/>
      </c>
      <c r="U2648" s="660" t="str">
        <f t="shared" si="247"/>
        <v/>
      </c>
      <c r="V2648" s="660" t="str">
        <f t="shared" si="248"/>
        <v/>
      </c>
      <c r="W2648" s="660" t="str">
        <f t="shared" si="249"/>
        <v/>
      </c>
      <c r="X2648" s="660" t="str">
        <f t="shared" si="250"/>
        <v/>
      </c>
      <c r="Y2648" s="660" t="str">
        <f t="shared" si="251"/>
        <v/>
      </c>
    </row>
    <row r="2649" spans="1:25" ht="16" x14ac:dyDescent="0.2">
      <c r="A2649" s="679"/>
      <c r="B2649" s="679"/>
      <c r="C2649" s="715"/>
      <c r="D2649" s="715"/>
      <c r="S2649" s="660"/>
      <c r="T2649" s="660" t="str">
        <f t="shared" si="246"/>
        <v/>
      </c>
      <c r="U2649" s="660" t="str">
        <f t="shared" si="247"/>
        <v/>
      </c>
      <c r="V2649" s="660" t="str">
        <f t="shared" si="248"/>
        <v/>
      </c>
      <c r="W2649" s="660" t="str">
        <f t="shared" si="249"/>
        <v/>
      </c>
      <c r="X2649" s="660" t="str">
        <f t="shared" si="250"/>
        <v/>
      </c>
      <c r="Y2649" s="660" t="str">
        <f t="shared" si="251"/>
        <v/>
      </c>
    </row>
    <row r="2650" spans="1:25" ht="16" x14ac:dyDescent="0.2">
      <c r="A2650" s="679"/>
      <c r="B2650" s="679"/>
      <c r="C2650" s="715"/>
      <c r="D2650" s="715"/>
      <c r="S2650" s="660"/>
      <c r="T2650" s="660" t="str">
        <f t="shared" si="246"/>
        <v/>
      </c>
      <c r="U2650" s="660" t="str">
        <f t="shared" si="247"/>
        <v/>
      </c>
      <c r="V2650" s="660" t="str">
        <f t="shared" si="248"/>
        <v/>
      </c>
      <c r="W2650" s="660" t="str">
        <f t="shared" si="249"/>
        <v/>
      </c>
      <c r="X2650" s="660" t="str">
        <f t="shared" si="250"/>
        <v/>
      </c>
      <c r="Y2650" s="660" t="str">
        <f t="shared" si="251"/>
        <v/>
      </c>
    </row>
    <row r="2651" spans="1:25" ht="16" x14ac:dyDescent="0.2">
      <c r="A2651" s="679"/>
      <c r="B2651" s="679"/>
      <c r="C2651" s="715"/>
      <c r="D2651" s="715"/>
      <c r="S2651" s="660"/>
      <c r="T2651" s="660" t="str">
        <f t="shared" si="246"/>
        <v/>
      </c>
      <c r="U2651" s="660" t="str">
        <f t="shared" si="247"/>
        <v/>
      </c>
      <c r="V2651" s="660" t="str">
        <f t="shared" si="248"/>
        <v/>
      </c>
      <c r="W2651" s="660" t="str">
        <f t="shared" si="249"/>
        <v/>
      </c>
      <c r="X2651" s="660" t="str">
        <f t="shared" si="250"/>
        <v/>
      </c>
      <c r="Y2651" s="660" t="str">
        <f t="shared" si="251"/>
        <v/>
      </c>
    </row>
    <row r="2652" spans="1:25" ht="16" x14ac:dyDescent="0.2">
      <c r="A2652" s="679"/>
      <c r="B2652" s="679"/>
      <c r="C2652" s="715"/>
      <c r="D2652" s="715"/>
      <c r="S2652" s="660"/>
      <c r="T2652" s="660" t="str">
        <f t="shared" si="246"/>
        <v/>
      </c>
      <c r="U2652" s="660" t="str">
        <f t="shared" si="247"/>
        <v/>
      </c>
      <c r="V2652" s="660" t="str">
        <f t="shared" si="248"/>
        <v/>
      </c>
      <c r="W2652" s="660" t="str">
        <f t="shared" si="249"/>
        <v/>
      </c>
      <c r="X2652" s="660" t="str">
        <f t="shared" si="250"/>
        <v/>
      </c>
      <c r="Y2652" s="660" t="str">
        <f t="shared" si="251"/>
        <v/>
      </c>
    </row>
    <row r="2653" spans="1:25" ht="16" x14ac:dyDescent="0.2">
      <c r="A2653" s="679"/>
      <c r="B2653" s="679"/>
      <c r="C2653" s="715"/>
      <c r="D2653" s="715"/>
      <c r="S2653" s="660"/>
      <c r="T2653" s="660" t="str">
        <f t="shared" si="246"/>
        <v/>
      </c>
      <c r="U2653" s="660" t="str">
        <f t="shared" si="247"/>
        <v/>
      </c>
      <c r="V2653" s="660" t="str">
        <f t="shared" si="248"/>
        <v/>
      </c>
      <c r="W2653" s="660" t="str">
        <f t="shared" si="249"/>
        <v/>
      </c>
      <c r="X2653" s="660" t="str">
        <f t="shared" si="250"/>
        <v/>
      </c>
      <c r="Y2653" s="660" t="str">
        <f t="shared" si="251"/>
        <v/>
      </c>
    </row>
    <row r="2654" spans="1:25" ht="16" x14ac:dyDescent="0.2">
      <c r="A2654" s="679"/>
      <c r="B2654" s="679"/>
      <c r="C2654" s="715"/>
      <c r="D2654" s="715"/>
      <c r="S2654" s="660"/>
      <c r="T2654" s="660" t="str">
        <f t="shared" si="246"/>
        <v/>
      </c>
      <c r="U2654" s="660" t="str">
        <f t="shared" si="247"/>
        <v/>
      </c>
      <c r="V2654" s="660" t="str">
        <f t="shared" si="248"/>
        <v/>
      </c>
      <c r="W2654" s="660" t="str">
        <f t="shared" si="249"/>
        <v/>
      </c>
      <c r="X2654" s="660" t="str">
        <f t="shared" si="250"/>
        <v/>
      </c>
      <c r="Y2654" s="660" t="str">
        <f t="shared" si="251"/>
        <v/>
      </c>
    </row>
    <row r="2655" spans="1:25" ht="16" x14ac:dyDescent="0.2">
      <c r="A2655" s="679"/>
      <c r="B2655" s="679"/>
      <c r="C2655" s="715"/>
      <c r="D2655" s="715"/>
      <c r="S2655" s="660"/>
      <c r="T2655" s="660" t="str">
        <f t="shared" si="246"/>
        <v/>
      </c>
      <c r="U2655" s="660" t="str">
        <f t="shared" si="247"/>
        <v/>
      </c>
      <c r="V2655" s="660" t="str">
        <f t="shared" si="248"/>
        <v/>
      </c>
      <c r="W2655" s="660" t="str">
        <f t="shared" si="249"/>
        <v/>
      </c>
      <c r="X2655" s="660" t="str">
        <f t="shared" si="250"/>
        <v/>
      </c>
      <c r="Y2655" s="660" t="str">
        <f t="shared" si="251"/>
        <v/>
      </c>
    </row>
    <row r="2656" spans="1:25" ht="16" x14ac:dyDescent="0.2">
      <c r="A2656" s="679"/>
      <c r="B2656" s="679"/>
      <c r="C2656" s="715"/>
      <c r="D2656" s="715"/>
      <c r="S2656" s="660"/>
      <c r="T2656" s="660" t="str">
        <f t="shared" si="246"/>
        <v/>
      </c>
      <c r="U2656" s="660" t="str">
        <f t="shared" si="247"/>
        <v/>
      </c>
      <c r="V2656" s="660" t="str">
        <f t="shared" si="248"/>
        <v/>
      </c>
      <c r="W2656" s="660" t="str">
        <f t="shared" si="249"/>
        <v/>
      </c>
      <c r="X2656" s="660" t="str">
        <f t="shared" si="250"/>
        <v/>
      </c>
      <c r="Y2656" s="660" t="str">
        <f t="shared" si="251"/>
        <v/>
      </c>
    </row>
    <row r="2657" spans="1:25" ht="16" x14ac:dyDescent="0.2">
      <c r="A2657" s="679"/>
      <c r="B2657" s="679"/>
      <c r="C2657" s="715"/>
      <c r="D2657" s="715"/>
      <c r="S2657" s="660"/>
      <c r="T2657" s="660" t="str">
        <f t="shared" si="246"/>
        <v/>
      </c>
      <c r="U2657" s="660" t="str">
        <f t="shared" si="247"/>
        <v/>
      </c>
      <c r="V2657" s="660" t="str">
        <f t="shared" si="248"/>
        <v/>
      </c>
      <c r="W2657" s="660" t="str">
        <f t="shared" si="249"/>
        <v/>
      </c>
      <c r="X2657" s="660" t="str">
        <f t="shared" si="250"/>
        <v/>
      </c>
      <c r="Y2657" s="660" t="str">
        <f t="shared" si="251"/>
        <v/>
      </c>
    </row>
    <row r="2658" spans="1:25" ht="16" x14ac:dyDescent="0.2">
      <c r="A2658" s="679"/>
      <c r="B2658" s="679"/>
      <c r="C2658" s="715"/>
      <c r="D2658" s="715"/>
      <c r="S2658" s="660"/>
      <c r="T2658" s="660" t="str">
        <f t="shared" si="246"/>
        <v/>
      </c>
      <c r="U2658" s="660" t="str">
        <f t="shared" si="247"/>
        <v/>
      </c>
      <c r="V2658" s="660" t="str">
        <f t="shared" si="248"/>
        <v/>
      </c>
      <c r="W2658" s="660" t="str">
        <f t="shared" si="249"/>
        <v/>
      </c>
      <c r="X2658" s="660" t="str">
        <f t="shared" si="250"/>
        <v/>
      </c>
      <c r="Y2658" s="660" t="str">
        <f t="shared" si="251"/>
        <v/>
      </c>
    </row>
    <row r="2659" spans="1:25" ht="16" x14ac:dyDescent="0.2">
      <c r="A2659" s="679"/>
      <c r="B2659" s="679"/>
      <c r="C2659" s="715"/>
      <c r="D2659" s="715"/>
      <c r="S2659" s="660"/>
      <c r="T2659" s="660" t="str">
        <f t="shared" si="246"/>
        <v/>
      </c>
      <c r="U2659" s="660" t="str">
        <f t="shared" si="247"/>
        <v/>
      </c>
      <c r="V2659" s="660" t="str">
        <f t="shared" si="248"/>
        <v/>
      </c>
      <c r="W2659" s="660" t="str">
        <f t="shared" si="249"/>
        <v/>
      </c>
      <c r="X2659" s="660" t="str">
        <f t="shared" si="250"/>
        <v/>
      </c>
      <c r="Y2659" s="660" t="str">
        <f t="shared" si="251"/>
        <v/>
      </c>
    </row>
    <row r="2660" spans="1:25" ht="16" x14ac:dyDescent="0.2">
      <c r="A2660" s="679"/>
      <c r="B2660" s="679"/>
      <c r="C2660" s="715"/>
      <c r="D2660" s="715"/>
      <c r="S2660" s="660"/>
      <c r="T2660" s="660" t="str">
        <f t="shared" si="246"/>
        <v/>
      </c>
      <c r="U2660" s="660" t="str">
        <f t="shared" si="247"/>
        <v/>
      </c>
      <c r="V2660" s="660" t="str">
        <f t="shared" si="248"/>
        <v/>
      </c>
      <c r="W2660" s="660" t="str">
        <f t="shared" si="249"/>
        <v/>
      </c>
      <c r="X2660" s="660" t="str">
        <f t="shared" si="250"/>
        <v/>
      </c>
      <c r="Y2660" s="660" t="str">
        <f t="shared" si="251"/>
        <v/>
      </c>
    </row>
    <row r="2661" spans="1:25" ht="16" x14ac:dyDescent="0.2">
      <c r="A2661" s="679"/>
      <c r="B2661" s="679"/>
      <c r="C2661" s="715"/>
      <c r="D2661" s="715"/>
      <c r="S2661" s="660"/>
      <c r="T2661" s="660" t="str">
        <f t="shared" si="246"/>
        <v/>
      </c>
      <c r="U2661" s="660" t="str">
        <f t="shared" si="247"/>
        <v/>
      </c>
      <c r="V2661" s="660" t="str">
        <f t="shared" si="248"/>
        <v/>
      </c>
      <c r="W2661" s="660" t="str">
        <f t="shared" si="249"/>
        <v/>
      </c>
      <c r="X2661" s="660" t="str">
        <f t="shared" si="250"/>
        <v/>
      </c>
      <c r="Y2661" s="660" t="str">
        <f t="shared" si="251"/>
        <v/>
      </c>
    </row>
    <row r="2662" spans="1:25" ht="16" x14ac:dyDescent="0.2">
      <c r="A2662" s="679"/>
      <c r="B2662" s="679"/>
      <c r="C2662" s="715"/>
      <c r="D2662" s="715"/>
      <c r="S2662" s="660"/>
      <c r="T2662" s="660" t="str">
        <f t="shared" si="246"/>
        <v/>
      </c>
      <c r="U2662" s="660" t="str">
        <f t="shared" si="247"/>
        <v/>
      </c>
      <c r="V2662" s="660" t="str">
        <f t="shared" si="248"/>
        <v/>
      </c>
      <c r="W2662" s="660" t="str">
        <f t="shared" si="249"/>
        <v/>
      </c>
      <c r="X2662" s="660" t="str">
        <f t="shared" si="250"/>
        <v/>
      </c>
      <c r="Y2662" s="660" t="str">
        <f t="shared" si="251"/>
        <v/>
      </c>
    </row>
    <row r="2663" spans="1:25" ht="16" x14ac:dyDescent="0.2">
      <c r="A2663" s="679"/>
      <c r="B2663" s="679"/>
      <c r="C2663" s="715"/>
      <c r="D2663" s="715"/>
      <c r="S2663" s="660"/>
      <c r="T2663" s="660" t="str">
        <f t="shared" si="246"/>
        <v/>
      </c>
      <c r="U2663" s="660" t="str">
        <f t="shared" si="247"/>
        <v/>
      </c>
      <c r="V2663" s="660" t="str">
        <f t="shared" si="248"/>
        <v/>
      </c>
      <c r="W2663" s="660" t="str">
        <f t="shared" si="249"/>
        <v/>
      </c>
      <c r="X2663" s="660" t="str">
        <f t="shared" si="250"/>
        <v/>
      </c>
      <c r="Y2663" s="660" t="str">
        <f t="shared" si="251"/>
        <v/>
      </c>
    </row>
    <row r="2664" spans="1:25" ht="16" x14ac:dyDescent="0.2">
      <c r="A2664" s="679"/>
      <c r="B2664" s="679"/>
      <c r="C2664" s="715"/>
      <c r="D2664" s="715"/>
      <c r="S2664" s="660"/>
      <c r="T2664" s="660" t="str">
        <f t="shared" si="246"/>
        <v/>
      </c>
      <c r="U2664" s="660" t="str">
        <f t="shared" si="247"/>
        <v/>
      </c>
      <c r="V2664" s="660" t="str">
        <f t="shared" si="248"/>
        <v/>
      </c>
      <c r="W2664" s="660" t="str">
        <f t="shared" si="249"/>
        <v/>
      </c>
      <c r="X2664" s="660" t="str">
        <f t="shared" si="250"/>
        <v/>
      </c>
      <c r="Y2664" s="660" t="str">
        <f t="shared" si="251"/>
        <v/>
      </c>
    </row>
    <row r="2665" spans="1:25" ht="16" x14ac:dyDescent="0.2">
      <c r="A2665" s="679"/>
      <c r="B2665" s="679"/>
      <c r="C2665" s="715"/>
      <c r="D2665" s="715"/>
      <c r="S2665" s="660"/>
      <c r="T2665" s="660" t="str">
        <f t="shared" si="246"/>
        <v/>
      </c>
      <c r="U2665" s="660" t="str">
        <f t="shared" si="247"/>
        <v/>
      </c>
      <c r="V2665" s="660" t="str">
        <f t="shared" si="248"/>
        <v/>
      </c>
      <c r="W2665" s="660" t="str">
        <f t="shared" si="249"/>
        <v/>
      </c>
      <c r="X2665" s="660" t="str">
        <f t="shared" si="250"/>
        <v/>
      </c>
      <c r="Y2665" s="660" t="str">
        <f t="shared" si="251"/>
        <v/>
      </c>
    </row>
    <row r="2666" spans="1:25" ht="16" x14ac:dyDescent="0.2">
      <c r="A2666" s="679"/>
      <c r="B2666" s="679"/>
      <c r="C2666" s="715"/>
      <c r="D2666" s="715"/>
      <c r="S2666" s="660"/>
      <c r="T2666" s="660" t="str">
        <f t="shared" si="246"/>
        <v/>
      </c>
      <c r="U2666" s="660" t="str">
        <f t="shared" si="247"/>
        <v/>
      </c>
      <c r="V2666" s="660" t="str">
        <f t="shared" si="248"/>
        <v/>
      </c>
      <c r="W2666" s="660" t="str">
        <f t="shared" si="249"/>
        <v/>
      </c>
      <c r="X2666" s="660" t="str">
        <f t="shared" si="250"/>
        <v/>
      </c>
      <c r="Y2666" s="660" t="str">
        <f t="shared" si="251"/>
        <v/>
      </c>
    </row>
    <row r="2667" spans="1:25" ht="16" x14ac:dyDescent="0.2">
      <c r="A2667" s="679"/>
      <c r="B2667" s="679"/>
      <c r="C2667" s="715"/>
      <c r="D2667" s="715"/>
      <c r="S2667" s="660"/>
      <c r="T2667" s="660" t="str">
        <f t="shared" si="246"/>
        <v/>
      </c>
      <c r="U2667" s="660" t="str">
        <f t="shared" si="247"/>
        <v/>
      </c>
      <c r="V2667" s="660" t="str">
        <f t="shared" si="248"/>
        <v/>
      </c>
      <c r="W2667" s="660" t="str">
        <f t="shared" si="249"/>
        <v/>
      </c>
      <c r="X2667" s="660" t="str">
        <f t="shared" si="250"/>
        <v/>
      </c>
      <c r="Y2667" s="660" t="str">
        <f t="shared" si="251"/>
        <v/>
      </c>
    </row>
    <row r="2668" spans="1:25" ht="16" x14ac:dyDescent="0.2">
      <c r="A2668" s="679"/>
      <c r="B2668" s="679"/>
      <c r="C2668" s="715"/>
      <c r="D2668" s="715"/>
      <c r="S2668" s="660"/>
      <c r="T2668" s="660" t="str">
        <f t="shared" si="246"/>
        <v/>
      </c>
      <c r="U2668" s="660" t="str">
        <f t="shared" si="247"/>
        <v/>
      </c>
      <c r="V2668" s="660" t="str">
        <f t="shared" si="248"/>
        <v/>
      </c>
      <c r="W2668" s="660" t="str">
        <f t="shared" si="249"/>
        <v/>
      </c>
      <c r="X2668" s="660" t="str">
        <f t="shared" si="250"/>
        <v/>
      </c>
      <c r="Y2668" s="660" t="str">
        <f t="shared" si="251"/>
        <v/>
      </c>
    </row>
    <row r="2669" spans="1:25" ht="16" x14ac:dyDescent="0.2">
      <c r="A2669" s="679"/>
      <c r="B2669" s="679"/>
      <c r="C2669" s="715"/>
      <c r="D2669" s="715"/>
      <c r="S2669" s="660"/>
      <c r="T2669" s="660" t="str">
        <f t="shared" si="246"/>
        <v/>
      </c>
      <c r="U2669" s="660" t="str">
        <f t="shared" si="247"/>
        <v/>
      </c>
      <c r="V2669" s="660" t="str">
        <f t="shared" si="248"/>
        <v/>
      </c>
      <c r="W2669" s="660" t="str">
        <f t="shared" si="249"/>
        <v/>
      </c>
      <c r="X2669" s="660" t="str">
        <f t="shared" si="250"/>
        <v/>
      </c>
      <c r="Y2669" s="660" t="str">
        <f t="shared" si="251"/>
        <v/>
      </c>
    </row>
    <row r="2670" spans="1:25" ht="16" x14ac:dyDescent="0.2">
      <c r="A2670" s="679"/>
      <c r="B2670" s="679"/>
      <c r="C2670" s="715"/>
      <c r="D2670" s="715"/>
      <c r="S2670" s="660"/>
      <c r="T2670" s="660" t="str">
        <f t="shared" si="246"/>
        <v/>
      </c>
      <c r="U2670" s="660" t="str">
        <f t="shared" si="247"/>
        <v/>
      </c>
      <c r="V2670" s="660" t="str">
        <f t="shared" si="248"/>
        <v/>
      </c>
      <c r="W2670" s="660" t="str">
        <f t="shared" si="249"/>
        <v/>
      </c>
      <c r="X2670" s="660" t="str">
        <f t="shared" si="250"/>
        <v/>
      </c>
      <c r="Y2670" s="660" t="str">
        <f t="shared" si="251"/>
        <v/>
      </c>
    </row>
    <row r="2671" spans="1:25" ht="16" x14ac:dyDescent="0.2">
      <c r="A2671" s="679"/>
      <c r="B2671" s="679"/>
      <c r="C2671" s="715"/>
      <c r="D2671" s="715"/>
      <c r="S2671" s="660"/>
      <c r="T2671" s="660" t="str">
        <f t="shared" si="246"/>
        <v/>
      </c>
      <c r="U2671" s="660" t="str">
        <f t="shared" si="247"/>
        <v/>
      </c>
      <c r="V2671" s="660" t="str">
        <f t="shared" si="248"/>
        <v/>
      </c>
      <c r="W2671" s="660" t="str">
        <f t="shared" si="249"/>
        <v/>
      </c>
      <c r="X2671" s="660" t="str">
        <f t="shared" si="250"/>
        <v/>
      </c>
      <c r="Y2671" s="660" t="str">
        <f t="shared" si="251"/>
        <v/>
      </c>
    </row>
    <row r="2672" spans="1:25" ht="16" x14ac:dyDescent="0.2">
      <c r="A2672" s="679"/>
      <c r="B2672" s="679"/>
      <c r="C2672" s="715"/>
      <c r="D2672" s="715"/>
      <c r="S2672" s="660"/>
      <c r="T2672" s="660" t="str">
        <f t="shared" si="246"/>
        <v/>
      </c>
      <c r="U2672" s="660" t="str">
        <f t="shared" si="247"/>
        <v/>
      </c>
      <c r="V2672" s="660" t="str">
        <f t="shared" si="248"/>
        <v/>
      </c>
      <c r="W2672" s="660" t="str">
        <f t="shared" si="249"/>
        <v/>
      </c>
      <c r="X2672" s="660" t="str">
        <f t="shared" si="250"/>
        <v/>
      </c>
      <c r="Y2672" s="660" t="str">
        <f t="shared" si="251"/>
        <v/>
      </c>
    </row>
    <row r="2673" spans="1:25" ht="16" x14ac:dyDescent="0.2">
      <c r="A2673" s="679"/>
      <c r="B2673" s="679"/>
      <c r="C2673" s="715"/>
      <c r="D2673" s="715"/>
      <c r="S2673" s="660"/>
      <c r="T2673" s="660" t="str">
        <f t="shared" si="246"/>
        <v/>
      </c>
      <c r="U2673" s="660" t="str">
        <f t="shared" si="247"/>
        <v/>
      </c>
      <c r="V2673" s="660" t="str">
        <f t="shared" si="248"/>
        <v/>
      </c>
      <c r="W2673" s="660" t="str">
        <f t="shared" si="249"/>
        <v/>
      </c>
      <c r="X2673" s="660" t="str">
        <f t="shared" si="250"/>
        <v/>
      </c>
      <c r="Y2673" s="660" t="str">
        <f t="shared" si="251"/>
        <v/>
      </c>
    </row>
    <row r="2674" spans="1:25" ht="16" x14ac:dyDescent="0.2">
      <c r="A2674" s="679"/>
      <c r="B2674" s="679"/>
      <c r="C2674" s="715"/>
      <c r="D2674" s="715"/>
      <c r="S2674" s="660"/>
      <c r="T2674" s="660" t="str">
        <f t="shared" si="246"/>
        <v/>
      </c>
      <c r="U2674" s="660" t="str">
        <f t="shared" si="247"/>
        <v/>
      </c>
      <c r="V2674" s="660" t="str">
        <f t="shared" si="248"/>
        <v/>
      </c>
      <c r="W2674" s="660" t="str">
        <f t="shared" si="249"/>
        <v/>
      </c>
      <c r="X2674" s="660" t="str">
        <f t="shared" si="250"/>
        <v/>
      </c>
      <c r="Y2674" s="660" t="str">
        <f t="shared" si="251"/>
        <v/>
      </c>
    </row>
    <row r="2675" spans="1:25" ht="16" x14ac:dyDescent="0.2">
      <c r="A2675" s="679"/>
      <c r="B2675" s="679"/>
      <c r="C2675" s="715"/>
      <c r="D2675" s="715"/>
      <c r="S2675" s="660"/>
      <c r="T2675" s="660" t="str">
        <f t="shared" si="246"/>
        <v/>
      </c>
      <c r="U2675" s="660" t="str">
        <f t="shared" si="247"/>
        <v/>
      </c>
      <c r="V2675" s="660" t="str">
        <f t="shared" si="248"/>
        <v/>
      </c>
      <c r="W2675" s="660" t="str">
        <f t="shared" si="249"/>
        <v/>
      </c>
      <c r="X2675" s="660" t="str">
        <f t="shared" si="250"/>
        <v/>
      </c>
      <c r="Y2675" s="660" t="str">
        <f t="shared" si="251"/>
        <v/>
      </c>
    </row>
    <row r="2676" spans="1:25" ht="16" x14ac:dyDescent="0.2">
      <c r="A2676" s="679"/>
      <c r="B2676" s="679"/>
      <c r="C2676" s="715"/>
      <c r="D2676" s="715"/>
      <c r="S2676" s="660"/>
      <c r="T2676" s="660" t="str">
        <f t="shared" si="246"/>
        <v/>
      </c>
      <c r="U2676" s="660" t="str">
        <f t="shared" si="247"/>
        <v/>
      </c>
      <c r="V2676" s="660" t="str">
        <f t="shared" si="248"/>
        <v/>
      </c>
      <c r="W2676" s="660" t="str">
        <f t="shared" si="249"/>
        <v/>
      </c>
      <c r="X2676" s="660" t="str">
        <f t="shared" si="250"/>
        <v/>
      </c>
      <c r="Y2676" s="660" t="str">
        <f t="shared" si="251"/>
        <v/>
      </c>
    </row>
    <row r="2677" spans="1:25" ht="16" x14ac:dyDescent="0.2">
      <c r="A2677" s="679"/>
      <c r="B2677" s="679"/>
      <c r="C2677" s="715"/>
      <c r="D2677" s="715"/>
      <c r="S2677" s="660"/>
      <c r="T2677" s="660" t="str">
        <f t="shared" si="246"/>
        <v/>
      </c>
      <c r="U2677" s="660" t="str">
        <f t="shared" si="247"/>
        <v/>
      </c>
      <c r="V2677" s="660" t="str">
        <f t="shared" si="248"/>
        <v/>
      </c>
      <c r="W2677" s="660" t="str">
        <f t="shared" si="249"/>
        <v/>
      </c>
      <c r="X2677" s="660" t="str">
        <f t="shared" si="250"/>
        <v/>
      </c>
      <c r="Y2677" s="660" t="str">
        <f t="shared" si="251"/>
        <v/>
      </c>
    </row>
    <row r="2678" spans="1:25" ht="16" x14ac:dyDescent="0.2">
      <c r="A2678" s="679"/>
      <c r="B2678" s="679"/>
      <c r="C2678" s="715"/>
      <c r="D2678" s="715"/>
      <c r="S2678" s="660"/>
      <c r="T2678" s="660" t="str">
        <f t="shared" si="246"/>
        <v/>
      </c>
      <c r="U2678" s="660" t="str">
        <f t="shared" si="247"/>
        <v/>
      </c>
      <c r="V2678" s="660" t="str">
        <f t="shared" si="248"/>
        <v/>
      </c>
      <c r="W2678" s="660" t="str">
        <f t="shared" si="249"/>
        <v/>
      </c>
      <c r="X2678" s="660" t="str">
        <f t="shared" si="250"/>
        <v/>
      </c>
      <c r="Y2678" s="660" t="str">
        <f t="shared" si="251"/>
        <v/>
      </c>
    </row>
    <row r="2679" spans="1:25" ht="16" x14ac:dyDescent="0.2">
      <c r="A2679" s="679"/>
      <c r="B2679" s="679"/>
      <c r="C2679" s="715"/>
      <c r="D2679" s="715"/>
      <c r="S2679" s="660"/>
      <c r="T2679" s="660" t="str">
        <f t="shared" si="246"/>
        <v/>
      </c>
      <c r="U2679" s="660" t="str">
        <f t="shared" si="247"/>
        <v/>
      </c>
      <c r="V2679" s="660" t="str">
        <f t="shared" si="248"/>
        <v/>
      </c>
      <c r="W2679" s="660" t="str">
        <f t="shared" si="249"/>
        <v/>
      </c>
      <c r="X2679" s="660" t="str">
        <f t="shared" si="250"/>
        <v/>
      </c>
      <c r="Y2679" s="660" t="str">
        <f t="shared" si="251"/>
        <v/>
      </c>
    </row>
    <row r="2680" spans="1:25" ht="16" x14ac:dyDescent="0.2">
      <c r="A2680" s="679"/>
      <c r="B2680" s="679"/>
      <c r="C2680" s="715"/>
      <c r="D2680" s="715"/>
      <c r="S2680" s="660"/>
      <c r="T2680" s="660" t="str">
        <f t="shared" si="246"/>
        <v/>
      </c>
      <c r="U2680" s="660" t="str">
        <f t="shared" si="247"/>
        <v/>
      </c>
      <c r="V2680" s="660" t="str">
        <f t="shared" si="248"/>
        <v/>
      </c>
      <c r="W2680" s="660" t="str">
        <f t="shared" si="249"/>
        <v/>
      </c>
      <c r="X2680" s="660" t="str">
        <f t="shared" si="250"/>
        <v/>
      </c>
      <c r="Y2680" s="660" t="str">
        <f t="shared" si="251"/>
        <v/>
      </c>
    </row>
    <row r="2681" spans="1:25" ht="16" x14ac:dyDescent="0.2">
      <c r="A2681" s="679"/>
      <c r="B2681" s="679"/>
      <c r="C2681" s="715"/>
      <c r="D2681" s="715"/>
      <c r="S2681" s="660"/>
      <c r="T2681" s="660" t="str">
        <f t="shared" si="246"/>
        <v/>
      </c>
      <c r="U2681" s="660" t="str">
        <f t="shared" si="247"/>
        <v/>
      </c>
      <c r="V2681" s="660" t="str">
        <f t="shared" si="248"/>
        <v/>
      </c>
      <c r="W2681" s="660" t="str">
        <f t="shared" si="249"/>
        <v/>
      </c>
      <c r="X2681" s="660" t="str">
        <f t="shared" si="250"/>
        <v/>
      </c>
      <c r="Y2681" s="660" t="str">
        <f t="shared" si="251"/>
        <v/>
      </c>
    </row>
    <row r="2682" spans="1:25" ht="16" x14ac:dyDescent="0.2">
      <c r="A2682" s="679"/>
      <c r="B2682" s="679"/>
      <c r="C2682" s="715"/>
      <c r="D2682" s="715"/>
      <c r="S2682" s="660"/>
      <c r="T2682" s="660" t="str">
        <f t="shared" si="246"/>
        <v/>
      </c>
      <c r="U2682" s="660" t="str">
        <f t="shared" si="247"/>
        <v/>
      </c>
      <c r="V2682" s="660" t="str">
        <f t="shared" si="248"/>
        <v/>
      </c>
      <c r="W2682" s="660" t="str">
        <f t="shared" si="249"/>
        <v/>
      </c>
      <c r="X2682" s="660" t="str">
        <f t="shared" si="250"/>
        <v/>
      </c>
      <c r="Y2682" s="660" t="str">
        <f t="shared" si="251"/>
        <v/>
      </c>
    </row>
    <row r="2683" spans="1:25" ht="16" x14ac:dyDescent="0.2">
      <c r="A2683" s="679"/>
      <c r="B2683" s="679"/>
      <c r="C2683" s="715"/>
      <c r="D2683" s="715"/>
      <c r="S2683" s="660"/>
      <c r="T2683" s="660" t="str">
        <f t="shared" si="246"/>
        <v/>
      </c>
      <c r="U2683" s="660" t="str">
        <f t="shared" si="247"/>
        <v/>
      </c>
      <c r="V2683" s="660" t="str">
        <f t="shared" si="248"/>
        <v/>
      </c>
      <c r="W2683" s="660" t="str">
        <f t="shared" si="249"/>
        <v/>
      </c>
      <c r="X2683" s="660" t="str">
        <f t="shared" si="250"/>
        <v/>
      </c>
      <c r="Y2683" s="660" t="str">
        <f t="shared" si="251"/>
        <v/>
      </c>
    </row>
    <row r="2684" spans="1:25" ht="16" x14ac:dyDescent="0.2">
      <c r="A2684" s="679"/>
      <c r="B2684" s="679"/>
      <c r="C2684" s="715"/>
      <c r="D2684" s="715"/>
      <c r="S2684" s="660"/>
      <c r="T2684" s="660" t="str">
        <f t="shared" si="246"/>
        <v/>
      </c>
      <c r="U2684" s="660" t="str">
        <f t="shared" si="247"/>
        <v/>
      </c>
      <c r="V2684" s="660" t="str">
        <f t="shared" si="248"/>
        <v/>
      </c>
      <c r="W2684" s="660" t="str">
        <f t="shared" si="249"/>
        <v/>
      </c>
      <c r="X2684" s="660" t="str">
        <f t="shared" si="250"/>
        <v/>
      </c>
      <c r="Y2684" s="660" t="str">
        <f t="shared" si="251"/>
        <v/>
      </c>
    </row>
    <row r="2685" spans="1:25" ht="16" x14ac:dyDescent="0.2">
      <c r="A2685" s="679"/>
      <c r="B2685" s="679"/>
      <c r="C2685" s="715"/>
      <c r="D2685" s="715"/>
      <c r="S2685" s="660"/>
      <c r="T2685" s="660" t="str">
        <f t="shared" si="246"/>
        <v/>
      </c>
      <c r="U2685" s="660" t="str">
        <f t="shared" si="247"/>
        <v/>
      </c>
      <c r="V2685" s="660" t="str">
        <f t="shared" si="248"/>
        <v/>
      </c>
      <c r="W2685" s="660" t="str">
        <f t="shared" si="249"/>
        <v/>
      </c>
      <c r="X2685" s="660" t="str">
        <f t="shared" si="250"/>
        <v/>
      </c>
      <c r="Y2685" s="660" t="str">
        <f t="shared" si="251"/>
        <v/>
      </c>
    </row>
    <row r="2686" spans="1:25" ht="16" x14ac:dyDescent="0.2">
      <c r="A2686" s="679"/>
      <c r="B2686" s="679"/>
      <c r="C2686" s="715"/>
      <c r="D2686" s="715"/>
      <c r="S2686" s="660"/>
      <c r="T2686" s="660" t="str">
        <f t="shared" si="246"/>
        <v/>
      </c>
      <c r="U2686" s="660" t="str">
        <f t="shared" si="247"/>
        <v/>
      </c>
      <c r="V2686" s="660" t="str">
        <f t="shared" si="248"/>
        <v/>
      </c>
      <c r="W2686" s="660" t="str">
        <f t="shared" si="249"/>
        <v/>
      </c>
      <c r="X2686" s="660" t="str">
        <f t="shared" si="250"/>
        <v/>
      </c>
      <c r="Y2686" s="660" t="str">
        <f t="shared" si="251"/>
        <v/>
      </c>
    </row>
    <row r="2687" spans="1:25" ht="16" x14ac:dyDescent="0.2">
      <c r="A2687" s="679"/>
      <c r="B2687" s="679"/>
      <c r="C2687" s="715"/>
      <c r="D2687" s="715"/>
      <c r="S2687" s="660"/>
      <c r="T2687" s="660" t="str">
        <f t="shared" si="246"/>
        <v/>
      </c>
      <c r="U2687" s="660" t="str">
        <f t="shared" si="247"/>
        <v/>
      </c>
      <c r="V2687" s="660" t="str">
        <f t="shared" si="248"/>
        <v/>
      </c>
      <c r="W2687" s="660" t="str">
        <f t="shared" si="249"/>
        <v/>
      </c>
      <c r="X2687" s="660" t="str">
        <f t="shared" si="250"/>
        <v/>
      </c>
      <c r="Y2687" s="660" t="str">
        <f t="shared" si="251"/>
        <v/>
      </c>
    </row>
    <row r="2688" spans="1:25" ht="16" x14ac:dyDescent="0.2">
      <c r="A2688" s="679"/>
      <c r="B2688" s="679"/>
      <c r="C2688" s="715"/>
      <c r="D2688" s="715"/>
      <c r="S2688" s="660"/>
      <c r="T2688" s="660" t="str">
        <f t="shared" si="246"/>
        <v/>
      </c>
      <c r="U2688" s="660" t="str">
        <f t="shared" si="247"/>
        <v/>
      </c>
      <c r="V2688" s="660" t="str">
        <f t="shared" si="248"/>
        <v/>
      </c>
      <c r="W2688" s="660" t="str">
        <f t="shared" si="249"/>
        <v/>
      </c>
      <c r="X2688" s="660" t="str">
        <f t="shared" si="250"/>
        <v/>
      </c>
      <c r="Y2688" s="660" t="str">
        <f t="shared" si="251"/>
        <v/>
      </c>
    </row>
    <row r="2689" spans="1:25" ht="16" x14ac:dyDescent="0.2">
      <c r="A2689" s="679"/>
      <c r="B2689" s="679"/>
      <c r="C2689" s="715"/>
      <c r="D2689" s="715"/>
      <c r="S2689" s="660"/>
      <c r="T2689" s="660" t="str">
        <f t="shared" si="246"/>
        <v/>
      </c>
      <c r="U2689" s="660" t="str">
        <f t="shared" si="247"/>
        <v/>
      </c>
      <c r="V2689" s="660" t="str">
        <f t="shared" si="248"/>
        <v/>
      </c>
      <c r="W2689" s="660" t="str">
        <f t="shared" si="249"/>
        <v/>
      </c>
      <c r="X2689" s="660" t="str">
        <f t="shared" si="250"/>
        <v/>
      </c>
      <c r="Y2689" s="660" t="str">
        <f t="shared" si="251"/>
        <v/>
      </c>
    </row>
    <row r="2690" spans="1:25" ht="16" x14ac:dyDescent="0.2">
      <c r="A2690" s="679"/>
      <c r="B2690" s="679"/>
      <c r="C2690" s="715"/>
      <c r="D2690" s="715"/>
      <c r="S2690" s="660"/>
      <c r="T2690" s="660" t="str">
        <f t="shared" si="246"/>
        <v/>
      </c>
      <c r="U2690" s="660" t="str">
        <f t="shared" si="247"/>
        <v/>
      </c>
      <c r="V2690" s="660" t="str">
        <f t="shared" si="248"/>
        <v/>
      </c>
      <c r="W2690" s="660" t="str">
        <f t="shared" si="249"/>
        <v/>
      </c>
      <c r="X2690" s="660" t="str">
        <f t="shared" si="250"/>
        <v/>
      </c>
      <c r="Y2690" s="660" t="str">
        <f t="shared" si="251"/>
        <v/>
      </c>
    </row>
    <row r="2691" spans="1:25" ht="16" x14ac:dyDescent="0.2">
      <c r="A2691" s="679"/>
      <c r="B2691" s="679"/>
      <c r="C2691" s="715"/>
      <c r="D2691" s="715"/>
      <c r="S2691" s="660"/>
      <c r="T2691" s="660" t="str">
        <f t="shared" si="246"/>
        <v/>
      </c>
      <c r="U2691" s="660" t="str">
        <f t="shared" si="247"/>
        <v/>
      </c>
      <c r="V2691" s="660" t="str">
        <f t="shared" si="248"/>
        <v/>
      </c>
      <c r="W2691" s="660" t="str">
        <f t="shared" si="249"/>
        <v/>
      </c>
      <c r="X2691" s="660" t="str">
        <f t="shared" si="250"/>
        <v/>
      </c>
      <c r="Y2691" s="660" t="str">
        <f t="shared" si="251"/>
        <v/>
      </c>
    </row>
    <row r="2692" spans="1:25" ht="16" x14ac:dyDescent="0.2">
      <c r="A2692" s="679"/>
      <c r="B2692" s="679"/>
      <c r="C2692" s="715"/>
      <c r="D2692" s="715"/>
      <c r="S2692" s="660"/>
      <c r="T2692" s="660" t="str">
        <f t="shared" ref="T2692:T2755" si="252">IF(LEN($A2692)&gt;=2,LEFT($A2692,6),"")</f>
        <v/>
      </c>
      <c r="U2692" s="660" t="str">
        <f t="shared" ref="U2692:U2755" si="253">IF(LEN($A2692)&gt;=2,LEFT($A2692,5),"")</f>
        <v/>
      </c>
      <c r="V2692" s="660" t="str">
        <f t="shared" ref="V2692:V2755" si="254">IF(LEN($A2692)&gt;=2,LEFT($A2692,4),"")</f>
        <v/>
      </c>
      <c r="W2692" s="660" t="str">
        <f t="shared" ref="W2692:W2755" si="255">IF(LEN($A2692)&gt;=2,LEFT($A2692,3),"")</f>
        <v/>
      </c>
      <c r="X2692" s="660" t="str">
        <f t="shared" ref="X2692:X2755" si="256">IF(LEN($A2692)&gt;=2,LEFT($A2692,2),"")</f>
        <v/>
      </c>
      <c r="Y2692" s="660" t="str">
        <f t="shared" ref="Y2692:Y2755" si="257">IF(LEN($A2692)&gt;=2,LEFT($A2692,1),"")</f>
        <v/>
      </c>
    </row>
    <row r="2693" spans="1:25" ht="16" x14ac:dyDescent="0.2">
      <c r="A2693" s="679"/>
      <c r="B2693" s="679"/>
      <c r="C2693" s="715"/>
      <c r="D2693" s="715"/>
      <c r="S2693" s="660"/>
      <c r="T2693" s="660" t="str">
        <f t="shared" si="252"/>
        <v/>
      </c>
      <c r="U2693" s="660" t="str">
        <f t="shared" si="253"/>
        <v/>
      </c>
      <c r="V2693" s="660" t="str">
        <f t="shared" si="254"/>
        <v/>
      </c>
      <c r="W2693" s="660" t="str">
        <f t="shared" si="255"/>
        <v/>
      </c>
      <c r="X2693" s="660" t="str">
        <f t="shared" si="256"/>
        <v/>
      </c>
      <c r="Y2693" s="660" t="str">
        <f t="shared" si="257"/>
        <v/>
      </c>
    </row>
    <row r="2694" spans="1:25" ht="16" x14ac:dyDescent="0.2">
      <c r="A2694" s="679"/>
      <c r="B2694" s="679"/>
      <c r="C2694" s="715"/>
      <c r="D2694" s="715"/>
      <c r="S2694" s="660"/>
      <c r="T2694" s="660" t="str">
        <f t="shared" si="252"/>
        <v/>
      </c>
      <c r="U2694" s="660" t="str">
        <f t="shared" si="253"/>
        <v/>
      </c>
      <c r="V2694" s="660" t="str">
        <f t="shared" si="254"/>
        <v/>
      </c>
      <c r="W2694" s="660" t="str">
        <f t="shared" si="255"/>
        <v/>
      </c>
      <c r="X2694" s="660" t="str">
        <f t="shared" si="256"/>
        <v/>
      </c>
      <c r="Y2694" s="660" t="str">
        <f t="shared" si="257"/>
        <v/>
      </c>
    </row>
    <row r="2695" spans="1:25" ht="16" x14ac:dyDescent="0.2">
      <c r="A2695" s="679"/>
      <c r="B2695" s="679"/>
      <c r="C2695" s="715"/>
      <c r="D2695" s="715"/>
      <c r="S2695" s="660"/>
      <c r="T2695" s="660" t="str">
        <f t="shared" si="252"/>
        <v/>
      </c>
      <c r="U2695" s="660" t="str">
        <f t="shared" si="253"/>
        <v/>
      </c>
      <c r="V2695" s="660" t="str">
        <f t="shared" si="254"/>
        <v/>
      </c>
      <c r="W2695" s="660" t="str">
        <f t="shared" si="255"/>
        <v/>
      </c>
      <c r="X2695" s="660" t="str">
        <f t="shared" si="256"/>
        <v/>
      </c>
      <c r="Y2695" s="660" t="str">
        <f t="shared" si="257"/>
        <v/>
      </c>
    </row>
    <row r="2696" spans="1:25" ht="16" x14ac:dyDescent="0.2">
      <c r="A2696" s="679"/>
      <c r="B2696" s="679"/>
      <c r="C2696" s="715"/>
      <c r="D2696" s="715"/>
      <c r="S2696" s="660"/>
      <c r="T2696" s="660" t="str">
        <f t="shared" si="252"/>
        <v/>
      </c>
      <c r="U2696" s="660" t="str">
        <f t="shared" si="253"/>
        <v/>
      </c>
      <c r="V2696" s="660" t="str">
        <f t="shared" si="254"/>
        <v/>
      </c>
      <c r="W2696" s="660" t="str">
        <f t="shared" si="255"/>
        <v/>
      </c>
      <c r="X2696" s="660" t="str">
        <f t="shared" si="256"/>
        <v/>
      </c>
      <c r="Y2696" s="660" t="str">
        <f t="shared" si="257"/>
        <v/>
      </c>
    </row>
    <row r="2697" spans="1:25" ht="16" x14ac:dyDescent="0.2">
      <c r="A2697" s="679"/>
      <c r="B2697" s="679"/>
      <c r="C2697" s="715"/>
      <c r="D2697" s="715"/>
      <c r="S2697" s="660"/>
      <c r="T2697" s="660" t="str">
        <f t="shared" si="252"/>
        <v/>
      </c>
      <c r="U2697" s="660" t="str">
        <f t="shared" si="253"/>
        <v/>
      </c>
      <c r="V2697" s="660" t="str">
        <f t="shared" si="254"/>
        <v/>
      </c>
      <c r="W2697" s="660" t="str">
        <f t="shared" si="255"/>
        <v/>
      </c>
      <c r="X2697" s="660" t="str">
        <f t="shared" si="256"/>
        <v/>
      </c>
      <c r="Y2697" s="660" t="str">
        <f t="shared" si="257"/>
        <v/>
      </c>
    </row>
    <row r="2698" spans="1:25" ht="16" x14ac:dyDescent="0.2">
      <c r="A2698" s="679"/>
      <c r="B2698" s="679"/>
      <c r="C2698" s="715"/>
      <c r="D2698" s="715"/>
      <c r="S2698" s="660"/>
      <c r="T2698" s="660" t="str">
        <f t="shared" si="252"/>
        <v/>
      </c>
      <c r="U2698" s="660" t="str">
        <f t="shared" si="253"/>
        <v/>
      </c>
      <c r="V2698" s="660" t="str">
        <f t="shared" si="254"/>
        <v/>
      </c>
      <c r="W2698" s="660" t="str">
        <f t="shared" si="255"/>
        <v/>
      </c>
      <c r="X2698" s="660" t="str">
        <f t="shared" si="256"/>
        <v/>
      </c>
      <c r="Y2698" s="660" t="str">
        <f t="shared" si="257"/>
        <v/>
      </c>
    </row>
    <row r="2699" spans="1:25" ht="16" x14ac:dyDescent="0.2">
      <c r="A2699" s="679"/>
      <c r="B2699" s="679"/>
      <c r="C2699" s="715"/>
      <c r="D2699" s="715"/>
      <c r="S2699" s="660"/>
      <c r="T2699" s="660" t="str">
        <f t="shared" si="252"/>
        <v/>
      </c>
      <c r="U2699" s="660" t="str">
        <f t="shared" si="253"/>
        <v/>
      </c>
      <c r="V2699" s="660" t="str">
        <f t="shared" si="254"/>
        <v/>
      </c>
      <c r="W2699" s="660" t="str">
        <f t="shared" si="255"/>
        <v/>
      </c>
      <c r="X2699" s="660" t="str">
        <f t="shared" si="256"/>
        <v/>
      </c>
      <c r="Y2699" s="660" t="str">
        <f t="shared" si="257"/>
        <v/>
      </c>
    </row>
    <row r="2700" spans="1:25" ht="16" x14ac:dyDescent="0.2">
      <c r="A2700" s="679"/>
      <c r="B2700" s="679"/>
      <c r="C2700" s="715"/>
      <c r="D2700" s="715"/>
      <c r="S2700" s="660"/>
      <c r="T2700" s="660" t="str">
        <f t="shared" si="252"/>
        <v/>
      </c>
      <c r="U2700" s="660" t="str">
        <f t="shared" si="253"/>
        <v/>
      </c>
      <c r="V2700" s="660" t="str">
        <f t="shared" si="254"/>
        <v/>
      </c>
      <c r="W2700" s="660" t="str">
        <f t="shared" si="255"/>
        <v/>
      </c>
      <c r="X2700" s="660" t="str">
        <f t="shared" si="256"/>
        <v/>
      </c>
      <c r="Y2700" s="660" t="str">
        <f t="shared" si="257"/>
        <v/>
      </c>
    </row>
    <row r="2701" spans="1:25" ht="16" x14ac:dyDescent="0.2">
      <c r="A2701" s="679"/>
      <c r="B2701" s="679"/>
      <c r="C2701" s="715"/>
      <c r="D2701" s="715"/>
      <c r="S2701" s="660"/>
      <c r="T2701" s="660" t="str">
        <f t="shared" si="252"/>
        <v/>
      </c>
      <c r="U2701" s="660" t="str">
        <f t="shared" si="253"/>
        <v/>
      </c>
      <c r="V2701" s="660" t="str">
        <f t="shared" si="254"/>
        <v/>
      </c>
      <c r="W2701" s="660" t="str">
        <f t="shared" si="255"/>
        <v/>
      </c>
      <c r="X2701" s="660" t="str">
        <f t="shared" si="256"/>
        <v/>
      </c>
      <c r="Y2701" s="660" t="str">
        <f t="shared" si="257"/>
        <v/>
      </c>
    </row>
    <row r="2702" spans="1:25" ht="16" x14ac:dyDescent="0.2">
      <c r="A2702" s="679"/>
      <c r="B2702" s="679"/>
      <c r="C2702" s="715"/>
      <c r="D2702" s="715"/>
      <c r="S2702" s="660"/>
      <c r="T2702" s="660" t="str">
        <f t="shared" si="252"/>
        <v/>
      </c>
      <c r="U2702" s="660" t="str">
        <f t="shared" si="253"/>
        <v/>
      </c>
      <c r="V2702" s="660" t="str">
        <f t="shared" si="254"/>
        <v/>
      </c>
      <c r="W2702" s="660" t="str">
        <f t="shared" si="255"/>
        <v/>
      </c>
      <c r="X2702" s="660" t="str">
        <f t="shared" si="256"/>
        <v/>
      </c>
      <c r="Y2702" s="660" t="str">
        <f t="shared" si="257"/>
        <v/>
      </c>
    </row>
    <row r="2703" spans="1:25" ht="16" x14ac:dyDescent="0.2">
      <c r="A2703" s="679"/>
      <c r="B2703" s="679"/>
      <c r="C2703" s="715"/>
      <c r="D2703" s="715"/>
      <c r="S2703" s="660"/>
      <c r="T2703" s="660" t="str">
        <f t="shared" si="252"/>
        <v/>
      </c>
      <c r="U2703" s="660" t="str">
        <f t="shared" si="253"/>
        <v/>
      </c>
      <c r="V2703" s="660" t="str">
        <f t="shared" si="254"/>
        <v/>
      </c>
      <c r="W2703" s="660" t="str">
        <f t="shared" si="255"/>
        <v/>
      </c>
      <c r="X2703" s="660" t="str">
        <f t="shared" si="256"/>
        <v/>
      </c>
      <c r="Y2703" s="660" t="str">
        <f t="shared" si="257"/>
        <v/>
      </c>
    </row>
    <row r="2704" spans="1:25" ht="16" x14ac:dyDescent="0.2">
      <c r="A2704" s="679"/>
      <c r="B2704" s="679"/>
      <c r="C2704" s="715"/>
      <c r="D2704" s="715"/>
      <c r="S2704" s="660"/>
      <c r="T2704" s="660" t="str">
        <f t="shared" si="252"/>
        <v/>
      </c>
      <c r="U2704" s="660" t="str">
        <f t="shared" si="253"/>
        <v/>
      </c>
      <c r="V2704" s="660" t="str">
        <f t="shared" si="254"/>
        <v/>
      </c>
      <c r="W2704" s="660" t="str">
        <f t="shared" si="255"/>
        <v/>
      </c>
      <c r="X2704" s="660" t="str">
        <f t="shared" si="256"/>
        <v/>
      </c>
      <c r="Y2704" s="660" t="str">
        <f t="shared" si="257"/>
        <v/>
      </c>
    </row>
    <row r="2705" spans="1:25" ht="16" x14ac:dyDescent="0.2">
      <c r="A2705" s="679"/>
      <c r="B2705" s="679"/>
      <c r="C2705" s="715"/>
      <c r="D2705" s="715"/>
      <c r="S2705" s="660"/>
      <c r="T2705" s="660" t="str">
        <f t="shared" si="252"/>
        <v/>
      </c>
      <c r="U2705" s="660" t="str">
        <f t="shared" si="253"/>
        <v/>
      </c>
      <c r="V2705" s="660" t="str">
        <f t="shared" si="254"/>
        <v/>
      </c>
      <c r="W2705" s="660" t="str">
        <f t="shared" si="255"/>
        <v/>
      </c>
      <c r="X2705" s="660" t="str">
        <f t="shared" si="256"/>
        <v/>
      </c>
      <c r="Y2705" s="660" t="str">
        <f t="shared" si="257"/>
        <v/>
      </c>
    </row>
    <row r="2706" spans="1:25" ht="16" x14ac:dyDescent="0.2">
      <c r="A2706" s="679"/>
      <c r="B2706" s="679"/>
      <c r="C2706" s="715"/>
      <c r="D2706" s="715"/>
      <c r="S2706" s="660"/>
      <c r="T2706" s="660" t="str">
        <f t="shared" si="252"/>
        <v/>
      </c>
      <c r="U2706" s="660" t="str">
        <f t="shared" si="253"/>
        <v/>
      </c>
      <c r="V2706" s="660" t="str">
        <f t="shared" si="254"/>
        <v/>
      </c>
      <c r="W2706" s="660" t="str">
        <f t="shared" si="255"/>
        <v/>
      </c>
      <c r="X2706" s="660" t="str">
        <f t="shared" si="256"/>
        <v/>
      </c>
      <c r="Y2706" s="660" t="str">
        <f t="shared" si="257"/>
        <v/>
      </c>
    </row>
    <row r="2707" spans="1:25" ht="16" x14ac:dyDescent="0.2">
      <c r="A2707" s="679"/>
      <c r="B2707" s="679"/>
      <c r="C2707" s="715"/>
      <c r="D2707" s="715"/>
      <c r="S2707" s="660"/>
      <c r="T2707" s="660" t="str">
        <f t="shared" si="252"/>
        <v/>
      </c>
      <c r="U2707" s="660" t="str">
        <f t="shared" si="253"/>
        <v/>
      </c>
      <c r="V2707" s="660" t="str">
        <f t="shared" si="254"/>
        <v/>
      </c>
      <c r="W2707" s="660" t="str">
        <f t="shared" si="255"/>
        <v/>
      </c>
      <c r="X2707" s="660" t="str">
        <f t="shared" si="256"/>
        <v/>
      </c>
      <c r="Y2707" s="660" t="str">
        <f t="shared" si="257"/>
        <v/>
      </c>
    </row>
    <row r="2708" spans="1:25" ht="16" x14ac:dyDescent="0.2">
      <c r="A2708" s="679"/>
      <c r="B2708" s="679"/>
      <c r="C2708" s="715"/>
      <c r="D2708" s="715"/>
      <c r="S2708" s="660"/>
      <c r="T2708" s="660" t="str">
        <f t="shared" si="252"/>
        <v/>
      </c>
      <c r="U2708" s="660" t="str">
        <f t="shared" si="253"/>
        <v/>
      </c>
      <c r="V2708" s="660" t="str">
        <f t="shared" si="254"/>
        <v/>
      </c>
      <c r="W2708" s="660" t="str">
        <f t="shared" si="255"/>
        <v/>
      </c>
      <c r="X2708" s="660" t="str">
        <f t="shared" si="256"/>
        <v/>
      </c>
      <c r="Y2708" s="660" t="str">
        <f t="shared" si="257"/>
        <v/>
      </c>
    </row>
    <row r="2709" spans="1:25" ht="16" x14ac:dyDescent="0.2">
      <c r="A2709" s="679"/>
      <c r="B2709" s="679"/>
      <c r="C2709" s="715"/>
      <c r="D2709" s="715"/>
      <c r="S2709" s="660"/>
      <c r="T2709" s="660" t="str">
        <f t="shared" si="252"/>
        <v/>
      </c>
      <c r="U2709" s="660" t="str">
        <f t="shared" si="253"/>
        <v/>
      </c>
      <c r="V2709" s="660" t="str">
        <f t="shared" si="254"/>
        <v/>
      </c>
      <c r="W2709" s="660" t="str">
        <f t="shared" si="255"/>
        <v/>
      </c>
      <c r="X2709" s="660" t="str">
        <f t="shared" si="256"/>
        <v/>
      </c>
      <c r="Y2709" s="660" t="str">
        <f t="shared" si="257"/>
        <v/>
      </c>
    </row>
    <row r="2710" spans="1:25" ht="16" x14ac:dyDescent="0.2">
      <c r="A2710" s="679"/>
      <c r="B2710" s="679"/>
      <c r="C2710" s="715"/>
      <c r="D2710" s="715"/>
      <c r="S2710" s="660"/>
      <c r="T2710" s="660" t="str">
        <f t="shared" si="252"/>
        <v/>
      </c>
      <c r="U2710" s="660" t="str">
        <f t="shared" si="253"/>
        <v/>
      </c>
      <c r="V2710" s="660" t="str">
        <f t="shared" si="254"/>
        <v/>
      </c>
      <c r="W2710" s="660" t="str">
        <f t="shared" si="255"/>
        <v/>
      </c>
      <c r="X2710" s="660" t="str">
        <f t="shared" si="256"/>
        <v/>
      </c>
      <c r="Y2710" s="660" t="str">
        <f t="shared" si="257"/>
        <v/>
      </c>
    </row>
    <row r="2711" spans="1:25" ht="16" x14ac:dyDescent="0.2">
      <c r="A2711" s="679"/>
      <c r="B2711" s="679"/>
      <c r="C2711" s="715"/>
      <c r="D2711" s="715"/>
      <c r="S2711" s="660"/>
      <c r="T2711" s="660" t="str">
        <f t="shared" si="252"/>
        <v/>
      </c>
      <c r="U2711" s="660" t="str">
        <f t="shared" si="253"/>
        <v/>
      </c>
      <c r="V2711" s="660" t="str">
        <f t="shared" si="254"/>
        <v/>
      </c>
      <c r="W2711" s="660" t="str">
        <f t="shared" si="255"/>
        <v/>
      </c>
      <c r="X2711" s="660" t="str">
        <f t="shared" si="256"/>
        <v/>
      </c>
      <c r="Y2711" s="660" t="str">
        <f t="shared" si="257"/>
        <v/>
      </c>
    </row>
    <row r="2712" spans="1:25" ht="16" x14ac:dyDescent="0.2">
      <c r="A2712" s="679"/>
      <c r="B2712" s="679"/>
      <c r="C2712" s="715"/>
      <c r="D2712" s="715"/>
      <c r="S2712" s="660"/>
      <c r="T2712" s="660" t="str">
        <f t="shared" si="252"/>
        <v/>
      </c>
      <c r="U2712" s="660" t="str">
        <f t="shared" si="253"/>
        <v/>
      </c>
      <c r="V2712" s="660" t="str">
        <f t="shared" si="254"/>
        <v/>
      </c>
      <c r="W2712" s="660" t="str">
        <f t="shared" si="255"/>
        <v/>
      </c>
      <c r="X2712" s="660" t="str">
        <f t="shared" si="256"/>
        <v/>
      </c>
      <c r="Y2712" s="660" t="str">
        <f t="shared" si="257"/>
        <v/>
      </c>
    </row>
    <row r="2713" spans="1:25" ht="16" x14ac:dyDescent="0.2">
      <c r="A2713" s="679"/>
      <c r="B2713" s="679"/>
      <c r="C2713" s="715"/>
      <c r="D2713" s="715"/>
      <c r="S2713" s="660"/>
      <c r="T2713" s="660" t="str">
        <f t="shared" si="252"/>
        <v/>
      </c>
      <c r="U2713" s="660" t="str">
        <f t="shared" si="253"/>
        <v/>
      </c>
      <c r="V2713" s="660" t="str">
        <f t="shared" si="254"/>
        <v/>
      </c>
      <c r="W2713" s="660" t="str">
        <f t="shared" si="255"/>
        <v/>
      </c>
      <c r="X2713" s="660" t="str">
        <f t="shared" si="256"/>
        <v/>
      </c>
      <c r="Y2713" s="660" t="str">
        <f t="shared" si="257"/>
        <v/>
      </c>
    </row>
    <row r="2714" spans="1:25" ht="16" x14ac:dyDescent="0.2">
      <c r="A2714" s="679"/>
      <c r="B2714" s="679"/>
      <c r="C2714" s="715"/>
      <c r="D2714" s="715"/>
      <c r="S2714" s="660"/>
      <c r="T2714" s="660" t="str">
        <f t="shared" si="252"/>
        <v/>
      </c>
      <c r="U2714" s="660" t="str">
        <f t="shared" si="253"/>
        <v/>
      </c>
      <c r="V2714" s="660" t="str">
        <f t="shared" si="254"/>
        <v/>
      </c>
      <c r="W2714" s="660" t="str">
        <f t="shared" si="255"/>
        <v/>
      </c>
      <c r="X2714" s="660" t="str">
        <f t="shared" si="256"/>
        <v/>
      </c>
      <c r="Y2714" s="660" t="str">
        <f t="shared" si="257"/>
        <v/>
      </c>
    </row>
    <row r="2715" spans="1:25" ht="16" x14ac:dyDescent="0.2">
      <c r="A2715" s="679"/>
      <c r="B2715" s="679"/>
      <c r="C2715" s="715"/>
      <c r="D2715" s="715"/>
      <c r="S2715" s="660"/>
      <c r="T2715" s="660" t="str">
        <f t="shared" si="252"/>
        <v/>
      </c>
      <c r="U2715" s="660" t="str">
        <f t="shared" si="253"/>
        <v/>
      </c>
      <c r="V2715" s="660" t="str">
        <f t="shared" si="254"/>
        <v/>
      </c>
      <c r="W2715" s="660" t="str">
        <f t="shared" si="255"/>
        <v/>
      </c>
      <c r="X2715" s="660" t="str">
        <f t="shared" si="256"/>
        <v/>
      </c>
      <c r="Y2715" s="660" t="str">
        <f t="shared" si="257"/>
        <v/>
      </c>
    </row>
    <row r="2716" spans="1:25" ht="16" x14ac:dyDescent="0.2">
      <c r="A2716" s="679"/>
      <c r="B2716" s="679"/>
      <c r="C2716" s="715"/>
      <c r="D2716" s="715"/>
      <c r="S2716" s="660"/>
      <c r="T2716" s="660" t="str">
        <f t="shared" si="252"/>
        <v/>
      </c>
      <c r="U2716" s="660" t="str">
        <f t="shared" si="253"/>
        <v/>
      </c>
      <c r="V2716" s="660" t="str">
        <f t="shared" si="254"/>
        <v/>
      </c>
      <c r="W2716" s="660" t="str">
        <f t="shared" si="255"/>
        <v/>
      </c>
      <c r="X2716" s="660" t="str">
        <f t="shared" si="256"/>
        <v/>
      </c>
      <c r="Y2716" s="660" t="str">
        <f t="shared" si="257"/>
        <v/>
      </c>
    </row>
    <row r="2717" spans="1:25" ht="16" x14ac:dyDescent="0.2">
      <c r="A2717" s="679"/>
      <c r="B2717" s="679"/>
      <c r="C2717" s="715"/>
      <c r="D2717" s="715"/>
      <c r="S2717" s="660"/>
      <c r="T2717" s="660" t="str">
        <f t="shared" si="252"/>
        <v/>
      </c>
      <c r="U2717" s="660" t="str">
        <f t="shared" si="253"/>
        <v/>
      </c>
      <c r="V2717" s="660" t="str">
        <f t="shared" si="254"/>
        <v/>
      </c>
      <c r="W2717" s="660" t="str">
        <f t="shared" si="255"/>
        <v/>
      </c>
      <c r="X2717" s="660" t="str">
        <f t="shared" si="256"/>
        <v/>
      </c>
      <c r="Y2717" s="660" t="str">
        <f t="shared" si="257"/>
        <v/>
      </c>
    </row>
    <row r="2718" spans="1:25" ht="16" x14ac:dyDescent="0.2">
      <c r="A2718" s="679"/>
      <c r="B2718" s="679"/>
      <c r="C2718" s="715"/>
      <c r="D2718" s="715"/>
      <c r="S2718" s="660"/>
      <c r="T2718" s="660" t="str">
        <f t="shared" si="252"/>
        <v/>
      </c>
      <c r="U2718" s="660" t="str">
        <f t="shared" si="253"/>
        <v/>
      </c>
      <c r="V2718" s="660" t="str">
        <f t="shared" si="254"/>
        <v/>
      </c>
      <c r="W2718" s="660" t="str">
        <f t="shared" si="255"/>
        <v/>
      </c>
      <c r="X2718" s="660" t="str">
        <f t="shared" si="256"/>
        <v/>
      </c>
      <c r="Y2718" s="660" t="str">
        <f t="shared" si="257"/>
        <v/>
      </c>
    </row>
    <row r="2719" spans="1:25" ht="16" x14ac:dyDescent="0.2">
      <c r="A2719" s="679"/>
      <c r="B2719" s="679"/>
      <c r="C2719" s="715"/>
      <c r="D2719" s="715"/>
      <c r="S2719" s="660"/>
      <c r="T2719" s="660" t="str">
        <f t="shared" si="252"/>
        <v/>
      </c>
      <c r="U2719" s="660" t="str">
        <f t="shared" si="253"/>
        <v/>
      </c>
      <c r="V2719" s="660" t="str">
        <f t="shared" si="254"/>
        <v/>
      </c>
      <c r="W2719" s="660" t="str">
        <f t="shared" si="255"/>
        <v/>
      </c>
      <c r="X2719" s="660" t="str">
        <f t="shared" si="256"/>
        <v/>
      </c>
      <c r="Y2719" s="660" t="str">
        <f t="shared" si="257"/>
        <v/>
      </c>
    </row>
    <row r="2720" spans="1:25" ht="16" x14ac:dyDescent="0.2">
      <c r="A2720" s="679"/>
      <c r="B2720" s="679"/>
      <c r="C2720" s="715"/>
      <c r="D2720" s="715"/>
      <c r="S2720" s="660"/>
      <c r="T2720" s="660" t="str">
        <f t="shared" si="252"/>
        <v/>
      </c>
      <c r="U2720" s="660" t="str">
        <f t="shared" si="253"/>
        <v/>
      </c>
      <c r="V2720" s="660" t="str">
        <f t="shared" si="254"/>
        <v/>
      </c>
      <c r="W2720" s="660" t="str">
        <f t="shared" si="255"/>
        <v/>
      </c>
      <c r="X2720" s="660" t="str">
        <f t="shared" si="256"/>
        <v/>
      </c>
      <c r="Y2720" s="660" t="str">
        <f t="shared" si="257"/>
        <v/>
      </c>
    </row>
    <row r="2721" spans="1:25" ht="16" x14ac:dyDescent="0.2">
      <c r="A2721" s="679"/>
      <c r="B2721" s="679"/>
      <c r="C2721" s="715"/>
      <c r="D2721" s="715"/>
      <c r="S2721" s="660"/>
      <c r="T2721" s="660" t="str">
        <f t="shared" si="252"/>
        <v/>
      </c>
      <c r="U2721" s="660" t="str">
        <f t="shared" si="253"/>
        <v/>
      </c>
      <c r="V2721" s="660" t="str">
        <f t="shared" si="254"/>
        <v/>
      </c>
      <c r="W2721" s="660" t="str">
        <f t="shared" si="255"/>
        <v/>
      </c>
      <c r="X2721" s="660" t="str">
        <f t="shared" si="256"/>
        <v/>
      </c>
      <c r="Y2721" s="660" t="str">
        <f t="shared" si="257"/>
        <v/>
      </c>
    </row>
    <row r="2722" spans="1:25" ht="16" x14ac:dyDescent="0.2">
      <c r="A2722" s="679"/>
      <c r="B2722" s="679"/>
      <c r="C2722" s="715"/>
      <c r="D2722" s="715"/>
      <c r="S2722" s="660"/>
      <c r="T2722" s="660" t="str">
        <f t="shared" si="252"/>
        <v/>
      </c>
      <c r="U2722" s="660" t="str">
        <f t="shared" si="253"/>
        <v/>
      </c>
      <c r="V2722" s="660" t="str">
        <f t="shared" si="254"/>
        <v/>
      </c>
      <c r="W2722" s="660" t="str">
        <f t="shared" si="255"/>
        <v/>
      </c>
      <c r="X2722" s="660" t="str">
        <f t="shared" si="256"/>
        <v/>
      </c>
      <c r="Y2722" s="660" t="str">
        <f t="shared" si="257"/>
        <v/>
      </c>
    </row>
    <row r="2723" spans="1:25" ht="16" x14ac:dyDescent="0.2">
      <c r="A2723" s="679"/>
      <c r="B2723" s="679"/>
      <c r="C2723" s="715"/>
      <c r="D2723" s="715"/>
      <c r="S2723" s="660"/>
      <c r="T2723" s="660" t="str">
        <f t="shared" si="252"/>
        <v/>
      </c>
      <c r="U2723" s="660" t="str">
        <f t="shared" si="253"/>
        <v/>
      </c>
      <c r="V2723" s="660" t="str">
        <f t="shared" si="254"/>
        <v/>
      </c>
      <c r="W2723" s="660" t="str">
        <f t="shared" si="255"/>
        <v/>
      </c>
      <c r="X2723" s="660" t="str">
        <f t="shared" si="256"/>
        <v/>
      </c>
      <c r="Y2723" s="660" t="str">
        <f t="shared" si="257"/>
        <v/>
      </c>
    </row>
    <row r="2724" spans="1:25" ht="16" x14ac:dyDescent="0.2">
      <c r="A2724" s="679"/>
      <c r="B2724" s="679"/>
      <c r="C2724" s="715"/>
      <c r="D2724" s="715"/>
      <c r="S2724" s="660"/>
      <c r="T2724" s="660" t="str">
        <f t="shared" si="252"/>
        <v/>
      </c>
      <c r="U2724" s="660" t="str">
        <f t="shared" si="253"/>
        <v/>
      </c>
      <c r="V2724" s="660" t="str">
        <f t="shared" si="254"/>
        <v/>
      </c>
      <c r="W2724" s="660" t="str">
        <f t="shared" si="255"/>
        <v/>
      </c>
      <c r="X2724" s="660" t="str">
        <f t="shared" si="256"/>
        <v/>
      </c>
      <c r="Y2724" s="660" t="str">
        <f t="shared" si="257"/>
        <v/>
      </c>
    </row>
    <row r="2725" spans="1:25" ht="16" x14ac:dyDescent="0.2">
      <c r="A2725" s="679"/>
      <c r="B2725" s="679"/>
      <c r="C2725" s="715"/>
      <c r="D2725" s="715"/>
      <c r="S2725" s="660"/>
      <c r="T2725" s="660" t="str">
        <f t="shared" si="252"/>
        <v/>
      </c>
      <c r="U2725" s="660" t="str">
        <f t="shared" si="253"/>
        <v/>
      </c>
      <c r="V2725" s="660" t="str">
        <f t="shared" si="254"/>
        <v/>
      </c>
      <c r="W2725" s="660" t="str">
        <f t="shared" si="255"/>
        <v/>
      </c>
      <c r="X2725" s="660" t="str">
        <f t="shared" si="256"/>
        <v/>
      </c>
      <c r="Y2725" s="660" t="str">
        <f t="shared" si="257"/>
        <v/>
      </c>
    </row>
    <row r="2726" spans="1:25" ht="16" x14ac:dyDescent="0.2">
      <c r="A2726" s="679"/>
      <c r="B2726" s="679"/>
      <c r="C2726" s="715"/>
      <c r="D2726" s="715"/>
      <c r="S2726" s="660"/>
      <c r="T2726" s="660" t="str">
        <f t="shared" si="252"/>
        <v/>
      </c>
      <c r="U2726" s="660" t="str">
        <f t="shared" si="253"/>
        <v/>
      </c>
      <c r="V2726" s="660" t="str">
        <f t="shared" si="254"/>
        <v/>
      </c>
      <c r="W2726" s="660" t="str">
        <f t="shared" si="255"/>
        <v/>
      </c>
      <c r="X2726" s="660" t="str">
        <f t="shared" si="256"/>
        <v/>
      </c>
      <c r="Y2726" s="660" t="str">
        <f t="shared" si="257"/>
        <v/>
      </c>
    </row>
    <row r="2727" spans="1:25" ht="16" x14ac:dyDescent="0.2">
      <c r="A2727" s="679"/>
      <c r="B2727" s="679"/>
      <c r="C2727" s="715"/>
      <c r="D2727" s="715"/>
      <c r="S2727" s="660"/>
      <c r="T2727" s="660" t="str">
        <f t="shared" si="252"/>
        <v/>
      </c>
      <c r="U2727" s="660" t="str">
        <f t="shared" si="253"/>
        <v/>
      </c>
      <c r="V2727" s="660" t="str">
        <f t="shared" si="254"/>
        <v/>
      </c>
      <c r="W2727" s="660" t="str">
        <f t="shared" si="255"/>
        <v/>
      </c>
      <c r="X2727" s="660" t="str">
        <f t="shared" si="256"/>
        <v/>
      </c>
      <c r="Y2727" s="660" t="str">
        <f t="shared" si="257"/>
        <v/>
      </c>
    </row>
    <row r="2728" spans="1:25" ht="16" x14ac:dyDescent="0.2">
      <c r="A2728" s="679"/>
      <c r="B2728" s="679"/>
      <c r="C2728" s="715"/>
      <c r="D2728" s="715"/>
      <c r="S2728" s="660"/>
      <c r="T2728" s="660" t="str">
        <f t="shared" si="252"/>
        <v/>
      </c>
      <c r="U2728" s="660" t="str">
        <f t="shared" si="253"/>
        <v/>
      </c>
      <c r="V2728" s="660" t="str">
        <f t="shared" si="254"/>
        <v/>
      </c>
      <c r="W2728" s="660" t="str">
        <f t="shared" si="255"/>
        <v/>
      </c>
      <c r="X2728" s="660" t="str">
        <f t="shared" si="256"/>
        <v/>
      </c>
      <c r="Y2728" s="660" t="str">
        <f t="shared" si="257"/>
        <v/>
      </c>
    </row>
    <row r="2729" spans="1:25" ht="16" x14ac:dyDescent="0.2">
      <c r="A2729" s="679"/>
      <c r="B2729" s="679"/>
      <c r="C2729" s="715"/>
      <c r="D2729" s="715"/>
      <c r="S2729" s="660"/>
      <c r="T2729" s="660" t="str">
        <f t="shared" si="252"/>
        <v/>
      </c>
      <c r="U2729" s="660" t="str">
        <f t="shared" si="253"/>
        <v/>
      </c>
      <c r="V2729" s="660" t="str">
        <f t="shared" si="254"/>
        <v/>
      </c>
      <c r="W2729" s="660" t="str">
        <f t="shared" si="255"/>
        <v/>
      </c>
      <c r="X2729" s="660" t="str">
        <f t="shared" si="256"/>
        <v/>
      </c>
      <c r="Y2729" s="660" t="str">
        <f t="shared" si="257"/>
        <v/>
      </c>
    </row>
    <row r="2730" spans="1:25" ht="16" x14ac:dyDescent="0.2">
      <c r="A2730" s="679"/>
      <c r="B2730" s="679"/>
      <c r="C2730" s="715"/>
      <c r="D2730" s="715"/>
      <c r="S2730" s="660"/>
      <c r="T2730" s="660" t="str">
        <f t="shared" si="252"/>
        <v/>
      </c>
      <c r="U2730" s="660" t="str">
        <f t="shared" si="253"/>
        <v/>
      </c>
      <c r="V2730" s="660" t="str">
        <f t="shared" si="254"/>
        <v/>
      </c>
      <c r="W2730" s="660" t="str">
        <f t="shared" si="255"/>
        <v/>
      </c>
      <c r="X2730" s="660" t="str">
        <f t="shared" si="256"/>
        <v/>
      </c>
      <c r="Y2730" s="660" t="str">
        <f t="shared" si="257"/>
        <v/>
      </c>
    </row>
    <row r="2731" spans="1:25" ht="16" x14ac:dyDescent="0.2">
      <c r="A2731" s="679"/>
      <c r="B2731" s="679"/>
      <c r="C2731" s="715"/>
      <c r="D2731" s="715"/>
      <c r="S2731" s="660"/>
      <c r="T2731" s="660" t="str">
        <f t="shared" si="252"/>
        <v/>
      </c>
      <c r="U2731" s="660" t="str">
        <f t="shared" si="253"/>
        <v/>
      </c>
      <c r="V2731" s="660" t="str">
        <f t="shared" si="254"/>
        <v/>
      </c>
      <c r="W2731" s="660" t="str">
        <f t="shared" si="255"/>
        <v/>
      </c>
      <c r="X2731" s="660" t="str">
        <f t="shared" si="256"/>
        <v/>
      </c>
      <c r="Y2731" s="660" t="str">
        <f t="shared" si="257"/>
        <v/>
      </c>
    </row>
    <row r="2732" spans="1:25" ht="16" x14ac:dyDescent="0.2">
      <c r="A2732" s="679"/>
      <c r="B2732" s="679"/>
      <c r="C2732" s="715"/>
      <c r="D2732" s="715"/>
      <c r="S2732" s="660"/>
      <c r="T2732" s="660" t="str">
        <f t="shared" si="252"/>
        <v/>
      </c>
      <c r="U2732" s="660" t="str">
        <f t="shared" si="253"/>
        <v/>
      </c>
      <c r="V2732" s="660" t="str">
        <f t="shared" si="254"/>
        <v/>
      </c>
      <c r="W2732" s="660" t="str">
        <f t="shared" si="255"/>
        <v/>
      </c>
      <c r="X2732" s="660" t="str">
        <f t="shared" si="256"/>
        <v/>
      </c>
      <c r="Y2732" s="660" t="str">
        <f t="shared" si="257"/>
        <v/>
      </c>
    </row>
    <row r="2733" spans="1:25" ht="16" x14ac:dyDescent="0.2">
      <c r="A2733" s="679"/>
      <c r="B2733" s="679"/>
      <c r="C2733" s="715"/>
      <c r="D2733" s="715"/>
      <c r="S2733" s="660"/>
      <c r="T2733" s="660" t="str">
        <f t="shared" si="252"/>
        <v/>
      </c>
      <c r="U2733" s="660" t="str">
        <f t="shared" si="253"/>
        <v/>
      </c>
      <c r="V2733" s="660" t="str">
        <f t="shared" si="254"/>
        <v/>
      </c>
      <c r="W2733" s="660" t="str">
        <f t="shared" si="255"/>
        <v/>
      </c>
      <c r="X2733" s="660" t="str">
        <f t="shared" si="256"/>
        <v/>
      </c>
      <c r="Y2733" s="660" t="str">
        <f t="shared" si="257"/>
        <v/>
      </c>
    </row>
    <row r="2734" spans="1:25" ht="16" x14ac:dyDescent="0.2">
      <c r="A2734" s="679"/>
      <c r="B2734" s="679"/>
      <c r="C2734" s="715"/>
      <c r="D2734" s="715"/>
      <c r="S2734" s="660"/>
      <c r="T2734" s="660" t="str">
        <f t="shared" si="252"/>
        <v/>
      </c>
      <c r="U2734" s="660" t="str">
        <f t="shared" si="253"/>
        <v/>
      </c>
      <c r="V2734" s="660" t="str">
        <f t="shared" si="254"/>
        <v/>
      </c>
      <c r="W2734" s="660" t="str">
        <f t="shared" si="255"/>
        <v/>
      </c>
      <c r="X2734" s="660" t="str">
        <f t="shared" si="256"/>
        <v/>
      </c>
      <c r="Y2734" s="660" t="str">
        <f t="shared" si="257"/>
        <v/>
      </c>
    </row>
    <row r="2735" spans="1:25" ht="16" x14ac:dyDescent="0.2">
      <c r="A2735" s="679"/>
      <c r="B2735" s="679"/>
      <c r="C2735" s="715"/>
      <c r="D2735" s="715"/>
      <c r="S2735" s="660"/>
      <c r="T2735" s="660" t="str">
        <f t="shared" si="252"/>
        <v/>
      </c>
      <c r="U2735" s="660" t="str">
        <f t="shared" si="253"/>
        <v/>
      </c>
      <c r="V2735" s="660" t="str">
        <f t="shared" si="254"/>
        <v/>
      </c>
      <c r="W2735" s="660" t="str">
        <f t="shared" si="255"/>
        <v/>
      </c>
      <c r="X2735" s="660" t="str">
        <f t="shared" si="256"/>
        <v/>
      </c>
      <c r="Y2735" s="660" t="str">
        <f t="shared" si="257"/>
        <v/>
      </c>
    </row>
    <row r="2736" spans="1:25" ht="16" x14ac:dyDescent="0.2">
      <c r="A2736" s="679"/>
      <c r="B2736" s="679"/>
      <c r="C2736" s="715"/>
      <c r="D2736" s="715"/>
      <c r="S2736" s="660"/>
      <c r="T2736" s="660" t="str">
        <f t="shared" si="252"/>
        <v/>
      </c>
      <c r="U2736" s="660" t="str">
        <f t="shared" si="253"/>
        <v/>
      </c>
      <c r="V2736" s="660" t="str">
        <f t="shared" si="254"/>
        <v/>
      </c>
      <c r="W2736" s="660" t="str">
        <f t="shared" si="255"/>
        <v/>
      </c>
      <c r="X2736" s="660" t="str">
        <f t="shared" si="256"/>
        <v/>
      </c>
      <c r="Y2736" s="660" t="str">
        <f t="shared" si="257"/>
        <v/>
      </c>
    </row>
    <row r="2737" spans="1:25" ht="16" x14ac:dyDescent="0.2">
      <c r="A2737" s="679"/>
      <c r="B2737" s="679"/>
      <c r="C2737" s="715"/>
      <c r="D2737" s="715"/>
      <c r="S2737" s="660"/>
      <c r="T2737" s="660" t="str">
        <f t="shared" si="252"/>
        <v/>
      </c>
      <c r="U2737" s="660" t="str">
        <f t="shared" si="253"/>
        <v/>
      </c>
      <c r="V2737" s="660" t="str">
        <f t="shared" si="254"/>
        <v/>
      </c>
      <c r="W2737" s="660" t="str">
        <f t="shared" si="255"/>
        <v/>
      </c>
      <c r="X2737" s="660" t="str">
        <f t="shared" si="256"/>
        <v/>
      </c>
      <c r="Y2737" s="660" t="str">
        <f t="shared" si="257"/>
        <v/>
      </c>
    </row>
    <row r="2738" spans="1:25" ht="16" x14ac:dyDescent="0.2">
      <c r="A2738" s="679"/>
      <c r="B2738" s="679"/>
      <c r="C2738" s="715"/>
      <c r="D2738" s="715"/>
      <c r="S2738" s="660"/>
      <c r="T2738" s="660" t="str">
        <f t="shared" si="252"/>
        <v/>
      </c>
      <c r="U2738" s="660" t="str">
        <f t="shared" si="253"/>
        <v/>
      </c>
      <c r="V2738" s="660" t="str">
        <f t="shared" si="254"/>
        <v/>
      </c>
      <c r="W2738" s="660" t="str">
        <f t="shared" si="255"/>
        <v/>
      </c>
      <c r="X2738" s="660" t="str">
        <f t="shared" si="256"/>
        <v/>
      </c>
      <c r="Y2738" s="660" t="str">
        <f t="shared" si="257"/>
        <v/>
      </c>
    </row>
    <row r="2739" spans="1:25" ht="16" x14ac:dyDescent="0.2">
      <c r="A2739" s="679"/>
      <c r="B2739" s="679"/>
      <c r="C2739" s="715"/>
      <c r="D2739" s="715"/>
      <c r="S2739" s="660"/>
      <c r="T2739" s="660" t="str">
        <f t="shared" si="252"/>
        <v/>
      </c>
      <c r="U2739" s="660" t="str">
        <f t="shared" si="253"/>
        <v/>
      </c>
      <c r="V2739" s="660" t="str">
        <f t="shared" si="254"/>
        <v/>
      </c>
      <c r="W2739" s="660" t="str">
        <f t="shared" si="255"/>
        <v/>
      </c>
      <c r="X2739" s="660" t="str">
        <f t="shared" si="256"/>
        <v/>
      </c>
      <c r="Y2739" s="660" t="str">
        <f t="shared" si="257"/>
        <v/>
      </c>
    </row>
    <row r="2740" spans="1:25" ht="16" x14ac:dyDescent="0.2">
      <c r="A2740" s="679"/>
      <c r="B2740" s="679"/>
      <c r="C2740" s="715"/>
      <c r="D2740" s="715"/>
      <c r="S2740" s="660"/>
      <c r="T2740" s="660" t="str">
        <f t="shared" si="252"/>
        <v/>
      </c>
      <c r="U2740" s="660" t="str">
        <f t="shared" si="253"/>
        <v/>
      </c>
      <c r="V2740" s="660" t="str">
        <f t="shared" si="254"/>
        <v/>
      </c>
      <c r="W2740" s="660" t="str">
        <f t="shared" si="255"/>
        <v/>
      </c>
      <c r="X2740" s="660" t="str">
        <f t="shared" si="256"/>
        <v/>
      </c>
      <c r="Y2740" s="660" t="str">
        <f t="shared" si="257"/>
        <v/>
      </c>
    </row>
    <row r="2741" spans="1:25" ht="16" x14ac:dyDescent="0.2">
      <c r="A2741" s="679"/>
      <c r="B2741" s="679"/>
      <c r="C2741" s="715"/>
      <c r="D2741" s="715"/>
      <c r="S2741" s="660"/>
      <c r="T2741" s="660" t="str">
        <f t="shared" si="252"/>
        <v/>
      </c>
      <c r="U2741" s="660" t="str">
        <f t="shared" si="253"/>
        <v/>
      </c>
      <c r="V2741" s="660" t="str">
        <f t="shared" si="254"/>
        <v/>
      </c>
      <c r="W2741" s="660" t="str">
        <f t="shared" si="255"/>
        <v/>
      </c>
      <c r="X2741" s="660" t="str">
        <f t="shared" si="256"/>
        <v/>
      </c>
      <c r="Y2741" s="660" t="str">
        <f t="shared" si="257"/>
        <v/>
      </c>
    </row>
    <row r="2742" spans="1:25" ht="16" x14ac:dyDescent="0.2">
      <c r="A2742" s="679"/>
      <c r="B2742" s="679"/>
      <c r="C2742" s="715"/>
      <c r="D2742" s="715"/>
      <c r="S2742" s="660"/>
      <c r="T2742" s="660" t="str">
        <f t="shared" si="252"/>
        <v/>
      </c>
      <c r="U2742" s="660" t="str">
        <f t="shared" si="253"/>
        <v/>
      </c>
      <c r="V2742" s="660" t="str">
        <f t="shared" si="254"/>
        <v/>
      </c>
      <c r="W2742" s="660" t="str">
        <f t="shared" si="255"/>
        <v/>
      </c>
      <c r="X2742" s="660" t="str">
        <f t="shared" si="256"/>
        <v/>
      </c>
      <c r="Y2742" s="660" t="str">
        <f t="shared" si="257"/>
        <v/>
      </c>
    </row>
    <row r="2743" spans="1:25" ht="16" x14ac:dyDescent="0.2">
      <c r="A2743" s="679"/>
      <c r="B2743" s="679"/>
      <c r="C2743" s="715"/>
      <c r="D2743" s="715"/>
      <c r="S2743" s="660"/>
      <c r="T2743" s="660" t="str">
        <f t="shared" si="252"/>
        <v/>
      </c>
      <c r="U2743" s="660" t="str">
        <f t="shared" si="253"/>
        <v/>
      </c>
      <c r="V2743" s="660" t="str">
        <f t="shared" si="254"/>
        <v/>
      </c>
      <c r="W2743" s="660" t="str">
        <f t="shared" si="255"/>
        <v/>
      </c>
      <c r="X2743" s="660" t="str">
        <f t="shared" si="256"/>
        <v/>
      </c>
      <c r="Y2743" s="660" t="str">
        <f t="shared" si="257"/>
        <v/>
      </c>
    </row>
    <row r="2744" spans="1:25" ht="16" x14ac:dyDescent="0.2">
      <c r="A2744" s="679"/>
      <c r="B2744" s="679"/>
      <c r="C2744" s="715"/>
      <c r="D2744" s="715"/>
      <c r="S2744" s="660"/>
      <c r="T2744" s="660" t="str">
        <f t="shared" si="252"/>
        <v/>
      </c>
      <c r="U2744" s="660" t="str">
        <f t="shared" si="253"/>
        <v/>
      </c>
      <c r="V2744" s="660" t="str">
        <f t="shared" si="254"/>
        <v/>
      </c>
      <c r="W2744" s="660" t="str">
        <f t="shared" si="255"/>
        <v/>
      </c>
      <c r="X2744" s="660" t="str">
        <f t="shared" si="256"/>
        <v/>
      </c>
      <c r="Y2744" s="660" t="str">
        <f t="shared" si="257"/>
        <v/>
      </c>
    </row>
    <row r="2745" spans="1:25" ht="16" x14ac:dyDescent="0.2">
      <c r="A2745" s="679"/>
      <c r="B2745" s="679"/>
      <c r="C2745" s="715"/>
      <c r="D2745" s="715"/>
      <c r="S2745" s="660"/>
      <c r="T2745" s="660" t="str">
        <f t="shared" si="252"/>
        <v/>
      </c>
      <c r="U2745" s="660" t="str">
        <f t="shared" si="253"/>
        <v/>
      </c>
      <c r="V2745" s="660" t="str">
        <f t="shared" si="254"/>
        <v/>
      </c>
      <c r="W2745" s="660" t="str">
        <f t="shared" si="255"/>
        <v/>
      </c>
      <c r="X2745" s="660" t="str">
        <f t="shared" si="256"/>
        <v/>
      </c>
      <c r="Y2745" s="660" t="str">
        <f t="shared" si="257"/>
        <v/>
      </c>
    </row>
    <row r="2746" spans="1:25" ht="16" x14ac:dyDescent="0.2">
      <c r="A2746" s="679"/>
      <c r="B2746" s="679"/>
      <c r="C2746" s="715"/>
      <c r="D2746" s="715"/>
      <c r="S2746" s="660"/>
      <c r="T2746" s="660" t="str">
        <f t="shared" si="252"/>
        <v/>
      </c>
      <c r="U2746" s="660" t="str">
        <f t="shared" si="253"/>
        <v/>
      </c>
      <c r="V2746" s="660" t="str">
        <f t="shared" si="254"/>
        <v/>
      </c>
      <c r="W2746" s="660" t="str">
        <f t="shared" si="255"/>
        <v/>
      </c>
      <c r="X2746" s="660" t="str">
        <f t="shared" si="256"/>
        <v/>
      </c>
      <c r="Y2746" s="660" t="str">
        <f t="shared" si="257"/>
        <v/>
      </c>
    </row>
    <row r="2747" spans="1:25" ht="16" x14ac:dyDescent="0.2">
      <c r="A2747" s="679"/>
      <c r="B2747" s="679"/>
      <c r="C2747" s="715"/>
      <c r="D2747" s="715"/>
      <c r="S2747" s="660"/>
      <c r="T2747" s="660" t="str">
        <f t="shared" si="252"/>
        <v/>
      </c>
      <c r="U2747" s="660" t="str">
        <f t="shared" si="253"/>
        <v/>
      </c>
      <c r="V2747" s="660" t="str">
        <f t="shared" si="254"/>
        <v/>
      </c>
      <c r="W2747" s="660" t="str">
        <f t="shared" si="255"/>
        <v/>
      </c>
      <c r="X2747" s="660" t="str">
        <f t="shared" si="256"/>
        <v/>
      </c>
      <c r="Y2747" s="660" t="str">
        <f t="shared" si="257"/>
        <v/>
      </c>
    </row>
    <row r="2748" spans="1:25" ht="16" x14ac:dyDescent="0.2">
      <c r="A2748" s="679"/>
      <c r="B2748" s="679"/>
      <c r="C2748" s="715"/>
      <c r="D2748" s="715"/>
      <c r="S2748" s="660"/>
      <c r="T2748" s="660" t="str">
        <f t="shared" si="252"/>
        <v/>
      </c>
      <c r="U2748" s="660" t="str">
        <f t="shared" si="253"/>
        <v/>
      </c>
      <c r="V2748" s="660" t="str">
        <f t="shared" si="254"/>
        <v/>
      </c>
      <c r="W2748" s="660" t="str">
        <f t="shared" si="255"/>
        <v/>
      </c>
      <c r="X2748" s="660" t="str">
        <f t="shared" si="256"/>
        <v/>
      </c>
      <c r="Y2748" s="660" t="str">
        <f t="shared" si="257"/>
        <v/>
      </c>
    </row>
    <row r="2749" spans="1:25" ht="16" x14ac:dyDescent="0.2">
      <c r="A2749" s="679"/>
      <c r="B2749" s="679"/>
      <c r="C2749" s="715"/>
      <c r="D2749" s="715"/>
      <c r="S2749" s="660"/>
      <c r="T2749" s="660" t="str">
        <f t="shared" si="252"/>
        <v/>
      </c>
      <c r="U2749" s="660" t="str">
        <f t="shared" si="253"/>
        <v/>
      </c>
      <c r="V2749" s="660" t="str">
        <f t="shared" si="254"/>
        <v/>
      </c>
      <c r="W2749" s="660" t="str">
        <f t="shared" si="255"/>
        <v/>
      </c>
      <c r="X2749" s="660" t="str">
        <f t="shared" si="256"/>
        <v/>
      </c>
      <c r="Y2749" s="660" t="str">
        <f t="shared" si="257"/>
        <v/>
      </c>
    </row>
    <row r="2750" spans="1:25" ht="16" x14ac:dyDescent="0.2">
      <c r="A2750" s="679"/>
      <c r="B2750" s="679"/>
      <c r="C2750" s="715"/>
      <c r="D2750" s="715"/>
      <c r="S2750" s="660"/>
      <c r="T2750" s="660" t="str">
        <f t="shared" si="252"/>
        <v/>
      </c>
      <c r="U2750" s="660" t="str">
        <f t="shared" si="253"/>
        <v/>
      </c>
      <c r="V2750" s="660" t="str">
        <f t="shared" si="254"/>
        <v/>
      </c>
      <c r="W2750" s="660" t="str">
        <f t="shared" si="255"/>
        <v/>
      </c>
      <c r="X2750" s="660" t="str">
        <f t="shared" si="256"/>
        <v/>
      </c>
      <c r="Y2750" s="660" t="str">
        <f t="shared" si="257"/>
        <v/>
      </c>
    </row>
    <row r="2751" spans="1:25" ht="16" x14ac:dyDescent="0.2">
      <c r="A2751" s="679"/>
      <c r="B2751" s="679"/>
      <c r="C2751" s="715"/>
      <c r="D2751" s="715"/>
      <c r="S2751" s="660"/>
      <c r="T2751" s="660" t="str">
        <f t="shared" si="252"/>
        <v/>
      </c>
      <c r="U2751" s="660" t="str">
        <f t="shared" si="253"/>
        <v/>
      </c>
      <c r="V2751" s="660" t="str">
        <f t="shared" si="254"/>
        <v/>
      </c>
      <c r="W2751" s="660" t="str">
        <f t="shared" si="255"/>
        <v/>
      </c>
      <c r="X2751" s="660" t="str">
        <f t="shared" si="256"/>
        <v/>
      </c>
      <c r="Y2751" s="660" t="str">
        <f t="shared" si="257"/>
        <v/>
      </c>
    </row>
    <row r="2752" spans="1:25" ht="16" x14ac:dyDescent="0.2">
      <c r="A2752" s="679"/>
      <c r="B2752" s="679"/>
      <c r="C2752" s="715"/>
      <c r="D2752" s="715"/>
      <c r="S2752" s="660"/>
      <c r="T2752" s="660" t="str">
        <f t="shared" si="252"/>
        <v/>
      </c>
      <c r="U2752" s="660" t="str">
        <f t="shared" si="253"/>
        <v/>
      </c>
      <c r="V2752" s="660" t="str">
        <f t="shared" si="254"/>
        <v/>
      </c>
      <c r="W2752" s="660" t="str">
        <f t="shared" si="255"/>
        <v/>
      </c>
      <c r="X2752" s="660" t="str">
        <f t="shared" si="256"/>
        <v/>
      </c>
      <c r="Y2752" s="660" t="str">
        <f t="shared" si="257"/>
        <v/>
      </c>
    </row>
    <row r="2753" spans="1:25" ht="16" x14ac:dyDescent="0.2">
      <c r="A2753" s="679"/>
      <c r="B2753" s="679"/>
      <c r="C2753" s="715"/>
      <c r="D2753" s="715"/>
      <c r="S2753" s="660"/>
      <c r="T2753" s="660" t="str">
        <f t="shared" si="252"/>
        <v/>
      </c>
      <c r="U2753" s="660" t="str">
        <f t="shared" si="253"/>
        <v/>
      </c>
      <c r="V2753" s="660" t="str">
        <f t="shared" si="254"/>
        <v/>
      </c>
      <c r="W2753" s="660" t="str">
        <f t="shared" si="255"/>
        <v/>
      </c>
      <c r="X2753" s="660" t="str">
        <f t="shared" si="256"/>
        <v/>
      </c>
      <c r="Y2753" s="660" t="str">
        <f t="shared" si="257"/>
        <v/>
      </c>
    </row>
    <row r="2754" spans="1:25" ht="16" x14ac:dyDescent="0.2">
      <c r="A2754" s="679"/>
      <c r="B2754" s="679"/>
      <c r="C2754" s="715"/>
      <c r="D2754" s="715"/>
      <c r="S2754" s="660"/>
      <c r="T2754" s="660" t="str">
        <f t="shared" si="252"/>
        <v/>
      </c>
      <c r="U2754" s="660" t="str">
        <f t="shared" si="253"/>
        <v/>
      </c>
      <c r="V2754" s="660" t="str">
        <f t="shared" si="254"/>
        <v/>
      </c>
      <c r="W2754" s="660" t="str">
        <f t="shared" si="255"/>
        <v/>
      </c>
      <c r="X2754" s="660" t="str">
        <f t="shared" si="256"/>
        <v/>
      </c>
      <c r="Y2754" s="660" t="str">
        <f t="shared" si="257"/>
        <v/>
      </c>
    </row>
    <row r="2755" spans="1:25" ht="16" x14ac:dyDescent="0.2">
      <c r="A2755" s="679"/>
      <c r="B2755" s="679"/>
      <c r="C2755" s="715"/>
      <c r="D2755" s="715"/>
      <c r="S2755" s="660"/>
      <c r="T2755" s="660" t="str">
        <f t="shared" si="252"/>
        <v/>
      </c>
      <c r="U2755" s="660" t="str">
        <f t="shared" si="253"/>
        <v/>
      </c>
      <c r="V2755" s="660" t="str">
        <f t="shared" si="254"/>
        <v/>
      </c>
      <c r="W2755" s="660" t="str">
        <f t="shared" si="255"/>
        <v/>
      </c>
      <c r="X2755" s="660" t="str">
        <f t="shared" si="256"/>
        <v/>
      </c>
      <c r="Y2755" s="660" t="str">
        <f t="shared" si="257"/>
        <v/>
      </c>
    </row>
    <row r="2756" spans="1:25" ht="16" x14ac:dyDescent="0.2">
      <c r="A2756" s="679"/>
      <c r="B2756" s="679"/>
      <c r="C2756" s="715"/>
      <c r="D2756" s="715"/>
      <c r="S2756" s="660"/>
      <c r="T2756" s="660" t="str">
        <f t="shared" ref="T2756:T2819" si="258">IF(LEN($A2756)&gt;=2,LEFT($A2756,6),"")</f>
        <v/>
      </c>
      <c r="U2756" s="660" t="str">
        <f t="shared" ref="U2756:U2819" si="259">IF(LEN($A2756)&gt;=2,LEFT($A2756,5),"")</f>
        <v/>
      </c>
      <c r="V2756" s="660" t="str">
        <f t="shared" ref="V2756:V2819" si="260">IF(LEN($A2756)&gt;=2,LEFT($A2756,4),"")</f>
        <v/>
      </c>
      <c r="W2756" s="660" t="str">
        <f t="shared" ref="W2756:W2819" si="261">IF(LEN($A2756)&gt;=2,LEFT($A2756,3),"")</f>
        <v/>
      </c>
      <c r="X2756" s="660" t="str">
        <f t="shared" ref="X2756:X2819" si="262">IF(LEN($A2756)&gt;=2,LEFT($A2756,2),"")</f>
        <v/>
      </c>
      <c r="Y2756" s="660" t="str">
        <f t="shared" ref="Y2756:Y2819" si="263">IF(LEN($A2756)&gt;=2,LEFT($A2756,1),"")</f>
        <v/>
      </c>
    </row>
    <row r="2757" spans="1:25" ht="16" x14ac:dyDescent="0.2">
      <c r="A2757" s="679"/>
      <c r="B2757" s="679"/>
      <c r="C2757" s="715"/>
      <c r="D2757" s="715"/>
      <c r="S2757" s="660"/>
      <c r="T2757" s="660" t="str">
        <f t="shared" si="258"/>
        <v/>
      </c>
      <c r="U2757" s="660" t="str">
        <f t="shared" si="259"/>
        <v/>
      </c>
      <c r="V2757" s="660" t="str">
        <f t="shared" si="260"/>
        <v/>
      </c>
      <c r="W2757" s="660" t="str">
        <f t="shared" si="261"/>
        <v/>
      </c>
      <c r="X2757" s="660" t="str">
        <f t="shared" si="262"/>
        <v/>
      </c>
      <c r="Y2757" s="660" t="str">
        <f t="shared" si="263"/>
        <v/>
      </c>
    </row>
    <row r="2758" spans="1:25" ht="16" x14ac:dyDescent="0.2">
      <c r="A2758" s="679"/>
      <c r="B2758" s="679"/>
      <c r="C2758" s="715"/>
      <c r="D2758" s="715"/>
      <c r="S2758" s="660"/>
      <c r="T2758" s="660" t="str">
        <f t="shared" si="258"/>
        <v/>
      </c>
      <c r="U2758" s="660" t="str">
        <f t="shared" si="259"/>
        <v/>
      </c>
      <c r="V2758" s="660" t="str">
        <f t="shared" si="260"/>
        <v/>
      </c>
      <c r="W2758" s="660" t="str">
        <f t="shared" si="261"/>
        <v/>
      </c>
      <c r="X2758" s="660" t="str">
        <f t="shared" si="262"/>
        <v/>
      </c>
      <c r="Y2758" s="660" t="str">
        <f t="shared" si="263"/>
        <v/>
      </c>
    </row>
    <row r="2759" spans="1:25" ht="16" x14ac:dyDescent="0.2">
      <c r="A2759" s="679"/>
      <c r="B2759" s="679"/>
      <c r="C2759" s="715"/>
      <c r="D2759" s="715"/>
      <c r="S2759" s="660"/>
      <c r="T2759" s="660" t="str">
        <f t="shared" si="258"/>
        <v/>
      </c>
      <c r="U2759" s="660" t="str">
        <f t="shared" si="259"/>
        <v/>
      </c>
      <c r="V2759" s="660" t="str">
        <f t="shared" si="260"/>
        <v/>
      </c>
      <c r="W2759" s="660" t="str">
        <f t="shared" si="261"/>
        <v/>
      </c>
      <c r="X2759" s="660" t="str">
        <f t="shared" si="262"/>
        <v/>
      </c>
      <c r="Y2759" s="660" t="str">
        <f t="shared" si="263"/>
        <v/>
      </c>
    </row>
    <row r="2760" spans="1:25" ht="16" x14ac:dyDescent="0.2">
      <c r="A2760" s="679"/>
      <c r="B2760" s="679"/>
      <c r="C2760" s="715"/>
      <c r="D2760" s="715"/>
      <c r="S2760" s="660"/>
      <c r="T2760" s="660" t="str">
        <f t="shared" si="258"/>
        <v/>
      </c>
      <c r="U2760" s="660" t="str">
        <f t="shared" si="259"/>
        <v/>
      </c>
      <c r="V2760" s="660" t="str">
        <f t="shared" si="260"/>
        <v/>
      </c>
      <c r="W2760" s="660" t="str">
        <f t="shared" si="261"/>
        <v/>
      </c>
      <c r="X2760" s="660" t="str">
        <f t="shared" si="262"/>
        <v/>
      </c>
      <c r="Y2760" s="660" t="str">
        <f t="shared" si="263"/>
        <v/>
      </c>
    </row>
    <row r="2761" spans="1:25" ht="16" x14ac:dyDescent="0.2">
      <c r="A2761" s="679"/>
      <c r="B2761" s="679"/>
      <c r="C2761" s="715"/>
      <c r="D2761" s="715"/>
      <c r="S2761" s="660"/>
      <c r="T2761" s="660" t="str">
        <f t="shared" si="258"/>
        <v/>
      </c>
      <c r="U2761" s="660" t="str">
        <f t="shared" si="259"/>
        <v/>
      </c>
      <c r="V2761" s="660" t="str">
        <f t="shared" si="260"/>
        <v/>
      </c>
      <c r="W2761" s="660" t="str">
        <f t="shared" si="261"/>
        <v/>
      </c>
      <c r="X2761" s="660" t="str">
        <f t="shared" si="262"/>
        <v/>
      </c>
      <c r="Y2761" s="660" t="str">
        <f t="shared" si="263"/>
        <v/>
      </c>
    </row>
    <row r="2762" spans="1:25" ht="16" x14ac:dyDescent="0.2">
      <c r="A2762" s="679"/>
      <c r="B2762" s="679"/>
      <c r="C2762" s="715"/>
      <c r="D2762" s="715"/>
      <c r="S2762" s="660"/>
      <c r="T2762" s="660" t="str">
        <f t="shared" si="258"/>
        <v/>
      </c>
      <c r="U2762" s="660" t="str">
        <f t="shared" si="259"/>
        <v/>
      </c>
      <c r="V2762" s="660" t="str">
        <f t="shared" si="260"/>
        <v/>
      </c>
      <c r="W2762" s="660" t="str">
        <f t="shared" si="261"/>
        <v/>
      </c>
      <c r="X2762" s="660" t="str">
        <f t="shared" si="262"/>
        <v/>
      </c>
      <c r="Y2762" s="660" t="str">
        <f t="shared" si="263"/>
        <v/>
      </c>
    </row>
    <row r="2763" spans="1:25" ht="16" x14ac:dyDescent="0.2">
      <c r="A2763" s="679"/>
      <c r="B2763" s="679"/>
      <c r="C2763" s="715"/>
      <c r="D2763" s="715"/>
      <c r="S2763" s="660"/>
      <c r="T2763" s="660" t="str">
        <f t="shared" si="258"/>
        <v/>
      </c>
      <c r="U2763" s="660" t="str">
        <f t="shared" si="259"/>
        <v/>
      </c>
      <c r="V2763" s="660" t="str">
        <f t="shared" si="260"/>
        <v/>
      </c>
      <c r="W2763" s="660" t="str">
        <f t="shared" si="261"/>
        <v/>
      </c>
      <c r="X2763" s="660" t="str">
        <f t="shared" si="262"/>
        <v/>
      </c>
      <c r="Y2763" s="660" t="str">
        <f t="shared" si="263"/>
        <v/>
      </c>
    </row>
    <row r="2764" spans="1:25" ht="16" x14ac:dyDescent="0.2">
      <c r="A2764" s="679"/>
      <c r="B2764" s="679"/>
      <c r="C2764" s="715"/>
      <c r="D2764" s="715"/>
      <c r="S2764" s="660"/>
      <c r="T2764" s="660" t="str">
        <f t="shared" si="258"/>
        <v/>
      </c>
      <c r="U2764" s="660" t="str">
        <f t="shared" si="259"/>
        <v/>
      </c>
      <c r="V2764" s="660" t="str">
        <f t="shared" si="260"/>
        <v/>
      </c>
      <c r="W2764" s="660" t="str">
        <f t="shared" si="261"/>
        <v/>
      </c>
      <c r="X2764" s="660" t="str">
        <f t="shared" si="262"/>
        <v/>
      </c>
      <c r="Y2764" s="660" t="str">
        <f t="shared" si="263"/>
        <v/>
      </c>
    </row>
    <row r="2765" spans="1:25" ht="16" x14ac:dyDescent="0.2">
      <c r="A2765" s="679"/>
      <c r="B2765" s="679"/>
      <c r="C2765" s="715"/>
      <c r="D2765" s="715"/>
      <c r="S2765" s="660"/>
      <c r="T2765" s="660" t="str">
        <f t="shared" si="258"/>
        <v/>
      </c>
      <c r="U2765" s="660" t="str">
        <f t="shared" si="259"/>
        <v/>
      </c>
      <c r="V2765" s="660" t="str">
        <f t="shared" si="260"/>
        <v/>
      </c>
      <c r="W2765" s="660" t="str">
        <f t="shared" si="261"/>
        <v/>
      </c>
      <c r="X2765" s="660" t="str">
        <f t="shared" si="262"/>
        <v/>
      </c>
      <c r="Y2765" s="660" t="str">
        <f t="shared" si="263"/>
        <v/>
      </c>
    </row>
    <row r="2766" spans="1:25" ht="16" x14ac:dyDescent="0.2">
      <c r="A2766" s="679"/>
      <c r="B2766" s="679"/>
      <c r="C2766" s="715"/>
      <c r="D2766" s="715"/>
      <c r="S2766" s="660"/>
      <c r="T2766" s="660" t="str">
        <f t="shared" si="258"/>
        <v/>
      </c>
      <c r="U2766" s="660" t="str">
        <f t="shared" si="259"/>
        <v/>
      </c>
      <c r="V2766" s="660" t="str">
        <f t="shared" si="260"/>
        <v/>
      </c>
      <c r="W2766" s="660" t="str">
        <f t="shared" si="261"/>
        <v/>
      </c>
      <c r="X2766" s="660" t="str">
        <f t="shared" si="262"/>
        <v/>
      </c>
      <c r="Y2766" s="660" t="str">
        <f t="shared" si="263"/>
        <v/>
      </c>
    </row>
    <row r="2767" spans="1:25" ht="16" x14ac:dyDescent="0.2">
      <c r="A2767" s="679"/>
      <c r="B2767" s="679"/>
      <c r="C2767" s="715"/>
      <c r="D2767" s="715"/>
      <c r="S2767" s="660"/>
      <c r="T2767" s="660" t="str">
        <f t="shared" si="258"/>
        <v/>
      </c>
      <c r="U2767" s="660" t="str">
        <f t="shared" si="259"/>
        <v/>
      </c>
      <c r="V2767" s="660" t="str">
        <f t="shared" si="260"/>
        <v/>
      </c>
      <c r="W2767" s="660" t="str">
        <f t="shared" si="261"/>
        <v/>
      </c>
      <c r="X2767" s="660" t="str">
        <f t="shared" si="262"/>
        <v/>
      </c>
      <c r="Y2767" s="660" t="str">
        <f t="shared" si="263"/>
        <v/>
      </c>
    </row>
    <row r="2768" spans="1:25" ht="16" x14ac:dyDescent="0.2">
      <c r="A2768" s="679"/>
      <c r="B2768" s="679"/>
      <c r="C2768" s="715"/>
      <c r="D2768" s="715"/>
      <c r="S2768" s="660"/>
      <c r="T2768" s="660" t="str">
        <f t="shared" si="258"/>
        <v/>
      </c>
      <c r="U2768" s="660" t="str">
        <f t="shared" si="259"/>
        <v/>
      </c>
      <c r="V2768" s="660" t="str">
        <f t="shared" si="260"/>
        <v/>
      </c>
      <c r="W2768" s="660" t="str">
        <f t="shared" si="261"/>
        <v/>
      </c>
      <c r="X2768" s="660" t="str">
        <f t="shared" si="262"/>
        <v/>
      </c>
      <c r="Y2768" s="660" t="str">
        <f t="shared" si="263"/>
        <v/>
      </c>
    </row>
    <row r="2769" spans="1:25" ht="16" x14ac:dyDescent="0.2">
      <c r="A2769" s="679"/>
      <c r="B2769" s="679"/>
      <c r="C2769" s="715"/>
      <c r="D2769" s="715"/>
      <c r="S2769" s="660"/>
      <c r="T2769" s="660" t="str">
        <f t="shared" si="258"/>
        <v/>
      </c>
      <c r="U2769" s="660" t="str">
        <f t="shared" si="259"/>
        <v/>
      </c>
      <c r="V2769" s="660" t="str">
        <f t="shared" si="260"/>
        <v/>
      </c>
      <c r="W2769" s="660" t="str">
        <f t="shared" si="261"/>
        <v/>
      </c>
      <c r="X2769" s="660" t="str">
        <f t="shared" si="262"/>
        <v/>
      </c>
      <c r="Y2769" s="660" t="str">
        <f t="shared" si="263"/>
        <v/>
      </c>
    </row>
    <row r="2770" spans="1:25" ht="16" x14ac:dyDescent="0.2">
      <c r="A2770" s="679"/>
      <c r="B2770" s="679"/>
      <c r="C2770" s="715"/>
      <c r="D2770" s="715"/>
      <c r="S2770" s="660"/>
      <c r="T2770" s="660" t="str">
        <f t="shared" si="258"/>
        <v/>
      </c>
      <c r="U2770" s="660" t="str">
        <f t="shared" si="259"/>
        <v/>
      </c>
      <c r="V2770" s="660" t="str">
        <f t="shared" si="260"/>
        <v/>
      </c>
      <c r="W2770" s="660" t="str">
        <f t="shared" si="261"/>
        <v/>
      </c>
      <c r="X2770" s="660" t="str">
        <f t="shared" si="262"/>
        <v/>
      </c>
      <c r="Y2770" s="660" t="str">
        <f t="shared" si="263"/>
        <v/>
      </c>
    </row>
    <row r="2771" spans="1:25" ht="16" x14ac:dyDescent="0.2">
      <c r="A2771" s="679"/>
      <c r="B2771" s="679"/>
      <c r="C2771" s="715"/>
      <c r="D2771" s="715"/>
      <c r="S2771" s="660"/>
      <c r="T2771" s="660" t="str">
        <f t="shared" si="258"/>
        <v/>
      </c>
      <c r="U2771" s="660" t="str">
        <f t="shared" si="259"/>
        <v/>
      </c>
      <c r="V2771" s="660" t="str">
        <f t="shared" si="260"/>
        <v/>
      </c>
      <c r="W2771" s="660" t="str">
        <f t="shared" si="261"/>
        <v/>
      </c>
      <c r="X2771" s="660" t="str">
        <f t="shared" si="262"/>
        <v/>
      </c>
      <c r="Y2771" s="660" t="str">
        <f t="shared" si="263"/>
        <v/>
      </c>
    </row>
    <row r="2772" spans="1:25" ht="16" x14ac:dyDescent="0.2">
      <c r="A2772" s="679"/>
      <c r="B2772" s="679"/>
      <c r="C2772" s="715"/>
      <c r="D2772" s="715"/>
      <c r="S2772" s="660"/>
      <c r="T2772" s="660" t="str">
        <f t="shared" si="258"/>
        <v/>
      </c>
      <c r="U2772" s="660" t="str">
        <f t="shared" si="259"/>
        <v/>
      </c>
      <c r="V2772" s="660" t="str">
        <f t="shared" si="260"/>
        <v/>
      </c>
      <c r="W2772" s="660" t="str">
        <f t="shared" si="261"/>
        <v/>
      </c>
      <c r="X2772" s="660" t="str">
        <f t="shared" si="262"/>
        <v/>
      </c>
      <c r="Y2772" s="660" t="str">
        <f t="shared" si="263"/>
        <v/>
      </c>
    </row>
    <row r="2773" spans="1:25" ht="16" x14ac:dyDescent="0.2">
      <c r="A2773" s="679"/>
      <c r="B2773" s="679"/>
      <c r="C2773" s="715"/>
      <c r="D2773" s="715"/>
      <c r="S2773" s="660"/>
      <c r="T2773" s="660" t="str">
        <f t="shared" si="258"/>
        <v/>
      </c>
      <c r="U2773" s="660" t="str">
        <f t="shared" si="259"/>
        <v/>
      </c>
      <c r="V2773" s="660" t="str">
        <f t="shared" si="260"/>
        <v/>
      </c>
      <c r="W2773" s="660" t="str">
        <f t="shared" si="261"/>
        <v/>
      </c>
      <c r="X2773" s="660" t="str">
        <f t="shared" si="262"/>
        <v/>
      </c>
      <c r="Y2773" s="660" t="str">
        <f t="shared" si="263"/>
        <v/>
      </c>
    </row>
    <row r="2774" spans="1:25" ht="16" x14ac:dyDescent="0.2">
      <c r="A2774" s="679"/>
      <c r="B2774" s="679"/>
      <c r="C2774" s="715"/>
      <c r="D2774" s="715"/>
      <c r="S2774" s="660"/>
      <c r="T2774" s="660" t="str">
        <f t="shared" si="258"/>
        <v/>
      </c>
      <c r="U2774" s="660" t="str">
        <f t="shared" si="259"/>
        <v/>
      </c>
      <c r="V2774" s="660" t="str">
        <f t="shared" si="260"/>
        <v/>
      </c>
      <c r="W2774" s="660" t="str">
        <f t="shared" si="261"/>
        <v/>
      </c>
      <c r="X2774" s="660" t="str">
        <f t="shared" si="262"/>
        <v/>
      </c>
      <c r="Y2774" s="660" t="str">
        <f t="shared" si="263"/>
        <v/>
      </c>
    </row>
    <row r="2775" spans="1:25" ht="16" x14ac:dyDescent="0.2">
      <c r="A2775" s="679"/>
      <c r="B2775" s="679"/>
      <c r="C2775" s="715"/>
      <c r="D2775" s="715"/>
      <c r="S2775" s="660"/>
      <c r="T2775" s="660" t="str">
        <f t="shared" si="258"/>
        <v/>
      </c>
      <c r="U2775" s="660" t="str">
        <f t="shared" si="259"/>
        <v/>
      </c>
      <c r="V2775" s="660" t="str">
        <f t="shared" si="260"/>
        <v/>
      </c>
      <c r="W2775" s="660" t="str">
        <f t="shared" si="261"/>
        <v/>
      </c>
      <c r="X2775" s="660" t="str">
        <f t="shared" si="262"/>
        <v/>
      </c>
      <c r="Y2775" s="660" t="str">
        <f t="shared" si="263"/>
        <v/>
      </c>
    </row>
    <row r="2776" spans="1:25" ht="16" x14ac:dyDescent="0.2">
      <c r="A2776" s="679"/>
      <c r="B2776" s="679"/>
      <c r="C2776" s="715"/>
      <c r="D2776" s="715"/>
      <c r="S2776" s="660"/>
      <c r="T2776" s="660" t="str">
        <f t="shared" si="258"/>
        <v/>
      </c>
      <c r="U2776" s="660" t="str">
        <f t="shared" si="259"/>
        <v/>
      </c>
      <c r="V2776" s="660" t="str">
        <f t="shared" si="260"/>
        <v/>
      </c>
      <c r="W2776" s="660" t="str">
        <f t="shared" si="261"/>
        <v/>
      </c>
      <c r="X2776" s="660" t="str">
        <f t="shared" si="262"/>
        <v/>
      </c>
      <c r="Y2776" s="660" t="str">
        <f t="shared" si="263"/>
        <v/>
      </c>
    </row>
    <row r="2777" spans="1:25" ht="16" x14ac:dyDescent="0.2">
      <c r="A2777" s="679"/>
      <c r="B2777" s="679"/>
      <c r="C2777" s="715"/>
      <c r="D2777" s="715"/>
      <c r="S2777" s="660"/>
      <c r="T2777" s="660" t="str">
        <f t="shared" si="258"/>
        <v/>
      </c>
      <c r="U2777" s="660" t="str">
        <f t="shared" si="259"/>
        <v/>
      </c>
      <c r="V2777" s="660" t="str">
        <f t="shared" si="260"/>
        <v/>
      </c>
      <c r="W2777" s="660" t="str">
        <f t="shared" si="261"/>
        <v/>
      </c>
      <c r="X2777" s="660" t="str">
        <f t="shared" si="262"/>
        <v/>
      </c>
      <c r="Y2777" s="660" t="str">
        <f t="shared" si="263"/>
        <v/>
      </c>
    </row>
    <row r="2778" spans="1:25" ht="16" x14ac:dyDescent="0.2">
      <c r="A2778" s="679"/>
      <c r="B2778" s="679"/>
      <c r="C2778" s="715"/>
      <c r="D2778" s="715"/>
      <c r="S2778" s="660"/>
      <c r="T2778" s="660" t="str">
        <f t="shared" si="258"/>
        <v/>
      </c>
      <c r="U2778" s="660" t="str">
        <f t="shared" si="259"/>
        <v/>
      </c>
      <c r="V2778" s="660" t="str">
        <f t="shared" si="260"/>
        <v/>
      </c>
      <c r="W2778" s="660" t="str">
        <f t="shared" si="261"/>
        <v/>
      </c>
      <c r="X2778" s="660" t="str">
        <f t="shared" si="262"/>
        <v/>
      </c>
      <c r="Y2778" s="660" t="str">
        <f t="shared" si="263"/>
        <v/>
      </c>
    </row>
    <row r="2779" spans="1:25" ht="16" x14ac:dyDescent="0.2">
      <c r="A2779" s="679"/>
      <c r="B2779" s="679"/>
      <c r="C2779" s="715"/>
      <c r="D2779" s="715"/>
      <c r="S2779" s="660"/>
      <c r="T2779" s="660" t="str">
        <f t="shared" si="258"/>
        <v/>
      </c>
      <c r="U2779" s="660" t="str">
        <f t="shared" si="259"/>
        <v/>
      </c>
      <c r="V2779" s="660" t="str">
        <f t="shared" si="260"/>
        <v/>
      </c>
      <c r="W2779" s="660" t="str">
        <f t="shared" si="261"/>
        <v/>
      </c>
      <c r="X2779" s="660" t="str">
        <f t="shared" si="262"/>
        <v/>
      </c>
      <c r="Y2779" s="660" t="str">
        <f t="shared" si="263"/>
        <v/>
      </c>
    </row>
    <row r="2780" spans="1:25" ht="16" x14ac:dyDescent="0.2">
      <c r="A2780" s="679"/>
      <c r="B2780" s="679"/>
      <c r="C2780" s="715"/>
      <c r="D2780" s="715"/>
      <c r="S2780" s="660"/>
      <c r="T2780" s="660" t="str">
        <f t="shared" si="258"/>
        <v/>
      </c>
      <c r="U2780" s="660" t="str">
        <f t="shared" si="259"/>
        <v/>
      </c>
      <c r="V2780" s="660" t="str">
        <f t="shared" si="260"/>
        <v/>
      </c>
      <c r="W2780" s="660" t="str">
        <f t="shared" si="261"/>
        <v/>
      </c>
      <c r="X2780" s="660" t="str">
        <f t="shared" si="262"/>
        <v/>
      </c>
      <c r="Y2780" s="660" t="str">
        <f t="shared" si="263"/>
        <v/>
      </c>
    </row>
    <row r="2781" spans="1:25" ht="16" x14ac:dyDescent="0.2">
      <c r="A2781" s="679"/>
      <c r="B2781" s="679"/>
      <c r="C2781" s="715"/>
      <c r="D2781" s="715"/>
      <c r="S2781" s="660"/>
      <c r="T2781" s="660" t="str">
        <f t="shared" si="258"/>
        <v/>
      </c>
      <c r="U2781" s="660" t="str">
        <f t="shared" si="259"/>
        <v/>
      </c>
      <c r="V2781" s="660" t="str">
        <f t="shared" si="260"/>
        <v/>
      </c>
      <c r="W2781" s="660" t="str">
        <f t="shared" si="261"/>
        <v/>
      </c>
      <c r="X2781" s="660" t="str">
        <f t="shared" si="262"/>
        <v/>
      </c>
      <c r="Y2781" s="660" t="str">
        <f t="shared" si="263"/>
        <v/>
      </c>
    </row>
    <row r="2782" spans="1:25" ht="16" x14ac:dyDescent="0.2">
      <c r="A2782" s="679"/>
      <c r="B2782" s="679"/>
      <c r="C2782" s="715"/>
      <c r="D2782" s="715"/>
      <c r="S2782" s="660"/>
      <c r="T2782" s="660" t="str">
        <f t="shared" si="258"/>
        <v/>
      </c>
      <c r="U2782" s="660" t="str">
        <f t="shared" si="259"/>
        <v/>
      </c>
      <c r="V2782" s="660" t="str">
        <f t="shared" si="260"/>
        <v/>
      </c>
      <c r="W2782" s="660" t="str">
        <f t="shared" si="261"/>
        <v/>
      </c>
      <c r="X2782" s="660" t="str">
        <f t="shared" si="262"/>
        <v/>
      </c>
      <c r="Y2782" s="660" t="str">
        <f t="shared" si="263"/>
        <v/>
      </c>
    </row>
    <row r="2783" spans="1:25" ht="16" x14ac:dyDescent="0.2">
      <c r="A2783" s="679"/>
      <c r="B2783" s="679"/>
      <c r="C2783" s="715"/>
      <c r="D2783" s="715"/>
      <c r="S2783" s="660"/>
      <c r="T2783" s="660" t="str">
        <f t="shared" si="258"/>
        <v/>
      </c>
      <c r="U2783" s="660" t="str">
        <f t="shared" si="259"/>
        <v/>
      </c>
      <c r="V2783" s="660" t="str">
        <f t="shared" si="260"/>
        <v/>
      </c>
      <c r="W2783" s="660" t="str">
        <f t="shared" si="261"/>
        <v/>
      </c>
      <c r="X2783" s="660" t="str">
        <f t="shared" si="262"/>
        <v/>
      </c>
      <c r="Y2783" s="660" t="str">
        <f t="shared" si="263"/>
        <v/>
      </c>
    </row>
    <row r="2784" spans="1:25" ht="16" x14ac:dyDescent="0.2">
      <c r="A2784" s="679"/>
      <c r="B2784" s="679"/>
      <c r="C2784" s="715"/>
      <c r="D2784" s="715"/>
      <c r="S2784" s="660"/>
      <c r="T2784" s="660" t="str">
        <f t="shared" si="258"/>
        <v/>
      </c>
      <c r="U2784" s="660" t="str">
        <f t="shared" si="259"/>
        <v/>
      </c>
      <c r="V2784" s="660" t="str">
        <f t="shared" si="260"/>
        <v/>
      </c>
      <c r="W2784" s="660" t="str">
        <f t="shared" si="261"/>
        <v/>
      </c>
      <c r="X2784" s="660" t="str">
        <f t="shared" si="262"/>
        <v/>
      </c>
      <c r="Y2784" s="660" t="str">
        <f t="shared" si="263"/>
        <v/>
      </c>
    </row>
    <row r="2785" spans="1:25" ht="16" x14ac:dyDescent="0.2">
      <c r="A2785" s="679"/>
      <c r="B2785" s="679"/>
      <c r="C2785" s="715"/>
      <c r="D2785" s="715"/>
      <c r="S2785" s="660"/>
      <c r="T2785" s="660" t="str">
        <f t="shared" si="258"/>
        <v/>
      </c>
      <c r="U2785" s="660" t="str">
        <f t="shared" si="259"/>
        <v/>
      </c>
      <c r="V2785" s="660" t="str">
        <f t="shared" si="260"/>
        <v/>
      </c>
      <c r="W2785" s="660" t="str">
        <f t="shared" si="261"/>
        <v/>
      </c>
      <c r="X2785" s="660" t="str">
        <f t="shared" si="262"/>
        <v/>
      </c>
      <c r="Y2785" s="660" t="str">
        <f t="shared" si="263"/>
        <v/>
      </c>
    </row>
    <row r="2786" spans="1:25" ht="16" x14ac:dyDescent="0.2">
      <c r="A2786" s="679"/>
      <c r="B2786" s="679"/>
      <c r="C2786" s="715"/>
      <c r="D2786" s="715"/>
      <c r="S2786" s="660"/>
      <c r="T2786" s="660" t="str">
        <f t="shared" si="258"/>
        <v/>
      </c>
      <c r="U2786" s="660" t="str">
        <f t="shared" si="259"/>
        <v/>
      </c>
      <c r="V2786" s="660" t="str">
        <f t="shared" si="260"/>
        <v/>
      </c>
      <c r="W2786" s="660" t="str">
        <f t="shared" si="261"/>
        <v/>
      </c>
      <c r="X2786" s="660" t="str">
        <f t="shared" si="262"/>
        <v/>
      </c>
      <c r="Y2786" s="660" t="str">
        <f t="shared" si="263"/>
        <v/>
      </c>
    </row>
    <row r="2787" spans="1:25" ht="16" x14ac:dyDescent="0.2">
      <c r="A2787" s="679"/>
      <c r="B2787" s="679"/>
      <c r="C2787" s="715"/>
      <c r="D2787" s="715"/>
      <c r="S2787" s="660"/>
      <c r="T2787" s="660" t="str">
        <f t="shared" si="258"/>
        <v/>
      </c>
      <c r="U2787" s="660" t="str">
        <f t="shared" si="259"/>
        <v/>
      </c>
      <c r="V2787" s="660" t="str">
        <f t="shared" si="260"/>
        <v/>
      </c>
      <c r="W2787" s="660" t="str">
        <f t="shared" si="261"/>
        <v/>
      </c>
      <c r="X2787" s="660" t="str">
        <f t="shared" si="262"/>
        <v/>
      </c>
      <c r="Y2787" s="660" t="str">
        <f t="shared" si="263"/>
        <v/>
      </c>
    </row>
    <row r="2788" spans="1:25" ht="16" x14ac:dyDescent="0.2">
      <c r="A2788" s="679"/>
      <c r="B2788" s="679"/>
      <c r="C2788" s="715"/>
      <c r="D2788" s="715"/>
      <c r="S2788" s="660"/>
      <c r="T2788" s="660" t="str">
        <f t="shared" si="258"/>
        <v/>
      </c>
      <c r="U2788" s="660" t="str">
        <f t="shared" si="259"/>
        <v/>
      </c>
      <c r="V2788" s="660" t="str">
        <f t="shared" si="260"/>
        <v/>
      </c>
      <c r="W2788" s="660" t="str">
        <f t="shared" si="261"/>
        <v/>
      </c>
      <c r="X2788" s="660" t="str">
        <f t="shared" si="262"/>
        <v/>
      </c>
      <c r="Y2788" s="660" t="str">
        <f t="shared" si="263"/>
        <v/>
      </c>
    </row>
    <row r="2789" spans="1:25" ht="16" x14ac:dyDescent="0.2">
      <c r="A2789" s="679"/>
      <c r="B2789" s="679"/>
      <c r="C2789" s="715"/>
      <c r="D2789" s="715"/>
      <c r="S2789" s="660"/>
      <c r="T2789" s="660" t="str">
        <f t="shared" si="258"/>
        <v/>
      </c>
      <c r="U2789" s="660" t="str">
        <f t="shared" si="259"/>
        <v/>
      </c>
      <c r="V2789" s="660" t="str">
        <f t="shared" si="260"/>
        <v/>
      </c>
      <c r="W2789" s="660" t="str">
        <f t="shared" si="261"/>
        <v/>
      </c>
      <c r="X2789" s="660" t="str">
        <f t="shared" si="262"/>
        <v/>
      </c>
      <c r="Y2789" s="660" t="str">
        <f t="shared" si="263"/>
        <v/>
      </c>
    </row>
    <row r="2790" spans="1:25" ht="16" x14ac:dyDescent="0.2">
      <c r="A2790" s="679"/>
      <c r="B2790" s="679"/>
      <c r="C2790" s="715"/>
      <c r="D2790" s="715"/>
      <c r="S2790" s="660"/>
      <c r="T2790" s="660" t="str">
        <f t="shared" si="258"/>
        <v/>
      </c>
      <c r="U2790" s="660" t="str">
        <f t="shared" si="259"/>
        <v/>
      </c>
      <c r="V2790" s="660" t="str">
        <f t="shared" si="260"/>
        <v/>
      </c>
      <c r="W2790" s="660" t="str">
        <f t="shared" si="261"/>
        <v/>
      </c>
      <c r="X2790" s="660" t="str">
        <f t="shared" si="262"/>
        <v/>
      </c>
      <c r="Y2790" s="660" t="str">
        <f t="shared" si="263"/>
        <v/>
      </c>
    </row>
    <row r="2791" spans="1:25" ht="16" x14ac:dyDescent="0.2">
      <c r="A2791" s="679"/>
      <c r="B2791" s="679"/>
      <c r="C2791" s="715"/>
      <c r="D2791" s="715"/>
      <c r="S2791" s="660"/>
      <c r="T2791" s="660" t="str">
        <f t="shared" si="258"/>
        <v/>
      </c>
      <c r="U2791" s="660" t="str">
        <f t="shared" si="259"/>
        <v/>
      </c>
      <c r="V2791" s="660" t="str">
        <f t="shared" si="260"/>
        <v/>
      </c>
      <c r="W2791" s="660" t="str">
        <f t="shared" si="261"/>
        <v/>
      </c>
      <c r="X2791" s="660" t="str">
        <f t="shared" si="262"/>
        <v/>
      </c>
      <c r="Y2791" s="660" t="str">
        <f t="shared" si="263"/>
        <v/>
      </c>
    </row>
    <row r="2792" spans="1:25" ht="16" x14ac:dyDescent="0.2">
      <c r="A2792" s="679"/>
      <c r="B2792" s="679"/>
      <c r="C2792" s="715"/>
      <c r="D2792" s="715"/>
      <c r="S2792" s="660"/>
      <c r="T2792" s="660" t="str">
        <f t="shared" si="258"/>
        <v/>
      </c>
      <c r="U2792" s="660" t="str">
        <f t="shared" si="259"/>
        <v/>
      </c>
      <c r="V2792" s="660" t="str">
        <f t="shared" si="260"/>
        <v/>
      </c>
      <c r="W2792" s="660" t="str">
        <f t="shared" si="261"/>
        <v/>
      </c>
      <c r="X2792" s="660" t="str">
        <f t="shared" si="262"/>
        <v/>
      </c>
      <c r="Y2792" s="660" t="str">
        <f t="shared" si="263"/>
        <v/>
      </c>
    </row>
    <row r="2793" spans="1:25" ht="16" x14ac:dyDescent="0.2">
      <c r="A2793" s="679"/>
      <c r="B2793" s="679"/>
      <c r="C2793" s="715"/>
      <c r="D2793" s="715"/>
      <c r="S2793" s="660"/>
      <c r="T2793" s="660" t="str">
        <f t="shared" si="258"/>
        <v/>
      </c>
      <c r="U2793" s="660" t="str">
        <f t="shared" si="259"/>
        <v/>
      </c>
      <c r="V2793" s="660" t="str">
        <f t="shared" si="260"/>
        <v/>
      </c>
      <c r="W2793" s="660" t="str">
        <f t="shared" si="261"/>
        <v/>
      </c>
      <c r="X2793" s="660" t="str">
        <f t="shared" si="262"/>
        <v/>
      </c>
      <c r="Y2793" s="660" t="str">
        <f t="shared" si="263"/>
        <v/>
      </c>
    </row>
    <row r="2794" spans="1:25" ht="16" x14ac:dyDescent="0.2">
      <c r="A2794" s="679"/>
      <c r="B2794" s="679"/>
      <c r="C2794" s="715"/>
      <c r="D2794" s="715"/>
      <c r="S2794" s="660"/>
      <c r="T2794" s="660" t="str">
        <f t="shared" si="258"/>
        <v/>
      </c>
      <c r="U2794" s="660" t="str">
        <f t="shared" si="259"/>
        <v/>
      </c>
      <c r="V2794" s="660" t="str">
        <f t="shared" si="260"/>
        <v/>
      </c>
      <c r="W2794" s="660" t="str">
        <f t="shared" si="261"/>
        <v/>
      </c>
      <c r="X2794" s="660" t="str">
        <f t="shared" si="262"/>
        <v/>
      </c>
      <c r="Y2794" s="660" t="str">
        <f t="shared" si="263"/>
        <v/>
      </c>
    </row>
    <row r="2795" spans="1:25" ht="16" x14ac:dyDescent="0.2">
      <c r="A2795" s="679"/>
      <c r="B2795" s="679"/>
      <c r="C2795" s="715"/>
      <c r="D2795" s="715"/>
      <c r="S2795" s="660"/>
      <c r="T2795" s="660" t="str">
        <f t="shared" si="258"/>
        <v/>
      </c>
      <c r="U2795" s="660" t="str">
        <f t="shared" si="259"/>
        <v/>
      </c>
      <c r="V2795" s="660" t="str">
        <f t="shared" si="260"/>
        <v/>
      </c>
      <c r="W2795" s="660" t="str">
        <f t="shared" si="261"/>
        <v/>
      </c>
      <c r="X2795" s="660" t="str">
        <f t="shared" si="262"/>
        <v/>
      </c>
      <c r="Y2795" s="660" t="str">
        <f t="shared" si="263"/>
        <v/>
      </c>
    </row>
    <row r="2796" spans="1:25" ht="16" x14ac:dyDescent="0.2">
      <c r="A2796" s="679"/>
      <c r="B2796" s="679"/>
      <c r="C2796" s="715"/>
      <c r="D2796" s="715"/>
      <c r="S2796" s="660"/>
      <c r="T2796" s="660" t="str">
        <f t="shared" si="258"/>
        <v/>
      </c>
      <c r="U2796" s="660" t="str">
        <f t="shared" si="259"/>
        <v/>
      </c>
      <c r="V2796" s="660" t="str">
        <f t="shared" si="260"/>
        <v/>
      </c>
      <c r="W2796" s="660" t="str">
        <f t="shared" si="261"/>
        <v/>
      </c>
      <c r="X2796" s="660" t="str">
        <f t="shared" si="262"/>
        <v/>
      </c>
      <c r="Y2796" s="660" t="str">
        <f t="shared" si="263"/>
        <v/>
      </c>
    </row>
    <row r="2797" spans="1:25" ht="16" x14ac:dyDescent="0.2">
      <c r="A2797" s="679"/>
      <c r="B2797" s="679"/>
      <c r="C2797" s="715"/>
      <c r="D2797" s="715"/>
      <c r="S2797" s="660"/>
      <c r="T2797" s="660" t="str">
        <f t="shared" si="258"/>
        <v/>
      </c>
      <c r="U2797" s="660" t="str">
        <f t="shared" si="259"/>
        <v/>
      </c>
      <c r="V2797" s="660" t="str">
        <f t="shared" si="260"/>
        <v/>
      </c>
      <c r="W2797" s="660" t="str">
        <f t="shared" si="261"/>
        <v/>
      </c>
      <c r="X2797" s="660" t="str">
        <f t="shared" si="262"/>
        <v/>
      </c>
      <c r="Y2797" s="660" t="str">
        <f t="shared" si="263"/>
        <v/>
      </c>
    </row>
    <row r="2798" spans="1:25" ht="16" x14ac:dyDescent="0.2">
      <c r="A2798" s="679"/>
      <c r="B2798" s="679"/>
      <c r="C2798" s="715"/>
      <c r="D2798" s="715"/>
      <c r="S2798" s="660"/>
      <c r="T2798" s="660" t="str">
        <f t="shared" si="258"/>
        <v/>
      </c>
      <c r="U2798" s="660" t="str">
        <f t="shared" si="259"/>
        <v/>
      </c>
      <c r="V2798" s="660" t="str">
        <f t="shared" si="260"/>
        <v/>
      </c>
      <c r="W2798" s="660" t="str">
        <f t="shared" si="261"/>
        <v/>
      </c>
      <c r="X2798" s="660" t="str">
        <f t="shared" si="262"/>
        <v/>
      </c>
      <c r="Y2798" s="660" t="str">
        <f t="shared" si="263"/>
        <v/>
      </c>
    </row>
    <row r="2799" spans="1:25" ht="16" x14ac:dyDescent="0.2">
      <c r="A2799" s="679"/>
      <c r="B2799" s="679"/>
      <c r="C2799" s="715"/>
      <c r="D2799" s="715"/>
      <c r="S2799" s="660"/>
      <c r="T2799" s="660" t="str">
        <f t="shared" si="258"/>
        <v/>
      </c>
      <c r="U2799" s="660" t="str">
        <f t="shared" si="259"/>
        <v/>
      </c>
      <c r="V2799" s="660" t="str">
        <f t="shared" si="260"/>
        <v/>
      </c>
      <c r="W2799" s="660" t="str">
        <f t="shared" si="261"/>
        <v/>
      </c>
      <c r="X2799" s="660" t="str">
        <f t="shared" si="262"/>
        <v/>
      </c>
      <c r="Y2799" s="660" t="str">
        <f t="shared" si="263"/>
        <v/>
      </c>
    </row>
    <row r="2800" spans="1:25" ht="16" x14ac:dyDescent="0.2">
      <c r="A2800" s="679"/>
      <c r="B2800" s="679"/>
      <c r="C2800" s="715"/>
      <c r="D2800" s="715"/>
      <c r="S2800" s="660"/>
      <c r="T2800" s="660" t="str">
        <f t="shared" si="258"/>
        <v/>
      </c>
      <c r="U2800" s="660" t="str">
        <f t="shared" si="259"/>
        <v/>
      </c>
      <c r="V2800" s="660" t="str">
        <f t="shared" si="260"/>
        <v/>
      </c>
      <c r="W2800" s="660" t="str">
        <f t="shared" si="261"/>
        <v/>
      </c>
      <c r="X2800" s="660" t="str">
        <f t="shared" si="262"/>
        <v/>
      </c>
      <c r="Y2800" s="660" t="str">
        <f t="shared" si="263"/>
        <v/>
      </c>
    </row>
    <row r="2801" spans="1:25" ht="16" x14ac:dyDescent="0.2">
      <c r="A2801" s="679"/>
      <c r="B2801" s="679"/>
      <c r="C2801" s="715"/>
      <c r="D2801" s="715"/>
      <c r="S2801" s="660"/>
      <c r="T2801" s="660" t="str">
        <f t="shared" si="258"/>
        <v/>
      </c>
      <c r="U2801" s="660" t="str">
        <f t="shared" si="259"/>
        <v/>
      </c>
      <c r="V2801" s="660" t="str">
        <f t="shared" si="260"/>
        <v/>
      </c>
      <c r="W2801" s="660" t="str">
        <f t="shared" si="261"/>
        <v/>
      </c>
      <c r="X2801" s="660" t="str">
        <f t="shared" si="262"/>
        <v/>
      </c>
      <c r="Y2801" s="660" t="str">
        <f t="shared" si="263"/>
        <v/>
      </c>
    </row>
    <row r="2802" spans="1:25" ht="16" x14ac:dyDescent="0.2">
      <c r="A2802" s="679"/>
      <c r="B2802" s="679"/>
      <c r="C2802" s="715"/>
      <c r="D2802" s="715"/>
      <c r="S2802" s="660"/>
      <c r="T2802" s="660" t="str">
        <f t="shared" si="258"/>
        <v/>
      </c>
      <c r="U2802" s="660" t="str">
        <f t="shared" si="259"/>
        <v/>
      </c>
      <c r="V2802" s="660" t="str">
        <f t="shared" si="260"/>
        <v/>
      </c>
      <c r="W2802" s="660" t="str">
        <f t="shared" si="261"/>
        <v/>
      </c>
      <c r="X2802" s="660" t="str">
        <f t="shared" si="262"/>
        <v/>
      </c>
      <c r="Y2802" s="660" t="str">
        <f t="shared" si="263"/>
        <v/>
      </c>
    </row>
    <row r="2803" spans="1:25" ht="16" x14ac:dyDescent="0.2">
      <c r="A2803" s="679"/>
      <c r="B2803" s="679"/>
      <c r="C2803" s="715"/>
      <c r="D2803" s="715"/>
      <c r="S2803" s="660"/>
      <c r="T2803" s="660" t="str">
        <f t="shared" si="258"/>
        <v/>
      </c>
      <c r="U2803" s="660" t="str">
        <f t="shared" si="259"/>
        <v/>
      </c>
      <c r="V2803" s="660" t="str">
        <f t="shared" si="260"/>
        <v/>
      </c>
      <c r="W2803" s="660" t="str">
        <f t="shared" si="261"/>
        <v/>
      </c>
      <c r="X2803" s="660" t="str">
        <f t="shared" si="262"/>
        <v/>
      </c>
      <c r="Y2803" s="660" t="str">
        <f t="shared" si="263"/>
        <v/>
      </c>
    </row>
    <row r="2804" spans="1:25" ht="16" x14ac:dyDescent="0.2">
      <c r="A2804" s="679"/>
      <c r="B2804" s="679"/>
      <c r="C2804" s="715"/>
      <c r="D2804" s="715"/>
      <c r="S2804" s="660"/>
      <c r="T2804" s="660" t="str">
        <f t="shared" si="258"/>
        <v/>
      </c>
      <c r="U2804" s="660" t="str">
        <f t="shared" si="259"/>
        <v/>
      </c>
      <c r="V2804" s="660" t="str">
        <f t="shared" si="260"/>
        <v/>
      </c>
      <c r="W2804" s="660" t="str">
        <f t="shared" si="261"/>
        <v/>
      </c>
      <c r="X2804" s="660" t="str">
        <f t="shared" si="262"/>
        <v/>
      </c>
      <c r="Y2804" s="660" t="str">
        <f t="shared" si="263"/>
        <v/>
      </c>
    </row>
    <row r="2805" spans="1:25" ht="16" x14ac:dyDescent="0.2">
      <c r="A2805" s="679"/>
      <c r="B2805" s="679"/>
      <c r="C2805" s="715"/>
      <c r="D2805" s="715"/>
      <c r="S2805" s="660"/>
      <c r="T2805" s="660" t="str">
        <f t="shared" si="258"/>
        <v/>
      </c>
      <c r="U2805" s="660" t="str">
        <f t="shared" si="259"/>
        <v/>
      </c>
      <c r="V2805" s="660" t="str">
        <f t="shared" si="260"/>
        <v/>
      </c>
      <c r="W2805" s="660" t="str">
        <f t="shared" si="261"/>
        <v/>
      </c>
      <c r="X2805" s="660" t="str">
        <f t="shared" si="262"/>
        <v/>
      </c>
      <c r="Y2805" s="660" t="str">
        <f t="shared" si="263"/>
        <v/>
      </c>
    </row>
    <row r="2806" spans="1:25" ht="16" x14ac:dyDescent="0.2">
      <c r="A2806" s="679"/>
      <c r="B2806" s="679"/>
      <c r="C2806" s="715"/>
      <c r="D2806" s="715"/>
      <c r="S2806" s="660"/>
      <c r="T2806" s="660" t="str">
        <f t="shared" si="258"/>
        <v/>
      </c>
      <c r="U2806" s="660" t="str">
        <f t="shared" si="259"/>
        <v/>
      </c>
      <c r="V2806" s="660" t="str">
        <f t="shared" si="260"/>
        <v/>
      </c>
      <c r="W2806" s="660" t="str">
        <f t="shared" si="261"/>
        <v/>
      </c>
      <c r="X2806" s="660" t="str">
        <f t="shared" si="262"/>
        <v/>
      </c>
      <c r="Y2806" s="660" t="str">
        <f t="shared" si="263"/>
        <v/>
      </c>
    </row>
    <row r="2807" spans="1:25" ht="16" x14ac:dyDescent="0.2">
      <c r="A2807" s="679"/>
      <c r="B2807" s="679"/>
      <c r="C2807" s="715"/>
      <c r="D2807" s="715"/>
      <c r="S2807" s="660"/>
      <c r="T2807" s="660" t="str">
        <f t="shared" si="258"/>
        <v/>
      </c>
      <c r="U2807" s="660" t="str">
        <f t="shared" si="259"/>
        <v/>
      </c>
      <c r="V2807" s="660" t="str">
        <f t="shared" si="260"/>
        <v/>
      </c>
      <c r="W2807" s="660" t="str">
        <f t="shared" si="261"/>
        <v/>
      </c>
      <c r="X2807" s="660" t="str">
        <f t="shared" si="262"/>
        <v/>
      </c>
      <c r="Y2807" s="660" t="str">
        <f t="shared" si="263"/>
        <v/>
      </c>
    </row>
    <row r="2808" spans="1:25" ht="16" x14ac:dyDescent="0.2">
      <c r="A2808" s="679"/>
      <c r="B2808" s="679"/>
      <c r="C2808" s="715"/>
      <c r="D2808" s="715"/>
      <c r="S2808" s="660"/>
      <c r="T2808" s="660" t="str">
        <f t="shared" si="258"/>
        <v/>
      </c>
      <c r="U2808" s="660" t="str">
        <f t="shared" si="259"/>
        <v/>
      </c>
      <c r="V2808" s="660" t="str">
        <f t="shared" si="260"/>
        <v/>
      </c>
      <c r="W2808" s="660" t="str">
        <f t="shared" si="261"/>
        <v/>
      </c>
      <c r="X2808" s="660" t="str">
        <f t="shared" si="262"/>
        <v/>
      </c>
      <c r="Y2808" s="660" t="str">
        <f t="shared" si="263"/>
        <v/>
      </c>
    </row>
    <row r="2809" spans="1:25" ht="16" x14ac:dyDescent="0.2">
      <c r="A2809" s="679"/>
      <c r="B2809" s="679"/>
      <c r="C2809" s="715"/>
      <c r="D2809" s="715"/>
      <c r="S2809" s="660"/>
      <c r="T2809" s="660" t="str">
        <f t="shared" si="258"/>
        <v/>
      </c>
      <c r="U2809" s="660" t="str">
        <f t="shared" si="259"/>
        <v/>
      </c>
      <c r="V2809" s="660" t="str">
        <f t="shared" si="260"/>
        <v/>
      </c>
      <c r="W2809" s="660" t="str">
        <f t="shared" si="261"/>
        <v/>
      </c>
      <c r="X2809" s="660" t="str">
        <f t="shared" si="262"/>
        <v/>
      </c>
      <c r="Y2809" s="660" t="str">
        <f t="shared" si="263"/>
        <v/>
      </c>
    </row>
    <row r="2810" spans="1:25" ht="16" x14ac:dyDescent="0.2">
      <c r="A2810" s="679"/>
      <c r="B2810" s="679"/>
      <c r="C2810" s="715"/>
      <c r="D2810" s="715"/>
      <c r="S2810" s="660"/>
      <c r="T2810" s="660" t="str">
        <f t="shared" si="258"/>
        <v/>
      </c>
      <c r="U2810" s="660" t="str">
        <f t="shared" si="259"/>
        <v/>
      </c>
      <c r="V2810" s="660" t="str">
        <f t="shared" si="260"/>
        <v/>
      </c>
      <c r="W2810" s="660" t="str">
        <f t="shared" si="261"/>
        <v/>
      </c>
      <c r="X2810" s="660" t="str">
        <f t="shared" si="262"/>
        <v/>
      </c>
      <c r="Y2810" s="660" t="str">
        <f t="shared" si="263"/>
        <v/>
      </c>
    </row>
    <row r="2811" spans="1:25" ht="16" x14ac:dyDescent="0.2">
      <c r="A2811" s="679"/>
      <c r="B2811" s="679"/>
      <c r="C2811" s="715"/>
      <c r="D2811" s="715"/>
      <c r="S2811" s="660"/>
      <c r="T2811" s="660" t="str">
        <f t="shared" si="258"/>
        <v/>
      </c>
      <c r="U2811" s="660" t="str">
        <f t="shared" si="259"/>
        <v/>
      </c>
      <c r="V2811" s="660" t="str">
        <f t="shared" si="260"/>
        <v/>
      </c>
      <c r="W2811" s="660" t="str">
        <f t="shared" si="261"/>
        <v/>
      </c>
      <c r="X2811" s="660" t="str">
        <f t="shared" si="262"/>
        <v/>
      </c>
      <c r="Y2811" s="660" t="str">
        <f t="shared" si="263"/>
        <v/>
      </c>
    </row>
    <row r="2812" spans="1:25" ht="16" x14ac:dyDescent="0.2">
      <c r="A2812" s="679"/>
      <c r="B2812" s="679"/>
      <c r="C2812" s="715"/>
      <c r="D2812" s="715"/>
      <c r="S2812" s="660"/>
      <c r="T2812" s="660" t="str">
        <f t="shared" si="258"/>
        <v/>
      </c>
      <c r="U2812" s="660" t="str">
        <f t="shared" si="259"/>
        <v/>
      </c>
      <c r="V2812" s="660" t="str">
        <f t="shared" si="260"/>
        <v/>
      </c>
      <c r="W2812" s="660" t="str">
        <f t="shared" si="261"/>
        <v/>
      </c>
      <c r="X2812" s="660" t="str">
        <f t="shared" si="262"/>
        <v/>
      </c>
      <c r="Y2812" s="660" t="str">
        <f t="shared" si="263"/>
        <v/>
      </c>
    </row>
    <row r="2813" spans="1:25" ht="16" x14ac:dyDescent="0.2">
      <c r="A2813" s="679"/>
      <c r="B2813" s="679"/>
      <c r="C2813" s="715"/>
      <c r="D2813" s="715"/>
      <c r="S2813" s="660"/>
      <c r="T2813" s="660" t="str">
        <f t="shared" si="258"/>
        <v/>
      </c>
      <c r="U2813" s="660" t="str">
        <f t="shared" si="259"/>
        <v/>
      </c>
      <c r="V2813" s="660" t="str">
        <f t="shared" si="260"/>
        <v/>
      </c>
      <c r="W2813" s="660" t="str">
        <f t="shared" si="261"/>
        <v/>
      </c>
      <c r="X2813" s="660" t="str">
        <f t="shared" si="262"/>
        <v/>
      </c>
      <c r="Y2813" s="660" t="str">
        <f t="shared" si="263"/>
        <v/>
      </c>
    </row>
    <row r="2814" spans="1:25" ht="16" x14ac:dyDescent="0.2">
      <c r="A2814" s="679"/>
      <c r="B2814" s="679"/>
      <c r="C2814" s="715"/>
      <c r="D2814" s="715"/>
      <c r="S2814" s="660"/>
      <c r="T2814" s="660" t="str">
        <f t="shared" si="258"/>
        <v/>
      </c>
      <c r="U2814" s="660" t="str">
        <f t="shared" si="259"/>
        <v/>
      </c>
      <c r="V2814" s="660" t="str">
        <f t="shared" si="260"/>
        <v/>
      </c>
      <c r="W2814" s="660" t="str">
        <f t="shared" si="261"/>
        <v/>
      </c>
      <c r="X2814" s="660" t="str">
        <f t="shared" si="262"/>
        <v/>
      </c>
      <c r="Y2814" s="660" t="str">
        <f t="shared" si="263"/>
        <v/>
      </c>
    </row>
    <row r="2815" spans="1:25" ht="16" x14ac:dyDescent="0.2">
      <c r="A2815" s="679"/>
      <c r="B2815" s="679"/>
      <c r="C2815" s="715"/>
      <c r="D2815" s="715"/>
      <c r="S2815" s="660"/>
      <c r="T2815" s="660" t="str">
        <f t="shared" si="258"/>
        <v/>
      </c>
      <c r="U2815" s="660" t="str">
        <f t="shared" si="259"/>
        <v/>
      </c>
      <c r="V2815" s="660" t="str">
        <f t="shared" si="260"/>
        <v/>
      </c>
      <c r="W2815" s="660" t="str">
        <f t="shared" si="261"/>
        <v/>
      </c>
      <c r="X2815" s="660" t="str">
        <f t="shared" si="262"/>
        <v/>
      </c>
      <c r="Y2815" s="660" t="str">
        <f t="shared" si="263"/>
        <v/>
      </c>
    </row>
    <row r="2816" spans="1:25" ht="16" x14ac:dyDescent="0.2">
      <c r="A2816" s="679"/>
      <c r="B2816" s="679"/>
      <c r="C2816" s="715"/>
      <c r="D2816" s="715"/>
      <c r="S2816" s="660"/>
      <c r="T2816" s="660" t="str">
        <f t="shared" si="258"/>
        <v/>
      </c>
      <c r="U2816" s="660" t="str">
        <f t="shared" si="259"/>
        <v/>
      </c>
      <c r="V2816" s="660" t="str">
        <f t="shared" si="260"/>
        <v/>
      </c>
      <c r="W2816" s="660" t="str">
        <f t="shared" si="261"/>
        <v/>
      </c>
      <c r="X2816" s="660" t="str">
        <f t="shared" si="262"/>
        <v/>
      </c>
      <c r="Y2816" s="660" t="str">
        <f t="shared" si="263"/>
        <v/>
      </c>
    </row>
    <row r="2817" spans="1:25" ht="16" x14ac:dyDescent="0.2">
      <c r="A2817" s="679"/>
      <c r="B2817" s="679"/>
      <c r="C2817" s="715"/>
      <c r="D2817" s="715"/>
      <c r="S2817" s="660"/>
      <c r="T2817" s="660" t="str">
        <f t="shared" si="258"/>
        <v/>
      </c>
      <c r="U2817" s="660" t="str">
        <f t="shared" si="259"/>
        <v/>
      </c>
      <c r="V2817" s="660" t="str">
        <f t="shared" si="260"/>
        <v/>
      </c>
      <c r="W2817" s="660" t="str">
        <f t="shared" si="261"/>
        <v/>
      </c>
      <c r="X2817" s="660" t="str">
        <f t="shared" si="262"/>
        <v/>
      </c>
      <c r="Y2817" s="660" t="str">
        <f t="shared" si="263"/>
        <v/>
      </c>
    </row>
    <row r="2818" spans="1:25" ht="16" x14ac:dyDescent="0.2">
      <c r="A2818" s="679"/>
      <c r="B2818" s="679"/>
      <c r="C2818" s="715"/>
      <c r="D2818" s="715"/>
      <c r="S2818" s="660"/>
      <c r="T2818" s="660" t="str">
        <f t="shared" si="258"/>
        <v/>
      </c>
      <c r="U2818" s="660" t="str">
        <f t="shared" si="259"/>
        <v/>
      </c>
      <c r="V2818" s="660" t="str">
        <f t="shared" si="260"/>
        <v/>
      </c>
      <c r="W2818" s="660" t="str">
        <f t="shared" si="261"/>
        <v/>
      </c>
      <c r="X2818" s="660" t="str">
        <f t="shared" si="262"/>
        <v/>
      </c>
      <c r="Y2818" s="660" t="str">
        <f t="shared" si="263"/>
        <v/>
      </c>
    </row>
    <row r="2819" spans="1:25" ht="16" x14ac:dyDescent="0.2">
      <c r="A2819" s="679"/>
      <c r="B2819" s="679"/>
      <c r="C2819" s="715"/>
      <c r="D2819" s="715"/>
      <c r="S2819" s="660"/>
      <c r="T2819" s="660" t="str">
        <f t="shared" si="258"/>
        <v/>
      </c>
      <c r="U2819" s="660" t="str">
        <f t="shared" si="259"/>
        <v/>
      </c>
      <c r="V2819" s="660" t="str">
        <f t="shared" si="260"/>
        <v/>
      </c>
      <c r="W2819" s="660" t="str">
        <f t="shared" si="261"/>
        <v/>
      </c>
      <c r="X2819" s="660" t="str">
        <f t="shared" si="262"/>
        <v/>
      </c>
      <c r="Y2819" s="660" t="str">
        <f t="shared" si="263"/>
        <v/>
      </c>
    </row>
    <row r="2820" spans="1:25" ht="16" x14ac:dyDescent="0.2">
      <c r="A2820" s="679"/>
      <c r="B2820" s="679"/>
      <c r="C2820" s="715"/>
      <c r="D2820" s="715"/>
      <c r="S2820" s="660"/>
      <c r="T2820" s="660" t="str">
        <f t="shared" ref="T2820:T2883" si="264">IF(LEN($A2820)&gt;=2,LEFT($A2820,6),"")</f>
        <v/>
      </c>
      <c r="U2820" s="660" t="str">
        <f t="shared" ref="U2820:U2883" si="265">IF(LEN($A2820)&gt;=2,LEFT($A2820,5),"")</f>
        <v/>
      </c>
      <c r="V2820" s="660" t="str">
        <f t="shared" ref="V2820:V2883" si="266">IF(LEN($A2820)&gt;=2,LEFT($A2820,4),"")</f>
        <v/>
      </c>
      <c r="W2820" s="660" t="str">
        <f t="shared" ref="W2820:W2883" si="267">IF(LEN($A2820)&gt;=2,LEFT($A2820,3),"")</f>
        <v/>
      </c>
      <c r="X2820" s="660" t="str">
        <f t="shared" ref="X2820:X2883" si="268">IF(LEN($A2820)&gt;=2,LEFT($A2820,2),"")</f>
        <v/>
      </c>
      <c r="Y2820" s="660" t="str">
        <f t="shared" ref="Y2820:Y2883" si="269">IF(LEN($A2820)&gt;=2,LEFT($A2820,1),"")</f>
        <v/>
      </c>
    </row>
    <row r="2821" spans="1:25" ht="16" x14ac:dyDescent="0.2">
      <c r="A2821" s="679"/>
      <c r="B2821" s="679"/>
      <c r="C2821" s="715"/>
      <c r="D2821" s="715"/>
      <c r="S2821" s="660"/>
      <c r="T2821" s="660" t="str">
        <f t="shared" si="264"/>
        <v/>
      </c>
      <c r="U2821" s="660" t="str">
        <f t="shared" si="265"/>
        <v/>
      </c>
      <c r="V2821" s="660" t="str">
        <f t="shared" si="266"/>
        <v/>
      </c>
      <c r="W2821" s="660" t="str">
        <f t="shared" si="267"/>
        <v/>
      </c>
      <c r="X2821" s="660" t="str">
        <f t="shared" si="268"/>
        <v/>
      </c>
      <c r="Y2821" s="660" t="str">
        <f t="shared" si="269"/>
        <v/>
      </c>
    </row>
    <row r="2822" spans="1:25" ht="16" x14ac:dyDescent="0.2">
      <c r="A2822" s="679"/>
      <c r="B2822" s="679"/>
      <c r="C2822" s="715"/>
      <c r="D2822" s="715"/>
      <c r="S2822" s="660"/>
      <c r="T2822" s="660" t="str">
        <f t="shared" si="264"/>
        <v/>
      </c>
      <c r="U2822" s="660" t="str">
        <f t="shared" si="265"/>
        <v/>
      </c>
      <c r="V2822" s="660" t="str">
        <f t="shared" si="266"/>
        <v/>
      </c>
      <c r="W2822" s="660" t="str">
        <f t="shared" si="267"/>
        <v/>
      </c>
      <c r="X2822" s="660" t="str">
        <f t="shared" si="268"/>
        <v/>
      </c>
      <c r="Y2822" s="660" t="str">
        <f t="shared" si="269"/>
        <v/>
      </c>
    </row>
    <row r="2823" spans="1:25" ht="16" x14ac:dyDescent="0.2">
      <c r="A2823" s="679"/>
      <c r="B2823" s="679"/>
      <c r="C2823" s="715"/>
      <c r="D2823" s="715"/>
      <c r="S2823" s="660"/>
      <c r="T2823" s="660" t="str">
        <f t="shared" si="264"/>
        <v/>
      </c>
      <c r="U2823" s="660" t="str">
        <f t="shared" si="265"/>
        <v/>
      </c>
      <c r="V2823" s="660" t="str">
        <f t="shared" si="266"/>
        <v/>
      </c>
      <c r="W2823" s="660" t="str">
        <f t="shared" si="267"/>
        <v/>
      </c>
      <c r="X2823" s="660" t="str">
        <f t="shared" si="268"/>
        <v/>
      </c>
      <c r="Y2823" s="660" t="str">
        <f t="shared" si="269"/>
        <v/>
      </c>
    </row>
    <row r="2824" spans="1:25" ht="16" x14ac:dyDescent="0.2">
      <c r="A2824" s="679"/>
      <c r="B2824" s="679"/>
      <c r="C2824" s="715"/>
      <c r="D2824" s="715"/>
      <c r="S2824" s="660"/>
      <c r="T2824" s="660" t="str">
        <f t="shared" si="264"/>
        <v/>
      </c>
      <c r="U2824" s="660" t="str">
        <f t="shared" si="265"/>
        <v/>
      </c>
      <c r="V2824" s="660" t="str">
        <f t="shared" si="266"/>
        <v/>
      </c>
      <c r="W2824" s="660" t="str">
        <f t="shared" si="267"/>
        <v/>
      </c>
      <c r="X2824" s="660" t="str">
        <f t="shared" si="268"/>
        <v/>
      </c>
      <c r="Y2824" s="660" t="str">
        <f t="shared" si="269"/>
        <v/>
      </c>
    </row>
    <row r="2825" spans="1:25" ht="16" x14ac:dyDescent="0.2">
      <c r="A2825" s="679"/>
      <c r="B2825" s="679"/>
      <c r="C2825" s="715"/>
      <c r="D2825" s="715"/>
      <c r="S2825" s="660"/>
      <c r="T2825" s="660" t="str">
        <f t="shared" si="264"/>
        <v/>
      </c>
      <c r="U2825" s="660" t="str">
        <f t="shared" si="265"/>
        <v/>
      </c>
      <c r="V2825" s="660" t="str">
        <f t="shared" si="266"/>
        <v/>
      </c>
      <c r="W2825" s="660" t="str">
        <f t="shared" si="267"/>
        <v/>
      </c>
      <c r="X2825" s="660" t="str">
        <f t="shared" si="268"/>
        <v/>
      </c>
      <c r="Y2825" s="660" t="str">
        <f t="shared" si="269"/>
        <v/>
      </c>
    </row>
    <row r="2826" spans="1:25" ht="16" x14ac:dyDescent="0.2">
      <c r="A2826" s="679"/>
      <c r="B2826" s="679"/>
      <c r="C2826" s="715"/>
      <c r="D2826" s="715"/>
      <c r="S2826" s="660"/>
      <c r="T2826" s="660" t="str">
        <f t="shared" si="264"/>
        <v/>
      </c>
      <c r="U2826" s="660" t="str">
        <f t="shared" si="265"/>
        <v/>
      </c>
      <c r="V2826" s="660" t="str">
        <f t="shared" si="266"/>
        <v/>
      </c>
      <c r="W2826" s="660" t="str">
        <f t="shared" si="267"/>
        <v/>
      </c>
      <c r="X2826" s="660" t="str">
        <f t="shared" si="268"/>
        <v/>
      </c>
      <c r="Y2826" s="660" t="str">
        <f t="shared" si="269"/>
        <v/>
      </c>
    </row>
    <row r="2827" spans="1:25" ht="16" x14ac:dyDescent="0.2">
      <c r="A2827" s="679"/>
      <c r="B2827" s="679"/>
      <c r="C2827" s="715"/>
      <c r="D2827" s="715"/>
      <c r="S2827" s="660"/>
      <c r="T2827" s="660" t="str">
        <f t="shared" si="264"/>
        <v/>
      </c>
      <c r="U2827" s="660" t="str">
        <f t="shared" si="265"/>
        <v/>
      </c>
      <c r="V2827" s="660" t="str">
        <f t="shared" si="266"/>
        <v/>
      </c>
      <c r="W2827" s="660" t="str">
        <f t="shared" si="267"/>
        <v/>
      </c>
      <c r="X2827" s="660" t="str">
        <f t="shared" si="268"/>
        <v/>
      </c>
      <c r="Y2827" s="660" t="str">
        <f t="shared" si="269"/>
        <v/>
      </c>
    </row>
    <row r="2828" spans="1:25" ht="16" x14ac:dyDescent="0.2">
      <c r="A2828" s="679"/>
      <c r="B2828" s="679"/>
      <c r="C2828" s="715"/>
      <c r="D2828" s="715"/>
      <c r="S2828" s="660"/>
      <c r="T2828" s="660" t="str">
        <f t="shared" si="264"/>
        <v/>
      </c>
      <c r="U2828" s="660" t="str">
        <f t="shared" si="265"/>
        <v/>
      </c>
      <c r="V2828" s="660" t="str">
        <f t="shared" si="266"/>
        <v/>
      </c>
      <c r="W2828" s="660" t="str">
        <f t="shared" si="267"/>
        <v/>
      </c>
      <c r="X2828" s="660" t="str">
        <f t="shared" si="268"/>
        <v/>
      </c>
      <c r="Y2828" s="660" t="str">
        <f t="shared" si="269"/>
        <v/>
      </c>
    </row>
    <row r="2829" spans="1:25" ht="16" x14ac:dyDescent="0.2">
      <c r="A2829" s="679"/>
      <c r="B2829" s="679"/>
      <c r="C2829" s="715"/>
      <c r="D2829" s="715"/>
      <c r="S2829" s="660"/>
      <c r="T2829" s="660" t="str">
        <f t="shared" si="264"/>
        <v/>
      </c>
      <c r="U2829" s="660" t="str">
        <f t="shared" si="265"/>
        <v/>
      </c>
      <c r="V2829" s="660" t="str">
        <f t="shared" si="266"/>
        <v/>
      </c>
      <c r="W2829" s="660" t="str">
        <f t="shared" si="267"/>
        <v/>
      </c>
      <c r="X2829" s="660" t="str">
        <f t="shared" si="268"/>
        <v/>
      </c>
      <c r="Y2829" s="660" t="str">
        <f t="shared" si="269"/>
        <v/>
      </c>
    </row>
    <row r="2830" spans="1:25" ht="16" x14ac:dyDescent="0.2">
      <c r="A2830" s="679"/>
      <c r="B2830" s="679"/>
      <c r="C2830" s="715"/>
      <c r="D2830" s="715"/>
      <c r="S2830" s="660"/>
      <c r="T2830" s="660" t="str">
        <f t="shared" si="264"/>
        <v/>
      </c>
      <c r="U2830" s="660" t="str">
        <f t="shared" si="265"/>
        <v/>
      </c>
      <c r="V2830" s="660" t="str">
        <f t="shared" si="266"/>
        <v/>
      </c>
      <c r="W2830" s="660" t="str">
        <f t="shared" si="267"/>
        <v/>
      </c>
      <c r="X2830" s="660" t="str">
        <f t="shared" si="268"/>
        <v/>
      </c>
      <c r="Y2830" s="660" t="str">
        <f t="shared" si="269"/>
        <v/>
      </c>
    </row>
    <row r="2831" spans="1:25" ht="16" x14ac:dyDescent="0.2">
      <c r="A2831" s="679"/>
      <c r="B2831" s="679"/>
      <c r="C2831" s="715"/>
      <c r="D2831" s="715"/>
      <c r="S2831" s="660"/>
      <c r="T2831" s="660" t="str">
        <f t="shared" si="264"/>
        <v/>
      </c>
      <c r="U2831" s="660" t="str">
        <f t="shared" si="265"/>
        <v/>
      </c>
      <c r="V2831" s="660" t="str">
        <f t="shared" si="266"/>
        <v/>
      </c>
      <c r="W2831" s="660" t="str">
        <f t="shared" si="267"/>
        <v/>
      </c>
      <c r="X2831" s="660" t="str">
        <f t="shared" si="268"/>
        <v/>
      </c>
      <c r="Y2831" s="660" t="str">
        <f t="shared" si="269"/>
        <v/>
      </c>
    </row>
    <row r="2832" spans="1:25" ht="16" x14ac:dyDescent="0.2">
      <c r="A2832" s="679"/>
      <c r="B2832" s="679"/>
      <c r="C2832" s="715"/>
      <c r="D2832" s="715"/>
      <c r="S2832" s="660"/>
      <c r="T2832" s="660" t="str">
        <f t="shared" si="264"/>
        <v/>
      </c>
      <c r="U2832" s="660" t="str">
        <f t="shared" si="265"/>
        <v/>
      </c>
      <c r="V2832" s="660" t="str">
        <f t="shared" si="266"/>
        <v/>
      </c>
      <c r="W2832" s="660" t="str">
        <f t="shared" si="267"/>
        <v/>
      </c>
      <c r="X2832" s="660" t="str">
        <f t="shared" si="268"/>
        <v/>
      </c>
      <c r="Y2832" s="660" t="str">
        <f t="shared" si="269"/>
        <v/>
      </c>
    </row>
    <row r="2833" spans="1:25" ht="16" x14ac:dyDescent="0.2">
      <c r="A2833" s="679"/>
      <c r="B2833" s="679"/>
      <c r="C2833" s="715"/>
      <c r="D2833" s="715"/>
      <c r="S2833" s="660"/>
      <c r="T2833" s="660" t="str">
        <f t="shared" si="264"/>
        <v/>
      </c>
      <c r="U2833" s="660" t="str">
        <f t="shared" si="265"/>
        <v/>
      </c>
      <c r="V2833" s="660" t="str">
        <f t="shared" si="266"/>
        <v/>
      </c>
      <c r="W2833" s="660" t="str">
        <f t="shared" si="267"/>
        <v/>
      </c>
      <c r="X2833" s="660" t="str">
        <f t="shared" si="268"/>
        <v/>
      </c>
      <c r="Y2833" s="660" t="str">
        <f t="shared" si="269"/>
        <v/>
      </c>
    </row>
    <row r="2834" spans="1:25" ht="16" x14ac:dyDescent="0.2">
      <c r="A2834" s="679"/>
      <c r="B2834" s="679"/>
      <c r="C2834" s="715"/>
      <c r="D2834" s="715"/>
      <c r="S2834" s="660"/>
      <c r="T2834" s="660" t="str">
        <f t="shared" si="264"/>
        <v/>
      </c>
      <c r="U2834" s="660" t="str">
        <f t="shared" si="265"/>
        <v/>
      </c>
      <c r="V2834" s="660" t="str">
        <f t="shared" si="266"/>
        <v/>
      </c>
      <c r="W2834" s="660" t="str">
        <f t="shared" si="267"/>
        <v/>
      </c>
      <c r="X2834" s="660" t="str">
        <f t="shared" si="268"/>
        <v/>
      </c>
      <c r="Y2834" s="660" t="str">
        <f t="shared" si="269"/>
        <v/>
      </c>
    </row>
    <row r="2835" spans="1:25" ht="16" x14ac:dyDescent="0.2">
      <c r="A2835" s="679"/>
      <c r="B2835" s="679"/>
      <c r="C2835" s="715"/>
      <c r="D2835" s="715"/>
      <c r="S2835" s="660"/>
      <c r="T2835" s="660" t="str">
        <f t="shared" si="264"/>
        <v/>
      </c>
      <c r="U2835" s="660" t="str">
        <f t="shared" si="265"/>
        <v/>
      </c>
      <c r="V2835" s="660" t="str">
        <f t="shared" si="266"/>
        <v/>
      </c>
      <c r="W2835" s="660" t="str">
        <f t="shared" si="267"/>
        <v/>
      </c>
      <c r="X2835" s="660" t="str">
        <f t="shared" si="268"/>
        <v/>
      </c>
      <c r="Y2835" s="660" t="str">
        <f t="shared" si="269"/>
        <v/>
      </c>
    </row>
    <row r="2836" spans="1:25" ht="16" x14ac:dyDescent="0.2">
      <c r="A2836" s="679"/>
      <c r="B2836" s="679"/>
      <c r="C2836" s="715"/>
      <c r="D2836" s="715"/>
      <c r="S2836" s="660"/>
      <c r="T2836" s="660" t="str">
        <f t="shared" si="264"/>
        <v/>
      </c>
      <c r="U2836" s="660" t="str">
        <f t="shared" si="265"/>
        <v/>
      </c>
      <c r="V2836" s="660" t="str">
        <f t="shared" si="266"/>
        <v/>
      </c>
      <c r="W2836" s="660" t="str">
        <f t="shared" si="267"/>
        <v/>
      </c>
      <c r="X2836" s="660" t="str">
        <f t="shared" si="268"/>
        <v/>
      </c>
      <c r="Y2836" s="660" t="str">
        <f t="shared" si="269"/>
        <v/>
      </c>
    </row>
    <row r="2837" spans="1:25" ht="16" x14ac:dyDescent="0.2">
      <c r="A2837" s="679"/>
      <c r="B2837" s="679"/>
      <c r="C2837" s="715"/>
      <c r="D2837" s="715"/>
      <c r="S2837" s="660"/>
      <c r="T2837" s="660" t="str">
        <f t="shared" si="264"/>
        <v/>
      </c>
      <c r="U2837" s="660" t="str">
        <f t="shared" si="265"/>
        <v/>
      </c>
      <c r="V2837" s="660" t="str">
        <f t="shared" si="266"/>
        <v/>
      </c>
      <c r="W2837" s="660" t="str">
        <f t="shared" si="267"/>
        <v/>
      </c>
      <c r="X2837" s="660" t="str">
        <f t="shared" si="268"/>
        <v/>
      </c>
      <c r="Y2837" s="660" t="str">
        <f t="shared" si="269"/>
        <v/>
      </c>
    </row>
    <row r="2838" spans="1:25" ht="16" x14ac:dyDescent="0.2">
      <c r="A2838" s="679"/>
      <c r="B2838" s="679"/>
      <c r="C2838" s="715"/>
      <c r="D2838" s="715"/>
      <c r="S2838" s="660"/>
      <c r="T2838" s="660" t="str">
        <f t="shared" si="264"/>
        <v/>
      </c>
      <c r="U2838" s="660" t="str">
        <f t="shared" si="265"/>
        <v/>
      </c>
      <c r="V2838" s="660" t="str">
        <f t="shared" si="266"/>
        <v/>
      </c>
      <c r="W2838" s="660" t="str">
        <f t="shared" si="267"/>
        <v/>
      </c>
      <c r="X2838" s="660" t="str">
        <f t="shared" si="268"/>
        <v/>
      </c>
      <c r="Y2838" s="660" t="str">
        <f t="shared" si="269"/>
        <v/>
      </c>
    </row>
    <row r="2839" spans="1:25" ht="16" x14ac:dyDescent="0.2">
      <c r="A2839" s="679"/>
      <c r="B2839" s="679"/>
      <c r="C2839" s="715"/>
      <c r="D2839" s="715"/>
      <c r="S2839" s="660"/>
      <c r="T2839" s="660" t="str">
        <f t="shared" si="264"/>
        <v/>
      </c>
      <c r="U2839" s="660" t="str">
        <f t="shared" si="265"/>
        <v/>
      </c>
      <c r="V2839" s="660" t="str">
        <f t="shared" si="266"/>
        <v/>
      </c>
      <c r="W2839" s="660" t="str">
        <f t="shared" si="267"/>
        <v/>
      </c>
      <c r="X2839" s="660" t="str">
        <f t="shared" si="268"/>
        <v/>
      </c>
      <c r="Y2839" s="660" t="str">
        <f t="shared" si="269"/>
        <v/>
      </c>
    </row>
    <row r="2840" spans="1:25" ht="16" x14ac:dyDescent="0.2">
      <c r="A2840" s="679"/>
      <c r="B2840" s="679"/>
      <c r="C2840" s="715"/>
      <c r="D2840" s="715"/>
      <c r="S2840" s="660"/>
      <c r="T2840" s="660" t="str">
        <f t="shared" si="264"/>
        <v/>
      </c>
      <c r="U2840" s="660" t="str">
        <f t="shared" si="265"/>
        <v/>
      </c>
      <c r="V2840" s="660" t="str">
        <f t="shared" si="266"/>
        <v/>
      </c>
      <c r="W2840" s="660" t="str">
        <f t="shared" si="267"/>
        <v/>
      </c>
      <c r="X2840" s="660" t="str">
        <f t="shared" si="268"/>
        <v/>
      </c>
      <c r="Y2840" s="660" t="str">
        <f t="shared" si="269"/>
        <v/>
      </c>
    </row>
    <row r="2841" spans="1:25" ht="16" x14ac:dyDescent="0.2">
      <c r="A2841" s="679"/>
      <c r="B2841" s="679"/>
      <c r="C2841" s="715"/>
      <c r="D2841" s="715"/>
      <c r="S2841" s="660"/>
      <c r="T2841" s="660" t="str">
        <f t="shared" si="264"/>
        <v/>
      </c>
      <c r="U2841" s="660" t="str">
        <f t="shared" si="265"/>
        <v/>
      </c>
      <c r="V2841" s="660" t="str">
        <f t="shared" si="266"/>
        <v/>
      </c>
      <c r="W2841" s="660" t="str">
        <f t="shared" si="267"/>
        <v/>
      </c>
      <c r="X2841" s="660" t="str">
        <f t="shared" si="268"/>
        <v/>
      </c>
      <c r="Y2841" s="660" t="str">
        <f t="shared" si="269"/>
        <v/>
      </c>
    </row>
    <row r="2842" spans="1:25" ht="16" x14ac:dyDescent="0.2">
      <c r="A2842" s="679"/>
      <c r="B2842" s="679"/>
      <c r="C2842" s="715"/>
      <c r="D2842" s="715"/>
      <c r="S2842" s="660"/>
      <c r="T2842" s="660" t="str">
        <f t="shared" si="264"/>
        <v/>
      </c>
      <c r="U2842" s="660" t="str">
        <f t="shared" si="265"/>
        <v/>
      </c>
      <c r="V2842" s="660" t="str">
        <f t="shared" si="266"/>
        <v/>
      </c>
      <c r="W2842" s="660" t="str">
        <f t="shared" si="267"/>
        <v/>
      </c>
      <c r="X2842" s="660" t="str">
        <f t="shared" si="268"/>
        <v/>
      </c>
      <c r="Y2842" s="660" t="str">
        <f t="shared" si="269"/>
        <v/>
      </c>
    </row>
    <row r="2843" spans="1:25" ht="16" x14ac:dyDescent="0.2">
      <c r="A2843" s="679"/>
      <c r="B2843" s="679"/>
      <c r="C2843" s="715"/>
      <c r="D2843" s="715"/>
      <c r="S2843" s="660"/>
      <c r="T2843" s="660" t="str">
        <f t="shared" si="264"/>
        <v/>
      </c>
      <c r="U2843" s="660" t="str">
        <f t="shared" si="265"/>
        <v/>
      </c>
      <c r="V2843" s="660" t="str">
        <f t="shared" si="266"/>
        <v/>
      </c>
      <c r="W2843" s="660" t="str">
        <f t="shared" si="267"/>
        <v/>
      </c>
      <c r="X2843" s="660" t="str">
        <f t="shared" si="268"/>
        <v/>
      </c>
      <c r="Y2843" s="660" t="str">
        <f t="shared" si="269"/>
        <v/>
      </c>
    </row>
    <row r="2844" spans="1:25" ht="16" x14ac:dyDescent="0.2">
      <c r="A2844" s="679"/>
      <c r="B2844" s="679"/>
      <c r="C2844" s="715"/>
      <c r="D2844" s="715"/>
      <c r="S2844" s="660"/>
      <c r="T2844" s="660" t="str">
        <f t="shared" si="264"/>
        <v/>
      </c>
      <c r="U2844" s="660" t="str">
        <f t="shared" si="265"/>
        <v/>
      </c>
      <c r="V2844" s="660" t="str">
        <f t="shared" si="266"/>
        <v/>
      </c>
      <c r="W2844" s="660" t="str">
        <f t="shared" si="267"/>
        <v/>
      </c>
      <c r="X2844" s="660" t="str">
        <f t="shared" si="268"/>
        <v/>
      </c>
      <c r="Y2844" s="660" t="str">
        <f t="shared" si="269"/>
        <v/>
      </c>
    </row>
    <row r="2845" spans="1:25" ht="16" x14ac:dyDescent="0.2">
      <c r="A2845" s="679"/>
      <c r="B2845" s="679"/>
      <c r="C2845" s="715"/>
      <c r="D2845" s="715"/>
      <c r="S2845" s="660"/>
      <c r="T2845" s="660" t="str">
        <f t="shared" si="264"/>
        <v/>
      </c>
      <c r="U2845" s="660" t="str">
        <f t="shared" si="265"/>
        <v/>
      </c>
      <c r="V2845" s="660" t="str">
        <f t="shared" si="266"/>
        <v/>
      </c>
      <c r="W2845" s="660" t="str">
        <f t="shared" si="267"/>
        <v/>
      </c>
      <c r="X2845" s="660" t="str">
        <f t="shared" si="268"/>
        <v/>
      </c>
      <c r="Y2845" s="660" t="str">
        <f t="shared" si="269"/>
        <v/>
      </c>
    </row>
    <row r="2846" spans="1:25" ht="16" x14ac:dyDescent="0.2">
      <c r="A2846" s="679"/>
      <c r="B2846" s="679"/>
      <c r="C2846" s="715"/>
      <c r="D2846" s="715"/>
      <c r="S2846" s="660"/>
      <c r="T2846" s="660" t="str">
        <f t="shared" si="264"/>
        <v/>
      </c>
      <c r="U2846" s="660" t="str">
        <f t="shared" si="265"/>
        <v/>
      </c>
      <c r="V2846" s="660" t="str">
        <f t="shared" si="266"/>
        <v/>
      </c>
      <c r="W2846" s="660" t="str">
        <f t="shared" si="267"/>
        <v/>
      </c>
      <c r="X2846" s="660" t="str">
        <f t="shared" si="268"/>
        <v/>
      </c>
      <c r="Y2846" s="660" t="str">
        <f t="shared" si="269"/>
        <v/>
      </c>
    </row>
    <row r="2847" spans="1:25" ht="16" x14ac:dyDescent="0.2">
      <c r="A2847" s="679"/>
      <c r="B2847" s="679"/>
      <c r="C2847" s="715"/>
      <c r="D2847" s="715"/>
      <c r="S2847" s="660"/>
      <c r="T2847" s="660" t="str">
        <f t="shared" si="264"/>
        <v/>
      </c>
      <c r="U2847" s="660" t="str">
        <f t="shared" si="265"/>
        <v/>
      </c>
      <c r="V2847" s="660" t="str">
        <f t="shared" si="266"/>
        <v/>
      </c>
      <c r="W2847" s="660" t="str">
        <f t="shared" si="267"/>
        <v/>
      </c>
      <c r="X2847" s="660" t="str">
        <f t="shared" si="268"/>
        <v/>
      </c>
      <c r="Y2847" s="660" t="str">
        <f t="shared" si="269"/>
        <v/>
      </c>
    </row>
    <row r="2848" spans="1:25" ht="16" x14ac:dyDescent="0.2">
      <c r="A2848" s="679"/>
      <c r="B2848" s="679"/>
      <c r="C2848" s="715"/>
      <c r="D2848" s="715"/>
      <c r="S2848" s="660"/>
      <c r="T2848" s="660" t="str">
        <f t="shared" si="264"/>
        <v/>
      </c>
      <c r="U2848" s="660" t="str">
        <f t="shared" si="265"/>
        <v/>
      </c>
      <c r="V2848" s="660" t="str">
        <f t="shared" si="266"/>
        <v/>
      </c>
      <c r="W2848" s="660" t="str">
        <f t="shared" si="267"/>
        <v/>
      </c>
      <c r="X2848" s="660" t="str">
        <f t="shared" si="268"/>
        <v/>
      </c>
      <c r="Y2848" s="660" t="str">
        <f t="shared" si="269"/>
        <v/>
      </c>
    </row>
    <row r="2849" spans="1:25" ht="16" x14ac:dyDescent="0.2">
      <c r="A2849" s="679"/>
      <c r="B2849" s="679"/>
      <c r="C2849" s="715"/>
      <c r="D2849" s="715"/>
      <c r="S2849" s="660"/>
      <c r="T2849" s="660" t="str">
        <f t="shared" si="264"/>
        <v/>
      </c>
      <c r="U2849" s="660" t="str">
        <f t="shared" si="265"/>
        <v/>
      </c>
      <c r="V2849" s="660" t="str">
        <f t="shared" si="266"/>
        <v/>
      </c>
      <c r="W2849" s="660" t="str">
        <f t="shared" si="267"/>
        <v/>
      </c>
      <c r="X2849" s="660" t="str">
        <f t="shared" si="268"/>
        <v/>
      </c>
      <c r="Y2849" s="660" t="str">
        <f t="shared" si="269"/>
        <v/>
      </c>
    </row>
    <row r="2850" spans="1:25" ht="16" x14ac:dyDescent="0.2">
      <c r="A2850" s="679"/>
      <c r="B2850" s="679"/>
      <c r="C2850" s="715"/>
      <c r="D2850" s="715"/>
      <c r="S2850" s="660"/>
      <c r="T2850" s="660" t="str">
        <f t="shared" si="264"/>
        <v/>
      </c>
      <c r="U2850" s="660" t="str">
        <f t="shared" si="265"/>
        <v/>
      </c>
      <c r="V2850" s="660" t="str">
        <f t="shared" si="266"/>
        <v/>
      </c>
      <c r="W2850" s="660" t="str">
        <f t="shared" si="267"/>
        <v/>
      </c>
      <c r="X2850" s="660" t="str">
        <f t="shared" si="268"/>
        <v/>
      </c>
      <c r="Y2850" s="660" t="str">
        <f t="shared" si="269"/>
        <v/>
      </c>
    </row>
    <row r="2851" spans="1:25" ht="16" x14ac:dyDescent="0.2">
      <c r="A2851" s="679"/>
      <c r="B2851" s="679"/>
      <c r="C2851" s="715"/>
      <c r="D2851" s="715"/>
      <c r="S2851" s="660"/>
      <c r="T2851" s="660" t="str">
        <f t="shared" si="264"/>
        <v/>
      </c>
      <c r="U2851" s="660" t="str">
        <f t="shared" si="265"/>
        <v/>
      </c>
      <c r="V2851" s="660" t="str">
        <f t="shared" si="266"/>
        <v/>
      </c>
      <c r="W2851" s="660" t="str">
        <f t="shared" si="267"/>
        <v/>
      </c>
      <c r="X2851" s="660" t="str">
        <f t="shared" si="268"/>
        <v/>
      </c>
      <c r="Y2851" s="660" t="str">
        <f t="shared" si="269"/>
        <v/>
      </c>
    </row>
    <row r="2852" spans="1:25" ht="16" x14ac:dyDescent="0.2">
      <c r="A2852" s="679"/>
      <c r="B2852" s="679"/>
      <c r="C2852" s="715"/>
      <c r="D2852" s="715"/>
      <c r="S2852" s="660"/>
      <c r="T2852" s="660" t="str">
        <f t="shared" si="264"/>
        <v/>
      </c>
      <c r="U2852" s="660" t="str">
        <f t="shared" si="265"/>
        <v/>
      </c>
      <c r="V2852" s="660" t="str">
        <f t="shared" si="266"/>
        <v/>
      </c>
      <c r="W2852" s="660" t="str">
        <f t="shared" si="267"/>
        <v/>
      </c>
      <c r="X2852" s="660" t="str">
        <f t="shared" si="268"/>
        <v/>
      </c>
      <c r="Y2852" s="660" t="str">
        <f t="shared" si="269"/>
        <v/>
      </c>
    </row>
    <row r="2853" spans="1:25" ht="16" x14ac:dyDescent="0.2">
      <c r="A2853" s="679"/>
      <c r="B2853" s="679"/>
      <c r="C2853" s="715"/>
      <c r="D2853" s="715"/>
      <c r="S2853" s="660"/>
      <c r="T2853" s="660" t="str">
        <f t="shared" si="264"/>
        <v/>
      </c>
      <c r="U2853" s="660" t="str">
        <f t="shared" si="265"/>
        <v/>
      </c>
      <c r="V2853" s="660" t="str">
        <f t="shared" si="266"/>
        <v/>
      </c>
      <c r="W2853" s="660" t="str">
        <f t="shared" si="267"/>
        <v/>
      </c>
      <c r="X2853" s="660" t="str">
        <f t="shared" si="268"/>
        <v/>
      </c>
      <c r="Y2853" s="660" t="str">
        <f t="shared" si="269"/>
        <v/>
      </c>
    </row>
    <row r="2854" spans="1:25" ht="16" x14ac:dyDescent="0.2">
      <c r="A2854" s="679"/>
      <c r="B2854" s="679"/>
      <c r="C2854" s="715"/>
      <c r="D2854" s="715"/>
      <c r="S2854" s="660"/>
      <c r="T2854" s="660" t="str">
        <f t="shared" si="264"/>
        <v/>
      </c>
      <c r="U2854" s="660" t="str">
        <f t="shared" si="265"/>
        <v/>
      </c>
      <c r="V2854" s="660" t="str">
        <f t="shared" si="266"/>
        <v/>
      </c>
      <c r="W2854" s="660" t="str">
        <f t="shared" si="267"/>
        <v/>
      </c>
      <c r="X2854" s="660" t="str">
        <f t="shared" si="268"/>
        <v/>
      </c>
      <c r="Y2854" s="660" t="str">
        <f t="shared" si="269"/>
        <v/>
      </c>
    </row>
    <row r="2855" spans="1:25" ht="16" x14ac:dyDescent="0.2">
      <c r="A2855" s="679"/>
      <c r="B2855" s="679"/>
      <c r="C2855" s="715"/>
      <c r="D2855" s="715"/>
      <c r="S2855" s="660"/>
      <c r="T2855" s="660" t="str">
        <f t="shared" si="264"/>
        <v/>
      </c>
      <c r="U2855" s="660" t="str">
        <f t="shared" si="265"/>
        <v/>
      </c>
      <c r="V2855" s="660" t="str">
        <f t="shared" si="266"/>
        <v/>
      </c>
      <c r="W2855" s="660" t="str">
        <f t="shared" si="267"/>
        <v/>
      </c>
      <c r="X2855" s="660" t="str">
        <f t="shared" si="268"/>
        <v/>
      </c>
      <c r="Y2855" s="660" t="str">
        <f t="shared" si="269"/>
        <v/>
      </c>
    </row>
    <row r="2856" spans="1:25" ht="16" x14ac:dyDescent="0.2">
      <c r="A2856" s="679"/>
      <c r="B2856" s="679"/>
      <c r="C2856" s="715"/>
      <c r="D2856" s="715"/>
      <c r="S2856" s="660"/>
      <c r="T2856" s="660" t="str">
        <f t="shared" si="264"/>
        <v/>
      </c>
      <c r="U2856" s="660" t="str">
        <f t="shared" si="265"/>
        <v/>
      </c>
      <c r="V2856" s="660" t="str">
        <f t="shared" si="266"/>
        <v/>
      </c>
      <c r="W2856" s="660" t="str">
        <f t="shared" si="267"/>
        <v/>
      </c>
      <c r="X2856" s="660" t="str">
        <f t="shared" si="268"/>
        <v/>
      </c>
      <c r="Y2856" s="660" t="str">
        <f t="shared" si="269"/>
        <v/>
      </c>
    </row>
    <row r="2857" spans="1:25" ht="16" x14ac:dyDescent="0.2">
      <c r="A2857" s="679"/>
      <c r="B2857" s="679"/>
      <c r="C2857" s="715"/>
      <c r="D2857" s="715"/>
      <c r="S2857" s="660"/>
      <c r="T2857" s="660" t="str">
        <f t="shared" si="264"/>
        <v/>
      </c>
      <c r="U2857" s="660" t="str">
        <f t="shared" si="265"/>
        <v/>
      </c>
      <c r="V2857" s="660" t="str">
        <f t="shared" si="266"/>
        <v/>
      </c>
      <c r="W2857" s="660" t="str">
        <f t="shared" si="267"/>
        <v/>
      </c>
      <c r="X2857" s="660" t="str">
        <f t="shared" si="268"/>
        <v/>
      </c>
      <c r="Y2857" s="660" t="str">
        <f t="shared" si="269"/>
        <v/>
      </c>
    </row>
    <row r="2858" spans="1:25" ht="16" x14ac:dyDescent="0.2">
      <c r="A2858" s="679"/>
      <c r="B2858" s="679"/>
      <c r="C2858" s="715"/>
      <c r="D2858" s="715"/>
      <c r="S2858" s="660"/>
      <c r="T2858" s="660" t="str">
        <f t="shared" si="264"/>
        <v/>
      </c>
      <c r="U2858" s="660" t="str">
        <f t="shared" si="265"/>
        <v/>
      </c>
      <c r="V2858" s="660" t="str">
        <f t="shared" si="266"/>
        <v/>
      </c>
      <c r="W2858" s="660" t="str">
        <f t="shared" si="267"/>
        <v/>
      </c>
      <c r="X2858" s="660" t="str">
        <f t="shared" si="268"/>
        <v/>
      </c>
      <c r="Y2858" s="660" t="str">
        <f t="shared" si="269"/>
        <v/>
      </c>
    </row>
    <row r="2859" spans="1:25" ht="16" x14ac:dyDescent="0.2">
      <c r="A2859" s="679"/>
      <c r="B2859" s="679"/>
      <c r="C2859" s="715"/>
      <c r="D2859" s="715"/>
      <c r="S2859" s="660"/>
      <c r="T2859" s="660" t="str">
        <f t="shared" si="264"/>
        <v/>
      </c>
      <c r="U2859" s="660" t="str">
        <f t="shared" si="265"/>
        <v/>
      </c>
      <c r="V2859" s="660" t="str">
        <f t="shared" si="266"/>
        <v/>
      </c>
      <c r="W2859" s="660" t="str">
        <f t="shared" si="267"/>
        <v/>
      </c>
      <c r="X2859" s="660" t="str">
        <f t="shared" si="268"/>
        <v/>
      </c>
      <c r="Y2859" s="660" t="str">
        <f t="shared" si="269"/>
        <v/>
      </c>
    </row>
    <row r="2860" spans="1:25" ht="16" x14ac:dyDescent="0.2">
      <c r="A2860" s="679"/>
      <c r="B2860" s="679"/>
      <c r="C2860" s="715"/>
      <c r="D2860" s="715"/>
      <c r="S2860" s="660"/>
      <c r="T2860" s="660" t="str">
        <f t="shared" si="264"/>
        <v/>
      </c>
      <c r="U2860" s="660" t="str">
        <f t="shared" si="265"/>
        <v/>
      </c>
      <c r="V2860" s="660" t="str">
        <f t="shared" si="266"/>
        <v/>
      </c>
      <c r="W2860" s="660" t="str">
        <f t="shared" si="267"/>
        <v/>
      </c>
      <c r="X2860" s="660" t="str">
        <f t="shared" si="268"/>
        <v/>
      </c>
      <c r="Y2860" s="660" t="str">
        <f t="shared" si="269"/>
        <v/>
      </c>
    </row>
    <row r="2861" spans="1:25" ht="16" x14ac:dyDescent="0.2">
      <c r="A2861" s="679"/>
      <c r="B2861" s="679"/>
      <c r="C2861" s="715"/>
      <c r="D2861" s="715"/>
      <c r="S2861" s="660"/>
      <c r="T2861" s="660" t="str">
        <f t="shared" si="264"/>
        <v/>
      </c>
      <c r="U2861" s="660" t="str">
        <f t="shared" si="265"/>
        <v/>
      </c>
      <c r="V2861" s="660" t="str">
        <f t="shared" si="266"/>
        <v/>
      </c>
      <c r="W2861" s="660" t="str">
        <f t="shared" si="267"/>
        <v/>
      </c>
      <c r="X2861" s="660" t="str">
        <f t="shared" si="268"/>
        <v/>
      </c>
      <c r="Y2861" s="660" t="str">
        <f t="shared" si="269"/>
        <v/>
      </c>
    </row>
    <row r="2862" spans="1:25" ht="16" x14ac:dyDescent="0.2">
      <c r="A2862" s="679"/>
      <c r="B2862" s="679"/>
      <c r="C2862" s="715"/>
      <c r="D2862" s="715"/>
      <c r="S2862" s="660"/>
      <c r="T2862" s="660" t="str">
        <f t="shared" si="264"/>
        <v/>
      </c>
      <c r="U2862" s="660" t="str">
        <f t="shared" si="265"/>
        <v/>
      </c>
      <c r="V2862" s="660" t="str">
        <f t="shared" si="266"/>
        <v/>
      </c>
      <c r="W2862" s="660" t="str">
        <f t="shared" si="267"/>
        <v/>
      </c>
      <c r="X2862" s="660" t="str">
        <f t="shared" si="268"/>
        <v/>
      </c>
      <c r="Y2862" s="660" t="str">
        <f t="shared" si="269"/>
        <v/>
      </c>
    </row>
    <row r="2863" spans="1:25" ht="16" x14ac:dyDescent="0.2">
      <c r="A2863" s="679"/>
      <c r="B2863" s="679"/>
      <c r="C2863" s="715"/>
      <c r="D2863" s="715"/>
      <c r="S2863" s="660"/>
      <c r="T2863" s="660" t="str">
        <f t="shared" si="264"/>
        <v/>
      </c>
      <c r="U2863" s="660" t="str">
        <f t="shared" si="265"/>
        <v/>
      </c>
      <c r="V2863" s="660" t="str">
        <f t="shared" si="266"/>
        <v/>
      </c>
      <c r="W2863" s="660" t="str">
        <f t="shared" si="267"/>
        <v/>
      </c>
      <c r="X2863" s="660" t="str">
        <f t="shared" si="268"/>
        <v/>
      </c>
      <c r="Y2863" s="660" t="str">
        <f t="shared" si="269"/>
        <v/>
      </c>
    </row>
    <row r="2864" spans="1:25" ht="16" x14ac:dyDescent="0.2">
      <c r="A2864" s="679"/>
      <c r="B2864" s="679"/>
      <c r="C2864" s="715"/>
      <c r="D2864" s="715"/>
      <c r="S2864" s="660"/>
      <c r="T2864" s="660" t="str">
        <f t="shared" si="264"/>
        <v/>
      </c>
      <c r="U2864" s="660" t="str">
        <f t="shared" si="265"/>
        <v/>
      </c>
      <c r="V2864" s="660" t="str">
        <f t="shared" si="266"/>
        <v/>
      </c>
      <c r="W2864" s="660" t="str">
        <f t="shared" si="267"/>
        <v/>
      </c>
      <c r="X2864" s="660" t="str">
        <f t="shared" si="268"/>
        <v/>
      </c>
      <c r="Y2864" s="660" t="str">
        <f t="shared" si="269"/>
        <v/>
      </c>
    </row>
    <row r="2865" spans="1:25" ht="16" x14ac:dyDescent="0.2">
      <c r="A2865" s="679"/>
      <c r="B2865" s="679"/>
      <c r="C2865" s="715"/>
      <c r="D2865" s="715"/>
      <c r="S2865" s="660"/>
      <c r="T2865" s="660" t="str">
        <f t="shared" si="264"/>
        <v/>
      </c>
      <c r="U2865" s="660" t="str">
        <f t="shared" si="265"/>
        <v/>
      </c>
      <c r="V2865" s="660" t="str">
        <f t="shared" si="266"/>
        <v/>
      </c>
      <c r="W2865" s="660" t="str">
        <f t="shared" si="267"/>
        <v/>
      </c>
      <c r="X2865" s="660" t="str">
        <f t="shared" si="268"/>
        <v/>
      </c>
      <c r="Y2865" s="660" t="str">
        <f t="shared" si="269"/>
        <v/>
      </c>
    </row>
    <row r="2866" spans="1:25" ht="16" x14ac:dyDescent="0.2">
      <c r="A2866" s="679"/>
      <c r="B2866" s="679"/>
      <c r="C2866" s="715"/>
      <c r="D2866" s="715"/>
      <c r="S2866" s="660"/>
      <c r="T2866" s="660" t="str">
        <f t="shared" si="264"/>
        <v/>
      </c>
      <c r="U2866" s="660" t="str">
        <f t="shared" si="265"/>
        <v/>
      </c>
      <c r="V2866" s="660" t="str">
        <f t="shared" si="266"/>
        <v/>
      </c>
      <c r="W2866" s="660" t="str">
        <f t="shared" si="267"/>
        <v/>
      </c>
      <c r="X2866" s="660" t="str">
        <f t="shared" si="268"/>
        <v/>
      </c>
      <c r="Y2866" s="660" t="str">
        <f t="shared" si="269"/>
        <v/>
      </c>
    </row>
    <row r="2867" spans="1:25" ht="16" x14ac:dyDescent="0.2">
      <c r="A2867" s="679"/>
      <c r="B2867" s="679"/>
      <c r="C2867" s="715"/>
      <c r="D2867" s="715"/>
      <c r="S2867" s="660"/>
      <c r="T2867" s="660" t="str">
        <f t="shared" si="264"/>
        <v/>
      </c>
      <c r="U2867" s="660" t="str">
        <f t="shared" si="265"/>
        <v/>
      </c>
      <c r="V2867" s="660" t="str">
        <f t="shared" si="266"/>
        <v/>
      </c>
      <c r="W2867" s="660" t="str">
        <f t="shared" si="267"/>
        <v/>
      </c>
      <c r="X2867" s="660" t="str">
        <f t="shared" si="268"/>
        <v/>
      </c>
      <c r="Y2867" s="660" t="str">
        <f t="shared" si="269"/>
        <v/>
      </c>
    </row>
    <row r="2868" spans="1:25" ht="16" x14ac:dyDescent="0.2">
      <c r="A2868" s="679"/>
      <c r="B2868" s="679"/>
      <c r="C2868" s="715"/>
      <c r="D2868" s="715"/>
      <c r="S2868" s="660"/>
      <c r="T2868" s="660" t="str">
        <f t="shared" si="264"/>
        <v/>
      </c>
      <c r="U2868" s="660" t="str">
        <f t="shared" si="265"/>
        <v/>
      </c>
      <c r="V2868" s="660" t="str">
        <f t="shared" si="266"/>
        <v/>
      </c>
      <c r="W2868" s="660" t="str">
        <f t="shared" si="267"/>
        <v/>
      </c>
      <c r="X2868" s="660" t="str">
        <f t="shared" si="268"/>
        <v/>
      </c>
      <c r="Y2868" s="660" t="str">
        <f t="shared" si="269"/>
        <v/>
      </c>
    </row>
    <row r="2869" spans="1:25" ht="16" x14ac:dyDescent="0.2">
      <c r="A2869" s="679"/>
      <c r="B2869" s="679"/>
      <c r="C2869" s="715"/>
      <c r="D2869" s="715"/>
      <c r="S2869" s="660"/>
      <c r="T2869" s="660" t="str">
        <f t="shared" si="264"/>
        <v/>
      </c>
      <c r="U2869" s="660" t="str">
        <f t="shared" si="265"/>
        <v/>
      </c>
      <c r="V2869" s="660" t="str">
        <f t="shared" si="266"/>
        <v/>
      </c>
      <c r="W2869" s="660" t="str">
        <f t="shared" si="267"/>
        <v/>
      </c>
      <c r="X2869" s="660" t="str">
        <f t="shared" si="268"/>
        <v/>
      </c>
      <c r="Y2869" s="660" t="str">
        <f t="shared" si="269"/>
        <v/>
      </c>
    </row>
    <row r="2870" spans="1:25" ht="16" x14ac:dyDescent="0.2">
      <c r="A2870" s="679"/>
      <c r="B2870" s="679"/>
      <c r="C2870" s="715"/>
      <c r="D2870" s="715"/>
      <c r="S2870" s="660"/>
      <c r="T2870" s="660" t="str">
        <f t="shared" si="264"/>
        <v/>
      </c>
      <c r="U2870" s="660" t="str">
        <f t="shared" si="265"/>
        <v/>
      </c>
      <c r="V2870" s="660" t="str">
        <f t="shared" si="266"/>
        <v/>
      </c>
      <c r="W2870" s="660" t="str">
        <f t="shared" si="267"/>
        <v/>
      </c>
      <c r="X2870" s="660" t="str">
        <f t="shared" si="268"/>
        <v/>
      </c>
      <c r="Y2870" s="660" t="str">
        <f t="shared" si="269"/>
        <v/>
      </c>
    </row>
    <row r="2871" spans="1:25" ht="16" x14ac:dyDescent="0.2">
      <c r="A2871" s="679"/>
      <c r="B2871" s="679"/>
      <c r="C2871" s="715"/>
      <c r="D2871" s="715"/>
      <c r="S2871" s="660"/>
      <c r="T2871" s="660" t="str">
        <f t="shared" si="264"/>
        <v/>
      </c>
      <c r="U2871" s="660" t="str">
        <f t="shared" si="265"/>
        <v/>
      </c>
      <c r="V2871" s="660" t="str">
        <f t="shared" si="266"/>
        <v/>
      </c>
      <c r="W2871" s="660" t="str">
        <f t="shared" si="267"/>
        <v/>
      </c>
      <c r="X2871" s="660" t="str">
        <f t="shared" si="268"/>
        <v/>
      </c>
      <c r="Y2871" s="660" t="str">
        <f t="shared" si="269"/>
        <v/>
      </c>
    </row>
    <row r="2872" spans="1:25" ht="16" x14ac:dyDescent="0.2">
      <c r="A2872" s="679"/>
      <c r="B2872" s="679"/>
      <c r="C2872" s="715"/>
      <c r="D2872" s="715"/>
      <c r="S2872" s="660"/>
      <c r="T2872" s="660" t="str">
        <f t="shared" si="264"/>
        <v/>
      </c>
      <c r="U2872" s="660" t="str">
        <f t="shared" si="265"/>
        <v/>
      </c>
      <c r="V2872" s="660" t="str">
        <f t="shared" si="266"/>
        <v/>
      </c>
      <c r="W2872" s="660" t="str">
        <f t="shared" si="267"/>
        <v/>
      </c>
      <c r="X2872" s="660" t="str">
        <f t="shared" si="268"/>
        <v/>
      </c>
      <c r="Y2872" s="660" t="str">
        <f t="shared" si="269"/>
        <v/>
      </c>
    </row>
    <row r="2873" spans="1:25" ht="16" x14ac:dyDescent="0.2">
      <c r="A2873" s="679"/>
      <c r="B2873" s="679"/>
      <c r="C2873" s="715"/>
      <c r="D2873" s="715"/>
      <c r="S2873" s="660"/>
      <c r="T2873" s="660" t="str">
        <f t="shared" si="264"/>
        <v/>
      </c>
      <c r="U2873" s="660" t="str">
        <f t="shared" si="265"/>
        <v/>
      </c>
      <c r="V2873" s="660" t="str">
        <f t="shared" si="266"/>
        <v/>
      </c>
      <c r="W2873" s="660" t="str">
        <f t="shared" si="267"/>
        <v/>
      </c>
      <c r="X2873" s="660" t="str">
        <f t="shared" si="268"/>
        <v/>
      </c>
      <c r="Y2873" s="660" t="str">
        <f t="shared" si="269"/>
        <v/>
      </c>
    </row>
    <row r="2874" spans="1:25" ht="16" x14ac:dyDescent="0.2">
      <c r="A2874" s="679"/>
      <c r="B2874" s="679"/>
      <c r="C2874" s="715"/>
      <c r="D2874" s="715"/>
      <c r="S2874" s="660"/>
      <c r="T2874" s="660" t="str">
        <f t="shared" si="264"/>
        <v/>
      </c>
      <c r="U2874" s="660" t="str">
        <f t="shared" si="265"/>
        <v/>
      </c>
      <c r="V2874" s="660" t="str">
        <f t="shared" si="266"/>
        <v/>
      </c>
      <c r="W2874" s="660" t="str">
        <f t="shared" si="267"/>
        <v/>
      </c>
      <c r="X2874" s="660" t="str">
        <f t="shared" si="268"/>
        <v/>
      </c>
      <c r="Y2874" s="660" t="str">
        <f t="shared" si="269"/>
        <v/>
      </c>
    </row>
    <row r="2875" spans="1:25" ht="16" x14ac:dyDescent="0.2">
      <c r="A2875" s="679"/>
      <c r="B2875" s="679"/>
      <c r="C2875" s="715"/>
      <c r="D2875" s="715"/>
      <c r="S2875" s="660"/>
      <c r="T2875" s="660" t="str">
        <f t="shared" si="264"/>
        <v/>
      </c>
      <c r="U2875" s="660" t="str">
        <f t="shared" si="265"/>
        <v/>
      </c>
      <c r="V2875" s="660" t="str">
        <f t="shared" si="266"/>
        <v/>
      </c>
      <c r="W2875" s="660" t="str">
        <f t="shared" si="267"/>
        <v/>
      </c>
      <c r="X2875" s="660" t="str">
        <f t="shared" si="268"/>
        <v/>
      </c>
      <c r="Y2875" s="660" t="str">
        <f t="shared" si="269"/>
        <v/>
      </c>
    </row>
    <row r="2876" spans="1:25" ht="16" x14ac:dyDescent="0.2">
      <c r="A2876" s="679"/>
      <c r="B2876" s="679"/>
      <c r="C2876" s="715"/>
      <c r="D2876" s="715"/>
      <c r="S2876" s="660"/>
      <c r="T2876" s="660" t="str">
        <f t="shared" si="264"/>
        <v/>
      </c>
      <c r="U2876" s="660" t="str">
        <f t="shared" si="265"/>
        <v/>
      </c>
      <c r="V2876" s="660" t="str">
        <f t="shared" si="266"/>
        <v/>
      </c>
      <c r="W2876" s="660" t="str">
        <f t="shared" si="267"/>
        <v/>
      </c>
      <c r="X2876" s="660" t="str">
        <f t="shared" si="268"/>
        <v/>
      </c>
      <c r="Y2876" s="660" t="str">
        <f t="shared" si="269"/>
        <v/>
      </c>
    </row>
    <row r="2877" spans="1:25" ht="16" x14ac:dyDescent="0.2">
      <c r="A2877" s="679"/>
      <c r="B2877" s="679"/>
      <c r="C2877" s="715"/>
      <c r="D2877" s="715"/>
      <c r="S2877" s="660"/>
      <c r="T2877" s="660" t="str">
        <f t="shared" si="264"/>
        <v/>
      </c>
      <c r="U2877" s="660" t="str">
        <f t="shared" si="265"/>
        <v/>
      </c>
      <c r="V2877" s="660" t="str">
        <f t="shared" si="266"/>
        <v/>
      </c>
      <c r="W2877" s="660" t="str">
        <f t="shared" si="267"/>
        <v/>
      </c>
      <c r="X2877" s="660" t="str">
        <f t="shared" si="268"/>
        <v/>
      </c>
      <c r="Y2877" s="660" t="str">
        <f t="shared" si="269"/>
        <v/>
      </c>
    </row>
    <row r="2878" spans="1:25" ht="16" x14ac:dyDescent="0.2">
      <c r="A2878" s="679"/>
      <c r="B2878" s="679"/>
      <c r="C2878" s="715"/>
      <c r="D2878" s="715"/>
      <c r="S2878" s="660"/>
      <c r="T2878" s="660" t="str">
        <f t="shared" si="264"/>
        <v/>
      </c>
      <c r="U2878" s="660" t="str">
        <f t="shared" si="265"/>
        <v/>
      </c>
      <c r="V2878" s="660" t="str">
        <f t="shared" si="266"/>
        <v/>
      </c>
      <c r="W2878" s="660" t="str">
        <f t="shared" si="267"/>
        <v/>
      </c>
      <c r="X2878" s="660" t="str">
        <f t="shared" si="268"/>
        <v/>
      </c>
      <c r="Y2878" s="660" t="str">
        <f t="shared" si="269"/>
        <v/>
      </c>
    </row>
    <row r="2879" spans="1:25" ht="16" x14ac:dyDescent="0.2">
      <c r="A2879" s="679"/>
      <c r="B2879" s="679"/>
      <c r="C2879" s="715"/>
      <c r="D2879" s="715"/>
      <c r="S2879" s="660"/>
      <c r="T2879" s="660" t="str">
        <f t="shared" si="264"/>
        <v/>
      </c>
      <c r="U2879" s="660" t="str">
        <f t="shared" si="265"/>
        <v/>
      </c>
      <c r="V2879" s="660" t="str">
        <f t="shared" si="266"/>
        <v/>
      </c>
      <c r="W2879" s="660" t="str">
        <f t="shared" si="267"/>
        <v/>
      </c>
      <c r="X2879" s="660" t="str">
        <f t="shared" si="268"/>
        <v/>
      </c>
      <c r="Y2879" s="660" t="str">
        <f t="shared" si="269"/>
        <v/>
      </c>
    </row>
    <row r="2880" spans="1:25" ht="16" x14ac:dyDescent="0.2">
      <c r="A2880" s="679"/>
      <c r="B2880" s="679"/>
      <c r="C2880" s="715"/>
      <c r="D2880" s="715"/>
      <c r="S2880" s="660"/>
      <c r="T2880" s="660" t="str">
        <f t="shared" si="264"/>
        <v/>
      </c>
      <c r="U2880" s="660" t="str">
        <f t="shared" si="265"/>
        <v/>
      </c>
      <c r="V2880" s="660" t="str">
        <f t="shared" si="266"/>
        <v/>
      </c>
      <c r="W2880" s="660" t="str">
        <f t="shared" si="267"/>
        <v/>
      </c>
      <c r="X2880" s="660" t="str">
        <f t="shared" si="268"/>
        <v/>
      </c>
      <c r="Y2880" s="660" t="str">
        <f t="shared" si="269"/>
        <v/>
      </c>
    </row>
    <row r="2881" spans="1:25" ht="16" x14ac:dyDescent="0.2">
      <c r="A2881" s="679"/>
      <c r="B2881" s="679"/>
      <c r="C2881" s="715"/>
      <c r="D2881" s="715"/>
      <c r="S2881" s="660"/>
      <c r="T2881" s="660" t="str">
        <f t="shared" si="264"/>
        <v/>
      </c>
      <c r="U2881" s="660" t="str">
        <f t="shared" si="265"/>
        <v/>
      </c>
      <c r="V2881" s="660" t="str">
        <f t="shared" si="266"/>
        <v/>
      </c>
      <c r="W2881" s="660" t="str">
        <f t="shared" si="267"/>
        <v/>
      </c>
      <c r="X2881" s="660" t="str">
        <f t="shared" si="268"/>
        <v/>
      </c>
      <c r="Y2881" s="660" t="str">
        <f t="shared" si="269"/>
        <v/>
      </c>
    </row>
    <row r="2882" spans="1:25" ht="16" x14ac:dyDescent="0.2">
      <c r="A2882" s="679"/>
      <c r="B2882" s="679"/>
      <c r="C2882" s="715"/>
      <c r="D2882" s="715"/>
      <c r="S2882" s="660"/>
      <c r="T2882" s="660" t="str">
        <f t="shared" si="264"/>
        <v/>
      </c>
      <c r="U2882" s="660" t="str">
        <f t="shared" si="265"/>
        <v/>
      </c>
      <c r="V2882" s="660" t="str">
        <f t="shared" si="266"/>
        <v/>
      </c>
      <c r="W2882" s="660" t="str">
        <f t="shared" si="267"/>
        <v/>
      </c>
      <c r="X2882" s="660" t="str">
        <f t="shared" si="268"/>
        <v/>
      </c>
      <c r="Y2882" s="660" t="str">
        <f t="shared" si="269"/>
        <v/>
      </c>
    </row>
    <row r="2883" spans="1:25" ht="16" x14ac:dyDescent="0.2">
      <c r="A2883" s="679"/>
      <c r="B2883" s="679"/>
      <c r="C2883" s="715"/>
      <c r="D2883" s="715"/>
      <c r="S2883" s="660"/>
      <c r="T2883" s="660" t="str">
        <f t="shared" si="264"/>
        <v/>
      </c>
      <c r="U2883" s="660" t="str">
        <f t="shared" si="265"/>
        <v/>
      </c>
      <c r="V2883" s="660" t="str">
        <f t="shared" si="266"/>
        <v/>
      </c>
      <c r="W2883" s="660" t="str">
        <f t="shared" si="267"/>
        <v/>
      </c>
      <c r="X2883" s="660" t="str">
        <f t="shared" si="268"/>
        <v/>
      </c>
      <c r="Y2883" s="660" t="str">
        <f t="shared" si="269"/>
        <v/>
      </c>
    </row>
    <row r="2884" spans="1:25" ht="16" x14ac:dyDescent="0.2">
      <c r="A2884" s="679"/>
      <c r="B2884" s="679"/>
      <c r="C2884" s="715"/>
      <c r="D2884" s="715"/>
      <c r="S2884" s="660"/>
      <c r="T2884" s="660" t="str">
        <f t="shared" ref="T2884:T2947" si="270">IF(LEN($A2884)&gt;=2,LEFT($A2884,6),"")</f>
        <v/>
      </c>
      <c r="U2884" s="660" t="str">
        <f t="shared" ref="U2884:U2947" si="271">IF(LEN($A2884)&gt;=2,LEFT($A2884,5),"")</f>
        <v/>
      </c>
      <c r="V2884" s="660" t="str">
        <f t="shared" ref="V2884:V2947" si="272">IF(LEN($A2884)&gt;=2,LEFT($A2884,4),"")</f>
        <v/>
      </c>
      <c r="W2884" s="660" t="str">
        <f t="shared" ref="W2884:W2947" si="273">IF(LEN($A2884)&gt;=2,LEFT($A2884,3),"")</f>
        <v/>
      </c>
      <c r="X2884" s="660" t="str">
        <f t="shared" ref="X2884:X2947" si="274">IF(LEN($A2884)&gt;=2,LEFT($A2884,2),"")</f>
        <v/>
      </c>
      <c r="Y2884" s="660" t="str">
        <f t="shared" ref="Y2884:Y2947" si="275">IF(LEN($A2884)&gt;=2,LEFT($A2884,1),"")</f>
        <v/>
      </c>
    </row>
    <row r="2885" spans="1:25" ht="16" x14ac:dyDescent="0.2">
      <c r="A2885" s="679"/>
      <c r="B2885" s="679"/>
      <c r="C2885" s="715"/>
      <c r="D2885" s="715"/>
      <c r="S2885" s="660"/>
      <c r="T2885" s="660" t="str">
        <f t="shared" si="270"/>
        <v/>
      </c>
      <c r="U2885" s="660" t="str">
        <f t="shared" si="271"/>
        <v/>
      </c>
      <c r="V2885" s="660" t="str">
        <f t="shared" si="272"/>
        <v/>
      </c>
      <c r="W2885" s="660" t="str">
        <f t="shared" si="273"/>
        <v/>
      </c>
      <c r="X2885" s="660" t="str">
        <f t="shared" si="274"/>
        <v/>
      </c>
      <c r="Y2885" s="660" t="str">
        <f t="shared" si="275"/>
        <v/>
      </c>
    </row>
    <row r="2886" spans="1:25" ht="16" x14ac:dyDescent="0.2">
      <c r="A2886" s="679"/>
      <c r="B2886" s="679"/>
      <c r="C2886" s="715"/>
      <c r="D2886" s="715"/>
      <c r="S2886" s="660"/>
      <c r="T2886" s="660" t="str">
        <f t="shared" si="270"/>
        <v/>
      </c>
      <c r="U2886" s="660" t="str">
        <f t="shared" si="271"/>
        <v/>
      </c>
      <c r="V2886" s="660" t="str">
        <f t="shared" si="272"/>
        <v/>
      </c>
      <c r="W2886" s="660" t="str">
        <f t="shared" si="273"/>
        <v/>
      </c>
      <c r="X2886" s="660" t="str">
        <f t="shared" si="274"/>
        <v/>
      </c>
      <c r="Y2886" s="660" t="str">
        <f t="shared" si="275"/>
        <v/>
      </c>
    </row>
    <row r="2887" spans="1:25" ht="16" x14ac:dyDescent="0.2">
      <c r="A2887" s="679"/>
      <c r="B2887" s="679"/>
      <c r="C2887" s="715"/>
      <c r="D2887" s="715"/>
      <c r="S2887" s="660"/>
      <c r="T2887" s="660" t="str">
        <f t="shared" si="270"/>
        <v/>
      </c>
      <c r="U2887" s="660" t="str">
        <f t="shared" si="271"/>
        <v/>
      </c>
      <c r="V2887" s="660" t="str">
        <f t="shared" si="272"/>
        <v/>
      </c>
      <c r="W2887" s="660" t="str">
        <f t="shared" si="273"/>
        <v/>
      </c>
      <c r="X2887" s="660" t="str">
        <f t="shared" si="274"/>
        <v/>
      </c>
      <c r="Y2887" s="660" t="str">
        <f t="shared" si="275"/>
        <v/>
      </c>
    </row>
    <row r="2888" spans="1:25" ht="16" x14ac:dyDescent="0.2">
      <c r="A2888" s="679"/>
      <c r="B2888" s="679"/>
      <c r="C2888" s="715"/>
      <c r="D2888" s="715"/>
      <c r="S2888" s="660"/>
      <c r="T2888" s="660" t="str">
        <f t="shared" si="270"/>
        <v/>
      </c>
      <c r="U2888" s="660" t="str">
        <f t="shared" si="271"/>
        <v/>
      </c>
      <c r="V2888" s="660" t="str">
        <f t="shared" si="272"/>
        <v/>
      </c>
      <c r="W2888" s="660" t="str">
        <f t="shared" si="273"/>
        <v/>
      </c>
      <c r="X2888" s="660" t="str">
        <f t="shared" si="274"/>
        <v/>
      </c>
      <c r="Y2888" s="660" t="str">
        <f t="shared" si="275"/>
        <v/>
      </c>
    </row>
    <row r="2889" spans="1:25" ht="16" x14ac:dyDescent="0.2">
      <c r="A2889" s="679"/>
      <c r="B2889" s="679"/>
      <c r="C2889" s="715"/>
      <c r="D2889" s="715"/>
      <c r="S2889" s="660"/>
      <c r="T2889" s="660" t="str">
        <f t="shared" si="270"/>
        <v/>
      </c>
      <c r="U2889" s="660" t="str">
        <f t="shared" si="271"/>
        <v/>
      </c>
      <c r="V2889" s="660" t="str">
        <f t="shared" si="272"/>
        <v/>
      </c>
      <c r="W2889" s="660" t="str">
        <f t="shared" si="273"/>
        <v/>
      </c>
      <c r="X2889" s="660" t="str">
        <f t="shared" si="274"/>
        <v/>
      </c>
      <c r="Y2889" s="660" t="str">
        <f t="shared" si="275"/>
        <v/>
      </c>
    </row>
    <row r="2890" spans="1:25" ht="16" x14ac:dyDescent="0.2">
      <c r="A2890" s="679"/>
      <c r="B2890" s="679"/>
      <c r="C2890" s="715"/>
      <c r="D2890" s="715"/>
      <c r="S2890" s="660"/>
      <c r="T2890" s="660" t="str">
        <f t="shared" si="270"/>
        <v/>
      </c>
      <c r="U2890" s="660" t="str">
        <f t="shared" si="271"/>
        <v/>
      </c>
      <c r="V2890" s="660" t="str">
        <f t="shared" si="272"/>
        <v/>
      </c>
      <c r="W2890" s="660" t="str">
        <f t="shared" si="273"/>
        <v/>
      </c>
      <c r="X2890" s="660" t="str">
        <f t="shared" si="274"/>
        <v/>
      </c>
      <c r="Y2890" s="660" t="str">
        <f t="shared" si="275"/>
        <v/>
      </c>
    </row>
    <row r="2891" spans="1:25" ht="16" x14ac:dyDescent="0.2">
      <c r="A2891" s="679"/>
      <c r="B2891" s="679"/>
      <c r="C2891" s="715"/>
      <c r="D2891" s="715"/>
      <c r="S2891" s="660"/>
      <c r="T2891" s="660" t="str">
        <f t="shared" si="270"/>
        <v/>
      </c>
      <c r="U2891" s="660" t="str">
        <f t="shared" si="271"/>
        <v/>
      </c>
      <c r="V2891" s="660" t="str">
        <f t="shared" si="272"/>
        <v/>
      </c>
      <c r="W2891" s="660" t="str">
        <f t="shared" si="273"/>
        <v/>
      </c>
      <c r="X2891" s="660" t="str">
        <f t="shared" si="274"/>
        <v/>
      </c>
      <c r="Y2891" s="660" t="str">
        <f t="shared" si="275"/>
        <v/>
      </c>
    </row>
    <row r="2892" spans="1:25" ht="16" x14ac:dyDescent="0.2">
      <c r="A2892" s="679"/>
      <c r="B2892" s="679"/>
      <c r="C2892" s="715"/>
      <c r="D2892" s="715"/>
      <c r="S2892" s="660"/>
      <c r="T2892" s="660" t="str">
        <f t="shared" si="270"/>
        <v/>
      </c>
      <c r="U2892" s="660" t="str">
        <f t="shared" si="271"/>
        <v/>
      </c>
      <c r="V2892" s="660" t="str">
        <f t="shared" si="272"/>
        <v/>
      </c>
      <c r="W2892" s="660" t="str">
        <f t="shared" si="273"/>
        <v/>
      </c>
      <c r="X2892" s="660" t="str">
        <f t="shared" si="274"/>
        <v/>
      </c>
      <c r="Y2892" s="660" t="str">
        <f t="shared" si="275"/>
        <v/>
      </c>
    </row>
    <row r="2893" spans="1:25" ht="16" x14ac:dyDescent="0.2">
      <c r="A2893" s="679"/>
      <c r="B2893" s="679"/>
      <c r="C2893" s="715"/>
      <c r="D2893" s="715"/>
      <c r="S2893" s="660"/>
      <c r="T2893" s="660" t="str">
        <f t="shared" si="270"/>
        <v/>
      </c>
      <c r="U2893" s="660" t="str">
        <f t="shared" si="271"/>
        <v/>
      </c>
      <c r="V2893" s="660" t="str">
        <f t="shared" si="272"/>
        <v/>
      </c>
      <c r="W2893" s="660" t="str">
        <f t="shared" si="273"/>
        <v/>
      </c>
      <c r="X2893" s="660" t="str">
        <f t="shared" si="274"/>
        <v/>
      </c>
      <c r="Y2893" s="660" t="str">
        <f t="shared" si="275"/>
        <v/>
      </c>
    </row>
    <row r="2894" spans="1:25" ht="16" x14ac:dyDescent="0.2">
      <c r="A2894" s="679"/>
      <c r="B2894" s="679"/>
      <c r="C2894" s="715"/>
      <c r="D2894" s="715"/>
      <c r="S2894" s="660"/>
      <c r="T2894" s="660" t="str">
        <f t="shared" si="270"/>
        <v/>
      </c>
      <c r="U2894" s="660" t="str">
        <f t="shared" si="271"/>
        <v/>
      </c>
      <c r="V2894" s="660" t="str">
        <f t="shared" si="272"/>
        <v/>
      </c>
      <c r="W2894" s="660" t="str">
        <f t="shared" si="273"/>
        <v/>
      </c>
      <c r="X2894" s="660" t="str">
        <f t="shared" si="274"/>
        <v/>
      </c>
      <c r="Y2894" s="660" t="str">
        <f t="shared" si="275"/>
        <v/>
      </c>
    </row>
    <row r="2895" spans="1:25" ht="16" x14ac:dyDescent="0.2">
      <c r="A2895" s="679"/>
      <c r="B2895" s="679"/>
      <c r="C2895" s="715"/>
      <c r="D2895" s="715"/>
      <c r="S2895" s="660"/>
      <c r="T2895" s="660" t="str">
        <f t="shared" si="270"/>
        <v/>
      </c>
      <c r="U2895" s="660" t="str">
        <f t="shared" si="271"/>
        <v/>
      </c>
      <c r="V2895" s="660" t="str">
        <f t="shared" si="272"/>
        <v/>
      </c>
      <c r="W2895" s="660" t="str">
        <f t="shared" si="273"/>
        <v/>
      </c>
      <c r="X2895" s="660" t="str">
        <f t="shared" si="274"/>
        <v/>
      </c>
      <c r="Y2895" s="660" t="str">
        <f t="shared" si="275"/>
        <v/>
      </c>
    </row>
    <row r="2896" spans="1:25" ht="16" x14ac:dyDescent="0.2">
      <c r="A2896" s="679"/>
      <c r="B2896" s="679"/>
      <c r="C2896" s="715"/>
      <c r="D2896" s="715"/>
      <c r="S2896" s="660"/>
      <c r="T2896" s="660" t="str">
        <f t="shared" si="270"/>
        <v/>
      </c>
      <c r="U2896" s="660" t="str">
        <f t="shared" si="271"/>
        <v/>
      </c>
      <c r="V2896" s="660" t="str">
        <f t="shared" si="272"/>
        <v/>
      </c>
      <c r="W2896" s="660" t="str">
        <f t="shared" si="273"/>
        <v/>
      </c>
      <c r="X2896" s="660" t="str">
        <f t="shared" si="274"/>
        <v/>
      </c>
      <c r="Y2896" s="660" t="str">
        <f t="shared" si="275"/>
        <v/>
      </c>
    </row>
    <row r="2897" spans="1:25" ht="16" x14ac:dyDescent="0.2">
      <c r="A2897" s="679"/>
      <c r="B2897" s="679"/>
      <c r="C2897" s="715"/>
      <c r="D2897" s="715"/>
      <c r="S2897" s="660"/>
      <c r="T2897" s="660" t="str">
        <f t="shared" si="270"/>
        <v/>
      </c>
      <c r="U2897" s="660" t="str">
        <f t="shared" si="271"/>
        <v/>
      </c>
      <c r="V2897" s="660" t="str">
        <f t="shared" si="272"/>
        <v/>
      </c>
      <c r="W2897" s="660" t="str">
        <f t="shared" si="273"/>
        <v/>
      </c>
      <c r="X2897" s="660" t="str">
        <f t="shared" si="274"/>
        <v/>
      </c>
      <c r="Y2897" s="660" t="str">
        <f t="shared" si="275"/>
        <v/>
      </c>
    </row>
    <row r="2898" spans="1:25" ht="16" x14ac:dyDescent="0.2">
      <c r="A2898" s="679"/>
      <c r="B2898" s="679"/>
      <c r="C2898" s="715"/>
      <c r="D2898" s="715"/>
      <c r="S2898" s="660"/>
      <c r="T2898" s="660" t="str">
        <f t="shared" si="270"/>
        <v/>
      </c>
      <c r="U2898" s="660" t="str">
        <f t="shared" si="271"/>
        <v/>
      </c>
      <c r="V2898" s="660" t="str">
        <f t="shared" si="272"/>
        <v/>
      </c>
      <c r="W2898" s="660" t="str">
        <f t="shared" si="273"/>
        <v/>
      </c>
      <c r="X2898" s="660" t="str">
        <f t="shared" si="274"/>
        <v/>
      </c>
      <c r="Y2898" s="660" t="str">
        <f t="shared" si="275"/>
        <v/>
      </c>
    </row>
    <row r="2899" spans="1:25" ht="16" x14ac:dyDescent="0.2">
      <c r="A2899" s="679"/>
      <c r="B2899" s="679"/>
      <c r="C2899" s="715"/>
      <c r="D2899" s="715"/>
      <c r="S2899" s="660"/>
      <c r="T2899" s="660" t="str">
        <f t="shared" si="270"/>
        <v/>
      </c>
      <c r="U2899" s="660" t="str">
        <f t="shared" si="271"/>
        <v/>
      </c>
      <c r="V2899" s="660" t="str">
        <f t="shared" si="272"/>
        <v/>
      </c>
      <c r="W2899" s="660" t="str">
        <f t="shared" si="273"/>
        <v/>
      </c>
      <c r="X2899" s="660" t="str">
        <f t="shared" si="274"/>
        <v/>
      </c>
      <c r="Y2899" s="660" t="str">
        <f t="shared" si="275"/>
        <v/>
      </c>
    </row>
    <row r="2900" spans="1:25" ht="16" x14ac:dyDescent="0.2">
      <c r="A2900" s="679"/>
      <c r="B2900" s="679"/>
      <c r="C2900" s="715"/>
      <c r="D2900" s="715"/>
      <c r="S2900" s="660"/>
      <c r="T2900" s="660" t="str">
        <f t="shared" si="270"/>
        <v/>
      </c>
      <c r="U2900" s="660" t="str">
        <f t="shared" si="271"/>
        <v/>
      </c>
      <c r="V2900" s="660" t="str">
        <f t="shared" si="272"/>
        <v/>
      </c>
      <c r="W2900" s="660" t="str">
        <f t="shared" si="273"/>
        <v/>
      </c>
      <c r="X2900" s="660" t="str">
        <f t="shared" si="274"/>
        <v/>
      </c>
      <c r="Y2900" s="660" t="str">
        <f t="shared" si="275"/>
        <v/>
      </c>
    </row>
    <row r="2901" spans="1:25" ht="16" x14ac:dyDescent="0.2">
      <c r="A2901" s="679"/>
      <c r="B2901" s="679"/>
      <c r="C2901" s="715"/>
      <c r="D2901" s="715"/>
      <c r="S2901" s="660"/>
      <c r="T2901" s="660" t="str">
        <f t="shared" si="270"/>
        <v/>
      </c>
      <c r="U2901" s="660" t="str">
        <f t="shared" si="271"/>
        <v/>
      </c>
      <c r="V2901" s="660" t="str">
        <f t="shared" si="272"/>
        <v/>
      </c>
      <c r="W2901" s="660" t="str">
        <f t="shared" si="273"/>
        <v/>
      </c>
      <c r="X2901" s="660" t="str">
        <f t="shared" si="274"/>
        <v/>
      </c>
      <c r="Y2901" s="660" t="str">
        <f t="shared" si="275"/>
        <v/>
      </c>
    </row>
    <row r="2902" spans="1:25" ht="16" x14ac:dyDescent="0.2">
      <c r="A2902" s="679"/>
      <c r="B2902" s="679"/>
      <c r="C2902" s="715"/>
      <c r="D2902" s="715"/>
      <c r="S2902" s="660"/>
      <c r="T2902" s="660" t="str">
        <f t="shared" si="270"/>
        <v/>
      </c>
      <c r="U2902" s="660" t="str">
        <f t="shared" si="271"/>
        <v/>
      </c>
      <c r="V2902" s="660" t="str">
        <f t="shared" si="272"/>
        <v/>
      </c>
      <c r="W2902" s="660" t="str">
        <f t="shared" si="273"/>
        <v/>
      </c>
      <c r="X2902" s="660" t="str">
        <f t="shared" si="274"/>
        <v/>
      </c>
      <c r="Y2902" s="660" t="str">
        <f t="shared" si="275"/>
        <v/>
      </c>
    </row>
    <row r="2903" spans="1:25" ht="16" x14ac:dyDescent="0.2">
      <c r="A2903" s="679"/>
      <c r="B2903" s="679"/>
      <c r="C2903" s="715"/>
      <c r="D2903" s="715"/>
      <c r="S2903" s="660"/>
      <c r="T2903" s="660" t="str">
        <f t="shared" si="270"/>
        <v/>
      </c>
      <c r="U2903" s="660" t="str">
        <f t="shared" si="271"/>
        <v/>
      </c>
      <c r="V2903" s="660" t="str">
        <f t="shared" si="272"/>
        <v/>
      </c>
      <c r="W2903" s="660" t="str">
        <f t="shared" si="273"/>
        <v/>
      </c>
      <c r="X2903" s="660" t="str">
        <f t="shared" si="274"/>
        <v/>
      </c>
      <c r="Y2903" s="660" t="str">
        <f t="shared" si="275"/>
        <v/>
      </c>
    </row>
    <row r="2904" spans="1:25" ht="16" x14ac:dyDescent="0.2">
      <c r="A2904" s="679"/>
      <c r="B2904" s="679"/>
      <c r="C2904" s="715"/>
      <c r="D2904" s="715"/>
      <c r="S2904" s="660"/>
      <c r="T2904" s="660" t="str">
        <f t="shared" si="270"/>
        <v/>
      </c>
      <c r="U2904" s="660" t="str">
        <f t="shared" si="271"/>
        <v/>
      </c>
      <c r="V2904" s="660" t="str">
        <f t="shared" si="272"/>
        <v/>
      </c>
      <c r="W2904" s="660" t="str">
        <f t="shared" si="273"/>
        <v/>
      </c>
      <c r="X2904" s="660" t="str">
        <f t="shared" si="274"/>
        <v/>
      </c>
      <c r="Y2904" s="660" t="str">
        <f t="shared" si="275"/>
        <v/>
      </c>
    </row>
    <row r="2905" spans="1:25" ht="16" x14ac:dyDescent="0.2">
      <c r="A2905" s="679"/>
      <c r="B2905" s="679"/>
      <c r="C2905" s="715"/>
      <c r="D2905" s="715"/>
      <c r="S2905" s="660"/>
      <c r="T2905" s="660" t="str">
        <f t="shared" si="270"/>
        <v/>
      </c>
      <c r="U2905" s="660" t="str">
        <f t="shared" si="271"/>
        <v/>
      </c>
      <c r="V2905" s="660" t="str">
        <f t="shared" si="272"/>
        <v/>
      </c>
      <c r="W2905" s="660" t="str">
        <f t="shared" si="273"/>
        <v/>
      </c>
      <c r="X2905" s="660" t="str">
        <f t="shared" si="274"/>
        <v/>
      </c>
      <c r="Y2905" s="660" t="str">
        <f t="shared" si="275"/>
        <v/>
      </c>
    </row>
    <row r="2906" spans="1:25" ht="16" x14ac:dyDescent="0.2">
      <c r="A2906" s="679"/>
      <c r="B2906" s="679"/>
      <c r="C2906" s="715"/>
      <c r="D2906" s="715"/>
      <c r="S2906" s="660"/>
      <c r="T2906" s="660" t="str">
        <f t="shared" si="270"/>
        <v/>
      </c>
      <c r="U2906" s="660" t="str">
        <f t="shared" si="271"/>
        <v/>
      </c>
      <c r="V2906" s="660" t="str">
        <f t="shared" si="272"/>
        <v/>
      </c>
      <c r="W2906" s="660" t="str">
        <f t="shared" si="273"/>
        <v/>
      </c>
      <c r="X2906" s="660" t="str">
        <f t="shared" si="274"/>
        <v/>
      </c>
      <c r="Y2906" s="660" t="str">
        <f t="shared" si="275"/>
        <v/>
      </c>
    </row>
    <row r="2907" spans="1:25" ht="16" x14ac:dyDescent="0.2">
      <c r="A2907" s="679"/>
      <c r="B2907" s="679"/>
      <c r="C2907" s="715"/>
      <c r="D2907" s="715"/>
      <c r="S2907" s="660"/>
      <c r="T2907" s="660" t="str">
        <f t="shared" si="270"/>
        <v/>
      </c>
      <c r="U2907" s="660" t="str">
        <f t="shared" si="271"/>
        <v/>
      </c>
      <c r="V2907" s="660" t="str">
        <f t="shared" si="272"/>
        <v/>
      </c>
      <c r="W2907" s="660" t="str">
        <f t="shared" si="273"/>
        <v/>
      </c>
      <c r="X2907" s="660" t="str">
        <f t="shared" si="274"/>
        <v/>
      </c>
      <c r="Y2907" s="660" t="str">
        <f t="shared" si="275"/>
        <v/>
      </c>
    </row>
    <row r="2908" spans="1:25" ht="16" x14ac:dyDescent="0.2">
      <c r="A2908" s="679"/>
      <c r="B2908" s="679"/>
      <c r="C2908" s="715"/>
      <c r="D2908" s="715"/>
      <c r="S2908" s="660"/>
      <c r="T2908" s="660" t="str">
        <f t="shared" si="270"/>
        <v/>
      </c>
      <c r="U2908" s="660" t="str">
        <f t="shared" si="271"/>
        <v/>
      </c>
      <c r="V2908" s="660" t="str">
        <f t="shared" si="272"/>
        <v/>
      </c>
      <c r="W2908" s="660" t="str">
        <f t="shared" si="273"/>
        <v/>
      </c>
      <c r="X2908" s="660" t="str">
        <f t="shared" si="274"/>
        <v/>
      </c>
      <c r="Y2908" s="660" t="str">
        <f t="shared" si="275"/>
        <v/>
      </c>
    </row>
    <row r="2909" spans="1:25" ht="16" x14ac:dyDescent="0.2">
      <c r="A2909" s="679"/>
      <c r="B2909" s="679"/>
      <c r="C2909" s="715"/>
      <c r="D2909" s="715"/>
      <c r="S2909" s="660"/>
      <c r="T2909" s="660" t="str">
        <f t="shared" si="270"/>
        <v/>
      </c>
      <c r="U2909" s="660" t="str">
        <f t="shared" si="271"/>
        <v/>
      </c>
      <c r="V2909" s="660" t="str">
        <f t="shared" si="272"/>
        <v/>
      </c>
      <c r="W2909" s="660" t="str">
        <f t="shared" si="273"/>
        <v/>
      </c>
      <c r="X2909" s="660" t="str">
        <f t="shared" si="274"/>
        <v/>
      </c>
      <c r="Y2909" s="660" t="str">
        <f t="shared" si="275"/>
        <v/>
      </c>
    </row>
    <row r="2910" spans="1:25" ht="16" x14ac:dyDescent="0.2">
      <c r="A2910" s="679"/>
      <c r="B2910" s="679"/>
      <c r="C2910" s="715"/>
      <c r="D2910" s="715"/>
      <c r="S2910" s="660"/>
      <c r="T2910" s="660" t="str">
        <f t="shared" si="270"/>
        <v/>
      </c>
      <c r="U2910" s="660" t="str">
        <f t="shared" si="271"/>
        <v/>
      </c>
      <c r="V2910" s="660" t="str">
        <f t="shared" si="272"/>
        <v/>
      </c>
      <c r="W2910" s="660" t="str">
        <f t="shared" si="273"/>
        <v/>
      </c>
      <c r="X2910" s="660" t="str">
        <f t="shared" si="274"/>
        <v/>
      </c>
      <c r="Y2910" s="660" t="str">
        <f t="shared" si="275"/>
        <v/>
      </c>
    </row>
    <row r="2911" spans="1:25" ht="16" x14ac:dyDescent="0.2">
      <c r="A2911" s="679"/>
      <c r="B2911" s="679"/>
      <c r="C2911" s="715"/>
      <c r="D2911" s="715"/>
      <c r="S2911" s="660"/>
      <c r="T2911" s="660" t="str">
        <f t="shared" si="270"/>
        <v/>
      </c>
      <c r="U2911" s="660" t="str">
        <f t="shared" si="271"/>
        <v/>
      </c>
      <c r="V2911" s="660" t="str">
        <f t="shared" si="272"/>
        <v/>
      </c>
      <c r="W2911" s="660" t="str">
        <f t="shared" si="273"/>
        <v/>
      </c>
      <c r="X2911" s="660" t="str">
        <f t="shared" si="274"/>
        <v/>
      </c>
      <c r="Y2911" s="660" t="str">
        <f t="shared" si="275"/>
        <v/>
      </c>
    </row>
    <row r="2912" spans="1:25" ht="16" x14ac:dyDescent="0.2">
      <c r="A2912" s="679"/>
      <c r="B2912" s="679"/>
      <c r="C2912" s="715"/>
      <c r="D2912" s="715"/>
      <c r="S2912" s="660"/>
      <c r="T2912" s="660" t="str">
        <f t="shared" si="270"/>
        <v/>
      </c>
      <c r="U2912" s="660" t="str">
        <f t="shared" si="271"/>
        <v/>
      </c>
      <c r="V2912" s="660" t="str">
        <f t="shared" si="272"/>
        <v/>
      </c>
      <c r="W2912" s="660" t="str">
        <f t="shared" si="273"/>
        <v/>
      </c>
      <c r="X2912" s="660" t="str">
        <f t="shared" si="274"/>
        <v/>
      </c>
      <c r="Y2912" s="660" t="str">
        <f t="shared" si="275"/>
        <v/>
      </c>
    </row>
    <row r="2913" spans="1:25" ht="16" x14ac:dyDescent="0.2">
      <c r="A2913" s="679"/>
      <c r="B2913" s="679"/>
      <c r="C2913" s="715"/>
      <c r="D2913" s="715"/>
      <c r="S2913" s="660"/>
      <c r="T2913" s="660" t="str">
        <f t="shared" si="270"/>
        <v/>
      </c>
      <c r="U2913" s="660" t="str">
        <f t="shared" si="271"/>
        <v/>
      </c>
      <c r="V2913" s="660" t="str">
        <f t="shared" si="272"/>
        <v/>
      </c>
      <c r="W2913" s="660" t="str">
        <f t="shared" si="273"/>
        <v/>
      </c>
      <c r="X2913" s="660" t="str">
        <f t="shared" si="274"/>
        <v/>
      </c>
      <c r="Y2913" s="660" t="str">
        <f t="shared" si="275"/>
        <v/>
      </c>
    </row>
    <row r="2914" spans="1:25" ht="16" x14ac:dyDescent="0.2">
      <c r="A2914" s="679"/>
      <c r="B2914" s="679"/>
      <c r="C2914" s="715"/>
      <c r="D2914" s="715"/>
      <c r="S2914" s="660"/>
      <c r="T2914" s="660" t="str">
        <f t="shared" si="270"/>
        <v/>
      </c>
      <c r="U2914" s="660" t="str">
        <f t="shared" si="271"/>
        <v/>
      </c>
      <c r="V2914" s="660" t="str">
        <f t="shared" si="272"/>
        <v/>
      </c>
      <c r="W2914" s="660" t="str">
        <f t="shared" si="273"/>
        <v/>
      </c>
      <c r="X2914" s="660" t="str">
        <f t="shared" si="274"/>
        <v/>
      </c>
      <c r="Y2914" s="660" t="str">
        <f t="shared" si="275"/>
        <v/>
      </c>
    </row>
    <row r="2915" spans="1:25" ht="16" x14ac:dyDescent="0.2">
      <c r="A2915" s="679"/>
      <c r="B2915" s="679"/>
      <c r="C2915" s="715"/>
      <c r="D2915" s="715"/>
      <c r="S2915" s="660"/>
      <c r="T2915" s="660" t="str">
        <f t="shared" si="270"/>
        <v/>
      </c>
      <c r="U2915" s="660" t="str">
        <f t="shared" si="271"/>
        <v/>
      </c>
      <c r="V2915" s="660" t="str">
        <f t="shared" si="272"/>
        <v/>
      </c>
      <c r="W2915" s="660" t="str">
        <f t="shared" si="273"/>
        <v/>
      </c>
      <c r="X2915" s="660" t="str">
        <f t="shared" si="274"/>
        <v/>
      </c>
      <c r="Y2915" s="660" t="str">
        <f t="shared" si="275"/>
        <v/>
      </c>
    </row>
    <row r="2916" spans="1:25" ht="16" x14ac:dyDescent="0.2">
      <c r="A2916" s="679"/>
      <c r="B2916" s="679"/>
      <c r="C2916" s="715"/>
      <c r="D2916" s="715"/>
      <c r="S2916" s="660"/>
      <c r="T2916" s="660" t="str">
        <f t="shared" si="270"/>
        <v/>
      </c>
      <c r="U2916" s="660" t="str">
        <f t="shared" si="271"/>
        <v/>
      </c>
      <c r="V2916" s="660" t="str">
        <f t="shared" si="272"/>
        <v/>
      </c>
      <c r="W2916" s="660" t="str">
        <f t="shared" si="273"/>
        <v/>
      </c>
      <c r="X2916" s="660" t="str">
        <f t="shared" si="274"/>
        <v/>
      </c>
      <c r="Y2916" s="660" t="str">
        <f t="shared" si="275"/>
        <v/>
      </c>
    </row>
    <row r="2917" spans="1:25" ht="16" x14ac:dyDescent="0.2">
      <c r="A2917" s="679"/>
      <c r="B2917" s="679"/>
      <c r="C2917" s="715"/>
      <c r="D2917" s="715"/>
      <c r="S2917" s="660"/>
      <c r="T2917" s="660" t="str">
        <f t="shared" si="270"/>
        <v/>
      </c>
      <c r="U2917" s="660" t="str">
        <f t="shared" si="271"/>
        <v/>
      </c>
      <c r="V2917" s="660" t="str">
        <f t="shared" si="272"/>
        <v/>
      </c>
      <c r="W2917" s="660" t="str">
        <f t="shared" si="273"/>
        <v/>
      </c>
      <c r="X2917" s="660" t="str">
        <f t="shared" si="274"/>
        <v/>
      </c>
      <c r="Y2917" s="660" t="str">
        <f t="shared" si="275"/>
        <v/>
      </c>
    </row>
    <row r="2918" spans="1:25" ht="16" x14ac:dyDescent="0.2">
      <c r="A2918" s="679"/>
      <c r="B2918" s="679"/>
      <c r="C2918" s="715"/>
      <c r="D2918" s="715"/>
      <c r="S2918" s="660"/>
      <c r="T2918" s="660" t="str">
        <f t="shared" si="270"/>
        <v/>
      </c>
      <c r="U2918" s="660" t="str">
        <f t="shared" si="271"/>
        <v/>
      </c>
      <c r="V2918" s="660" t="str">
        <f t="shared" si="272"/>
        <v/>
      </c>
      <c r="W2918" s="660" t="str">
        <f t="shared" si="273"/>
        <v/>
      </c>
      <c r="X2918" s="660" t="str">
        <f t="shared" si="274"/>
        <v/>
      </c>
      <c r="Y2918" s="660" t="str">
        <f t="shared" si="275"/>
        <v/>
      </c>
    </row>
    <row r="2919" spans="1:25" ht="16" x14ac:dyDescent="0.2">
      <c r="A2919" s="679"/>
      <c r="B2919" s="679"/>
      <c r="C2919" s="715"/>
      <c r="D2919" s="715"/>
      <c r="S2919" s="660"/>
      <c r="T2919" s="660" t="str">
        <f t="shared" si="270"/>
        <v/>
      </c>
      <c r="U2919" s="660" t="str">
        <f t="shared" si="271"/>
        <v/>
      </c>
      <c r="V2919" s="660" t="str">
        <f t="shared" si="272"/>
        <v/>
      </c>
      <c r="W2919" s="660" t="str">
        <f t="shared" si="273"/>
        <v/>
      </c>
      <c r="X2919" s="660" t="str">
        <f t="shared" si="274"/>
        <v/>
      </c>
      <c r="Y2919" s="660" t="str">
        <f t="shared" si="275"/>
        <v/>
      </c>
    </row>
    <row r="2920" spans="1:25" ht="16" x14ac:dyDescent="0.2">
      <c r="A2920" s="679"/>
      <c r="B2920" s="679"/>
      <c r="C2920" s="715"/>
      <c r="D2920" s="715"/>
      <c r="S2920" s="660"/>
      <c r="T2920" s="660" t="str">
        <f t="shared" si="270"/>
        <v/>
      </c>
      <c r="U2920" s="660" t="str">
        <f t="shared" si="271"/>
        <v/>
      </c>
      <c r="V2920" s="660" t="str">
        <f t="shared" si="272"/>
        <v/>
      </c>
      <c r="W2920" s="660" t="str">
        <f t="shared" si="273"/>
        <v/>
      </c>
      <c r="X2920" s="660" t="str">
        <f t="shared" si="274"/>
        <v/>
      </c>
      <c r="Y2920" s="660" t="str">
        <f t="shared" si="275"/>
        <v/>
      </c>
    </row>
    <row r="2921" spans="1:25" ht="16" x14ac:dyDescent="0.2">
      <c r="A2921" s="679"/>
      <c r="B2921" s="679"/>
      <c r="C2921" s="715"/>
      <c r="D2921" s="715"/>
      <c r="S2921" s="660"/>
      <c r="T2921" s="660" t="str">
        <f t="shared" si="270"/>
        <v/>
      </c>
      <c r="U2921" s="660" t="str">
        <f t="shared" si="271"/>
        <v/>
      </c>
      <c r="V2921" s="660" t="str">
        <f t="shared" si="272"/>
        <v/>
      </c>
      <c r="W2921" s="660" t="str">
        <f t="shared" si="273"/>
        <v/>
      </c>
      <c r="X2921" s="660" t="str">
        <f t="shared" si="274"/>
        <v/>
      </c>
      <c r="Y2921" s="660" t="str">
        <f t="shared" si="275"/>
        <v/>
      </c>
    </row>
    <row r="2922" spans="1:25" ht="16" x14ac:dyDescent="0.2">
      <c r="A2922" s="679"/>
      <c r="B2922" s="679"/>
      <c r="C2922" s="715"/>
      <c r="D2922" s="715"/>
      <c r="S2922" s="660"/>
      <c r="T2922" s="660" t="str">
        <f t="shared" si="270"/>
        <v/>
      </c>
      <c r="U2922" s="660" t="str">
        <f t="shared" si="271"/>
        <v/>
      </c>
      <c r="V2922" s="660" t="str">
        <f t="shared" si="272"/>
        <v/>
      </c>
      <c r="W2922" s="660" t="str">
        <f t="shared" si="273"/>
        <v/>
      </c>
      <c r="X2922" s="660" t="str">
        <f t="shared" si="274"/>
        <v/>
      </c>
      <c r="Y2922" s="660" t="str">
        <f t="shared" si="275"/>
        <v/>
      </c>
    </row>
    <row r="2923" spans="1:25" ht="16" x14ac:dyDescent="0.2">
      <c r="A2923" s="679"/>
      <c r="B2923" s="679"/>
      <c r="C2923" s="715"/>
      <c r="D2923" s="715"/>
      <c r="S2923" s="660"/>
      <c r="T2923" s="660" t="str">
        <f t="shared" si="270"/>
        <v/>
      </c>
      <c r="U2923" s="660" t="str">
        <f t="shared" si="271"/>
        <v/>
      </c>
      <c r="V2923" s="660" t="str">
        <f t="shared" si="272"/>
        <v/>
      </c>
      <c r="W2923" s="660" t="str">
        <f t="shared" si="273"/>
        <v/>
      </c>
      <c r="X2923" s="660" t="str">
        <f t="shared" si="274"/>
        <v/>
      </c>
      <c r="Y2923" s="660" t="str">
        <f t="shared" si="275"/>
        <v/>
      </c>
    </row>
    <row r="2924" spans="1:25" ht="16" x14ac:dyDescent="0.2">
      <c r="A2924" s="679"/>
      <c r="B2924" s="679"/>
      <c r="C2924" s="715"/>
      <c r="D2924" s="715"/>
      <c r="S2924" s="660"/>
      <c r="T2924" s="660" t="str">
        <f t="shared" si="270"/>
        <v/>
      </c>
      <c r="U2924" s="660" t="str">
        <f t="shared" si="271"/>
        <v/>
      </c>
      <c r="V2924" s="660" t="str">
        <f t="shared" si="272"/>
        <v/>
      </c>
      <c r="W2924" s="660" t="str">
        <f t="shared" si="273"/>
        <v/>
      </c>
      <c r="X2924" s="660" t="str">
        <f t="shared" si="274"/>
        <v/>
      </c>
      <c r="Y2924" s="660" t="str">
        <f t="shared" si="275"/>
        <v/>
      </c>
    </row>
    <row r="2925" spans="1:25" ht="16" x14ac:dyDescent="0.2">
      <c r="A2925" s="679"/>
      <c r="B2925" s="679"/>
      <c r="C2925" s="715"/>
      <c r="D2925" s="715"/>
      <c r="S2925" s="660"/>
      <c r="T2925" s="660" t="str">
        <f t="shared" si="270"/>
        <v/>
      </c>
      <c r="U2925" s="660" t="str">
        <f t="shared" si="271"/>
        <v/>
      </c>
      <c r="V2925" s="660" t="str">
        <f t="shared" si="272"/>
        <v/>
      </c>
      <c r="W2925" s="660" t="str">
        <f t="shared" si="273"/>
        <v/>
      </c>
      <c r="X2925" s="660" t="str">
        <f t="shared" si="274"/>
        <v/>
      </c>
      <c r="Y2925" s="660" t="str">
        <f t="shared" si="275"/>
        <v/>
      </c>
    </row>
    <row r="2926" spans="1:25" ht="16" x14ac:dyDescent="0.2">
      <c r="A2926" s="679"/>
      <c r="B2926" s="679"/>
      <c r="C2926" s="715"/>
      <c r="D2926" s="715"/>
      <c r="S2926" s="660"/>
      <c r="T2926" s="660" t="str">
        <f t="shared" si="270"/>
        <v/>
      </c>
      <c r="U2926" s="660" t="str">
        <f t="shared" si="271"/>
        <v/>
      </c>
      <c r="V2926" s="660" t="str">
        <f t="shared" si="272"/>
        <v/>
      </c>
      <c r="W2926" s="660" t="str">
        <f t="shared" si="273"/>
        <v/>
      </c>
      <c r="X2926" s="660" t="str">
        <f t="shared" si="274"/>
        <v/>
      </c>
      <c r="Y2926" s="660" t="str">
        <f t="shared" si="275"/>
        <v/>
      </c>
    </row>
    <row r="2927" spans="1:25" ht="16" x14ac:dyDescent="0.2">
      <c r="A2927" s="679"/>
      <c r="B2927" s="679"/>
      <c r="C2927" s="715"/>
      <c r="D2927" s="715"/>
      <c r="S2927" s="660"/>
      <c r="T2927" s="660" t="str">
        <f t="shared" si="270"/>
        <v/>
      </c>
      <c r="U2927" s="660" t="str">
        <f t="shared" si="271"/>
        <v/>
      </c>
      <c r="V2927" s="660" t="str">
        <f t="shared" si="272"/>
        <v/>
      </c>
      <c r="W2927" s="660" t="str">
        <f t="shared" si="273"/>
        <v/>
      </c>
      <c r="X2927" s="660" t="str">
        <f t="shared" si="274"/>
        <v/>
      </c>
      <c r="Y2927" s="660" t="str">
        <f t="shared" si="275"/>
        <v/>
      </c>
    </row>
    <row r="2928" spans="1:25" ht="16" x14ac:dyDescent="0.2">
      <c r="A2928" s="679"/>
      <c r="B2928" s="679"/>
      <c r="C2928" s="715"/>
      <c r="D2928" s="715"/>
      <c r="S2928" s="660"/>
      <c r="T2928" s="660" t="str">
        <f t="shared" si="270"/>
        <v/>
      </c>
      <c r="U2928" s="660" t="str">
        <f t="shared" si="271"/>
        <v/>
      </c>
      <c r="V2928" s="660" t="str">
        <f t="shared" si="272"/>
        <v/>
      </c>
      <c r="W2928" s="660" t="str">
        <f t="shared" si="273"/>
        <v/>
      </c>
      <c r="X2928" s="660" t="str">
        <f t="shared" si="274"/>
        <v/>
      </c>
      <c r="Y2928" s="660" t="str">
        <f t="shared" si="275"/>
        <v/>
      </c>
    </row>
    <row r="2929" spans="1:25" ht="16" x14ac:dyDescent="0.2">
      <c r="A2929" s="679"/>
      <c r="B2929" s="679"/>
      <c r="C2929" s="715"/>
      <c r="D2929" s="715"/>
      <c r="S2929" s="660"/>
      <c r="T2929" s="660" t="str">
        <f t="shared" si="270"/>
        <v/>
      </c>
      <c r="U2929" s="660" t="str">
        <f t="shared" si="271"/>
        <v/>
      </c>
      <c r="V2929" s="660" t="str">
        <f t="shared" si="272"/>
        <v/>
      </c>
      <c r="W2929" s="660" t="str">
        <f t="shared" si="273"/>
        <v/>
      </c>
      <c r="X2929" s="660" t="str">
        <f t="shared" si="274"/>
        <v/>
      </c>
      <c r="Y2929" s="660" t="str">
        <f t="shared" si="275"/>
        <v/>
      </c>
    </row>
    <row r="2930" spans="1:25" ht="16" x14ac:dyDescent="0.2">
      <c r="A2930" s="679"/>
      <c r="B2930" s="679"/>
      <c r="C2930" s="715"/>
      <c r="D2930" s="715"/>
      <c r="S2930" s="660"/>
      <c r="T2930" s="660" t="str">
        <f t="shared" si="270"/>
        <v/>
      </c>
      <c r="U2930" s="660" t="str">
        <f t="shared" si="271"/>
        <v/>
      </c>
      <c r="V2930" s="660" t="str">
        <f t="shared" si="272"/>
        <v/>
      </c>
      <c r="W2930" s="660" t="str">
        <f t="shared" si="273"/>
        <v/>
      </c>
      <c r="X2930" s="660" t="str">
        <f t="shared" si="274"/>
        <v/>
      </c>
      <c r="Y2930" s="660" t="str">
        <f t="shared" si="275"/>
        <v/>
      </c>
    </row>
    <row r="2931" spans="1:25" ht="16" x14ac:dyDescent="0.2">
      <c r="A2931" s="679"/>
      <c r="B2931" s="679"/>
      <c r="C2931" s="715"/>
      <c r="D2931" s="715"/>
      <c r="S2931" s="660"/>
      <c r="T2931" s="660" t="str">
        <f t="shared" si="270"/>
        <v/>
      </c>
      <c r="U2931" s="660" t="str">
        <f t="shared" si="271"/>
        <v/>
      </c>
      <c r="V2931" s="660" t="str">
        <f t="shared" si="272"/>
        <v/>
      </c>
      <c r="W2931" s="660" t="str">
        <f t="shared" si="273"/>
        <v/>
      </c>
      <c r="X2931" s="660" t="str">
        <f t="shared" si="274"/>
        <v/>
      </c>
      <c r="Y2931" s="660" t="str">
        <f t="shared" si="275"/>
        <v/>
      </c>
    </row>
    <row r="2932" spans="1:25" ht="16" x14ac:dyDescent="0.2">
      <c r="A2932" s="679"/>
      <c r="B2932" s="679"/>
      <c r="C2932" s="715"/>
      <c r="D2932" s="715"/>
      <c r="S2932" s="660"/>
      <c r="T2932" s="660" t="str">
        <f t="shared" si="270"/>
        <v/>
      </c>
      <c r="U2932" s="660" t="str">
        <f t="shared" si="271"/>
        <v/>
      </c>
      <c r="V2932" s="660" t="str">
        <f t="shared" si="272"/>
        <v/>
      </c>
      <c r="W2932" s="660" t="str">
        <f t="shared" si="273"/>
        <v/>
      </c>
      <c r="X2932" s="660" t="str">
        <f t="shared" si="274"/>
        <v/>
      </c>
      <c r="Y2932" s="660" t="str">
        <f t="shared" si="275"/>
        <v/>
      </c>
    </row>
    <row r="2933" spans="1:25" ht="16" x14ac:dyDescent="0.2">
      <c r="A2933" s="679"/>
      <c r="B2933" s="679"/>
      <c r="C2933" s="715"/>
      <c r="D2933" s="715"/>
      <c r="S2933" s="660"/>
      <c r="T2933" s="660" t="str">
        <f t="shared" si="270"/>
        <v/>
      </c>
      <c r="U2933" s="660" t="str">
        <f t="shared" si="271"/>
        <v/>
      </c>
      <c r="V2933" s="660" t="str">
        <f t="shared" si="272"/>
        <v/>
      </c>
      <c r="W2933" s="660" t="str">
        <f t="shared" si="273"/>
        <v/>
      </c>
      <c r="X2933" s="660" t="str">
        <f t="shared" si="274"/>
        <v/>
      </c>
      <c r="Y2933" s="660" t="str">
        <f t="shared" si="275"/>
        <v/>
      </c>
    </row>
    <row r="2934" spans="1:25" ht="16" x14ac:dyDescent="0.2">
      <c r="A2934" s="679"/>
      <c r="B2934" s="679"/>
      <c r="C2934" s="715"/>
      <c r="D2934" s="715"/>
      <c r="S2934" s="660"/>
      <c r="T2934" s="660" t="str">
        <f t="shared" si="270"/>
        <v/>
      </c>
      <c r="U2934" s="660" t="str">
        <f t="shared" si="271"/>
        <v/>
      </c>
      <c r="V2934" s="660" t="str">
        <f t="shared" si="272"/>
        <v/>
      </c>
      <c r="W2934" s="660" t="str">
        <f t="shared" si="273"/>
        <v/>
      </c>
      <c r="X2934" s="660" t="str">
        <f t="shared" si="274"/>
        <v/>
      </c>
      <c r="Y2934" s="660" t="str">
        <f t="shared" si="275"/>
        <v/>
      </c>
    </row>
    <row r="2935" spans="1:25" ht="16" x14ac:dyDescent="0.2">
      <c r="A2935" s="679"/>
      <c r="B2935" s="679"/>
      <c r="C2935" s="715"/>
      <c r="D2935" s="715"/>
      <c r="S2935" s="660"/>
      <c r="T2935" s="660" t="str">
        <f t="shared" si="270"/>
        <v/>
      </c>
      <c r="U2935" s="660" t="str">
        <f t="shared" si="271"/>
        <v/>
      </c>
      <c r="V2935" s="660" t="str">
        <f t="shared" si="272"/>
        <v/>
      </c>
      <c r="W2935" s="660" t="str">
        <f t="shared" si="273"/>
        <v/>
      </c>
      <c r="X2935" s="660" t="str">
        <f t="shared" si="274"/>
        <v/>
      </c>
      <c r="Y2935" s="660" t="str">
        <f t="shared" si="275"/>
        <v/>
      </c>
    </row>
    <row r="2936" spans="1:25" ht="16" x14ac:dyDescent="0.2">
      <c r="A2936" s="679"/>
      <c r="B2936" s="679"/>
      <c r="C2936" s="715"/>
      <c r="D2936" s="715"/>
      <c r="S2936" s="660"/>
      <c r="T2936" s="660" t="str">
        <f t="shared" si="270"/>
        <v/>
      </c>
      <c r="U2936" s="660" t="str">
        <f t="shared" si="271"/>
        <v/>
      </c>
      <c r="V2936" s="660" t="str">
        <f t="shared" si="272"/>
        <v/>
      </c>
      <c r="W2936" s="660" t="str">
        <f t="shared" si="273"/>
        <v/>
      </c>
      <c r="X2936" s="660" t="str">
        <f t="shared" si="274"/>
        <v/>
      </c>
      <c r="Y2936" s="660" t="str">
        <f t="shared" si="275"/>
        <v/>
      </c>
    </row>
    <row r="2937" spans="1:25" ht="16" x14ac:dyDescent="0.2">
      <c r="A2937" s="679"/>
      <c r="B2937" s="679"/>
      <c r="C2937" s="715"/>
      <c r="D2937" s="715"/>
      <c r="S2937" s="660"/>
      <c r="T2937" s="660" t="str">
        <f t="shared" si="270"/>
        <v/>
      </c>
      <c r="U2937" s="660" t="str">
        <f t="shared" si="271"/>
        <v/>
      </c>
      <c r="V2937" s="660" t="str">
        <f t="shared" si="272"/>
        <v/>
      </c>
      <c r="W2937" s="660" t="str">
        <f t="shared" si="273"/>
        <v/>
      </c>
      <c r="X2937" s="660" t="str">
        <f t="shared" si="274"/>
        <v/>
      </c>
      <c r="Y2937" s="660" t="str">
        <f t="shared" si="275"/>
        <v/>
      </c>
    </row>
    <row r="2938" spans="1:25" ht="16" x14ac:dyDescent="0.2">
      <c r="A2938" s="679"/>
      <c r="B2938" s="679"/>
      <c r="C2938" s="715"/>
      <c r="D2938" s="715"/>
      <c r="S2938" s="660"/>
      <c r="T2938" s="660" t="str">
        <f t="shared" si="270"/>
        <v/>
      </c>
      <c r="U2938" s="660" t="str">
        <f t="shared" si="271"/>
        <v/>
      </c>
      <c r="V2938" s="660" t="str">
        <f t="shared" si="272"/>
        <v/>
      </c>
      <c r="W2938" s="660" t="str">
        <f t="shared" si="273"/>
        <v/>
      </c>
      <c r="X2938" s="660" t="str">
        <f t="shared" si="274"/>
        <v/>
      </c>
      <c r="Y2938" s="660" t="str">
        <f t="shared" si="275"/>
        <v/>
      </c>
    </row>
    <row r="2939" spans="1:25" ht="16" x14ac:dyDescent="0.2">
      <c r="A2939" s="679"/>
      <c r="B2939" s="679"/>
      <c r="C2939" s="715"/>
      <c r="D2939" s="715"/>
      <c r="S2939" s="660"/>
      <c r="T2939" s="660" t="str">
        <f t="shared" si="270"/>
        <v/>
      </c>
      <c r="U2939" s="660" t="str">
        <f t="shared" si="271"/>
        <v/>
      </c>
      <c r="V2939" s="660" t="str">
        <f t="shared" si="272"/>
        <v/>
      </c>
      <c r="W2939" s="660" t="str">
        <f t="shared" si="273"/>
        <v/>
      </c>
      <c r="X2939" s="660" t="str">
        <f t="shared" si="274"/>
        <v/>
      </c>
      <c r="Y2939" s="660" t="str">
        <f t="shared" si="275"/>
        <v/>
      </c>
    </row>
    <row r="2940" spans="1:25" ht="16" x14ac:dyDescent="0.2">
      <c r="A2940" s="679"/>
      <c r="B2940" s="679"/>
      <c r="C2940" s="715"/>
      <c r="D2940" s="715"/>
      <c r="S2940" s="660"/>
      <c r="T2940" s="660" t="str">
        <f t="shared" si="270"/>
        <v/>
      </c>
      <c r="U2940" s="660" t="str">
        <f t="shared" si="271"/>
        <v/>
      </c>
      <c r="V2940" s="660" t="str">
        <f t="shared" si="272"/>
        <v/>
      </c>
      <c r="W2940" s="660" t="str">
        <f t="shared" si="273"/>
        <v/>
      </c>
      <c r="X2940" s="660" t="str">
        <f t="shared" si="274"/>
        <v/>
      </c>
      <c r="Y2940" s="660" t="str">
        <f t="shared" si="275"/>
        <v/>
      </c>
    </row>
    <row r="2941" spans="1:25" ht="16" x14ac:dyDescent="0.2">
      <c r="A2941" s="679"/>
      <c r="B2941" s="679"/>
      <c r="C2941" s="715"/>
      <c r="D2941" s="715"/>
      <c r="S2941" s="660"/>
      <c r="T2941" s="660" t="str">
        <f t="shared" si="270"/>
        <v/>
      </c>
      <c r="U2941" s="660" t="str">
        <f t="shared" si="271"/>
        <v/>
      </c>
      <c r="V2941" s="660" t="str">
        <f t="shared" si="272"/>
        <v/>
      </c>
      <c r="W2941" s="660" t="str">
        <f t="shared" si="273"/>
        <v/>
      </c>
      <c r="X2941" s="660" t="str">
        <f t="shared" si="274"/>
        <v/>
      </c>
      <c r="Y2941" s="660" t="str">
        <f t="shared" si="275"/>
        <v/>
      </c>
    </row>
    <row r="2942" spans="1:25" ht="16" x14ac:dyDescent="0.2">
      <c r="A2942" s="679"/>
      <c r="B2942" s="679"/>
      <c r="C2942" s="715"/>
      <c r="D2942" s="715"/>
      <c r="S2942" s="660"/>
      <c r="T2942" s="660" t="str">
        <f t="shared" si="270"/>
        <v/>
      </c>
      <c r="U2942" s="660" t="str">
        <f t="shared" si="271"/>
        <v/>
      </c>
      <c r="V2942" s="660" t="str">
        <f t="shared" si="272"/>
        <v/>
      </c>
      <c r="W2942" s="660" t="str">
        <f t="shared" si="273"/>
        <v/>
      </c>
      <c r="X2942" s="660" t="str">
        <f t="shared" si="274"/>
        <v/>
      </c>
      <c r="Y2942" s="660" t="str">
        <f t="shared" si="275"/>
        <v/>
      </c>
    </row>
    <row r="2943" spans="1:25" ht="16" x14ac:dyDescent="0.2">
      <c r="A2943" s="679"/>
      <c r="B2943" s="679"/>
      <c r="C2943" s="715"/>
      <c r="D2943" s="715"/>
      <c r="S2943" s="660"/>
      <c r="T2943" s="660" t="str">
        <f t="shared" si="270"/>
        <v/>
      </c>
      <c r="U2943" s="660" t="str">
        <f t="shared" si="271"/>
        <v/>
      </c>
      <c r="V2943" s="660" t="str">
        <f t="shared" si="272"/>
        <v/>
      </c>
      <c r="W2943" s="660" t="str">
        <f t="shared" si="273"/>
        <v/>
      </c>
      <c r="X2943" s="660" t="str">
        <f t="shared" si="274"/>
        <v/>
      </c>
      <c r="Y2943" s="660" t="str">
        <f t="shared" si="275"/>
        <v/>
      </c>
    </row>
    <row r="2944" spans="1:25" ht="16" x14ac:dyDescent="0.2">
      <c r="A2944" s="679"/>
      <c r="B2944" s="679"/>
      <c r="C2944" s="715"/>
      <c r="D2944" s="715"/>
      <c r="S2944" s="660"/>
      <c r="T2944" s="660" t="str">
        <f t="shared" si="270"/>
        <v/>
      </c>
      <c r="U2944" s="660" t="str">
        <f t="shared" si="271"/>
        <v/>
      </c>
      <c r="V2944" s="660" t="str">
        <f t="shared" si="272"/>
        <v/>
      </c>
      <c r="W2944" s="660" t="str">
        <f t="shared" si="273"/>
        <v/>
      </c>
      <c r="X2944" s="660" t="str">
        <f t="shared" si="274"/>
        <v/>
      </c>
      <c r="Y2944" s="660" t="str">
        <f t="shared" si="275"/>
        <v/>
      </c>
    </row>
    <row r="2945" spans="1:25" ht="16" x14ac:dyDescent="0.2">
      <c r="A2945" s="679"/>
      <c r="B2945" s="679"/>
      <c r="C2945" s="715"/>
      <c r="D2945" s="715"/>
      <c r="S2945" s="660"/>
      <c r="T2945" s="660" t="str">
        <f t="shared" si="270"/>
        <v/>
      </c>
      <c r="U2945" s="660" t="str">
        <f t="shared" si="271"/>
        <v/>
      </c>
      <c r="V2945" s="660" t="str">
        <f t="shared" si="272"/>
        <v/>
      </c>
      <c r="W2945" s="660" t="str">
        <f t="shared" si="273"/>
        <v/>
      </c>
      <c r="X2945" s="660" t="str">
        <f t="shared" si="274"/>
        <v/>
      </c>
      <c r="Y2945" s="660" t="str">
        <f t="shared" si="275"/>
        <v/>
      </c>
    </row>
    <row r="2946" spans="1:25" ht="16" x14ac:dyDescent="0.2">
      <c r="A2946" s="679"/>
      <c r="B2946" s="679"/>
      <c r="C2946" s="715"/>
      <c r="D2946" s="715"/>
      <c r="S2946" s="660"/>
      <c r="T2946" s="660" t="str">
        <f t="shared" si="270"/>
        <v/>
      </c>
      <c r="U2946" s="660" t="str">
        <f t="shared" si="271"/>
        <v/>
      </c>
      <c r="V2946" s="660" t="str">
        <f t="shared" si="272"/>
        <v/>
      </c>
      <c r="W2946" s="660" t="str">
        <f t="shared" si="273"/>
        <v/>
      </c>
      <c r="X2946" s="660" t="str">
        <f t="shared" si="274"/>
        <v/>
      </c>
      <c r="Y2946" s="660" t="str">
        <f t="shared" si="275"/>
        <v/>
      </c>
    </row>
    <row r="2947" spans="1:25" ht="16" x14ac:dyDescent="0.2">
      <c r="A2947" s="679"/>
      <c r="B2947" s="679"/>
      <c r="C2947" s="715"/>
      <c r="D2947" s="715"/>
      <c r="S2947" s="660"/>
      <c r="T2947" s="660" t="str">
        <f t="shared" si="270"/>
        <v/>
      </c>
      <c r="U2947" s="660" t="str">
        <f t="shared" si="271"/>
        <v/>
      </c>
      <c r="V2947" s="660" t="str">
        <f t="shared" si="272"/>
        <v/>
      </c>
      <c r="W2947" s="660" t="str">
        <f t="shared" si="273"/>
        <v/>
      </c>
      <c r="X2947" s="660" t="str">
        <f t="shared" si="274"/>
        <v/>
      </c>
      <c r="Y2947" s="660" t="str">
        <f t="shared" si="275"/>
        <v/>
      </c>
    </row>
    <row r="2948" spans="1:25" ht="16" x14ac:dyDescent="0.2">
      <c r="A2948" s="679"/>
      <c r="B2948" s="679"/>
      <c r="C2948" s="715"/>
      <c r="D2948" s="715"/>
      <c r="S2948" s="660"/>
      <c r="T2948" s="660" t="str">
        <f t="shared" ref="T2948:T2999" si="276">IF(LEN($A2948)&gt;=2,LEFT($A2948,6),"")</f>
        <v/>
      </c>
      <c r="U2948" s="660" t="str">
        <f t="shared" ref="U2948:U2999" si="277">IF(LEN($A2948)&gt;=2,LEFT($A2948,5),"")</f>
        <v/>
      </c>
      <c r="V2948" s="660" t="str">
        <f t="shared" ref="V2948:V2999" si="278">IF(LEN($A2948)&gt;=2,LEFT($A2948,4),"")</f>
        <v/>
      </c>
      <c r="W2948" s="660" t="str">
        <f t="shared" ref="W2948:W2999" si="279">IF(LEN($A2948)&gt;=2,LEFT($A2948,3),"")</f>
        <v/>
      </c>
      <c r="X2948" s="660" t="str">
        <f t="shared" ref="X2948:X2999" si="280">IF(LEN($A2948)&gt;=2,LEFT($A2948,2),"")</f>
        <v/>
      </c>
      <c r="Y2948" s="660" t="str">
        <f t="shared" ref="Y2948:Y2999" si="281">IF(LEN($A2948)&gt;=2,LEFT($A2948,1),"")</f>
        <v/>
      </c>
    </row>
    <row r="2949" spans="1:25" ht="16" x14ac:dyDescent="0.2">
      <c r="A2949" s="679"/>
      <c r="B2949" s="679"/>
      <c r="C2949" s="715"/>
      <c r="D2949" s="715"/>
      <c r="S2949" s="660"/>
      <c r="T2949" s="660" t="str">
        <f t="shared" si="276"/>
        <v/>
      </c>
      <c r="U2949" s="660" t="str">
        <f t="shared" si="277"/>
        <v/>
      </c>
      <c r="V2949" s="660" t="str">
        <f t="shared" si="278"/>
        <v/>
      </c>
      <c r="W2949" s="660" t="str">
        <f t="shared" si="279"/>
        <v/>
      </c>
      <c r="X2949" s="660" t="str">
        <f t="shared" si="280"/>
        <v/>
      </c>
      <c r="Y2949" s="660" t="str">
        <f t="shared" si="281"/>
        <v/>
      </c>
    </row>
    <row r="2950" spans="1:25" ht="16" x14ac:dyDescent="0.2">
      <c r="A2950" s="679"/>
      <c r="B2950" s="679"/>
      <c r="C2950" s="715"/>
      <c r="D2950" s="715"/>
      <c r="S2950" s="660"/>
      <c r="T2950" s="660" t="str">
        <f t="shared" si="276"/>
        <v/>
      </c>
      <c r="U2950" s="660" t="str">
        <f t="shared" si="277"/>
        <v/>
      </c>
      <c r="V2950" s="660" t="str">
        <f t="shared" si="278"/>
        <v/>
      </c>
      <c r="W2950" s="660" t="str">
        <f t="shared" si="279"/>
        <v/>
      </c>
      <c r="X2950" s="660" t="str">
        <f t="shared" si="280"/>
        <v/>
      </c>
      <c r="Y2950" s="660" t="str">
        <f t="shared" si="281"/>
        <v/>
      </c>
    </row>
    <row r="2951" spans="1:25" ht="16" x14ac:dyDescent="0.2">
      <c r="A2951" s="679"/>
      <c r="B2951" s="679"/>
      <c r="C2951" s="715"/>
      <c r="D2951" s="715"/>
      <c r="S2951" s="660"/>
      <c r="T2951" s="660" t="str">
        <f t="shared" si="276"/>
        <v/>
      </c>
      <c r="U2951" s="660" t="str">
        <f t="shared" si="277"/>
        <v/>
      </c>
      <c r="V2951" s="660" t="str">
        <f t="shared" si="278"/>
        <v/>
      </c>
      <c r="W2951" s="660" t="str">
        <f t="shared" si="279"/>
        <v/>
      </c>
      <c r="X2951" s="660" t="str">
        <f t="shared" si="280"/>
        <v/>
      </c>
      <c r="Y2951" s="660" t="str">
        <f t="shared" si="281"/>
        <v/>
      </c>
    </row>
    <row r="2952" spans="1:25" ht="16" x14ac:dyDescent="0.2">
      <c r="A2952" s="679"/>
      <c r="B2952" s="679"/>
      <c r="C2952" s="715"/>
      <c r="D2952" s="715"/>
      <c r="S2952" s="660"/>
      <c r="T2952" s="660" t="str">
        <f t="shared" si="276"/>
        <v/>
      </c>
      <c r="U2952" s="660" t="str">
        <f t="shared" si="277"/>
        <v/>
      </c>
      <c r="V2952" s="660" t="str">
        <f t="shared" si="278"/>
        <v/>
      </c>
      <c r="W2952" s="660" t="str">
        <f t="shared" si="279"/>
        <v/>
      </c>
      <c r="X2952" s="660" t="str">
        <f t="shared" si="280"/>
        <v/>
      </c>
      <c r="Y2952" s="660" t="str">
        <f t="shared" si="281"/>
        <v/>
      </c>
    </row>
    <row r="2953" spans="1:25" ht="16" x14ac:dyDescent="0.2">
      <c r="A2953" s="679"/>
      <c r="B2953" s="679"/>
      <c r="C2953" s="715"/>
      <c r="D2953" s="715"/>
      <c r="S2953" s="660"/>
      <c r="T2953" s="660" t="str">
        <f t="shared" si="276"/>
        <v/>
      </c>
      <c r="U2953" s="660" t="str">
        <f t="shared" si="277"/>
        <v/>
      </c>
      <c r="V2953" s="660" t="str">
        <f t="shared" si="278"/>
        <v/>
      </c>
      <c r="W2953" s="660" t="str">
        <f t="shared" si="279"/>
        <v/>
      </c>
      <c r="X2953" s="660" t="str">
        <f t="shared" si="280"/>
        <v/>
      </c>
      <c r="Y2953" s="660" t="str">
        <f t="shared" si="281"/>
        <v/>
      </c>
    </row>
    <row r="2954" spans="1:25" ht="16" x14ac:dyDescent="0.2">
      <c r="A2954" s="679"/>
      <c r="B2954" s="679"/>
      <c r="C2954" s="715"/>
      <c r="D2954" s="715"/>
      <c r="S2954" s="660"/>
      <c r="T2954" s="660" t="str">
        <f t="shared" si="276"/>
        <v/>
      </c>
      <c r="U2954" s="660" t="str">
        <f t="shared" si="277"/>
        <v/>
      </c>
      <c r="V2954" s="660" t="str">
        <f t="shared" si="278"/>
        <v/>
      </c>
      <c r="W2954" s="660" t="str">
        <f t="shared" si="279"/>
        <v/>
      </c>
      <c r="X2954" s="660" t="str">
        <f t="shared" si="280"/>
        <v/>
      </c>
      <c r="Y2954" s="660" t="str">
        <f t="shared" si="281"/>
        <v/>
      </c>
    </row>
    <row r="2955" spans="1:25" ht="16" x14ac:dyDescent="0.2">
      <c r="A2955" s="679"/>
      <c r="B2955" s="679"/>
      <c r="C2955" s="715"/>
      <c r="D2955" s="715"/>
      <c r="S2955" s="660"/>
      <c r="T2955" s="660" t="str">
        <f t="shared" si="276"/>
        <v/>
      </c>
      <c r="U2955" s="660" t="str">
        <f t="shared" si="277"/>
        <v/>
      </c>
      <c r="V2955" s="660" t="str">
        <f t="shared" si="278"/>
        <v/>
      </c>
      <c r="W2955" s="660" t="str">
        <f t="shared" si="279"/>
        <v/>
      </c>
      <c r="X2955" s="660" t="str">
        <f t="shared" si="280"/>
        <v/>
      </c>
      <c r="Y2955" s="660" t="str">
        <f t="shared" si="281"/>
        <v/>
      </c>
    </row>
    <row r="2956" spans="1:25" ht="16" x14ac:dyDescent="0.2">
      <c r="A2956" s="679"/>
      <c r="B2956" s="679"/>
      <c r="C2956" s="715"/>
      <c r="D2956" s="715"/>
      <c r="S2956" s="660"/>
      <c r="T2956" s="660" t="str">
        <f t="shared" si="276"/>
        <v/>
      </c>
      <c r="U2956" s="660" t="str">
        <f t="shared" si="277"/>
        <v/>
      </c>
      <c r="V2956" s="660" t="str">
        <f t="shared" si="278"/>
        <v/>
      </c>
      <c r="W2956" s="660" t="str">
        <f t="shared" si="279"/>
        <v/>
      </c>
      <c r="X2956" s="660" t="str">
        <f t="shared" si="280"/>
        <v/>
      </c>
      <c r="Y2956" s="660" t="str">
        <f t="shared" si="281"/>
        <v/>
      </c>
    </row>
    <row r="2957" spans="1:25" ht="16" x14ac:dyDescent="0.2">
      <c r="A2957" s="679"/>
      <c r="B2957" s="679"/>
      <c r="C2957" s="715"/>
      <c r="D2957" s="715"/>
      <c r="S2957" s="660"/>
      <c r="T2957" s="660" t="str">
        <f t="shared" si="276"/>
        <v/>
      </c>
      <c r="U2957" s="660" t="str">
        <f t="shared" si="277"/>
        <v/>
      </c>
      <c r="V2957" s="660" t="str">
        <f t="shared" si="278"/>
        <v/>
      </c>
      <c r="W2957" s="660" t="str">
        <f t="shared" si="279"/>
        <v/>
      </c>
      <c r="X2957" s="660" t="str">
        <f t="shared" si="280"/>
        <v/>
      </c>
      <c r="Y2957" s="660" t="str">
        <f t="shared" si="281"/>
        <v/>
      </c>
    </row>
    <row r="2958" spans="1:25" ht="16" x14ac:dyDescent="0.2">
      <c r="A2958" s="679"/>
      <c r="B2958" s="679"/>
      <c r="C2958" s="715"/>
      <c r="D2958" s="715"/>
      <c r="S2958" s="660"/>
      <c r="T2958" s="660" t="str">
        <f t="shared" si="276"/>
        <v/>
      </c>
      <c r="U2958" s="660" t="str">
        <f t="shared" si="277"/>
        <v/>
      </c>
      <c r="V2958" s="660" t="str">
        <f t="shared" si="278"/>
        <v/>
      </c>
      <c r="W2958" s="660" t="str">
        <f t="shared" si="279"/>
        <v/>
      </c>
      <c r="X2958" s="660" t="str">
        <f t="shared" si="280"/>
        <v/>
      </c>
      <c r="Y2958" s="660" t="str">
        <f t="shared" si="281"/>
        <v/>
      </c>
    </row>
    <row r="2959" spans="1:25" ht="16" x14ac:dyDescent="0.2">
      <c r="A2959" s="679"/>
      <c r="B2959" s="679"/>
      <c r="C2959" s="715"/>
      <c r="D2959" s="715"/>
      <c r="S2959" s="660"/>
      <c r="T2959" s="660" t="str">
        <f t="shared" si="276"/>
        <v/>
      </c>
      <c r="U2959" s="660" t="str">
        <f t="shared" si="277"/>
        <v/>
      </c>
      <c r="V2959" s="660" t="str">
        <f t="shared" si="278"/>
        <v/>
      </c>
      <c r="W2959" s="660" t="str">
        <f t="shared" si="279"/>
        <v/>
      </c>
      <c r="X2959" s="660" t="str">
        <f t="shared" si="280"/>
        <v/>
      </c>
      <c r="Y2959" s="660" t="str">
        <f t="shared" si="281"/>
        <v/>
      </c>
    </row>
    <row r="2960" spans="1:25" ht="16" x14ac:dyDescent="0.2">
      <c r="A2960" s="679"/>
      <c r="B2960" s="679"/>
      <c r="C2960" s="715"/>
      <c r="D2960" s="715"/>
      <c r="S2960" s="660"/>
      <c r="T2960" s="660" t="str">
        <f t="shared" si="276"/>
        <v/>
      </c>
      <c r="U2960" s="660" t="str">
        <f t="shared" si="277"/>
        <v/>
      </c>
      <c r="V2960" s="660" t="str">
        <f t="shared" si="278"/>
        <v/>
      </c>
      <c r="W2960" s="660" t="str">
        <f t="shared" si="279"/>
        <v/>
      </c>
      <c r="X2960" s="660" t="str">
        <f t="shared" si="280"/>
        <v/>
      </c>
      <c r="Y2960" s="660" t="str">
        <f t="shared" si="281"/>
        <v/>
      </c>
    </row>
    <row r="2961" spans="1:25" ht="16" x14ac:dyDescent="0.2">
      <c r="A2961" s="679"/>
      <c r="B2961" s="679"/>
      <c r="C2961" s="715"/>
      <c r="D2961" s="715"/>
      <c r="S2961" s="660"/>
      <c r="T2961" s="660" t="str">
        <f t="shared" si="276"/>
        <v/>
      </c>
      <c r="U2961" s="660" t="str">
        <f t="shared" si="277"/>
        <v/>
      </c>
      <c r="V2961" s="660" t="str">
        <f t="shared" si="278"/>
        <v/>
      </c>
      <c r="W2961" s="660" t="str">
        <f t="shared" si="279"/>
        <v/>
      </c>
      <c r="X2961" s="660" t="str">
        <f t="shared" si="280"/>
        <v/>
      </c>
      <c r="Y2961" s="660" t="str">
        <f t="shared" si="281"/>
        <v/>
      </c>
    </row>
    <row r="2962" spans="1:25" ht="16" x14ac:dyDescent="0.2">
      <c r="A2962" s="679"/>
      <c r="B2962" s="679"/>
      <c r="C2962" s="715"/>
      <c r="D2962" s="715"/>
      <c r="S2962" s="660"/>
      <c r="T2962" s="660" t="str">
        <f t="shared" si="276"/>
        <v/>
      </c>
      <c r="U2962" s="660" t="str">
        <f t="shared" si="277"/>
        <v/>
      </c>
      <c r="V2962" s="660" t="str">
        <f t="shared" si="278"/>
        <v/>
      </c>
      <c r="W2962" s="660" t="str">
        <f t="shared" si="279"/>
        <v/>
      </c>
      <c r="X2962" s="660" t="str">
        <f t="shared" si="280"/>
        <v/>
      </c>
      <c r="Y2962" s="660" t="str">
        <f t="shared" si="281"/>
        <v/>
      </c>
    </row>
    <row r="2963" spans="1:25" ht="16" x14ac:dyDescent="0.2">
      <c r="A2963" s="679"/>
      <c r="B2963" s="679"/>
      <c r="C2963" s="715"/>
      <c r="D2963" s="715"/>
      <c r="S2963" s="660"/>
      <c r="T2963" s="660" t="str">
        <f t="shared" si="276"/>
        <v/>
      </c>
      <c r="U2963" s="660" t="str">
        <f t="shared" si="277"/>
        <v/>
      </c>
      <c r="V2963" s="660" t="str">
        <f t="shared" si="278"/>
        <v/>
      </c>
      <c r="W2963" s="660" t="str">
        <f t="shared" si="279"/>
        <v/>
      </c>
      <c r="X2963" s="660" t="str">
        <f t="shared" si="280"/>
        <v/>
      </c>
      <c r="Y2963" s="660" t="str">
        <f t="shared" si="281"/>
        <v/>
      </c>
    </row>
    <row r="2964" spans="1:25" ht="16" x14ac:dyDescent="0.2">
      <c r="A2964" s="679"/>
      <c r="B2964" s="679"/>
      <c r="C2964" s="715"/>
      <c r="D2964" s="715"/>
      <c r="S2964" s="660"/>
      <c r="T2964" s="660" t="str">
        <f t="shared" si="276"/>
        <v/>
      </c>
      <c r="U2964" s="660" t="str">
        <f t="shared" si="277"/>
        <v/>
      </c>
      <c r="V2964" s="660" t="str">
        <f t="shared" si="278"/>
        <v/>
      </c>
      <c r="W2964" s="660" t="str">
        <f t="shared" si="279"/>
        <v/>
      </c>
      <c r="X2964" s="660" t="str">
        <f t="shared" si="280"/>
        <v/>
      </c>
      <c r="Y2964" s="660" t="str">
        <f t="shared" si="281"/>
        <v/>
      </c>
    </row>
    <row r="2965" spans="1:25" ht="16" x14ac:dyDescent="0.2">
      <c r="A2965" s="679"/>
      <c r="B2965" s="679"/>
      <c r="C2965" s="715"/>
      <c r="D2965" s="715"/>
      <c r="S2965" s="660"/>
      <c r="T2965" s="660" t="str">
        <f t="shared" si="276"/>
        <v/>
      </c>
      <c r="U2965" s="660" t="str">
        <f t="shared" si="277"/>
        <v/>
      </c>
      <c r="V2965" s="660" t="str">
        <f t="shared" si="278"/>
        <v/>
      </c>
      <c r="W2965" s="660" t="str">
        <f t="shared" si="279"/>
        <v/>
      </c>
      <c r="X2965" s="660" t="str">
        <f t="shared" si="280"/>
        <v/>
      </c>
      <c r="Y2965" s="660" t="str">
        <f t="shared" si="281"/>
        <v/>
      </c>
    </row>
    <row r="2966" spans="1:25" ht="16" x14ac:dyDescent="0.2">
      <c r="A2966" s="679"/>
      <c r="B2966" s="679"/>
      <c r="C2966" s="715"/>
      <c r="D2966" s="715"/>
      <c r="S2966" s="660"/>
      <c r="T2966" s="660" t="str">
        <f t="shared" si="276"/>
        <v/>
      </c>
      <c r="U2966" s="660" t="str">
        <f t="shared" si="277"/>
        <v/>
      </c>
      <c r="V2966" s="660" t="str">
        <f t="shared" si="278"/>
        <v/>
      </c>
      <c r="W2966" s="660" t="str">
        <f t="shared" si="279"/>
        <v/>
      </c>
      <c r="X2966" s="660" t="str">
        <f t="shared" si="280"/>
        <v/>
      </c>
      <c r="Y2966" s="660" t="str">
        <f t="shared" si="281"/>
        <v/>
      </c>
    </row>
    <row r="2967" spans="1:25" ht="16" x14ac:dyDescent="0.2">
      <c r="A2967" s="679"/>
      <c r="B2967" s="679"/>
      <c r="C2967" s="715"/>
      <c r="D2967" s="715"/>
      <c r="S2967" s="660"/>
      <c r="T2967" s="660" t="str">
        <f t="shared" si="276"/>
        <v/>
      </c>
      <c r="U2967" s="660" t="str">
        <f t="shared" si="277"/>
        <v/>
      </c>
      <c r="V2967" s="660" t="str">
        <f t="shared" si="278"/>
        <v/>
      </c>
      <c r="W2967" s="660" t="str">
        <f t="shared" si="279"/>
        <v/>
      </c>
      <c r="X2967" s="660" t="str">
        <f t="shared" si="280"/>
        <v/>
      </c>
      <c r="Y2967" s="660" t="str">
        <f t="shared" si="281"/>
        <v/>
      </c>
    </row>
    <row r="2968" spans="1:25" ht="16" x14ac:dyDescent="0.2">
      <c r="A2968" s="679"/>
      <c r="B2968" s="679"/>
      <c r="C2968" s="715"/>
      <c r="D2968" s="715"/>
      <c r="S2968" s="660"/>
      <c r="T2968" s="660" t="str">
        <f t="shared" si="276"/>
        <v/>
      </c>
      <c r="U2968" s="660" t="str">
        <f t="shared" si="277"/>
        <v/>
      </c>
      <c r="V2968" s="660" t="str">
        <f t="shared" si="278"/>
        <v/>
      </c>
      <c r="W2968" s="660" t="str">
        <f t="shared" si="279"/>
        <v/>
      </c>
      <c r="X2968" s="660" t="str">
        <f t="shared" si="280"/>
        <v/>
      </c>
      <c r="Y2968" s="660" t="str">
        <f t="shared" si="281"/>
        <v/>
      </c>
    </row>
    <row r="2969" spans="1:25" ht="16" x14ac:dyDescent="0.2">
      <c r="A2969" s="679"/>
      <c r="B2969" s="679"/>
      <c r="C2969" s="715"/>
      <c r="D2969" s="715"/>
      <c r="S2969" s="660"/>
      <c r="T2969" s="660" t="str">
        <f t="shared" si="276"/>
        <v/>
      </c>
      <c r="U2969" s="660" t="str">
        <f t="shared" si="277"/>
        <v/>
      </c>
      <c r="V2969" s="660" t="str">
        <f t="shared" si="278"/>
        <v/>
      </c>
      <c r="W2969" s="660" t="str">
        <f t="shared" si="279"/>
        <v/>
      </c>
      <c r="X2969" s="660" t="str">
        <f t="shared" si="280"/>
        <v/>
      </c>
      <c r="Y2969" s="660" t="str">
        <f t="shared" si="281"/>
        <v/>
      </c>
    </row>
    <row r="2970" spans="1:25" ht="16" x14ac:dyDescent="0.2">
      <c r="A2970" s="679"/>
      <c r="B2970" s="679"/>
      <c r="C2970" s="715"/>
      <c r="D2970" s="715"/>
      <c r="S2970" s="660"/>
      <c r="T2970" s="660" t="str">
        <f t="shared" si="276"/>
        <v/>
      </c>
      <c r="U2970" s="660" t="str">
        <f t="shared" si="277"/>
        <v/>
      </c>
      <c r="V2970" s="660" t="str">
        <f t="shared" si="278"/>
        <v/>
      </c>
      <c r="W2970" s="660" t="str">
        <f t="shared" si="279"/>
        <v/>
      </c>
      <c r="X2970" s="660" t="str">
        <f t="shared" si="280"/>
        <v/>
      </c>
      <c r="Y2970" s="660" t="str">
        <f t="shared" si="281"/>
        <v/>
      </c>
    </row>
    <row r="2971" spans="1:25" ht="16" x14ac:dyDescent="0.2">
      <c r="A2971" s="679"/>
      <c r="B2971" s="679"/>
      <c r="C2971" s="715"/>
      <c r="D2971" s="715"/>
      <c r="S2971" s="660"/>
      <c r="T2971" s="660" t="str">
        <f t="shared" si="276"/>
        <v/>
      </c>
      <c r="U2971" s="660" t="str">
        <f t="shared" si="277"/>
        <v/>
      </c>
      <c r="V2971" s="660" t="str">
        <f t="shared" si="278"/>
        <v/>
      </c>
      <c r="W2971" s="660" t="str">
        <f t="shared" si="279"/>
        <v/>
      </c>
      <c r="X2971" s="660" t="str">
        <f t="shared" si="280"/>
        <v/>
      </c>
      <c r="Y2971" s="660" t="str">
        <f t="shared" si="281"/>
        <v/>
      </c>
    </row>
    <row r="2972" spans="1:25" ht="16" x14ac:dyDescent="0.2">
      <c r="A2972" s="679"/>
      <c r="B2972" s="679"/>
      <c r="C2972" s="715"/>
      <c r="D2972" s="715"/>
      <c r="S2972" s="660"/>
      <c r="T2972" s="660" t="str">
        <f t="shared" si="276"/>
        <v/>
      </c>
      <c r="U2972" s="660" t="str">
        <f t="shared" si="277"/>
        <v/>
      </c>
      <c r="V2972" s="660" t="str">
        <f t="shared" si="278"/>
        <v/>
      </c>
      <c r="W2972" s="660" t="str">
        <f t="shared" si="279"/>
        <v/>
      </c>
      <c r="X2972" s="660" t="str">
        <f t="shared" si="280"/>
        <v/>
      </c>
      <c r="Y2972" s="660" t="str">
        <f t="shared" si="281"/>
        <v/>
      </c>
    </row>
    <row r="2973" spans="1:25" ht="16" x14ac:dyDescent="0.2">
      <c r="A2973" s="679"/>
      <c r="B2973" s="679"/>
      <c r="C2973" s="715"/>
      <c r="D2973" s="715"/>
      <c r="S2973" s="660"/>
      <c r="T2973" s="660" t="str">
        <f t="shared" si="276"/>
        <v/>
      </c>
      <c r="U2973" s="660" t="str">
        <f t="shared" si="277"/>
        <v/>
      </c>
      <c r="V2973" s="660" t="str">
        <f t="shared" si="278"/>
        <v/>
      </c>
      <c r="W2973" s="660" t="str">
        <f t="shared" si="279"/>
        <v/>
      </c>
      <c r="X2973" s="660" t="str">
        <f t="shared" si="280"/>
        <v/>
      </c>
      <c r="Y2973" s="660" t="str">
        <f t="shared" si="281"/>
        <v/>
      </c>
    </row>
    <row r="2974" spans="1:25" ht="16" x14ac:dyDescent="0.2">
      <c r="A2974" s="679"/>
      <c r="B2974" s="679"/>
      <c r="C2974" s="715"/>
      <c r="D2974" s="715"/>
      <c r="S2974" s="660"/>
      <c r="T2974" s="660" t="str">
        <f t="shared" si="276"/>
        <v/>
      </c>
      <c r="U2974" s="660" t="str">
        <f t="shared" si="277"/>
        <v/>
      </c>
      <c r="V2974" s="660" t="str">
        <f t="shared" si="278"/>
        <v/>
      </c>
      <c r="W2974" s="660" t="str">
        <f t="shared" si="279"/>
        <v/>
      </c>
      <c r="X2974" s="660" t="str">
        <f t="shared" si="280"/>
        <v/>
      </c>
      <c r="Y2974" s="660" t="str">
        <f t="shared" si="281"/>
        <v/>
      </c>
    </row>
    <row r="2975" spans="1:25" ht="16" x14ac:dyDescent="0.2">
      <c r="A2975" s="679"/>
      <c r="B2975" s="679"/>
      <c r="C2975" s="715"/>
      <c r="D2975" s="715"/>
      <c r="S2975" s="660"/>
      <c r="T2975" s="660" t="str">
        <f t="shared" si="276"/>
        <v/>
      </c>
      <c r="U2975" s="660" t="str">
        <f t="shared" si="277"/>
        <v/>
      </c>
      <c r="V2975" s="660" t="str">
        <f t="shared" si="278"/>
        <v/>
      </c>
      <c r="W2975" s="660" t="str">
        <f t="shared" si="279"/>
        <v/>
      </c>
      <c r="X2975" s="660" t="str">
        <f t="shared" si="280"/>
        <v/>
      </c>
      <c r="Y2975" s="660" t="str">
        <f t="shared" si="281"/>
        <v/>
      </c>
    </row>
    <row r="2976" spans="1:25" ht="16" x14ac:dyDescent="0.2">
      <c r="A2976" s="679"/>
      <c r="B2976" s="679"/>
      <c r="C2976" s="715"/>
      <c r="D2976" s="715"/>
      <c r="S2976" s="660"/>
      <c r="T2976" s="660" t="str">
        <f t="shared" si="276"/>
        <v/>
      </c>
      <c r="U2976" s="660" t="str">
        <f t="shared" si="277"/>
        <v/>
      </c>
      <c r="V2976" s="660" t="str">
        <f t="shared" si="278"/>
        <v/>
      </c>
      <c r="W2976" s="660" t="str">
        <f t="shared" si="279"/>
        <v/>
      </c>
      <c r="X2976" s="660" t="str">
        <f t="shared" si="280"/>
        <v/>
      </c>
      <c r="Y2976" s="660" t="str">
        <f t="shared" si="281"/>
        <v/>
      </c>
    </row>
    <row r="2977" spans="1:25" ht="16" x14ac:dyDescent="0.2">
      <c r="A2977" s="679"/>
      <c r="B2977" s="679"/>
      <c r="C2977" s="715"/>
      <c r="D2977" s="715"/>
      <c r="S2977" s="660"/>
      <c r="T2977" s="660" t="str">
        <f t="shared" si="276"/>
        <v/>
      </c>
      <c r="U2977" s="660" t="str">
        <f t="shared" si="277"/>
        <v/>
      </c>
      <c r="V2977" s="660" t="str">
        <f t="shared" si="278"/>
        <v/>
      </c>
      <c r="W2977" s="660" t="str">
        <f t="shared" si="279"/>
        <v/>
      </c>
      <c r="X2977" s="660" t="str">
        <f t="shared" si="280"/>
        <v/>
      </c>
      <c r="Y2977" s="660" t="str">
        <f t="shared" si="281"/>
        <v/>
      </c>
    </row>
    <row r="2978" spans="1:25" ht="16" x14ac:dyDescent="0.2">
      <c r="A2978" s="679"/>
      <c r="B2978" s="679"/>
      <c r="C2978" s="715"/>
      <c r="D2978" s="715"/>
      <c r="S2978" s="660"/>
      <c r="T2978" s="660" t="str">
        <f t="shared" si="276"/>
        <v/>
      </c>
      <c r="U2978" s="660" t="str">
        <f t="shared" si="277"/>
        <v/>
      </c>
      <c r="V2978" s="660" t="str">
        <f t="shared" si="278"/>
        <v/>
      </c>
      <c r="W2978" s="660" t="str">
        <f t="shared" si="279"/>
        <v/>
      </c>
      <c r="X2978" s="660" t="str">
        <f t="shared" si="280"/>
        <v/>
      </c>
      <c r="Y2978" s="660" t="str">
        <f t="shared" si="281"/>
        <v/>
      </c>
    </row>
    <row r="2979" spans="1:25" ht="16" x14ac:dyDescent="0.2">
      <c r="A2979" s="679"/>
      <c r="B2979" s="679"/>
      <c r="C2979" s="715"/>
      <c r="D2979" s="715"/>
      <c r="S2979" s="660"/>
      <c r="T2979" s="660" t="str">
        <f t="shared" si="276"/>
        <v/>
      </c>
      <c r="U2979" s="660" t="str">
        <f t="shared" si="277"/>
        <v/>
      </c>
      <c r="V2979" s="660" t="str">
        <f t="shared" si="278"/>
        <v/>
      </c>
      <c r="W2979" s="660" t="str">
        <f t="shared" si="279"/>
        <v/>
      </c>
      <c r="X2979" s="660" t="str">
        <f t="shared" si="280"/>
        <v/>
      </c>
      <c r="Y2979" s="660" t="str">
        <f t="shared" si="281"/>
        <v/>
      </c>
    </row>
    <row r="2980" spans="1:25" ht="16" x14ac:dyDescent="0.2">
      <c r="A2980" s="679"/>
      <c r="B2980" s="679"/>
      <c r="C2980" s="715"/>
      <c r="D2980" s="715"/>
      <c r="S2980" s="660"/>
      <c r="T2980" s="660" t="str">
        <f t="shared" si="276"/>
        <v/>
      </c>
      <c r="U2980" s="660" t="str">
        <f t="shared" si="277"/>
        <v/>
      </c>
      <c r="V2980" s="660" t="str">
        <f t="shared" si="278"/>
        <v/>
      </c>
      <c r="W2980" s="660" t="str">
        <f t="shared" si="279"/>
        <v/>
      </c>
      <c r="X2980" s="660" t="str">
        <f t="shared" si="280"/>
        <v/>
      </c>
      <c r="Y2980" s="660" t="str">
        <f t="shared" si="281"/>
        <v/>
      </c>
    </row>
    <row r="2981" spans="1:25" ht="16" x14ac:dyDescent="0.2">
      <c r="A2981" s="679"/>
      <c r="B2981" s="679"/>
      <c r="C2981" s="715"/>
      <c r="D2981" s="715"/>
      <c r="S2981" s="660"/>
      <c r="T2981" s="660" t="str">
        <f t="shared" si="276"/>
        <v/>
      </c>
      <c r="U2981" s="660" t="str">
        <f t="shared" si="277"/>
        <v/>
      </c>
      <c r="V2981" s="660" t="str">
        <f t="shared" si="278"/>
        <v/>
      </c>
      <c r="W2981" s="660" t="str">
        <f t="shared" si="279"/>
        <v/>
      </c>
      <c r="X2981" s="660" t="str">
        <f t="shared" si="280"/>
        <v/>
      </c>
      <c r="Y2981" s="660" t="str">
        <f t="shared" si="281"/>
        <v/>
      </c>
    </row>
    <row r="2982" spans="1:25" ht="16" x14ac:dyDescent="0.2">
      <c r="A2982" s="679"/>
      <c r="B2982" s="679"/>
      <c r="C2982" s="715"/>
      <c r="D2982" s="715"/>
      <c r="S2982" s="660"/>
      <c r="T2982" s="660" t="str">
        <f t="shared" si="276"/>
        <v/>
      </c>
      <c r="U2982" s="660" t="str">
        <f t="shared" si="277"/>
        <v/>
      </c>
      <c r="V2982" s="660" t="str">
        <f t="shared" si="278"/>
        <v/>
      </c>
      <c r="W2982" s="660" t="str">
        <f t="shared" si="279"/>
        <v/>
      </c>
      <c r="X2982" s="660" t="str">
        <f t="shared" si="280"/>
        <v/>
      </c>
      <c r="Y2982" s="660" t="str">
        <f t="shared" si="281"/>
        <v/>
      </c>
    </row>
    <row r="2983" spans="1:25" ht="16" x14ac:dyDescent="0.2">
      <c r="A2983" s="679"/>
      <c r="B2983" s="679"/>
      <c r="C2983" s="715"/>
      <c r="D2983" s="715"/>
      <c r="S2983" s="660"/>
      <c r="T2983" s="660" t="str">
        <f t="shared" si="276"/>
        <v/>
      </c>
      <c r="U2983" s="660" t="str">
        <f t="shared" si="277"/>
        <v/>
      </c>
      <c r="V2983" s="660" t="str">
        <f t="shared" si="278"/>
        <v/>
      </c>
      <c r="W2983" s="660" t="str">
        <f t="shared" si="279"/>
        <v/>
      </c>
      <c r="X2983" s="660" t="str">
        <f t="shared" si="280"/>
        <v/>
      </c>
      <c r="Y2983" s="660" t="str">
        <f t="shared" si="281"/>
        <v/>
      </c>
    </row>
    <row r="2984" spans="1:25" ht="16" x14ac:dyDescent="0.2">
      <c r="A2984" s="679"/>
      <c r="B2984" s="679"/>
      <c r="C2984" s="715"/>
      <c r="D2984" s="715"/>
      <c r="S2984" s="660"/>
      <c r="T2984" s="660" t="str">
        <f t="shared" si="276"/>
        <v/>
      </c>
      <c r="U2984" s="660" t="str">
        <f t="shared" si="277"/>
        <v/>
      </c>
      <c r="V2984" s="660" t="str">
        <f t="shared" si="278"/>
        <v/>
      </c>
      <c r="W2984" s="660" t="str">
        <f t="shared" si="279"/>
        <v/>
      </c>
      <c r="X2984" s="660" t="str">
        <f t="shared" si="280"/>
        <v/>
      </c>
      <c r="Y2984" s="660" t="str">
        <f t="shared" si="281"/>
        <v/>
      </c>
    </row>
    <row r="2985" spans="1:25" ht="16" x14ac:dyDescent="0.2">
      <c r="A2985" s="679"/>
      <c r="B2985" s="679"/>
      <c r="C2985" s="715"/>
      <c r="D2985" s="715"/>
      <c r="S2985" s="660"/>
      <c r="T2985" s="660" t="str">
        <f t="shared" si="276"/>
        <v/>
      </c>
      <c r="U2985" s="660" t="str">
        <f t="shared" si="277"/>
        <v/>
      </c>
      <c r="V2985" s="660" t="str">
        <f t="shared" si="278"/>
        <v/>
      </c>
      <c r="W2985" s="660" t="str">
        <f t="shared" si="279"/>
        <v/>
      </c>
      <c r="X2985" s="660" t="str">
        <f t="shared" si="280"/>
        <v/>
      </c>
      <c r="Y2985" s="660" t="str">
        <f t="shared" si="281"/>
        <v/>
      </c>
    </row>
    <row r="2986" spans="1:25" ht="16" x14ac:dyDescent="0.2">
      <c r="A2986" s="679"/>
      <c r="B2986" s="679"/>
      <c r="C2986" s="715"/>
      <c r="D2986" s="715"/>
      <c r="S2986" s="660"/>
      <c r="T2986" s="660" t="str">
        <f t="shared" si="276"/>
        <v/>
      </c>
      <c r="U2986" s="660" t="str">
        <f t="shared" si="277"/>
        <v/>
      </c>
      <c r="V2986" s="660" t="str">
        <f t="shared" si="278"/>
        <v/>
      </c>
      <c r="W2986" s="660" t="str">
        <f t="shared" si="279"/>
        <v/>
      </c>
      <c r="X2986" s="660" t="str">
        <f t="shared" si="280"/>
        <v/>
      </c>
      <c r="Y2986" s="660" t="str">
        <f t="shared" si="281"/>
        <v/>
      </c>
    </row>
    <row r="2987" spans="1:25" ht="16" x14ac:dyDescent="0.2">
      <c r="A2987" s="679"/>
      <c r="B2987" s="679"/>
      <c r="C2987" s="715"/>
      <c r="D2987" s="715"/>
      <c r="S2987" s="660"/>
      <c r="T2987" s="660" t="str">
        <f t="shared" si="276"/>
        <v/>
      </c>
      <c r="U2987" s="660" t="str">
        <f t="shared" si="277"/>
        <v/>
      </c>
      <c r="V2987" s="660" t="str">
        <f t="shared" si="278"/>
        <v/>
      </c>
      <c r="W2987" s="660" t="str">
        <f t="shared" si="279"/>
        <v/>
      </c>
      <c r="X2987" s="660" t="str">
        <f t="shared" si="280"/>
        <v/>
      </c>
      <c r="Y2987" s="660" t="str">
        <f t="shared" si="281"/>
        <v/>
      </c>
    </row>
    <row r="2988" spans="1:25" ht="16" x14ac:dyDescent="0.2">
      <c r="A2988" s="679"/>
      <c r="B2988" s="679"/>
      <c r="C2988" s="715"/>
      <c r="D2988" s="715"/>
      <c r="S2988" s="660"/>
      <c r="T2988" s="660" t="str">
        <f t="shared" si="276"/>
        <v/>
      </c>
      <c r="U2988" s="660" t="str">
        <f t="shared" si="277"/>
        <v/>
      </c>
      <c r="V2988" s="660" t="str">
        <f t="shared" si="278"/>
        <v/>
      </c>
      <c r="W2988" s="660" t="str">
        <f t="shared" si="279"/>
        <v/>
      </c>
      <c r="X2988" s="660" t="str">
        <f t="shared" si="280"/>
        <v/>
      </c>
      <c r="Y2988" s="660" t="str">
        <f t="shared" si="281"/>
        <v/>
      </c>
    </row>
    <row r="2989" spans="1:25" ht="16" x14ac:dyDescent="0.2">
      <c r="A2989" s="679"/>
      <c r="B2989" s="679"/>
      <c r="C2989" s="715"/>
      <c r="D2989" s="715"/>
      <c r="S2989" s="660"/>
      <c r="T2989" s="660" t="str">
        <f t="shared" si="276"/>
        <v/>
      </c>
      <c r="U2989" s="660" t="str">
        <f t="shared" si="277"/>
        <v/>
      </c>
      <c r="V2989" s="660" t="str">
        <f t="shared" si="278"/>
        <v/>
      </c>
      <c r="W2989" s="660" t="str">
        <f t="shared" si="279"/>
        <v/>
      </c>
      <c r="X2989" s="660" t="str">
        <f t="shared" si="280"/>
        <v/>
      </c>
      <c r="Y2989" s="660" t="str">
        <f t="shared" si="281"/>
        <v/>
      </c>
    </row>
    <row r="2990" spans="1:25" ht="16" x14ac:dyDescent="0.2">
      <c r="A2990" s="679"/>
      <c r="B2990" s="679"/>
      <c r="C2990" s="715"/>
      <c r="D2990" s="715"/>
      <c r="S2990" s="660"/>
      <c r="T2990" s="660" t="str">
        <f t="shared" si="276"/>
        <v/>
      </c>
      <c r="U2990" s="660" t="str">
        <f t="shared" si="277"/>
        <v/>
      </c>
      <c r="V2990" s="660" t="str">
        <f t="shared" si="278"/>
        <v/>
      </c>
      <c r="W2990" s="660" t="str">
        <f t="shared" si="279"/>
        <v/>
      </c>
      <c r="X2990" s="660" t="str">
        <f t="shared" si="280"/>
        <v/>
      </c>
      <c r="Y2990" s="660" t="str">
        <f t="shared" si="281"/>
        <v/>
      </c>
    </row>
    <row r="2991" spans="1:25" ht="16" x14ac:dyDescent="0.2">
      <c r="A2991" s="679"/>
      <c r="B2991" s="679"/>
      <c r="C2991" s="715"/>
      <c r="D2991" s="715"/>
      <c r="S2991" s="660"/>
      <c r="T2991" s="660" t="str">
        <f t="shared" si="276"/>
        <v/>
      </c>
      <c r="U2991" s="660" t="str">
        <f t="shared" si="277"/>
        <v/>
      </c>
      <c r="V2991" s="660" t="str">
        <f t="shared" si="278"/>
        <v/>
      </c>
      <c r="W2991" s="660" t="str">
        <f t="shared" si="279"/>
        <v/>
      </c>
      <c r="X2991" s="660" t="str">
        <f t="shared" si="280"/>
        <v/>
      </c>
      <c r="Y2991" s="660" t="str">
        <f t="shared" si="281"/>
        <v/>
      </c>
    </row>
    <row r="2992" spans="1:25" ht="16" x14ac:dyDescent="0.2">
      <c r="A2992" s="679"/>
      <c r="B2992" s="679"/>
      <c r="C2992" s="715"/>
      <c r="D2992" s="715"/>
      <c r="S2992" s="660"/>
      <c r="T2992" s="660" t="str">
        <f t="shared" si="276"/>
        <v/>
      </c>
      <c r="U2992" s="660" t="str">
        <f t="shared" si="277"/>
        <v/>
      </c>
      <c r="V2992" s="660" t="str">
        <f t="shared" si="278"/>
        <v/>
      </c>
      <c r="W2992" s="660" t="str">
        <f t="shared" si="279"/>
        <v/>
      </c>
      <c r="X2992" s="660" t="str">
        <f t="shared" si="280"/>
        <v/>
      </c>
      <c r="Y2992" s="660" t="str">
        <f t="shared" si="281"/>
        <v/>
      </c>
    </row>
    <row r="2993" spans="1:25" ht="16" x14ac:dyDescent="0.2">
      <c r="A2993" s="679"/>
      <c r="B2993" s="679"/>
      <c r="C2993" s="715"/>
      <c r="D2993" s="715"/>
      <c r="S2993" s="660"/>
      <c r="T2993" s="660" t="str">
        <f t="shared" si="276"/>
        <v/>
      </c>
      <c r="U2993" s="660" t="str">
        <f t="shared" si="277"/>
        <v/>
      </c>
      <c r="V2993" s="660" t="str">
        <f t="shared" si="278"/>
        <v/>
      </c>
      <c r="W2993" s="660" t="str">
        <f t="shared" si="279"/>
        <v/>
      </c>
      <c r="X2993" s="660" t="str">
        <f t="shared" si="280"/>
        <v/>
      </c>
      <c r="Y2993" s="660" t="str">
        <f t="shared" si="281"/>
        <v/>
      </c>
    </row>
    <row r="2994" spans="1:25" ht="16" x14ac:dyDescent="0.2">
      <c r="A2994" s="679"/>
      <c r="B2994" s="679"/>
      <c r="C2994" s="715"/>
      <c r="D2994" s="715"/>
      <c r="S2994" s="660"/>
      <c r="T2994" s="660" t="str">
        <f t="shared" si="276"/>
        <v/>
      </c>
      <c r="U2994" s="660" t="str">
        <f t="shared" si="277"/>
        <v/>
      </c>
      <c r="V2994" s="660" t="str">
        <f t="shared" si="278"/>
        <v/>
      </c>
      <c r="W2994" s="660" t="str">
        <f t="shared" si="279"/>
        <v/>
      </c>
      <c r="X2994" s="660" t="str">
        <f t="shared" si="280"/>
        <v/>
      </c>
      <c r="Y2994" s="660" t="str">
        <f t="shared" si="281"/>
        <v/>
      </c>
    </row>
    <row r="2995" spans="1:25" ht="16" x14ac:dyDescent="0.2">
      <c r="A2995" s="679"/>
      <c r="B2995" s="679"/>
      <c r="C2995" s="715"/>
      <c r="D2995" s="715"/>
      <c r="S2995" s="660"/>
      <c r="T2995" s="660" t="str">
        <f t="shared" si="276"/>
        <v/>
      </c>
      <c r="U2995" s="660" t="str">
        <f t="shared" si="277"/>
        <v/>
      </c>
      <c r="V2995" s="660" t="str">
        <f t="shared" si="278"/>
        <v/>
      </c>
      <c r="W2995" s="660" t="str">
        <f t="shared" si="279"/>
        <v/>
      </c>
      <c r="X2995" s="660" t="str">
        <f t="shared" si="280"/>
        <v/>
      </c>
      <c r="Y2995" s="660" t="str">
        <f t="shared" si="281"/>
        <v/>
      </c>
    </row>
    <row r="2996" spans="1:25" ht="16" x14ac:dyDescent="0.2">
      <c r="A2996" s="679"/>
      <c r="B2996" s="679"/>
      <c r="C2996" s="715"/>
      <c r="D2996" s="715"/>
      <c r="S2996" s="660"/>
      <c r="T2996" s="660" t="str">
        <f t="shared" si="276"/>
        <v/>
      </c>
      <c r="U2996" s="660" t="str">
        <f t="shared" si="277"/>
        <v/>
      </c>
      <c r="V2996" s="660" t="str">
        <f t="shared" si="278"/>
        <v/>
      </c>
      <c r="W2996" s="660" t="str">
        <f t="shared" si="279"/>
        <v/>
      </c>
      <c r="X2996" s="660" t="str">
        <f t="shared" si="280"/>
        <v/>
      </c>
      <c r="Y2996" s="660" t="str">
        <f t="shared" si="281"/>
        <v/>
      </c>
    </row>
    <row r="2997" spans="1:25" ht="16" x14ac:dyDescent="0.2">
      <c r="A2997" s="679"/>
      <c r="B2997" s="679"/>
      <c r="C2997" s="715"/>
      <c r="D2997" s="715"/>
      <c r="S2997" s="660"/>
      <c r="T2997" s="660" t="str">
        <f t="shared" si="276"/>
        <v/>
      </c>
      <c r="U2997" s="660" t="str">
        <f t="shared" si="277"/>
        <v/>
      </c>
      <c r="V2997" s="660" t="str">
        <f t="shared" si="278"/>
        <v/>
      </c>
      <c r="W2997" s="660" t="str">
        <f t="shared" si="279"/>
        <v/>
      </c>
      <c r="X2997" s="660" t="str">
        <f t="shared" si="280"/>
        <v/>
      </c>
      <c r="Y2997" s="660" t="str">
        <f t="shared" si="281"/>
        <v/>
      </c>
    </row>
    <row r="2998" spans="1:25" ht="16" x14ac:dyDescent="0.2">
      <c r="A2998" s="679"/>
      <c r="B2998" s="679"/>
      <c r="C2998" s="715"/>
      <c r="D2998" s="715"/>
      <c r="S2998" s="660"/>
      <c r="T2998" s="660" t="str">
        <f t="shared" si="276"/>
        <v/>
      </c>
      <c r="U2998" s="660" t="str">
        <f t="shared" si="277"/>
        <v/>
      </c>
      <c r="V2998" s="660" t="str">
        <f t="shared" si="278"/>
        <v/>
      </c>
      <c r="W2998" s="660" t="str">
        <f t="shared" si="279"/>
        <v/>
      </c>
      <c r="X2998" s="660" t="str">
        <f t="shared" si="280"/>
        <v/>
      </c>
      <c r="Y2998" s="660" t="str">
        <f t="shared" si="281"/>
        <v/>
      </c>
    </row>
    <row r="2999" spans="1:25" ht="16" x14ac:dyDescent="0.2">
      <c r="A2999" s="679"/>
      <c r="B2999" s="679"/>
      <c r="C2999" s="715"/>
      <c r="D2999" s="715"/>
      <c r="S2999" s="660"/>
      <c r="T2999" s="660" t="str">
        <f t="shared" si="276"/>
        <v/>
      </c>
      <c r="U2999" s="660" t="str">
        <f t="shared" si="277"/>
        <v/>
      </c>
      <c r="V2999" s="660" t="str">
        <f t="shared" si="278"/>
        <v/>
      </c>
      <c r="W2999" s="660" t="str">
        <f t="shared" si="279"/>
        <v/>
      </c>
      <c r="X2999" s="660" t="str">
        <f t="shared" si="280"/>
        <v/>
      </c>
      <c r="Y2999" s="660" t="str">
        <f t="shared" si="281"/>
        <v/>
      </c>
    </row>
    <row r="3000" spans="1:25" ht="16" x14ac:dyDescent="0.2">
      <c r="A3000" s="679"/>
      <c r="B3000" s="679"/>
      <c r="C3000" s="715"/>
      <c r="D3000" s="715"/>
      <c r="S3000" s="660"/>
      <c r="T3000" s="660"/>
      <c r="U3000" s="660"/>
      <c r="V3000" s="660"/>
      <c r="W3000" s="660"/>
      <c r="X3000" s="660"/>
      <c r="Y3000" s="660"/>
    </row>
  </sheetData>
  <mergeCells count="5">
    <mergeCell ref="T1:T2"/>
    <mergeCell ref="A1:A2"/>
    <mergeCell ref="B1:B2"/>
    <mergeCell ref="C1:D1"/>
    <mergeCell ref="S1:S2"/>
  </mergeCells>
  <pageMargins left="0.7" right="0.7" top="0.75" bottom="0.75" header="0.3" footer="0.3"/>
  <pageSetup paperSize="9" orientation="portrait" horizontalDpi="4294967292" verticalDpi="4294967292"/>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enableFormatConditionsCalculation="0"/>
  <dimension ref="A1:JG3000"/>
  <sheetViews>
    <sheetView showGridLines="0" workbookViewId="0">
      <pane xSplit="2" ySplit="2" topLeftCell="C616" activePane="bottomRight" state="frozen"/>
      <selection pane="topRight" activeCell="C1" sqref="C1"/>
      <selection pane="bottomLeft" activeCell="A3" sqref="A3"/>
      <selection pane="bottomRight" activeCell="F639" sqref="F639"/>
    </sheetView>
  </sheetViews>
  <sheetFormatPr baseColWidth="10" defaultColWidth="0" defaultRowHeight="15" x14ac:dyDescent="0.2"/>
  <cols>
    <col min="1" max="1" width="11.1640625" style="671" bestFit="1" customWidth="1"/>
    <col min="2" max="2" width="64.33203125" style="671" customWidth="1"/>
    <col min="3" max="4" width="19.1640625" style="671" customWidth="1"/>
    <col min="5" max="6" width="19.1640625" style="680" customWidth="1"/>
    <col min="7" max="18" width="11.5" style="671" customWidth="1"/>
    <col min="19" max="20" width="7.83203125" style="671" hidden="1" customWidth="1"/>
    <col min="21" max="21" width="6.6640625" style="671" hidden="1" customWidth="1"/>
    <col min="22" max="22" width="5.5" style="671" hidden="1" customWidth="1"/>
    <col min="23" max="23" width="4.5" style="671" hidden="1" customWidth="1"/>
    <col min="24" max="24" width="3.33203125" style="671" hidden="1" customWidth="1"/>
    <col min="25" max="25" width="2.1640625" style="671" hidden="1" customWidth="1"/>
    <col min="26" max="266" width="11.5" style="671" customWidth="1"/>
    <col min="267" max="267" width="25.5" style="671" customWidth="1"/>
    <col min="268" max="268" width="90.33203125" style="671" bestFit="1" customWidth="1"/>
    <col min="269" max="269" width="19.83203125" style="671" bestFit="1" customWidth="1"/>
    <col min="270" max="270" width="17" style="671" bestFit="1" customWidth="1"/>
    <col min="271" max="271" width="15.1640625" style="671" bestFit="1" customWidth="1"/>
    <col min="272" max="273" width="0" style="671" hidden="1" customWidth="1"/>
    <col min="274" max="522" width="0" style="671" hidden="1"/>
    <col min="523" max="523" width="12.5" style="671" bestFit="1" customWidth="1"/>
    <col min="524" max="524" width="90.33203125" style="671" bestFit="1" customWidth="1"/>
    <col min="525" max="525" width="19.83203125" style="671" bestFit="1" customWidth="1"/>
    <col min="526" max="526" width="17" style="671" bestFit="1" customWidth="1"/>
    <col min="527" max="527" width="15.1640625" style="671" bestFit="1" customWidth="1"/>
    <col min="528" max="529" width="0" style="671" hidden="1" customWidth="1"/>
    <col min="530" max="778" width="0" style="671" hidden="1"/>
    <col min="779" max="779" width="12.5" style="671" bestFit="1" customWidth="1"/>
    <col min="780" max="780" width="90.33203125" style="671" bestFit="1" customWidth="1"/>
    <col min="781" max="781" width="19.83203125" style="671" bestFit="1" customWidth="1"/>
    <col min="782" max="782" width="17" style="671" bestFit="1" customWidth="1"/>
    <col min="783" max="783" width="15.1640625" style="671" bestFit="1" customWidth="1"/>
    <col min="784" max="785" width="0" style="671" hidden="1" customWidth="1"/>
    <col min="786" max="1034" width="0" style="671" hidden="1"/>
    <col min="1035" max="1035" width="12.5" style="671" bestFit="1" customWidth="1"/>
    <col min="1036" max="1036" width="90.33203125" style="671" bestFit="1" customWidth="1"/>
    <col min="1037" max="1037" width="19.83203125" style="671" bestFit="1" customWidth="1"/>
    <col min="1038" max="1038" width="17" style="671" bestFit="1" customWidth="1"/>
    <col min="1039" max="1039" width="15.1640625" style="671" bestFit="1" customWidth="1"/>
    <col min="1040" max="1041" width="0" style="671" hidden="1" customWidth="1"/>
    <col min="1042" max="1290" width="0" style="671" hidden="1"/>
    <col min="1291" max="1291" width="12.5" style="671" bestFit="1" customWidth="1"/>
    <col min="1292" max="1292" width="90.33203125" style="671" bestFit="1" customWidth="1"/>
    <col min="1293" max="1293" width="19.83203125" style="671" bestFit="1" customWidth="1"/>
    <col min="1294" max="1294" width="17" style="671" bestFit="1" customWidth="1"/>
    <col min="1295" max="1295" width="15.1640625" style="671" bestFit="1" customWidth="1"/>
    <col min="1296" max="1297" width="0" style="671" hidden="1" customWidth="1"/>
    <col min="1298" max="1546" width="0" style="671" hidden="1"/>
    <col min="1547" max="1547" width="12.5" style="671" bestFit="1" customWidth="1"/>
    <col min="1548" max="1548" width="90.33203125" style="671" bestFit="1" customWidth="1"/>
    <col min="1549" max="1549" width="19.83203125" style="671" bestFit="1" customWidth="1"/>
    <col min="1550" max="1550" width="17" style="671" bestFit="1" customWidth="1"/>
    <col min="1551" max="1551" width="15.1640625" style="671" bestFit="1" customWidth="1"/>
    <col min="1552" max="1553" width="0" style="671" hidden="1" customWidth="1"/>
    <col min="1554" max="1802" width="0" style="671" hidden="1"/>
    <col min="1803" max="1803" width="12.5" style="671" bestFit="1" customWidth="1"/>
    <col min="1804" max="1804" width="90.33203125" style="671" bestFit="1" customWidth="1"/>
    <col min="1805" max="1805" width="19.83203125" style="671" bestFit="1" customWidth="1"/>
    <col min="1806" max="1806" width="17" style="671" bestFit="1" customWidth="1"/>
    <col min="1807" max="1807" width="15.1640625" style="671" bestFit="1" customWidth="1"/>
    <col min="1808" max="1809" width="0" style="671" hidden="1" customWidth="1"/>
    <col min="1810" max="2058" width="0" style="671" hidden="1"/>
    <col min="2059" max="2059" width="12.5" style="671" bestFit="1" customWidth="1"/>
    <col min="2060" max="2060" width="90.33203125" style="671" bestFit="1" customWidth="1"/>
    <col min="2061" max="2061" width="19.83203125" style="671" bestFit="1" customWidth="1"/>
    <col min="2062" max="2062" width="17" style="671" bestFit="1" customWidth="1"/>
    <col min="2063" max="2063" width="15.1640625" style="671" bestFit="1" customWidth="1"/>
    <col min="2064" max="2065" width="0" style="671" hidden="1" customWidth="1"/>
    <col min="2066" max="2314" width="0" style="671" hidden="1"/>
    <col min="2315" max="2315" width="12.5" style="671" bestFit="1" customWidth="1"/>
    <col min="2316" max="2316" width="90.33203125" style="671" bestFit="1" customWidth="1"/>
    <col min="2317" max="2317" width="19.83203125" style="671" bestFit="1" customWidth="1"/>
    <col min="2318" max="2318" width="17" style="671" bestFit="1" customWidth="1"/>
    <col min="2319" max="2319" width="15.1640625" style="671" bestFit="1" customWidth="1"/>
    <col min="2320" max="2321" width="0" style="671" hidden="1" customWidth="1"/>
    <col min="2322" max="2570" width="0" style="671" hidden="1"/>
    <col min="2571" max="2571" width="12.5" style="671" bestFit="1" customWidth="1"/>
    <col min="2572" max="2572" width="90.33203125" style="671" bestFit="1" customWidth="1"/>
    <col min="2573" max="2573" width="19.83203125" style="671" bestFit="1" customWidth="1"/>
    <col min="2574" max="2574" width="17" style="671" bestFit="1" customWidth="1"/>
    <col min="2575" max="2575" width="15.1640625" style="671" bestFit="1" customWidth="1"/>
    <col min="2576" max="2577" width="0" style="671" hidden="1" customWidth="1"/>
    <col min="2578" max="2826" width="0" style="671" hidden="1"/>
    <col min="2827" max="2827" width="12.5" style="671" bestFit="1" customWidth="1"/>
    <col min="2828" max="2828" width="90.33203125" style="671" bestFit="1" customWidth="1"/>
    <col min="2829" max="2829" width="19.83203125" style="671" bestFit="1" customWidth="1"/>
    <col min="2830" max="2830" width="17" style="671" bestFit="1" customWidth="1"/>
    <col min="2831" max="2831" width="15.1640625" style="671" bestFit="1" customWidth="1"/>
    <col min="2832" max="2833" width="0" style="671" hidden="1" customWidth="1"/>
    <col min="2834" max="3082" width="0" style="671" hidden="1"/>
    <col min="3083" max="3083" width="12.5" style="671" bestFit="1" customWidth="1"/>
    <col min="3084" max="3084" width="90.33203125" style="671" bestFit="1" customWidth="1"/>
    <col min="3085" max="3085" width="19.83203125" style="671" bestFit="1" customWidth="1"/>
    <col min="3086" max="3086" width="17" style="671" bestFit="1" customWidth="1"/>
    <col min="3087" max="3087" width="15.1640625" style="671" bestFit="1" customWidth="1"/>
    <col min="3088" max="3089" width="0" style="671" hidden="1" customWidth="1"/>
    <col min="3090" max="3338" width="0" style="671" hidden="1"/>
    <col min="3339" max="3339" width="12.5" style="671" bestFit="1" customWidth="1"/>
    <col min="3340" max="3340" width="90.33203125" style="671" bestFit="1" customWidth="1"/>
    <col min="3341" max="3341" width="19.83203125" style="671" bestFit="1" customWidth="1"/>
    <col min="3342" max="3342" width="17" style="671" bestFit="1" customWidth="1"/>
    <col min="3343" max="3343" width="15.1640625" style="671" bestFit="1" customWidth="1"/>
    <col min="3344" max="3345" width="0" style="671" hidden="1" customWidth="1"/>
    <col min="3346" max="3594" width="0" style="671" hidden="1"/>
    <col min="3595" max="3595" width="12.5" style="671" bestFit="1" customWidth="1"/>
    <col min="3596" max="3596" width="90.33203125" style="671" bestFit="1" customWidth="1"/>
    <col min="3597" max="3597" width="19.83203125" style="671" bestFit="1" customWidth="1"/>
    <col min="3598" max="3598" width="17" style="671" bestFit="1" customWidth="1"/>
    <col min="3599" max="3599" width="15.1640625" style="671" bestFit="1" customWidth="1"/>
    <col min="3600" max="3601" width="0" style="671" hidden="1" customWidth="1"/>
    <col min="3602" max="3850" width="0" style="671" hidden="1"/>
    <col min="3851" max="3851" width="12.5" style="671" bestFit="1" customWidth="1"/>
    <col min="3852" max="3852" width="90.33203125" style="671" bestFit="1" customWidth="1"/>
    <col min="3853" max="3853" width="19.83203125" style="671" bestFit="1" customWidth="1"/>
    <col min="3854" max="3854" width="17" style="671" bestFit="1" customWidth="1"/>
    <col min="3855" max="3855" width="15.1640625" style="671" bestFit="1" customWidth="1"/>
    <col min="3856" max="3857" width="0" style="671" hidden="1" customWidth="1"/>
    <col min="3858" max="4106" width="0" style="671" hidden="1"/>
    <col min="4107" max="4107" width="12.5" style="671" bestFit="1" customWidth="1"/>
    <col min="4108" max="4108" width="90.33203125" style="671" bestFit="1" customWidth="1"/>
    <col min="4109" max="4109" width="19.83203125" style="671" bestFit="1" customWidth="1"/>
    <col min="4110" max="4110" width="17" style="671" bestFit="1" customWidth="1"/>
    <col min="4111" max="4111" width="15.1640625" style="671" bestFit="1" customWidth="1"/>
    <col min="4112" max="4113" width="0" style="671" hidden="1" customWidth="1"/>
    <col min="4114" max="4362" width="0" style="671" hidden="1"/>
    <col min="4363" max="4363" width="12.5" style="671" bestFit="1" customWidth="1"/>
    <col min="4364" max="4364" width="90.33203125" style="671" bestFit="1" customWidth="1"/>
    <col min="4365" max="4365" width="19.83203125" style="671" bestFit="1" customWidth="1"/>
    <col min="4366" max="4366" width="17" style="671" bestFit="1" customWidth="1"/>
    <col min="4367" max="4367" width="15.1640625" style="671" bestFit="1" customWidth="1"/>
    <col min="4368" max="4369" width="0" style="671" hidden="1" customWidth="1"/>
    <col min="4370" max="4618" width="0" style="671" hidden="1"/>
    <col min="4619" max="4619" width="12.5" style="671" bestFit="1" customWidth="1"/>
    <col min="4620" max="4620" width="90.33203125" style="671" bestFit="1" customWidth="1"/>
    <col min="4621" max="4621" width="19.83203125" style="671" bestFit="1" customWidth="1"/>
    <col min="4622" max="4622" width="17" style="671" bestFit="1" customWidth="1"/>
    <col min="4623" max="4623" width="15.1640625" style="671" bestFit="1" customWidth="1"/>
    <col min="4624" max="4625" width="0" style="671" hidden="1" customWidth="1"/>
    <col min="4626" max="4874" width="0" style="671" hidden="1"/>
    <col min="4875" max="4875" width="12.5" style="671" bestFit="1" customWidth="1"/>
    <col min="4876" max="4876" width="90.33203125" style="671" bestFit="1" customWidth="1"/>
    <col min="4877" max="4877" width="19.83203125" style="671" bestFit="1" customWidth="1"/>
    <col min="4878" max="4878" width="17" style="671" bestFit="1" customWidth="1"/>
    <col min="4879" max="4879" width="15.1640625" style="671" bestFit="1" customWidth="1"/>
    <col min="4880" max="4881" width="0" style="671" hidden="1" customWidth="1"/>
    <col min="4882" max="5130" width="0" style="671" hidden="1"/>
    <col min="5131" max="5131" width="12.5" style="671" bestFit="1" customWidth="1"/>
    <col min="5132" max="5132" width="90.33203125" style="671" bestFit="1" customWidth="1"/>
    <col min="5133" max="5133" width="19.83203125" style="671" bestFit="1" customWidth="1"/>
    <col min="5134" max="5134" width="17" style="671" bestFit="1" customWidth="1"/>
    <col min="5135" max="5135" width="15.1640625" style="671" bestFit="1" customWidth="1"/>
    <col min="5136" max="5137" width="0" style="671" hidden="1" customWidth="1"/>
    <col min="5138" max="5386" width="0" style="671" hidden="1"/>
    <col min="5387" max="5387" width="12.5" style="671" bestFit="1" customWidth="1"/>
    <col min="5388" max="5388" width="90.33203125" style="671" bestFit="1" customWidth="1"/>
    <col min="5389" max="5389" width="19.83203125" style="671" bestFit="1" customWidth="1"/>
    <col min="5390" max="5390" width="17" style="671" bestFit="1" customWidth="1"/>
    <col min="5391" max="5391" width="15.1640625" style="671" bestFit="1" customWidth="1"/>
    <col min="5392" max="5393" width="0" style="671" hidden="1" customWidth="1"/>
    <col min="5394" max="5642" width="0" style="671" hidden="1"/>
    <col min="5643" max="5643" width="12.5" style="671" bestFit="1" customWidth="1"/>
    <col min="5644" max="5644" width="90.33203125" style="671" bestFit="1" customWidth="1"/>
    <col min="5645" max="5645" width="19.83203125" style="671" bestFit="1" customWidth="1"/>
    <col min="5646" max="5646" width="17" style="671" bestFit="1" customWidth="1"/>
    <col min="5647" max="5647" width="15.1640625" style="671" bestFit="1" customWidth="1"/>
    <col min="5648" max="5649" width="0" style="671" hidden="1" customWidth="1"/>
    <col min="5650" max="5898" width="0" style="671" hidden="1"/>
    <col min="5899" max="5899" width="12.5" style="671" bestFit="1" customWidth="1"/>
    <col min="5900" max="5900" width="90.33203125" style="671" bestFit="1" customWidth="1"/>
    <col min="5901" max="5901" width="19.83203125" style="671" bestFit="1" customWidth="1"/>
    <col min="5902" max="5902" width="17" style="671" bestFit="1" customWidth="1"/>
    <col min="5903" max="5903" width="15.1640625" style="671" bestFit="1" customWidth="1"/>
    <col min="5904" max="5905" width="0" style="671" hidden="1" customWidth="1"/>
    <col min="5906" max="6154" width="0" style="671" hidden="1"/>
    <col min="6155" max="6155" width="12.5" style="671" bestFit="1" customWidth="1"/>
    <col min="6156" max="6156" width="90.33203125" style="671" bestFit="1" customWidth="1"/>
    <col min="6157" max="6157" width="19.83203125" style="671" bestFit="1" customWidth="1"/>
    <col min="6158" max="6158" width="17" style="671" bestFit="1" customWidth="1"/>
    <col min="6159" max="6159" width="15.1640625" style="671" bestFit="1" customWidth="1"/>
    <col min="6160" max="6161" width="0" style="671" hidden="1" customWidth="1"/>
    <col min="6162" max="6410" width="0" style="671" hidden="1"/>
    <col min="6411" max="6411" width="12.5" style="671" bestFit="1" customWidth="1"/>
    <col min="6412" max="6412" width="90.33203125" style="671" bestFit="1" customWidth="1"/>
    <col min="6413" max="6413" width="19.83203125" style="671" bestFit="1" customWidth="1"/>
    <col min="6414" max="6414" width="17" style="671" bestFit="1" customWidth="1"/>
    <col min="6415" max="6415" width="15.1640625" style="671" bestFit="1" customWidth="1"/>
    <col min="6416" max="6417" width="0" style="671" hidden="1" customWidth="1"/>
    <col min="6418" max="6666" width="0" style="671" hidden="1"/>
    <col min="6667" max="6667" width="12.5" style="671" bestFit="1" customWidth="1"/>
    <col min="6668" max="6668" width="90.33203125" style="671" bestFit="1" customWidth="1"/>
    <col min="6669" max="6669" width="19.83203125" style="671" bestFit="1" customWidth="1"/>
    <col min="6670" max="6670" width="17" style="671" bestFit="1" customWidth="1"/>
    <col min="6671" max="6671" width="15.1640625" style="671" bestFit="1" customWidth="1"/>
    <col min="6672" max="6673" width="0" style="671" hidden="1" customWidth="1"/>
    <col min="6674" max="6922" width="0" style="671" hidden="1"/>
    <col min="6923" max="6923" width="12.5" style="671" bestFit="1" customWidth="1"/>
    <col min="6924" max="6924" width="90.33203125" style="671" bestFit="1" customWidth="1"/>
    <col min="6925" max="6925" width="19.83203125" style="671" bestFit="1" customWidth="1"/>
    <col min="6926" max="6926" width="17" style="671" bestFit="1" customWidth="1"/>
    <col min="6927" max="6927" width="15.1640625" style="671" bestFit="1" customWidth="1"/>
    <col min="6928" max="6929" width="0" style="671" hidden="1" customWidth="1"/>
    <col min="6930" max="7178" width="0" style="671" hidden="1"/>
    <col min="7179" max="7179" width="12.5" style="671" bestFit="1" customWidth="1"/>
    <col min="7180" max="7180" width="90.33203125" style="671" bestFit="1" customWidth="1"/>
    <col min="7181" max="7181" width="19.83203125" style="671" bestFit="1" customWidth="1"/>
    <col min="7182" max="7182" width="17" style="671" bestFit="1" customWidth="1"/>
    <col min="7183" max="7183" width="15.1640625" style="671" bestFit="1" customWidth="1"/>
    <col min="7184" max="7185" width="0" style="671" hidden="1" customWidth="1"/>
    <col min="7186" max="7434" width="0" style="671" hidden="1"/>
    <col min="7435" max="7435" width="12.5" style="671" bestFit="1" customWidth="1"/>
    <col min="7436" max="7436" width="90.33203125" style="671" bestFit="1" customWidth="1"/>
    <col min="7437" max="7437" width="19.83203125" style="671" bestFit="1" customWidth="1"/>
    <col min="7438" max="7438" width="17" style="671" bestFit="1" customWidth="1"/>
    <col min="7439" max="7439" width="15.1640625" style="671" bestFit="1" customWidth="1"/>
    <col min="7440" max="7441" width="0" style="671" hidden="1" customWidth="1"/>
    <col min="7442" max="7690" width="0" style="671" hidden="1"/>
    <col min="7691" max="7691" width="12.5" style="671" bestFit="1" customWidth="1"/>
    <col min="7692" max="7692" width="90.33203125" style="671" bestFit="1" customWidth="1"/>
    <col min="7693" max="7693" width="19.83203125" style="671" bestFit="1" customWidth="1"/>
    <col min="7694" max="7694" width="17" style="671" bestFit="1" customWidth="1"/>
    <col min="7695" max="7695" width="15.1640625" style="671" bestFit="1" customWidth="1"/>
    <col min="7696" max="7697" width="0" style="671" hidden="1" customWidth="1"/>
    <col min="7698" max="7946" width="0" style="671" hidden="1"/>
    <col min="7947" max="7947" width="12.5" style="671" bestFit="1" customWidth="1"/>
    <col min="7948" max="7948" width="90.33203125" style="671" bestFit="1" customWidth="1"/>
    <col min="7949" max="7949" width="19.83203125" style="671" bestFit="1" customWidth="1"/>
    <col min="7950" max="7950" width="17" style="671" bestFit="1" customWidth="1"/>
    <col min="7951" max="7951" width="15.1640625" style="671" bestFit="1" customWidth="1"/>
    <col min="7952" max="7953" width="0" style="671" hidden="1" customWidth="1"/>
    <col min="7954" max="8202" width="0" style="671" hidden="1"/>
    <col min="8203" max="8203" width="12.5" style="671" bestFit="1" customWidth="1"/>
    <col min="8204" max="8204" width="90.33203125" style="671" bestFit="1" customWidth="1"/>
    <col min="8205" max="8205" width="19.83203125" style="671" bestFit="1" customWidth="1"/>
    <col min="8206" max="8206" width="17" style="671" bestFit="1" customWidth="1"/>
    <col min="8207" max="8207" width="15.1640625" style="671" bestFit="1" customWidth="1"/>
    <col min="8208" max="8209" width="0" style="671" hidden="1" customWidth="1"/>
    <col min="8210" max="8458" width="0" style="671" hidden="1"/>
    <col min="8459" max="8459" width="12.5" style="671" bestFit="1" customWidth="1"/>
    <col min="8460" max="8460" width="90.33203125" style="671" bestFit="1" customWidth="1"/>
    <col min="8461" max="8461" width="19.83203125" style="671" bestFit="1" customWidth="1"/>
    <col min="8462" max="8462" width="17" style="671" bestFit="1" customWidth="1"/>
    <col min="8463" max="8463" width="15.1640625" style="671" bestFit="1" customWidth="1"/>
    <col min="8464" max="8465" width="0" style="671" hidden="1" customWidth="1"/>
    <col min="8466" max="8714" width="0" style="671" hidden="1"/>
    <col min="8715" max="8715" width="12.5" style="671" bestFit="1" customWidth="1"/>
    <col min="8716" max="8716" width="90.33203125" style="671" bestFit="1" customWidth="1"/>
    <col min="8717" max="8717" width="19.83203125" style="671" bestFit="1" customWidth="1"/>
    <col min="8718" max="8718" width="17" style="671" bestFit="1" customWidth="1"/>
    <col min="8719" max="8719" width="15.1640625" style="671" bestFit="1" customWidth="1"/>
    <col min="8720" max="8721" width="0" style="671" hidden="1" customWidth="1"/>
    <col min="8722" max="8970" width="0" style="671" hidden="1"/>
    <col min="8971" max="8971" width="12.5" style="671" bestFit="1" customWidth="1"/>
    <col min="8972" max="8972" width="90.33203125" style="671" bestFit="1" customWidth="1"/>
    <col min="8973" max="8973" width="19.83203125" style="671" bestFit="1" customWidth="1"/>
    <col min="8974" max="8974" width="17" style="671" bestFit="1" customWidth="1"/>
    <col min="8975" max="8975" width="15.1640625" style="671" bestFit="1" customWidth="1"/>
    <col min="8976" max="8977" width="0" style="671" hidden="1" customWidth="1"/>
    <col min="8978" max="9226" width="0" style="671" hidden="1"/>
    <col min="9227" max="9227" width="12.5" style="671" bestFit="1" customWidth="1"/>
    <col min="9228" max="9228" width="90.33203125" style="671" bestFit="1" customWidth="1"/>
    <col min="9229" max="9229" width="19.83203125" style="671" bestFit="1" customWidth="1"/>
    <col min="9230" max="9230" width="17" style="671" bestFit="1" customWidth="1"/>
    <col min="9231" max="9231" width="15.1640625" style="671" bestFit="1" customWidth="1"/>
    <col min="9232" max="9233" width="0" style="671" hidden="1" customWidth="1"/>
    <col min="9234" max="9482" width="0" style="671" hidden="1"/>
    <col min="9483" max="9483" width="12.5" style="671" bestFit="1" customWidth="1"/>
    <col min="9484" max="9484" width="90.33203125" style="671" bestFit="1" customWidth="1"/>
    <col min="9485" max="9485" width="19.83203125" style="671" bestFit="1" customWidth="1"/>
    <col min="9486" max="9486" width="17" style="671" bestFit="1" customWidth="1"/>
    <col min="9487" max="9487" width="15.1640625" style="671" bestFit="1" customWidth="1"/>
    <col min="9488" max="9489" width="0" style="671" hidden="1" customWidth="1"/>
    <col min="9490" max="9738" width="0" style="671" hidden="1"/>
    <col min="9739" max="9739" width="12.5" style="671" bestFit="1" customWidth="1"/>
    <col min="9740" max="9740" width="90.33203125" style="671" bestFit="1" customWidth="1"/>
    <col min="9741" max="9741" width="19.83203125" style="671" bestFit="1" customWidth="1"/>
    <col min="9742" max="9742" width="17" style="671" bestFit="1" customWidth="1"/>
    <col min="9743" max="9743" width="15.1640625" style="671" bestFit="1" customWidth="1"/>
    <col min="9744" max="9745" width="0" style="671" hidden="1" customWidth="1"/>
    <col min="9746" max="9994" width="0" style="671" hidden="1"/>
    <col min="9995" max="9995" width="12.5" style="671" bestFit="1" customWidth="1"/>
    <col min="9996" max="9996" width="90.33203125" style="671" bestFit="1" customWidth="1"/>
    <col min="9997" max="9997" width="19.83203125" style="671" bestFit="1" customWidth="1"/>
    <col min="9998" max="9998" width="17" style="671" bestFit="1" customWidth="1"/>
    <col min="9999" max="9999" width="15.1640625" style="671" bestFit="1" customWidth="1"/>
    <col min="10000" max="10001" width="0" style="671" hidden="1" customWidth="1"/>
    <col min="10002" max="10250" width="0" style="671" hidden="1"/>
    <col min="10251" max="10251" width="12.5" style="671" bestFit="1" customWidth="1"/>
    <col min="10252" max="10252" width="90.33203125" style="671" bestFit="1" customWidth="1"/>
    <col min="10253" max="10253" width="19.83203125" style="671" bestFit="1" customWidth="1"/>
    <col min="10254" max="10254" width="17" style="671" bestFit="1" customWidth="1"/>
    <col min="10255" max="10255" width="15.1640625" style="671" bestFit="1" customWidth="1"/>
    <col min="10256" max="10257" width="0" style="671" hidden="1" customWidth="1"/>
    <col min="10258" max="10506" width="0" style="671" hidden="1"/>
    <col min="10507" max="10507" width="12.5" style="671" bestFit="1" customWidth="1"/>
    <col min="10508" max="10508" width="90.33203125" style="671" bestFit="1" customWidth="1"/>
    <col min="10509" max="10509" width="19.83203125" style="671" bestFit="1" customWidth="1"/>
    <col min="10510" max="10510" width="17" style="671" bestFit="1" customWidth="1"/>
    <col min="10511" max="10511" width="15.1640625" style="671" bestFit="1" customWidth="1"/>
    <col min="10512" max="10513" width="0" style="671" hidden="1" customWidth="1"/>
    <col min="10514" max="10762" width="0" style="671" hidden="1"/>
    <col min="10763" max="10763" width="12.5" style="671" bestFit="1" customWidth="1"/>
    <col min="10764" max="10764" width="90.33203125" style="671" bestFit="1" customWidth="1"/>
    <col min="10765" max="10765" width="19.83203125" style="671" bestFit="1" customWidth="1"/>
    <col min="10766" max="10766" width="17" style="671" bestFit="1" customWidth="1"/>
    <col min="10767" max="10767" width="15.1640625" style="671" bestFit="1" customWidth="1"/>
    <col min="10768" max="10769" width="0" style="671" hidden="1" customWidth="1"/>
    <col min="10770" max="11018" width="0" style="671" hidden="1"/>
    <col min="11019" max="11019" width="12.5" style="671" bestFit="1" customWidth="1"/>
    <col min="11020" max="11020" width="90.33203125" style="671" bestFit="1" customWidth="1"/>
    <col min="11021" max="11021" width="19.83203125" style="671" bestFit="1" customWidth="1"/>
    <col min="11022" max="11022" width="17" style="671" bestFit="1" customWidth="1"/>
    <col min="11023" max="11023" width="15.1640625" style="671" bestFit="1" customWidth="1"/>
    <col min="11024" max="11025" width="0" style="671" hidden="1" customWidth="1"/>
    <col min="11026" max="11274" width="0" style="671" hidden="1"/>
    <col min="11275" max="11275" width="12.5" style="671" bestFit="1" customWidth="1"/>
    <col min="11276" max="11276" width="90.33203125" style="671" bestFit="1" customWidth="1"/>
    <col min="11277" max="11277" width="19.83203125" style="671" bestFit="1" customWidth="1"/>
    <col min="11278" max="11278" width="17" style="671" bestFit="1" customWidth="1"/>
    <col min="11279" max="11279" width="15.1640625" style="671" bestFit="1" customWidth="1"/>
    <col min="11280" max="11281" width="0" style="671" hidden="1" customWidth="1"/>
    <col min="11282" max="11530" width="0" style="671" hidden="1"/>
    <col min="11531" max="11531" width="12.5" style="671" bestFit="1" customWidth="1"/>
    <col min="11532" max="11532" width="90.33203125" style="671" bestFit="1" customWidth="1"/>
    <col min="11533" max="11533" width="19.83203125" style="671" bestFit="1" customWidth="1"/>
    <col min="11534" max="11534" width="17" style="671" bestFit="1" customWidth="1"/>
    <col min="11535" max="11535" width="15.1640625" style="671" bestFit="1" customWidth="1"/>
    <col min="11536" max="11537" width="0" style="671" hidden="1" customWidth="1"/>
    <col min="11538" max="11786" width="0" style="671" hidden="1"/>
    <col min="11787" max="11787" width="12.5" style="671" bestFit="1" customWidth="1"/>
    <col min="11788" max="11788" width="90.33203125" style="671" bestFit="1" customWidth="1"/>
    <col min="11789" max="11789" width="19.83203125" style="671" bestFit="1" customWidth="1"/>
    <col min="11790" max="11790" width="17" style="671" bestFit="1" customWidth="1"/>
    <col min="11791" max="11791" width="15.1640625" style="671" bestFit="1" customWidth="1"/>
    <col min="11792" max="11793" width="0" style="671" hidden="1" customWidth="1"/>
    <col min="11794" max="12042" width="0" style="671" hidden="1"/>
    <col min="12043" max="12043" width="12.5" style="671" bestFit="1" customWidth="1"/>
    <col min="12044" max="12044" width="90.33203125" style="671" bestFit="1" customWidth="1"/>
    <col min="12045" max="12045" width="19.83203125" style="671" bestFit="1" customWidth="1"/>
    <col min="12046" max="12046" width="17" style="671" bestFit="1" customWidth="1"/>
    <col min="12047" max="12047" width="15.1640625" style="671" bestFit="1" customWidth="1"/>
    <col min="12048" max="12049" width="0" style="671" hidden="1" customWidth="1"/>
    <col min="12050" max="12298" width="0" style="671" hidden="1"/>
    <col min="12299" max="12299" width="12.5" style="671" bestFit="1" customWidth="1"/>
    <col min="12300" max="12300" width="90.33203125" style="671" bestFit="1" customWidth="1"/>
    <col min="12301" max="12301" width="19.83203125" style="671" bestFit="1" customWidth="1"/>
    <col min="12302" max="12302" width="17" style="671" bestFit="1" customWidth="1"/>
    <col min="12303" max="12303" width="15.1640625" style="671" bestFit="1" customWidth="1"/>
    <col min="12304" max="12305" width="0" style="671" hidden="1" customWidth="1"/>
    <col min="12306" max="12554" width="0" style="671" hidden="1"/>
    <col min="12555" max="12555" width="12.5" style="671" bestFit="1" customWidth="1"/>
    <col min="12556" max="12556" width="90.33203125" style="671" bestFit="1" customWidth="1"/>
    <col min="12557" max="12557" width="19.83203125" style="671" bestFit="1" customWidth="1"/>
    <col min="12558" max="12558" width="17" style="671" bestFit="1" customWidth="1"/>
    <col min="12559" max="12559" width="15.1640625" style="671" bestFit="1" customWidth="1"/>
    <col min="12560" max="12561" width="0" style="671" hidden="1" customWidth="1"/>
    <col min="12562" max="12810" width="0" style="671" hidden="1"/>
    <col min="12811" max="12811" width="12.5" style="671" bestFit="1" customWidth="1"/>
    <col min="12812" max="12812" width="90.33203125" style="671" bestFit="1" customWidth="1"/>
    <col min="12813" max="12813" width="19.83203125" style="671" bestFit="1" customWidth="1"/>
    <col min="12814" max="12814" width="17" style="671" bestFit="1" customWidth="1"/>
    <col min="12815" max="12815" width="15.1640625" style="671" bestFit="1" customWidth="1"/>
    <col min="12816" max="12817" width="0" style="671" hidden="1" customWidth="1"/>
    <col min="12818" max="13066" width="0" style="671" hidden="1"/>
    <col min="13067" max="13067" width="12.5" style="671" bestFit="1" customWidth="1"/>
    <col min="13068" max="13068" width="90.33203125" style="671" bestFit="1" customWidth="1"/>
    <col min="13069" max="13069" width="19.83203125" style="671" bestFit="1" customWidth="1"/>
    <col min="13070" max="13070" width="17" style="671" bestFit="1" customWidth="1"/>
    <col min="13071" max="13071" width="15.1640625" style="671" bestFit="1" customWidth="1"/>
    <col min="13072" max="13073" width="0" style="671" hidden="1" customWidth="1"/>
    <col min="13074" max="13322" width="0" style="671" hidden="1"/>
    <col min="13323" max="13323" width="12.5" style="671" bestFit="1" customWidth="1"/>
    <col min="13324" max="13324" width="90.33203125" style="671" bestFit="1" customWidth="1"/>
    <col min="13325" max="13325" width="19.83203125" style="671" bestFit="1" customWidth="1"/>
    <col min="13326" max="13326" width="17" style="671" bestFit="1" customWidth="1"/>
    <col min="13327" max="13327" width="15.1640625" style="671" bestFit="1" customWidth="1"/>
    <col min="13328" max="13329" width="0" style="671" hidden="1" customWidth="1"/>
    <col min="13330" max="13578" width="0" style="671" hidden="1"/>
    <col min="13579" max="13579" width="12.5" style="671" bestFit="1" customWidth="1"/>
    <col min="13580" max="13580" width="90.33203125" style="671" bestFit="1" customWidth="1"/>
    <col min="13581" max="13581" width="19.83203125" style="671" bestFit="1" customWidth="1"/>
    <col min="13582" max="13582" width="17" style="671" bestFit="1" customWidth="1"/>
    <col min="13583" max="13583" width="15.1640625" style="671" bestFit="1" customWidth="1"/>
    <col min="13584" max="13585" width="0" style="671" hidden="1" customWidth="1"/>
    <col min="13586" max="13834" width="0" style="671" hidden="1"/>
    <col min="13835" max="13835" width="12.5" style="671" bestFit="1" customWidth="1"/>
    <col min="13836" max="13836" width="90.33203125" style="671" bestFit="1" customWidth="1"/>
    <col min="13837" max="13837" width="19.83203125" style="671" bestFit="1" customWidth="1"/>
    <col min="13838" max="13838" width="17" style="671" bestFit="1" customWidth="1"/>
    <col min="13839" max="13839" width="15.1640625" style="671" bestFit="1" customWidth="1"/>
    <col min="13840" max="13841" width="0" style="671" hidden="1" customWidth="1"/>
    <col min="13842" max="14090" width="0" style="671" hidden="1"/>
    <col min="14091" max="14091" width="12.5" style="671" bestFit="1" customWidth="1"/>
    <col min="14092" max="14092" width="90.33203125" style="671" bestFit="1" customWidth="1"/>
    <col min="14093" max="14093" width="19.83203125" style="671" bestFit="1" customWidth="1"/>
    <col min="14094" max="14094" width="17" style="671" bestFit="1" customWidth="1"/>
    <col min="14095" max="14095" width="15.1640625" style="671" bestFit="1" customWidth="1"/>
    <col min="14096" max="14097" width="0" style="671" hidden="1" customWidth="1"/>
    <col min="14098" max="14346" width="0" style="671" hidden="1"/>
    <col min="14347" max="14347" width="12.5" style="671" bestFit="1" customWidth="1"/>
    <col min="14348" max="14348" width="90.33203125" style="671" bestFit="1" customWidth="1"/>
    <col min="14349" max="14349" width="19.83203125" style="671" bestFit="1" customWidth="1"/>
    <col min="14350" max="14350" width="17" style="671" bestFit="1" customWidth="1"/>
    <col min="14351" max="14351" width="15.1640625" style="671" bestFit="1" customWidth="1"/>
    <col min="14352" max="14353" width="0" style="671" hidden="1" customWidth="1"/>
    <col min="14354" max="14602" width="0" style="671" hidden="1"/>
    <col min="14603" max="14603" width="12.5" style="671" bestFit="1" customWidth="1"/>
    <col min="14604" max="14604" width="90.33203125" style="671" bestFit="1" customWidth="1"/>
    <col min="14605" max="14605" width="19.83203125" style="671" bestFit="1" customWidth="1"/>
    <col min="14606" max="14606" width="17" style="671" bestFit="1" customWidth="1"/>
    <col min="14607" max="14607" width="15.1640625" style="671" bestFit="1" customWidth="1"/>
    <col min="14608" max="14609" width="0" style="671" hidden="1" customWidth="1"/>
    <col min="14610" max="14858" width="0" style="671" hidden="1"/>
    <col min="14859" max="14859" width="12.5" style="671" bestFit="1" customWidth="1"/>
    <col min="14860" max="14860" width="90.33203125" style="671" bestFit="1" customWidth="1"/>
    <col min="14861" max="14861" width="19.83203125" style="671" bestFit="1" customWidth="1"/>
    <col min="14862" max="14862" width="17" style="671" bestFit="1" customWidth="1"/>
    <col min="14863" max="14863" width="15.1640625" style="671" bestFit="1" customWidth="1"/>
    <col min="14864" max="14865" width="0" style="671" hidden="1" customWidth="1"/>
    <col min="14866" max="15114" width="0" style="671" hidden="1"/>
    <col min="15115" max="15115" width="12.5" style="671" bestFit="1" customWidth="1"/>
    <col min="15116" max="15116" width="90.33203125" style="671" bestFit="1" customWidth="1"/>
    <col min="15117" max="15117" width="19.83203125" style="671" bestFit="1" customWidth="1"/>
    <col min="15118" max="15118" width="17" style="671" bestFit="1" customWidth="1"/>
    <col min="15119" max="15119" width="15.1640625" style="671" bestFit="1" customWidth="1"/>
    <col min="15120" max="15121" width="0" style="671" hidden="1" customWidth="1"/>
    <col min="15122" max="15370" width="0" style="671" hidden="1"/>
    <col min="15371" max="15371" width="12.5" style="671" bestFit="1" customWidth="1"/>
    <col min="15372" max="15372" width="90.33203125" style="671" bestFit="1" customWidth="1"/>
    <col min="15373" max="15373" width="19.83203125" style="671" bestFit="1" customWidth="1"/>
    <col min="15374" max="15374" width="17" style="671" bestFit="1" customWidth="1"/>
    <col min="15375" max="15375" width="15.1640625" style="671" bestFit="1" customWidth="1"/>
    <col min="15376" max="15377" width="0" style="671" hidden="1" customWidth="1"/>
    <col min="15378" max="15626" width="0" style="671" hidden="1"/>
    <col min="15627" max="15627" width="12.5" style="671" bestFit="1" customWidth="1"/>
    <col min="15628" max="15628" width="90.33203125" style="671" bestFit="1" customWidth="1"/>
    <col min="15629" max="15629" width="19.83203125" style="671" bestFit="1" customWidth="1"/>
    <col min="15630" max="15630" width="17" style="671" bestFit="1" customWidth="1"/>
    <col min="15631" max="15631" width="15.1640625" style="671" bestFit="1" customWidth="1"/>
    <col min="15632" max="15633" width="0" style="671" hidden="1" customWidth="1"/>
    <col min="15634" max="15882" width="0" style="671" hidden="1"/>
    <col min="15883" max="15883" width="12.5" style="671" bestFit="1" customWidth="1"/>
    <col min="15884" max="15884" width="90.33203125" style="671" bestFit="1" customWidth="1"/>
    <col min="15885" max="15885" width="19.83203125" style="671" bestFit="1" customWidth="1"/>
    <col min="15886" max="15886" width="17" style="671" bestFit="1" customWidth="1"/>
    <col min="15887" max="15887" width="15.1640625" style="671" bestFit="1" customWidth="1"/>
    <col min="15888" max="15889" width="0" style="671" hidden="1" customWidth="1"/>
    <col min="15890" max="16138" width="0" style="671" hidden="1"/>
    <col min="16139" max="16139" width="12.5" style="671" bestFit="1" customWidth="1"/>
    <col min="16140" max="16140" width="90.33203125" style="671" bestFit="1" customWidth="1"/>
    <col min="16141" max="16141" width="19.83203125" style="671" bestFit="1" customWidth="1"/>
    <col min="16142" max="16142" width="17" style="671" bestFit="1" customWidth="1"/>
    <col min="16143" max="16143" width="15.1640625" style="671" bestFit="1" customWidth="1"/>
    <col min="16144" max="16145" width="0" style="671" hidden="1" customWidth="1"/>
    <col min="16146" max="16384" width="0" style="671" hidden="1"/>
  </cols>
  <sheetData>
    <row r="1" spans="1:25" ht="16" x14ac:dyDescent="0.2">
      <c r="A1" s="760" t="s">
        <v>2879</v>
      </c>
      <c r="B1" s="762" t="s">
        <v>2878</v>
      </c>
      <c r="C1" s="766" t="str">
        <f>"Mouvement"&amp;" "&amp;IF(SOMMAIRE!I$2="Mensuelle","M","N")</f>
        <v>Mouvement N</v>
      </c>
      <c r="D1" s="767"/>
      <c r="E1" s="766" t="str">
        <f>"Solde"&amp;" "&amp;IF(SOMMAIRE!I$2="Mensuelle","M","N")</f>
        <v>Solde N</v>
      </c>
      <c r="F1" s="768"/>
      <c r="S1" s="758"/>
      <c r="T1" s="758" t="s">
        <v>2872</v>
      </c>
      <c r="U1" s="661" t="s">
        <v>2873</v>
      </c>
      <c r="V1" s="661" t="s">
        <v>2874</v>
      </c>
      <c r="W1" s="661" t="s">
        <v>2876</v>
      </c>
      <c r="X1" s="661" t="s">
        <v>2875</v>
      </c>
      <c r="Y1" s="661" t="s">
        <v>2877</v>
      </c>
    </row>
    <row r="2" spans="1:25" ht="15.75" customHeight="1" thickBot="1" x14ac:dyDescent="0.25">
      <c r="A2" s="761"/>
      <c r="B2" s="763"/>
      <c r="C2" s="677" t="s">
        <v>2862</v>
      </c>
      <c r="D2" s="678" t="s">
        <v>2863</v>
      </c>
      <c r="E2" s="677" t="s">
        <v>2862</v>
      </c>
      <c r="F2" s="678" t="s">
        <v>2863</v>
      </c>
      <c r="S2" s="759"/>
      <c r="T2" s="759"/>
      <c r="U2" s="662"/>
      <c r="V2" s="662"/>
      <c r="W2" s="662"/>
      <c r="X2" s="662"/>
      <c r="Y2" s="662"/>
    </row>
    <row r="3" spans="1:25" ht="16" x14ac:dyDescent="0.2">
      <c r="A3" s="679">
        <v>101110126</v>
      </c>
      <c r="B3" s="679" t="s">
        <v>3266</v>
      </c>
      <c r="C3" s="705"/>
      <c r="D3" s="705"/>
      <c r="E3" s="705"/>
      <c r="F3" s="705">
        <v>1</v>
      </c>
      <c r="S3" s="660"/>
      <c r="T3" s="660" t="str">
        <f>IF(LEN($A3)&gt;=2,LEFT($A3,6),"")</f>
        <v>101110</v>
      </c>
      <c r="U3" s="660" t="str">
        <f>IF(LEN($A3)&gt;=2,LEFT($A3,5),"")</f>
        <v>10111</v>
      </c>
      <c r="V3" s="660" t="str">
        <f>IF(LEN($A3)&gt;=2,LEFT($A3,4),"")</f>
        <v>1011</v>
      </c>
      <c r="W3" s="660" t="str">
        <f>IF(LEN($A3)&gt;=2,LEFT($A3,3),"")</f>
        <v>101</v>
      </c>
      <c r="X3" s="660" t="str">
        <f>IF(LEN($A3)&gt;=2,LEFT($A3,2),"")</f>
        <v>10</v>
      </c>
      <c r="Y3" s="660" t="str">
        <f>IF(LEN($A3)&gt;=2,LEFT($A3,1),"")</f>
        <v>1</v>
      </c>
    </row>
    <row r="4" spans="1:25" ht="16" x14ac:dyDescent="0.2">
      <c r="A4" s="679">
        <v>101110201</v>
      </c>
      <c r="B4" s="679" t="s">
        <v>3267</v>
      </c>
      <c r="C4" s="705"/>
      <c r="D4" s="705"/>
      <c r="E4" s="705"/>
      <c r="F4" s="705"/>
      <c r="S4" s="660"/>
      <c r="T4" s="660" t="str">
        <f t="shared" ref="T4:T67" si="0">IF(LEN($A4)&gt;=2,LEFT($A4,6),"")</f>
        <v>101110</v>
      </c>
      <c r="U4" s="660" t="str">
        <f t="shared" ref="U4:U67" si="1">IF(LEN($A4)&gt;=2,LEFT($A4,5),"")</f>
        <v>10111</v>
      </c>
      <c r="V4" s="660" t="str">
        <f t="shared" ref="V4:V67" si="2">IF(LEN($A4)&gt;=2,LEFT($A4,4),"")</f>
        <v>1011</v>
      </c>
      <c r="W4" s="660" t="str">
        <f t="shared" ref="W4:W67" si="3">IF(LEN($A4)&gt;=2,LEFT($A4,3),"")</f>
        <v>101</v>
      </c>
      <c r="X4" s="660" t="str">
        <f t="shared" ref="X4:X67" si="4">IF(LEN($A4)&gt;=2,LEFT($A4,2),"")</f>
        <v>10</v>
      </c>
      <c r="Y4" s="660" t="str">
        <f t="shared" ref="Y4:Y67" si="5">IF(LEN($A4)&gt;=2,LEFT($A4,1),"")</f>
        <v>1</v>
      </c>
    </row>
    <row r="5" spans="1:25" ht="16" x14ac:dyDescent="0.2">
      <c r="A5" s="679">
        <v>101110202</v>
      </c>
      <c r="B5" s="679" t="s">
        <v>3268</v>
      </c>
      <c r="C5" s="705">
        <v>595517862</v>
      </c>
      <c r="D5" s="705">
        <v>595517862</v>
      </c>
      <c r="E5" s="705"/>
      <c r="F5" s="705"/>
      <c r="S5" s="660"/>
      <c r="T5" s="660" t="str">
        <f t="shared" si="0"/>
        <v>101110</v>
      </c>
      <c r="U5" s="660" t="str">
        <f t="shared" si="1"/>
        <v>10111</v>
      </c>
      <c r="V5" s="660" t="str">
        <f t="shared" si="2"/>
        <v>1011</v>
      </c>
      <c r="W5" s="660" t="str">
        <f t="shared" si="3"/>
        <v>101</v>
      </c>
      <c r="X5" s="660" t="str">
        <f t="shared" si="4"/>
        <v>10</v>
      </c>
      <c r="Y5" s="660" t="str">
        <f t="shared" si="5"/>
        <v>1</v>
      </c>
    </row>
    <row r="6" spans="1:25" ht="16" x14ac:dyDescent="0.2">
      <c r="A6" s="679">
        <v>101110207</v>
      </c>
      <c r="B6" s="679" t="s">
        <v>3269</v>
      </c>
      <c r="C6" s="705">
        <v>188333601</v>
      </c>
      <c r="D6" s="705">
        <v>188333601</v>
      </c>
      <c r="E6" s="705"/>
      <c r="F6" s="705"/>
      <c r="S6" s="660"/>
      <c r="T6" s="660" t="str">
        <f t="shared" si="0"/>
        <v>101110</v>
      </c>
      <c r="U6" s="660" t="str">
        <f t="shared" si="1"/>
        <v>10111</v>
      </c>
      <c r="V6" s="660" t="str">
        <f t="shared" si="2"/>
        <v>1011</v>
      </c>
      <c r="W6" s="660" t="str">
        <f t="shared" si="3"/>
        <v>101</v>
      </c>
      <c r="X6" s="660" t="str">
        <f t="shared" si="4"/>
        <v>10</v>
      </c>
      <c r="Y6" s="660" t="str">
        <f t="shared" si="5"/>
        <v>1</v>
      </c>
    </row>
    <row r="7" spans="1:25" ht="16" x14ac:dyDescent="0.2">
      <c r="A7" s="679">
        <v>101110208</v>
      </c>
      <c r="B7" s="679" t="s">
        <v>3270</v>
      </c>
      <c r="C7" s="705">
        <v>522553979</v>
      </c>
      <c r="D7" s="705">
        <v>522553979</v>
      </c>
      <c r="E7" s="705"/>
      <c r="F7" s="705"/>
      <c r="S7" s="660"/>
      <c r="T7" s="660" t="str">
        <f t="shared" si="0"/>
        <v>101110</v>
      </c>
      <c r="U7" s="660" t="str">
        <f t="shared" si="1"/>
        <v>10111</v>
      </c>
      <c r="V7" s="660" t="str">
        <f t="shared" si="2"/>
        <v>1011</v>
      </c>
      <c r="W7" s="660" t="str">
        <f t="shared" si="3"/>
        <v>101</v>
      </c>
      <c r="X7" s="660" t="str">
        <f t="shared" si="4"/>
        <v>10</v>
      </c>
      <c r="Y7" s="660" t="str">
        <f t="shared" si="5"/>
        <v>1</v>
      </c>
    </row>
    <row r="8" spans="1:25" ht="16" x14ac:dyDescent="0.2">
      <c r="A8" s="695">
        <v>101110209</v>
      </c>
      <c r="B8" s="679" t="s">
        <v>3271</v>
      </c>
      <c r="C8" s="705">
        <v>281230103</v>
      </c>
      <c r="D8" s="705">
        <v>281230103</v>
      </c>
      <c r="E8" s="705"/>
      <c r="F8" s="705"/>
      <c r="S8" s="660"/>
      <c r="T8" s="660" t="str">
        <f t="shared" si="0"/>
        <v>101110</v>
      </c>
      <c r="U8" s="660" t="str">
        <f t="shared" si="1"/>
        <v>10111</v>
      </c>
      <c r="V8" s="660" t="str">
        <f t="shared" si="2"/>
        <v>1011</v>
      </c>
      <c r="W8" s="660" t="str">
        <f t="shared" si="3"/>
        <v>101</v>
      </c>
      <c r="X8" s="660" t="str">
        <f t="shared" si="4"/>
        <v>10</v>
      </c>
      <c r="Y8" s="660" t="str">
        <f t="shared" si="5"/>
        <v>1</v>
      </c>
    </row>
    <row r="9" spans="1:25" ht="16" x14ac:dyDescent="0.2">
      <c r="A9" s="679">
        <v>101110215</v>
      </c>
      <c r="B9" s="679" t="s">
        <v>3272</v>
      </c>
      <c r="C9" s="705">
        <v>1559766882</v>
      </c>
      <c r="D9" s="705">
        <v>1559766882</v>
      </c>
      <c r="E9" s="705"/>
      <c r="F9" s="705"/>
      <c r="S9" s="660"/>
      <c r="T9" s="660" t="str">
        <f t="shared" si="0"/>
        <v>101110</v>
      </c>
      <c r="U9" s="660" t="str">
        <f t="shared" si="1"/>
        <v>10111</v>
      </c>
      <c r="V9" s="660" t="str">
        <f t="shared" si="2"/>
        <v>1011</v>
      </c>
      <c r="W9" s="660" t="str">
        <f t="shared" si="3"/>
        <v>101</v>
      </c>
      <c r="X9" s="660" t="str">
        <f t="shared" si="4"/>
        <v>10</v>
      </c>
      <c r="Y9" s="660" t="str">
        <f t="shared" si="5"/>
        <v>1</v>
      </c>
    </row>
    <row r="10" spans="1:25" ht="16" x14ac:dyDescent="0.2">
      <c r="A10" s="679">
        <v>101110216</v>
      </c>
      <c r="B10" s="679" t="s">
        <v>3273</v>
      </c>
      <c r="C10" s="705">
        <v>1470345906</v>
      </c>
      <c r="D10" s="705">
        <v>1470345906</v>
      </c>
      <c r="E10" s="705"/>
      <c r="F10" s="705"/>
      <c r="S10" s="660"/>
      <c r="T10" s="660" t="str">
        <f t="shared" si="0"/>
        <v>101110</v>
      </c>
      <c r="U10" s="660" t="str">
        <f t="shared" si="1"/>
        <v>10111</v>
      </c>
      <c r="V10" s="660" t="str">
        <f t="shared" si="2"/>
        <v>1011</v>
      </c>
      <c r="W10" s="660" t="str">
        <f t="shared" si="3"/>
        <v>101</v>
      </c>
      <c r="X10" s="660" t="str">
        <f t="shared" si="4"/>
        <v>10</v>
      </c>
      <c r="Y10" s="660" t="str">
        <f t="shared" si="5"/>
        <v>1</v>
      </c>
    </row>
    <row r="11" spans="1:25" ht="16" x14ac:dyDescent="0.2">
      <c r="A11" s="679">
        <v>101110301</v>
      </c>
      <c r="B11" s="679" t="s">
        <v>3274</v>
      </c>
      <c r="C11" s="705"/>
      <c r="D11" s="705"/>
      <c r="E11" s="705"/>
      <c r="F11" s="705"/>
      <c r="S11" s="660"/>
      <c r="T11" s="660" t="str">
        <f t="shared" si="0"/>
        <v>101110</v>
      </c>
      <c r="U11" s="660" t="str">
        <f t="shared" si="1"/>
        <v>10111</v>
      </c>
      <c r="V11" s="660" t="str">
        <f t="shared" si="2"/>
        <v>1011</v>
      </c>
      <c r="W11" s="660" t="str">
        <f t="shared" si="3"/>
        <v>101</v>
      </c>
      <c r="X11" s="660" t="str">
        <f t="shared" si="4"/>
        <v>10</v>
      </c>
      <c r="Y11" s="660" t="str">
        <f t="shared" si="5"/>
        <v>1</v>
      </c>
    </row>
    <row r="12" spans="1:25" ht="16" x14ac:dyDescent="0.2">
      <c r="A12" s="695">
        <v>101110302</v>
      </c>
      <c r="B12" s="679" t="s">
        <v>3275</v>
      </c>
      <c r="C12" s="705">
        <v>121240492</v>
      </c>
      <c r="D12" s="705">
        <v>121240492</v>
      </c>
      <c r="E12" s="705"/>
      <c r="F12" s="705"/>
      <c r="S12" s="660"/>
      <c r="T12" s="660" t="str">
        <f t="shared" si="0"/>
        <v>101110</v>
      </c>
      <c r="U12" s="660" t="str">
        <f t="shared" si="1"/>
        <v>10111</v>
      </c>
      <c r="V12" s="660" t="str">
        <f t="shared" si="2"/>
        <v>1011</v>
      </c>
      <c r="W12" s="660" t="str">
        <f t="shared" si="3"/>
        <v>101</v>
      </c>
      <c r="X12" s="660" t="str">
        <f t="shared" si="4"/>
        <v>10</v>
      </c>
      <c r="Y12" s="660" t="str">
        <f t="shared" si="5"/>
        <v>1</v>
      </c>
    </row>
    <row r="13" spans="1:25" ht="16" x14ac:dyDescent="0.2">
      <c r="A13" s="679">
        <v>101110401</v>
      </c>
      <c r="B13" s="679" t="s">
        <v>3276</v>
      </c>
      <c r="C13" s="705"/>
      <c r="D13" s="705"/>
      <c r="E13" s="705"/>
      <c r="F13" s="705"/>
      <c r="S13" s="660"/>
      <c r="T13" s="660" t="str">
        <f t="shared" si="0"/>
        <v>101110</v>
      </c>
      <c r="U13" s="660" t="str">
        <f t="shared" si="1"/>
        <v>10111</v>
      </c>
      <c r="V13" s="660" t="str">
        <f t="shared" si="2"/>
        <v>1011</v>
      </c>
      <c r="W13" s="660" t="str">
        <f t="shared" si="3"/>
        <v>101</v>
      </c>
      <c r="X13" s="660" t="str">
        <f t="shared" si="4"/>
        <v>10</v>
      </c>
      <c r="Y13" s="660" t="str">
        <f t="shared" si="5"/>
        <v>1</v>
      </c>
    </row>
    <row r="14" spans="1:25" ht="16" x14ac:dyDescent="0.2">
      <c r="A14" s="679">
        <v>101110502</v>
      </c>
      <c r="B14" s="679" t="s">
        <v>3277</v>
      </c>
      <c r="C14" s="705"/>
      <c r="D14" s="705"/>
      <c r="E14" s="705"/>
      <c r="F14" s="705"/>
      <c r="S14" s="660"/>
      <c r="T14" s="660" t="str">
        <f t="shared" si="0"/>
        <v>101110</v>
      </c>
      <c r="U14" s="660" t="str">
        <f t="shared" si="1"/>
        <v>10111</v>
      </c>
      <c r="V14" s="660" t="str">
        <f t="shared" si="2"/>
        <v>1011</v>
      </c>
      <c r="W14" s="660" t="str">
        <f t="shared" si="3"/>
        <v>101</v>
      </c>
      <c r="X14" s="660" t="str">
        <f t="shared" si="4"/>
        <v>10</v>
      </c>
      <c r="Y14" s="660" t="str">
        <f t="shared" si="5"/>
        <v>1</v>
      </c>
    </row>
    <row r="15" spans="1:25" ht="16" x14ac:dyDescent="0.2">
      <c r="A15" s="679">
        <v>101110601</v>
      </c>
      <c r="B15" s="679" t="s">
        <v>3278</v>
      </c>
      <c r="C15" s="705"/>
      <c r="D15" s="705"/>
      <c r="E15" s="705"/>
      <c r="F15" s="705"/>
      <c r="S15" s="660"/>
      <c r="T15" s="660" t="str">
        <f t="shared" si="0"/>
        <v>101110</v>
      </c>
      <c r="U15" s="660" t="str">
        <f t="shared" si="1"/>
        <v>10111</v>
      </c>
      <c r="V15" s="660" t="str">
        <f t="shared" si="2"/>
        <v>1011</v>
      </c>
      <c r="W15" s="660" t="str">
        <f t="shared" si="3"/>
        <v>101</v>
      </c>
      <c r="X15" s="660" t="str">
        <f t="shared" si="4"/>
        <v>10</v>
      </c>
      <c r="Y15" s="660" t="str">
        <f t="shared" si="5"/>
        <v>1</v>
      </c>
    </row>
    <row r="16" spans="1:25" ht="16" x14ac:dyDescent="0.2">
      <c r="A16" s="679">
        <v>101110701</v>
      </c>
      <c r="B16" s="679" t="s">
        <v>3279</v>
      </c>
      <c r="C16" s="705"/>
      <c r="D16" s="705"/>
      <c r="E16" s="705"/>
      <c r="F16" s="705"/>
      <c r="S16" s="660"/>
      <c r="T16" s="660" t="str">
        <f t="shared" si="0"/>
        <v>101110</v>
      </c>
      <c r="U16" s="660" t="str">
        <f t="shared" si="1"/>
        <v>10111</v>
      </c>
      <c r="V16" s="660" t="str">
        <f t="shared" si="2"/>
        <v>1011</v>
      </c>
      <c r="W16" s="660" t="str">
        <f t="shared" si="3"/>
        <v>101</v>
      </c>
      <c r="X16" s="660" t="str">
        <f t="shared" si="4"/>
        <v>10</v>
      </c>
      <c r="Y16" s="660" t="str">
        <f t="shared" si="5"/>
        <v>1</v>
      </c>
    </row>
    <row r="17" spans="1:25" ht="16" x14ac:dyDescent="0.2">
      <c r="A17" s="679">
        <v>101110801</v>
      </c>
      <c r="B17" s="679" t="s">
        <v>3280</v>
      </c>
      <c r="C17" s="705"/>
      <c r="D17" s="705"/>
      <c r="E17" s="705"/>
      <c r="F17" s="705"/>
      <c r="S17" s="660"/>
      <c r="T17" s="660" t="str">
        <f t="shared" si="0"/>
        <v>101110</v>
      </c>
      <c r="U17" s="660" t="str">
        <f t="shared" si="1"/>
        <v>10111</v>
      </c>
      <c r="V17" s="660" t="str">
        <f t="shared" si="2"/>
        <v>1011</v>
      </c>
      <c r="W17" s="660" t="str">
        <f t="shared" si="3"/>
        <v>101</v>
      </c>
      <c r="X17" s="660" t="str">
        <f t="shared" si="4"/>
        <v>10</v>
      </c>
      <c r="Y17" s="660" t="str">
        <f t="shared" si="5"/>
        <v>1</v>
      </c>
    </row>
    <row r="18" spans="1:25" ht="16" x14ac:dyDescent="0.2">
      <c r="A18" s="679">
        <v>101110901</v>
      </c>
      <c r="B18" s="679" t="s">
        <v>3281</v>
      </c>
      <c r="C18" s="705"/>
      <c r="D18" s="705"/>
      <c r="E18" s="705"/>
      <c r="F18" s="705"/>
      <c r="S18" s="660"/>
      <c r="T18" s="660" t="str">
        <f t="shared" si="0"/>
        <v>101110</v>
      </c>
      <c r="U18" s="660" t="str">
        <f t="shared" si="1"/>
        <v>10111</v>
      </c>
      <c r="V18" s="660" t="str">
        <f t="shared" si="2"/>
        <v>1011</v>
      </c>
      <c r="W18" s="660" t="str">
        <f t="shared" si="3"/>
        <v>101</v>
      </c>
      <c r="X18" s="660" t="str">
        <f t="shared" si="4"/>
        <v>10</v>
      </c>
      <c r="Y18" s="660" t="str">
        <f t="shared" si="5"/>
        <v>1</v>
      </c>
    </row>
    <row r="19" spans="1:25" ht="16" x14ac:dyDescent="0.2">
      <c r="A19" s="679">
        <v>101110902</v>
      </c>
      <c r="B19" s="679" t="s">
        <v>3282</v>
      </c>
      <c r="C19" s="705"/>
      <c r="D19" s="705"/>
      <c r="E19" s="705"/>
      <c r="F19" s="705"/>
      <c r="S19" s="660"/>
      <c r="T19" s="660" t="str">
        <f t="shared" si="0"/>
        <v>101110</v>
      </c>
      <c r="U19" s="660" t="str">
        <f t="shared" si="1"/>
        <v>10111</v>
      </c>
      <c r="V19" s="660" t="str">
        <f t="shared" si="2"/>
        <v>1011</v>
      </c>
      <c r="W19" s="660" t="str">
        <f t="shared" si="3"/>
        <v>101</v>
      </c>
      <c r="X19" s="660" t="str">
        <f t="shared" si="4"/>
        <v>10</v>
      </c>
      <c r="Y19" s="660" t="str">
        <f t="shared" si="5"/>
        <v>1</v>
      </c>
    </row>
    <row r="20" spans="1:25" ht="16" x14ac:dyDescent="0.2">
      <c r="A20" s="679">
        <v>101110903</v>
      </c>
      <c r="B20" s="679" t="s">
        <v>3283</v>
      </c>
      <c r="C20" s="705">
        <v>412166264</v>
      </c>
      <c r="D20" s="705">
        <v>412166264</v>
      </c>
      <c r="E20" s="705"/>
      <c r="F20" s="705"/>
      <c r="S20" s="660"/>
      <c r="T20" s="660" t="str">
        <f t="shared" si="0"/>
        <v>101110</v>
      </c>
      <c r="U20" s="660" t="str">
        <f t="shared" si="1"/>
        <v>10111</v>
      </c>
      <c r="V20" s="660" t="str">
        <f t="shared" si="2"/>
        <v>1011</v>
      </c>
      <c r="W20" s="660" t="str">
        <f t="shared" si="3"/>
        <v>101</v>
      </c>
      <c r="X20" s="660" t="str">
        <f t="shared" si="4"/>
        <v>10</v>
      </c>
      <c r="Y20" s="660" t="str">
        <f t="shared" si="5"/>
        <v>1</v>
      </c>
    </row>
    <row r="21" spans="1:25" ht="16" x14ac:dyDescent="0.2">
      <c r="A21" s="679">
        <v>101110905</v>
      </c>
      <c r="B21" s="679" t="s">
        <v>3284</v>
      </c>
      <c r="C21" s="705">
        <v>463607028</v>
      </c>
      <c r="D21" s="705">
        <v>463607028</v>
      </c>
      <c r="E21" s="705"/>
      <c r="F21" s="705"/>
      <c r="S21" s="660"/>
      <c r="T21" s="660" t="str">
        <f t="shared" si="0"/>
        <v>101110</v>
      </c>
      <c r="U21" s="660" t="str">
        <f t="shared" si="1"/>
        <v>10111</v>
      </c>
      <c r="V21" s="660" t="str">
        <f t="shared" si="2"/>
        <v>1011</v>
      </c>
      <c r="W21" s="660" t="str">
        <f t="shared" si="3"/>
        <v>101</v>
      </c>
      <c r="X21" s="660" t="str">
        <f t="shared" si="4"/>
        <v>10</v>
      </c>
      <c r="Y21" s="660" t="str">
        <f t="shared" si="5"/>
        <v>1</v>
      </c>
    </row>
    <row r="22" spans="1:25" ht="16" x14ac:dyDescent="0.2">
      <c r="A22" s="679">
        <v>101111201</v>
      </c>
      <c r="B22" s="679" t="s">
        <v>3285</v>
      </c>
      <c r="C22" s="705"/>
      <c r="D22" s="705"/>
      <c r="E22" s="705"/>
      <c r="F22" s="705"/>
      <c r="S22" s="660"/>
      <c r="T22" s="660" t="str">
        <f t="shared" si="0"/>
        <v>101111</v>
      </c>
      <c r="U22" s="660" t="str">
        <f t="shared" si="1"/>
        <v>10111</v>
      </c>
      <c r="V22" s="660" t="str">
        <f t="shared" si="2"/>
        <v>1011</v>
      </c>
      <c r="W22" s="660" t="str">
        <f t="shared" si="3"/>
        <v>101</v>
      </c>
      <c r="X22" s="660" t="str">
        <f t="shared" si="4"/>
        <v>10</v>
      </c>
      <c r="Y22" s="660" t="str">
        <f t="shared" si="5"/>
        <v>1</v>
      </c>
    </row>
    <row r="23" spans="1:25" ht="16" x14ac:dyDescent="0.2">
      <c r="A23" s="679">
        <v>101111202</v>
      </c>
      <c r="B23" s="679" t="s">
        <v>3286</v>
      </c>
      <c r="C23" s="705">
        <v>584345493</v>
      </c>
      <c r="D23" s="705">
        <v>584345493</v>
      </c>
      <c r="E23" s="705"/>
      <c r="F23" s="705"/>
      <c r="S23" s="660"/>
      <c r="T23" s="660" t="str">
        <f t="shared" si="0"/>
        <v>101111</v>
      </c>
      <c r="U23" s="660" t="str">
        <f t="shared" si="1"/>
        <v>10111</v>
      </c>
      <c r="V23" s="660" t="str">
        <f t="shared" si="2"/>
        <v>1011</v>
      </c>
      <c r="W23" s="660" t="str">
        <f t="shared" si="3"/>
        <v>101</v>
      </c>
      <c r="X23" s="660" t="str">
        <f t="shared" si="4"/>
        <v>10</v>
      </c>
      <c r="Y23" s="660" t="str">
        <f t="shared" si="5"/>
        <v>1</v>
      </c>
    </row>
    <row r="24" spans="1:25" ht="16" x14ac:dyDescent="0.2">
      <c r="A24" s="679">
        <v>101111301</v>
      </c>
      <c r="B24" s="679" t="s">
        <v>3287</v>
      </c>
      <c r="C24" s="705"/>
      <c r="D24" s="705"/>
      <c r="E24" s="705"/>
      <c r="F24" s="705"/>
      <c r="S24" s="660"/>
      <c r="T24" s="660" t="str">
        <f t="shared" si="0"/>
        <v>101111</v>
      </c>
      <c r="U24" s="660" t="str">
        <f t="shared" si="1"/>
        <v>10111</v>
      </c>
      <c r="V24" s="660" t="str">
        <f t="shared" si="2"/>
        <v>1011</v>
      </c>
      <c r="W24" s="660" t="str">
        <f t="shared" si="3"/>
        <v>101</v>
      </c>
      <c r="X24" s="660" t="str">
        <f t="shared" si="4"/>
        <v>10</v>
      </c>
      <c r="Y24" s="660" t="str">
        <f t="shared" si="5"/>
        <v>1</v>
      </c>
    </row>
    <row r="25" spans="1:25" ht="16" x14ac:dyDescent="0.2">
      <c r="A25" s="679">
        <v>101111302</v>
      </c>
      <c r="B25" s="679" t="s">
        <v>3287</v>
      </c>
      <c r="C25" s="705"/>
      <c r="D25" s="705"/>
      <c r="E25" s="705"/>
      <c r="F25" s="705"/>
      <c r="S25" s="660"/>
      <c r="T25" s="660" t="str">
        <f t="shared" si="0"/>
        <v>101111</v>
      </c>
      <c r="U25" s="660" t="str">
        <f t="shared" si="1"/>
        <v>10111</v>
      </c>
      <c r="V25" s="660" t="str">
        <f t="shared" si="2"/>
        <v>1011</v>
      </c>
      <c r="W25" s="660" t="str">
        <f t="shared" si="3"/>
        <v>101</v>
      </c>
      <c r="X25" s="660" t="str">
        <f t="shared" si="4"/>
        <v>10</v>
      </c>
      <c r="Y25" s="660" t="str">
        <f t="shared" si="5"/>
        <v>1</v>
      </c>
    </row>
    <row r="26" spans="1:25" ht="16" x14ac:dyDescent="0.2">
      <c r="A26" s="679">
        <v>101111503</v>
      </c>
      <c r="B26" s="679" t="s">
        <v>3288</v>
      </c>
      <c r="C26" s="705"/>
      <c r="D26" s="705"/>
      <c r="E26" s="705"/>
      <c r="F26" s="705"/>
      <c r="S26" s="660"/>
      <c r="T26" s="660" t="str">
        <f t="shared" si="0"/>
        <v>101111</v>
      </c>
      <c r="U26" s="660" t="str">
        <f t="shared" si="1"/>
        <v>10111</v>
      </c>
      <c r="V26" s="660" t="str">
        <f t="shared" si="2"/>
        <v>1011</v>
      </c>
      <c r="W26" s="660" t="str">
        <f t="shared" si="3"/>
        <v>101</v>
      </c>
      <c r="X26" s="660" t="str">
        <f t="shared" si="4"/>
        <v>10</v>
      </c>
      <c r="Y26" s="660" t="str">
        <f t="shared" si="5"/>
        <v>1</v>
      </c>
    </row>
    <row r="27" spans="1:25" ht="16" x14ac:dyDescent="0.2">
      <c r="A27" s="679">
        <v>101111903</v>
      </c>
      <c r="B27" s="679" t="s">
        <v>3289</v>
      </c>
      <c r="C27" s="705">
        <v>155239742</v>
      </c>
      <c r="D27" s="705">
        <v>155239742</v>
      </c>
      <c r="E27" s="705"/>
      <c r="F27" s="705"/>
      <c r="S27" s="660"/>
      <c r="T27" s="660" t="str">
        <f t="shared" si="0"/>
        <v>101111</v>
      </c>
      <c r="U27" s="660" t="str">
        <f t="shared" si="1"/>
        <v>10111</v>
      </c>
      <c r="V27" s="660" t="str">
        <f t="shared" si="2"/>
        <v>1011</v>
      </c>
      <c r="W27" s="660" t="str">
        <f t="shared" si="3"/>
        <v>101</v>
      </c>
      <c r="X27" s="660" t="str">
        <f t="shared" si="4"/>
        <v>10</v>
      </c>
      <c r="Y27" s="660" t="str">
        <f t="shared" si="5"/>
        <v>1</v>
      </c>
    </row>
    <row r="28" spans="1:25" ht="16" x14ac:dyDescent="0.2">
      <c r="A28" s="679">
        <v>101111905</v>
      </c>
      <c r="B28" s="679" t="s">
        <v>3290</v>
      </c>
      <c r="C28" s="705">
        <v>79734921</v>
      </c>
      <c r="D28" s="705">
        <v>79734921</v>
      </c>
      <c r="E28" s="705"/>
      <c r="F28" s="705"/>
      <c r="S28" s="660"/>
      <c r="T28" s="660" t="str">
        <f t="shared" si="0"/>
        <v>101111</v>
      </c>
      <c r="U28" s="660" t="str">
        <f t="shared" si="1"/>
        <v>10111</v>
      </c>
      <c r="V28" s="660" t="str">
        <f t="shared" si="2"/>
        <v>1011</v>
      </c>
      <c r="W28" s="660" t="str">
        <f t="shared" si="3"/>
        <v>101</v>
      </c>
      <c r="X28" s="660" t="str">
        <f t="shared" si="4"/>
        <v>10</v>
      </c>
      <c r="Y28" s="660" t="str">
        <f t="shared" si="5"/>
        <v>1</v>
      </c>
    </row>
    <row r="29" spans="1:25" ht="16" x14ac:dyDescent="0.2">
      <c r="A29" s="679">
        <v>101120112</v>
      </c>
      <c r="B29" s="679" t="s">
        <v>3291</v>
      </c>
      <c r="C29" s="705">
        <v>2270369227</v>
      </c>
      <c r="D29" s="705">
        <v>2270369227</v>
      </c>
      <c r="E29" s="705"/>
      <c r="F29" s="705"/>
      <c r="S29" s="660"/>
      <c r="T29" s="660" t="str">
        <f t="shared" si="0"/>
        <v>101120</v>
      </c>
      <c r="U29" s="660" t="str">
        <f t="shared" si="1"/>
        <v>10112</v>
      </c>
      <c r="V29" s="660" t="str">
        <f t="shared" si="2"/>
        <v>1011</v>
      </c>
      <c r="W29" s="660" t="str">
        <f t="shared" si="3"/>
        <v>101</v>
      </c>
      <c r="X29" s="660" t="str">
        <f t="shared" si="4"/>
        <v>10</v>
      </c>
      <c r="Y29" s="660" t="str">
        <f t="shared" si="5"/>
        <v>1</v>
      </c>
    </row>
    <row r="30" spans="1:25" ht="16" x14ac:dyDescent="0.2">
      <c r="A30" s="679">
        <v>101120116</v>
      </c>
      <c r="B30" s="679" t="s">
        <v>3292</v>
      </c>
      <c r="C30" s="705">
        <v>2279971983</v>
      </c>
      <c r="D30" s="705">
        <v>2279971983</v>
      </c>
      <c r="E30" s="705"/>
      <c r="F30" s="705"/>
      <c r="S30" s="660"/>
      <c r="T30" s="660" t="str">
        <f t="shared" si="0"/>
        <v>101120</v>
      </c>
      <c r="U30" s="660" t="str">
        <f t="shared" si="1"/>
        <v>10112</v>
      </c>
      <c r="V30" s="660" t="str">
        <f t="shared" si="2"/>
        <v>1011</v>
      </c>
      <c r="W30" s="660" t="str">
        <f t="shared" si="3"/>
        <v>101</v>
      </c>
      <c r="X30" s="660" t="str">
        <f t="shared" si="4"/>
        <v>10</v>
      </c>
      <c r="Y30" s="660" t="str">
        <f t="shared" si="5"/>
        <v>1</v>
      </c>
    </row>
    <row r="31" spans="1:25" ht="16" x14ac:dyDescent="0.2">
      <c r="A31" s="679">
        <v>101120117</v>
      </c>
      <c r="B31" s="679" t="s">
        <v>3293</v>
      </c>
      <c r="C31" s="705">
        <v>4672240406</v>
      </c>
      <c r="D31" s="705">
        <v>4638241513</v>
      </c>
      <c r="E31" s="705">
        <v>38317853</v>
      </c>
      <c r="F31" s="705"/>
      <c r="S31" s="660"/>
      <c r="T31" s="660" t="str">
        <f t="shared" si="0"/>
        <v>101120</v>
      </c>
      <c r="U31" s="660" t="str">
        <f t="shared" si="1"/>
        <v>10112</v>
      </c>
      <c r="V31" s="660" t="str">
        <f t="shared" si="2"/>
        <v>1011</v>
      </c>
      <c r="W31" s="660" t="str">
        <f t="shared" si="3"/>
        <v>101</v>
      </c>
      <c r="X31" s="660" t="str">
        <f t="shared" si="4"/>
        <v>10</v>
      </c>
      <c r="Y31" s="660" t="str">
        <f t="shared" si="5"/>
        <v>1</v>
      </c>
    </row>
    <row r="32" spans="1:25" ht="16" x14ac:dyDescent="0.2">
      <c r="A32" s="679">
        <v>101120125</v>
      </c>
      <c r="B32" s="679" t="s">
        <v>3294</v>
      </c>
      <c r="C32" s="705">
        <v>672443049</v>
      </c>
      <c r="D32" s="705">
        <v>672443049</v>
      </c>
      <c r="E32" s="705"/>
      <c r="F32" s="705"/>
      <c r="S32" s="660"/>
      <c r="T32" s="660" t="str">
        <f t="shared" si="0"/>
        <v>101120</v>
      </c>
      <c r="U32" s="660" t="str">
        <f t="shared" si="1"/>
        <v>10112</v>
      </c>
      <c r="V32" s="660" t="str">
        <f t="shared" si="2"/>
        <v>1011</v>
      </c>
      <c r="W32" s="660" t="str">
        <f t="shared" si="3"/>
        <v>101</v>
      </c>
      <c r="X32" s="660" t="str">
        <f t="shared" si="4"/>
        <v>10</v>
      </c>
      <c r="Y32" s="660" t="str">
        <f t="shared" si="5"/>
        <v>1</v>
      </c>
    </row>
    <row r="33" spans="1:25" ht="16" x14ac:dyDescent="0.2">
      <c r="A33" s="679">
        <v>101120129</v>
      </c>
      <c r="B33" s="679" t="s">
        <v>3295</v>
      </c>
      <c r="C33" s="705">
        <v>1040106071</v>
      </c>
      <c r="D33" s="705">
        <v>1040106071</v>
      </c>
      <c r="E33" s="705"/>
      <c r="F33" s="705"/>
      <c r="S33" s="660"/>
      <c r="T33" s="660" t="str">
        <f t="shared" si="0"/>
        <v>101120</v>
      </c>
      <c r="U33" s="660" t="str">
        <f t="shared" si="1"/>
        <v>10112</v>
      </c>
      <c r="V33" s="660" t="str">
        <f t="shared" si="2"/>
        <v>1011</v>
      </c>
      <c r="W33" s="660" t="str">
        <f t="shared" si="3"/>
        <v>101</v>
      </c>
      <c r="X33" s="660" t="str">
        <f t="shared" si="4"/>
        <v>10</v>
      </c>
      <c r="Y33" s="660" t="str">
        <f t="shared" si="5"/>
        <v>1</v>
      </c>
    </row>
    <row r="34" spans="1:25" ht="16" x14ac:dyDescent="0.2">
      <c r="A34" s="679">
        <v>101120140</v>
      </c>
      <c r="B34" s="679" t="s">
        <v>3296</v>
      </c>
      <c r="C34" s="705">
        <v>960672861</v>
      </c>
      <c r="D34" s="705">
        <v>960672861</v>
      </c>
      <c r="E34" s="705"/>
      <c r="F34" s="705"/>
      <c r="S34" s="660"/>
      <c r="T34" s="660" t="str">
        <f t="shared" si="0"/>
        <v>101120</v>
      </c>
      <c r="U34" s="660" t="str">
        <f t="shared" si="1"/>
        <v>10112</v>
      </c>
      <c r="V34" s="660" t="str">
        <f t="shared" si="2"/>
        <v>1011</v>
      </c>
      <c r="W34" s="660" t="str">
        <f t="shared" si="3"/>
        <v>101</v>
      </c>
      <c r="X34" s="660" t="str">
        <f t="shared" si="4"/>
        <v>10</v>
      </c>
      <c r="Y34" s="660" t="str">
        <f t="shared" si="5"/>
        <v>1</v>
      </c>
    </row>
    <row r="35" spans="1:25" ht="16" x14ac:dyDescent="0.2">
      <c r="A35" s="679">
        <v>101120150</v>
      </c>
      <c r="B35" s="679" t="s">
        <v>3297</v>
      </c>
      <c r="C35" s="705">
        <v>1539437984</v>
      </c>
      <c r="D35" s="705">
        <v>1539437984</v>
      </c>
      <c r="E35" s="705"/>
      <c r="F35" s="705"/>
      <c r="S35" s="660"/>
      <c r="T35" s="660" t="str">
        <f t="shared" si="0"/>
        <v>101120</v>
      </c>
      <c r="U35" s="660" t="str">
        <f t="shared" si="1"/>
        <v>10112</v>
      </c>
      <c r="V35" s="660" t="str">
        <f t="shared" si="2"/>
        <v>1011</v>
      </c>
      <c r="W35" s="660" t="str">
        <f t="shared" si="3"/>
        <v>101</v>
      </c>
      <c r="X35" s="660" t="str">
        <f t="shared" si="4"/>
        <v>10</v>
      </c>
      <c r="Y35" s="660" t="str">
        <f t="shared" si="5"/>
        <v>1</v>
      </c>
    </row>
    <row r="36" spans="1:25" ht="16" x14ac:dyDescent="0.2">
      <c r="A36" s="679">
        <v>101120203</v>
      </c>
      <c r="B36" s="679" t="s">
        <v>3298</v>
      </c>
      <c r="C36" s="705">
        <v>1218018356</v>
      </c>
      <c r="D36" s="705">
        <v>1242085466</v>
      </c>
      <c r="E36" s="705"/>
      <c r="F36" s="705"/>
      <c r="S36" s="660"/>
      <c r="T36" s="660" t="str">
        <f t="shared" si="0"/>
        <v>101120</v>
      </c>
      <c r="U36" s="660" t="str">
        <f t="shared" si="1"/>
        <v>10112</v>
      </c>
      <c r="V36" s="660" t="str">
        <f t="shared" si="2"/>
        <v>1011</v>
      </c>
      <c r="W36" s="660" t="str">
        <f t="shared" si="3"/>
        <v>101</v>
      </c>
      <c r="X36" s="660" t="str">
        <f t="shared" si="4"/>
        <v>10</v>
      </c>
      <c r="Y36" s="660" t="str">
        <f t="shared" si="5"/>
        <v>1</v>
      </c>
    </row>
    <row r="37" spans="1:25" ht="16" x14ac:dyDescent="0.2">
      <c r="A37" s="679">
        <v>101120204</v>
      </c>
      <c r="B37" s="679" t="s">
        <v>3299</v>
      </c>
      <c r="C37" s="705">
        <v>474350565</v>
      </c>
      <c r="D37" s="705">
        <v>474677835</v>
      </c>
      <c r="E37" s="705"/>
      <c r="F37" s="705"/>
      <c r="S37" s="660"/>
      <c r="T37" s="660" t="str">
        <f t="shared" si="0"/>
        <v>101120</v>
      </c>
      <c r="U37" s="660" t="str">
        <f t="shared" si="1"/>
        <v>10112</v>
      </c>
      <c r="V37" s="660" t="str">
        <f t="shared" si="2"/>
        <v>1011</v>
      </c>
      <c r="W37" s="660" t="str">
        <f t="shared" si="3"/>
        <v>101</v>
      </c>
      <c r="X37" s="660" t="str">
        <f t="shared" si="4"/>
        <v>10</v>
      </c>
      <c r="Y37" s="660" t="str">
        <f t="shared" si="5"/>
        <v>1</v>
      </c>
    </row>
    <row r="38" spans="1:25" ht="16" x14ac:dyDescent="0.2">
      <c r="A38" s="679">
        <v>101120205</v>
      </c>
      <c r="B38" s="679" t="s">
        <v>3300</v>
      </c>
      <c r="C38" s="705">
        <v>318135257</v>
      </c>
      <c r="D38" s="705">
        <v>328084757</v>
      </c>
      <c r="E38" s="705"/>
      <c r="F38" s="705"/>
      <c r="S38" s="660"/>
      <c r="T38" s="660" t="str">
        <f t="shared" si="0"/>
        <v>101120</v>
      </c>
      <c r="U38" s="660" t="str">
        <f t="shared" si="1"/>
        <v>10112</v>
      </c>
      <c r="V38" s="660" t="str">
        <f t="shared" si="2"/>
        <v>1011</v>
      </c>
      <c r="W38" s="660" t="str">
        <f t="shared" si="3"/>
        <v>101</v>
      </c>
      <c r="X38" s="660" t="str">
        <f t="shared" si="4"/>
        <v>10</v>
      </c>
      <c r="Y38" s="660" t="str">
        <f t="shared" si="5"/>
        <v>1</v>
      </c>
    </row>
    <row r="39" spans="1:25" ht="16" x14ac:dyDescent="0.2">
      <c r="A39" s="679">
        <v>101120206</v>
      </c>
      <c r="B39" s="679" t="s">
        <v>3301</v>
      </c>
      <c r="C39" s="705">
        <v>1535966183</v>
      </c>
      <c r="D39" s="705">
        <v>1546411518</v>
      </c>
      <c r="E39" s="705">
        <v>1284325</v>
      </c>
      <c r="F39" s="705"/>
      <c r="S39" s="660"/>
      <c r="T39" s="660" t="str">
        <f t="shared" si="0"/>
        <v>101120</v>
      </c>
      <c r="U39" s="660" t="str">
        <f t="shared" si="1"/>
        <v>10112</v>
      </c>
      <c r="V39" s="660" t="str">
        <f t="shared" si="2"/>
        <v>1011</v>
      </c>
      <c r="W39" s="660" t="str">
        <f t="shared" si="3"/>
        <v>101</v>
      </c>
      <c r="X39" s="660" t="str">
        <f t="shared" si="4"/>
        <v>10</v>
      </c>
      <c r="Y39" s="660" t="str">
        <f t="shared" si="5"/>
        <v>1</v>
      </c>
    </row>
    <row r="40" spans="1:25" ht="16" x14ac:dyDescent="0.2">
      <c r="A40" s="679">
        <v>101120211</v>
      </c>
      <c r="B40" s="679" t="s">
        <v>3302</v>
      </c>
      <c r="C40" s="705">
        <v>358365433</v>
      </c>
      <c r="D40" s="705">
        <v>358365433</v>
      </c>
      <c r="E40" s="705"/>
      <c r="F40" s="705"/>
      <c r="S40" s="660"/>
      <c r="T40" s="660" t="str">
        <f t="shared" si="0"/>
        <v>101120</v>
      </c>
      <c r="U40" s="660" t="str">
        <f t="shared" si="1"/>
        <v>10112</v>
      </c>
      <c r="V40" s="660" t="str">
        <f t="shared" si="2"/>
        <v>1011</v>
      </c>
      <c r="W40" s="660" t="str">
        <f t="shared" si="3"/>
        <v>101</v>
      </c>
      <c r="X40" s="660" t="str">
        <f t="shared" si="4"/>
        <v>10</v>
      </c>
      <c r="Y40" s="660" t="str">
        <f t="shared" si="5"/>
        <v>1</v>
      </c>
    </row>
    <row r="41" spans="1:25" ht="16" x14ac:dyDescent="0.2">
      <c r="A41" s="679">
        <v>101120212</v>
      </c>
      <c r="B41" s="679" t="s">
        <v>3303</v>
      </c>
      <c r="C41" s="705">
        <v>431655027</v>
      </c>
      <c r="D41" s="705">
        <v>431655027</v>
      </c>
      <c r="E41" s="705"/>
      <c r="F41" s="705"/>
      <c r="S41" s="660"/>
      <c r="T41" s="660" t="str">
        <f t="shared" si="0"/>
        <v>101120</v>
      </c>
      <c r="U41" s="660" t="str">
        <f t="shared" si="1"/>
        <v>10112</v>
      </c>
      <c r="V41" s="660" t="str">
        <f t="shared" si="2"/>
        <v>1011</v>
      </c>
      <c r="W41" s="660" t="str">
        <f t="shared" si="3"/>
        <v>101</v>
      </c>
      <c r="X41" s="660" t="str">
        <f t="shared" si="4"/>
        <v>10</v>
      </c>
      <c r="Y41" s="660" t="str">
        <f t="shared" si="5"/>
        <v>1</v>
      </c>
    </row>
    <row r="42" spans="1:25" ht="16" x14ac:dyDescent="0.2">
      <c r="A42" s="679">
        <v>101120216</v>
      </c>
      <c r="B42" s="679" t="s">
        <v>3304</v>
      </c>
      <c r="C42" s="705">
        <v>163118250</v>
      </c>
      <c r="D42" s="705">
        <v>163118250</v>
      </c>
      <c r="E42" s="705"/>
      <c r="F42" s="705"/>
      <c r="S42" s="660"/>
      <c r="T42" s="660" t="str">
        <f t="shared" si="0"/>
        <v>101120</v>
      </c>
      <c r="U42" s="660" t="str">
        <f t="shared" si="1"/>
        <v>10112</v>
      </c>
      <c r="V42" s="660" t="str">
        <f t="shared" si="2"/>
        <v>1011</v>
      </c>
      <c r="W42" s="660" t="str">
        <f t="shared" si="3"/>
        <v>101</v>
      </c>
      <c r="X42" s="660" t="str">
        <f t="shared" si="4"/>
        <v>10</v>
      </c>
      <c r="Y42" s="660" t="str">
        <f t="shared" si="5"/>
        <v>1</v>
      </c>
    </row>
    <row r="43" spans="1:25" ht="16" x14ac:dyDescent="0.2">
      <c r="A43" s="679">
        <v>101120303</v>
      </c>
      <c r="B43" s="679" t="s">
        <v>3305</v>
      </c>
      <c r="C43" s="705">
        <v>687031959</v>
      </c>
      <c r="D43" s="705">
        <v>688636394</v>
      </c>
      <c r="E43" s="705"/>
      <c r="F43" s="705"/>
      <c r="S43" s="660"/>
      <c r="T43" s="660" t="str">
        <f t="shared" si="0"/>
        <v>101120</v>
      </c>
      <c r="U43" s="660" t="str">
        <f t="shared" si="1"/>
        <v>10112</v>
      </c>
      <c r="V43" s="660" t="str">
        <f t="shared" si="2"/>
        <v>1011</v>
      </c>
      <c r="W43" s="660" t="str">
        <f t="shared" si="3"/>
        <v>101</v>
      </c>
      <c r="X43" s="660" t="str">
        <f t="shared" si="4"/>
        <v>10</v>
      </c>
      <c r="Y43" s="660" t="str">
        <f t="shared" si="5"/>
        <v>1</v>
      </c>
    </row>
    <row r="44" spans="1:25" ht="16" x14ac:dyDescent="0.2">
      <c r="A44" s="679">
        <v>101120403</v>
      </c>
      <c r="B44" s="679" t="s">
        <v>3306</v>
      </c>
      <c r="C44" s="705">
        <v>416631080</v>
      </c>
      <c r="D44" s="705">
        <v>416631080</v>
      </c>
      <c r="E44" s="705"/>
      <c r="F44" s="705"/>
      <c r="S44" s="660"/>
      <c r="T44" s="660" t="str">
        <f t="shared" si="0"/>
        <v>101120</v>
      </c>
      <c r="U44" s="660" t="str">
        <f t="shared" si="1"/>
        <v>10112</v>
      </c>
      <c r="V44" s="660" t="str">
        <f t="shared" si="2"/>
        <v>1011</v>
      </c>
      <c r="W44" s="660" t="str">
        <f t="shared" si="3"/>
        <v>101</v>
      </c>
      <c r="X44" s="660" t="str">
        <f t="shared" si="4"/>
        <v>10</v>
      </c>
      <c r="Y44" s="660" t="str">
        <f t="shared" si="5"/>
        <v>1</v>
      </c>
    </row>
    <row r="45" spans="1:25" ht="16" x14ac:dyDescent="0.2">
      <c r="A45" s="679">
        <v>101120404</v>
      </c>
      <c r="B45" s="679" t="s">
        <v>3307</v>
      </c>
      <c r="C45" s="705">
        <v>428911371</v>
      </c>
      <c r="D45" s="705">
        <v>428911371</v>
      </c>
      <c r="E45" s="705"/>
      <c r="F45" s="705"/>
      <c r="S45" s="660"/>
      <c r="T45" s="660" t="str">
        <f t="shared" si="0"/>
        <v>101120</v>
      </c>
      <c r="U45" s="660" t="str">
        <f t="shared" si="1"/>
        <v>10112</v>
      </c>
      <c r="V45" s="660" t="str">
        <f t="shared" si="2"/>
        <v>1011</v>
      </c>
      <c r="W45" s="660" t="str">
        <f t="shared" si="3"/>
        <v>101</v>
      </c>
      <c r="X45" s="660" t="str">
        <f t="shared" si="4"/>
        <v>10</v>
      </c>
      <c r="Y45" s="660" t="str">
        <f t="shared" si="5"/>
        <v>1</v>
      </c>
    </row>
    <row r="46" spans="1:25" ht="16" x14ac:dyDescent="0.2">
      <c r="A46" s="679">
        <v>101120405</v>
      </c>
      <c r="B46" s="679" t="s">
        <v>3308</v>
      </c>
      <c r="C46" s="705">
        <v>419689429</v>
      </c>
      <c r="D46" s="705">
        <v>419689429</v>
      </c>
      <c r="E46" s="705"/>
      <c r="F46" s="705"/>
      <c r="S46" s="660"/>
      <c r="T46" s="660" t="str">
        <f t="shared" si="0"/>
        <v>101120</v>
      </c>
      <c r="U46" s="660" t="str">
        <f t="shared" si="1"/>
        <v>10112</v>
      </c>
      <c r="V46" s="660" t="str">
        <f t="shared" si="2"/>
        <v>1011</v>
      </c>
      <c r="W46" s="660" t="str">
        <f t="shared" si="3"/>
        <v>101</v>
      </c>
      <c r="X46" s="660" t="str">
        <f t="shared" si="4"/>
        <v>10</v>
      </c>
      <c r="Y46" s="660" t="str">
        <f t="shared" si="5"/>
        <v>1</v>
      </c>
    </row>
    <row r="47" spans="1:25" ht="16" x14ac:dyDescent="0.2">
      <c r="A47" s="679">
        <v>101120502</v>
      </c>
      <c r="B47" s="679" t="s">
        <v>3309</v>
      </c>
      <c r="C47" s="705">
        <v>838942066</v>
      </c>
      <c r="D47" s="705">
        <v>838942066</v>
      </c>
      <c r="E47" s="705"/>
      <c r="F47" s="705"/>
      <c r="S47" s="660"/>
      <c r="T47" s="660" t="str">
        <f t="shared" si="0"/>
        <v>101120</v>
      </c>
      <c r="U47" s="660" t="str">
        <f t="shared" si="1"/>
        <v>10112</v>
      </c>
      <c r="V47" s="660" t="str">
        <f t="shared" si="2"/>
        <v>1011</v>
      </c>
      <c r="W47" s="660" t="str">
        <f t="shared" si="3"/>
        <v>101</v>
      </c>
      <c r="X47" s="660" t="str">
        <f t="shared" si="4"/>
        <v>10</v>
      </c>
      <c r="Y47" s="660" t="str">
        <f t="shared" si="5"/>
        <v>1</v>
      </c>
    </row>
    <row r="48" spans="1:25" ht="16" x14ac:dyDescent="0.2">
      <c r="A48" s="679">
        <v>101120503</v>
      </c>
      <c r="B48" s="679" t="s">
        <v>3310</v>
      </c>
      <c r="C48" s="705">
        <v>7324014894</v>
      </c>
      <c r="D48" s="705">
        <v>7330555288</v>
      </c>
      <c r="E48" s="705">
        <v>1543790</v>
      </c>
      <c r="F48" s="705"/>
      <c r="S48" s="660"/>
      <c r="T48" s="660" t="str">
        <f t="shared" si="0"/>
        <v>101120</v>
      </c>
      <c r="U48" s="660" t="str">
        <f t="shared" si="1"/>
        <v>10112</v>
      </c>
      <c r="V48" s="660" t="str">
        <f t="shared" si="2"/>
        <v>1011</v>
      </c>
      <c r="W48" s="660" t="str">
        <f t="shared" si="3"/>
        <v>101</v>
      </c>
      <c r="X48" s="660" t="str">
        <f t="shared" si="4"/>
        <v>10</v>
      </c>
      <c r="Y48" s="660" t="str">
        <f t="shared" si="5"/>
        <v>1</v>
      </c>
    </row>
    <row r="49" spans="1:25" ht="16" x14ac:dyDescent="0.2">
      <c r="A49" s="679">
        <v>101120511</v>
      </c>
      <c r="B49" s="679" t="s">
        <v>3311</v>
      </c>
      <c r="C49" s="705">
        <v>614970176</v>
      </c>
      <c r="D49" s="705">
        <v>614970176</v>
      </c>
      <c r="E49" s="705"/>
      <c r="F49" s="705"/>
      <c r="S49" s="660"/>
      <c r="T49" s="660" t="str">
        <f t="shared" si="0"/>
        <v>101120</v>
      </c>
      <c r="U49" s="660" t="str">
        <f t="shared" si="1"/>
        <v>10112</v>
      </c>
      <c r="V49" s="660" t="str">
        <f t="shared" si="2"/>
        <v>1011</v>
      </c>
      <c r="W49" s="660" t="str">
        <f t="shared" si="3"/>
        <v>101</v>
      </c>
      <c r="X49" s="660" t="str">
        <f t="shared" si="4"/>
        <v>10</v>
      </c>
      <c r="Y49" s="660" t="str">
        <f t="shared" si="5"/>
        <v>1</v>
      </c>
    </row>
    <row r="50" spans="1:25" ht="16" x14ac:dyDescent="0.2">
      <c r="A50" s="679">
        <v>101120513</v>
      </c>
      <c r="B50" s="679" t="s">
        <v>3312</v>
      </c>
      <c r="C50" s="705">
        <v>546201046</v>
      </c>
      <c r="D50" s="705">
        <v>546201046</v>
      </c>
      <c r="E50" s="705"/>
      <c r="F50" s="705"/>
      <c r="S50" s="660"/>
      <c r="T50" s="660" t="str">
        <f t="shared" si="0"/>
        <v>101120</v>
      </c>
      <c r="U50" s="660" t="str">
        <f t="shared" si="1"/>
        <v>10112</v>
      </c>
      <c r="V50" s="660" t="str">
        <f t="shared" si="2"/>
        <v>1011</v>
      </c>
      <c r="W50" s="660" t="str">
        <f t="shared" si="3"/>
        <v>101</v>
      </c>
      <c r="X50" s="660" t="str">
        <f t="shared" si="4"/>
        <v>10</v>
      </c>
      <c r="Y50" s="660" t="str">
        <f t="shared" si="5"/>
        <v>1</v>
      </c>
    </row>
    <row r="51" spans="1:25" ht="16" x14ac:dyDescent="0.2">
      <c r="A51" s="679">
        <v>101120515</v>
      </c>
      <c r="B51" s="679" t="s">
        <v>3313</v>
      </c>
      <c r="C51" s="705">
        <v>717563244</v>
      </c>
      <c r="D51" s="705">
        <v>717563244</v>
      </c>
      <c r="E51" s="705"/>
      <c r="F51" s="705"/>
      <c r="S51" s="660"/>
      <c r="T51" s="660" t="str">
        <f t="shared" si="0"/>
        <v>101120</v>
      </c>
      <c r="U51" s="660" t="str">
        <f t="shared" si="1"/>
        <v>10112</v>
      </c>
      <c r="V51" s="660" t="str">
        <f t="shared" si="2"/>
        <v>1011</v>
      </c>
      <c r="W51" s="660" t="str">
        <f t="shared" si="3"/>
        <v>101</v>
      </c>
      <c r="X51" s="660" t="str">
        <f t="shared" si="4"/>
        <v>10</v>
      </c>
      <c r="Y51" s="660" t="str">
        <f t="shared" si="5"/>
        <v>1</v>
      </c>
    </row>
    <row r="52" spans="1:25" ht="16" x14ac:dyDescent="0.2">
      <c r="A52" s="695">
        <v>101120607</v>
      </c>
      <c r="B52" s="679" t="s">
        <v>3314</v>
      </c>
      <c r="C52" s="705">
        <v>563274938</v>
      </c>
      <c r="D52" s="705">
        <v>563274938</v>
      </c>
      <c r="E52" s="705"/>
      <c r="F52" s="705"/>
      <c r="S52" s="660"/>
      <c r="T52" s="660" t="str">
        <f t="shared" si="0"/>
        <v>101120</v>
      </c>
      <c r="U52" s="660" t="str">
        <f t="shared" si="1"/>
        <v>10112</v>
      </c>
      <c r="V52" s="660" t="str">
        <f t="shared" si="2"/>
        <v>1011</v>
      </c>
      <c r="W52" s="660" t="str">
        <f t="shared" si="3"/>
        <v>101</v>
      </c>
      <c r="X52" s="660" t="str">
        <f t="shared" si="4"/>
        <v>10</v>
      </c>
      <c r="Y52" s="660" t="str">
        <f t="shared" si="5"/>
        <v>1</v>
      </c>
    </row>
    <row r="53" spans="1:25" ht="16" x14ac:dyDescent="0.2">
      <c r="A53" s="679">
        <v>101120707</v>
      </c>
      <c r="B53" s="679" t="s">
        <v>3315</v>
      </c>
      <c r="C53" s="705">
        <v>599188629</v>
      </c>
      <c r="D53" s="705">
        <v>599188629</v>
      </c>
      <c r="E53" s="705"/>
      <c r="F53" s="705"/>
      <c r="S53" s="660"/>
      <c r="T53" s="660" t="str">
        <f t="shared" si="0"/>
        <v>101120</v>
      </c>
      <c r="U53" s="660" t="str">
        <f t="shared" si="1"/>
        <v>10112</v>
      </c>
      <c r="V53" s="660" t="str">
        <f t="shared" si="2"/>
        <v>1011</v>
      </c>
      <c r="W53" s="660" t="str">
        <f t="shared" si="3"/>
        <v>101</v>
      </c>
      <c r="X53" s="660" t="str">
        <f t="shared" si="4"/>
        <v>10</v>
      </c>
      <c r="Y53" s="660" t="str">
        <f t="shared" si="5"/>
        <v>1</v>
      </c>
    </row>
    <row r="54" spans="1:25" ht="16" x14ac:dyDescent="0.2">
      <c r="A54" s="679">
        <v>101120708</v>
      </c>
      <c r="B54" s="679" t="s">
        <v>3316</v>
      </c>
      <c r="C54" s="705">
        <v>482803027</v>
      </c>
      <c r="D54" s="705">
        <v>482803027</v>
      </c>
      <c r="E54" s="705"/>
      <c r="F54" s="705"/>
      <c r="S54" s="660"/>
      <c r="T54" s="660" t="str">
        <f t="shared" si="0"/>
        <v>101120</v>
      </c>
      <c r="U54" s="660" t="str">
        <f t="shared" si="1"/>
        <v>10112</v>
      </c>
      <c r="V54" s="660" t="str">
        <f t="shared" si="2"/>
        <v>1011</v>
      </c>
      <c r="W54" s="660" t="str">
        <f t="shared" si="3"/>
        <v>101</v>
      </c>
      <c r="X54" s="660" t="str">
        <f t="shared" si="4"/>
        <v>10</v>
      </c>
      <c r="Y54" s="660" t="str">
        <f t="shared" si="5"/>
        <v>1</v>
      </c>
    </row>
    <row r="55" spans="1:25" ht="16" x14ac:dyDescent="0.2">
      <c r="A55" s="679">
        <v>101120803</v>
      </c>
      <c r="B55" s="679" t="s">
        <v>3317</v>
      </c>
      <c r="C55" s="705">
        <v>827991335</v>
      </c>
      <c r="D55" s="705">
        <v>827991335</v>
      </c>
      <c r="E55" s="705"/>
      <c r="F55" s="705"/>
      <c r="S55" s="660"/>
      <c r="T55" s="660" t="str">
        <f t="shared" si="0"/>
        <v>101120</v>
      </c>
      <c r="U55" s="660" t="str">
        <f t="shared" si="1"/>
        <v>10112</v>
      </c>
      <c r="V55" s="660" t="str">
        <f t="shared" si="2"/>
        <v>1011</v>
      </c>
      <c r="W55" s="660" t="str">
        <f t="shared" si="3"/>
        <v>101</v>
      </c>
      <c r="X55" s="660" t="str">
        <f t="shared" si="4"/>
        <v>10</v>
      </c>
      <c r="Y55" s="660" t="str">
        <f t="shared" si="5"/>
        <v>1</v>
      </c>
    </row>
    <row r="56" spans="1:25" ht="16" x14ac:dyDescent="0.2">
      <c r="A56" s="679">
        <v>101120805</v>
      </c>
      <c r="B56" s="679" t="s">
        <v>3318</v>
      </c>
      <c r="C56" s="705">
        <v>673742430</v>
      </c>
      <c r="D56" s="705">
        <v>673742430</v>
      </c>
      <c r="E56" s="705"/>
      <c r="F56" s="705"/>
      <c r="S56" s="660"/>
      <c r="T56" s="660" t="str">
        <f t="shared" si="0"/>
        <v>101120</v>
      </c>
      <c r="U56" s="660" t="str">
        <f t="shared" si="1"/>
        <v>10112</v>
      </c>
      <c r="V56" s="660" t="str">
        <f t="shared" si="2"/>
        <v>1011</v>
      </c>
      <c r="W56" s="660" t="str">
        <f t="shared" si="3"/>
        <v>101</v>
      </c>
      <c r="X56" s="660" t="str">
        <f t="shared" si="4"/>
        <v>10</v>
      </c>
      <c r="Y56" s="660" t="str">
        <f t="shared" si="5"/>
        <v>1</v>
      </c>
    </row>
    <row r="57" spans="1:25" ht="16" x14ac:dyDescent="0.2">
      <c r="A57" s="679">
        <v>101120806</v>
      </c>
      <c r="B57" s="679" t="s">
        <v>3319</v>
      </c>
      <c r="C57" s="705">
        <v>191297675</v>
      </c>
      <c r="D57" s="705">
        <v>191297675</v>
      </c>
      <c r="E57" s="705"/>
      <c r="F57" s="705"/>
      <c r="S57" s="660"/>
      <c r="T57" s="660" t="str">
        <f t="shared" si="0"/>
        <v>101120</v>
      </c>
      <c r="U57" s="660" t="str">
        <f t="shared" si="1"/>
        <v>10112</v>
      </c>
      <c r="V57" s="660" t="str">
        <f t="shared" si="2"/>
        <v>1011</v>
      </c>
      <c r="W57" s="660" t="str">
        <f t="shared" si="3"/>
        <v>101</v>
      </c>
      <c r="X57" s="660" t="str">
        <f t="shared" si="4"/>
        <v>10</v>
      </c>
      <c r="Y57" s="660" t="str">
        <f t="shared" si="5"/>
        <v>1</v>
      </c>
    </row>
    <row r="58" spans="1:25" ht="16" x14ac:dyDescent="0.2">
      <c r="A58" s="679">
        <v>101120807</v>
      </c>
      <c r="B58" s="679" t="s">
        <v>3320</v>
      </c>
      <c r="C58" s="705">
        <v>4070500</v>
      </c>
      <c r="D58" s="705">
        <v>4070500</v>
      </c>
      <c r="E58" s="705"/>
      <c r="F58" s="705"/>
      <c r="S58" s="660"/>
      <c r="T58" s="660" t="str">
        <f t="shared" si="0"/>
        <v>101120</v>
      </c>
      <c r="U58" s="660" t="str">
        <f t="shared" si="1"/>
        <v>10112</v>
      </c>
      <c r="V58" s="660" t="str">
        <f t="shared" si="2"/>
        <v>1011</v>
      </c>
      <c r="W58" s="660" t="str">
        <f t="shared" si="3"/>
        <v>101</v>
      </c>
      <c r="X58" s="660" t="str">
        <f t="shared" si="4"/>
        <v>10</v>
      </c>
      <c r="Y58" s="660" t="str">
        <f t="shared" si="5"/>
        <v>1</v>
      </c>
    </row>
    <row r="59" spans="1:25" ht="16" x14ac:dyDescent="0.2">
      <c r="A59" s="679">
        <v>101120812</v>
      </c>
      <c r="B59" s="679" t="s">
        <v>3321</v>
      </c>
      <c r="C59" s="705">
        <v>480754716</v>
      </c>
      <c r="D59" s="705">
        <v>467953066</v>
      </c>
      <c r="E59" s="705">
        <v>12801650</v>
      </c>
      <c r="F59" s="705"/>
      <c r="S59" s="660"/>
      <c r="T59" s="660" t="str">
        <f t="shared" si="0"/>
        <v>101120</v>
      </c>
      <c r="U59" s="660" t="str">
        <f t="shared" si="1"/>
        <v>10112</v>
      </c>
      <c r="V59" s="660" t="str">
        <f t="shared" si="2"/>
        <v>1011</v>
      </c>
      <c r="W59" s="660" t="str">
        <f t="shared" si="3"/>
        <v>101</v>
      </c>
      <c r="X59" s="660" t="str">
        <f t="shared" si="4"/>
        <v>10</v>
      </c>
      <c r="Y59" s="660" t="str">
        <f t="shared" si="5"/>
        <v>1</v>
      </c>
    </row>
    <row r="60" spans="1:25" ht="16" x14ac:dyDescent="0.2">
      <c r="A60" s="679">
        <v>101120905</v>
      </c>
      <c r="B60" s="679" t="s">
        <v>3322</v>
      </c>
      <c r="C60" s="705">
        <v>627931860</v>
      </c>
      <c r="D60" s="705">
        <v>627931860</v>
      </c>
      <c r="E60" s="705"/>
      <c r="F60" s="705"/>
      <c r="S60" s="660"/>
      <c r="T60" s="660" t="str">
        <f t="shared" si="0"/>
        <v>101120</v>
      </c>
      <c r="U60" s="660" t="str">
        <f t="shared" si="1"/>
        <v>10112</v>
      </c>
      <c r="V60" s="660" t="str">
        <f t="shared" si="2"/>
        <v>1011</v>
      </c>
      <c r="W60" s="660" t="str">
        <f t="shared" si="3"/>
        <v>101</v>
      </c>
      <c r="X60" s="660" t="str">
        <f t="shared" si="4"/>
        <v>10</v>
      </c>
      <c r="Y60" s="660" t="str">
        <f t="shared" si="5"/>
        <v>1</v>
      </c>
    </row>
    <row r="61" spans="1:25" ht="16" x14ac:dyDescent="0.2">
      <c r="A61" s="679">
        <v>101120908</v>
      </c>
      <c r="B61" s="679" t="s">
        <v>3323</v>
      </c>
      <c r="C61" s="705">
        <v>705401784</v>
      </c>
      <c r="D61" s="705">
        <v>705401784</v>
      </c>
      <c r="E61" s="705"/>
      <c r="F61" s="705"/>
      <c r="S61" s="660"/>
      <c r="T61" s="660" t="str">
        <f t="shared" si="0"/>
        <v>101120</v>
      </c>
      <c r="U61" s="660" t="str">
        <f t="shared" si="1"/>
        <v>10112</v>
      </c>
      <c r="V61" s="660" t="str">
        <f t="shared" si="2"/>
        <v>1011</v>
      </c>
      <c r="W61" s="660" t="str">
        <f t="shared" si="3"/>
        <v>101</v>
      </c>
      <c r="X61" s="660" t="str">
        <f t="shared" si="4"/>
        <v>10</v>
      </c>
      <c r="Y61" s="660" t="str">
        <f t="shared" si="5"/>
        <v>1</v>
      </c>
    </row>
    <row r="62" spans="1:25" ht="16" x14ac:dyDescent="0.2">
      <c r="A62" s="679">
        <v>101120909</v>
      </c>
      <c r="B62" s="679" t="s">
        <v>3324</v>
      </c>
      <c r="C62" s="705">
        <v>689654802</v>
      </c>
      <c r="D62" s="705">
        <v>689654802</v>
      </c>
      <c r="E62" s="705"/>
      <c r="F62" s="705"/>
      <c r="S62" s="660"/>
      <c r="T62" s="660" t="str">
        <f t="shared" si="0"/>
        <v>101120</v>
      </c>
      <c r="U62" s="660" t="str">
        <f t="shared" si="1"/>
        <v>10112</v>
      </c>
      <c r="V62" s="660" t="str">
        <f t="shared" si="2"/>
        <v>1011</v>
      </c>
      <c r="W62" s="660" t="str">
        <f t="shared" si="3"/>
        <v>101</v>
      </c>
      <c r="X62" s="660" t="str">
        <f t="shared" si="4"/>
        <v>10</v>
      </c>
      <c r="Y62" s="660" t="str">
        <f t="shared" si="5"/>
        <v>1</v>
      </c>
    </row>
    <row r="63" spans="1:25" ht="16" x14ac:dyDescent="0.2">
      <c r="A63" s="679">
        <v>101120910</v>
      </c>
      <c r="B63" s="679" t="s">
        <v>3325</v>
      </c>
      <c r="C63" s="705">
        <v>1222383173</v>
      </c>
      <c r="D63" s="705">
        <v>1222383173</v>
      </c>
      <c r="E63" s="705"/>
      <c r="F63" s="705"/>
      <c r="S63" s="660"/>
      <c r="T63" s="660" t="str">
        <f t="shared" si="0"/>
        <v>101120</v>
      </c>
      <c r="U63" s="660" t="str">
        <f t="shared" si="1"/>
        <v>10112</v>
      </c>
      <c r="V63" s="660" t="str">
        <f t="shared" si="2"/>
        <v>1011</v>
      </c>
      <c r="W63" s="660" t="str">
        <f t="shared" si="3"/>
        <v>101</v>
      </c>
      <c r="X63" s="660" t="str">
        <f t="shared" si="4"/>
        <v>10</v>
      </c>
      <c r="Y63" s="660" t="str">
        <f t="shared" si="5"/>
        <v>1</v>
      </c>
    </row>
    <row r="64" spans="1:25" ht="16" x14ac:dyDescent="0.2">
      <c r="A64" s="679">
        <v>101120911</v>
      </c>
      <c r="B64" s="679" t="s">
        <v>3326</v>
      </c>
      <c r="C64" s="705">
        <v>1171168868</v>
      </c>
      <c r="D64" s="705">
        <v>1171168868</v>
      </c>
      <c r="E64" s="705"/>
      <c r="F64" s="705"/>
      <c r="S64" s="660"/>
      <c r="T64" s="660" t="str">
        <f t="shared" si="0"/>
        <v>101120</v>
      </c>
      <c r="U64" s="660" t="str">
        <f t="shared" si="1"/>
        <v>10112</v>
      </c>
      <c r="V64" s="660" t="str">
        <f t="shared" si="2"/>
        <v>1011</v>
      </c>
      <c r="W64" s="660" t="str">
        <f t="shared" si="3"/>
        <v>101</v>
      </c>
      <c r="X64" s="660" t="str">
        <f t="shared" si="4"/>
        <v>10</v>
      </c>
      <c r="Y64" s="660" t="str">
        <f t="shared" si="5"/>
        <v>1</v>
      </c>
    </row>
    <row r="65" spans="1:25" ht="16" x14ac:dyDescent="0.2">
      <c r="A65" s="679">
        <v>101121009</v>
      </c>
      <c r="B65" s="679" t="s">
        <v>3327</v>
      </c>
      <c r="C65" s="705"/>
      <c r="D65" s="705"/>
      <c r="E65" s="705"/>
      <c r="F65" s="705"/>
      <c r="S65" s="660"/>
      <c r="T65" s="660" t="str">
        <f t="shared" si="0"/>
        <v>101121</v>
      </c>
      <c r="U65" s="660" t="str">
        <f t="shared" si="1"/>
        <v>10112</v>
      </c>
      <c r="V65" s="660" t="str">
        <f t="shared" si="2"/>
        <v>1011</v>
      </c>
      <c r="W65" s="660" t="str">
        <f t="shared" si="3"/>
        <v>101</v>
      </c>
      <c r="X65" s="660" t="str">
        <f t="shared" si="4"/>
        <v>10</v>
      </c>
      <c r="Y65" s="660" t="str">
        <f t="shared" si="5"/>
        <v>1</v>
      </c>
    </row>
    <row r="66" spans="1:25" ht="16" x14ac:dyDescent="0.2">
      <c r="A66" s="679">
        <v>101121010</v>
      </c>
      <c r="B66" s="679" t="s">
        <v>3328</v>
      </c>
      <c r="C66" s="705">
        <v>424879057</v>
      </c>
      <c r="D66" s="705">
        <v>424879057</v>
      </c>
      <c r="E66" s="705"/>
      <c r="F66" s="705"/>
      <c r="S66" s="660"/>
      <c r="T66" s="660" t="str">
        <f t="shared" si="0"/>
        <v>101121</v>
      </c>
      <c r="U66" s="660" t="str">
        <f t="shared" si="1"/>
        <v>10112</v>
      </c>
      <c r="V66" s="660" t="str">
        <f t="shared" si="2"/>
        <v>1011</v>
      </c>
      <c r="W66" s="660" t="str">
        <f t="shared" si="3"/>
        <v>101</v>
      </c>
      <c r="X66" s="660" t="str">
        <f t="shared" si="4"/>
        <v>10</v>
      </c>
      <c r="Y66" s="660" t="str">
        <f t="shared" si="5"/>
        <v>1</v>
      </c>
    </row>
    <row r="67" spans="1:25" ht="16" x14ac:dyDescent="0.2">
      <c r="A67" s="679">
        <v>101121011</v>
      </c>
      <c r="B67" s="679" t="s">
        <v>3327</v>
      </c>
      <c r="C67" s="705"/>
      <c r="D67" s="705"/>
      <c r="E67" s="705"/>
      <c r="F67" s="705"/>
      <c r="S67" s="660"/>
      <c r="T67" s="660" t="str">
        <f t="shared" si="0"/>
        <v>101121</v>
      </c>
      <c r="U67" s="660" t="str">
        <f t="shared" si="1"/>
        <v>10112</v>
      </c>
      <c r="V67" s="660" t="str">
        <f t="shared" si="2"/>
        <v>1011</v>
      </c>
      <c r="W67" s="660" t="str">
        <f t="shared" si="3"/>
        <v>101</v>
      </c>
      <c r="X67" s="660" t="str">
        <f t="shared" si="4"/>
        <v>10</v>
      </c>
      <c r="Y67" s="660" t="str">
        <f t="shared" si="5"/>
        <v>1</v>
      </c>
    </row>
    <row r="68" spans="1:25" ht="16" x14ac:dyDescent="0.2">
      <c r="A68" s="679">
        <v>101121014</v>
      </c>
      <c r="B68" s="679" t="s">
        <v>3329</v>
      </c>
      <c r="C68" s="705">
        <v>1160817468</v>
      </c>
      <c r="D68" s="705">
        <v>1162687013</v>
      </c>
      <c r="E68" s="705"/>
      <c r="F68" s="705"/>
      <c r="S68" s="660"/>
      <c r="T68" s="660" t="str">
        <f t="shared" ref="T68:T131" si="6">IF(LEN($A68)&gt;=2,LEFT($A68,6),"")</f>
        <v>101121</v>
      </c>
      <c r="U68" s="660" t="str">
        <f t="shared" ref="U68:U131" si="7">IF(LEN($A68)&gt;=2,LEFT($A68,5),"")</f>
        <v>10112</v>
      </c>
      <c r="V68" s="660" t="str">
        <f t="shared" ref="V68:V131" si="8">IF(LEN($A68)&gt;=2,LEFT($A68,4),"")</f>
        <v>1011</v>
      </c>
      <c r="W68" s="660" t="str">
        <f t="shared" ref="W68:W131" si="9">IF(LEN($A68)&gt;=2,LEFT($A68,3),"")</f>
        <v>101</v>
      </c>
      <c r="X68" s="660" t="str">
        <f t="shared" ref="X68:X131" si="10">IF(LEN($A68)&gt;=2,LEFT($A68,2),"")</f>
        <v>10</v>
      </c>
      <c r="Y68" s="660" t="str">
        <f t="shared" ref="Y68:Y131" si="11">IF(LEN($A68)&gt;=2,LEFT($A68,1),"")</f>
        <v>1</v>
      </c>
    </row>
    <row r="69" spans="1:25" ht="16" x14ac:dyDescent="0.2">
      <c r="A69" s="679">
        <v>101121015</v>
      </c>
      <c r="B69" s="679" t="s">
        <v>3330</v>
      </c>
      <c r="C69" s="705">
        <v>202257856</v>
      </c>
      <c r="D69" s="705">
        <v>205494381</v>
      </c>
      <c r="E69" s="705"/>
      <c r="F69" s="705"/>
      <c r="S69" s="660"/>
      <c r="T69" s="660" t="str">
        <f t="shared" si="6"/>
        <v>101121</v>
      </c>
      <c r="U69" s="660" t="str">
        <f t="shared" si="7"/>
        <v>10112</v>
      </c>
      <c r="V69" s="660" t="str">
        <f t="shared" si="8"/>
        <v>1011</v>
      </c>
      <c r="W69" s="660" t="str">
        <f t="shared" si="9"/>
        <v>101</v>
      </c>
      <c r="X69" s="660" t="str">
        <f t="shared" si="10"/>
        <v>10</v>
      </c>
      <c r="Y69" s="660" t="str">
        <f t="shared" si="11"/>
        <v>1</v>
      </c>
    </row>
    <row r="70" spans="1:25" ht="16" x14ac:dyDescent="0.2">
      <c r="A70" s="679">
        <v>101121016</v>
      </c>
      <c r="B70" s="679" t="s">
        <v>3331</v>
      </c>
      <c r="C70" s="705">
        <v>204705253</v>
      </c>
      <c r="D70" s="705">
        <v>208169873</v>
      </c>
      <c r="E70" s="705"/>
      <c r="F70" s="705"/>
      <c r="S70" s="660"/>
      <c r="T70" s="660" t="str">
        <f t="shared" si="6"/>
        <v>101121</v>
      </c>
      <c r="U70" s="660" t="str">
        <f t="shared" si="7"/>
        <v>10112</v>
      </c>
      <c r="V70" s="660" t="str">
        <f t="shared" si="8"/>
        <v>1011</v>
      </c>
      <c r="W70" s="660" t="str">
        <f t="shared" si="9"/>
        <v>101</v>
      </c>
      <c r="X70" s="660" t="str">
        <f t="shared" si="10"/>
        <v>10</v>
      </c>
      <c r="Y70" s="660" t="str">
        <f t="shared" si="11"/>
        <v>1</v>
      </c>
    </row>
    <row r="71" spans="1:25" ht="16" x14ac:dyDescent="0.2">
      <c r="A71" s="679">
        <v>101121017</v>
      </c>
      <c r="B71" s="679" t="s">
        <v>3332</v>
      </c>
      <c r="C71" s="705">
        <v>925394714</v>
      </c>
      <c r="D71" s="705">
        <v>911250869</v>
      </c>
      <c r="E71" s="705">
        <v>14143845</v>
      </c>
      <c r="F71" s="705"/>
      <c r="S71" s="660"/>
      <c r="T71" s="660" t="str">
        <f t="shared" si="6"/>
        <v>101121</v>
      </c>
      <c r="U71" s="660" t="str">
        <f t="shared" si="7"/>
        <v>10112</v>
      </c>
      <c r="V71" s="660" t="str">
        <f t="shared" si="8"/>
        <v>1011</v>
      </c>
      <c r="W71" s="660" t="str">
        <f t="shared" si="9"/>
        <v>101</v>
      </c>
      <c r="X71" s="660" t="str">
        <f t="shared" si="10"/>
        <v>10</v>
      </c>
      <c r="Y71" s="660" t="str">
        <f t="shared" si="11"/>
        <v>1</v>
      </c>
    </row>
    <row r="72" spans="1:25" ht="16" x14ac:dyDescent="0.2">
      <c r="A72" s="679">
        <v>101121031</v>
      </c>
      <c r="B72" s="679" t="s">
        <v>3333</v>
      </c>
      <c r="C72" s="705">
        <v>1172148018</v>
      </c>
      <c r="D72" s="705">
        <v>1172148018</v>
      </c>
      <c r="E72" s="705"/>
      <c r="F72" s="705"/>
      <c r="S72" s="660"/>
      <c r="T72" s="660" t="str">
        <f t="shared" si="6"/>
        <v>101121</v>
      </c>
      <c r="U72" s="660" t="str">
        <f t="shared" si="7"/>
        <v>10112</v>
      </c>
      <c r="V72" s="660" t="str">
        <f t="shared" si="8"/>
        <v>1011</v>
      </c>
      <c r="W72" s="660" t="str">
        <f t="shared" si="9"/>
        <v>101</v>
      </c>
      <c r="X72" s="660" t="str">
        <f t="shared" si="10"/>
        <v>10</v>
      </c>
      <c r="Y72" s="660" t="str">
        <f t="shared" si="11"/>
        <v>1</v>
      </c>
    </row>
    <row r="73" spans="1:25" ht="16" x14ac:dyDescent="0.2">
      <c r="A73" s="679">
        <v>101121036</v>
      </c>
      <c r="B73" s="679" t="s">
        <v>3334</v>
      </c>
      <c r="C73" s="705">
        <v>550150668</v>
      </c>
      <c r="D73" s="705">
        <v>550150668</v>
      </c>
      <c r="E73" s="705"/>
      <c r="F73" s="705"/>
      <c r="S73" s="660"/>
      <c r="T73" s="660" t="str">
        <f t="shared" si="6"/>
        <v>101121</v>
      </c>
      <c r="U73" s="660" t="str">
        <f t="shared" si="7"/>
        <v>10112</v>
      </c>
      <c r="V73" s="660" t="str">
        <f t="shared" si="8"/>
        <v>1011</v>
      </c>
      <c r="W73" s="660" t="str">
        <f t="shared" si="9"/>
        <v>101</v>
      </c>
      <c r="X73" s="660" t="str">
        <f t="shared" si="10"/>
        <v>10</v>
      </c>
      <c r="Y73" s="660" t="str">
        <f t="shared" si="11"/>
        <v>1</v>
      </c>
    </row>
    <row r="74" spans="1:25" ht="16" x14ac:dyDescent="0.2">
      <c r="A74" s="679">
        <v>101121041</v>
      </c>
      <c r="B74" s="679" t="s">
        <v>3335</v>
      </c>
      <c r="C74" s="705">
        <v>400026218</v>
      </c>
      <c r="D74" s="705">
        <v>400026218</v>
      </c>
      <c r="E74" s="705"/>
      <c r="F74" s="705"/>
      <c r="S74" s="660"/>
      <c r="T74" s="660" t="str">
        <f t="shared" si="6"/>
        <v>101121</v>
      </c>
      <c r="U74" s="660" t="str">
        <f t="shared" si="7"/>
        <v>10112</v>
      </c>
      <c r="V74" s="660" t="str">
        <f t="shared" si="8"/>
        <v>1011</v>
      </c>
      <c r="W74" s="660" t="str">
        <f t="shared" si="9"/>
        <v>101</v>
      </c>
      <c r="X74" s="660" t="str">
        <f t="shared" si="10"/>
        <v>10</v>
      </c>
      <c r="Y74" s="660" t="str">
        <f t="shared" si="11"/>
        <v>1</v>
      </c>
    </row>
    <row r="75" spans="1:25" ht="16" x14ac:dyDescent="0.2">
      <c r="A75" s="679">
        <v>101121116</v>
      </c>
      <c r="B75" s="679" t="s">
        <v>3336</v>
      </c>
      <c r="C75" s="705">
        <v>33197222</v>
      </c>
      <c r="D75" s="705">
        <v>32014722</v>
      </c>
      <c r="E75" s="705">
        <v>1182500</v>
      </c>
      <c r="F75" s="705"/>
      <c r="S75" s="660"/>
      <c r="T75" s="660" t="str">
        <f t="shared" si="6"/>
        <v>101121</v>
      </c>
      <c r="U75" s="660" t="str">
        <f t="shared" si="7"/>
        <v>10112</v>
      </c>
      <c r="V75" s="660" t="str">
        <f t="shared" si="8"/>
        <v>1011</v>
      </c>
      <c r="W75" s="660" t="str">
        <f t="shared" si="9"/>
        <v>101</v>
      </c>
      <c r="X75" s="660" t="str">
        <f t="shared" si="10"/>
        <v>10</v>
      </c>
      <c r="Y75" s="660" t="str">
        <f t="shared" si="11"/>
        <v>1</v>
      </c>
    </row>
    <row r="76" spans="1:25" ht="16" x14ac:dyDescent="0.2">
      <c r="A76" s="679">
        <v>101121206</v>
      </c>
      <c r="B76" s="679" t="s">
        <v>3337</v>
      </c>
      <c r="C76" s="705">
        <v>651839215</v>
      </c>
      <c r="D76" s="705">
        <v>651839215</v>
      </c>
      <c r="E76" s="705"/>
      <c r="F76" s="705"/>
      <c r="S76" s="660"/>
      <c r="T76" s="660" t="str">
        <f t="shared" si="6"/>
        <v>101121</v>
      </c>
      <c r="U76" s="660" t="str">
        <f t="shared" si="7"/>
        <v>10112</v>
      </c>
      <c r="V76" s="660" t="str">
        <f t="shared" si="8"/>
        <v>1011</v>
      </c>
      <c r="W76" s="660" t="str">
        <f t="shared" si="9"/>
        <v>101</v>
      </c>
      <c r="X76" s="660" t="str">
        <f t="shared" si="10"/>
        <v>10</v>
      </c>
      <c r="Y76" s="660" t="str">
        <f t="shared" si="11"/>
        <v>1</v>
      </c>
    </row>
    <row r="77" spans="1:25" ht="16" x14ac:dyDescent="0.2">
      <c r="A77" s="679">
        <v>101121207</v>
      </c>
      <c r="B77" s="679" t="s">
        <v>3338</v>
      </c>
      <c r="C77" s="705">
        <v>1083133391</v>
      </c>
      <c r="D77" s="705">
        <v>1083133391</v>
      </c>
      <c r="E77" s="705"/>
      <c r="F77" s="705"/>
      <c r="S77" s="660"/>
      <c r="T77" s="660" t="str">
        <f t="shared" si="6"/>
        <v>101121</v>
      </c>
      <c r="U77" s="660" t="str">
        <f t="shared" si="7"/>
        <v>10112</v>
      </c>
      <c r="V77" s="660" t="str">
        <f t="shared" si="8"/>
        <v>1011</v>
      </c>
      <c r="W77" s="660" t="str">
        <f t="shared" si="9"/>
        <v>101</v>
      </c>
      <c r="X77" s="660" t="str">
        <f t="shared" si="10"/>
        <v>10</v>
      </c>
      <c r="Y77" s="660" t="str">
        <f t="shared" si="11"/>
        <v>1</v>
      </c>
    </row>
    <row r="78" spans="1:25" ht="16" x14ac:dyDescent="0.2">
      <c r="A78" s="679">
        <v>101121208</v>
      </c>
      <c r="B78" s="679" t="s">
        <v>3339</v>
      </c>
      <c r="C78" s="705">
        <v>1374368375</v>
      </c>
      <c r="D78" s="705">
        <v>1374368375</v>
      </c>
      <c r="E78" s="705"/>
      <c r="F78" s="705"/>
      <c r="S78" s="660"/>
      <c r="T78" s="660" t="str">
        <f t="shared" si="6"/>
        <v>101121</v>
      </c>
      <c r="U78" s="660" t="str">
        <f t="shared" si="7"/>
        <v>10112</v>
      </c>
      <c r="V78" s="660" t="str">
        <f t="shared" si="8"/>
        <v>1011</v>
      </c>
      <c r="W78" s="660" t="str">
        <f t="shared" si="9"/>
        <v>101</v>
      </c>
      <c r="X78" s="660" t="str">
        <f t="shared" si="10"/>
        <v>10</v>
      </c>
      <c r="Y78" s="660" t="str">
        <f t="shared" si="11"/>
        <v>1</v>
      </c>
    </row>
    <row r="79" spans="1:25" ht="16" x14ac:dyDescent="0.2">
      <c r="A79" s="679">
        <v>101121216</v>
      </c>
      <c r="B79" s="679" t="s">
        <v>3340</v>
      </c>
      <c r="C79" s="705">
        <v>52236308</v>
      </c>
      <c r="D79" s="705">
        <v>52236308</v>
      </c>
      <c r="E79" s="705"/>
      <c r="F79" s="705"/>
      <c r="S79" s="660"/>
      <c r="T79" s="660" t="str">
        <f t="shared" si="6"/>
        <v>101121</v>
      </c>
      <c r="U79" s="660" t="str">
        <f t="shared" si="7"/>
        <v>10112</v>
      </c>
      <c r="V79" s="660" t="str">
        <f t="shared" si="8"/>
        <v>1011</v>
      </c>
      <c r="W79" s="660" t="str">
        <f t="shared" si="9"/>
        <v>101</v>
      </c>
      <c r="X79" s="660" t="str">
        <f t="shared" si="10"/>
        <v>10</v>
      </c>
      <c r="Y79" s="660" t="str">
        <f t="shared" si="11"/>
        <v>1</v>
      </c>
    </row>
    <row r="80" spans="1:25" ht="16" x14ac:dyDescent="0.2">
      <c r="A80" s="679">
        <v>101121304</v>
      </c>
      <c r="B80" s="679" t="s">
        <v>3341</v>
      </c>
      <c r="C80" s="705">
        <v>740375379</v>
      </c>
      <c r="D80" s="705">
        <v>740375379</v>
      </c>
      <c r="E80" s="705"/>
      <c r="F80" s="705"/>
      <c r="S80" s="660"/>
      <c r="T80" s="660" t="str">
        <f t="shared" si="6"/>
        <v>101121</v>
      </c>
      <c r="U80" s="660" t="str">
        <f t="shared" si="7"/>
        <v>10112</v>
      </c>
      <c r="V80" s="660" t="str">
        <f t="shared" si="8"/>
        <v>1011</v>
      </c>
      <c r="W80" s="660" t="str">
        <f t="shared" si="9"/>
        <v>101</v>
      </c>
      <c r="X80" s="660" t="str">
        <f t="shared" si="10"/>
        <v>10</v>
      </c>
      <c r="Y80" s="660" t="str">
        <f t="shared" si="11"/>
        <v>1</v>
      </c>
    </row>
    <row r="81" spans="1:25" ht="16" x14ac:dyDescent="0.2">
      <c r="A81" s="679">
        <v>101121305</v>
      </c>
      <c r="B81" s="679" t="s">
        <v>3342</v>
      </c>
      <c r="C81" s="705"/>
      <c r="D81" s="705"/>
      <c r="E81" s="705"/>
      <c r="F81" s="705"/>
      <c r="S81" s="660"/>
      <c r="T81" s="660" t="str">
        <f t="shared" si="6"/>
        <v>101121</v>
      </c>
      <c r="U81" s="660" t="str">
        <f t="shared" si="7"/>
        <v>10112</v>
      </c>
      <c r="V81" s="660" t="str">
        <f t="shared" si="8"/>
        <v>1011</v>
      </c>
      <c r="W81" s="660" t="str">
        <f t="shared" si="9"/>
        <v>101</v>
      </c>
      <c r="X81" s="660" t="str">
        <f t="shared" si="10"/>
        <v>10</v>
      </c>
      <c r="Y81" s="660" t="str">
        <f t="shared" si="11"/>
        <v>1</v>
      </c>
    </row>
    <row r="82" spans="1:25" ht="16" x14ac:dyDescent="0.2">
      <c r="A82" s="679">
        <v>101121306</v>
      </c>
      <c r="B82" s="679" t="s">
        <v>3343</v>
      </c>
      <c r="C82" s="705">
        <v>542705046</v>
      </c>
      <c r="D82" s="705">
        <v>542705046</v>
      </c>
      <c r="E82" s="705"/>
      <c r="F82" s="705"/>
      <c r="S82" s="660"/>
      <c r="T82" s="660" t="str">
        <f t="shared" si="6"/>
        <v>101121</v>
      </c>
      <c r="U82" s="660" t="str">
        <f t="shared" si="7"/>
        <v>10112</v>
      </c>
      <c r="V82" s="660" t="str">
        <f t="shared" si="8"/>
        <v>1011</v>
      </c>
      <c r="W82" s="660" t="str">
        <f t="shared" si="9"/>
        <v>101</v>
      </c>
      <c r="X82" s="660" t="str">
        <f t="shared" si="10"/>
        <v>10</v>
      </c>
      <c r="Y82" s="660" t="str">
        <f t="shared" si="11"/>
        <v>1</v>
      </c>
    </row>
    <row r="83" spans="1:25" ht="16" x14ac:dyDescent="0.2">
      <c r="A83" s="679">
        <v>101121307</v>
      </c>
      <c r="B83" s="679" t="s">
        <v>3344</v>
      </c>
      <c r="C83" s="705">
        <v>17080962</v>
      </c>
      <c r="D83" s="705">
        <v>17080962</v>
      </c>
      <c r="E83" s="705"/>
      <c r="F83" s="705"/>
      <c r="S83" s="660"/>
      <c r="T83" s="660" t="str">
        <f t="shared" si="6"/>
        <v>101121</v>
      </c>
      <c r="U83" s="660" t="str">
        <f t="shared" si="7"/>
        <v>10112</v>
      </c>
      <c r="V83" s="660" t="str">
        <f t="shared" si="8"/>
        <v>1011</v>
      </c>
      <c r="W83" s="660" t="str">
        <f t="shared" si="9"/>
        <v>101</v>
      </c>
      <c r="X83" s="660" t="str">
        <f t="shared" si="10"/>
        <v>10</v>
      </c>
      <c r="Y83" s="660" t="str">
        <f t="shared" si="11"/>
        <v>1</v>
      </c>
    </row>
    <row r="84" spans="1:25" ht="16" x14ac:dyDescent="0.2">
      <c r="A84" s="679">
        <v>101121416</v>
      </c>
      <c r="B84" s="679" t="s">
        <v>3345</v>
      </c>
      <c r="C84" s="705">
        <v>1140373331</v>
      </c>
      <c r="D84" s="705">
        <v>1140373331</v>
      </c>
      <c r="E84" s="705"/>
      <c r="F84" s="705"/>
      <c r="S84" s="660"/>
      <c r="T84" s="660" t="str">
        <f t="shared" si="6"/>
        <v>101121</v>
      </c>
      <c r="U84" s="660" t="str">
        <f t="shared" si="7"/>
        <v>10112</v>
      </c>
      <c r="V84" s="660" t="str">
        <f t="shared" si="8"/>
        <v>1011</v>
      </c>
      <c r="W84" s="660" t="str">
        <f t="shared" si="9"/>
        <v>101</v>
      </c>
      <c r="X84" s="660" t="str">
        <f t="shared" si="10"/>
        <v>10</v>
      </c>
      <c r="Y84" s="660" t="str">
        <f t="shared" si="11"/>
        <v>1</v>
      </c>
    </row>
    <row r="85" spans="1:25" ht="16" x14ac:dyDescent="0.2">
      <c r="A85" s="679">
        <v>101121418</v>
      </c>
      <c r="B85" s="679" t="s">
        <v>3346</v>
      </c>
      <c r="C85" s="705">
        <v>598574133</v>
      </c>
      <c r="D85" s="705">
        <v>598574133</v>
      </c>
      <c r="E85" s="705"/>
      <c r="F85" s="705"/>
      <c r="S85" s="660"/>
      <c r="T85" s="660" t="str">
        <f t="shared" si="6"/>
        <v>101121</v>
      </c>
      <c r="U85" s="660" t="str">
        <f t="shared" si="7"/>
        <v>10112</v>
      </c>
      <c r="V85" s="660" t="str">
        <f t="shared" si="8"/>
        <v>1011</v>
      </c>
      <c r="W85" s="660" t="str">
        <f t="shared" si="9"/>
        <v>101</v>
      </c>
      <c r="X85" s="660" t="str">
        <f t="shared" si="10"/>
        <v>10</v>
      </c>
      <c r="Y85" s="660" t="str">
        <f t="shared" si="11"/>
        <v>1</v>
      </c>
    </row>
    <row r="86" spans="1:25" ht="16" x14ac:dyDescent="0.2">
      <c r="A86" s="679">
        <v>101121427</v>
      </c>
      <c r="B86" s="679" t="s">
        <v>3347</v>
      </c>
      <c r="C86" s="705">
        <v>908118117</v>
      </c>
      <c r="D86" s="705">
        <v>908118117</v>
      </c>
      <c r="E86" s="705"/>
      <c r="F86" s="705"/>
      <c r="S86" s="660"/>
      <c r="T86" s="660" t="str">
        <f t="shared" si="6"/>
        <v>101121</v>
      </c>
      <c r="U86" s="660" t="str">
        <f t="shared" si="7"/>
        <v>10112</v>
      </c>
      <c r="V86" s="660" t="str">
        <f t="shared" si="8"/>
        <v>1011</v>
      </c>
      <c r="W86" s="660" t="str">
        <f t="shared" si="9"/>
        <v>101</v>
      </c>
      <c r="X86" s="660" t="str">
        <f t="shared" si="10"/>
        <v>10</v>
      </c>
      <c r="Y86" s="660" t="str">
        <f t="shared" si="11"/>
        <v>1</v>
      </c>
    </row>
    <row r="87" spans="1:25" ht="16" x14ac:dyDescent="0.2">
      <c r="A87" s="679">
        <v>101121433</v>
      </c>
      <c r="B87" s="679" t="s">
        <v>3348</v>
      </c>
      <c r="C87" s="705">
        <v>4091789688</v>
      </c>
      <c r="D87" s="705">
        <v>4095396366</v>
      </c>
      <c r="E87" s="705">
        <v>5540820</v>
      </c>
      <c r="F87" s="705"/>
      <c r="S87" s="660"/>
      <c r="T87" s="660" t="str">
        <f t="shared" si="6"/>
        <v>101121</v>
      </c>
      <c r="U87" s="660" t="str">
        <f t="shared" si="7"/>
        <v>10112</v>
      </c>
      <c r="V87" s="660" t="str">
        <f t="shared" si="8"/>
        <v>1011</v>
      </c>
      <c r="W87" s="660" t="str">
        <f t="shared" si="9"/>
        <v>101</v>
      </c>
      <c r="X87" s="660" t="str">
        <f t="shared" si="10"/>
        <v>10</v>
      </c>
      <c r="Y87" s="660" t="str">
        <f t="shared" si="11"/>
        <v>1</v>
      </c>
    </row>
    <row r="88" spans="1:25" ht="16" x14ac:dyDescent="0.2">
      <c r="A88" s="679">
        <v>101121434</v>
      </c>
      <c r="B88" s="679" t="s">
        <v>3349</v>
      </c>
      <c r="C88" s="705">
        <v>1835552389</v>
      </c>
      <c r="D88" s="705">
        <v>1835552389</v>
      </c>
      <c r="E88" s="705"/>
      <c r="F88" s="705"/>
      <c r="S88" s="660"/>
      <c r="T88" s="660" t="str">
        <f t="shared" si="6"/>
        <v>101121</v>
      </c>
      <c r="U88" s="660" t="str">
        <f t="shared" si="7"/>
        <v>10112</v>
      </c>
      <c r="V88" s="660" t="str">
        <f t="shared" si="8"/>
        <v>1011</v>
      </c>
      <c r="W88" s="660" t="str">
        <f t="shared" si="9"/>
        <v>101</v>
      </c>
      <c r="X88" s="660" t="str">
        <f t="shared" si="10"/>
        <v>10</v>
      </c>
      <c r="Y88" s="660" t="str">
        <f t="shared" si="11"/>
        <v>1</v>
      </c>
    </row>
    <row r="89" spans="1:25" ht="16" x14ac:dyDescent="0.2">
      <c r="A89" s="679">
        <v>101121435</v>
      </c>
      <c r="B89" s="679" t="s">
        <v>3350</v>
      </c>
      <c r="C89" s="705">
        <v>754836424</v>
      </c>
      <c r="D89" s="705">
        <v>754836424</v>
      </c>
      <c r="E89" s="705"/>
      <c r="F89" s="705"/>
      <c r="S89" s="660"/>
      <c r="T89" s="660" t="str">
        <f t="shared" si="6"/>
        <v>101121</v>
      </c>
      <c r="U89" s="660" t="str">
        <f t="shared" si="7"/>
        <v>10112</v>
      </c>
      <c r="V89" s="660" t="str">
        <f t="shared" si="8"/>
        <v>1011</v>
      </c>
      <c r="W89" s="660" t="str">
        <f t="shared" si="9"/>
        <v>101</v>
      </c>
      <c r="X89" s="660" t="str">
        <f t="shared" si="10"/>
        <v>10</v>
      </c>
      <c r="Y89" s="660" t="str">
        <f t="shared" si="11"/>
        <v>1</v>
      </c>
    </row>
    <row r="90" spans="1:25" ht="16" x14ac:dyDescent="0.2">
      <c r="A90" s="679">
        <v>101121441</v>
      </c>
      <c r="B90" s="679" t="s">
        <v>3351</v>
      </c>
      <c r="C90" s="705">
        <v>534342971</v>
      </c>
      <c r="D90" s="705">
        <v>534342971</v>
      </c>
      <c r="E90" s="705"/>
      <c r="F90" s="705"/>
      <c r="S90" s="660"/>
      <c r="T90" s="660" t="str">
        <f t="shared" si="6"/>
        <v>101121</v>
      </c>
      <c r="U90" s="660" t="str">
        <f t="shared" si="7"/>
        <v>10112</v>
      </c>
      <c r="V90" s="660" t="str">
        <f t="shared" si="8"/>
        <v>1011</v>
      </c>
      <c r="W90" s="660" t="str">
        <f t="shared" si="9"/>
        <v>101</v>
      </c>
      <c r="X90" s="660" t="str">
        <f t="shared" si="10"/>
        <v>10</v>
      </c>
      <c r="Y90" s="660" t="str">
        <f t="shared" si="11"/>
        <v>1</v>
      </c>
    </row>
    <row r="91" spans="1:25" ht="16" x14ac:dyDescent="0.2">
      <c r="A91" s="679">
        <v>101121502</v>
      </c>
      <c r="B91" s="679" t="s">
        <v>3352</v>
      </c>
      <c r="C91" s="705"/>
      <c r="D91" s="705"/>
      <c r="E91" s="705"/>
      <c r="F91" s="705"/>
      <c r="S91" s="660"/>
      <c r="T91" s="660" t="str">
        <f t="shared" si="6"/>
        <v>101121</v>
      </c>
      <c r="U91" s="660" t="str">
        <f t="shared" si="7"/>
        <v>10112</v>
      </c>
      <c r="V91" s="660" t="str">
        <f t="shared" si="8"/>
        <v>1011</v>
      </c>
      <c r="W91" s="660" t="str">
        <f t="shared" si="9"/>
        <v>101</v>
      </c>
      <c r="X91" s="660" t="str">
        <f t="shared" si="10"/>
        <v>10</v>
      </c>
      <c r="Y91" s="660" t="str">
        <f t="shared" si="11"/>
        <v>1</v>
      </c>
    </row>
    <row r="92" spans="1:25" ht="16" x14ac:dyDescent="0.2">
      <c r="A92" s="679">
        <v>101121503</v>
      </c>
      <c r="B92" s="679" t="s">
        <v>3353</v>
      </c>
      <c r="C92" s="705"/>
      <c r="D92" s="705"/>
      <c r="E92" s="705"/>
      <c r="F92" s="705"/>
      <c r="S92" s="660"/>
      <c r="T92" s="660" t="str">
        <f t="shared" si="6"/>
        <v>101121</v>
      </c>
      <c r="U92" s="660" t="str">
        <f t="shared" si="7"/>
        <v>10112</v>
      </c>
      <c r="V92" s="660" t="str">
        <f t="shared" si="8"/>
        <v>1011</v>
      </c>
      <c r="W92" s="660" t="str">
        <f t="shared" si="9"/>
        <v>101</v>
      </c>
      <c r="X92" s="660" t="str">
        <f t="shared" si="10"/>
        <v>10</v>
      </c>
      <c r="Y92" s="660" t="str">
        <f t="shared" si="11"/>
        <v>1</v>
      </c>
    </row>
    <row r="93" spans="1:25" ht="16" x14ac:dyDescent="0.2">
      <c r="A93" s="679">
        <v>101121515</v>
      </c>
      <c r="B93" s="679" t="s">
        <v>3354</v>
      </c>
      <c r="C93" s="705">
        <v>496773398</v>
      </c>
      <c r="D93" s="705">
        <v>496773398</v>
      </c>
      <c r="E93" s="705"/>
      <c r="F93" s="705"/>
      <c r="S93" s="660"/>
      <c r="T93" s="660" t="str">
        <f t="shared" si="6"/>
        <v>101121</v>
      </c>
      <c r="U93" s="660" t="str">
        <f t="shared" si="7"/>
        <v>10112</v>
      </c>
      <c r="V93" s="660" t="str">
        <f t="shared" si="8"/>
        <v>1011</v>
      </c>
      <c r="W93" s="660" t="str">
        <f t="shared" si="9"/>
        <v>101</v>
      </c>
      <c r="X93" s="660" t="str">
        <f t="shared" si="10"/>
        <v>10</v>
      </c>
      <c r="Y93" s="660" t="str">
        <f t="shared" si="11"/>
        <v>1</v>
      </c>
    </row>
    <row r="94" spans="1:25" ht="16" x14ac:dyDescent="0.2">
      <c r="A94" s="679">
        <v>101122116</v>
      </c>
      <c r="B94" s="679" t="s">
        <v>3355</v>
      </c>
      <c r="C94" s="705">
        <v>90127088</v>
      </c>
      <c r="D94" s="705">
        <v>90127088</v>
      </c>
      <c r="E94" s="705"/>
      <c r="F94" s="705"/>
      <c r="S94" s="660"/>
      <c r="T94" s="660" t="str">
        <f t="shared" si="6"/>
        <v>101122</v>
      </c>
      <c r="U94" s="660" t="str">
        <f t="shared" si="7"/>
        <v>10112</v>
      </c>
      <c r="V94" s="660" t="str">
        <f t="shared" si="8"/>
        <v>1011</v>
      </c>
      <c r="W94" s="660" t="str">
        <f t="shared" si="9"/>
        <v>101</v>
      </c>
      <c r="X94" s="660" t="str">
        <f t="shared" si="10"/>
        <v>10</v>
      </c>
      <c r="Y94" s="660" t="str">
        <f t="shared" si="11"/>
        <v>1</v>
      </c>
    </row>
    <row r="95" spans="1:25" ht="16" x14ac:dyDescent="0.2">
      <c r="A95" s="679">
        <v>101130124</v>
      </c>
      <c r="B95" s="679" t="s">
        <v>3356</v>
      </c>
      <c r="C95" s="705">
        <v>24815259240</v>
      </c>
      <c r="D95" s="705">
        <v>24812509842</v>
      </c>
      <c r="E95" s="705">
        <v>15004213</v>
      </c>
      <c r="F95" s="705"/>
      <c r="S95" s="660"/>
      <c r="T95" s="660" t="str">
        <f t="shared" si="6"/>
        <v>101130</v>
      </c>
      <c r="U95" s="660" t="str">
        <f t="shared" si="7"/>
        <v>10113</v>
      </c>
      <c r="V95" s="660" t="str">
        <f t="shared" si="8"/>
        <v>1011</v>
      </c>
      <c r="W95" s="660" t="str">
        <f t="shared" si="9"/>
        <v>101</v>
      </c>
      <c r="X95" s="660" t="str">
        <f t="shared" si="10"/>
        <v>10</v>
      </c>
      <c r="Y95" s="660" t="str">
        <f t="shared" si="11"/>
        <v>1</v>
      </c>
    </row>
    <row r="96" spans="1:25" ht="16" x14ac:dyDescent="0.2">
      <c r="A96" s="679">
        <v>101130201</v>
      </c>
      <c r="B96" s="679" t="s">
        <v>3357</v>
      </c>
      <c r="C96" s="705">
        <v>5423355174</v>
      </c>
      <c r="D96" s="705">
        <v>5423510818</v>
      </c>
      <c r="E96" s="705">
        <v>17439890</v>
      </c>
      <c r="F96" s="705"/>
      <c r="S96" s="660"/>
      <c r="T96" s="660" t="str">
        <f t="shared" si="6"/>
        <v>101130</v>
      </c>
      <c r="U96" s="660" t="str">
        <f t="shared" si="7"/>
        <v>10113</v>
      </c>
      <c r="V96" s="660" t="str">
        <f t="shared" si="8"/>
        <v>1011</v>
      </c>
      <c r="W96" s="660" t="str">
        <f t="shared" si="9"/>
        <v>101</v>
      </c>
      <c r="X96" s="660" t="str">
        <f t="shared" si="10"/>
        <v>10</v>
      </c>
      <c r="Y96" s="660" t="str">
        <f t="shared" si="11"/>
        <v>1</v>
      </c>
    </row>
    <row r="97" spans="1:25" ht="16" x14ac:dyDescent="0.2">
      <c r="A97" s="679">
        <v>101130206</v>
      </c>
      <c r="B97" s="679" t="s">
        <v>3358</v>
      </c>
      <c r="C97" s="705"/>
      <c r="D97" s="705"/>
      <c r="E97" s="705"/>
      <c r="F97" s="705"/>
      <c r="S97" s="660"/>
      <c r="T97" s="660" t="str">
        <f t="shared" si="6"/>
        <v>101130</v>
      </c>
      <c r="U97" s="660" t="str">
        <f t="shared" si="7"/>
        <v>10113</v>
      </c>
      <c r="V97" s="660" t="str">
        <f t="shared" si="8"/>
        <v>1011</v>
      </c>
      <c r="W97" s="660" t="str">
        <f t="shared" si="9"/>
        <v>101</v>
      </c>
      <c r="X97" s="660" t="str">
        <f t="shared" si="10"/>
        <v>10</v>
      </c>
      <c r="Y97" s="660" t="str">
        <f t="shared" si="11"/>
        <v>1</v>
      </c>
    </row>
    <row r="98" spans="1:25" ht="16" x14ac:dyDescent="0.2">
      <c r="A98" s="679">
        <v>101130301</v>
      </c>
      <c r="B98" s="679" t="s">
        <v>3359</v>
      </c>
      <c r="C98" s="705">
        <v>4609128395</v>
      </c>
      <c r="D98" s="705">
        <v>4623025410</v>
      </c>
      <c r="E98" s="705">
        <v>3899530</v>
      </c>
      <c r="F98" s="705"/>
      <c r="S98" s="660"/>
      <c r="T98" s="660" t="str">
        <f t="shared" si="6"/>
        <v>101130</v>
      </c>
      <c r="U98" s="660" t="str">
        <f t="shared" si="7"/>
        <v>10113</v>
      </c>
      <c r="V98" s="660" t="str">
        <f t="shared" si="8"/>
        <v>1011</v>
      </c>
      <c r="W98" s="660" t="str">
        <f t="shared" si="9"/>
        <v>101</v>
      </c>
      <c r="X98" s="660" t="str">
        <f t="shared" si="10"/>
        <v>10</v>
      </c>
      <c r="Y98" s="660" t="str">
        <f t="shared" si="11"/>
        <v>1</v>
      </c>
    </row>
    <row r="99" spans="1:25" ht="16" x14ac:dyDescent="0.2">
      <c r="A99" s="679">
        <v>101130302</v>
      </c>
      <c r="B99" s="679" t="s">
        <v>3360</v>
      </c>
      <c r="C99" s="705"/>
      <c r="D99" s="705"/>
      <c r="E99" s="705"/>
      <c r="F99" s="705"/>
      <c r="S99" s="660"/>
      <c r="T99" s="660" t="str">
        <f t="shared" si="6"/>
        <v>101130</v>
      </c>
      <c r="U99" s="660" t="str">
        <f t="shared" si="7"/>
        <v>10113</v>
      </c>
      <c r="V99" s="660" t="str">
        <f t="shared" si="8"/>
        <v>1011</v>
      </c>
      <c r="W99" s="660" t="str">
        <f t="shared" si="9"/>
        <v>101</v>
      </c>
      <c r="X99" s="660" t="str">
        <f t="shared" si="10"/>
        <v>10</v>
      </c>
      <c r="Y99" s="660" t="str">
        <f t="shared" si="11"/>
        <v>1</v>
      </c>
    </row>
    <row r="100" spans="1:25" ht="16" x14ac:dyDescent="0.2">
      <c r="A100" s="679">
        <v>101130303</v>
      </c>
      <c r="B100" s="679" t="s">
        <v>3361</v>
      </c>
      <c r="C100" s="705">
        <v>464572900</v>
      </c>
      <c r="D100" s="705">
        <v>464572900</v>
      </c>
      <c r="E100" s="705"/>
      <c r="F100" s="705"/>
      <c r="S100" s="660"/>
      <c r="T100" s="660" t="str">
        <f t="shared" si="6"/>
        <v>101130</v>
      </c>
      <c r="U100" s="660" t="str">
        <f t="shared" si="7"/>
        <v>10113</v>
      </c>
      <c r="V100" s="660" t="str">
        <f t="shared" si="8"/>
        <v>1011</v>
      </c>
      <c r="W100" s="660" t="str">
        <f t="shared" si="9"/>
        <v>101</v>
      </c>
      <c r="X100" s="660" t="str">
        <f t="shared" si="10"/>
        <v>10</v>
      </c>
      <c r="Y100" s="660" t="str">
        <f t="shared" si="11"/>
        <v>1</v>
      </c>
    </row>
    <row r="101" spans="1:25" ht="16" x14ac:dyDescent="0.2">
      <c r="A101" s="679">
        <v>101130304</v>
      </c>
      <c r="B101" s="679" t="s">
        <v>3362</v>
      </c>
      <c r="C101" s="705">
        <v>15115209</v>
      </c>
      <c r="D101" s="705">
        <v>15115209</v>
      </c>
      <c r="E101" s="705"/>
      <c r="F101" s="705"/>
      <c r="S101" s="660"/>
      <c r="T101" s="660" t="str">
        <f t="shared" si="6"/>
        <v>101130</v>
      </c>
      <c r="U101" s="660" t="str">
        <f t="shared" si="7"/>
        <v>10113</v>
      </c>
      <c r="V101" s="660" t="str">
        <f t="shared" si="8"/>
        <v>1011</v>
      </c>
      <c r="W101" s="660" t="str">
        <f t="shared" si="9"/>
        <v>101</v>
      </c>
      <c r="X101" s="660" t="str">
        <f t="shared" si="10"/>
        <v>10</v>
      </c>
      <c r="Y101" s="660" t="str">
        <f t="shared" si="11"/>
        <v>1</v>
      </c>
    </row>
    <row r="102" spans="1:25" ht="16" x14ac:dyDescent="0.2">
      <c r="A102" s="679">
        <v>101130401</v>
      </c>
      <c r="B102" s="679" t="s">
        <v>3363</v>
      </c>
      <c r="C102" s="705">
        <v>2857202093</v>
      </c>
      <c r="D102" s="705">
        <v>2857202093</v>
      </c>
      <c r="E102" s="705"/>
      <c r="F102" s="705"/>
      <c r="S102" s="660"/>
      <c r="T102" s="660" t="str">
        <f t="shared" si="6"/>
        <v>101130</v>
      </c>
      <c r="U102" s="660" t="str">
        <f t="shared" si="7"/>
        <v>10113</v>
      </c>
      <c r="V102" s="660" t="str">
        <f t="shared" si="8"/>
        <v>1011</v>
      </c>
      <c r="W102" s="660" t="str">
        <f t="shared" si="9"/>
        <v>101</v>
      </c>
      <c r="X102" s="660" t="str">
        <f t="shared" si="10"/>
        <v>10</v>
      </c>
      <c r="Y102" s="660" t="str">
        <f t="shared" si="11"/>
        <v>1</v>
      </c>
    </row>
    <row r="103" spans="1:25" ht="16" x14ac:dyDescent="0.2">
      <c r="A103" s="679">
        <v>101130402</v>
      </c>
      <c r="B103" s="679" t="s">
        <v>3364</v>
      </c>
      <c r="C103" s="705"/>
      <c r="D103" s="705"/>
      <c r="E103" s="705"/>
      <c r="F103" s="705"/>
      <c r="S103" s="660"/>
      <c r="T103" s="660" t="str">
        <f t="shared" si="6"/>
        <v>101130</v>
      </c>
      <c r="U103" s="660" t="str">
        <f t="shared" si="7"/>
        <v>10113</v>
      </c>
      <c r="V103" s="660" t="str">
        <f t="shared" si="8"/>
        <v>1011</v>
      </c>
      <c r="W103" s="660" t="str">
        <f t="shared" si="9"/>
        <v>101</v>
      </c>
      <c r="X103" s="660" t="str">
        <f t="shared" si="10"/>
        <v>10</v>
      </c>
      <c r="Y103" s="660" t="str">
        <f t="shared" si="11"/>
        <v>1</v>
      </c>
    </row>
    <row r="104" spans="1:25" ht="16" x14ac:dyDescent="0.2">
      <c r="A104" s="679">
        <v>101130501</v>
      </c>
      <c r="B104" s="679" t="s">
        <v>3365</v>
      </c>
      <c r="C104" s="705">
        <v>3311536403</v>
      </c>
      <c r="D104" s="705">
        <v>3311536403</v>
      </c>
      <c r="E104" s="705"/>
      <c r="F104" s="705"/>
      <c r="S104" s="660"/>
      <c r="T104" s="660" t="str">
        <f t="shared" si="6"/>
        <v>101130</v>
      </c>
      <c r="U104" s="660" t="str">
        <f t="shared" si="7"/>
        <v>10113</v>
      </c>
      <c r="V104" s="660" t="str">
        <f t="shared" si="8"/>
        <v>1011</v>
      </c>
      <c r="W104" s="660" t="str">
        <f t="shared" si="9"/>
        <v>101</v>
      </c>
      <c r="X104" s="660" t="str">
        <f t="shared" si="10"/>
        <v>10</v>
      </c>
      <c r="Y104" s="660" t="str">
        <f t="shared" si="11"/>
        <v>1</v>
      </c>
    </row>
    <row r="105" spans="1:25" ht="16" x14ac:dyDescent="0.2">
      <c r="A105" s="679">
        <v>101130601</v>
      </c>
      <c r="B105" s="679" t="s">
        <v>3366</v>
      </c>
      <c r="C105" s="705">
        <v>2165499396</v>
      </c>
      <c r="D105" s="705">
        <v>2148371381</v>
      </c>
      <c r="E105" s="705">
        <v>17128015</v>
      </c>
      <c r="F105" s="705"/>
      <c r="S105" s="660"/>
      <c r="T105" s="660" t="str">
        <f t="shared" si="6"/>
        <v>101130</v>
      </c>
      <c r="U105" s="660" t="str">
        <f t="shared" si="7"/>
        <v>10113</v>
      </c>
      <c r="V105" s="660" t="str">
        <f t="shared" si="8"/>
        <v>1011</v>
      </c>
      <c r="W105" s="660" t="str">
        <f t="shared" si="9"/>
        <v>101</v>
      </c>
      <c r="X105" s="660" t="str">
        <f t="shared" si="10"/>
        <v>10</v>
      </c>
      <c r="Y105" s="660" t="str">
        <f t="shared" si="11"/>
        <v>1</v>
      </c>
    </row>
    <row r="106" spans="1:25" ht="16" x14ac:dyDescent="0.2">
      <c r="A106" s="679">
        <v>101130602</v>
      </c>
      <c r="B106" s="679" t="s">
        <v>3367</v>
      </c>
      <c r="C106" s="705"/>
      <c r="D106" s="705"/>
      <c r="E106" s="705"/>
      <c r="F106" s="705"/>
      <c r="S106" s="660"/>
      <c r="T106" s="660" t="str">
        <f t="shared" si="6"/>
        <v>101130</v>
      </c>
      <c r="U106" s="660" t="str">
        <f t="shared" si="7"/>
        <v>10113</v>
      </c>
      <c r="V106" s="660" t="str">
        <f t="shared" si="8"/>
        <v>1011</v>
      </c>
      <c r="W106" s="660" t="str">
        <f t="shared" si="9"/>
        <v>101</v>
      </c>
      <c r="X106" s="660" t="str">
        <f t="shared" si="10"/>
        <v>10</v>
      </c>
      <c r="Y106" s="660" t="str">
        <f t="shared" si="11"/>
        <v>1</v>
      </c>
    </row>
    <row r="107" spans="1:25" ht="16" x14ac:dyDescent="0.2">
      <c r="A107" s="679">
        <v>101130699</v>
      </c>
      <c r="B107" s="679" t="s">
        <v>3368</v>
      </c>
      <c r="C107" s="705">
        <v>1067956350</v>
      </c>
      <c r="D107" s="705">
        <v>1067956350</v>
      </c>
      <c r="E107" s="705"/>
      <c r="F107" s="705"/>
      <c r="S107" s="660"/>
      <c r="T107" s="660" t="str">
        <f t="shared" si="6"/>
        <v>101130</v>
      </c>
      <c r="U107" s="660" t="str">
        <f t="shared" si="7"/>
        <v>10113</v>
      </c>
      <c r="V107" s="660" t="str">
        <f t="shared" si="8"/>
        <v>1011</v>
      </c>
      <c r="W107" s="660" t="str">
        <f t="shared" si="9"/>
        <v>101</v>
      </c>
      <c r="X107" s="660" t="str">
        <f t="shared" si="10"/>
        <v>10</v>
      </c>
      <c r="Y107" s="660" t="str">
        <f t="shared" si="11"/>
        <v>1</v>
      </c>
    </row>
    <row r="108" spans="1:25" ht="16" x14ac:dyDescent="0.2">
      <c r="A108" s="679">
        <v>101130701</v>
      </c>
      <c r="B108" s="679" t="s">
        <v>3369</v>
      </c>
      <c r="C108" s="705">
        <v>1321413932</v>
      </c>
      <c r="D108" s="705">
        <v>1321413932</v>
      </c>
      <c r="E108" s="705"/>
      <c r="F108" s="705"/>
      <c r="S108" s="660"/>
      <c r="T108" s="660" t="str">
        <f t="shared" si="6"/>
        <v>101130</v>
      </c>
      <c r="U108" s="660" t="str">
        <f t="shared" si="7"/>
        <v>10113</v>
      </c>
      <c r="V108" s="660" t="str">
        <f t="shared" si="8"/>
        <v>1011</v>
      </c>
      <c r="W108" s="660" t="str">
        <f t="shared" si="9"/>
        <v>101</v>
      </c>
      <c r="X108" s="660" t="str">
        <f t="shared" si="10"/>
        <v>10</v>
      </c>
      <c r="Y108" s="660" t="str">
        <f t="shared" si="11"/>
        <v>1</v>
      </c>
    </row>
    <row r="109" spans="1:25" ht="16" x14ac:dyDescent="0.2">
      <c r="A109" s="679">
        <v>101130702</v>
      </c>
      <c r="B109" s="679" t="s">
        <v>3370</v>
      </c>
      <c r="C109" s="705"/>
      <c r="D109" s="705"/>
      <c r="E109" s="705"/>
      <c r="F109" s="705"/>
      <c r="S109" s="660"/>
      <c r="T109" s="660" t="str">
        <f t="shared" si="6"/>
        <v>101130</v>
      </c>
      <c r="U109" s="660" t="str">
        <f t="shared" si="7"/>
        <v>10113</v>
      </c>
      <c r="V109" s="660" t="str">
        <f t="shared" si="8"/>
        <v>1011</v>
      </c>
      <c r="W109" s="660" t="str">
        <f t="shared" si="9"/>
        <v>101</v>
      </c>
      <c r="X109" s="660" t="str">
        <f t="shared" si="10"/>
        <v>10</v>
      </c>
      <c r="Y109" s="660" t="str">
        <f t="shared" si="11"/>
        <v>1</v>
      </c>
    </row>
    <row r="110" spans="1:25" ht="16" x14ac:dyDescent="0.2">
      <c r="A110" s="679">
        <v>101130703</v>
      </c>
      <c r="B110" s="679" t="s">
        <v>3279</v>
      </c>
      <c r="C110" s="705"/>
      <c r="D110" s="705"/>
      <c r="E110" s="705"/>
      <c r="F110" s="705"/>
      <c r="S110" s="660"/>
      <c r="T110" s="660" t="str">
        <f t="shared" si="6"/>
        <v>101130</v>
      </c>
      <c r="U110" s="660" t="str">
        <f t="shared" si="7"/>
        <v>10113</v>
      </c>
      <c r="V110" s="660" t="str">
        <f t="shared" si="8"/>
        <v>1011</v>
      </c>
      <c r="W110" s="660" t="str">
        <f t="shared" si="9"/>
        <v>101</v>
      </c>
      <c r="X110" s="660" t="str">
        <f t="shared" si="10"/>
        <v>10</v>
      </c>
      <c r="Y110" s="660" t="str">
        <f t="shared" si="11"/>
        <v>1</v>
      </c>
    </row>
    <row r="111" spans="1:25" ht="16" x14ac:dyDescent="0.2">
      <c r="A111" s="679">
        <v>101130801</v>
      </c>
      <c r="B111" s="679" t="s">
        <v>3371</v>
      </c>
      <c r="C111" s="705">
        <v>3392777605</v>
      </c>
      <c r="D111" s="705">
        <v>3392777605</v>
      </c>
      <c r="E111" s="705"/>
      <c r="F111" s="705"/>
      <c r="S111" s="660"/>
      <c r="T111" s="660" t="str">
        <f t="shared" si="6"/>
        <v>101130</v>
      </c>
      <c r="U111" s="660" t="str">
        <f t="shared" si="7"/>
        <v>10113</v>
      </c>
      <c r="V111" s="660" t="str">
        <f t="shared" si="8"/>
        <v>1011</v>
      </c>
      <c r="W111" s="660" t="str">
        <f t="shared" si="9"/>
        <v>101</v>
      </c>
      <c r="X111" s="660" t="str">
        <f t="shared" si="10"/>
        <v>10</v>
      </c>
      <c r="Y111" s="660" t="str">
        <f t="shared" si="11"/>
        <v>1</v>
      </c>
    </row>
    <row r="112" spans="1:25" ht="16" x14ac:dyDescent="0.2">
      <c r="A112" s="679">
        <v>101130901</v>
      </c>
      <c r="B112" s="679" t="s">
        <v>3372</v>
      </c>
      <c r="C112" s="705">
        <v>4814235406</v>
      </c>
      <c r="D112" s="705">
        <v>4801109986</v>
      </c>
      <c r="E112" s="705">
        <v>27956170</v>
      </c>
      <c r="F112" s="705"/>
      <c r="S112" s="660"/>
      <c r="T112" s="660" t="str">
        <f t="shared" si="6"/>
        <v>101130</v>
      </c>
      <c r="U112" s="660" t="str">
        <f t="shared" si="7"/>
        <v>10113</v>
      </c>
      <c r="V112" s="660" t="str">
        <f t="shared" si="8"/>
        <v>1011</v>
      </c>
      <c r="W112" s="660" t="str">
        <f t="shared" si="9"/>
        <v>101</v>
      </c>
      <c r="X112" s="660" t="str">
        <f t="shared" si="10"/>
        <v>10</v>
      </c>
      <c r="Y112" s="660" t="str">
        <f t="shared" si="11"/>
        <v>1</v>
      </c>
    </row>
    <row r="113" spans="1:25" ht="16" x14ac:dyDescent="0.2">
      <c r="A113" s="679">
        <v>101130902</v>
      </c>
      <c r="B113" s="679" t="s">
        <v>3373</v>
      </c>
      <c r="C113" s="705"/>
      <c r="D113" s="705"/>
      <c r="E113" s="705"/>
      <c r="F113" s="705"/>
      <c r="S113" s="660"/>
      <c r="T113" s="660" t="str">
        <f t="shared" si="6"/>
        <v>101130</v>
      </c>
      <c r="U113" s="660" t="str">
        <f t="shared" si="7"/>
        <v>10113</v>
      </c>
      <c r="V113" s="660" t="str">
        <f t="shared" si="8"/>
        <v>1011</v>
      </c>
      <c r="W113" s="660" t="str">
        <f t="shared" si="9"/>
        <v>101</v>
      </c>
      <c r="X113" s="660" t="str">
        <f t="shared" si="10"/>
        <v>10</v>
      </c>
      <c r="Y113" s="660" t="str">
        <f t="shared" si="11"/>
        <v>1</v>
      </c>
    </row>
    <row r="114" spans="1:25" ht="16" x14ac:dyDescent="0.2">
      <c r="A114" s="679">
        <v>101130903</v>
      </c>
      <c r="B114" s="679" t="s">
        <v>3374</v>
      </c>
      <c r="C114" s="705"/>
      <c r="D114" s="705"/>
      <c r="E114" s="705"/>
      <c r="F114" s="705"/>
      <c r="S114" s="660"/>
      <c r="T114" s="660" t="str">
        <f t="shared" si="6"/>
        <v>101130</v>
      </c>
      <c r="U114" s="660" t="str">
        <f t="shared" si="7"/>
        <v>10113</v>
      </c>
      <c r="V114" s="660" t="str">
        <f t="shared" si="8"/>
        <v>1011</v>
      </c>
      <c r="W114" s="660" t="str">
        <f t="shared" si="9"/>
        <v>101</v>
      </c>
      <c r="X114" s="660" t="str">
        <f t="shared" si="10"/>
        <v>10</v>
      </c>
      <c r="Y114" s="660" t="str">
        <f t="shared" si="11"/>
        <v>1</v>
      </c>
    </row>
    <row r="115" spans="1:25" ht="16" x14ac:dyDescent="0.2">
      <c r="A115" s="679">
        <v>101130904</v>
      </c>
      <c r="B115" s="679" t="s">
        <v>3375</v>
      </c>
      <c r="C115" s="705"/>
      <c r="D115" s="705"/>
      <c r="E115" s="705"/>
      <c r="F115" s="705"/>
      <c r="S115" s="660"/>
      <c r="T115" s="660" t="str">
        <f t="shared" si="6"/>
        <v>101130</v>
      </c>
      <c r="U115" s="660" t="str">
        <f t="shared" si="7"/>
        <v>10113</v>
      </c>
      <c r="V115" s="660" t="str">
        <f t="shared" si="8"/>
        <v>1011</v>
      </c>
      <c r="W115" s="660" t="str">
        <f t="shared" si="9"/>
        <v>101</v>
      </c>
      <c r="X115" s="660" t="str">
        <f t="shared" si="10"/>
        <v>10</v>
      </c>
      <c r="Y115" s="660" t="str">
        <f t="shared" si="11"/>
        <v>1</v>
      </c>
    </row>
    <row r="116" spans="1:25" ht="16" x14ac:dyDescent="0.2">
      <c r="A116" s="679">
        <v>101131002</v>
      </c>
      <c r="B116" s="679" t="s">
        <v>3376</v>
      </c>
      <c r="C116" s="705"/>
      <c r="D116" s="705"/>
      <c r="E116" s="705"/>
      <c r="F116" s="705"/>
      <c r="S116" s="660"/>
      <c r="T116" s="660" t="str">
        <f t="shared" si="6"/>
        <v>101131</v>
      </c>
      <c r="U116" s="660" t="str">
        <f t="shared" si="7"/>
        <v>10113</v>
      </c>
      <c r="V116" s="660" t="str">
        <f t="shared" si="8"/>
        <v>1011</v>
      </c>
      <c r="W116" s="660" t="str">
        <f t="shared" si="9"/>
        <v>101</v>
      </c>
      <c r="X116" s="660" t="str">
        <f t="shared" si="10"/>
        <v>10</v>
      </c>
      <c r="Y116" s="660" t="str">
        <f t="shared" si="11"/>
        <v>1</v>
      </c>
    </row>
    <row r="117" spans="1:25" ht="16" x14ac:dyDescent="0.2">
      <c r="A117" s="679">
        <v>101131025</v>
      </c>
      <c r="B117" s="679" t="s">
        <v>3377</v>
      </c>
      <c r="C117" s="705">
        <v>4387189922</v>
      </c>
      <c r="D117" s="705">
        <v>4386984707</v>
      </c>
      <c r="E117" s="705">
        <v>2446305</v>
      </c>
      <c r="F117" s="705"/>
      <c r="S117" s="660"/>
      <c r="T117" s="660" t="str">
        <f t="shared" si="6"/>
        <v>101131</v>
      </c>
      <c r="U117" s="660" t="str">
        <f t="shared" si="7"/>
        <v>10113</v>
      </c>
      <c r="V117" s="660" t="str">
        <f t="shared" si="8"/>
        <v>1011</v>
      </c>
      <c r="W117" s="660" t="str">
        <f t="shared" si="9"/>
        <v>101</v>
      </c>
      <c r="X117" s="660" t="str">
        <f t="shared" si="10"/>
        <v>10</v>
      </c>
      <c r="Y117" s="660" t="str">
        <f t="shared" si="11"/>
        <v>1</v>
      </c>
    </row>
    <row r="118" spans="1:25" ht="16" x14ac:dyDescent="0.2">
      <c r="A118" s="679">
        <v>101131101</v>
      </c>
      <c r="B118" s="679" t="s">
        <v>3378</v>
      </c>
      <c r="C118" s="705"/>
      <c r="D118" s="705"/>
      <c r="E118" s="705"/>
      <c r="F118" s="705"/>
      <c r="S118" s="660"/>
      <c r="T118" s="660" t="str">
        <f t="shared" si="6"/>
        <v>101131</v>
      </c>
      <c r="U118" s="660" t="str">
        <f t="shared" si="7"/>
        <v>10113</v>
      </c>
      <c r="V118" s="660" t="str">
        <f t="shared" si="8"/>
        <v>1011</v>
      </c>
      <c r="W118" s="660" t="str">
        <f t="shared" si="9"/>
        <v>101</v>
      </c>
      <c r="X118" s="660" t="str">
        <f t="shared" si="10"/>
        <v>10</v>
      </c>
      <c r="Y118" s="660" t="str">
        <f t="shared" si="11"/>
        <v>1</v>
      </c>
    </row>
    <row r="119" spans="1:25" ht="16" x14ac:dyDescent="0.2">
      <c r="A119" s="679">
        <v>101131103</v>
      </c>
      <c r="B119" s="679" t="s">
        <v>3379</v>
      </c>
      <c r="C119" s="705"/>
      <c r="D119" s="705"/>
      <c r="E119" s="705"/>
      <c r="F119" s="705"/>
      <c r="S119" s="660"/>
      <c r="T119" s="660" t="str">
        <f t="shared" si="6"/>
        <v>101131</v>
      </c>
      <c r="U119" s="660" t="str">
        <f t="shared" si="7"/>
        <v>10113</v>
      </c>
      <c r="V119" s="660" t="str">
        <f t="shared" si="8"/>
        <v>1011</v>
      </c>
      <c r="W119" s="660" t="str">
        <f t="shared" si="9"/>
        <v>101</v>
      </c>
      <c r="X119" s="660" t="str">
        <f t="shared" si="10"/>
        <v>10</v>
      </c>
      <c r="Y119" s="660" t="str">
        <f t="shared" si="11"/>
        <v>1</v>
      </c>
    </row>
    <row r="120" spans="1:25" ht="16" x14ac:dyDescent="0.2">
      <c r="A120" s="679">
        <v>101131201</v>
      </c>
      <c r="B120" s="679" t="s">
        <v>3380</v>
      </c>
      <c r="C120" s="705">
        <v>4928040452</v>
      </c>
      <c r="D120" s="705">
        <v>4974345627</v>
      </c>
      <c r="E120" s="705">
        <v>13957150</v>
      </c>
      <c r="F120" s="705"/>
      <c r="S120" s="660"/>
      <c r="T120" s="660" t="str">
        <f t="shared" si="6"/>
        <v>101131</v>
      </c>
      <c r="U120" s="660" t="str">
        <f t="shared" si="7"/>
        <v>10113</v>
      </c>
      <c r="V120" s="660" t="str">
        <f t="shared" si="8"/>
        <v>1011</v>
      </c>
      <c r="W120" s="660" t="str">
        <f t="shared" si="9"/>
        <v>101</v>
      </c>
      <c r="X120" s="660" t="str">
        <f t="shared" si="10"/>
        <v>10</v>
      </c>
      <c r="Y120" s="660" t="str">
        <f t="shared" si="11"/>
        <v>1</v>
      </c>
    </row>
    <row r="121" spans="1:25" ht="16" x14ac:dyDescent="0.2">
      <c r="A121" s="679">
        <v>101131202</v>
      </c>
      <c r="B121" s="679" t="s">
        <v>3381</v>
      </c>
      <c r="C121" s="705"/>
      <c r="D121" s="705"/>
      <c r="E121" s="705"/>
      <c r="F121" s="705"/>
      <c r="S121" s="660"/>
      <c r="T121" s="660" t="str">
        <f t="shared" si="6"/>
        <v>101131</v>
      </c>
      <c r="U121" s="660" t="str">
        <f t="shared" si="7"/>
        <v>10113</v>
      </c>
      <c r="V121" s="660" t="str">
        <f t="shared" si="8"/>
        <v>1011</v>
      </c>
      <c r="W121" s="660" t="str">
        <f t="shared" si="9"/>
        <v>101</v>
      </c>
      <c r="X121" s="660" t="str">
        <f t="shared" si="10"/>
        <v>10</v>
      </c>
      <c r="Y121" s="660" t="str">
        <f t="shared" si="11"/>
        <v>1</v>
      </c>
    </row>
    <row r="122" spans="1:25" ht="16" x14ac:dyDescent="0.2">
      <c r="A122" s="679">
        <v>101131203</v>
      </c>
      <c r="B122" s="679" t="s">
        <v>3382</v>
      </c>
      <c r="C122" s="705"/>
      <c r="D122" s="705"/>
      <c r="E122" s="705"/>
      <c r="F122" s="705"/>
      <c r="S122" s="660"/>
      <c r="T122" s="660" t="str">
        <f t="shared" si="6"/>
        <v>101131</v>
      </c>
      <c r="U122" s="660" t="str">
        <f t="shared" si="7"/>
        <v>10113</v>
      </c>
      <c r="V122" s="660" t="str">
        <f t="shared" si="8"/>
        <v>1011</v>
      </c>
      <c r="W122" s="660" t="str">
        <f t="shared" si="9"/>
        <v>101</v>
      </c>
      <c r="X122" s="660" t="str">
        <f t="shared" si="10"/>
        <v>10</v>
      </c>
      <c r="Y122" s="660" t="str">
        <f t="shared" si="11"/>
        <v>1</v>
      </c>
    </row>
    <row r="123" spans="1:25" ht="16" x14ac:dyDescent="0.2">
      <c r="A123" s="695">
        <v>101131301</v>
      </c>
      <c r="B123" s="679" t="s">
        <v>3383</v>
      </c>
      <c r="C123" s="705">
        <v>4195068531</v>
      </c>
      <c r="D123" s="705">
        <v>4148151366</v>
      </c>
      <c r="E123" s="705">
        <v>57785310</v>
      </c>
      <c r="F123" s="705"/>
      <c r="S123" s="660"/>
      <c r="T123" s="660" t="str">
        <f t="shared" si="6"/>
        <v>101131</v>
      </c>
      <c r="U123" s="660" t="str">
        <f t="shared" si="7"/>
        <v>10113</v>
      </c>
      <c r="V123" s="660" t="str">
        <f t="shared" si="8"/>
        <v>1011</v>
      </c>
      <c r="W123" s="660" t="str">
        <f t="shared" si="9"/>
        <v>101</v>
      </c>
      <c r="X123" s="660" t="str">
        <f t="shared" si="10"/>
        <v>10</v>
      </c>
      <c r="Y123" s="660" t="str">
        <f t="shared" si="11"/>
        <v>1</v>
      </c>
    </row>
    <row r="124" spans="1:25" ht="16" x14ac:dyDescent="0.2">
      <c r="A124" s="679">
        <v>101131302</v>
      </c>
      <c r="B124" s="679" t="s">
        <v>3384</v>
      </c>
      <c r="C124" s="705"/>
      <c r="D124" s="705"/>
      <c r="E124" s="705"/>
      <c r="F124" s="705"/>
      <c r="S124" s="660"/>
      <c r="T124" s="660" t="str">
        <f t="shared" si="6"/>
        <v>101131</v>
      </c>
      <c r="U124" s="660" t="str">
        <f t="shared" si="7"/>
        <v>10113</v>
      </c>
      <c r="V124" s="660" t="str">
        <f t="shared" si="8"/>
        <v>1011</v>
      </c>
      <c r="W124" s="660" t="str">
        <f t="shared" si="9"/>
        <v>101</v>
      </c>
      <c r="X124" s="660" t="str">
        <f t="shared" si="10"/>
        <v>10</v>
      </c>
      <c r="Y124" s="660" t="str">
        <f t="shared" si="11"/>
        <v>1</v>
      </c>
    </row>
    <row r="125" spans="1:25" ht="16" x14ac:dyDescent="0.2">
      <c r="A125" s="679">
        <v>101131303</v>
      </c>
      <c r="B125" s="679" t="s">
        <v>3385</v>
      </c>
      <c r="C125" s="705">
        <v>665605185</v>
      </c>
      <c r="D125" s="705">
        <v>665605185</v>
      </c>
      <c r="E125" s="705"/>
      <c r="F125" s="705"/>
      <c r="S125" s="660"/>
      <c r="T125" s="660" t="str">
        <f t="shared" si="6"/>
        <v>101131</v>
      </c>
      <c r="U125" s="660" t="str">
        <f t="shared" si="7"/>
        <v>10113</v>
      </c>
      <c r="V125" s="660" t="str">
        <f t="shared" si="8"/>
        <v>1011</v>
      </c>
      <c r="W125" s="660" t="str">
        <f t="shared" si="9"/>
        <v>101</v>
      </c>
      <c r="X125" s="660" t="str">
        <f t="shared" si="10"/>
        <v>10</v>
      </c>
      <c r="Y125" s="660" t="str">
        <f t="shared" si="11"/>
        <v>1</v>
      </c>
    </row>
    <row r="126" spans="1:25" ht="16" x14ac:dyDescent="0.2">
      <c r="A126" s="679">
        <v>101131402</v>
      </c>
      <c r="B126" s="679" t="s">
        <v>3386</v>
      </c>
      <c r="C126" s="705"/>
      <c r="D126" s="705"/>
      <c r="E126" s="705"/>
      <c r="F126" s="705"/>
      <c r="S126" s="660"/>
      <c r="T126" s="660" t="str">
        <f t="shared" si="6"/>
        <v>101131</v>
      </c>
      <c r="U126" s="660" t="str">
        <f t="shared" si="7"/>
        <v>10113</v>
      </c>
      <c r="V126" s="660" t="str">
        <f t="shared" si="8"/>
        <v>1011</v>
      </c>
      <c r="W126" s="660" t="str">
        <f t="shared" si="9"/>
        <v>101</v>
      </c>
      <c r="X126" s="660" t="str">
        <f t="shared" si="10"/>
        <v>10</v>
      </c>
      <c r="Y126" s="660" t="str">
        <f t="shared" si="11"/>
        <v>1</v>
      </c>
    </row>
    <row r="127" spans="1:25" ht="16" x14ac:dyDescent="0.2">
      <c r="A127" s="679">
        <v>101131602</v>
      </c>
      <c r="B127" s="679" t="s">
        <v>3387</v>
      </c>
      <c r="C127" s="705"/>
      <c r="D127" s="705"/>
      <c r="E127" s="705"/>
      <c r="F127" s="705"/>
      <c r="S127" s="660"/>
      <c r="T127" s="660" t="str">
        <f t="shared" si="6"/>
        <v>101131</v>
      </c>
      <c r="U127" s="660" t="str">
        <f t="shared" si="7"/>
        <v>10113</v>
      </c>
      <c r="V127" s="660" t="str">
        <f t="shared" si="8"/>
        <v>1011</v>
      </c>
      <c r="W127" s="660" t="str">
        <f t="shared" si="9"/>
        <v>101</v>
      </c>
      <c r="X127" s="660" t="str">
        <f t="shared" si="10"/>
        <v>10</v>
      </c>
      <c r="Y127" s="660" t="str">
        <f t="shared" si="11"/>
        <v>1</v>
      </c>
    </row>
    <row r="128" spans="1:25" ht="16" x14ac:dyDescent="0.2">
      <c r="A128" s="679">
        <v>111120200</v>
      </c>
      <c r="B128" s="679" t="s">
        <v>3388</v>
      </c>
      <c r="C128" s="705">
        <v>2652342056</v>
      </c>
      <c r="D128" s="705">
        <v>2652342056</v>
      </c>
      <c r="E128" s="705"/>
      <c r="F128" s="705"/>
      <c r="S128" s="660"/>
      <c r="T128" s="660" t="str">
        <f t="shared" si="6"/>
        <v>111120</v>
      </c>
      <c r="U128" s="660" t="str">
        <f t="shared" si="7"/>
        <v>11112</v>
      </c>
      <c r="V128" s="660" t="str">
        <f t="shared" si="8"/>
        <v>1111</v>
      </c>
      <c r="W128" s="660" t="str">
        <f t="shared" si="9"/>
        <v>111</v>
      </c>
      <c r="X128" s="660" t="str">
        <f t="shared" si="10"/>
        <v>11</v>
      </c>
      <c r="Y128" s="660" t="str">
        <f t="shared" si="11"/>
        <v>1</v>
      </c>
    </row>
    <row r="129" spans="1:25" ht="16" x14ac:dyDescent="0.2">
      <c r="A129" s="679">
        <v>111121010</v>
      </c>
      <c r="B129" s="679" t="s">
        <v>3389</v>
      </c>
      <c r="C129" s="705">
        <v>14193563787</v>
      </c>
      <c r="D129" s="705">
        <v>8774924867</v>
      </c>
      <c r="E129" s="705">
        <v>5418638920</v>
      </c>
      <c r="F129" s="705"/>
      <c r="S129" s="660"/>
      <c r="T129" s="660" t="str">
        <f t="shared" si="6"/>
        <v>111121</v>
      </c>
      <c r="U129" s="660" t="str">
        <f t="shared" si="7"/>
        <v>11112</v>
      </c>
      <c r="V129" s="660" t="str">
        <f t="shared" si="8"/>
        <v>1111</v>
      </c>
      <c r="W129" s="660" t="str">
        <f t="shared" si="9"/>
        <v>111</v>
      </c>
      <c r="X129" s="660" t="str">
        <f t="shared" si="10"/>
        <v>11</v>
      </c>
      <c r="Y129" s="660" t="str">
        <f t="shared" si="11"/>
        <v>1</v>
      </c>
    </row>
    <row r="130" spans="1:25" ht="16" x14ac:dyDescent="0.2">
      <c r="A130" s="679">
        <v>111121020</v>
      </c>
      <c r="B130" s="679" t="s">
        <v>3389</v>
      </c>
      <c r="C130" s="705">
        <v>2143366726</v>
      </c>
      <c r="D130" s="705">
        <v>2727746055</v>
      </c>
      <c r="E130" s="705"/>
      <c r="F130" s="705">
        <v>584379329</v>
      </c>
      <c r="S130" s="660"/>
      <c r="T130" s="660" t="str">
        <f t="shared" si="6"/>
        <v>111121</v>
      </c>
      <c r="U130" s="660" t="str">
        <f t="shared" si="7"/>
        <v>11112</v>
      </c>
      <c r="V130" s="660" t="str">
        <f t="shared" si="8"/>
        <v>1111</v>
      </c>
      <c r="W130" s="660" t="str">
        <f t="shared" si="9"/>
        <v>111</v>
      </c>
      <c r="X130" s="660" t="str">
        <f t="shared" si="10"/>
        <v>11</v>
      </c>
      <c r="Y130" s="660" t="str">
        <f t="shared" si="11"/>
        <v>1</v>
      </c>
    </row>
    <row r="131" spans="1:25" ht="16" x14ac:dyDescent="0.2">
      <c r="A131" s="679">
        <v>111121100</v>
      </c>
      <c r="B131" s="679" t="s">
        <v>3389</v>
      </c>
      <c r="C131" s="705">
        <v>4510014061</v>
      </c>
      <c r="D131" s="705">
        <v>4031484597</v>
      </c>
      <c r="E131" s="705">
        <v>478529464</v>
      </c>
      <c r="F131" s="705"/>
      <c r="S131" s="660"/>
      <c r="T131" s="660" t="str">
        <f t="shared" si="6"/>
        <v>111121</v>
      </c>
      <c r="U131" s="660" t="str">
        <f t="shared" si="7"/>
        <v>11112</v>
      </c>
      <c r="V131" s="660" t="str">
        <f t="shared" si="8"/>
        <v>1111</v>
      </c>
      <c r="W131" s="660" t="str">
        <f t="shared" si="9"/>
        <v>111</v>
      </c>
      <c r="X131" s="660" t="str">
        <f t="shared" si="10"/>
        <v>11</v>
      </c>
      <c r="Y131" s="660" t="str">
        <f t="shared" si="11"/>
        <v>1</v>
      </c>
    </row>
    <row r="132" spans="1:25" ht="16" x14ac:dyDescent="0.2">
      <c r="A132" s="679">
        <v>111121200</v>
      </c>
      <c r="B132" s="679" t="s">
        <v>3389</v>
      </c>
      <c r="C132" s="705">
        <v>1835556213</v>
      </c>
      <c r="D132" s="705">
        <v>2811742304</v>
      </c>
      <c r="E132" s="705"/>
      <c r="F132" s="705">
        <v>976186091</v>
      </c>
      <c r="S132" s="660"/>
      <c r="T132" s="660" t="str">
        <f t="shared" ref="T132:T195" si="12">IF(LEN($A132)&gt;=2,LEFT($A132,6),"")</f>
        <v>111121</v>
      </c>
      <c r="U132" s="660" t="str">
        <f t="shared" ref="U132:U195" si="13">IF(LEN($A132)&gt;=2,LEFT($A132,5),"")</f>
        <v>11112</v>
      </c>
      <c r="V132" s="660" t="str">
        <f t="shared" ref="V132:V195" si="14">IF(LEN($A132)&gt;=2,LEFT($A132,4),"")</f>
        <v>1111</v>
      </c>
      <c r="W132" s="660" t="str">
        <f t="shared" ref="W132:W195" si="15">IF(LEN($A132)&gt;=2,LEFT($A132,3),"")</f>
        <v>111</v>
      </c>
      <c r="X132" s="660" t="str">
        <f t="shared" ref="X132:X195" si="16">IF(LEN($A132)&gt;=2,LEFT($A132,2),"")</f>
        <v>11</v>
      </c>
      <c r="Y132" s="660" t="str">
        <f t="shared" ref="Y132:Y195" si="17">IF(LEN($A132)&gt;=2,LEFT($A132,1),"")</f>
        <v>1</v>
      </c>
    </row>
    <row r="133" spans="1:25" ht="16" x14ac:dyDescent="0.2">
      <c r="A133" s="679">
        <v>111121300</v>
      </c>
      <c r="B133" s="679" t="s">
        <v>3389</v>
      </c>
      <c r="C133" s="705">
        <v>2713908515</v>
      </c>
      <c r="D133" s="705">
        <v>1716299916</v>
      </c>
      <c r="E133" s="705">
        <v>997608599</v>
      </c>
      <c r="F133" s="705"/>
      <c r="S133" s="660"/>
      <c r="T133" s="660" t="str">
        <f t="shared" si="12"/>
        <v>111121</v>
      </c>
      <c r="U133" s="660" t="str">
        <f t="shared" si="13"/>
        <v>11112</v>
      </c>
      <c r="V133" s="660" t="str">
        <f t="shared" si="14"/>
        <v>1111</v>
      </c>
      <c r="W133" s="660" t="str">
        <f t="shared" si="15"/>
        <v>111</v>
      </c>
      <c r="X133" s="660" t="str">
        <f t="shared" si="16"/>
        <v>11</v>
      </c>
      <c r="Y133" s="660" t="str">
        <f t="shared" si="17"/>
        <v>1</v>
      </c>
    </row>
    <row r="134" spans="1:25" ht="16" x14ac:dyDescent="0.2">
      <c r="A134" s="679">
        <v>111121400</v>
      </c>
      <c r="B134" s="679" t="s">
        <v>3389</v>
      </c>
      <c r="C134" s="705">
        <v>1354275868</v>
      </c>
      <c r="D134" s="705">
        <v>2300225866</v>
      </c>
      <c r="E134" s="705"/>
      <c r="F134" s="705">
        <v>945949998</v>
      </c>
      <c r="S134" s="660"/>
      <c r="T134" s="660" t="str">
        <f t="shared" si="12"/>
        <v>111121</v>
      </c>
      <c r="U134" s="660" t="str">
        <f t="shared" si="13"/>
        <v>11112</v>
      </c>
      <c r="V134" s="660" t="str">
        <f t="shared" si="14"/>
        <v>1111</v>
      </c>
      <c r="W134" s="660" t="str">
        <f t="shared" si="15"/>
        <v>111</v>
      </c>
      <c r="X134" s="660" t="str">
        <f t="shared" si="16"/>
        <v>11</v>
      </c>
      <c r="Y134" s="660" t="str">
        <f t="shared" si="17"/>
        <v>1</v>
      </c>
    </row>
    <row r="135" spans="1:25" ht="16" x14ac:dyDescent="0.2">
      <c r="A135" s="679">
        <v>111121500</v>
      </c>
      <c r="B135" s="679" t="s">
        <v>3390</v>
      </c>
      <c r="C135" s="705">
        <v>5739804375</v>
      </c>
      <c r="D135" s="705">
        <v>6805055811</v>
      </c>
      <c r="E135" s="705"/>
      <c r="F135" s="705">
        <v>1065251436</v>
      </c>
      <c r="S135" s="660"/>
      <c r="T135" s="660" t="str">
        <f t="shared" si="12"/>
        <v>111121</v>
      </c>
      <c r="U135" s="660" t="str">
        <f t="shared" si="13"/>
        <v>11112</v>
      </c>
      <c r="V135" s="660" t="str">
        <f t="shared" si="14"/>
        <v>1111</v>
      </c>
      <c r="W135" s="660" t="str">
        <f t="shared" si="15"/>
        <v>111</v>
      </c>
      <c r="X135" s="660" t="str">
        <f t="shared" si="16"/>
        <v>11</v>
      </c>
      <c r="Y135" s="660" t="str">
        <f t="shared" si="17"/>
        <v>1</v>
      </c>
    </row>
    <row r="136" spans="1:25" ht="16" x14ac:dyDescent="0.2">
      <c r="A136" s="679">
        <v>111121600</v>
      </c>
      <c r="B136" s="679" t="s">
        <v>3390</v>
      </c>
      <c r="C136" s="705">
        <v>4444074498</v>
      </c>
      <c r="D136" s="705">
        <v>5214640631</v>
      </c>
      <c r="E136" s="705"/>
      <c r="F136" s="705">
        <v>770566133</v>
      </c>
      <c r="S136" s="660"/>
      <c r="T136" s="660" t="str">
        <f t="shared" si="12"/>
        <v>111121</v>
      </c>
      <c r="U136" s="660" t="str">
        <f t="shared" si="13"/>
        <v>11112</v>
      </c>
      <c r="V136" s="660" t="str">
        <f t="shared" si="14"/>
        <v>1111</v>
      </c>
      <c r="W136" s="660" t="str">
        <f t="shared" si="15"/>
        <v>111</v>
      </c>
      <c r="X136" s="660" t="str">
        <f t="shared" si="16"/>
        <v>11</v>
      </c>
      <c r="Y136" s="660" t="str">
        <f t="shared" si="17"/>
        <v>1</v>
      </c>
    </row>
    <row r="137" spans="1:25" ht="16" x14ac:dyDescent="0.2">
      <c r="A137" s="679">
        <v>111121700</v>
      </c>
      <c r="B137" s="679" t="s">
        <v>3389</v>
      </c>
      <c r="C137" s="705">
        <v>1504480413</v>
      </c>
      <c r="D137" s="705">
        <v>2023939232</v>
      </c>
      <c r="E137" s="705"/>
      <c r="F137" s="705">
        <v>519458819</v>
      </c>
      <c r="S137" s="660"/>
      <c r="T137" s="660" t="str">
        <f t="shared" si="12"/>
        <v>111121</v>
      </c>
      <c r="U137" s="660" t="str">
        <f t="shared" si="13"/>
        <v>11112</v>
      </c>
      <c r="V137" s="660" t="str">
        <f t="shared" si="14"/>
        <v>1111</v>
      </c>
      <c r="W137" s="660" t="str">
        <f t="shared" si="15"/>
        <v>111</v>
      </c>
      <c r="X137" s="660" t="str">
        <f t="shared" si="16"/>
        <v>11</v>
      </c>
      <c r="Y137" s="660" t="str">
        <f t="shared" si="17"/>
        <v>1</v>
      </c>
    </row>
    <row r="138" spans="1:25" ht="16" x14ac:dyDescent="0.2">
      <c r="A138" s="679">
        <v>111121800</v>
      </c>
      <c r="B138" s="679" t="s">
        <v>3389</v>
      </c>
      <c r="C138" s="705">
        <v>1495552047</v>
      </c>
      <c r="D138" s="705">
        <v>1984682148</v>
      </c>
      <c r="E138" s="705"/>
      <c r="F138" s="705">
        <v>489130101</v>
      </c>
      <c r="S138" s="660"/>
      <c r="T138" s="660" t="str">
        <f t="shared" si="12"/>
        <v>111121</v>
      </c>
      <c r="U138" s="660" t="str">
        <f t="shared" si="13"/>
        <v>11112</v>
      </c>
      <c r="V138" s="660" t="str">
        <f t="shared" si="14"/>
        <v>1111</v>
      </c>
      <c r="W138" s="660" t="str">
        <f t="shared" si="15"/>
        <v>111</v>
      </c>
      <c r="X138" s="660" t="str">
        <f t="shared" si="16"/>
        <v>11</v>
      </c>
      <c r="Y138" s="660" t="str">
        <f t="shared" si="17"/>
        <v>1</v>
      </c>
    </row>
    <row r="139" spans="1:25" ht="16" x14ac:dyDescent="0.2">
      <c r="A139" s="679">
        <v>111121900</v>
      </c>
      <c r="B139" s="679" t="s">
        <v>3389</v>
      </c>
      <c r="C139" s="705">
        <v>3742728378</v>
      </c>
      <c r="D139" s="705">
        <v>4122684156</v>
      </c>
      <c r="E139" s="705"/>
      <c r="F139" s="705">
        <v>379955778</v>
      </c>
      <c r="S139" s="660"/>
      <c r="T139" s="660" t="str">
        <f t="shared" si="12"/>
        <v>111121</v>
      </c>
      <c r="U139" s="660" t="str">
        <f t="shared" si="13"/>
        <v>11112</v>
      </c>
      <c r="V139" s="660" t="str">
        <f t="shared" si="14"/>
        <v>1111</v>
      </c>
      <c r="W139" s="660" t="str">
        <f t="shared" si="15"/>
        <v>111</v>
      </c>
      <c r="X139" s="660" t="str">
        <f t="shared" si="16"/>
        <v>11</v>
      </c>
      <c r="Y139" s="660" t="str">
        <f t="shared" si="17"/>
        <v>1</v>
      </c>
    </row>
    <row r="140" spans="1:25" ht="16" x14ac:dyDescent="0.2">
      <c r="A140" s="679">
        <v>113102001</v>
      </c>
      <c r="B140" s="679" t="s">
        <v>3391</v>
      </c>
      <c r="C140" s="705">
        <v>19460900</v>
      </c>
      <c r="D140" s="705">
        <v>229723049</v>
      </c>
      <c r="E140" s="705"/>
      <c r="F140" s="705"/>
      <c r="S140" s="660"/>
      <c r="T140" s="660" t="str">
        <f t="shared" si="12"/>
        <v>113102</v>
      </c>
      <c r="U140" s="660" t="str">
        <f t="shared" si="13"/>
        <v>11310</v>
      </c>
      <c r="V140" s="660" t="str">
        <f t="shared" si="14"/>
        <v>1131</v>
      </c>
      <c r="W140" s="660" t="str">
        <f t="shared" si="15"/>
        <v>113</v>
      </c>
      <c r="X140" s="660" t="str">
        <f t="shared" si="16"/>
        <v>11</v>
      </c>
      <c r="Y140" s="660" t="str">
        <f t="shared" si="17"/>
        <v>1</v>
      </c>
    </row>
    <row r="141" spans="1:25" ht="16" x14ac:dyDescent="0.2">
      <c r="A141" s="679">
        <v>113102002</v>
      </c>
      <c r="B141" s="679" t="s">
        <v>3392</v>
      </c>
      <c r="C141" s="705">
        <v>13336</v>
      </c>
      <c r="D141" s="705">
        <v>13336</v>
      </c>
      <c r="E141" s="705"/>
      <c r="F141" s="705"/>
      <c r="S141" s="660"/>
      <c r="T141" s="660" t="str">
        <f t="shared" si="12"/>
        <v>113102</v>
      </c>
      <c r="U141" s="660" t="str">
        <f t="shared" si="13"/>
        <v>11310</v>
      </c>
      <c r="V141" s="660" t="str">
        <f t="shared" si="14"/>
        <v>1131</v>
      </c>
      <c r="W141" s="660" t="str">
        <f t="shared" si="15"/>
        <v>113</v>
      </c>
      <c r="X141" s="660" t="str">
        <f t="shared" si="16"/>
        <v>11</v>
      </c>
      <c r="Y141" s="660" t="str">
        <f t="shared" si="17"/>
        <v>1</v>
      </c>
    </row>
    <row r="142" spans="1:25" ht="16" x14ac:dyDescent="0.2">
      <c r="A142" s="679">
        <v>113102003</v>
      </c>
      <c r="B142" s="679" t="s">
        <v>3393</v>
      </c>
      <c r="C142" s="705"/>
      <c r="D142" s="705"/>
      <c r="E142" s="705"/>
      <c r="F142" s="705"/>
      <c r="S142" s="660"/>
      <c r="T142" s="660" t="str">
        <f t="shared" si="12"/>
        <v>113102</v>
      </c>
      <c r="U142" s="660" t="str">
        <f t="shared" si="13"/>
        <v>11310</v>
      </c>
      <c r="V142" s="660" t="str">
        <f t="shared" si="14"/>
        <v>1131</v>
      </c>
      <c r="W142" s="660" t="str">
        <f t="shared" si="15"/>
        <v>113</v>
      </c>
      <c r="X142" s="660" t="str">
        <f t="shared" si="16"/>
        <v>11</v>
      </c>
      <c r="Y142" s="660" t="str">
        <f t="shared" si="17"/>
        <v>1</v>
      </c>
    </row>
    <row r="143" spans="1:25" ht="16" x14ac:dyDescent="0.2">
      <c r="A143" s="679">
        <v>113102004</v>
      </c>
      <c r="B143" s="679" t="s">
        <v>3394</v>
      </c>
      <c r="C143" s="705"/>
      <c r="D143" s="705"/>
      <c r="E143" s="705"/>
      <c r="F143" s="705"/>
      <c r="S143" s="660"/>
      <c r="T143" s="660" t="str">
        <f t="shared" si="12"/>
        <v>113102</v>
      </c>
      <c r="U143" s="660" t="str">
        <f t="shared" si="13"/>
        <v>11310</v>
      </c>
      <c r="V143" s="660" t="str">
        <f t="shared" si="14"/>
        <v>1131</v>
      </c>
      <c r="W143" s="660" t="str">
        <f t="shared" si="15"/>
        <v>113</v>
      </c>
      <c r="X143" s="660" t="str">
        <f t="shared" si="16"/>
        <v>11</v>
      </c>
      <c r="Y143" s="660" t="str">
        <f t="shared" si="17"/>
        <v>1</v>
      </c>
    </row>
    <row r="144" spans="1:25" ht="16" x14ac:dyDescent="0.2">
      <c r="A144" s="679">
        <v>113102205</v>
      </c>
      <c r="B144" s="679" t="s">
        <v>3395</v>
      </c>
      <c r="C144" s="705">
        <v>1833414</v>
      </c>
      <c r="D144" s="705">
        <v>1833414</v>
      </c>
      <c r="E144" s="705"/>
      <c r="F144" s="705"/>
      <c r="S144" s="660"/>
      <c r="T144" s="660" t="str">
        <f t="shared" si="12"/>
        <v>113102</v>
      </c>
      <c r="U144" s="660" t="str">
        <f t="shared" si="13"/>
        <v>11310</v>
      </c>
      <c r="V144" s="660" t="str">
        <f t="shared" si="14"/>
        <v>1131</v>
      </c>
      <c r="W144" s="660" t="str">
        <f t="shared" si="15"/>
        <v>113</v>
      </c>
      <c r="X144" s="660" t="str">
        <f t="shared" si="16"/>
        <v>11</v>
      </c>
      <c r="Y144" s="660" t="str">
        <f t="shared" si="17"/>
        <v>1</v>
      </c>
    </row>
    <row r="145" spans="1:25" ht="16" x14ac:dyDescent="0.2">
      <c r="A145" s="679">
        <v>113104003</v>
      </c>
      <c r="B145" s="679" t="s">
        <v>3396</v>
      </c>
      <c r="C145" s="705">
        <v>338425</v>
      </c>
      <c r="D145" s="705">
        <v>676850</v>
      </c>
      <c r="E145" s="705"/>
      <c r="F145" s="705"/>
      <c r="S145" s="660"/>
      <c r="T145" s="660" t="str">
        <f t="shared" si="12"/>
        <v>113104</v>
      </c>
      <c r="U145" s="660" t="str">
        <f t="shared" si="13"/>
        <v>11310</v>
      </c>
      <c r="V145" s="660" t="str">
        <f t="shared" si="14"/>
        <v>1131</v>
      </c>
      <c r="W145" s="660" t="str">
        <f t="shared" si="15"/>
        <v>113</v>
      </c>
      <c r="X145" s="660" t="str">
        <f t="shared" si="16"/>
        <v>11</v>
      </c>
      <c r="Y145" s="660" t="str">
        <f t="shared" si="17"/>
        <v>1</v>
      </c>
    </row>
    <row r="146" spans="1:25" ht="16" x14ac:dyDescent="0.2">
      <c r="A146" s="679">
        <v>113106004</v>
      </c>
      <c r="B146" s="679" t="s">
        <v>3397</v>
      </c>
      <c r="C146" s="705">
        <v>354805</v>
      </c>
      <c r="D146" s="705">
        <v>709610</v>
      </c>
      <c r="E146" s="705"/>
      <c r="F146" s="705"/>
      <c r="S146" s="660"/>
      <c r="T146" s="660" t="str">
        <f t="shared" si="12"/>
        <v>113106</v>
      </c>
      <c r="U146" s="660" t="str">
        <f t="shared" si="13"/>
        <v>11310</v>
      </c>
      <c r="V146" s="660" t="str">
        <f t="shared" si="14"/>
        <v>1131</v>
      </c>
      <c r="W146" s="660" t="str">
        <f t="shared" si="15"/>
        <v>113</v>
      </c>
      <c r="X146" s="660" t="str">
        <f t="shared" si="16"/>
        <v>11</v>
      </c>
      <c r="Y146" s="660" t="str">
        <f t="shared" si="17"/>
        <v>1</v>
      </c>
    </row>
    <row r="147" spans="1:25" ht="16" x14ac:dyDescent="0.2">
      <c r="A147" s="679">
        <v>113108005</v>
      </c>
      <c r="B147" s="679" t="s">
        <v>3398</v>
      </c>
      <c r="C147" s="705">
        <v>4722515</v>
      </c>
      <c r="D147" s="705">
        <v>9445030</v>
      </c>
      <c r="E147" s="705"/>
      <c r="F147" s="705"/>
      <c r="S147" s="660"/>
      <c r="T147" s="660" t="str">
        <f t="shared" si="12"/>
        <v>113108</v>
      </c>
      <c r="U147" s="660" t="str">
        <f t="shared" si="13"/>
        <v>11310</v>
      </c>
      <c r="V147" s="660" t="str">
        <f t="shared" si="14"/>
        <v>1131</v>
      </c>
      <c r="W147" s="660" t="str">
        <f t="shared" si="15"/>
        <v>113</v>
      </c>
      <c r="X147" s="660" t="str">
        <f t="shared" si="16"/>
        <v>11</v>
      </c>
      <c r="Y147" s="660" t="str">
        <f t="shared" si="17"/>
        <v>1</v>
      </c>
    </row>
    <row r="148" spans="1:25" ht="16" x14ac:dyDescent="0.2">
      <c r="A148" s="679">
        <v>113109001</v>
      </c>
      <c r="B148" s="679" t="s">
        <v>3399</v>
      </c>
      <c r="C148" s="705"/>
      <c r="D148" s="705"/>
      <c r="E148" s="705"/>
      <c r="F148" s="705"/>
      <c r="S148" s="660"/>
      <c r="T148" s="660" t="str">
        <f t="shared" si="12"/>
        <v>113109</v>
      </c>
      <c r="U148" s="660" t="str">
        <f t="shared" si="13"/>
        <v>11310</v>
      </c>
      <c r="V148" s="660" t="str">
        <f t="shared" si="14"/>
        <v>1131</v>
      </c>
      <c r="W148" s="660" t="str">
        <f t="shared" si="15"/>
        <v>113</v>
      </c>
      <c r="X148" s="660" t="str">
        <f t="shared" si="16"/>
        <v>11</v>
      </c>
      <c r="Y148" s="660" t="str">
        <f t="shared" si="17"/>
        <v>1</v>
      </c>
    </row>
    <row r="149" spans="1:25" ht="16" x14ac:dyDescent="0.2">
      <c r="A149" s="679">
        <v>113109002</v>
      </c>
      <c r="B149" s="679" t="s">
        <v>3400</v>
      </c>
      <c r="C149" s="705"/>
      <c r="D149" s="705"/>
      <c r="E149" s="705"/>
      <c r="F149" s="705"/>
      <c r="S149" s="660"/>
      <c r="T149" s="660" t="str">
        <f t="shared" si="12"/>
        <v>113109</v>
      </c>
      <c r="U149" s="660" t="str">
        <f t="shared" si="13"/>
        <v>11310</v>
      </c>
      <c r="V149" s="660" t="str">
        <f t="shared" si="14"/>
        <v>1131</v>
      </c>
      <c r="W149" s="660" t="str">
        <f t="shared" si="15"/>
        <v>113</v>
      </c>
      <c r="X149" s="660" t="str">
        <f t="shared" si="16"/>
        <v>11</v>
      </c>
      <c r="Y149" s="660" t="str">
        <f t="shared" si="17"/>
        <v>1</v>
      </c>
    </row>
    <row r="150" spans="1:25" ht="16" x14ac:dyDescent="0.2">
      <c r="A150" s="679">
        <v>113109003</v>
      </c>
      <c r="B150" s="679" t="s">
        <v>3401</v>
      </c>
      <c r="C150" s="705"/>
      <c r="D150" s="705"/>
      <c r="E150" s="705"/>
      <c r="F150" s="705"/>
      <c r="S150" s="660"/>
      <c r="T150" s="660" t="str">
        <f t="shared" si="12"/>
        <v>113109</v>
      </c>
      <c r="U150" s="660" t="str">
        <f t="shared" si="13"/>
        <v>11310</v>
      </c>
      <c r="V150" s="660" t="str">
        <f t="shared" si="14"/>
        <v>1131</v>
      </c>
      <c r="W150" s="660" t="str">
        <f t="shared" si="15"/>
        <v>113</v>
      </c>
      <c r="X150" s="660" t="str">
        <f t="shared" si="16"/>
        <v>11</v>
      </c>
      <c r="Y150" s="660" t="str">
        <f t="shared" si="17"/>
        <v>1</v>
      </c>
    </row>
    <row r="151" spans="1:25" ht="16" x14ac:dyDescent="0.2">
      <c r="A151" s="679">
        <v>113600000</v>
      </c>
      <c r="B151" s="679" t="s">
        <v>3402</v>
      </c>
      <c r="C151" s="705"/>
      <c r="D151" s="705"/>
      <c r="E151" s="705"/>
      <c r="F151" s="705"/>
      <c r="S151" s="660"/>
      <c r="T151" s="660" t="str">
        <f t="shared" si="12"/>
        <v>113600</v>
      </c>
      <c r="U151" s="660" t="str">
        <f t="shared" si="13"/>
        <v>11360</v>
      </c>
      <c r="V151" s="660" t="str">
        <f t="shared" si="14"/>
        <v>1136</v>
      </c>
      <c r="W151" s="660" t="str">
        <f t="shared" si="15"/>
        <v>113</v>
      </c>
      <c r="X151" s="660" t="str">
        <f t="shared" si="16"/>
        <v>11</v>
      </c>
      <c r="Y151" s="660" t="str">
        <f t="shared" si="17"/>
        <v>1</v>
      </c>
    </row>
    <row r="152" spans="1:25" ht="16" x14ac:dyDescent="0.2">
      <c r="A152" s="679">
        <v>113700000</v>
      </c>
      <c r="B152" s="679" t="s">
        <v>3403</v>
      </c>
      <c r="C152" s="705"/>
      <c r="D152" s="705"/>
      <c r="E152" s="705"/>
      <c r="F152" s="705"/>
      <c r="S152" s="660"/>
      <c r="T152" s="660" t="str">
        <f t="shared" si="12"/>
        <v>113700</v>
      </c>
      <c r="U152" s="660" t="str">
        <f t="shared" si="13"/>
        <v>11370</v>
      </c>
      <c r="V152" s="660" t="str">
        <f t="shared" si="14"/>
        <v>1137</v>
      </c>
      <c r="W152" s="660" t="str">
        <f t="shared" si="15"/>
        <v>113</v>
      </c>
      <c r="X152" s="660" t="str">
        <f t="shared" si="16"/>
        <v>11</v>
      </c>
      <c r="Y152" s="660" t="str">
        <f t="shared" si="17"/>
        <v>1</v>
      </c>
    </row>
    <row r="153" spans="1:25" ht="16" x14ac:dyDescent="0.2">
      <c r="A153" s="679">
        <v>114101101</v>
      </c>
      <c r="B153" s="679" t="s">
        <v>3404</v>
      </c>
      <c r="C153" s="705">
        <v>47426815</v>
      </c>
      <c r="D153" s="705">
        <v>47426815</v>
      </c>
      <c r="E153" s="705"/>
      <c r="F153" s="705"/>
      <c r="S153" s="660"/>
      <c r="T153" s="660" t="str">
        <f t="shared" si="12"/>
        <v>114101</v>
      </c>
      <c r="U153" s="660" t="str">
        <f t="shared" si="13"/>
        <v>11410</v>
      </c>
      <c r="V153" s="660" t="str">
        <f t="shared" si="14"/>
        <v>1141</v>
      </c>
      <c r="W153" s="660" t="str">
        <f t="shared" si="15"/>
        <v>114</v>
      </c>
      <c r="X153" s="660" t="str">
        <f t="shared" si="16"/>
        <v>11</v>
      </c>
      <c r="Y153" s="660" t="str">
        <f t="shared" si="17"/>
        <v>1</v>
      </c>
    </row>
    <row r="154" spans="1:25" ht="16" x14ac:dyDescent="0.2">
      <c r="A154" s="679">
        <v>114101102</v>
      </c>
      <c r="B154" s="679" t="s">
        <v>3405</v>
      </c>
      <c r="C154" s="705">
        <v>371576820</v>
      </c>
      <c r="D154" s="705">
        <v>372017148</v>
      </c>
      <c r="E154" s="705">
        <v>7319604</v>
      </c>
      <c r="F154" s="705"/>
      <c r="S154" s="660"/>
      <c r="T154" s="660" t="str">
        <f t="shared" si="12"/>
        <v>114101</v>
      </c>
      <c r="U154" s="660" t="str">
        <f t="shared" si="13"/>
        <v>11410</v>
      </c>
      <c r="V154" s="660" t="str">
        <f t="shared" si="14"/>
        <v>1141</v>
      </c>
      <c r="W154" s="660" t="str">
        <f t="shared" si="15"/>
        <v>114</v>
      </c>
      <c r="X154" s="660" t="str">
        <f t="shared" si="16"/>
        <v>11</v>
      </c>
      <c r="Y154" s="660" t="str">
        <f t="shared" si="17"/>
        <v>1</v>
      </c>
    </row>
    <row r="155" spans="1:25" ht="16" x14ac:dyDescent="0.2">
      <c r="A155" s="679">
        <v>114101103</v>
      </c>
      <c r="B155" s="679" t="s">
        <v>3406</v>
      </c>
      <c r="C155" s="705">
        <v>17457315907</v>
      </c>
      <c r="D155" s="705">
        <v>17850335915</v>
      </c>
      <c r="E155" s="705">
        <v>271175</v>
      </c>
      <c r="F155" s="705"/>
      <c r="S155" s="660"/>
      <c r="T155" s="660" t="str">
        <f t="shared" si="12"/>
        <v>114101</v>
      </c>
      <c r="U155" s="660" t="str">
        <f t="shared" si="13"/>
        <v>11410</v>
      </c>
      <c r="V155" s="660" t="str">
        <f t="shared" si="14"/>
        <v>1141</v>
      </c>
      <c r="W155" s="660" t="str">
        <f t="shared" si="15"/>
        <v>114</v>
      </c>
      <c r="X155" s="660" t="str">
        <f t="shared" si="16"/>
        <v>11</v>
      </c>
      <c r="Y155" s="660" t="str">
        <f t="shared" si="17"/>
        <v>1</v>
      </c>
    </row>
    <row r="156" spans="1:25" ht="16" x14ac:dyDescent="0.2">
      <c r="A156" s="679">
        <v>114101301</v>
      </c>
      <c r="B156" s="679" t="s">
        <v>3407</v>
      </c>
      <c r="C156" s="705">
        <v>6566364921</v>
      </c>
      <c r="D156" s="705">
        <v>6606520615</v>
      </c>
      <c r="E156" s="705">
        <v>50309809</v>
      </c>
      <c r="F156" s="705"/>
      <c r="S156" s="660"/>
      <c r="T156" s="660" t="str">
        <f t="shared" si="12"/>
        <v>114101</v>
      </c>
      <c r="U156" s="660" t="str">
        <f t="shared" si="13"/>
        <v>11410</v>
      </c>
      <c r="V156" s="660" t="str">
        <f t="shared" si="14"/>
        <v>1141</v>
      </c>
      <c r="W156" s="660" t="str">
        <f t="shared" si="15"/>
        <v>114</v>
      </c>
      <c r="X156" s="660" t="str">
        <f t="shared" si="16"/>
        <v>11</v>
      </c>
      <c r="Y156" s="660" t="str">
        <f t="shared" si="17"/>
        <v>1</v>
      </c>
    </row>
    <row r="157" spans="1:25" ht="16" x14ac:dyDescent="0.2">
      <c r="A157" s="679">
        <v>114101302</v>
      </c>
      <c r="B157" s="679" t="s">
        <v>3408</v>
      </c>
      <c r="C157" s="705">
        <v>9541906942</v>
      </c>
      <c r="D157" s="705">
        <v>9535843922</v>
      </c>
      <c r="E157" s="705">
        <v>90652920</v>
      </c>
      <c r="F157" s="705"/>
      <c r="S157" s="660"/>
      <c r="T157" s="660" t="str">
        <f t="shared" si="12"/>
        <v>114101</v>
      </c>
      <c r="U157" s="660" t="str">
        <f t="shared" si="13"/>
        <v>11410</v>
      </c>
      <c r="V157" s="660" t="str">
        <f t="shared" si="14"/>
        <v>1141</v>
      </c>
      <c r="W157" s="660" t="str">
        <f t="shared" si="15"/>
        <v>114</v>
      </c>
      <c r="X157" s="660" t="str">
        <f t="shared" si="16"/>
        <v>11</v>
      </c>
      <c r="Y157" s="660" t="str">
        <f t="shared" si="17"/>
        <v>1</v>
      </c>
    </row>
    <row r="158" spans="1:25" ht="16" x14ac:dyDescent="0.2">
      <c r="A158" s="679">
        <v>114101303</v>
      </c>
      <c r="B158" s="679" t="s">
        <v>3409</v>
      </c>
      <c r="C158" s="705">
        <v>434530595</v>
      </c>
      <c r="D158" s="705">
        <v>434019029</v>
      </c>
      <c r="E158" s="705">
        <v>667127</v>
      </c>
      <c r="F158" s="705"/>
      <c r="S158" s="660"/>
      <c r="T158" s="660" t="str">
        <f t="shared" si="12"/>
        <v>114101</v>
      </c>
      <c r="U158" s="660" t="str">
        <f t="shared" si="13"/>
        <v>11410</v>
      </c>
      <c r="V158" s="660" t="str">
        <f t="shared" si="14"/>
        <v>1141</v>
      </c>
      <c r="W158" s="660" t="str">
        <f t="shared" si="15"/>
        <v>114</v>
      </c>
      <c r="X158" s="660" t="str">
        <f t="shared" si="16"/>
        <v>11</v>
      </c>
      <c r="Y158" s="660" t="str">
        <f t="shared" si="17"/>
        <v>1</v>
      </c>
    </row>
    <row r="159" spans="1:25" ht="16" x14ac:dyDescent="0.2">
      <c r="A159" s="679">
        <v>114101401</v>
      </c>
      <c r="B159" s="679" t="s">
        <v>3410</v>
      </c>
      <c r="C159" s="705">
        <v>11547084435</v>
      </c>
      <c r="D159" s="705">
        <v>11567139746</v>
      </c>
      <c r="E159" s="705">
        <v>74611411</v>
      </c>
      <c r="F159" s="705"/>
      <c r="S159" s="660"/>
      <c r="T159" s="660" t="str">
        <f t="shared" si="12"/>
        <v>114101</v>
      </c>
      <c r="U159" s="660" t="str">
        <f t="shared" si="13"/>
        <v>11410</v>
      </c>
      <c r="V159" s="660" t="str">
        <f t="shared" si="14"/>
        <v>1141</v>
      </c>
      <c r="W159" s="660" t="str">
        <f t="shared" si="15"/>
        <v>114</v>
      </c>
      <c r="X159" s="660" t="str">
        <f t="shared" si="16"/>
        <v>11</v>
      </c>
      <c r="Y159" s="660" t="str">
        <f t="shared" si="17"/>
        <v>1</v>
      </c>
    </row>
    <row r="160" spans="1:25" ht="16" x14ac:dyDescent="0.2">
      <c r="A160" s="679">
        <v>114101403</v>
      </c>
      <c r="B160" s="679" t="s">
        <v>3411</v>
      </c>
      <c r="C160" s="705">
        <v>7869999427</v>
      </c>
      <c r="D160" s="705">
        <v>7818414165</v>
      </c>
      <c r="E160" s="705">
        <v>44699945</v>
      </c>
      <c r="F160" s="705"/>
      <c r="S160" s="660"/>
      <c r="T160" s="660" t="str">
        <f t="shared" si="12"/>
        <v>114101</v>
      </c>
      <c r="U160" s="660" t="str">
        <f t="shared" si="13"/>
        <v>11410</v>
      </c>
      <c r="V160" s="660" t="str">
        <f t="shared" si="14"/>
        <v>1141</v>
      </c>
      <c r="W160" s="660" t="str">
        <f t="shared" si="15"/>
        <v>114</v>
      </c>
      <c r="X160" s="660" t="str">
        <f t="shared" si="16"/>
        <v>11</v>
      </c>
      <c r="Y160" s="660" t="str">
        <f t="shared" si="17"/>
        <v>1</v>
      </c>
    </row>
    <row r="161" spans="1:25" ht="16" x14ac:dyDescent="0.2">
      <c r="A161" s="679">
        <v>114101404</v>
      </c>
      <c r="B161" s="679" t="s">
        <v>3412</v>
      </c>
      <c r="C161" s="705">
        <v>14417250</v>
      </c>
      <c r="D161" s="705">
        <v>14417250</v>
      </c>
      <c r="E161" s="705"/>
      <c r="F161" s="705"/>
      <c r="S161" s="660"/>
      <c r="T161" s="660" t="str">
        <f t="shared" si="12"/>
        <v>114101</v>
      </c>
      <c r="U161" s="660" t="str">
        <f t="shared" si="13"/>
        <v>11410</v>
      </c>
      <c r="V161" s="660" t="str">
        <f t="shared" si="14"/>
        <v>1141</v>
      </c>
      <c r="W161" s="660" t="str">
        <f t="shared" si="15"/>
        <v>114</v>
      </c>
      <c r="X161" s="660" t="str">
        <f t="shared" si="16"/>
        <v>11</v>
      </c>
      <c r="Y161" s="660" t="str">
        <f t="shared" si="17"/>
        <v>1</v>
      </c>
    </row>
    <row r="162" spans="1:25" ht="16" x14ac:dyDescent="0.2">
      <c r="A162" s="679">
        <v>114101501</v>
      </c>
      <c r="B162" s="679" t="s">
        <v>3413</v>
      </c>
      <c r="C162" s="705">
        <v>17163117938</v>
      </c>
      <c r="D162" s="705">
        <v>17211568270</v>
      </c>
      <c r="E162" s="705">
        <v>131814016</v>
      </c>
      <c r="F162" s="705"/>
      <c r="S162" s="660"/>
      <c r="T162" s="660" t="str">
        <f t="shared" si="12"/>
        <v>114101</v>
      </c>
      <c r="U162" s="660" t="str">
        <f t="shared" si="13"/>
        <v>11410</v>
      </c>
      <c r="V162" s="660" t="str">
        <f t="shared" si="14"/>
        <v>1141</v>
      </c>
      <c r="W162" s="660" t="str">
        <f t="shared" si="15"/>
        <v>114</v>
      </c>
      <c r="X162" s="660" t="str">
        <f t="shared" si="16"/>
        <v>11</v>
      </c>
      <c r="Y162" s="660" t="str">
        <f t="shared" si="17"/>
        <v>1</v>
      </c>
    </row>
    <row r="163" spans="1:25" ht="16" x14ac:dyDescent="0.2">
      <c r="A163" s="679">
        <v>114101502</v>
      </c>
      <c r="B163" s="679" t="s">
        <v>3414</v>
      </c>
      <c r="C163" s="705">
        <v>11604300447</v>
      </c>
      <c r="D163" s="705">
        <v>11536721052</v>
      </c>
      <c r="E163" s="705">
        <v>128410463</v>
      </c>
      <c r="F163" s="705"/>
      <c r="S163" s="660"/>
      <c r="T163" s="660" t="str">
        <f t="shared" si="12"/>
        <v>114101</v>
      </c>
      <c r="U163" s="660" t="str">
        <f t="shared" si="13"/>
        <v>11410</v>
      </c>
      <c r="V163" s="660" t="str">
        <f t="shared" si="14"/>
        <v>1141</v>
      </c>
      <c r="W163" s="660" t="str">
        <f t="shared" si="15"/>
        <v>114</v>
      </c>
      <c r="X163" s="660" t="str">
        <f t="shared" si="16"/>
        <v>11</v>
      </c>
      <c r="Y163" s="660" t="str">
        <f t="shared" si="17"/>
        <v>1</v>
      </c>
    </row>
    <row r="164" spans="1:25" ht="16" x14ac:dyDescent="0.2">
      <c r="A164" s="679">
        <v>114101503</v>
      </c>
      <c r="B164" s="679" t="s">
        <v>3415</v>
      </c>
      <c r="C164" s="705">
        <v>161664617</v>
      </c>
      <c r="D164" s="705">
        <v>101580178</v>
      </c>
      <c r="E164" s="705">
        <v>4260640</v>
      </c>
      <c r="F164" s="705"/>
      <c r="S164" s="660"/>
      <c r="T164" s="660" t="str">
        <f t="shared" si="12"/>
        <v>114101</v>
      </c>
      <c r="U164" s="660" t="str">
        <f t="shared" si="13"/>
        <v>11410</v>
      </c>
      <c r="V164" s="660" t="str">
        <f t="shared" si="14"/>
        <v>1141</v>
      </c>
      <c r="W164" s="660" t="str">
        <f t="shared" si="15"/>
        <v>114</v>
      </c>
      <c r="X164" s="660" t="str">
        <f t="shared" si="16"/>
        <v>11</v>
      </c>
      <c r="Y164" s="660" t="str">
        <f t="shared" si="17"/>
        <v>1</v>
      </c>
    </row>
    <row r="165" spans="1:25" ht="16" x14ac:dyDescent="0.2">
      <c r="A165" s="679">
        <v>114101504</v>
      </c>
      <c r="B165" s="679" t="s">
        <v>3416</v>
      </c>
      <c r="C165" s="705">
        <v>42221754</v>
      </c>
      <c r="D165" s="705">
        <v>42221754</v>
      </c>
      <c r="E165" s="705">
        <v>42221754</v>
      </c>
      <c r="F165" s="705"/>
      <c r="S165" s="660"/>
      <c r="T165" s="660" t="str">
        <f t="shared" si="12"/>
        <v>114101</v>
      </c>
      <c r="U165" s="660" t="str">
        <f t="shared" si="13"/>
        <v>11410</v>
      </c>
      <c r="V165" s="660" t="str">
        <f t="shared" si="14"/>
        <v>1141</v>
      </c>
      <c r="W165" s="660" t="str">
        <f t="shared" si="15"/>
        <v>114</v>
      </c>
      <c r="X165" s="660" t="str">
        <f t="shared" si="16"/>
        <v>11</v>
      </c>
      <c r="Y165" s="660" t="str">
        <f t="shared" si="17"/>
        <v>1</v>
      </c>
    </row>
    <row r="166" spans="1:25" ht="16" x14ac:dyDescent="0.2">
      <c r="A166" s="679">
        <v>114101505</v>
      </c>
      <c r="B166" s="679" t="s">
        <v>3417</v>
      </c>
      <c r="C166" s="705"/>
      <c r="D166" s="705"/>
      <c r="E166" s="705"/>
      <c r="F166" s="705"/>
      <c r="S166" s="660"/>
      <c r="T166" s="660" t="str">
        <f t="shared" si="12"/>
        <v>114101</v>
      </c>
      <c r="U166" s="660" t="str">
        <f t="shared" si="13"/>
        <v>11410</v>
      </c>
      <c r="V166" s="660" t="str">
        <f t="shared" si="14"/>
        <v>1141</v>
      </c>
      <c r="W166" s="660" t="str">
        <f t="shared" si="15"/>
        <v>114</v>
      </c>
      <c r="X166" s="660" t="str">
        <f t="shared" si="16"/>
        <v>11</v>
      </c>
      <c r="Y166" s="660" t="str">
        <f t="shared" si="17"/>
        <v>1</v>
      </c>
    </row>
    <row r="167" spans="1:25" ht="16" x14ac:dyDescent="0.2">
      <c r="A167" s="679">
        <v>114101506</v>
      </c>
      <c r="B167" s="679" t="s">
        <v>3418</v>
      </c>
      <c r="C167" s="705">
        <v>1358695590</v>
      </c>
      <c r="D167" s="705">
        <v>1358695590</v>
      </c>
      <c r="E167" s="705"/>
      <c r="F167" s="705"/>
      <c r="S167" s="660"/>
      <c r="T167" s="660" t="str">
        <f t="shared" si="12"/>
        <v>114101</v>
      </c>
      <c r="U167" s="660" t="str">
        <f t="shared" si="13"/>
        <v>11410</v>
      </c>
      <c r="V167" s="660" t="str">
        <f t="shared" si="14"/>
        <v>1141</v>
      </c>
      <c r="W167" s="660" t="str">
        <f t="shared" si="15"/>
        <v>114</v>
      </c>
      <c r="X167" s="660" t="str">
        <f t="shared" si="16"/>
        <v>11</v>
      </c>
      <c r="Y167" s="660" t="str">
        <f t="shared" si="17"/>
        <v>1</v>
      </c>
    </row>
    <row r="168" spans="1:25" ht="16" x14ac:dyDescent="0.2">
      <c r="A168" s="679">
        <v>114101601</v>
      </c>
      <c r="B168" s="679" t="s">
        <v>3419</v>
      </c>
      <c r="C168" s="705">
        <v>207184229</v>
      </c>
      <c r="D168" s="705">
        <v>212648522</v>
      </c>
      <c r="E168" s="705"/>
      <c r="F168" s="705"/>
      <c r="S168" s="660"/>
      <c r="T168" s="660" t="str">
        <f t="shared" si="12"/>
        <v>114101</v>
      </c>
      <c r="U168" s="660" t="str">
        <f t="shared" si="13"/>
        <v>11410</v>
      </c>
      <c r="V168" s="660" t="str">
        <f t="shared" si="14"/>
        <v>1141</v>
      </c>
      <c r="W168" s="660" t="str">
        <f t="shared" si="15"/>
        <v>114</v>
      </c>
      <c r="X168" s="660" t="str">
        <f t="shared" si="16"/>
        <v>11</v>
      </c>
      <c r="Y168" s="660" t="str">
        <f t="shared" si="17"/>
        <v>1</v>
      </c>
    </row>
    <row r="169" spans="1:25" ht="16" x14ac:dyDescent="0.2">
      <c r="A169" s="679">
        <v>114101701</v>
      </c>
      <c r="B169" s="679" t="s">
        <v>3420</v>
      </c>
      <c r="C169" s="705">
        <v>15217523876</v>
      </c>
      <c r="D169" s="705">
        <v>15986270644</v>
      </c>
      <c r="E169" s="705">
        <v>3812040</v>
      </c>
      <c r="F169" s="705"/>
      <c r="S169" s="660"/>
      <c r="T169" s="660" t="str">
        <f t="shared" si="12"/>
        <v>114101</v>
      </c>
      <c r="U169" s="660" t="str">
        <f t="shared" si="13"/>
        <v>11410</v>
      </c>
      <c r="V169" s="660" t="str">
        <f t="shared" si="14"/>
        <v>1141</v>
      </c>
      <c r="W169" s="660" t="str">
        <f t="shared" si="15"/>
        <v>114</v>
      </c>
      <c r="X169" s="660" t="str">
        <f t="shared" si="16"/>
        <v>11</v>
      </c>
      <c r="Y169" s="660" t="str">
        <f t="shared" si="17"/>
        <v>1</v>
      </c>
    </row>
    <row r="170" spans="1:25" ht="16" x14ac:dyDescent="0.2">
      <c r="A170" s="679">
        <v>114101702</v>
      </c>
      <c r="B170" s="679" t="s">
        <v>3421</v>
      </c>
      <c r="C170" s="705">
        <v>14548551075</v>
      </c>
      <c r="D170" s="705">
        <v>15545530688</v>
      </c>
      <c r="E170" s="705">
        <v>485764603</v>
      </c>
      <c r="F170" s="705"/>
      <c r="S170" s="660"/>
      <c r="T170" s="660" t="str">
        <f t="shared" si="12"/>
        <v>114101</v>
      </c>
      <c r="U170" s="660" t="str">
        <f t="shared" si="13"/>
        <v>11410</v>
      </c>
      <c r="V170" s="660" t="str">
        <f t="shared" si="14"/>
        <v>1141</v>
      </c>
      <c r="W170" s="660" t="str">
        <f t="shared" si="15"/>
        <v>114</v>
      </c>
      <c r="X170" s="660" t="str">
        <f t="shared" si="16"/>
        <v>11</v>
      </c>
      <c r="Y170" s="660" t="str">
        <f t="shared" si="17"/>
        <v>1</v>
      </c>
    </row>
    <row r="171" spans="1:25" ht="16" x14ac:dyDescent="0.2">
      <c r="A171" s="679">
        <v>114101901</v>
      </c>
      <c r="B171" s="679" t="s">
        <v>3422</v>
      </c>
      <c r="C171" s="705">
        <v>1390118617</v>
      </c>
      <c r="D171" s="705">
        <v>1407516800</v>
      </c>
      <c r="E171" s="705">
        <v>1525874</v>
      </c>
      <c r="F171" s="705"/>
      <c r="S171" s="660"/>
      <c r="T171" s="660" t="str">
        <f t="shared" si="12"/>
        <v>114101</v>
      </c>
      <c r="U171" s="660" t="str">
        <f t="shared" si="13"/>
        <v>11410</v>
      </c>
      <c r="V171" s="660" t="str">
        <f t="shared" si="14"/>
        <v>1141</v>
      </c>
      <c r="W171" s="660" t="str">
        <f t="shared" si="15"/>
        <v>114</v>
      </c>
      <c r="X171" s="660" t="str">
        <f t="shared" si="16"/>
        <v>11</v>
      </c>
      <c r="Y171" s="660" t="str">
        <f t="shared" si="17"/>
        <v>1</v>
      </c>
    </row>
    <row r="172" spans="1:25" ht="16" x14ac:dyDescent="0.2">
      <c r="A172" s="679">
        <v>114102104</v>
      </c>
      <c r="B172" s="679" t="s">
        <v>3423</v>
      </c>
      <c r="C172" s="705">
        <v>2089614620</v>
      </c>
      <c r="D172" s="705">
        <v>2038152927</v>
      </c>
      <c r="E172" s="705">
        <v>88260530</v>
      </c>
      <c r="F172" s="705"/>
      <c r="S172" s="660"/>
      <c r="T172" s="660" t="str">
        <f t="shared" si="12"/>
        <v>114102</v>
      </c>
      <c r="U172" s="660" t="str">
        <f t="shared" si="13"/>
        <v>11410</v>
      </c>
      <c r="V172" s="660" t="str">
        <f t="shared" si="14"/>
        <v>1141</v>
      </c>
      <c r="W172" s="660" t="str">
        <f t="shared" si="15"/>
        <v>114</v>
      </c>
      <c r="X172" s="660" t="str">
        <f t="shared" si="16"/>
        <v>11</v>
      </c>
      <c r="Y172" s="660" t="str">
        <f t="shared" si="17"/>
        <v>1</v>
      </c>
    </row>
    <row r="173" spans="1:25" ht="16" x14ac:dyDescent="0.2">
      <c r="A173" s="679">
        <v>114102202</v>
      </c>
      <c r="B173" s="679" t="s">
        <v>3424</v>
      </c>
      <c r="C173" s="705"/>
      <c r="D173" s="705"/>
      <c r="E173" s="705"/>
      <c r="F173" s="705"/>
      <c r="S173" s="660"/>
      <c r="T173" s="660" t="str">
        <f t="shared" si="12"/>
        <v>114102</v>
      </c>
      <c r="U173" s="660" t="str">
        <f t="shared" si="13"/>
        <v>11410</v>
      </c>
      <c r="V173" s="660" t="str">
        <f t="shared" si="14"/>
        <v>1141</v>
      </c>
      <c r="W173" s="660" t="str">
        <f t="shared" si="15"/>
        <v>114</v>
      </c>
      <c r="X173" s="660" t="str">
        <f t="shared" si="16"/>
        <v>11</v>
      </c>
      <c r="Y173" s="660" t="str">
        <f t="shared" si="17"/>
        <v>1</v>
      </c>
    </row>
    <row r="174" spans="1:25" ht="16" x14ac:dyDescent="0.2">
      <c r="A174" s="679">
        <v>114102304</v>
      </c>
      <c r="B174" s="679" t="s">
        <v>3425</v>
      </c>
      <c r="C174" s="705">
        <v>61192051</v>
      </c>
      <c r="D174" s="705">
        <v>58406297</v>
      </c>
      <c r="E174" s="705">
        <v>8014870</v>
      </c>
      <c r="F174" s="705"/>
      <c r="S174" s="660"/>
      <c r="T174" s="660" t="str">
        <f t="shared" si="12"/>
        <v>114102</v>
      </c>
      <c r="U174" s="660" t="str">
        <f t="shared" si="13"/>
        <v>11410</v>
      </c>
      <c r="V174" s="660" t="str">
        <f t="shared" si="14"/>
        <v>1141</v>
      </c>
      <c r="W174" s="660" t="str">
        <f t="shared" si="15"/>
        <v>114</v>
      </c>
      <c r="X174" s="660" t="str">
        <f t="shared" si="16"/>
        <v>11</v>
      </c>
      <c r="Y174" s="660" t="str">
        <f t="shared" si="17"/>
        <v>1</v>
      </c>
    </row>
    <row r="175" spans="1:25" ht="16" x14ac:dyDescent="0.2">
      <c r="A175" s="679">
        <v>114102305</v>
      </c>
      <c r="B175" s="679" t="s">
        <v>3426</v>
      </c>
      <c r="C175" s="705">
        <v>115011870</v>
      </c>
      <c r="D175" s="705">
        <v>111329250</v>
      </c>
      <c r="E175" s="705">
        <v>3682620</v>
      </c>
      <c r="F175" s="705"/>
      <c r="S175" s="660"/>
      <c r="T175" s="660" t="str">
        <f t="shared" si="12"/>
        <v>114102</v>
      </c>
      <c r="U175" s="660" t="str">
        <f t="shared" si="13"/>
        <v>11410</v>
      </c>
      <c r="V175" s="660" t="str">
        <f t="shared" si="14"/>
        <v>1141</v>
      </c>
      <c r="W175" s="660" t="str">
        <f t="shared" si="15"/>
        <v>114</v>
      </c>
      <c r="X175" s="660" t="str">
        <f t="shared" si="16"/>
        <v>11</v>
      </c>
      <c r="Y175" s="660" t="str">
        <f t="shared" si="17"/>
        <v>1</v>
      </c>
    </row>
    <row r="176" spans="1:25" ht="16" x14ac:dyDescent="0.2">
      <c r="A176" s="679">
        <v>114102801</v>
      </c>
      <c r="B176" s="679" t="s">
        <v>3427</v>
      </c>
      <c r="C176" s="705">
        <v>1972820287</v>
      </c>
      <c r="D176" s="705">
        <v>1983693310</v>
      </c>
      <c r="E176" s="705">
        <v>2099818</v>
      </c>
      <c r="F176" s="705"/>
      <c r="S176" s="660"/>
      <c r="T176" s="660" t="str">
        <f t="shared" si="12"/>
        <v>114102</v>
      </c>
      <c r="U176" s="660" t="str">
        <f t="shared" si="13"/>
        <v>11410</v>
      </c>
      <c r="V176" s="660" t="str">
        <f t="shared" si="14"/>
        <v>1141</v>
      </c>
      <c r="W176" s="660" t="str">
        <f t="shared" si="15"/>
        <v>114</v>
      </c>
      <c r="X176" s="660" t="str">
        <f t="shared" si="16"/>
        <v>11</v>
      </c>
      <c r="Y176" s="660" t="str">
        <f t="shared" si="17"/>
        <v>1</v>
      </c>
    </row>
    <row r="177" spans="1:25" ht="16" x14ac:dyDescent="0.2">
      <c r="A177" s="679">
        <v>114103105</v>
      </c>
      <c r="B177" s="679" t="s">
        <v>3428</v>
      </c>
      <c r="C177" s="705">
        <v>775929126</v>
      </c>
      <c r="D177" s="705">
        <v>809884465</v>
      </c>
      <c r="E177" s="705">
        <v>8022407</v>
      </c>
      <c r="F177" s="705"/>
      <c r="S177" s="660"/>
      <c r="T177" s="660" t="str">
        <f t="shared" si="12"/>
        <v>114103</v>
      </c>
      <c r="U177" s="660" t="str">
        <f t="shared" si="13"/>
        <v>11410</v>
      </c>
      <c r="V177" s="660" t="str">
        <f t="shared" si="14"/>
        <v>1141</v>
      </c>
      <c r="W177" s="660" t="str">
        <f t="shared" si="15"/>
        <v>114</v>
      </c>
      <c r="X177" s="660" t="str">
        <f t="shared" si="16"/>
        <v>11</v>
      </c>
      <c r="Y177" s="660" t="str">
        <f t="shared" si="17"/>
        <v>1</v>
      </c>
    </row>
    <row r="178" spans="1:25" ht="16" x14ac:dyDescent="0.2">
      <c r="A178" s="679">
        <v>114103203</v>
      </c>
      <c r="B178" s="679" t="s">
        <v>3429</v>
      </c>
      <c r="C178" s="705">
        <v>1069930397</v>
      </c>
      <c r="D178" s="705">
        <v>1104546358</v>
      </c>
      <c r="E178" s="705">
        <v>9240212</v>
      </c>
      <c r="F178" s="705"/>
      <c r="S178" s="660"/>
      <c r="T178" s="660" t="str">
        <f t="shared" si="12"/>
        <v>114103</v>
      </c>
      <c r="U178" s="660" t="str">
        <f t="shared" si="13"/>
        <v>11410</v>
      </c>
      <c r="V178" s="660" t="str">
        <f t="shared" si="14"/>
        <v>1141</v>
      </c>
      <c r="W178" s="660" t="str">
        <f t="shared" si="15"/>
        <v>114</v>
      </c>
      <c r="X178" s="660" t="str">
        <f t="shared" si="16"/>
        <v>11</v>
      </c>
      <c r="Y178" s="660" t="str">
        <f t="shared" si="17"/>
        <v>1</v>
      </c>
    </row>
    <row r="179" spans="1:25" ht="16" x14ac:dyDescent="0.2">
      <c r="A179" s="679">
        <v>114104106</v>
      </c>
      <c r="B179" s="679" t="s">
        <v>3430</v>
      </c>
      <c r="C179" s="705">
        <v>1958324314</v>
      </c>
      <c r="D179" s="705">
        <v>1968689212</v>
      </c>
      <c r="E179" s="705">
        <v>17335153</v>
      </c>
      <c r="F179" s="705"/>
      <c r="S179" s="660"/>
      <c r="T179" s="660" t="str">
        <f t="shared" si="12"/>
        <v>114104</v>
      </c>
      <c r="U179" s="660" t="str">
        <f t="shared" si="13"/>
        <v>11410</v>
      </c>
      <c r="V179" s="660" t="str">
        <f t="shared" si="14"/>
        <v>1141</v>
      </c>
      <c r="W179" s="660" t="str">
        <f t="shared" si="15"/>
        <v>114</v>
      </c>
      <c r="X179" s="660" t="str">
        <f t="shared" si="16"/>
        <v>11</v>
      </c>
      <c r="Y179" s="660" t="str">
        <f t="shared" si="17"/>
        <v>1</v>
      </c>
    </row>
    <row r="180" spans="1:25" ht="16" x14ac:dyDescent="0.2">
      <c r="A180" s="679">
        <v>114104203</v>
      </c>
      <c r="B180" s="679" t="s">
        <v>3431</v>
      </c>
      <c r="C180" s="705">
        <v>403782795</v>
      </c>
      <c r="D180" s="705">
        <v>421865873</v>
      </c>
      <c r="E180" s="705">
        <v>15193556</v>
      </c>
      <c r="F180" s="705"/>
      <c r="S180" s="660"/>
      <c r="T180" s="660" t="str">
        <f t="shared" si="12"/>
        <v>114104</v>
      </c>
      <c r="U180" s="660" t="str">
        <f t="shared" si="13"/>
        <v>11410</v>
      </c>
      <c r="V180" s="660" t="str">
        <f t="shared" si="14"/>
        <v>1141</v>
      </c>
      <c r="W180" s="660" t="str">
        <f t="shared" si="15"/>
        <v>114</v>
      </c>
      <c r="X180" s="660" t="str">
        <f t="shared" si="16"/>
        <v>11</v>
      </c>
      <c r="Y180" s="660" t="str">
        <f t="shared" si="17"/>
        <v>1</v>
      </c>
    </row>
    <row r="181" spans="1:25" ht="16" x14ac:dyDescent="0.2">
      <c r="A181" s="695">
        <v>114104305</v>
      </c>
      <c r="B181" s="679" t="s">
        <v>3432</v>
      </c>
      <c r="C181" s="705">
        <v>237210027</v>
      </c>
      <c r="D181" s="705">
        <v>241143186</v>
      </c>
      <c r="E181" s="705">
        <v>5412692</v>
      </c>
      <c r="F181" s="705"/>
      <c r="S181" s="660"/>
      <c r="T181" s="660" t="str">
        <f t="shared" si="12"/>
        <v>114104</v>
      </c>
      <c r="U181" s="660" t="str">
        <f t="shared" si="13"/>
        <v>11410</v>
      </c>
      <c r="V181" s="660" t="str">
        <f t="shared" si="14"/>
        <v>1141</v>
      </c>
      <c r="W181" s="660" t="str">
        <f t="shared" si="15"/>
        <v>114</v>
      </c>
      <c r="X181" s="660" t="str">
        <f t="shared" si="16"/>
        <v>11</v>
      </c>
      <c r="Y181" s="660" t="str">
        <f t="shared" si="17"/>
        <v>1</v>
      </c>
    </row>
    <row r="182" spans="1:25" ht="16" x14ac:dyDescent="0.2">
      <c r="A182" s="679">
        <v>114105101</v>
      </c>
      <c r="B182" s="679" t="s">
        <v>3433</v>
      </c>
      <c r="C182" s="705">
        <v>717095500</v>
      </c>
      <c r="D182" s="705">
        <v>800358587</v>
      </c>
      <c r="E182" s="705">
        <v>332694</v>
      </c>
      <c r="F182" s="705"/>
      <c r="S182" s="660"/>
      <c r="T182" s="660" t="str">
        <f t="shared" si="12"/>
        <v>114105</v>
      </c>
      <c r="U182" s="660" t="str">
        <f t="shared" si="13"/>
        <v>11410</v>
      </c>
      <c r="V182" s="660" t="str">
        <f t="shared" si="14"/>
        <v>1141</v>
      </c>
      <c r="W182" s="660" t="str">
        <f t="shared" si="15"/>
        <v>114</v>
      </c>
      <c r="X182" s="660" t="str">
        <f t="shared" si="16"/>
        <v>11</v>
      </c>
      <c r="Y182" s="660" t="str">
        <f t="shared" si="17"/>
        <v>1</v>
      </c>
    </row>
    <row r="183" spans="1:25" ht="16" x14ac:dyDescent="0.2">
      <c r="A183" s="679">
        <v>114105201</v>
      </c>
      <c r="B183" s="679" t="s">
        <v>3434</v>
      </c>
      <c r="C183" s="705">
        <v>1694385138</v>
      </c>
      <c r="D183" s="705">
        <v>1693749563</v>
      </c>
      <c r="E183" s="705">
        <v>2426050</v>
      </c>
      <c r="F183" s="705"/>
      <c r="S183" s="660"/>
      <c r="T183" s="660" t="str">
        <f t="shared" si="12"/>
        <v>114105</v>
      </c>
      <c r="U183" s="660" t="str">
        <f t="shared" si="13"/>
        <v>11410</v>
      </c>
      <c r="V183" s="660" t="str">
        <f t="shared" si="14"/>
        <v>1141</v>
      </c>
      <c r="W183" s="660" t="str">
        <f t="shared" si="15"/>
        <v>114</v>
      </c>
      <c r="X183" s="660" t="str">
        <f t="shared" si="16"/>
        <v>11</v>
      </c>
      <c r="Y183" s="660" t="str">
        <f t="shared" si="17"/>
        <v>1</v>
      </c>
    </row>
    <row r="184" spans="1:25" ht="16" x14ac:dyDescent="0.2">
      <c r="A184" s="679">
        <v>114105306</v>
      </c>
      <c r="B184" s="679" t="s">
        <v>3435</v>
      </c>
      <c r="C184" s="705">
        <v>1640325087</v>
      </c>
      <c r="D184" s="705">
        <v>1659711492</v>
      </c>
      <c r="E184" s="705">
        <v>73026766</v>
      </c>
      <c r="F184" s="705"/>
      <c r="S184" s="660"/>
      <c r="T184" s="660" t="str">
        <f t="shared" si="12"/>
        <v>114105</v>
      </c>
      <c r="U184" s="660" t="str">
        <f t="shared" si="13"/>
        <v>11410</v>
      </c>
      <c r="V184" s="660" t="str">
        <f t="shared" si="14"/>
        <v>1141</v>
      </c>
      <c r="W184" s="660" t="str">
        <f t="shared" si="15"/>
        <v>114</v>
      </c>
      <c r="X184" s="660" t="str">
        <f t="shared" si="16"/>
        <v>11</v>
      </c>
      <c r="Y184" s="660" t="str">
        <f t="shared" si="17"/>
        <v>1</v>
      </c>
    </row>
    <row r="185" spans="1:25" ht="16" x14ac:dyDescent="0.2">
      <c r="A185" s="679">
        <v>114105307</v>
      </c>
      <c r="B185" s="679" t="s">
        <v>3436</v>
      </c>
      <c r="C185" s="705"/>
      <c r="D185" s="705"/>
      <c r="E185" s="705"/>
      <c r="F185" s="705"/>
      <c r="S185" s="660"/>
      <c r="T185" s="660" t="str">
        <f t="shared" si="12"/>
        <v>114105</v>
      </c>
      <c r="U185" s="660" t="str">
        <f t="shared" si="13"/>
        <v>11410</v>
      </c>
      <c r="V185" s="660" t="str">
        <f t="shared" si="14"/>
        <v>1141</v>
      </c>
      <c r="W185" s="660" t="str">
        <f t="shared" si="15"/>
        <v>114</v>
      </c>
      <c r="X185" s="660" t="str">
        <f t="shared" si="16"/>
        <v>11</v>
      </c>
      <c r="Y185" s="660" t="str">
        <f t="shared" si="17"/>
        <v>1</v>
      </c>
    </row>
    <row r="186" spans="1:25" ht="16" x14ac:dyDescent="0.2">
      <c r="A186" s="679">
        <v>114105308</v>
      </c>
      <c r="B186" s="679" t="s">
        <v>3437</v>
      </c>
      <c r="C186" s="705">
        <v>6195113654</v>
      </c>
      <c r="D186" s="705">
        <v>6190264564</v>
      </c>
      <c r="E186" s="705">
        <v>4647455</v>
      </c>
      <c r="F186" s="705"/>
      <c r="S186" s="660"/>
      <c r="T186" s="660" t="str">
        <f t="shared" si="12"/>
        <v>114105</v>
      </c>
      <c r="U186" s="660" t="str">
        <f t="shared" si="13"/>
        <v>11410</v>
      </c>
      <c r="V186" s="660" t="str">
        <f t="shared" si="14"/>
        <v>1141</v>
      </c>
      <c r="W186" s="660" t="str">
        <f t="shared" si="15"/>
        <v>114</v>
      </c>
      <c r="X186" s="660" t="str">
        <f t="shared" si="16"/>
        <v>11</v>
      </c>
      <c r="Y186" s="660" t="str">
        <f t="shared" si="17"/>
        <v>1</v>
      </c>
    </row>
    <row r="187" spans="1:25" ht="16" x14ac:dyDescent="0.2">
      <c r="A187" s="679">
        <v>114105601</v>
      </c>
      <c r="B187" s="679" t="s">
        <v>3438</v>
      </c>
      <c r="C187" s="705"/>
      <c r="D187" s="705"/>
      <c r="E187" s="705"/>
      <c r="F187" s="705"/>
      <c r="S187" s="660"/>
      <c r="T187" s="660" t="str">
        <f t="shared" si="12"/>
        <v>114105</v>
      </c>
      <c r="U187" s="660" t="str">
        <f t="shared" si="13"/>
        <v>11410</v>
      </c>
      <c r="V187" s="660" t="str">
        <f t="shared" si="14"/>
        <v>1141</v>
      </c>
      <c r="W187" s="660" t="str">
        <f t="shared" si="15"/>
        <v>114</v>
      </c>
      <c r="X187" s="660" t="str">
        <f t="shared" si="16"/>
        <v>11</v>
      </c>
      <c r="Y187" s="660" t="str">
        <f t="shared" si="17"/>
        <v>1</v>
      </c>
    </row>
    <row r="188" spans="1:25" ht="16" x14ac:dyDescent="0.2">
      <c r="A188" s="679">
        <v>114106101</v>
      </c>
      <c r="B188" s="679" t="s">
        <v>3439</v>
      </c>
      <c r="C188" s="705">
        <v>1700869244</v>
      </c>
      <c r="D188" s="705">
        <v>1762263858</v>
      </c>
      <c r="E188" s="705">
        <v>40577142</v>
      </c>
      <c r="F188" s="705"/>
      <c r="S188" s="660"/>
      <c r="T188" s="660" t="str">
        <f t="shared" si="12"/>
        <v>114106</v>
      </c>
      <c r="U188" s="660" t="str">
        <f t="shared" si="13"/>
        <v>11410</v>
      </c>
      <c r="V188" s="660" t="str">
        <f t="shared" si="14"/>
        <v>1141</v>
      </c>
      <c r="W188" s="660" t="str">
        <f t="shared" si="15"/>
        <v>114</v>
      </c>
      <c r="X188" s="660" t="str">
        <f t="shared" si="16"/>
        <v>11</v>
      </c>
      <c r="Y188" s="660" t="str">
        <f t="shared" si="17"/>
        <v>1</v>
      </c>
    </row>
    <row r="189" spans="1:25" ht="16" x14ac:dyDescent="0.2">
      <c r="A189" s="679">
        <v>114106204</v>
      </c>
      <c r="B189" s="679" t="s">
        <v>3440</v>
      </c>
      <c r="C189" s="705">
        <v>1171795764</v>
      </c>
      <c r="D189" s="705">
        <v>1171795764</v>
      </c>
      <c r="E189" s="705"/>
      <c r="F189" s="705"/>
      <c r="S189" s="660"/>
      <c r="T189" s="660" t="str">
        <f t="shared" si="12"/>
        <v>114106</v>
      </c>
      <c r="U189" s="660" t="str">
        <f t="shared" si="13"/>
        <v>11410</v>
      </c>
      <c r="V189" s="660" t="str">
        <f t="shared" si="14"/>
        <v>1141</v>
      </c>
      <c r="W189" s="660" t="str">
        <f t="shared" si="15"/>
        <v>114</v>
      </c>
      <c r="X189" s="660" t="str">
        <f t="shared" si="16"/>
        <v>11</v>
      </c>
      <c r="Y189" s="660" t="str">
        <f t="shared" si="17"/>
        <v>1</v>
      </c>
    </row>
    <row r="190" spans="1:25" ht="16" x14ac:dyDescent="0.2">
      <c r="A190" s="679">
        <v>114106309</v>
      </c>
      <c r="B190" s="679" t="s">
        <v>3441</v>
      </c>
      <c r="C190" s="705">
        <v>12702660</v>
      </c>
      <c r="D190" s="705">
        <v>30356452</v>
      </c>
      <c r="E190" s="705"/>
      <c r="F190" s="705"/>
      <c r="S190" s="660"/>
      <c r="T190" s="660" t="str">
        <f t="shared" si="12"/>
        <v>114106</v>
      </c>
      <c r="U190" s="660" t="str">
        <f t="shared" si="13"/>
        <v>11410</v>
      </c>
      <c r="V190" s="660" t="str">
        <f t="shared" si="14"/>
        <v>1141</v>
      </c>
      <c r="W190" s="660" t="str">
        <f t="shared" si="15"/>
        <v>114</v>
      </c>
      <c r="X190" s="660" t="str">
        <f t="shared" si="16"/>
        <v>11</v>
      </c>
      <c r="Y190" s="660" t="str">
        <f t="shared" si="17"/>
        <v>1</v>
      </c>
    </row>
    <row r="191" spans="1:25" ht="16" x14ac:dyDescent="0.2">
      <c r="A191" s="679">
        <v>114107205</v>
      </c>
      <c r="B191" s="679" t="s">
        <v>3442</v>
      </c>
      <c r="C191" s="705">
        <v>1489179308</v>
      </c>
      <c r="D191" s="705">
        <v>1489179308</v>
      </c>
      <c r="E191" s="705"/>
      <c r="F191" s="705"/>
      <c r="S191" s="660"/>
      <c r="T191" s="660" t="str">
        <f t="shared" si="12"/>
        <v>114107</v>
      </c>
      <c r="U191" s="660" t="str">
        <f t="shared" si="13"/>
        <v>11410</v>
      </c>
      <c r="V191" s="660" t="str">
        <f t="shared" si="14"/>
        <v>1141</v>
      </c>
      <c r="W191" s="660" t="str">
        <f t="shared" si="15"/>
        <v>114</v>
      </c>
      <c r="X191" s="660" t="str">
        <f t="shared" si="16"/>
        <v>11</v>
      </c>
      <c r="Y191" s="660" t="str">
        <f t="shared" si="17"/>
        <v>1</v>
      </c>
    </row>
    <row r="192" spans="1:25" ht="16" x14ac:dyDescent="0.2">
      <c r="A192" s="679">
        <v>114107206</v>
      </c>
      <c r="B192" s="679" t="s">
        <v>3443</v>
      </c>
      <c r="C192" s="705">
        <v>1447219784</v>
      </c>
      <c r="D192" s="705">
        <v>1414229304</v>
      </c>
      <c r="E192" s="705">
        <v>40525013</v>
      </c>
      <c r="F192" s="705"/>
      <c r="S192" s="660"/>
      <c r="T192" s="660" t="str">
        <f t="shared" si="12"/>
        <v>114107</v>
      </c>
      <c r="U192" s="660" t="str">
        <f t="shared" si="13"/>
        <v>11410</v>
      </c>
      <c r="V192" s="660" t="str">
        <f t="shared" si="14"/>
        <v>1141</v>
      </c>
      <c r="W192" s="660" t="str">
        <f t="shared" si="15"/>
        <v>114</v>
      </c>
      <c r="X192" s="660" t="str">
        <f t="shared" si="16"/>
        <v>11</v>
      </c>
      <c r="Y192" s="660" t="str">
        <f t="shared" si="17"/>
        <v>1</v>
      </c>
    </row>
    <row r="193" spans="1:25" ht="16" x14ac:dyDescent="0.2">
      <c r="A193" s="679">
        <v>114107310</v>
      </c>
      <c r="B193" s="679" t="s">
        <v>3444</v>
      </c>
      <c r="C193" s="705">
        <v>4417852882</v>
      </c>
      <c r="D193" s="705">
        <v>4447795096</v>
      </c>
      <c r="E193" s="705">
        <v>38264404</v>
      </c>
      <c r="F193" s="705"/>
      <c r="S193" s="660"/>
      <c r="T193" s="660" t="str">
        <f t="shared" si="12"/>
        <v>114107</v>
      </c>
      <c r="U193" s="660" t="str">
        <f t="shared" si="13"/>
        <v>11410</v>
      </c>
      <c r="V193" s="660" t="str">
        <f t="shared" si="14"/>
        <v>1141</v>
      </c>
      <c r="W193" s="660" t="str">
        <f t="shared" si="15"/>
        <v>114</v>
      </c>
      <c r="X193" s="660" t="str">
        <f t="shared" si="16"/>
        <v>11</v>
      </c>
      <c r="Y193" s="660" t="str">
        <f t="shared" si="17"/>
        <v>1</v>
      </c>
    </row>
    <row r="194" spans="1:25" ht="16" x14ac:dyDescent="0.2">
      <c r="A194" s="679">
        <v>114107311</v>
      </c>
      <c r="B194" s="679" t="s">
        <v>3445</v>
      </c>
      <c r="C194" s="705">
        <v>4743683129</v>
      </c>
      <c r="D194" s="705">
        <v>4721491320</v>
      </c>
      <c r="E194" s="705">
        <v>44665961</v>
      </c>
      <c r="F194" s="705"/>
      <c r="S194" s="660"/>
      <c r="T194" s="660" t="str">
        <f t="shared" si="12"/>
        <v>114107</v>
      </c>
      <c r="U194" s="660" t="str">
        <f t="shared" si="13"/>
        <v>11410</v>
      </c>
      <c r="V194" s="660" t="str">
        <f t="shared" si="14"/>
        <v>1141</v>
      </c>
      <c r="W194" s="660" t="str">
        <f t="shared" si="15"/>
        <v>114</v>
      </c>
      <c r="X194" s="660" t="str">
        <f t="shared" si="16"/>
        <v>11</v>
      </c>
      <c r="Y194" s="660" t="str">
        <f t="shared" si="17"/>
        <v>1</v>
      </c>
    </row>
    <row r="195" spans="1:25" ht="16" x14ac:dyDescent="0.2">
      <c r="A195" s="679">
        <v>114108107</v>
      </c>
      <c r="B195" s="679" t="s">
        <v>3446</v>
      </c>
      <c r="C195" s="705">
        <v>1124945652</v>
      </c>
      <c r="D195" s="705">
        <v>1104367212</v>
      </c>
      <c r="E195" s="705">
        <v>19238179</v>
      </c>
      <c r="F195" s="705"/>
      <c r="S195" s="660"/>
      <c r="T195" s="660" t="str">
        <f t="shared" si="12"/>
        <v>114108</v>
      </c>
      <c r="U195" s="660" t="str">
        <f t="shared" si="13"/>
        <v>11410</v>
      </c>
      <c r="V195" s="660" t="str">
        <f t="shared" si="14"/>
        <v>1141</v>
      </c>
      <c r="W195" s="660" t="str">
        <f t="shared" si="15"/>
        <v>114</v>
      </c>
      <c r="X195" s="660" t="str">
        <f t="shared" si="16"/>
        <v>11</v>
      </c>
      <c r="Y195" s="660" t="str">
        <f t="shared" si="17"/>
        <v>1</v>
      </c>
    </row>
    <row r="196" spans="1:25" ht="16" x14ac:dyDescent="0.2">
      <c r="A196" s="679">
        <v>114108311</v>
      </c>
      <c r="B196" s="679" t="s">
        <v>3447</v>
      </c>
      <c r="C196" s="705"/>
      <c r="D196" s="705"/>
      <c r="E196" s="705"/>
      <c r="F196" s="705"/>
      <c r="S196" s="660"/>
      <c r="T196" s="660" t="str">
        <f t="shared" ref="T196:T259" si="18">IF(LEN($A196)&gt;=2,LEFT($A196,6),"")</f>
        <v>114108</v>
      </c>
      <c r="U196" s="660" t="str">
        <f t="shared" ref="U196:U259" si="19">IF(LEN($A196)&gt;=2,LEFT($A196,5),"")</f>
        <v>11410</v>
      </c>
      <c r="V196" s="660" t="str">
        <f t="shared" ref="V196:V259" si="20">IF(LEN($A196)&gt;=2,LEFT($A196,4),"")</f>
        <v>1141</v>
      </c>
      <c r="W196" s="660" t="str">
        <f t="shared" ref="W196:W259" si="21">IF(LEN($A196)&gt;=2,LEFT($A196,3),"")</f>
        <v>114</v>
      </c>
      <c r="X196" s="660" t="str">
        <f t="shared" ref="X196:X259" si="22">IF(LEN($A196)&gt;=2,LEFT($A196,2),"")</f>
        <v>11</v>
      </c>
      <c r="Y196" s="660" t="str">
        <f t="shared" ref="Y196:Y259" si="23">IF(LEN($A196)&gt;=2,LEFT($A196,1),"")</f>
        <v>1</v>
      </c>
    </row>
    <row r="197" spans="1:25" ht="16" x14ac:dyDescent="0.2">
      <c r="A197" s="679">
        <v>114108402</v>
      </c>
      <c r="B197" s="679" t="s">
        <v>3448</v>
      </c>
      <c r="C197" s="705">
        <v>383730838</v>
      </c>
      <c r="D197" s="705">
        <v>383372638</v>
      </c>
      <c r="E197" s="705">
        <v>445483</v>
      </c>
      <c r="F197" s="705"/>
      <c r="S197" s="660"/>
      <c r="T197" s="660" t="str">
        <f t="shared" si="18"/>
        <v>114108</v>
      </c>
      <c r="U197" s="660" t="str">
        <f t="shared" si="19"/>
        <v>11410</v>
      </c>
      <c r="V197" s="660" t="str">
        <f t="shared" si="20"/>
        <v>1141</v>
      </c>
      <c r="W197" s="660" t="str">
        <f t="shared" si="21"/>
        <v>114</v>
      </c>
      <c r="X197" s="660" t="str">
        <f t="shared" si="22"/>
        <v>11</v>
      </c>
      <c r="Y197" s="660" t="str">
        <f t="shared" si="23"/>
        <v>1</v>
      </c>
    </row>
    <row r="198" spans="1:25" ht="16" x14ac:dyDescent="0.2">
      <c r="A198" s="679">
        <v>114109101</v>
      </c>
      <c r="B198" s="679" t="s">
        <v>3449</v>
      </c>
      <c r="C198" s="705">
        <v>3257386710</v>
      </c>
      <c r="D198" s="705">
        <v>3260366826</v>
      </c>
      <c r="E198" s="705">
        <v>6307191</v>
      </c>
      <c r="F198" s="705"/>
      <c r="S198" s="660"/>
      <c r="T198" s="660" t="str">
        <f t="shared" si="18"/>
        <v>114109</v>
      </c>
      <c r="U198" s="660" t="str">
        <f t="shared" si="19"/>
        <v>11410</v>
      </c>
      <c r="V198" s="660" t="str">
        <f t="shared" si="20"/>
        <v>1141</v>
      </c>
      <c r="W198" s="660" t="str">
        <f t="shared" si="21"/>
        <v>114</v>
      </c>
      <c r="X198" s="660" t="str">
        <f t="shared" si="22"/>
        <v>11</v>
      </c>
      <c r="Y198" s="660" t="str">
        <f t="shared" si="23"/>
        <v>1</v>
      </c>
    </row>
    <row r="199" spans="1:25" ht="16" x14ac:dyDescent="0.2">
      <c r="A199" s="679">
        <v>114109312</v>
      </c>
      <c r="B199" s="679" t="s">
        <v>3450</v>
      </c>
      <c r="C199" s="705">
        <v>136158326</v>
      </c>
      <c r="D199" s="705">
        <v>137334024</v>
      </c>
      <c r="E199" s="705">
        <v>2382975</v>
      </c>
      <c r="F199" s="705"/>
      <c r="S199" s="660"/>
      <c r="T199" s="660" t="str">
        <f t="shared" si="18"/>
        <v>114109</v>
      </c>
      <c r="U199" s="660" t="str">
        <f t="shared" si="19"/>
        <v>11410</v>
      </c>
      <c r="V199" s="660" t="str">
        <f t="shared" si="20"/>
        <v>1141</v>
      </c>
      <c r="W199" s="660" t="str">
        <f t="shared" si="21"/>
        <v>114</v>
      </c>
      <c r="X199" s="660" t="str">
        <f t="shared" si="22"/>
        <v>11</v>
      </c>
      <c r="Y199" s="660" t="str">
        <f t="shared" si="23"/>
        <v>1</v>
      </c>
    </row>
    <row r="200" spans="1:25" ht="16" x14ac:dyDescent="0.2">
      <c r="A200" s="679">
        <v>114110108</v>
      </c>
      <c r="B200" s="679" t="s">
        <v>3451</v>
      </c>
      <c r="C200" s="705">
        <v>1136320662</v>
      </c>
      <c r="D200" s="705">
        <v>1129147135</v>
      </c>
      <c r="E200" s="705">
        <v>31636853</v>
      </c>
      <c r="F200" s="705"/>
      <c r="S200" s="660"/>
      <c r="T200" s="660" t="str">
        <f t="shared" si="18"/>
        <v>114110</v>
      </c>
      <c r="U200" s="660" t="str">
        <f t="shared" si="19"/>
        <v>11411</v>
      </c>
      <c r="V200" s="660" t="str">
        <f t="shared" si="20"/>
        <v>1141</v>
      </c>
      <c r="W200" s="660" t="str">
        <f t="shared" si="21"/>
        <v>114</v>
      </c>
      <c r="X200" s="660" t="str">
        <f t="shared" si="22"/>
        <v>11</v>
      </c>
      <c r="Y200" s="660" t="str">
        <f t="shared" si="23"/>
        <v>1</v>
      </c>
    </row>
    <row r="201" spans="1:25" ht="16" x14ac:dyDescent="0.2">
      <c r="A201" s="679">
        <v>114110109</v>
      </c>
      <c r="B201" s="679" t="s">
        <v>3452</v>
      </c>
      <c r="C201" s="705">
        <v>2203563992</v>
      </c>
      <c r="D201" s="705">
        <v>2266949458</v>
      </c>
      <c r="E201" s="705">
        <v>62649270</v>
      </c>
      <c r="F201" s="705"/>
      <c r="S201" s="660"/>
      <c r="T201" s="660" t="str">
        <f t="shared" si="18"/>
        <v>114110</v>
      </c>
      <c r="U201" s="660" t="str">
        <f t="shared" si="19"/>
        <v>11411</v>
      </c>
      <c r="V201" s="660" t="str">
        <f t="shared" si="20"/>
        <v>1141</v>
      </c>
      <c r="W201" s="660" t="str">
        <f t="shared" si="21"/>
        <v>114</v>
      </c>
      <c r="X201" s="660" t="str">
        <f t="shared" si="22"/>
        <v>11</v>
      </c>
      <c r="Y201" s="660" t="str">
        <f t="shared" si="23"/>
        <v>1</v>
      </c>
    </row>
    <row r="202" spans="1:25" ht="16" x14ac:dyDescent="0.2">
      <c r="A202" s="679">
        <v>114110601</v>
      </c>
      <c r="B202" s="679" t="s">
        <v>3453</v>
      </c>
      <c r="C202" s="705"/>
      <c r="D202" s="705"/>
      <c r="E202" s="705"/>
      <c r="F202" s="705"/>
      <c r="S202" s="660"/>
      <c r="T202" s="660" t="str">
        <f t="shared" si="18"/>
        <v>114110</v>
      </c>
      <c r="U202" s="660" t="str">
        <f t="shared" si="19"/>
        <v>11411</v>
      </c>
      <c r="V202" s="660" t="str">
        <f t="shared" si="20"/>
        <v>1141</v>
      </c>
      <c r="W202" s="660" t="str">
        <f t="shared" si="21"/>
        <v>114</v>
      </c>
      <c r="X202" s="660" t="str">
        <f t="shared" si="22"/>
        <v>11</v>
      </c>
      <c r="Y202" s="660" t="str">
        <f t="shared" si="23"/>
        <v>1</v>
      </c>
    </row>
    <row r="203" spans="1:25" ht="16" x14ac:dyDescent="0.2">
      <c r="A203" s="679">
        <v>114111102</v>
      </c>
      <c r="B203" s="679" t="s">
        <v>3454</v>
      </c>
      <c r="C203" s="705"/>
      <c r="D203" s="705"/>
      <c r="E203" s="705"/>
      <c r="F203" s="705"/>
      <c r="S203" s="660"/>
      <c r="T203" s="660" t="str">
        <f t="shared" si="18"/>
        <v>114111</v>
      </c>
      <c r="U203" s="660" t="str">
        <f t="shared" si="19"/>
        <v>11411</v>
      </c>
      <c r="V203" s="660" t="str">
        <f t="shared" si="20"/>
        <v>1141</v>
      </c>
      <c r="W203" s="660" t="str">
        <f t="shared" si="21"/>
        <v>114</v>
      </c>
      <c r="X203" s="660" t="str">
        <f t="shared" si="22"/>
        <v>11</v>
      </c>
      <c r="Y203" s="660" t="str">
        <f t="shared" si="23"/>
        <v>1</v>
      </c>
    </row>
    <row r="204" spans="1:25" ht="16" x14ac:dyDescent="0.2">
      <c r="A204" s="679">
        <v>114111201</v>
      </c>
      <c r="B204" s="679" t="s">
        <v>3455</v>
      </c>
      <c r="C204" s="705">
        <v>4554267540</v>
      </c>
      <c r="D204" s="705">
        <v>4483266205</v>
      </c>
      <c r="E204" s="705"/>
      <c r="F204" s="705">
        <v>1959573</v>
      </c>
      <c r="S204" s="660"/>
      <c r="T204" s="660" t="str">
        <f t="shared" si="18"/>
        <v>114111</v>
      </c>
      <c r="U204" s="660" t="str">
        <f t="shared" si="19"/>
        <v>11411</v>
      </c>
      <c r="V204" s="660" t="str">
        <f t="shared" si="20"/>
        <v>1141</v>
      </c>
      <c r="W204" s="660" t="str">
        <f t="shared" si="21"/>
        <v>114</v>
      </c>
      <c r="X204" s="660" t="str">
        <f t="shared" si="22"/>
        <v>11</v>
      </c>
      <c r="Y204" s="660" t="str">
        <f t="shared" si="23"/>
        <v>1</v>
      </c>
    </row>
    <row r="205" spans="1:25" ht="16" x14ac:dyDescent="0.2">
      <c r="A205" s="679">
        <v>114111703</v>
      </c>
      <c r="B205" s="679" t="s">
        <v>3456</v>
      </c>
      <c r="C205" s="705">
        <v>36904396</v>
      </c>
      <c r="D205" s="705">
        <v>36909362</v>
      </c>
      <c r="E205" s="705"/>
      <c r="F205" s="705"/>
      <c r="S205" s="660"/>
      <c r="T205" s="660" t="str">
        <f t="shared" si="18"/>
        <v>114111</v>
      </c>
      <c r="U205" s="660" t="str">
        <f t="shared" si="19"/>
        <v>11411</v>
      </c>
      <c r="V205" s="660" t="str">
        <f t="shared" si="20"/>
        <v>1141</v>
      </c>
      <c r="W205" s="660" t="str">
        <f t="shared" si="21"/>
        <v>114</v>
      </c>
      <c r="X205" s="660" t="str">
        <f t="shared" si="22"/>
        <v>11</v>
      </c>
      <c r="Y205" s="660" t="str">
        <f t="shared" si="23"/>
        <v>1</v>
      </c>
    </row>
    <row r="206" spans="1:25" ht="16" x14ac:dyDescent="0.2">
      <c r="A206" s="679">
        <v>114112313</v>
      </c>
      <c r="B206" s="679" t="s">
        <v>3457</v>
      </c>
      <c r="C206" s="705">
        <v>11238703274</v>
      </c>
      <c r="D206" s="705">
        <v>11373432508</v>
      </c>
      <c r="E206" s="705"/>
      <c r="F206" s="705"/>
      <c r="S206" s="660"/>
      <c r="T206" s="660" t="str">
        <f t="shared" si="18"/>
        <v>114112</v>
      </c>
      <c r="U206" s="660" t="str">
        <f t="shared" si="19"/>
        <v>11411</v>
      </c>
      <c r="V206" s="660" t="str">
        <f t="shared" si="20"/>
        <v>1141</v>
      </c>
      <c r="W206" s="660" t="str">
        <f t="shared" si="21"/>
        <v>114</v>
      </c>
      <c r="X206" s="660" t="str">
        <f t="shared" si="22"/>
        <v>11</v>
      </c>
      <c r="Y206" s="660" t="str">
        <f t="shared" si="23"/>
        <v>1</v>
      </c>
    </row>
    <row r="207" spans="1:25" ht="16" x14ac:dyDescent="0.2">
      <c r="A207" s="679">
        <v>114112401</v>
      </c>
      <c r="B207" s="679" t="s">
        <v>3458</v>
      </c>
      <c r="C207" s="705">
        <v>3077968601</v>
      </c>
      <c r="D207" s="705">
        <v>3138501883</v>
      </c>
      <c r="E207" s="705">
        <v>114443064</v>
      </c>
      <c r="F207" s="705"/>
      <c r="S207" s="660"/>
      <c r="T207" s="660" t="str">
        <f t="shared" si="18"/>
        <v>114112</v>
      </c>
      <c r="U207" s="660" t="str">
        <f t="shared" si="19"/>
        <v>11411</v>
      </c>
      <c r="V207" s="660" t="str">
        <f t="shared" si="20"/>
        <v>1141</v>
      </c>
      <c r="W207" s="660" t="str">
        <f t="shared" si="21"/>
        <v>114</v>
      </c>
      <c r="X207" s="660" t="str">
        <f t="shared" si="22"/>
        <v>11</v>
      </c>
      <c r="Y207" s="660" t="str">
        <f t="shared" si="23"/>
        <v>1</v>
      </c>
    </row>
    <row r="208" spans="1:25" ht="16" x14ac:dyDescent="0.2">
      <c r="A208" s="679">
        <v>114113110</v>
      </c>
      <c r="B208" s="679" t="s">
        <v>3459</v>
      </c>
      <c r="C208" s="705">
        <v>13088043738</v>
      </c>
      <c r="D208" s="705">
        <v>13086033233</v>
      </c>
      <c r="E208" s="705">
        <v>56218024</v>
      </c>
      <c r="F208" s="705"/>
      <c r="S208" s="660"/>
      <c r="T208" s="660" t="str">
        <f t="shared" si="18"/>
        <v>114113</v>
      </c>
      <c r="U208" s="660" t="str">
        <f t="shared" si="19"/>
        <v>11411</v>
      </c>
      <c r="V208" s="660" t="str">
        <f t="shared" si="20"/>
        <v>1141</v>
      </c>
      <c r="W208" s="660" t="str">
        <f t="shared" si="21"/>
        <v>114</v>
      </c>
      <c r="X208" s="660" t="str">
        <f t="shared" si="22"/>
        <v>11</v>
      </c>
      <c r="Y208" s="660" t="str">
        <f t="shared" si="23"/>
        <v>1</v>
      </c>
    </row>
    <row r="209" spans="1:25" ht="16" x14ac:dyDescent="0.2">
      <c r="A209" s="679">
        <v>114114111</v>
      </c>
      <c r="B209" s="679" t="s">
        <v>3460</v>
      </c>
      <c r="C209" s="705">
        <v>8402174458</v>
      </c>
      <c r="D209" s="705">
        <v>8394401170</v>
      </c>
      <c r="E209" s="705">
        <v>14196670</v>
      </c>
      <c r="F209" s="705"/>
      <c r="S209" s="660"/>
      <c r="T209" s="660" t="str">
        <f t="shared" si="18"/>
        <v>114114</v>
      </c>
      <c r="U209" s="660" t="str">
        <f t="shared" si="19"/>
        <v>11411</v>
      </c>
      <c r="V209" s="660" t="str">
        <f t="shared" si="20"/>
        <v>1141</v>
      </c>
      <c r="W209" s="660" t="str">
        <f t="shared" si="21"/>
        <v>114</v>
      </c>
      <c r="X209" s="660" t="str">
        <f t="shared" si="22"/>
        <v>11</v>
      </c>
      <c r="Y209" s="660" t="str">
        <f t="shared" si="23"/>
        <v>1</v>
      </c>
    </row>
    <row r="210" spans="1:25" ht="16" x14ac:dyDescent="0.2">
      <c r="A210" s="679">
        <v>114116401</v>
      </c>
      <c r="B210" s="679" t="s">
        <v>3461</v>
      </c>
      <c r="C210" s="705">
        <v>2597858005</v>
      </c>
      <c r="D210" s="705">
        <v>2769652958</v>
      </c>
      <c r="E210" s="705">
        <v>49950686</v>
      </c>
      <c r="F210" s="705"/>
      <c r="S210" s="660"/>
      <c r="T210" s="660" t="str">
        <f t="shared" si="18"/>
        <v>114116</v>
      </c>
      <c r="U210" s="660" t="str">
        <f t="shared" si="19"/>
        <v>11411</v>
      </c>
      <c r="V210" s="660" t="str">
        <f t="shared" si="20"/>
        <v>1141</v>
      </c>
      <c r="W210" s="660" t="str">
        <f t="shared" si="21"/>
        <v>114</v>
      </c>
      <c r="X210" s="660" t="str">
        <f t="shared" si="22"/>
        <v>11</v>
      </c>
      <c r="Y210" s="660" t="str">
        <f t="shared" si="23"/>
        <v>1</v>
      </c>
    </row>
    <row r="211" spans="1:25" ht="16" x14ac:dyDescent="0.2">
      <c r="A211" s="679">
        <v>114600000</v>
      </c>
      <c r="B211" s="679" t="s">
        <v>3462</v>
      </c>
      <c r="C211" s="705">
        <v>116241452</v>
      </c>
      <c r="D211" s="705">
        <v>115625404</v>
      </c>
      <c r="E211" s="705"/>
      <c r="F211" s="705">
        <v>3631272</v>
      </c>
      <c r="S211" s="660"/>
      <c r="T211" s="660" t="str">
        <f t="shared" si="18"/>
        <v>114600</v>
      </c>
      <c r="U211" s="660" t="str">
        <f t="shared" si="19"/>
        <v>11460</v>
      </c>
      <c r="V211" s="660" t="str">
        <f t="shared" si="20"/>
        <v>1146</v>
      </c>
      <c r="W211" s="660" t="str">
        <f t="shared" si="21"/>
        <v>114</v>
      </c>
      <c r="X211" s="660" t="str">
        <f t="shared" si="22"/>
        <v>11</v>
      </c>
      <c r="Y211" s="660" t="str">
        <f t="shared" si="23"/>
        <v>1</v>
      </c>
    </row>
    <row r="212" spans="1:25" ht="16" x14ac:dyDescent="0.2">
      <c r="A212" s="679">
        <v>114700000</v>
      </c>
      <c r="B212" s="679" t="s">
        <v>3463</v>
      </c>
      <c r="C212" s="705">
        <v>17269058</v>
      </c>
      <c r="D212" s="705">
        <v>113248015</v>
      </c>
      <c r="E212" s="705"/>
      <c r="F212" s="705"/>
      <c r="S212" s="660"/>
      <c r="T212" s="660" t="str">
        <f t="shared" si="18"/>
        <v>114700</v>
      </c>
      <c r="U212" s="660" t="str">
        <f t="shared" si="19"/>
        <v>11470</v>
      </c>
      <c r="V212" s="660" t="str">
        <f t="shared" si="20"/>
        <v>1147</v>
      </c>
      <c r="W212" s="660" t="str">
        <f t="shared" si="21"/>
        <v>114</v>
      </c>
      <c r="X212" s="660" t="str">
        <f t="shared" si="22"/>
        <v>11</v>
      </c>
      <c r="Y212" s="660" t="str">
        <f t="shared" si="23"/>
        <v>1</v>
      </c>
    </row>
    <row r="213" spans="1:25" ht="16" x14ac:dyDescent="0.2">
      <c r="A213" s="679">
        <v>115100000</v>
      </c>
      <c r="B213" s="679" t="s">
        <v>3464</v>
      </c>
      <c r="C213" s="705"/>
      <c r="D213" s="705"/>
      <c r="E213" s="705"/>
      <c r="F213" s="705"/>
      <c r="S213" s="660"/>
      <c r="T213" s="660" t="str">
        <f t="shared" si="18"/>
        <v>115100</v>
      </c>
      <c r="U213" s="660" t="str">
        <f t="shared" si="19"/>
        <v>11510</v>
      </c>
      <c r="V213" s="660" t="str">
        <f t="shared" si="20"/>
        <v>1151</v>
      </c>
      <c r="W213" s="660" t="str">
        <f t="shared" si="21"/>
        <v>115</v>
      </c>
      <c r="X213" s="660" t="str">
        <f t="shared" si="22"/>
        <v>11</v>
      </c>
      <c r="Y213" s="660" t="str">
        <f t="shared" si="23"/>
        <v>1</v>
      </c>
    </row>
    <row r="214" spans="1:25" ht="16" x14ac:dyDescent="0.2">
      <c r="A214" s="679">
        <v>115600000</v>
      </c>
      <c r="B214" s="679" t="s">
        <v>3465</v>
      </c>
      <c r="C214" s="705"/>
      <c r="D214" s="705"/>
      <c r="E214" s="705"/>
      <c r="F214" s="705"/>
      <c r="S214" s="660"/>
      <c r="T214" s="660" t="str">
        <f t="shared" si="18"/>
        <v>115600</v>
      </c>
      <c r="U214" s="660" t="str">
        <f t="shared" si="19"/>
        <v>11560</v>
      </c>
      <c r="V214" s="660" t="str">
        <f t="shared" si="20"/>
        <v>1156</v>
      </c>
      <c r="W214" s="660" t="str">
        <f t="shared" si="21"/>
        <v>115</v>
      </c>
      <c r="X214" s="660" t="str">
        <f t="shared" si="22"/>
        <v>11</v>
      </c>
      <c r="Y214" s="660" t="str">
        <f t="shared" si="23"/>
        <v>1</v>
      </c>
    </row>
    <row r="215" spans="1:25" ht="16" x14ac:dyDescent="0.2">
      <c r="A215" s="679">
        <v>115700000</v>
      </c>
      <c r="B215" s="679" t="s">
        <v>3466</v>
      </c>
      <c r="C215" s="705"/>
      <c r="D215" s="705"/>
      <c r="E215" s="705"/>
      <c r="F215" s="705"/>
      <c r="S215" s="660"/>
      <c r="T215" s="660" t="str">
        <f t="shared" si="18"/>
        <v>115700</v>
      </c>
      <c r="U215" s="660" t="str">
        <f t="shared" si="19"/>
        <v>11570</v>
      </c>
      <c r="V215" s="660" t="str">
        <f t="shared" si="20"/>
        <v>1157</v>
      </c>
      <c r="W215" s="660" t="str">
        <f t="shared" si="21"/>
        <v>115</v>
      </c>
      <c r="X215" s="660" t="str">
        <f t="shared" si="22"/>
        <v>11</v>
      </c>
      <c r="Y215" s="660" t="str">
        <f t="shared" si="23"/>
        <v>1</v>
      </c>
    </row>
    <row r="216" spans="1:25" ht="16" x14ac:dyDescent="0.2">
      <c r="A216" s="679">
        <v>116100000</v>
      </c>
      <c r="B216" s="679" t="s">
        <v>3467</v>
      </c>
      <c r="C216" s="705"/>
      <c r="D216" s="705"/>
      <c r="E216" s="705"/>
      <c r="F216" s="705"/>
      <c r="S216" s="660"/>
      <c r="T216" s="660" t="str">
        <f t="shared" si="18"/>
        <v>116100</v>
      </c>
      <c r="U216" s="660" t="str">
        <f t="shared" si="19"/>
        <v>11610</v>
      </c>
      <c r="V216" s="660" t="str">
        <f t="shared" si="20"/>
        <v>1161</v>
      </c>
      <c r="W216" s="660" t="str">
        <f t="shared" si="21"/>
        <v>116</v>
      </c>
      <c r="X216" s="660" t="str">
        <f t="shared" si="22"/>
        <v>11</v>
      </c>
      <c r="Y216" s="660" t="str">
        <f t="shared" si="23"/>
        <v>1</v>
      </c>
    </row>
    <row r="217" spans="1:25" ht="16" x14ac:dyDescent="0.2">
      <c r="A217" s="679">
        <v>116600000</v>
      </c>
      <c r="B217" s="679" t="s">
        <v>3468</v>
      </c>
      <c r="C217" s="705"/>
      <c r="D217" s="705"/>
      <c r="E217" s="705"/>
      <c r="F217" s="705"/>
      <c r="S217" s="660"/>
      <c r="T217" s="660" t="str">
        <f t="shared" si="18"/>
        <v>116600</v>
      </c>
      <c r="U217" s="660" t="str">
        <f t="shared" si="19"/>
        <v>11660</v>
      </c>
      <c r="V217" s="660" t="str">
        <f t="shared" si="20"/>
        <v>1166</v>
      </c>
      <c r="W217" s="660" t="str">
        <f t="shared" si="21"/>
        <v>116</v>
      </c>
      <c r="X217" s="660" t="str">
        <f t="shared" si="22"/>
        <v>11</v>
      </c>
      <c r="Y217" s="660" t="str">
        <f t="shared" si="23"/>
        <v>1</v>
      </c>
    </row>
    <row r="218" spans="1:25" ht="16" x14ac:dyDescent="0.2">
      <c r="A218" s="679">
        <v>116700000</v>
      </c>
      <c r="B218" s="679" t="s">
        <v>3469</v>
      </c>
      <c r="C218" s="705"/>
      <c r="D218" s="705"/>
      <c r="E218" s="705"/>
      <c r="F218" s="705"/>
      <c r="S218" s="660"/>
      <c r="T218" s="660" t="str">
        <f t="shared" si="18"/>
        <v>116700</v>
      </c>
      <c r="U218" s="660" t="str">
        <f t="shared" si="19"/>
        <v>11670</v>
      </c>
      <c r="V218" s="660" t="str">
        <f t="shared" si="20"/>
        <v>1167</v>
      </c>
      <c r="W218" s="660" t="str">
        <f t="shared" si="21"/>
        <v>116</v>
      </c>
      <c r="X218" s="660" t="str">
        <f t="shared" si="22"/>
        <v>11</v>
      </c>
      <c r="Y218" s="660" t="str">
        <f t="shared" si="23"/>
        <v>1</v>
      </c>
    </row>
    <row r="219" spans="1:25" ht="16" x14ac:dyDescent="0.2">
      <c r="A219" s="679">
        <v>117100000</v>
      </c>
      <c r="B219" s="679" t="s">
        <v>3470</v>
      </c>
      <c r="C219" s="705"/>
      <c r="D219" s="705"/>
      <c r="E219" s="705"/>
      <c r="F219" s="705"/>
      <c r="S219" s="660"/>
      <c r="T219" s="660" t="str">
        <f t="shared" si="18"/>
        <v>117100</v>
      </c>
      <c r="U219" s="660" t="str">
        <f t="shared" si="19"/>
        <v>11710</v>
      </c>
      <c r="V219" s="660" t="str">
        <f t="shared" si="20"/>
        <v>1171</v>
      </c>
      <c r="W219" s="660" t="str">
        <f t="shared" si="21"/>
        <v>117</v>
      </c>
      <c r="X219" s="660" t="str">
        <f t="shared" si="22"/>
        <v>11</v>
      </c>
      <c r="Y219" s="660" t="str">
        <f t="shared" si="23"/>
        <v>1</v>
      </c>
    </row>
    <row r="220" spans="1:25" ht="16" x14ac:dyDescent="0.2">
      <c r="A220" s="679">
        <v>117600000</v>
      </c>
      <c r="B220" s="679" t="s">
        <v>3471</v>
      </c>
      <c r="C220" s="705"/>
      <c r="D220" s="705"/>
      <c r="E220" s="705"/>
      <c r="F220" s="705"/>
      <c r="S220" s="660"/>
      <c r="T220" s="660" t="str">
        <f t="shared" si="18"/>
        <v>117600</v>
      </c>
      <c r="U220" s="660" t="str">
        <f t="shared" si="19"/>
        <v>11760</v>
      </c>
      <c r="V220" s="660" t="str">
        <f t="shared" si="20"/>
        <v>1176</v>
      </c>
      <c r="W220" s="660" t="str">
        <f t="shared" si="21"/>
        <v>117</v>
      </c>
      <c r="X220" s="660" t="str">
        <f t="shared" si="22"/>
        <v>11</v>
      </c>
      <c r="Y220" s="660" t="str">
        <f t="shared" si="23"/>
        <v>1</v>
      </c>
    </row>
    <row r="221" spans="1:25" ht="16" x14ac:dyDescent="0.2">
      <c r="A221" s="679">
        <v>117700000</v>
      </c>
      <c r="B221" s="679" t="s">
        <v>3472</v>
      </c>
      <c r="C221" s="705"/>
      <c r="D221" s="705"/>
      <c r="E221" s="705"/>
      <c r="F221" s="705"/>
      <c r="S221" s="660"/>
      <c r="T221" s="660" t="str">
        <f t="shared" si="18"/>
        <v>117700</v>
      </c>
      <c r="U221" s="660" t="str">
        <f t="shared" si="19"/>
        <v>11770</v>
      </c>
      <c r="V221" s="660" t="str">
        <f t="shared" si="20"/>
        <v>1177</v>
      </c>
      <c r="W221" s="660" t="str">
        <f t="shared" si="21"/>
        <v>117</v>
      </c>
      <c r="X221" s="660" t="str">
        <f t="shared" si="22"/>
        <v>11</v>
      </c>
      <c r="Y221" s="660" t="str">
        <f t="shared" si="23"/>
        <v>1</v>
      </c>
    </row>
    <row r="222" spans="1:25" ht="16" x14ac:dyDescent="0.2">
      <c r="A222" s="679">
        <v>126110000</v>
      </c>
      <c r="B222" s="679" t="s">
        <v>3473</v>
      </c>
      <c r="C222" s="705">
        <v>1007500000</v>
      </c>
      <c r="D222" s="705">
        <v>1007500000</v>
      </c>
      <c r="E222" s="705"/>
      <c r="F222" s="705"/>
      <c r="S222" s="660"/>
      <c r="T222" s="660" t="str">
        <f t="shared" si="18"/>
        <v>126110</v>
      </c>
      <c r="U222" s="660" t="str">
        <f t="shared" si="19"/>
        <v>12611</v>
      </c>
      <c r="V222" s="660" t="str">
        <f t="shared" si="20"/>
        <v>1261</v>
      </c>
      <c r="W222" s="660" t="str">
        <f t="shared" si="21"/>
        <v>126</v>
      </c>
      <c r="X222" s="660" t="str">
        <f t="shared" si="22"/>
        <v>12</v>
      </c>
      <c r="Y222" s="660" t="str">
        <f t="shared" si="23"/>
        <v>1</v>
      </c>
    </row>
    <row r="223" spans="1:25" ht="16" x14ac:dyDescent="0.2">
      <c r="A223" s="679">
        <v>126114000</v>
      </c>
      <c r="B223" s="679" t="s">
        <v>3474</v>
      </c>
      <c r="C223" s="705"/>
      <c r="D223" s="705"/>
      <c r="E223" s="705"/>
      <c r="F223" s="705"/>
      <c r="S223" s="660"/>
      <c r="T223" s="660" t="str">
        <f t="shared" si="18"/>
        <v>126114</v>
      </c>
      <c r="U223" s="660" t="str">
        <f t="shared" si="19"/>
        <v>12611</v>
      </c>
      <c r="V223" s="660" t="str">
        <f t="shared" si="20"/>
        <v>1261</v>
      </c>
      <c r="W223" s="660" t="str">
        <f t="shared" si="21"/>
        <v>126</v>
      </c>
      <c r="X223" s="660" t="str">
        <f t="shared" si="22"/>
        <v>12</v>
      </c>
      <c r="Y223" s="660" t="str">
        <f t="shared" si="23"/>
        <v>1</v>
      </c>
    </row>
    <row r="224" spans="1:25" ht="16" x14ac:dyDescent="0.2">
      <c r="A224" s="679">
        <v>126124000</v>
      </c>
      <c r="B224" s="679" t="s">
        <v>3475</v>
      </c>
      <c r="C224" s="705"/>
      <c r="D224" s="705"/>
      <c r="E224" s="705"/>
      <c r="F224" s="705"/>
      <c r="S224" s="660"/>
      <c r="T224" s="660" t="str">
        <f t="shared" si="18"/>
        <v>126124</v>
      </c>
      <c r="U224" s="660" t="str">
        <f t="shared" si="19"/>
        <v>12612</v>
      </c>
      <c r="V224" s="660" t="str">
        <f t="shared" si="20"/>
        <v>1261</v>
      </c>
      <c r="W224" s="660" t="str">
        <f t="shared" si="21"/>
        <v>126</v>
      </c>
      <c r="X224" s="660" t="str">
        <f t="shared" si="22"/>
        <v>12</v>
      </c>
      <c r="Y224" s="660" t="str">
        <f t="shared" si="23"/>
        <v>1</v>
      </c>
    </row>
    <row r="225" spans="1:25" ht="16" x14ac:dyDescent="0.2">
      <c r="A225" s="679">
        <v>126134000</v>
      </c>
      <c r="B225" s="679" t="s">
        <v>3476</v>
      </c>
      <c r="C225" s="705"/>
      <c r="D225" s="705"/>
      <c r="E225" s="705"/>
      <c r="F225" s="705"/>
      <c r="S225" s="660"/>
      <c r="T225" s="660" t="str">
        <f t="shared" si="18"/>
        <v>126134</v>
      </c>
      <c r="U225" s="660" t="str">
        <f t="shared" si="19"/>
        <v>12613</v>
      </c>
      <c r="V225" s="660" t="str">
        <f t="shared" si="20"/>
        <v>1261</v>
      </c>
      <c r="W225" s="660" t="str">
        <f t="shared" si="21"/>
        <v>126</v>
      </c>
      <c r="X225" s="660" t="str">
        <f t="shared" si="22"/>
        <v>12</v>
      </c>
      <c r="Y225" s="660" t="str">
        <f t="shared" si="23"/>
        <v>1</v>
      </c>
    </row>
    <row r="226" spans="1:25" ht="16" x14ac:dyDescent="0.2">
      <c r="A226" s="679">
        <v>126144000</v>
      </c>
      <c r="B226" s="679" t="s">
        <v>3477</v>
      </c>
      <c r="C226" s="705"/>
      <c r="D226" s="705"/>
      <c r="E226" s="705"/>
      <c r="F226" s="705"/>
      <c r="S226" s="660"/>
      <c r="T226" s="660" t="str">
        <f t="shared" si="18"/>
        <v>126144</v>
      </c>
      <c r="U226" s="660" t="str">
        <f t="shared" si="19"/>
        <v>12614</v>
      </c>
      <c r="V226" s="660" t="str">
        <f t="shared" si="20"/>
        <v>1261</v>
      </c>
      <c r="W226" s="660" t="str">
        <f t="shared" si="21"/>
        <v>126</v>
      </c>
      <c r="X226" s="660" t="str">
        <f t="shared" si="22"/>
        <v>12</v>
      </c>
      <c r="Y226" s="660" t="str">
        <f t="shared" si="23"/>
        <v>1</v>
      </c>
    </row>
    <row r="227" spans="1:25" ht="16" x14ac:dyDescent="0.2">
      <c r="A227" s="679">
        <v>126154000</v>
      </c>
      <c r="B227" s="679" t="s">
        <v>3478</v>
      </c>
      <c r="C227" s="705"/>
      <c r="D227" s="705"/>
      <c r="E227" s="705"/>
      <c r="F227" s="705"/>
      <c r="S227" s="660"/>
      <c r="T227" s="660" t="str">
        <f t="shared" si="18"/>
        <v>126154</v>
      </c>
      <c r="U227" s="660" t="str">
        <f t="shared" si="19"/>
        <v>12615</v>
      </c>
      <c r="V227" s="660" t="str">
        <f t="shared" si="20"/>
        <v>1261</v>
      </c>
      <c r="W227" s="660" t="str">
        <f t="shared" si="21"/>
        <v>126</v>
      </c>
      <c r="X227" s="660" t="str">
        <f t="shared" si="22"/>
        <v>12</v>
      </c>
      <c r="Y227" s="660" t="str">
        <f t="shared" si="23"/>
        <v>1</v>
      </c>
    </row>
    <row r="228" spans="1:25" ht="16" x14ac:dyDescent="0.2">
      <c r="A228" s="679">
        <v>126164000</v>
      </c>
      <c r="B228" s="679" t="s">
        <v>3479</v>
      </c>
      <c r="C228" s="705"/>
      <c r="D228" s="705"/>
      <c r="E228" s="705"/>
      <c r="F228" s="705"/>
      <c r="S228" s="660"/>
      <c r="T228" s="660" t="str">
        <f t="shared" si="18"/>
        <v>126164</v>
      </c>
      <c r="U228" s="660" t="str">
        <f t="shared" si="19"/>
        <v>12616</v>
      </c>
      <c r="V228" s="660" t="str">
        <f t="shared" si="20"/>
        <v>1261</v>
      </c>
      <c r="W228" s="660" t="str">
        <f t="shared" si="21"/>
        <v>126</v>
      </c>
      <c r="X228" s="660" t="str">
        <f t="shared" si="22"/>
        <v>12</v>
      </c>
      <c r="Y228" s="660" t="str">
        <f t="shared" si="23"/>
        <v>1</v>
      </c>
    </row>
    <row r="229" spans="1:25" ht="16" x14ac:dyDescent="0.2">
      <c r="A229" s="679">
        <v>127100000</v>
      </c>
      <c r="B229" s="679" t="s">
        <v>3480</v>
      </c>
      <c r="C229" s="705"/>
      <c r="D229" s="705"/>
      <c r="E229" s="705"/>
      <c r="F229" s="705"/>
      <c r="S229" s="660"/>
      <c r="T229" s="660" t="str">
        <f t="shared" si="18"/>
        <v>127100</v>
      </c>
      <c r="U229" s="660" t="str">
        <f t="shared" si="19"/>
        <v>12710</v>
      </c>
      <c r="V229" s="660" t="str">
        <f t="shared" si="20"/>
        <v>1271</v>
      </c>
      <c r="W229" s="660" t="str">
        <f t="shared" si="21"/>
        <v>127</v>
      </c>
      <c r="X229" s="660" t="str">
        <f t="shared" si="22"/>
        <v>12</v>
      </c>
      <c r="Y229" s="660" t="str">
        <f t="shared" si="23"/>
        <v>1</v>
      </c>
    </row>
    <row r="230" spans="1:25" ht="16" x14ac:dyDescent="0.2">
      <c r="A230" s="679">
        <v>128000000</v>
      </c>
      <c r="B230" s="679" t="s">
        <v>3481</v>
      </c>
      <c r="C230" s="705"/>
      <c r="D230" s="705"/>
      <c r="E230" s="705"/>
      <c r="F230" s="705"/>
      <c r="S230" s="660"/>
      <c r="T230" s="660" t="str">
        <f t="shared" si="18"/>
        <v>128000</v>
      </c>
      <c r="U230" s="660" t="str">
        <f t="shared" si="19"/>
        <v>12800</v>
      </c>
      <c r="V230" s="660" t="str">
        <f t="shared" si="20"/>
        <v>1280</v>
      </c>
      <c r="W230" s="660" t="str">
        <f t="shared" si="21"/>
        <v>128</v>
      </c>
      <c r="X230" s="660" t="str">
        <f t="shared" si="22"/>
        <v>12</v>
      </c>
      <c r="Y230" s="660" t="str">
        <f t="shared" si="23"/>
        <v>1</v>
      </c>
    </row>
    <row r="231" spans="1:25" ht="16" x14ac:dyDescent="0.2">
      <c r="A231" s="679">
        <v>131700000</v>
      </c>
      <c r="B231" s="679" t="s">
        <v>3482</v>
      </c>
      <c r="C231" s="705"/>
      <c r="D231" s="705"/>
      <c r="E231" s="705"/>
      <c r="F231" s="705"/>
      <c r="S231" s="660"/>
      <c r="T231" s="660" t="str">
        <f t="shared" si="18"/>
        <v>131700</v>
      </c>
      <c r="U231" s="660" t="str">
        <f t="shared" si="19"/>
        <v>13170</v>
      </c>
      <c r="V231" s="660" t="str">
        <f t="shared" si="20"/>
        <v>1317</v>
      </c>
      <c r="W231" s="660" t="str">
        <f t="shared" si="21"/>
        <v>131</v>
      </c>
      <c r="X231" s="660" t="str">
        <f t="shared" si="22"/>
        <v>13</v>
      </c>
      <c r="Y231" s="660" t="str">
        <f t="shared" si="23"/>
        <v>1</v>
      </c>
    </row>
    <row r="232" spans="1:25" ht="16" x14ac:dyDescent="0.2">
      <c r="A232" s="679">
        <v>156101000</v>
      </c>
      <c r="B232" s="679" t="s">
        <v>3483</v>
      </c>
      <c r="C232" s="705">
        <v>8885970299</v>
      </c>
      <c r="D232" s="705">
        <v>14304609219</v>
      </c>
      <c r="E232" s="705"/>
      <c r="F232" s="705">
        <v>5418638920</v>
      </c>
      <c r="S232" s="660"/>
      <c r="T232" s="660" t="str">
        <f t="shared" si="18"/>
        <v>156101</v>
      </c>
      <c r="U232" s="660" t="str">
        <f t="shared" si="19"/>
        <v>15610</v>
      </c>
      <c r="V232" s="660" t="str">
        <f t="shared" si="20"/>
        <v>1561</v>
      </c>
      <c r="W232" s="660" t="str">
        <f t="shared" si="21"/>
        <v>156</v>
      </c>
      <c r="X232" s="660" t="str">
        <f t="shared" si="22"/>
        <v>15</v>
      </c>
      <c r="Y232" s="660" t="str">
        <f t="shared" si="23"/>
        <v>1</v>
      </c>
    </row>
    <row r="233" spans="1:25" ht="16" x14ac:dyDescent="0.2">
      <c r="A233" s="679">
        <v>156102000</v>
      </c>
      <c r="B233" s="679" t="s">
        <v>3484</v>
      </c>
      <c r="C233" s="705">
        <v>4326019401</v>
      </c>
      <c r="D233" s="705">
        <v>3741640072</v>
      </c>
      <c r="E233" s="705">
        <v>584379329</v>
      </c>
      <c r="F233" s="705"/>
      <c r="S233" s="660"/>
      <c r="T233" s="660" t="str">
        <f t="shared" si="18"/>
        <v>156102</v>
      </c>
      <c r="U233" s="660" t="str">
        <f t="shared" si="19"/>
        <v>15610</v>
      </c>
      <c r="V233" s="660" t="str">
        <f t="shared" si="20"/>
        <v>1561</v>
      </c>
      <c r="W233" s="660" t="str">
        <f t="shared" si="21"/>
        <v>156</v>
      </c>
      <c r="X233" s="660" t="str">
        <f t="shared" si="22"/>
        <v>15</v>
      </c>
      <c r="Y233" s="660" t="str">
        <f t="shared" si="23"/>
        <v>1</v>
      </c>
    </row>
    <row r="234" spans="1:25" ht="16" x14ac:dyDescent="0.2">
      <c r="A234" s="679">
        <v>156110000</v>
      </c>
      <c r="B234" s="679" t="s">
        <v>3485</v>
      </c>
      <c r="C234" s="705">
        <v>4031282940</v>
      </c>
      <c r="D234" s="705">
        <v>4509812404</v>
      </c>
      <c r="E234" s="705"/>
      <c r="F234" s="705">
        <v>478529464</v>
      </c>
      <c r="S234" s="660"/>
      <c r="T234" s="660" t="str">
        <f t="shared" si="18"/>
        <v>156110</v>
      </c>
      <c r="U234" s="660" t="str">
        <f t="shared" si="19"/>
        <v>15611</v>
      </c>
      <c r="V234" s="660" t="str">
        <f t="shared" si="20"/>
        <v>1561</v>
      </c>
      <c r="W234" s="660" t="str">
        <f t="shared" si="21"/>
        <v>156</v>
      </c>
      <c r="X234" s="660" t="str">
        <f t="shared" si="22"/>
        <v>15</v>
      </c>
      <c r="Y234" s="660" t="str">
        <f t="shared" si="23"/>
        <v>1</v>
      </c>
    </row>
    <row r="235" spans="1:25" ht="16" x14ac:dyDescent="0.2">
      <c r="A235" s="679">
        <v>156120000</v>
      </c>
      <c r="B235" s="679" t="s">
        <v>3486</v>
      </c>
      <c r="C235" s="705">
        <v>2765560998</v>
      </c>
      <c r="D235" s="705">
        <v>1789374907</v>
      </c>
      <c r="E235" s="705">
        <v>976186091</v>
      </c>
      <c r="F235" s="705"/>
      <c r="S235" s="660"/>
      <c r="T235" s="660" t="str">
        <f t="shared" si="18"/>
        <v>156120</v>
      </c>
      <c r="U235" s="660" t="str">
        <f t="shared" si="19"/>
        <v>15612</v>
      </c>
      <c r="V235" s="660" t="str">
        <f t="shared" si="20"/>
        <v>1561</v>
      </c>
      <c r="W235" s="660" t="str">
        <f t="shared" si="21"/>
        <v>156</v>
      </c>
      <c r="X235" s="660" t="str">
        <f t="shared" si="22"/>
        <v>15</v>
      </c>
      <c r="Y235" s="660" t="str">
        <f t="shared" si="23"/>
        <v>1</v>
      </c>
    </row>
    <row r="236" spans="1:25" ht="16" x14ac:dyDescent="0.2">
      <c r="A236" s="679">
        <v>156130000</v>
      </c>
      <c r="B236" s="679" t="s">
        <v>3487</v>
      </c>
      <c r="C236" s="705">
        <v>1716466443</v>
      </c>
      <c r="D236" s="705">
        <v>2714075042</v>
      </c>
      <c r="E236" s="705"/>
      <c r="F236" s="705">
        <v>997608599</v>
      </c>
      <c r="S236" s="660"/>
      <c r="T236" s="660" t="str">
        <f t="shared" si="18"/>
        <v>156130</v>
      </c>
      <c r="U236" s="660" t="str">
        <f t="shared" si="19"/>
        <v>15613</v>
      </c>
      <c r="V236" s="660" t="str">
        <f t="shared" si="20"/>
        <v>1561</v>
      </c>
      <c r="W236" s="660" t="str">
        <f t="shared" si="21"/>
        <v>156</v>
      </c>
      <c r="X236" s="660" t="str">
        <f t="shared" si="22"/>
        <v>15</v>
      </c>
      <c r="Y236" s="660" t="str">
        <f t="shared" si="23"/>
        <v>1</v>
      </c>
    </row>
    <row r="237" spans="1:25" ht="16" x14ac:dyDescent="0.2">
      <c r="A237" s="679">
        <v>156140000</v>
      </c>
      <c r="B237" s="679" t="s">
        <v>3488</v>
      </c>
      <c r="C237" s="705">
        <v>2300599274</v>
      </c>
      <c r="D237" s="705">
        <v>1354649276</v>
      </c>
      <c r="E237" s="705">
        <v>945949998</v>
      </c>
      <c r="F237" s="705"/>
      <c r="S237" s="660"/>
      <c r="T237" s="660" t="str">
        <f t="shared" si="18"/>
        <v>156140</v>
      </c>
      <c r="U237" s="660" t="str">
        <f t="shared" si="19"/>
        <v>15614</v>
      </c>
      <c r="V237" s="660" t="str">
        <f t="shared" si="20"/>
        <v>1561</v>
      </c>
      <c r="W237" s="660" t="str">
        <f t="shared" si="21"/>
        <v>156</v>
      </c>
      <c r="X237" s="660" t="str">
        <f t="shared" si="22"/>
        <v>15</v>
      </c>
      <c r="Y237" s="660" t="str">
        <f t="shared" si="23"/>
        <v>1</v>
      </c>
    </row>
    <row r="238" spans="1:25" ht="16" x14ac:dyDescent="0.2">
      <c r="A238" s="679">
        <v>156150000</v>
      </c>
      <c r="B238" s="679" t="s">
        <v>3489</v>
      </c>
      <c r="C238" s="705">
        <v>6804319677</v>
      </c>
      <c r="D238" s="705">
        <v>5739068241</v>
      </c>
      <c r="E238" s="705">
        <v>1065251436</v>
      </c>
      <c r="F238" s="705"/>
      <c r="S238" s="660"/>
      <c r="T238" s="660" t="str">
        <f t="shared" si="18"/>
        <v>156150</v>
      </c>
      <c r="U238" s="660" t="str">
        <f t="shared" si="19"/>
        <v>15615</v>
      </c>
      <c r="V238" s="660" t="str">
        <f t="shared" si="20"/>
        <v>1561</v>
      </c>
      <c r="W238" s="660" t="str">
        <f t="shared" si="21"/>
        <v>156</v>
      </c>
      <c r="X238" s="660" t="str">
        <f t="shared" si="22"/>
        <v>15</v>
      </c>
      <c r="Y238" s="660" t="str">
        <f t="shared" si="23"/>
        <v>1</v>
      </c>
    </row>
    <row r="239" spans="1:25" ht="16" x14ac:dyDescent="0.2">
      <c r="A239" s="679">
        <v>156160000</v>
      </c>
      <c r="B239" s="679" t="s">
        <v>3490</v>
      </c>
      <c r="C239" s="705">
        <v>4886392269</v>
      </c>
      <c r="D239" s="705">
        <v>4115826136</v>
      </c>
      <c r="E239" s="705">
        <v>770566133</v>
      </c>
      <c r="F239" s="705"/>
      <c r="S239" s="660"/>
      <c r="T239" s="660" t="str">
        <f t="shared" si="18"/>
        <v>156160</v>
      </c>
      <c r="U239" s="660" t="str">
        <f t="shared" si="19"/>
        <v>15616</v>
      </c>
      <c r="V239" s="660" t="str">
        <f t="shared" si="20"/>
        <v>1561</v>
      </c>
      <c r="W239" s="660" t="str">
        <f t="shared" si="21"/>
        <v>156</v>
      </c>
      <c r="X239" s="660" t="str">
        <f t="shared" si="22"/>
        <v>15</v>
      </c>
      <c r="Y239" s="660" t="str">
        <f t="shared" si="23"/>
        <v>1</v>
      </c>
    </row>
    <row r="240" spans="1:25" ht="16" x14ac:dyDescent="0.2">
      <c r="A240" s="679">
        <v>156170000</v>
      </c>
      <c r="B240" s="679" t="s">
        <v>3491</v>
      </c>
      <c r="C240" s="705">
        <v>2074971221</v>
      </c>
      <c r="D240" s="705">
        <v>1555512402</v>
      </c>
      <c r="E240" s="705">
        <v>519458819</v>
      </c>
      <c r="F240" s="705"/>
      <c r="S240" s="660"/>
      <c r="T240" s="660" t="str">
        <f t="shared" si="18"/>
        <v>156170</v>
      </c>
      <c r="U240" s="660" t="str">
        <f t="shared" si="19"/>
        <v>15617</v>
      </c>
      <c r="V240" s="660" t="str">
        <f t="shared" si="20"/>
        <v>1561</v>
      </c>
      <c r="W240" s="660" t="str">
        <f t="shared" si="21"/>
        <v>156</v>
      </c>
      <c r="X240" s="660" t="str">
        <f t="shared" si="22"/>
        <v>15</v>
      </c>
      <c r="Y240" s="660" t="str">
        <f t="shared" si="23"/>
        <v>1</v>
      </c>
    </row>
    <row r="241" spans="1:25" ht="16" x14ac:dyDescent="0.2">
      <c r="A241" s="679">
        <v>156180000</v>
      </c>
      <c r="B241" s="679" t="s">
        <v>3492</v>
      </c>
      <c r="C241" s="705">
        <v>1981546039</v>
      </c>
      <c r="D241" s="705">
        <v>1492415938</v>
      </c>
      <c r="E241" s="705">
        <v>489130101</v>
      </c>
      <c r="F241" s="705"/>
      <c r="S241" s="660"/>
      <c r="T241" s="660" t="str">
        <f t="shared" si="18"/>
        <v>156180</v>
      </c>
      <c r="U241" s="660" t="str">
        <f t="shared" si="19"/>
        <v>15618</v>
      </c>
      <c r="V241" s="660" t="str">
        <f t="shared" si="20"/>
        <v>1561</v>
      </c>
      <c r="W241" s="660" t="str">
        <f t="shared" si="21"/>
        <v>156</v>
      </c>
      <c r="X241" s="660" t="str">
        <f t="shared" si="22"/>
        <v>15</v>
      </c>
      <c r="Y241" s="660" t="str">
        <f t="shared" si="23"/>
        <v>1</v>
      </c>
    </row>
    <row r="242" spans="1:25" ht="16" x14ac:dyDescent="0.2">
      <c r="A242" s="679">
        <v>156190000</v>
      </c>
      <c r="B242" s="679" t="s">
        <v>3493</v>
      </c>
      <c r="C242" s="705">
        <v>4105709337</v>
      </c>
      <c r="D242" s="705">
        <v>3725753559</v>
      </c>
      <c r="E242" s="705">
        <v>379955778</v>
      </c>
      <c r="F242" s="705"/>
      <c r="S242" s="660"/>
      <c r="T242" s="660" t="str">
        <f t="shared" si="18"/>
        <v>156190</v>
      </c>
      <c r="U242" s="660" t="str">
        <f t="shared" si="19"/>
        <v>15619</v>
      </c>
      <c r="V242" s="660" t="str">
        <f t="shared" si="20"/>
        <v>1561</v>
      </c>
      <c r="W242" s="660" t="str">
        <f t="shared" si="21"/>
        <v>156</v>
      </c>
      <c r="X242" s="660" t="str">
        <f t="shared" si="22"/>
        <v>15</v>
      </c>
      <c r="Y242" s="660" t="str">
        <f t="shared" si="23"/>
        <v>1</v>
      </c>
    </row>
    <row r="243" spans="1:25" ht="16" x14ac:dyDescent="0.2">
      <c r="A243" s="679">
        <v>156700000</v>
      </c>
      <c r="B243" s="679" t="s">
        <v>3482</v>
      </c>
      <c r="C243" s="705"/>
      <c r="D243" s="705"/>
      <c r="E243" s="705"/>
      <c r="F243" s="705"/>
      <c r="S243" s="660"/>
      <c r="T243" s="660" t="str">
        <f t="shared" si="18"/>
        <v>156700</v>
      </c>
      <c r="U243" s="660" t="str">
        <f t="shared" si="19"/>
        <v>15670</v>
      </c>
      <c r="V243" s="660" t="str">
        <f t="shared" si="20"/>
        <v>1567</v>
      </c>
      <c r="W243" s="660" t="str">
        <f t="shared" si="21"/>
        <v>156</v>
      </c>
      <c r="X243" s="660" t="str">
        <f t="shared" si="22"/>
        <v>15</v>
      </c>
      <c r="Y243" s="660" t="str">
        <f t="shared" si="23"/>
        <v>1</v>
      </c>
    </row>
    <row r="244" spans="1:25" ht="16" x14ac:dyDescent="0.2">
      <c r="A244" s="679">
        <v>161117000</v>
      </c>
      <c r="B244" s="679" t="s">
        <v>3494</v>
      </c>
      <c r="C244" s="705"/>
      <c r="D244" s="705"/>
      <c r="E244" s="705"/>
      <c r="F244" s="705"/>
      <c r="S244" s="660"/>
      <c r="T244" s="660" t="str">
        <f t="shared" si="18"/>
        <v>161117</v>
      </c>
      <c r="U244" s="660" t="str">
        <f t="shared" si="19"/>
        <v>16111</v>
      </c>
      <c r="V244" s="660" t="str">
        <f t="shared" si="20"/>
        <v>1611</v>
      </c>
      <c r="W244" s="660" t="str">
        <f t="shared" si="21"/>
        <v>161</v>
      </c>
      <c r="X244" s="660" t="str">
        <f t="shared" si="22"/>
        <v>16</v>
      </c>
      <c r="Y244" s="660" t="str">
        <f t="shared" si="23"/>
        <v>1</v>
      </c>
    </row>
    <row r="245" spans="1:25" ht="16" x14ac:dyDescent="0.2">
      <c r="A245" s="679">
        <v>175121000</v>
      </c>
      <c r="B245" s="679" t="s">
        <v>3495</v>
      </c>
      <c r="C245" s="705"/>
      <c r="D245" s="705"/>
      <c r="E245" s="705"/>
      <c r="F245" s="705"/>
      <c r="S245" s="660"/>
      <c r="T245" s="660" t="str">
        <f t="shared" si="18"/>
        <v>175121</v>
      </c>
      <c r="U245" s="660" t="str">
        <f t="shared" si="19"/>
        <v>17512</v>
      </c>
      <c r="V245" s="660" t="str">
        <f t="shared" si="20"/>
        <v>1751</v>
      </c>
      <c r="W245" s="660" t="str">
        <f t="shared" si="21"/>
        <v>175</v>
      </c>
      <c r="X245" s="660" t="str">
        <f t="shared" si="22"/>
        <v>17</v>
      </c>
      <c r="Y245" s="660" t="str">
        <f t="shared" si="23"/>
        <v>1</v>
      </c>
    </row>
    <row r="246" spans="1:25" ht="16" x14ac:dyDescent="0.2">
      <c r="A246" s="679">
        <v>175141000</v>
      </c>
      <c r="B246" s="679" t="s">
        <v>3496</v>
      </c>
      <c r="C246" s="705">
        <v>1355320981</v>
      </c>
      <c r="D246" s="705">
        <v>10659302</v>
      </c>
      <c r="E246" s="705"/>
      <c r="F246" s="705"/>
      <c r="S246" s="660"/>
      <c r="T246" s="660" t="str">
        <f t="shared" si="18"/>
        <v>175141</v>
      </c>
      <c r="U246" s="660" t="str">
        <f t="shared" si="19"/>
        <v>17514</v>
      </c>
      <c r="V246" s="660" t="str">
        <f t="shared" si="20"/>
        <v>1751</v>
      </c>
      <c r="W246" s="660" t="str">
        <f t="shared" si="21"/>
        <v>175</v>
      </c>
      <c r="X246" s="660" t="str">
        <f t="shared" si="22"/>
        <v>17</v>
      </c>
      <c r="Y246" s="660" t="str">
        <f t="shared" si="23"/>
        <v>1</v>
      </c>
    </row>
    <row r="247" spans="1:25" ht="16" x14ac:dyDescent="0.2">
      <c r="A247" s="679">
        <v>175600000</v>
      </c>
      <c r="B247" s="679" t="s">
        <v>3497</v>
      </c>
      <c r="C247" s="705">
        <v>31977904</v>
      </c>
      <c r="D247" s="705"/>
      <c r="E247" s="705"/>
      <c r="F247" s="705"/>
      <c r="S247" s="660"/>
      <c r="T247" s="660" t="str">
        <f t="shared" si="18"/>
        <v>175600</v>
      </c>
      <c r="U247" s="660" t="str">
        <f t="shared" si="19"/>
        <v>17560</v>
      </c>
      <c r="V247" s="660" t="str">
        <f t="shared" si="20"/>
        <v>1756</v>
      </c>
      <c r="W247" s="660" t="str">
        <f t="shared" si="21"/>
        <v>175</v>
      </c>
      <c r="X247" s="660" t="str">
        <f t="shared" si="22"/>
        <v>17</v>
      </c>
      <c r="Y247" s="660" t="str">
        <f t="shared" si="23"/>
        <v>1</v>
      </c>
    </row>
    <row r="248" spans="1:25" ht="16" x14ac:dyDescent="0.2">
      <c r="A248" s="679">
        <v>178121000</v>
      </c>
      <c r="B248" s="679" t="s">
        <v>3498</v>
      </c>
      <c r="C248" s="705"/>
      <c r="D248" s="705"/>
      <c r="E248" s="705"/>
      <c r="F248" s="705"/>
      <c r="S248" s="660"/>
      <c r="T248" s="660" t="str">
        <f t="shared" si="18"/>
        <v>178121</v>
      </c>
      <c r="U248" s="660" t="str">
        <f t="shared" si="19"/>
        <v>17812</v>
      </c>
      <c r="V248" s="660" t="str">
        <f t="shared" si="20"/>
        <v>1781</v>
      </c>
      <c r="W248" s="660" t="str">
        <f t="shared" si="21"/>
        <v>178</v>
      </c>
      <c r="X248" s="660" t="str">
        <f t="shared" si="22"/>
        <v>17</v>
      </c>
      <c r="Y248" s="660" t="str">
        <f t="shared" si="23"/>
        <v>1</v>
      </c>
    </row>
    <row r="249" spans="1:25" ht="16" x14ac:dyDescent="0.2">
      <c r="A249" s="679">
        <v>178141000</v>
      </c>
      <c r="B249" s="679" t="s">
        <v>3499</v>
      </c>
      <c r="C249" s="705"/>
      <c r="D249" s="705">
        <v>1508724500</v>
      </c>
      <c r="E249" s="705"/>
      <c r="F249" s="705">
        <v>4788509500</v>
      </c>
      <c r="S249" s="660"/>
      <c r="T249" s="660" t="str">
        <f t="shared" si="18"/>
        <v>178141</v>
      </c>
      <c r="U249" s="660" t="str">
        <f t="shared" si="19"/>
        <v>17814</v>
      </c>
      <c r="V249" s="660" t="str">
        <f t="shared" si="20"/>
        <v>1781</v>
      </c>
      <c r="W249" s="660" t="str">
        <f t="shared" si="21"/>
        <v>178</v>
      </c>
      <c r="X249" s="660" t="str">
        <f t="shared" si="22"/>
        <v>17</v>
      </c>
      <c r="Y249" s="660" t="str">
        <f t="shared" si="23"/>
        <v>1</v>
      </c>
    </row>
    <row r="250" spans="1:25" ht="16" x14ac:dyDescent="0.2">
      <c r="A250" s="679">
        <v>178600000</v>
      </c>
      <c r="B250" s="679" t="s">
        <v>3500</v>
      </c>
      <c r="C250" s="705">
        <v>24051757</v>
      </c>
      <c r="D250" s="705">
        <v>49867309</v>
      </c>
      <c r="E250" s="705"/>
      <c r="F250" s="705">
        <v>49867309</v>
      </c>
      <c r="S250" s="660"/>
      <c r="T250" s="660" t="str">
        <f t="shared" si="18"/>
        <v>178600</v>
      </c>
      <c r="U250" s="660" t="str">
        <f t="shared" si="19"/>
        <v>17860</v>
      </c>
      <c r="V250" s="660" t="str">
        <f t="shared" si="20"/>
        <v>1786</v>
      </c>
      <c r="W250" s="660" t="str">
        <f t="shared" si="21"/>
        <v>178</v>
      </c>
      <c r="X250" s="660" t="str">
        <f t="shared" si="22"/>
        <v>17</v>
      </c>
      <c r="Y250" s="660" t="str">
        <f t="shared" si="23"/>
        <v>1</v>
      </c>
    </row>
    <row r="251" spans="1:25" ht="16" x14ac:dyDescent="0.2">
      <c r="A251" s="679">
        <v>179100000</v>
      </c>
      <c r="B251" s="679" t="s">
        <v>3501</v>
      </c>
      <c r="C251" s="705"/>
      <c r="D251" s="705"/>
      <c r="E251" s="705"/>
      <c r="F251" s="705"/>
      <c r="S251" s="660"/>
      <c r="T251" s="660" t="str">
        <f t="shared" si="18"/>
        <v>179100</v>
      </c>
      <c r="U251" s="660" t="str">
        <f t="shared" si="19"/>
        <v>17910</v>
      </c>
      <c r="V251" s="660" t="str">
        <f t="shared" si="20"/>
        <v>1791</v>
      </c>
      <c r="W251" s="660" t="str">
        <f t="shared" si="21"/>
        <v>179</v>
      </c>
      <c r="X251" s="660" t="str">
        <f t="shared" si="22"/>
        <v>17</v>
      </c>
      <c r="Y251" s="660" t="str">
        <f t="shared" si="23"/>
        <v>1</v>
      </c>
    </row>
    <row r="252" spans="1:25" ht="16" x14ac:dyDescent="0.2">
      <c r="A252" s="679">
        <v>181000000</v>
      </c>
      <c r="B252" s="679" t="s">
        <v>433</v>
      </c>
      <c r="C252" s="705">
        <v>1781598</v>
      </c>
      <c r="D252" s="705">
        <v>1361372</v>
      </c>
      <c r="E252" s="705"/>
      <c r="F252" s="705">
        <v>-420226</v>
      </c>
      <c r="S252" s="660"/>
      <c r="T252" s="660" t="str">
        <f t="shared" si="18"/>
        <v>181000</v>
      </c>
      <c r="U252" s="660" t="str">
        <f t="shared" si="19"/>
        <v>18100</v>
      </c>
      <c r="V252" s="660" t="str">
        <f t="shared" si="20"/>
        <v>1810</v>
      </c>
      <c r="W252" s="660" t="str">
        <f t="shared" si="21"/>
        <v>181</v>
      </c>
      <c r="X252" s="660" t="str">
        <f t="shared" si="22"/>
        <v>18</v>
      </c>
      <c r="Y252" s="660" t="str">
        <f t="shared" si="23"/>
        <v>1</v>
      </c>
    </row>
    <row r="253" spans="1:25" ht="16" x14ac:dyDescent="0.2">
      <c r="A253" s="679">
        <v>182000000</v>
      </c>
      <c r="B253" s="679" t="s">
        <v>3502</v>
      </c>
      <c r="C253" s="705"/>
      <c r="D253" s="705">
        <v>159000000</v>
      </c>
      <c r="E253" s="705"/>
      <c r="F253" s="705">
        <v>159000000</v>
      </c>
      <c r="S253" s="660"/>
      <c r="T253" s="660" t="str">
        <f t="shared" si="18"/>
        <v>182000</v>
      </c>
      <c r="U253" s="660" t="str">
        <f t="shared" si="19"/>
        <v>18200</v>
      </c>
      <c r="V253" s="660" t="str">
        <f t="shared" si="20"/>
        <v>1820</v>
      </c>
      <c r="W253" s="660" t="str">
        <f t="shared" si="21"/>
        <v>182</v>
      </c>
      <c r="X253" s="660" t="str">
        <f t="shared" si="22"/>
        <v>18</v>
      </c>
      <c r="Y253" s="660" t="str">
        <f t="shared" si="23"/>
        <v>1</v>
      </c>
    </row>
    <row r="254" spans="1:25" ht="16" x14ac:dyDescent="0.2">
      <c r="A254" s="679">
        <v>182010000</v>
      </c>
      <c r="B254" s="679" t="s">
        <v>3503</v>
      </c>
      <c r="C254" s="705">
        <v>38136483</v>
      </c>
      <c r="D254" s="705">
        <v>62432595</v>
      </c>
      <c r="E254" s="705"/>
      <c r="F254" s="705">
        <v>29021877</v>
      </c>
      <c r="S254" s="660"/>
      <c r="T254" s="660" t="str">
        <f t="shared" si="18"/>
        <v>182010</v>
      </c>
      <c r="U254" s="660" t="str">
        <f t="shared" si="19"/>
        <v>18201</v>
      </c>
      <c r="V254" s="660" t="str">
        <f t="shared" si="20"/>
        <v>1820</v>
      </c>
      <c r="W254" s="660" t="str">
        <f t="shared" si="21"/>
        <v>182</v>
      </c>
      <c r="X254" s="660" t="str">
        <f t="shared" si="22"/>
        <v>18</v>
      </c>
      <c r="Y254" s="660" t="str">
        <f t="shared" si="23"/>
        <v>1</v>
      </c>
    </row>
    <row r="255" spans="1:25" ht="16" x14ac:dyDescent="0.2">
      <c r="A255" s="679">
        <v>182020000</v>
      </c>
      <c r="B255" s="679" t="s">
        <v>3504</v>
      </c>
      <c r="C255" s="705">
        <v>985956</v>
      </c>
      <c r="D255" s="705"/>
      <c r="E255" s="705"/>
      <c r="F255" s="705">
        <v>-985956</v>
      </c>
      <c r="S255" s="660"/>
      <c r="T255" s="660" t="str">
        <f t="shared" si="18"/>
        <v>182020</v>
      </c>
      <c r="U255" s="660" t="str">
        <f t="shared" si="19"/>
        <v>18202</v>
      </c>
      <c r="V255" s="660" t="str">
        <f t="shared" si="20"/>
        <v>1820</v>
      </c>
      <c r="W255" s="660" t="str">
        <f t="shared" si="21"/>
        <v>182</v>
      </c>
      <c r="X255" s="660" t="str">
        <f t="shared" si="22"/>
        <v>18</v>
      </c>
      <c r="Y255" s="660" t="str">
        <f t="shared" si="23"/>
        <v>1</v>
      </c>
    </row>
    <row r="256" spans="1:25" ht="16" x14ac:dyDescent="0.2">
      <c r="A256" s="679">
        <v>182030000</v>
      </c>
      <c r="B256" s="679" t="s">
        <v>3505</v>
      </c>
      <c r="C256" s="705">
        <v>6115845</v>
      </c>
      <c r="D256" s="705">
        <v>8523</v>
      </c>
      <c r="E256" s="705"/>
      <c r="F256" s="705">
        <v>-6107322</v>
      </c>
      <c r="S256" s="660"/>
      <c r="T256" s="660" t="str">
        <f t="shared" si="18"/>
        <v>182030</v>
      </c>
      <c r="U256" s="660" t="str">
        <f t="shared" si="19"/>
        <v>18203</v>
      </c>
      <c r="V256" s="660" t="str">
        <f t="shared" si="20"/>
        <v>1820</v>
      </c>
      <c r="W256" s="660" t="str">
        <f t="shared" si="21"/>
        <v>182</v>
      </c>
      <c r="X256" s="660" t="str">
        <f t="shared" si="22"/>
        <v>18</v>
      </c>
      <c r="Y256" s="660" t="str">
        <f t="shared" si="23"/>
        <v>1</v>
      </c>
    </row>
    <row r="257" spans="1:25" ht="16" x14ac:dyDescent="0.2">
      <c r="A257" s="679">
        <v>183000000</v>
      </c>
      <c r="B257" s="679" t="s">
        <v>3506</v>
      </c>
      <c r="C257" s="705"/>
      <c r="D257" s="705"/>
      <c r="E257" s="705"/>
      <c r="F257" s="705"/>
      <c r="S257" s="660"/>
      <c r="T257" s="660" t="str">
        <f t="shared" si="18"/>
        <v>183000</v>
      </c>
      <c r="U257" s="660" t="str">
        <f t="shared" si="19"/>
        <v>18300</v>
      </c>
      <c r="V257" s="660" t="str">
        <f t="shared" si="20"/>
        <v>1830</v>
      </c>
      <c r="W257" s="660" t="str">
        <f t="shared" si="21"/>
        <v>183</v>
      </c>
      <c r="X257" s="660" t="str">
        <f t="shared" si="22"/>
        <v>18</v>
      </c>
      <c r="Y257" s="660" t="str">
        <f t="shared" si="23"/>
        <v>1</v>
      </c>
    </row>
    <row r="258" spans="1:25" ht="16" x14ac:dyDescent="0.2">
      <c r="A258" s="679">
        <v>184000000</v>
      </c>
      <c r="B258" s="679" t="s">
        <v>3507</v>
      </c>
      <c r="C258" s="705"/>
      <c r="D258" s="705"/>
      <c r="E258" s="705"/>
      <c r="F258" s="705"/>
      <c r="S258" s="660"/>
      <c r="T258" s="660" t="str">
        <f t="shared" si="18"/>
        <v>184000</v>
      </c>
      <c r="U258" s="660" t="str">
        <f t="shared" si="19"/>
        <v>18400</v>
      </c>
      <c r="V258" s="660" t="str">
        <f t="shared" si="20"/>
        <v>1840</v>
      </c>
      <c r="W258" s="660" t="str">
        <f t="shared" si="21"/>
        <v>184</v>
      </c>
      <c r="X258" s="660" t="str">
        <f t="shared" si="22"/>
        <v>18</v>
      </c>
      <c r="Y258" s="660" t="str">
        <f t="shared" si="23"/>
        <v>1</v>
      </c>
    </row>
    <row r="259" spans="1:25" ht="16" x14ac:dyDescent="0.2">
      <c r="A259" s="679">
        <v>184010000</v>
      </c>
      <c r="B259" s="679" t="s">
        <v>3508</v>
      </c>
      <c r="C259" s="705">
        <v>748750</v>
      </c>
      <c r="D259" s="705">
        <v>2004171</v>
      </c>
      <c r="E259" s="705"/>
      <c r="F259" s="705">
        <v>1708753</v>
      </c>
      <c r="S259" s="660"/>
      <c r="T259" s="660" t="str">
        <f t="shared" si="18"/>
        <v>184010</v>
      </c>
      <c r="U259" s="660" t="str">
        <f t="shared" si="19"/>
        <v>18401</v>
      </c>
      <c r="V259" s="660" t="str">
        <f t="shared" si="20"/>
        <v>1840</v>
      </c>
      <c r="W259" s="660" t="str">
        <f t="shared" si="21"/>
        <v>184</v>
      </c>
      <c r="X259" s="660" t="str">
        <f t="shared" si="22"/>
        <v>18</v>
      </c>
      <c r="Y259" s="660" t="str">
        <f t="shared" si="23"/>
        <v>1</v>
      </c>
    </row>
    <row r="260" spans="1:25" ht="16" x14ac:dyDescent="0.2">
      <c r="A260" s="679">
        <v>202211100</v>
      </c>
      <c r="B260" s="679" t="s">
        <v>3509</v>
      </c>
      <c r="C260" s="705"/>
      <c r="D260" s="705"/>
      <c r="E260" s="705"/>
      <c r="F260" s="705"/>
      <c r="S260" s="660"/>
      <c r="T260" s="660" t="str">
        <f t="shared" ref="T260:T323" si="24">IF(LEN($A260)&gt;=2,LEFT($A260,6),"")</f>
        <v>202211</v>
      </c>
      <c r="U260" s="660" t="str">
        <f t="shared" ref="U260:U323" si="25">IF(LEN($A260)&gt;=2,LEFT($A260,5),"")</f>
        <v>20221</v>
      </c>
      <c r="V260" s="660" t="str">
        <f t="shared" ref="V260:V323" si="26">IF(LEN($A260)&gt;=2,LEFT($A260,4),"")</f>
        <v>2022</v>
      </c>
      <c r="W260" s="660" t="str">
        <f t="shared" ref="W260:W323" si="27">IF(LEN($A260)&gt;=2,LEFT($A260,3),"")</f>
        <v>202</v>
      </c>
      <c r="X260" s="660" t="str">
        <f t="shared" ref="X260:X323" si="28">IF(LEN($A260)&gt;=2,LEFT($A260,2),"")</f>
        <v>20</v>
      </c>
      <c r="Y260" s="660" t="str">
        <f t="shared" ref="Y260:Y323" si="29">IF(LEN($A260)&gt;=2,LEFT($A260,1),"")</f>
        <v>2</v>
      </c>
    </row>
    <row r="261" spans="1:25" ht="16" x14ac:dyDescent="0.2">
      <c r="A261" s="679">
        <v>202211200</v>
      </c>
      <c r="B261" s="679" t="s">
        <v>3510</v>
      </c>
      <c r="C261" s="705"/>
      <c r="D261" s="705"/>
      <c r="E261" s="705"/>
      <c r="F261" s="705"/>
      <c r="S261" s="660"/>
      <c r="T261" s="660" t="str">
        <f t="shared" si="24"/>
        <v>202211</v>
      </c>
      <c r="U261" s="660" t="str">
        <f t="shared" si="25"/>
        <v>20221</v>
      </c>
      <c r="V261" s="660" t="str">
        <f t="shared" si="26"/>
        <v>2022</v>
      </c>
      <c r="W261" s="660" t="str">
        <f t="shared" si="27"/>
        <v>202</v>
      </c>
      <c r="X261" s="660" t="str">
        <f t="shared" si="28"/>
        <v>20</v>
      </c>
      <c r="Y261" s="660" t="str">
        <f t="shared" si="29"/>
        <v>2</v>
      </c>
    </row>
    <row r="262" spans="1:25" ht="16" x14ac:dyDescent="0.2">
      <c r="A262" s="679">
        <v>202211300</v>
      </c>
      <c r="B262" s="679" t="s">
        <v>3511</v>
      </c>
      <c r="C262" s="705">
        <v>7852387263</v>
      </c>
      <c r="D262" s="705">
        <v>7830520789</v>
      </c>
      <c r="E262" s="705">
        <v>336508346</v>
      </c>
      <c r="F262" s="705"/>
      <c r="S262" s="660"/>
      <c r="T262" s="660" t="str">
        <f t="shared" si="24"/>
        <v>202211</v>
      </c>
      <c r="U262" s="660" t="str">
        <f t="shared" si="25"/>
        <v>20221</v>
      </c>
      <c r="V262" s="660" t="str">
        <f t="shared" si="26"/>
        <v>2022</v>
      </c>
      <c r="W262" s="660" t="str">
        <f t="shared" si="27"/>
        <v>202</v>
      </c>
      <c r="X262" s="660" t="str">
        <f t="shared" si="28"/>
        <v>20</v>
      </c>
      <c r="Y262" s="660" t="str">
        <f t="shared" si="29"/>
        <v>2</v>
      </c>
    </row>
    <row r="263" spans="1:25" ht="16" x14ac:dyDescent="0.2">
      <c r="A263" s="679">
        <v>202212100</v>
      </c>
      <c r="B263" s="679" t="s">
        <v>3512</v>
      </c>
      <c r="C263" s="705">
        <v>8177239408</v>
      </c>
      <c r="D263" s="705">
        <v>7754001837</v>
      </c>
      <c r="E263" s="705">
        <v>4358866617</v>
      </c>
      <c r="F263" s="705"/>
      <c r="S263" s="660"/>
      <c r="T263" s="660" t="str">
        <f t="shared" si="24"/>
        <v>202212</v>
      </c>
      <c r="U263" s="660" t="str">
        <f t="shared" si="25"/>
        <v>20221</v>
      </c>
      <c r="V263" s="660" t="str">
        <f t="shared" si="26"/>
        <v>2022</v>
      </c>
      <c r="W263" s="660" t="str">
        <f t="shared" si="27"/>
        <v>202</v>
      </c>
      <c r="X263" s="660" t="str">
        <f t="shared" si="28"/>
        <v>20</v>
      </c>
      <c r="Y263" s="660" t="str">
        <f t="shared" si="29"/>
        <v>2</v>
      </c>
    </row>
    <row r="264" spans="1:25" ht="16" x14ac:dyDescent="0.2">
      <c r="A264" s="679">
        <v>202212200</v>
      </c>
      <c r="B264" s="679" t="s">
        <v>3513</v>
      </c>
      <c r="C264" s="705">
        <v>1015126397</v>
      </c>
      <c r="D264" s="705">
        <v>551160528</v>
      </c>
      <c r="E264" s="705">
        <v>1480038180</v>
      </c>
      <c r="F264" s="705"/>
      <c r="S264" s="660"/>
      <c r="T264" s="660" t="str">
        <f t="shared" si="24"/>
        <v>202212</v>
      </c>
      <c r="U264" s="660" t="str">
        <f t="shared" si="25"/>
        <v>20221</v>
      </c>
      <c r="V264" s="660" t="str">
        <f t="shared" si="26"/>
        <v>2022</v>
      </c>
      <c r="W264" s="660" t="str">
        <f t="shared" si="27"/>
        <v>202</v>
      </c>
      <c r="X264" s="660" t="str">
        <f t="shared" si="28"/>
        <v>20</v>
      </c>
      <c r="Y264" s="660" t="str">
        <f t="shared" si="29"/>
        <v>2</v>
      </c>
    </row>
    <row r="265" spans="1:25" ht="16" x14ac:dyDescent="0.2">
      <c r="A265" s="679">
        <v>202212400</v>
      </c>
      <c r="B265" s="679" t="s">
        <v>3514</v>
      </c>
      <c r="C265" s="705"/>
      <c r="D265" s="705"/>
      <c r="E265" s="705"/>
      <c r="F265" s="705"/>
      <c r="S265" s="660"/>
      <c r="T265" s="660" t="str">
        <f t="shared" si="24"/>
        <v>202212</v>
      </c>
      <c r="U265" s="660" t="str">
        <f t="shared" si="25"/>
        <v>20221</v>
      </c>
      <c r="V265" s="660" t="str">
        <f t="shared" si="26"/>
        <v>2022</v>
      </c>
      <c r="W265" s="660" t="str">
        <f t="shared" si="27"/>
        <v>202</v>
      </c>
      <c r="X265" s="660" t="str">
        <f t="shared" si="28"/>
        <v>20</v>
      </c>
      <c r="Y265" s="660" t="str">
        <f t="shared" si="29"/>
        <v>2</v>
      </c>
    </row>
    <row r="266" spans="1:25" ht="16" x14ac:dyDescent="0.2">
      <c r="A266" s="679">
        <v>202271000</v>
      </c>
      <c r="B266" s="679" t="s">
        <v>3515</v>
      </c>
      <c r="C266" s="705"/>
      <c r="D266" s="705"/>
      <c r="E266" s="705"/>
      <c r="F266" s="705"/>
      <c r="S266" s="660"/>
      <c r="T266" s="660" t="str">
        <f t="shared" si="24"/>
        <v>202271</v>
      </c>
      <c r="U266" s="660" t="str">
        <f t="shared" si="25"/>
        <v>20227</v>
      </c>
      <c r="V266" s="660" t="str">
        <f t="shared" si="26"/>
        <v>2022</v>
      </c>
      <c r="W266" s="660" t="str">
        <f t="shared" si="27"/>
        <v>202</v>
      </c>
      <c r="X266" s="660" t="str">
        <f t="shared" si="28"/>
        <v>20</v>
      </c>
      <c r="Y266" s="660" t="str">
        <f t="shared" si="29"/>
        <v>2</v>
      </c>
    </row>
    <row r="267" spans="1:25" ht="16" x14ac:dyDescent="0.2">
      <c r="A267" s="679">
        <v>202272000</v>
      </c>
      <c r="B267" s="679" t="s">
        <v>3516</v>
      </c>
      <c r="C267" s="705"/>
      <c r="D267" s="705"/>
      <c r="E267" s="705"/>
      <c r="F267" s="705"/>
      <c r="S267" s="660"/>
      <c r="T267" s="660" t="str">
        <f t="shared" si="24"/>
        <v>202272</v>
      </c>
      <c r="U267" s="660" t="str">
        <f t="shared" si="25"/>
        <v>20227</v>
      </c>
      <c r="V267" s="660" t="str">
        <f t="shared" si="26"/>
        <v>2022</v>
      </c>
      <c r="W267" s="660" t="str">
        <f t="shared" si="27"/>
        <v>202</v>
      </c>
      <c r="X267" s="660" t="str">
        <f t="shared" si="28"/>
        <v>20</v>
      </c>
      <c r="Y267" s="660" t="str">
        <f t="shared" si="29"/>
        <v>2</v>
      </c>
    </row>
    <row r="268" spans="1:25" ht="16" x14ac:dyDescent="0.2">
      <c r="A268" s="679">
        <v>202312000</v>
      </c>
      <c r="B268" s="679" t="s">
        <v>3517</v>
      </c>
      <c r="C268" s="705"/>
      <c r="D268" s="705"/>
      <c r="E268" s="705"/>
      <c r="F268" s="705"/>
      <c r="S268" s="660"/>
      <c r="T268" s="660" t="str">
        <f t="shared" si="24"/>
        <v>202312</v>
      </c>
      <c r="U268" s="660" t="str">
        <f t="shared" si="25"/>
        <v>20231</v>
      </c>
      <c r="V268" s="660" t="str">
        <f t="shared" si="26"/>
        <v>2023</v>
      </c>
      <c r="W268" s="660" t="str">
        <f t="shared" si="27"/>
        <v>202</v>
      </c>
      <c r="X268" s="660" t="str">
        <f t="shared" si="28"/>
        <v>20</v>
      </c>
      <c r="Y268" s="660" t="str">
        <f t="shared" si="29"/>
        <v>2</v>
      </c>
    </row>
    <row r="269" spans="1:25" ht="16" x14ac:dyDescent="0.2">
      <c r="A269" s="679">
        <v>202372000</v>
      </c>
      <c r="B269" s="679" t="s">
        <v>3482</v>
      </c>
      <c r="C269" s="705"/>
      <c r="D269" s="705"/>
      <c r="E269" s="705"/>
      <c r="F269" s="705"/>
      <c r="S269" s="660"/>
      <c r="T269" s="660" t="str">
        <f t="shared" si="24"/>
        <v>202372</v>
      </c>
      <c r="U269" s="660" t="str">
        <f t="shared" si="25"/>
        <v>20237</v>
      </c>
      <c r="V269" s="660" t="str">
        <f t="shared" si="26"/>
        <v>2023</v>
      </c>
      <c r="W269" s="660" t="str">
        <f t="shared" si="27"/>
        <v>202</v>
      </c>
      <c r="X269" s="660" t="str">
        <f t="shared" si="28"/>
        <v>20</v>
      </c>
      <c r="Y269" s="660" t="str">
        <f t="shared" si="29"/>
        <v>2</v>
      </c>
    </row>
    <row r="270" spans="1:25" ht="16" x14ac:dyDescent="0.2">
      <c r="A270" s="679">
        <v>203111000</v>
      </c>
      <c r="B270" s="679" t="s">
        <v>3518</v>
      </c>
      <c r="C270" s="705">
        <v>50695501020</v>
      </c>
      <c r="D270" s="705">
        <v>48978827534</v>
      </c>
      <c r="E270" s="705">
        <v>30005918022</v>
      </c>
      <c r="F270" s="705"/>
      <c r="S270" s="660"/>
      <c r="T270" s="660" t="str">
        <f t="shared" si="24"/>
        <v>203111</v>
      </c>
      <c r="U270" s="660" t="str">
        <f t="shared" si="25"/>
        <v>20311</v>
      </c>
      <c r="V270" s="660" t="str">
        <f t="shared" si="26"/>
        <v>2031</v>
      </c>
      <c r="W270" s="660" t="str">
        <f t="shared" si="27"/>
        <v>203</v>
      </c>
      <c r="X270" s="660" t="str">
        <f t="shared" si="28"/>
        <v>20</v>
      </c>
      <c r="Y270" s="660" t="str">
        <f t="shared" si="29"/>
        <v>2</v>
      </c>
    </row>
    <row r="271" spans="1:25" ht="16" x14ac:dyDescent="0.2">
      <c r="A271" s="679">
        <v>203111100</v>
      </c>
      <c r="B271" s="679" t="s">
        <v>3519</v>
      </c>
      <c r="C271" s="705"/>
      <c r="D271" s="705"/>
      <c r="E271" s="705"/>
      <c r="F271" s="705"/>
      <c r="S271" s="660"/>
      <c r="T271" s="660" t="str">
        <f t="shared" si="24"/>
        <v>203111</v>
      </c>
      <c r="U271" s="660" t="str">
        <f t="shared" si="25"/>
        <v>20311</v>
      </c>
      <c r="V271" s="660" t="str">
        <f t="shared" si="26"/>
        <v>2031</v>
      </c>
      <c r="W271" s="660" t="str">
        <f t="shared" si="27"/>
        <v>203</v>
      </c>
      <c r="X271" s="660" t="str">
        <f t="shared" si="28"/>
        <v>20</v>
      </c>
      <c r="Y271" s="660" t="str">
        <f t="shared" si="29"/>
        <v>2</v>
      </c>
    </row>
    <row r="272" spans="1:25" ht="16" x14ac:dyDescent="0.2">
      <c r="A272" s="679">
        <v>203112000</v>
      </c>
      <c r="B272" s="679" t="s">
        <v>3520</v>
      </c>
      <c r="C272" s="705"/>
      <c r="D272" s="705"/>
      <c r="E272" s="705"/>
      <c r="F272" s="705"/>
      <c r="S272" s="660"/>
      <c r="T272" s="660" t="str">
        <f t="shared" si="24"/>
        <v>203112</v>
      </c>
      <c r="U272" s="660" t="str">
        <f t="shared" si="25"/>
        <v>20311</v>
      </c>
      <c r="V272" s="660" t="str">
        <f t="shared" si="26"/>
        <v>2031</v>
      </c>
      <c r="W272" s="660" t="str">
        <f t="shared" si="27"/>
        <v>203</v>
      </c>
      <c r="X272" s="660" t="str">
        <f t="shared" si="28"/>
        <v>20</v>
      </c>
      <c r="Y272" s="660" t="str">
        <f t="shared" si="29"/>
        <v>2</v>
      </c>
    </row>
    <row r="273" spans="1:25" ht="16" x14ac:dyDescent="0.2">
      <c r="A273" s="679">
        <v>203121000</v>
      </c>
      <c r="B273" s="679" t="s">
        <v>3521</v>
      </c>
      <c r="C273" s="705">
        <v>2949070</v>
      </c>
      <c r="D273" s="705">
        <v>2949070</v>
      </c>
      <c r="E273" s="705"/>
      <c r="F273" s="705"/>
      <c r="S273" s="660"/>
      <c r="T273" s="660" t="str">
        <f t="shared" si="24"/>
        <v>203121</v>
      </c>
      <c r="U273" s="660" t="str">
        <f t="shared" si="25"/>
        <v>20312</v>
      </c>
      <c r="V273" s="660" t="str">
        <f t="shared" si="26"/>
        <v>2031</v>
      </c>
      <c r="W273" s="660" t="str">
        <f t="shared" si="27"/>
        <v>203</v>
      </c>
      <c r="X273" s="660" t="str">
        <f t="shared" si="28"/>
        <v>20</v>
      </c>
      <c r="Y273" s="660" t="str">
        <f t="shared" si="29"/>
        <v>2</v>
      </c>
    </row>
    <row r="274" spans="1:25" ht="16" x14ac:dyDescent="0.2">
      <c r="A274" s="679">
        <v>203121300</v>
      </c>
      <c r="B274" s="679" t="s">
        <v>3522</v>
      </c>
      <c r="C274" s="705"/>
      <c r="D274" s="705"/>
      <c r="E274" s="705"/>
      <c r="F274" s="705"/>
      <c r="S274" s="660"/>
      <c r="T274" s="660" t="str">
        <f t="shared" si="24"/>
        <v>203121</v>
      </c>
      <c r="U274" s="660" t="str">
        <f t="shared" si="25"/>
        <v>20312</v>
      </c>
      <c r="V274" s="660" t="str">
        <f t="shared" si="26"/>
        <v>2031</v>
      </c>
      <c r="W274" s="660" t="str">
        <f t="shared" si="27"/>
        <v>203</v>
      </c>
      <c r="X274" s="660" t="str">
        <f t="shared" si="28"/>
        <v>20</v>
      </c>
      <c r="Y274" s="660" t="str">
        <f t="shared" si="29"/>
        <v>2</v>
      </c>
    </row>
    <row r="275" spans="1:25" ht="16" x14ac:dyDescent="0.2">
      <c r="A275" s="679">
        <v>203121400</v>
      </c>
      <c r="B275" s="679" t="s">
        <v>3523</v>
      </c>
      <c r="C275" s="705">
        <v>25269687</v>
      </c>
      <c r="D275" s="705">
        <v>50539374</v>
      </c>
      <c r="E275" s="705"/>
      <c r="F275" s="705"/>
      <c r="S275" s="660"/>
      <c r="T275" s="660" t="str">
        <f t="shared" si="24"/>
        <v>203121</v>
      </c>
      <c r="U275" s="660" t="str">
        <f t="shared" si="25"/>
        <v>20312</v>
      </c>
      <c r="V275" s="660" t="str">
        <f t="shared" si="26"/>
        <v>2031</v>
      </c>
      <c r="W275" s="660" t="str">
        <f t="shared" si="27"/>
        <v>203</v>
      </c>
      <c r="X275" s="660" t="str">
        <f t="shared" si="28"/>
        <v>20</v>
      </c>
      <c r="Y275" s="660" t="str">
        <f t="shared" si="29"/>
        <v>2</v>
      </c>
    </row>
    <row r="276" spans="1:25" ht="16" x14ac:dyDescent="0.2">
      <c r="A276" s="679">
        <v>203122000</v>
      </c>
      <c r="B276" s="679" t="s">
        <v>3524</v>
      </c>
      <c r="C276" s="705"/>
      <c r="D276" s="705"/>
      <c r="E276" s="705"/>
      <c r="F276" s="705"/>
      <c r="S276" s="660"/>
      <c r="T276" s="660" t="str">
        <f t="shared" si="24"/>
        <v>203122</v>
      </c>
      <c r="U276" s="660" t="str">
        <f t="shared" si="25"/>
        <v>20312</v>
      </c>
      <c r="V276" s="660" t="str">
        <f t="shared" si="26"/>
        <v>2031</v>
      </c>
      <c r="W276" s="660" t="str">
        <f t="shared" si="27"/>
        <v>203</v>
      </c>
      <c r="X276" s="660" t="str">
        <f t="shared" si="28"/>
        <v>20</v>
      </c>
      <c r="Y276" s="660" t="str">
        <f t="shared" si="29"/>
        <v>2</v>
      </c>
    </row>
    <row r="277" spans="1:25" ht="16" x14ac:dyDescent="0.2">
      <c r="A277" s="679">
        <v>203710000</v>
      </c>
      <c r="B277" s="679" t="s">
        <v>3482</v>
      </c>
      <c r="C277" s="705"/>
      <c r="D277" s="705"/>
      <c r="E277" s="705"/>
      <c r="F277" s="705"/>
      <c r="S277" s="660"/>
      <c r="T277" s="660" t="str">
        <f t="shared" si="24"/>
        <v>203710</v>
      </c>
      <c r="U277" s="660" t="str">
        <f t="shared" si="25"/>
        <v>20371</v>
      </c>
      <c r="V277" s="660" t="str">
        <f t="shared" si="26"/>
        <v>2037</v>
      </c>
      <c r="W277" s="660" t="str">
        <f t="shared" si="27"/>
        <v>203</v>
      </c>
      <c r="X277" s="660" t="str">
        <f t="shared" si="28"/>
        <v>20</v>
      </c>
      <c r="Y277" s="660" t="str">
        <f t="shared" si="29"/>
        <v>2</v>
      </c>
    </row>
    <row r="278" spans="1:25" ht="16" x14ac:dyDescent="0.2">
      <c r="A278" s="679">
        <v>203720000</v>
      </c>
      <c r="B278" s="679" t="s">
        <v>3525</v>
      </c>
      <c r="C278" s="705">
        <v>393392408</v>
      </c>
      <c r="D278" s="705">
        <v>200023185</v>
      </c>
      <c r="E278" s="705">
        <v>384382018</v>
      </c>
      <c r="F278" s="705"/>
      <c r="S278" s="660"/>
      <c r="T278" s="660" t="str">
        <f t="shared" si="24"/>
        <v>203720</v>
      </c>
      <c r="U278" s="660" t="str">
        <f t="shared" si="25"/>
        <v>20372</v>
      </c>
      <c r="V278" s="660" t="str">
        <f t="shared" si="26"/>
        <v>2037</v>
      </c>
      <c r="W278" s="660" t="str">
        <f t="shared" si="27"/>
        <v>203</v>
      </c>
      <c r="X278" s="660" t="str">
        <f t="shared" si="28"/>
        <v>20</v>
      </c>
      <c r="Y278" s="660" t="str">
        <f t="shared" si="29"/>
        <v>2</v>
      </c>
    </row>
    <row r="279" spans="1:25" ht="16" x14ac:dyDescent="0.2">
      <c r="A279" s="679">
        <v>204111000</v>
      </c>
      <c r="B279" s="679" t="s">
        <v>3526</v>
      </c>
      <c r="C279" s="705">
        <v>487194855</v>
      </c>
      <c r="D279" s="705">
        <v>309933006</v>
      </c>
      <c r="E279" s="705">
        <v>301912477</v>
      </c>
      <c r="F279" s="705"/>
      <c r="S279" s="660"/>
      <c r="T279" s="660" t="str">
        <f t="shared" si="24"/>
        <v>204111</v>
      </c>
      <c r="U279" s="660" t="str">
        <f t="shared" si="25"/>
        <v>20411</v>
      </c>
      <c r="V279" s="660" t="str">
        <f t="shared" si="26"/>
        <v>2041</v>
      </c>
      <c r="W279" s="660" t="str">
        <f t="shared" si="27"/>
        <v>204</v>
      </c>
      <c r="X279" s="660" t="str">
        <f t="shared" si="28"/>
        <v>20</v>
      </c>
      <c r="Y279" s="660" t="str">
        <f t="shared" si="29"/>
        <v>2</v>
      </c>
    </row>
    <row r="280" spans="1:25" ht="16" x14ac:dyDescent="0.2">
      <c r="A280" s="679">
        <v>204111300</v>
      </c>
      <c r="B280" s="679" t="s">
        <v>3527</v>
      </c>
      <c r="C280" s="705"/>
      <c r="D280" s="705"/>
      <c r="E280" s="705"/>
      <c r="F280" s="705"/>
      <c r="S280" s="660"/>
      <c r="T280" s="660" t="str">
        <f t="shared" si="24"/>
        <v>204111</v>
      </c>
      <c r="U280" s="660" t="str">
        <f t="shared" si="25"/>
        <v>20411</v>
      </c>
      <c r="V280" s="660" t="str">
        <f t="shared" si="26"/>
        <v>2041</v>
      </c>
      <c r="W280" s="660" t="str">
        <f t="shared" si="27"/>
        <v>204</v>
      </c>
      <c r="X280" s="660" t="str">
        <f t="shared" si="28"/>
        <v>20</v>
      </c>
      <c r="Y280" s="660" t="str">
        <f t="shared" si="29"/>
        <v>2</v>
      </c>
    </row>
    <row r="281" spans="1:25" ht="16" x14ac:dyDescent="0.2">
      <c r="A281" s="679">
        <v>204112000</v>
      </c>
      <c r="B281" s="679" t="s">
        <v>3528</v>
      </c>
      <c r="C281" s="705"/>
      <c r="D281" s="705"/>
      <c r="E281" s="705"/>
      <c r="F281" s="705"/>
      <c r="S281" s="660"/>
      <c r="T281" s="660" t="str">
        <f t="shared" si="24"/>
        <v>204112</v>
      </c>
      <c r="U281" s="660" t="str">
        <f t="shared" si="25"/>
        <v>20411</v>
      </c>
      <c r="V281" s="660" t="str">
        <f t="shared" si="26"/>
        <v>2041</v>
      </c>
      <c r="W281" s="660" t="str">
        <f t="shared" si="27"/>
        <v>204</v>
      </c>
      <c r="X281" s="660" t="str">
        <f t="shared" si="28"/>
        <v>20</v>
      </c>
      <c r="Y281" s="660" t="str">
        <f t="shared" si="29"/>
        <v>2</v>
      </c>
    </row>
    <row r="282" spans="1:25" ht="16" x14ac:dyDescent="0.2">
      <c r="A282" s="679">
        <v>204121000</v>
      </c>
      <c r="B282" s="679" t="s">
        <v>3529</v>
      </c>
      <c r="C282" s="705"/>
      <c r="D282" s="705"/>
      <c r="E282" s="705"/>
      <c r="F282" s="705"/>
      <c r="S282" s="660"/>
      <c r="T282" s="660" t="str">
        <f t="shared" si="24"/>
        <v>204121</v>
      </c>
      <c r="U282" s="660" t="str">
        <f t="shared" si="25"/>
        <v>20412</v>
      </c>
      <c r="V282" s="660" t="str">
        <f t="shared" si="26"/>
        <v>2041</v>
      </c>
      <c r="W282" s="660" t="str">
        <f t="shared" si="27"/>
        <v>204</v>
      </c>
      <c r="X282" s="660" t="str">
        <f t="shared" si="28"/>
        <v>20</v>
      </c>
      <c r="Y282" s="660" t="str">
        <f t="shared" si="29"/>
        <v>2</v>
      </c>
    </row>
    <row r="283" spans="1:25" ht="16" x14ac:dyDescent="0.2">
      <c r="A283" s="679">
        <v>204122000</v>
      </c>
      <c r="B283" s="679" t="s">
        <v>3530</v>
      </c>
      <c r="C283" s="705"/>
      <c r="D283" s="705"/>
      <c r="E283" s="705"/>
      <c r="F283" s="705"/>
      <c r="S283" s="660"/>
      <c r="T283" s="660" t="str">
        <f t="shared" si="24"/>
        <v>204122</v>
      </c>
      <c r="U283" s="660" t="str">
        <f t="shared" si="25"/>
        <v>20412</v>
      </c>
      <c r="V283" s="660" t="str">
        <f t="shared" si="26"/>
        <v>2041</v>
      </c>
      <c r="W283" s="660" t="str">
        <f t="shared" si="27"/>
        <v>204</v>
      </c>
      <c r="X283" s="660" t="str">
        <f t="shared" si="28"/>
        <v>20</v>
      </c>
      <c r="Y283" s="660" t="str">
        <f t="shared" si="29"/>
        <v>2</v>
      </c>
    </row>
    <row r="284" spans="1:25" ht="16" x14ac:dyDescent="0.2">
      <c r="A284" s="679">
        <v>204710000</v>
      </c>
      <c r="B284" s="679" t="s">
        <v>3531</v>
      </c>
      <c r="C284" s="705"/>
      <c r="D284" s="705"/>
      <c r="E284" s="705"/>
      <c r="F284" s="705"/>
      <c r="S284" s="660"/>
      <c r="T284" s="660" t="str">
        <f t="shared" si="24"/>
        <v>204710</v>
      </c>
      <c r="U284" s="660" t="str">
        <f t="shared" si="25"/>
        <v>20471</v>
      </c>
      <c r="V284" s="660" t="str">
        <f t="shared" si="26"/>
        <v>2047</v>
      </c>
      <c r="W284" s="660" t="str">
        <f t="shared" si="27"/>
        <v>204</v>
      </c>
      <c r="X284" s="660" t="str">
        <f t="shared" si="28"/>
        <v>20</v>
      </c>
      <c r="Y284" s="660" t="str">
        <f t="shared" si="29"/>
        <v>2</v>
      </c>
    </row>
    <row r="285" spans="1:25" ht="16" x14ac:dyDescent="0.2">
      <c r="A285" s="679">
        <v>204720000</v>
      </c>
      <c r="B285" s="679" t="s">
        <v>3532</v>
      </c>
      <c r="C285" s="705"/>
      <c r="D285" s="705"/>
      <c r="E285" s="705"/>
      <c r="F285" s="705"/>
      <c r="S285" s="660"/>
      <c r="T285" s="660" t="str">
        <f t="shared" si="24"/>
        <v>204720</v>
      </c>
      <c r="U285" s="660" t="str">
        <f t="shared" si="25"/>
        <v>20472</v>
      </c>
      <c r="V285" s="660" t="str">
        <f t="shared" si="26"/>
        <v>2047</v>
      </c>
      <c r="W285" s="660" t="str">
        <f t="shared" si="27"/>
        <v>204</v>
      </c>
      <c r="X285" s="660" t="str">
        <f t="shared" si="28"/>
        <v>20</v>
      </c>
      <c r="Y285" s="660" t="str">
        <f t="shared" si="29"/>
        <v>2</v>
      </c>
    </row>
    <row r="286" spans="1:25" ht="16" x14ac:dyDescent="0.2">
      <c r="A286" s="679">
        <v>204730000</v>
      </c>
      <c r="B286" s="679" t="s">
        <v>3533</v>
      </c>
      <c r="C286" s="705"/>
      <c r="D286" s="705"/>
      <c r="E286" s="705"/>
      <c r="F286" s="705"/>
      <c r="S286" s="660"/>
      <c r="T286" s="660" t="str">
        <f t="shared" si="24"/>
        <v>204730</v>
      </c>
      <c r="U286" s="660" t="str">
        <f t="shared" si="25"/>
        <v>20473</v>
      </c>
      <c r="V286" s="660" t="str">
        <f t="shared" si="26"/>
        <v>2047</v>
      </c>
      <c r="W286" s="660" t="str">
        <f t="shared" si="27"/>
        <v>204</v>
      </c>
      <c r="X286" s="660" t="str">
        <f t="shared" si="28"/>
        <v>20</v>
      </c>
      <c r="Y286" s="660" t="str">
        <f t="shared" si="29"/>
        <v>2</v>
      </c>
    </row>
    <row r="287" spans="1:25" ht="16" x14ac:dyDescent="0.2">
      <c r="A287" s="695">
        <v>251211000</v>
      </c>
      <c r="B287" s="679" t="s">
        <v>3534</v>
      </c>
      <c r="C287" s="705">
        <v>104617620455</v>
      </c>
      <c r="D287" s="705">
        <v>105206335441</v>
      </c>
      <c r="E287" s="705"/>
      <c r="F287" s="705">
        <v>4319468005</v>
      </c>
      <c r="S287" s="660"/>
      <c r="T287" s="660" t="str">
        <f t="shared" si="24"/>
        <v>251211</v>
      </c>
      <c r="U287" s="660" t="str">
        <f t="shared" si="25"/>
        <v>25121</v>
      </c>
      <c r="V287" s="660" t="str">
        <f t="shared" si="26"/>
        <v>2512</v>
      </c>
      <c r="W287" s="660" t="str">
        <f t="shared" si="27"/>
        <v>251</v>
      </c>
      <c r="X287" s="660" t="str">
        <f t="shared" si="28"/>
        <v>25</v>
      </c>
      <c r="Y287" s="660" t="str">
        <f t="shared" si="29"/>
        <v>2</v>
      </c>
    </row>
    <row r="288" spans="1:25" ht="16" x14ac:dyDescent="0.2">
      <c r="A288" s="695">
        <v>251212000</v>
      </c>
      <c r="B288" s="679" t="s">
        <v>3535</v>
      </c>
      <c r="C288" s="705">
        <v>2119630286</v>
      </c>
      <c r="D288" s="705">
        <v>2128228575</v>
      </c>
      <c r="E288" s="705"/>
      <c r="F288" s="705">
        <v>40529998</v>
      </c>
      <c r="S288" s="660"/>
      <c r="T288" s="660" t="str">
        <f t="shared" si="24"/>
        <v>251212</v>
      </c>
      <c r="U288" s="660" t="str">
        <f t="shared" si="25"/>
        <v>25121</v>
      </c>
      <c r="V288" s="660" t="str">
        <f t="shared" si="26"/>
        <v>2512</v>
      </c>
      <c r="W288" s="660" t="str">
        <f t="shared" si="27"/>
        <v>251</v>
      </c>
      <c r="X288" s="660" t="str">
        <f t="shared" si="28"/>
        <v>25</v>
      </c>
      <c r="Y288" s="660" t="str">
        <f t="shared" si="29"/>
        <v>2</v>
      </c>
    </row>
    <row r="289" spans="1:25" ht="16" x14ac:dyDescent="0.2">
      <c r="A289" s="679">
        <v>251260000</v>
      </c>
      <c r="B289" s="679" t="s">
        <v>3536</v>
      </c>
      <c r="C289" s="705"/>
      <c r="D289" s="705"/>
      <c r="E289" s="705"/>
      <c r="F289" s="705"/>
      <c r="S289" s="660"/>
      <c r="T289" s="660" t="str">
        <f t="shared" si="24"/>
        <v>251260</v>
      </c>
      <c r="U289" s="660" t="str">
        <f t="shared" si="25"/>
        <v>25126</v>
      </c>
      <c r="V289" s="660" t="str">
        <f t="shared" si="26"/>
        <v>2512</v>
      </c>
      <c r="W289" s="660" t="str">
        <f t="shared" si="27"/>
        <v>251</v>
      </c>
      <c r="X289" s="660" t="str">
        <f t="shared" si="28"/>
        <v>25</v>
      </c>
      <c r="Y289" s="660" t="str">
        <f t="shared" si="29"/>
        <v>2</v>
      </c>
    </row>
    <row r="290" spans="1:25" ht="16" x14ac:dyDescent="0.2">
      <c r="A290" s="679">
        <v>252111000</v>
      </c>
      <c r="B290" s="679" t="s">
        <v>3537</v>
      </c>
      <c r="C290" s="705">
        <v>3108000</v>
      </c>
      <c r="D290" s="705">
        <v>1568000</v>
      </c>
      <c r="E290" s="705"/>
      <c r="F290" s="705">
        <v>741895</v>
      </c>
      <c r="S290" s="660"/>
      <c r="T290" s="660" t="str">
        <f t="shared" si="24"/>
        <v>252111</v>
      </c>
      <c r="U290" s="660" t="str">
        <f t="shared" si="25"/>
        <v>25211</v>
      </c>
      <c r="V290" s="660" t="str">
        <f t="shared" si="26"/>
        <v>2521</v>
      </c>
      <c r="W290" s="660" t="str">
        <f t="shared" si="27"/>
        <v>252</v>
      </c>
      <c r="X290" s="660" t="str">
        <f t="shared" si="28"/>
        <v>25</v>
      </c>
      <c r="Y290" s="660" t="str">
        <f t="shared" si="29"/>
        <v>2</v>
      </c>
    </row>
    <row r="291" spans="1:25" ht="16" x14ac:dyDescent="0.2">
      <c r="A291" s="679">
        <v>252112000</v>
      </c>
      <c r="B291" s="679" t="s">
        <v>3538</v>
      </c>
      <c r="C291" s="705"/>
      <c r="D291" s="705"/>
      <c r="E291" s="705"/>
      <c r="F291" s="705"/>
      <c r="S291" s="660"/>
      <c r="T291" s="660" t="str">
        <f t="shared" si="24"/>
        <v>252112</v>
      </c>
      <c r="U291" s="660" t="str">
        <f t="shared" si="25"/>
        <v>25211</v>
      </c>
      <c r="V291" s="660" t="str">
        <f t="shared" si="26"/>
        <v>2521</v>
      </c>
      <c r="W291" s="660" t="str">
        <f t="shared" si="27"/>
        <v>252</v>
      </c>
      <c r="X291" s="660" t="str">
        <f t="shared" si="28"/>
        <v>25</v>
      </c>
      <c r="Y291" s="660" t="str">
        <f t="shared" si="29"/>
        <v>2</v>
      </c>
    </row>
    <row r="292" spans="1:25" ht="16" x14ac:dyDescent="0.2">
      <c r="A292" s="679">
        <v>252113000</v>
      </c>
      <c r="B292" s="679" t="s">
        <v>3539</v>
      </c>
      <c r="C292" s="705">
        <v>5975000</v>
      </c>
      <c r="D292" s="705">
        <v>5475000</v>
      </c>
      <c r="E292" s="705"/>
      <c r="F292" s="705">
        <v>-500000</v>
      </c>
      <c r="S292" s="660"/>
      <c r="T292" s="660" t="str">
        <f t="shared" si="24"/>
        <v>252113</v>
      </c>
      <c r="U292" s="660" t="str">
        <f t="shared" si="25"/>
        <v>25211</v>
      </c>
      <c r="V292" s="660" t="str">
        <f t="shared" si="26"/>
        <v>2521</v>
      </c>
      <c r="W292" s="660" t="str">
        <f t="shared" si="27"/>
        <v>252</v>
      </c>
      <c r="X292" s="660" t="str">
        <f t="shared" si="28"/>
        <v>25</v>
      </c>
      <c r="Y292" s="660" t="str">
        <f t="shared" si="29"/>
        <v>2</v>
      </c>
    </row>
    <row r="293" spans="1:25" ht="16" x14ac:dyDescent="0.2">
      <c r="A293" s="679">
        <v>252114000</v>
      </c>
      <c r="B293" s="679" t="s">
        <v>3540</v>
      </c>
      <c r="C293" s="705">
        <v>13482559</v>
      </c>
      <c r="D293" s="705">
        <v>13453940</v>
      </c>
      <c r="E293" s="705"/>
      <c r="F293" s="705">
        <v>1942866</v>
      </c>
      <c r="S293" s="660"/>
      <c r="T293" s="660" t="str">
        <f t="shared" si="24"/>
        <v>252114</v>
      </c>
      <c r="U293" s="660" t="str">
        <f t="shared" si="25"/>
        <v>25211</v>
      </c>
      <c r="V293" s="660" t="str">
        <f t="shared" si="26"/>
        <v>2521</v>
      </c>
      <c r="W293" s="660" t="str">
        <f t="shared" si="27"/>
        <v>252</v>
      </c>
      <c r="X293" s="660" t="str">
        <f t="shared" si="28"/>
        <v>25</v>
      </c>
      <c r="Y293" s="660" t="str">
        <f t="shared" si="29"/>
        <v>2</v>
      </c>
    </row>
    <row r="294" spans="1:25" ht="16" x14ac:dyDescent="0.2">
      <c r="A294" s="679">
        <v>252115000</v>
      </c>
      <c r="B294" s="679" t="s">
        <v>3541</v>
      </c>
      <c r="C294" s="705">
        <v>134170908</v>
      </c>
      <c r="D294" s="705">
        <v>119977696</v>
      </c>
      <c r="E294" s="705"/>
      <c r="F294" s="705">
        <v>60841867</v>
      </c>
      <c r="S294" s="660"/>
      <c r="T294" s="660" t="str">
        <f t="shared" si="24"/>
        <v>252115</v>
      </c>
      <c r="U294" s="660" t="str">
        <f t="shared" si="25"/>
        <v>25211</v>
      </c>
      <c r="V294" s="660" t="str">
        <f t="shared" si="26"/>
        <v>2521</v>
      </c>
      <c r="W294" s="660" t="str">
        <f t="shared" si="27"/>
        <v>252</v>
      </c>
      <c r="X294" s="660" t="str">
        <f t="shared" si="28"/>
        <v>25</v>
      </c>
      <c r="Y294" s="660" t="str">
        <f t="shared" si="29"/>
        <v>2</v>
      </c>
    </row>
    <row r="295" spans="1:25" ht="16" x14ac:dyDescent="0.2">
      <c r="A295" s="679">
        <v>252116000</v>
      </c>
      <c r="B295" s="679" t="s">
        <v>3542</v>
      </c>
      <c r="C295" s="705">
        <v>1150000</v>
      </c>
      <c r="D295" s="705">
        <v>1456500</v>
      </c>
      <c r="E295" s="705"/>
      <c r="F295" s="705">
        <v>416500</v>
      </c>
      <c r="S295" s="660"/>
      <c r="T295" s="660" t="str">
        <f t="shared" si="24"/>
        <v>252116</v>
      </c>
      <c r="U295" s="660" t="str">
        <f t="shared" si="25"/>
        <v>25211</v>
      </c>
      <c r="V295" s="660" t="str">
        <f t="shared" si="26"/>
        <v>2521</v>
      </c>
      <c r="W295" s="660" t="str">
        <f t="shared" si="27"/>
        <v>252</v>
      </c>
      <c r="X295" s="660" t="str">
        <f t="shared" si="28"/>
        <v>25</v>
      </c>
      <c r="Y295" s="660" t="str">
        <f t="shared" si="29"/>
        <v>2</v>
      </c>
    </row>
    <row r="296" spans="1:25" ht="16" x14ac:dyDescent="0.2">
      <c r="A296" s="679">
        <v>252123000</v>
      </c>
      <c r="B296" s="679" t="s">
        <v>3543</v>
      </c>
      <c r="C296" s="705">
        <v>12000000</v>
      </c>
      <c r="D296" s="705">
        <v>224090000</v>
      </c>
      <c r="E296" s="705"/>
      <c r="F296" s="705">
        <v>212090000</v>
      </c>
      <c r="S296" s="660"/>
      <c r="T296" s="660" t="str">
        <f t="shared" si="24"/>
        <v>252123</v>
      </c>
      <c r="U296" s="660" t="str">
        <f t="shared" si="25"/>
        <v>25212</v>
      </c>
      <c r="V296" s="660" t="str">
        <f t="shared" si="26"/>
        <v>2521</v>
      </c>
      <c r="W296" s="660" t="str">
        <f t="shared" si="27"/>
        <v>252</v>
      </c>
      <c r="X296" s="660" t="str">
        <f t="shared" si="28"/>
        <v>25</v>
      </c>
      <c r="Y296" s="660" t="str">
        <f t="shared" si="29"/>
        <v>2</v>
      </c>
    </row>
    <row r="297" spans="1:25" ht="16" x14ac:dyDescent="0.2">
      <c r="A297" s="679">
        <v>252130000</v>
      </c>
      <c r="B297" s="679" t="s">
        <v>3544</v>
      </c>
      <c r="C297" s="705">
        <v>30000000</v>
      </c>
      <c r="D297" s="705"/>
      <c r="E297" s="705"/>
      <c r="F297" s="705">
        <v>15000000</v>
      </c>
      <c r="S297" s="660"/>
      <c r="T297" s="660" t="str">
        <f t="shared" si="24"/>
        <v>252130</v>
      </c>
      <c r="U297" s="660" t="str">
        <f t="shared" si="25"/>
        <v>25213</v>
      </c>
      <c r="V297" s="660" t="str">
        <f t="shared" si="26"/>
        <v>2521</v>
      </c>
      <c r="W297" s="660" t="str">
        <f t="shared" si="27"/>
        <v>252</v>
      </c>
      <c r="X297" s="660" t="str">
        <f t="shared" si="28"/>
        <v>25</v>
      </c>
      <c r="Y297" s="660" t="str">
        <f t="shared" si="29"/>
        <v>2</v>
      </c>
    </row>
    <row r="298" spans="1:25" ht="16" x14ac:dyDescent="0.2">
      <c r="A298" s="679">
        <v>252600000</v>
      </c>
      <c r="B298" s="679" t="s">
        <v>3536</v>
      </c>
      <c r="C298" s="705"/>
      <c r="D298" s="705"/>
      <c r="E298" s="705"/>
      <c r="F298" s="705"/>
      <c r="S298" s="660"/>
      <c r="T298" s="660" t="str">
        <f t="shared" si="24"/>
        <v>252600</v>
      </c>
      <c r="U298" s="660" t="str">
        <f t="shared" si="25"/>
        <v>25260</v>
      </c>
      <c r="V298" s="660" t="str">
        <f t="shared" si="26"/>
        <v>2526</v>
      </c>
      <c r="W298" s="660" t="str">
        <f t="shared" si="27"/>
        <v>252</v>
      </c>
      <c r="X298" s="660" t="str">
        <f t="shared" si="28"/>
        <v>25</v>
      </c>
      <c r="Y298" s="660" t="str">
        <f t="shared" si="29"/>
        <v>2</v>
      </c>
    </row>
    <row r="299" spans="1:25" ht="16" x14ac:dyDescent="0.2">
      <c r="A299" s="679">
        <v>253110000</v>
      </c>
      <c r="B299" s="679" t="s">
        <v>3545</v>
      </c>
      <c r="C299" s="705">
        <v>1172916824</v>
      </c>
      <c r="D299" s="705">
        <v>1196299658</v>
      </c>
      <c r="E299" s="705"/>
      <c r="F299" s="705">
        <v>486923252</v>
      </c>
      <c r="S299" s="660"/>
      <c r="T299" s="660" t="str">
        <f t="shared" si="24"/>
        <v>253110</v>
      </c>
      <c r="U299" s="660" t="str">
        <f t="shared" si="25"/>
        <v>25311</v>
      </c>
      <c r="V299" s="660" t="str">
        <f t="shared" si="26"/>
        <v>2531</v>
      </c>
      <c r="W299" s="660" t="str">
        <f t="shared" si="27"/>
        <v>253</v>
      </c>
      <c r="X299" s="660" t="str">
        <f t="shared" si="28"/>
        <v>25</v>
      </c>
      <c r="Y299" s="660" t="str">
        <f t="shared" si="29"/>
        <v>2</v>
      </c>
    </row>
    <row r="300" spans="1:25" ht="16" x14ac:dyDescent="0.2">
      <c r="A300" s="679">
        <v>254510000</v>
      </c>
      <c r="B300" s="679" t="s">
        <v>3546</v>
      </c>
      <c r="C300" s="705"/>
      <c r="D300" s="705"/>
      <c r="E300" s="705"/>
      <c r="F300" s="705"/>
      <c r="S300" s="660"/>
      <c r="T300" s="660" t="str">
        <f t="shared" si="24"/>
        <v>254510</v>
      </c>
      <c r="U300" s="660" t="str">
        <f t="shared" si="25"/>
        <v>25451</v>
      </c>
      <c r="V300" s="660" t="str">
        <f t="shared" si="26"/>
        <v>2545</v>
      </c>
      <c r="W300" s="660" t="str">
        <f t="shared" si="27"/>
        <v>254</v>
      </c>
      <c r="X300" s="660" t="str">
        <f t="shared" si="28"/>
        <v>25</v>
      </c>
      <c r="Y300" s="660" t="str">
        <f t="shared" si="29"/>
        <v>2</v>
      </c>
    </row>
    <row r="301" spans="1:25" ht="16" x14ac:dyDescent="0.2">
      <c r="A301" s="679">
        <v>254520000</v>
      </c>
      <c r="B301" s="679" t="s">
        <v>3547</v>
      </c>
      <c r="C301" s="705"/>
      <c r="D301" s="705"/>
      <c r="E301" s="705"/>
      <c r="F301" s="705"/>
      <c r="S301" s="660"/>
      <c r="T301" s="660" t="str">
        <f t="shared" si="24"/>
        <v>254520</v>
      </c>
      <c r="U301" s="660" t="str">
        <f t="shared" si="25"/>
        <v>25452</v>
      </c>
      <c r="V301" s="660" t="str">
        <f t="shared" si="26"/>
        <v>2545</v>
      </c>
      <c r="W301" s="660" t="str">
        <f t="shared" si="27"/>
        <v>254</v>
      </c>
      <c r="X301" s="660" t="str">
        <f t="shared" si="28"/>
        <v>25</v>
      </c>
      <c r="Y301" s="660" t="str">
        <f t="shared" si="29"/>
        <v>2</v>
      </c>
    </row>
    <row r="302" spans="1:25" ht="16" x14ac:dyDescent="0.2">
      <c r="A302" s="679">
        <v>254530000</v>
      </c>
      <c r="B302" s="679" t="s">
        <v>3548</v>
      </c>
      <c r="C302" s="705">
        <v>3594802841</v>
      </c>
      <c r="D302" s="705">
        <v>3930460149</v>
      </c>
      <c r="E302" s="705"/>
      <c r="F302" s="705">
        <v>2883582770</v>
      </c>
      <c r="S302" s="660"/>
      <c r="T302" s="660" t="str">
        <f t="shared" si="24"/>
        <v>254530</v>
      </c>
      <c r="U302" s="660" t="str">
        <f t="shared" si="25"/>
        <v>25453</v>
      </c>
      <c r="V302" s="660" t="str">
        <f t="shared" si="26"/>
        <v>2545</v>
      </c>
      <c r="W302" s="660" t="str">
        <f t="shared" si="27"/>
        <v>254</v>
      </c>
      <c r="X302" s="660" t="str">
        <f t="shared" si="28"/>
        <v>25</v>
      </c>
      <c r="Y302" s="660" t="str">
        <f t="shared" si="29"/>
        <v>2</v>
      </c>
    </row>
    <row r="303" spans="1:25" ht="16" x14ac:dyDescent="0.2">
      <c r="A303" s="679">
        <v>254540000</v>
      </c>
      <c r="B303" s="679" t="s">
        <v>3549</v>
      </c>
      <c r="C303" s="705"/>
      <c r="D303" s="705"/>
      <c r="E303" s="705"/>
      <c r="F303" s="705"/>
      <c r="S303" s="660"/>
      <c r="T303" s="660" t="str">
        <f t="shared" si="24"/>
        <v>254540</v>
      </c>
      <c r="U303" s="660" t="str">
        <f t="shared" si="25"/>
        <v>25454</v>
      </c>
      <c r="V303" s="660" t="str">
        <f t="shared" si="26"/>
        <v>2545</v>
      </c>
      <c r="W303" s="660" t="str">
        <f t="shared" si="27"/>
        <v>254</v>
      </c>
      <c r="X303" s="660" t="str">
        <f t="shared" si="28"/>
        <v>25</v>
      </c>
      <c r="Y303" s="660" t="str">
        <f t="shared" si="29"/>
        <v>2</v>
      </c>
    </row>
    <row r="304" spans="1:25" ht="16" x14ac:dyDescent="0.2">
      <c r="A304" s="679">
        <v>254550000</v>
      </c>
      <c r="B304" s="679" t="s">
        <v>3550</v>
      </c>
      <c r="C304" s="705"/>
      <c r="D304" s="705"/>
      <c r="E304" s="705"/>
      <c r="F304" s="705"/>
      <c r="S304" s="660"/>
      <c r="T304" s="660" t="str">
        <f t="shared" si="24"/>
        <v>254550</v>
      </c>
      <c r="U304" s="660" t="str">
        <f t="shared" si="25"/>
        <v>25455</v>
      </c>
      <c r="V304" s="660" t="str">
        <f t="shared" si="26"/>
        <v>2545</v>
      </c>
      <c r="W304" s="660" t="str">
        <f t="shared" si="27"/>
        <v>254</v>
      </c>
      <c r="X304" s="660" t="str">
        <f t="shared" si="28"/>
        <v>25</v>
      </c>
      <c r="Y304" s="660" t="str">
        <f t="shared" si="29"/>
        <v>2</v>
      </c>
    </row>
    <row r="305" spans="1:25" ht="16" x14ac:dyDescent="0.2">
      <c r="A305" s="679">
        <v>254600000</v>
      </c>
      <c r="B305" s="679" t="s">
        <v>3551</v>
      </c>
      <c r="C305" s="705">
        <v>36694019</v>
      </c>
      <c r="D305" s="705">
        <v>36694019</v>
      </c>
      <c r="E305" s="705"/>
      <c r="F305" s="705"/>
      <c r="S305" s="660"/>
      <c r="T305" s="660" t="str">
        <f t="shared" si="24"/>
        <v>254600</v>
      </c>
      <c r="U305" s="660" t="str">
        <f t="shared" si="25"/>
        <v>25460</v>
      </c>
      <c r="V305" s="660" t="str">
        <f t="shared" si="26"/>
        <v>2546</v>
      </c>
      <c r="W305" s="660" t="str">
        <f t="shared" si="27"/>
        <v>254</v>
      </c>
      <c r="X305" s="660" t="str">
        <f t="shared" si="28"/>
        <v>25</v>
      </c>
      <c r="Y305" s="660" t="str">
        <f t="shared" si="29"/>
        <v>2</v>
      </c>
    </row>
    <row r="306" spans="1:25" ht="16" x14ac:dyDescent="0.2">
      <c r="A306" s="679">
        <v>291000000</v>
      </c>
      <c r="B306" s="679" t="s">
        <v>3552</v>
      </c>
      <c r="C306" s="705"/>
      <c r="D306" s="705"/>
      <c r="E306" s="705"/>
      <c r="F306" s="705"/>
      <c r="S306" s="660"/>
      <c r="T306" s="660" t="str">
        <f t="shared" si="24"/>
        <v>291000</v>
      </c>
      <c r="U306" s="660" t="str">
        <f t="shared" si="25"/>
        <v>29100</v>
      </c>
      <c r="V306" s="660" t="str">
        <f t="shared" si="26"/>
        <v>2910</v>
      </c>
      <c r="W306" s="660" t="str">
        <f t="shared" si="27"/>
        <v>291</v>
      </c>
      <c r="X306" s="660" t="str">
        <f t="shared" si="28"/>
        <v>29</v>
      </c>
      <c r="Y306" s="660" t="str">
        <f t="shared" si="29"/>
        <v>2</v>
      </c>
    </row>
    <row r="307" spans="1:25" ht="16" x14ac:dyDescent="0.2">
      <c r="A307" s="679">
        <v>292100000</v>
      </c>
      <c r="B307" s="679" t="s">
        <v>3553</v>
      </c>
      <c r="C307" s="705"/>
      <c r="D307" s="705"/>
      <c r="E307" s="705"/>
      <c r="F307" s="705"/>
      <c r="S307" s="660"/>
      <c r="T307" s="660" t="str">
        <f t="shared" si="24"/>
        <v>292100</v>
      </c>
      <c r="U307" s="660" t="str">
        <f t="shared" si="25"/>
        <v>29210</v>
      </c>
      <c r="V307" s="660" t="str">
        <f t="shared" si="26"/>
        <v>2921</v>
      </c>
      <c r="W307" s="660" t="str">
        <f t="shared" si="27"/>
        <v>292</v>
      </c>
      <c r="X307" s="660" t="str">
        <f t="shared" si="28"/>
        <v>29</v>
      </c>
      <c r="Y307" s="660" t="str">
        <f t="shared" si="29"/>
        <v>2</v>
      </c>
    </row>
    <row r="308" spans="1:25" ht="16" x14ac:dyDescent="0.2">
      <c r="A308" s="679">
        <v>292200000</v>
      </c>
      <c r="B308" s="679" t="s">
        <v>3554</v>
      </c>
      <c r="C308" s="705"/>
      <c r="D308" s="705"/>
      <c r="E308" s="705"/>
      <c r="F308" s="705"/>
      <c r="S308" s="660"/>
      <c r="T308" s="660" t="str">
        <f t="shared" si="24"/>
        <v>292200</v>
      </c>
      <c r="U308" s="660" t="str">
        <f t="shared" si="25"/>
        <v>29220</v>
      </c>
      <c r="V308" s="660" t="str">
        <f t="shared" si="26"/>
        <v>2922</v>
      </c>
      <c r="W308" s="660" t="str">
        <f t="shared" si="27"/>
        <v>292</v>
      </c>
      <c r="X308" s="660" t="str">
        <f t="shared" si="28"/>
        <v>29</v>
      </c>
      <c r="Y308" s="660" t="str">
        <f t="shared" si="29"/>
        <v>2</v>
      </c>
    </row>
    <row r="309" spans="1:25" ht="16" x14ac:dyDescent="0.2">
      <c r="A309" s="679">
        <v>293000000</v>
      </c>
      <c r="B309" s="679" t="s">
        <v>3555</v>
      </c>
      <c r="C309" s="705">
        <v>3046047746</v>
      </c>
      <c r="D309" s="705">
        <v>2750457971</v>
      </c>
      <c r="E309" s="705">
        <v>2545060361</v>
      </c>
      <c r="F309" s="705"/>
      <c r="S309" s="660"/>
      <c r="T309" s="660" t="str">
        <f t="shared" si="24"/>
        <v>293000</v>
      </c>
      <c r="U309" s="660" t="str">
        <f t="shared" si="25"/>
        <v>29300</v>
      </c>
      <c r="V309" s="660" t="str">
        <f t="shared" si="26"/>
        <v>2930</v>
      </c>
      <c r="W309" s="660" t="str">
        <f t="shared" si="27"/>
        <v>293</v>
      </c>
      <c r="X309" s="660" t="str">
        <f t="shared" si="28"/>
        <v>29</v>
      </c>
      <c r="Y309" s="660" t="str">
        <f t="shared" si="29"/>
        <v>2</v>
      </c>
    </row>
    <row r="310" spans="1:25" ht="16" x14ac:dyDescent="0.2">
      <c r="A310" s="679">
        <v>294000000</v>
      </c>
      <c r="B310" s="679" t="s">
        <v>3556</v>
      </c>
      <c r="C310" s="705"/>
      <c r="D310" s="705"/>
      <c r="E310" s="705"/>
      <c r="F310" s="705"/>
      <c r="S310" s="660"/>
      <c r="T310" s="660" t="str">
        <f t="shared" si="24"/>
        <v>294000</v>
      </c>
      <c r="U310" s="660" t="str">
        <f t="shared" si="25"/>
        <v>29400</v>
      </c>
      <c r="V310" s="660" t="str">
        <f t="shared" si="26"/>
        <v>2940</v>
      </c>
      <c r="W310" s="660" t="str">
        <f t="shared" si="27"/>
        <v>294</v>
      </c>
      <c r="X310" s="660" t="str">
        <f t="shared" si="28"/>
        <v>29</v>
      </c>
      <c r="Y310" s="660" t="str">
        <f t="shared" si="29"/>
        <v>2</v>
      </c>
    </row>
    <row r="311" spans="1:25" ht="16" x14ac:dyDescent="0.2">
      <c r="A311" s="679">
        <v>299110000</v>
      </c>
      <c r="B311" s="679" t="s">
        <v>3557</v>
      </c>
      <c r="C311" s="705"/>
      <c r="D311" s="705"/>
      <c r="E311" s="705"/>
      <c r="F311" s="705"/>
      <c r="S311" s="660"/>
      <c r="T311" s="660" t="str">
        <f t="shared" si="24"/>
        <v>299110</v>
      </c>
      <c r="U311" s="660" t="str">
        <f t="shared" si="25"/>
        <v>29911</v>
      </c>
      <c r="V311" s="660" t="str">
        <f t="shared" si="26"/>
        <v>2991</v>
      </c>
      <c r="W311" s="660" t="str">
        <f t="shared" si="27"/>
        <v>299</v>
      </c>
      <c r="X311" s="660" t="str">
        <f t="shared" si="28"/>
        <v>29</v>
      </c>
      <c r="Y311" s="660" t="str">
        <f t="shared" si="29"/>
        <v>2</v>
      </c>
    </row>
    <row r="312" spans="1:25" ht="16" x14ac:dyDescent="0.2">
      <c r="A312" s="679">
        <v>299120000</v>
      </c>
      <c r="B312" s="679" t="s">
        <v>3558</v>
      </c>
      <c r="C312" s="705">
        <v>1378227196</v>
      </c>
      <c r="D312" s="705">
        <v>1364047560</v>
      </c>
      <c r="E312" s="705"/>
      <c r="F312" s="705">
        <v>141309782</v>
      </c>
      <c r="S312" s="660"/>
      <c r="T312" s="660" t="str">
        <f t="shared" si="24"/>
        <v>299120</v>
      </c>
      <c r="U312" s="660" t="str">
        <f t="shared" si="25"/>
        <v>29912</v>
      </c>
      <c r="V312" s="660" t="str">
        <f t="shared" si="26"/>
        <v>2991</v>
      </c>
      <c r="W312" s="660" t="str">
        <f t="shared" si="27"/>
        <v>299</v>
      </c>
      <c r="X312" s="660" t="str">
        <f t="shared" si="28"/>
        <v>29</v>
      </c>
      <c r="Y312" s="660" t="str">
        <f t="shared" si="29"/>
        <v>2</v>
      </c>
    </row>
    <row r="313" spans="1:25" ht="16" x14ac:dyDescent="0.2">
      <c r="A313" s="679">
        <v>299200000</v>
      </c>
      <c r="B313" s="679" t="s">
        <v>3559</v>
      </c>
      <c r="C313" s="705">
        <v>3682970151</v>
      </c>
      <c r="D313" s="705">
        <v>3592446417</v>
      </c>
      <c r="E313" s="705"/>
      <c r="F313" s="705">
        <v>656925998</v>
      </c>
      <c r="S313" s="660"/>
      <c r="T313" s="660" t="str">
        <f t="shared" si="24"/>
        <v>299200</v>
      </c>
      <c r="U313" s="660" t="str">
        <f t="shared" si="25"/>
        <v>29920</v>
      </c>
      <c r="V313" s="660" t="str">
        <f t="shared" si="26"/>
        <v>2992</v>
      </c>
      <c r="W313" s="660" t="str">
        <f t="shared" si="27"/>
        <v>299</v>
      </c>
      <c r="X313" s="660" t="str">
        <f t="shared" si="28"/>
        <v>29</v>
      </c>
      <c r="Y313" s="660" t="str">
        <f t="shared" si="29"/>
        <v>2</v>
      </c>
    </row>
    <row r="314" spans="1:25" ht="16" x14ac:dyDescent="0.2">
      <c r="A314" s="679">
        <v>299220000</v>
      </c>
      <c r="B314" s="679" t="s">
        <v>3560</v>
      </c>
      <c r="C314" s="705"/>
      <c r="D314" s="705"/>
      <c r="E314" s="705"/>
      <c r="F314" s="705"/>
      <c r="S314" s="660"/>
      <c r="T314" s="660" t="str">
        <f t="shared" si="24"/>
        <v>299220</v>
      </c>
      <c r="U314" s="660" t="str">
        <f t="shared" si="25"/>
        <v>29922</v>
      </c>
      <c r="V314" s="660" t="str">
        <f t="shared" si="26"/>
        <v>2992</v>
      </c>
      <c r="W314" s="660" t="str">
        <f t="shared" si="27"/>
        <v>299</v>
      </c>
      <c r="X314" s="660" t="str">
        <f t="shared" si="28"/>
        <v>29</v>
      </c>
      <c r="Y314" s="660" t="str">
        <f t="shared" si="29"/>
        <v>2</v>
      </c>
    </row>
    <row r="315" spans="1:25" ht="16" x14ac:dyDescent="0.2">
      <c r="A315" s="679">
        <v>299300000</v>
      </c>
      <c r="B315" s="679" t="s">
        <v>3561</v>
      </c>
      <c r="C315" s="705">
        <v>3516059172</v>
      </c>
      <c r="D315" s="705">
        <v>4037016842</v>
      </c>
      <c r="E315" s="705"/>
      <c r="F315" s="705">
        <v>1353273616</v>
      </c>
      <c r="S315" s="660"/>
      <c r="T315" s="660" t="str">
        <f t="shared" si="24"/>
        <v>299300</v>
      </c>
      <c r="U315" s="660" t="str">
        <f t="shared" si="25"/>
        <v>29930</v>
      </c>
      <c r="V315" s="660" t="str">
        <f t="shared" si="26"/>
        <v>2993</v>
      </c>
      <c r="W315" s="660" t="str">
        <f t="shared" si="27"/>
        <v>299</v>
      </c>
      <c r="X315" s="660" t="str">
        <f t="shared" si="28"/>
        <v>29</v>
      </c>
      <c r="Y315" s="660" t="str">
        <f t="shared" si="29"/>
        <v>2</v>
      </c>
    </row>
    <row r="316" spans="1:25" ht="16" x14ac:dyDescent="0.2">
      <c r="A316" s="679">
        <v>331210000</v>
      </c>
      <c r="B316" s="679" t="s">
        <v>3562</v>
      </c>
      <c r="C316" s="705">
        <v>213408746</v>
      </c>
      <c r="D316" s="705">
        <v>191955327</v>
      </c>
      <c r="E316" s="705">
        <v>112729126</v>
      </c>
      <c r="F316" s="705"/>
      <c r="S316" s="660"/>
      <c r="T316" s="660" t="str">
        <f t="shared" si="24"/>
        <v>331210</v>
      </c>
      <c r="U316" s="660" t="str">
        <f t="shared" si="25"/>
        <v>33121</v>
      </c>
      <c r="V316" s="660" t="str">
        <f t="shared" si="26"/>
        <v>3312</v>
      </c>
      <c r="W316" s="660" t="str">
        <f t="shared" si="27"/>
        <v>331</v>
      </c>
      <c r="X316" s="660" t="str">
        <f t="shared" si="28"/>
        <v>33</v>
      </c>
      <c r="Y316" s="660" t="str">
        <f t="shared" si="29"/>
        <v>3</v>
      </c>
    </row>
    <row r="317" spans="1:25" ht="16" x14ac:dyDescent="0.2">
      <c r="A317" s="679">
        <v>331211000</v>
      </c>
      <c r="B317" s="679" t="s">
        <v>3563</v>
      </c>
      <c r="C317" s="705">
        <v>128450867</v>
      </c>
      <c r="D317" s="705">
        <v>128063688</v>
      </c>
      <c r="E317" s="705">
        <v>387179</v>
      </c>
      <c r="F317" s="705"/>
      <c r="S317" s="660"/>
      <c r="T317" s="660" t="str">
        <f t="shared" si="24"/>
        <v>331211</v>
      </c>
      <c r="U317" s="660" t="str">
        <f t="shared" si="25"/>
        <v>33121</v>
      </c>
      <c r="V317" s="660" t="str">
        <f t="shared" si="26"/>
        <v>3312</v>
      </c>
      <c r="W317" s="660" t="str">
        <f t="shared" si="27"/>
        <v>331</v>
      </c>
      <c r="X317" s="660" t="str">
        <f t="shared" si="28"/>
        <v>33</v>
      </c>
      <c r="Y317" s="660" t="str">
        <f t="shared" si="29"/>
        <v>3</v>
      </c>
    </row>
    <row r="318" spans="1:25" ht="16" x14ac:dyDescent="0.2">
      <c r="A318" s="679">
        <v>331300000</v>
      </c>
      <c r="B318" s="679" t="s">
        <v>3564</v>
      </c>
      <c r="C318" s="705">
        <v>361016822</v>
      </c>
      <c r="D318" s="705">
        <v>338631568</v>
      </c>
      <c r="E318" s="705"/>
      <c r="F318" s="705"/>
      <c r="S318" s="660"/>
      <c r="T318" s="660" t="str">
        <f t="shared" si="24"/>
        <v>331300</v>
      </c>
      <c r="U318" s="660" t="str">
        <f t="shared" si="25"/>
        <v>33130</v>
      </c>
      <c r="V318" s="660" t="str">
        <f t="shared" si="26"/>
        <v>3313</v>
      </c>
      <c r="W318" s="660" t="str">
        <f t="shared" si="27"/>
        <v>331</v>
      </c>
      <c r="X318" s="660" t="str">
        <f t="shared" si="28"/>
        <v>33</v>
      </c>
      <c r="Y318" s="660" t="str">
        <f t="shared" si="29"/>
        <v>3</v>
      </c>
    </row>
    <row r="319" spans="1:25" ht="16" x14ac:dyDescent="0.2">
      <c r="A319" s="679">
        <v>331610000</v>
      </c>
      <c r="B319" s="679" t="s">
        <v>3565</v>
      </c>
      <c r="C319" s="705">
        <v>9270473112</v>
      </c>
      <c r="D319" s="705">
        <v>9270473112</v>
      </c>
      <c r="E319" s="705"/>
      <c r="F319" s="705"/>
      <c r="S319" s="660"/>
      <c r="T319" s="660" t="str">
        <f t="shared" si="24"/>
        <v>331610</v>
      </c>
      <c r="U319" s="660" t="str">
        <f t="shared" si="25"/>
        <v>33161</v>
      </c>
      <c r="V319" s="660" t="str">
        <f t="shared" si="26"/>
        <v>3316</v>
      </c>
      <c r="W319" s="660" t="str">
        <f t="shared" si="27"/>
        <v>331</v>
      </c>
      <c r="X319" s="660" t="str">
        <f t="shared" si="28"/>
        <v>33</v>
      </c>
      <c r="Y319" s="660" t="str">
        <f t="shared" si="29"/>
        <v>3</v>
      </c>
    </row>
    <row r="320" spans="1:25" ht="16" x14ac:dyDescent="0.2">
      <c r="A320" s="679">
        <v>331620000</v>
      </c>
      <c r="B320" s="679" t="s">
        <v>3566</v>
      </c>
      <c r="C320" s="705">
        <v>9924098694</v>
      </c>
      <c r="D320" s="705">
        <v>9924098694</v>
      </c>
      <c r="E320" s="705"/>
      <c r="F320" s="705"/>
      <c r="S320" s="660"/>
      <c r="T320" s="660" t="str">
        <f t="shared" si="24"/>
        <v>331620</v>
      </c>
      <c r="U320" s="660" t="str">
        <f t="shared" si="25"/>
        <v>33162</v>
      </c>
      <c r="V320" s="660" t="str">
        <f t="shared" si="26"/>
        <v>3316</v>
      </c>
      <c r="W320" s="660" t="str">
        <f t="shared" si="27"/>
        <v>331</v>
      </c>
      <c r="X320" s="660" t="str">
        <f t="shared" si="28"/>
        <v>33</v>
      </c>
      <c r="Y320" s="660" t="str">
        <f t="shared" si="29"/>
        <v>3</v>
      </c>
    </row>
    <row r="321" spans="1:267" ht="16" x14ac:dyDescent="0.2">
      <c r="A321" s="679">
        <v>331630000</v>
      </c>
      <c r="B321" s="679" t="s">
        <v>3567</v>
      </c>
      <c r="C321" s="705">
        <v>15770181773</v>
      </c>
      <c r="D321" s="705">
        <v>15770181773</v>
      </c>
      <c r="E321" s="705"/>
      <c r="F321" s="705"/>
      <c r="S321" s="660"/>
      <c r="T321" s="660" t="str">
        <f t="shared" si="24"/>
        <v>331630</v>
      </c>
      <c r="U321" s="660" t="str">
        <f t="shared" si="25"/>
        <v>33163</v>
      </c>
      <c r="V321" s="660" t="str">
        <f t="shared" si="26"/>
        <v>3316</v>
      </c>
      <c r="W321" s="660" t="str">
        <f t="shared" si="27"/>
        <v>331</v>
      </c>
      <c r="X321" s="660" t="str">
        <f t="shared" si="28"/>
        <v>33</v>
      </c>
      <c r="Y321" s="660" t="str">
        <f t="shared" si="29"/>
        <v>3</v>
      </c>
    </row>
    <row r="322" spans="1:267" ht="16" x14ac:dyDescent="0.2">
      <c r="A322" s="679">
        <v>331650000</v>
      </c>
      <c r="B322" s="679" t="s">
        <v>3568</v>
      </c>
      <c r="C322" s="705"/>
      <c r="D322" s="705"/>
      <c r="E322" s="705"/>
      <c r="F322" s="705"/>
      <c r="S322" s="660"/>
      <c r="T322" s="660" t="str">
        <f t="shared" si="24"/>
        <v>331650</v>
      </c>
      <c r="U322" s="660" t="str">
        <f t="shared" si="25"/>
        <v>33165</v>
      </c>
      <c r="V322" s="660" t="str">
        <f t="shared" si="26"/>
        <v>3316</v>
      </c>
      <c r="W322" s="660" t="str">
        <f t="shared" si="27"/>
        <v>331</v>
      </c>
      <c r="X322" s="660" t="str">
        <f t="shared" si="28"/>
        <v>33</v>
      </c>
      <c r="Y322" s="660" t="str">
        <f t="shared" si="29"/>
        <v>3</v>
      </c>
    </row>
    <row r="323" spans="1:267" ht="16" x14ac:dyDescent="0.2">
      <c r="A323" s="679">
        <v>331660000</v>
      </c>
      <c r="B323" s="679" t="s">
        <v>3569</v>
      </c>
      <c r="C323" s="705">
        <v>304753727</v>
      </c>
      <c r="D323" s="705">
        <v>334459509</v>
      </c>
      <c r="E323" s="705">
        <v>117014566</v>
      </c>
      <c r="F323" s="705"/>
      <c r="S323" s="660"/>
      <c r="T323" s="660" t="str">
        <f t="shared" si="24"/>
        <v>331660</v>
      </c>
      <c r="U323" s="660" t="str">
        <f t="shared" si="25"/>
        <v>33166</v>
      </c>
      <c r="V323" s="660" t="str">
        <f t="shared" si="26"/>
        <v>3316</v>
      </c>
      <c r="W323" s="660" t="str">
        <f t="shared" si="27"/>
        <v>331</v>
      </c>
      <c r="X323" s="660" t="str">
        <f t="shared" si="28"/>
        <v>33</v>
      </c>
      <c r="Y323" s="660" t="str">
        <f t="shared" si="29"/>
        <v>3</v>
      </c>
    </row>
    <row r="324" spans="1:267" ht="16" x14ac:dyDescent="0.2">
      <c r="A324" s="679">
        <v>331662000</v>
      </c>
      <c r="B324" s="679" t="s">
        <v>3570</v>
      </c>
      <c r="C324" s="705"/>
      <c r="D324" s="705"/>
      <c r="E324" s="705"/>
      <c r="F324" s="705"/>
      <c r="S324" s="660"/>
      <c r="T324" s="660" t="str">
        <f t="shared" ref="T324:T387" si="30">IF(LEN($A324)&gt;=2,LEFT($A324,6),"")</f>
        <v>331662</v>
      </c>
      <c r="U324" s="660" t="str">
        <f t="shared" ref="U324:U387" si="31">IF(LEN($A324)&gt;=2,LEFT($A324,5),"")</f>
        <v>33166</v>
      </c>
      <c r="V324" s="660" t="str">
        <f t="shared" ref="V324:V387" si="32">IF(LEN($A324)&gt;=2,LEFT($A324,4),"")</f>
        <v>3316</v>
      </c>
      <c r="W324" s="660" t="str">
        <f t="shared" ref="W324:W387" si="33">IF(LEN($A324)&gt;=2,LEFT($A324,3),"")</f>
        <v>331</v>
      </c>
      <c r="X324" s="660" t="str">
        <f t="shared" ref="X324:X387" si="34">IF(LEN($A324)&gt;=2,LEFT($A324,2),"")</f>
        <v>33</v>
      </c>
      <c r="Y324" s="660" t="str">
        <f t="shared" ref="Y324:Y387" si="35">IF(LEN($A324)&gt;=2,LEFT($A324,1),"")</f>
        <v>3</v>
      </c>
      <c r="JG324" s="671">
        <v>881691833</v>
      </c>
    </row>
    <row r="325" spans="1:267" ht="16" x14ac:dyDescent="0.2">
      <c r="A325" s="679">
        <v>331680000</v>
      </c>
      <c r="B325" s="679" t="s">
        <v>3571</v>
      </c>
      <c r="C325" s="705"/>
      <c r="D325" s="705"/>
      <c r="E325" s="705"/>
      <c r="F325" s="705"/>
      <c r="S325" s="660"/>
      <c r="T325" s="660" t="str">
        <f t="shared" si="30"/>
        <v>331680</v>
      </c>
      <c r="U325" s="660" t="str">
        <f t="shared" si="31"/>
        <v>33168</v>
      </c>
      <c r="V325" s="660" t="str">
        <f t="shared" si="32"/>
        <v>3316</v>
      </c>
      <c r="W325" s="660" t="str">
        <f t="shared" si="33"/>
        <v>331</v>
      </c>
      <c r="X325" s="660" t="str">
        <f t="shared" si="34"/>
        <v>33</v>
      </c>
      <c r="Y325" s="660" t="str">
        <f t="shared" si="35"/>
        <v>3</v>
      </c>
      <c r="JG325" s="671">
        <v>879283396.07000029</v>
      </c>
    </row>
    <row r="326" spans="1:267" ht="16" x14ac:dyDescent="0.2">
      <c r="A326" s="679">
        <v>331690000</v>
      </c>
      <c r="B326" s="679" t="s">
        <v>3572</v>
      </c>
      <c r="C326" s="705"/>
      <c r="D326" s="705"/>
      <c r="E326" s="705"/>
      <c r="F326" s="705"/>
      <c r="S326" s="660"/>
      <c r="T326" s="660" t="str">
        <f t="shared" si="30"/>
        <v>331690</v>
      </c>
      <c r="U326" s="660" t="str">
        <f t="shared" si="31"/>
        <v>33169</v>
      </c>
      <c r="V326" s="660" t="str">
        <f t="shared" si="32"/>
        <v>3316</v>
      </c>
      <c r="W326" s="660" t="str">
        <f t="shared" si="33"/>
        <v>331</v>
      </c>
      <c r="X326" s="660" t="str">
        <f t="shared" si="34"/>
        <v>33</v>
      </c>
      <c r="Y326" s="660" t="str">
        <f t="shared" si="35"/>
        <v>3</v>
      </c>
      <c r="JG326" s="671">
        <f>+JG324-JG325</f>
        <v>2408436.9299997091</v>
      </c>
    </row>
    <row r="327" spans="1:267" ht="16" x14ac:dyDescent="0.2">
      <c r="A327" s="679">
        <v>331691000</v>
      </c>
      <c r="B327" s="679" t="s">
        <v>3573</v>
      </c>
      <c r="C327" s="705"/>
      <c r="D327" s="705"/>
      <c r="E327" s="705"/>
      <c r="F327" s="705"/>
      <c r="S327" s="660"/>
      <c r="T327" s="660" t="str">
        <f t="shared" si="30"/>
        <v>331691</v>
      </c>
      <c r="U327" s="660" t="str">
        <f t="shared" si="31"/>
        <v>33169</v>
      </c>
      <c r="V327" s="660" t="str">
        <f t="shared" si="32"/>
        <v>3316</v>
      </c>
      <c r="W327" s="660" t="str">
        <f t="shared" si="33"/>
        <v>331</v>
      </c>
      <c r="X327" s="660" t="str">
        <f t="shared" si="34"/>
        <v>33</v>
      </c>
      <c r="Y327" s="660" t="str">
        <f t="shared" si="35"/>
        <v>3</v>
      </c>
    </row>
    <row r="328" spans="1:267" ht="16" x14ac:dyDescent="0.2">
      <c r="A328" s="679">
        <v>331692000</v>
      </c>
      <c r="B328" s="679" t="s">
        <v>3574</v>
      </c>
      <c r="C328" s="705">
        <v>7176407823</v>
      </c>
      <c r="D328" s="705">
        <v>7176407823</v>
      </c>
      <c r="E328" s="705"/>
      <c r="F328" s="705"/>
      <c r="S328" s="660"/>
      <c r="T328" s="660" t="str">
        <f t="shared" si="30"/>
        <v>331692</v>
      </c>
      <c r="U328" s="660" t="str">
        <f t="shared" si="31"/>
        <v>33169</v>
      </c>
      <c r="V328" s="660" t="str">
        <f t="shared" si="32"/>
        <v>3316</v>
      </c>
      <c r="W328" s="660" t="str">
        <f t="shared" si="33"/>
        <v>331</v>
      </c>
      <c r="X328" s="660" t="str">
        <f t="shared" si="34"/>
        <v>33</v>
      </c>
      <c r="Y328" s="660" t="str">
        <f t="shared" si="35"/>
        <v>3</v>
      </c>
    </row>
    <row r="329" spans="1:267" ht="16" x14ac:dyDescent="0.2">
      <c r="A329" s="679">
        <v>331693000</v>
      </c>
      <c r="B329" s="679" t="s">
        <v>3575</v>
      </c>
      <c r="C329" s="705">
        <v>278134856</v>
      </c>
      <c r="D329" s="705">
        <v>227118878</v>
      </c>
      <c r="E329" s="705">
        <v>51015978</v>
      </c>
      <c r="F329" s="705"/>
      <c r="S329" s="660"/>
      <c r="T329" s="660" t="str">
        <f t="shared" si="30"/>
        <v>331693</v>
      </c>
      <c r="U329" s="660" t="str">
        <f t="shared" si="31"/>
        <v>33169</v>
      </c>
      <c r="V329" s="660" t="str">
        <f t="shared" si="32"/>
        <v>3316</v>
      </c>
      <c r="W329" s="660" t="str">
        <f t="shared" si="33"/>
        <v>331</v>
      </c>
      <c r="X329" s="660" t="str">
        <f t="shared" si="34"/>
        <v>33</v>
      </c>
      <c r="Y329" s="660" t="str">
        <f t="shared" si="35"/>
        <v>3</v>
      </c>
    </row>
    <row r="330" spans="1:267" ht="16" x14ac:dyDescent="0.2">
      <c r="A330" s="679">
        <v>331694000</v>
      </c>
      <c r="B330" s="679" t="s">
        <v>3576</v>
      </c>
      <c r="C330" s="705">
        <v>833786739</v>
      </c>
      <c r="D330" s="705">
        <v>824138240</v>
      </c>
      <c r="E330" s="705">
        <v>9648499</v>
      </c>
      <c r="F330" s="705"/>
      <c r="S330" s="660"/>
      <c r="T330" s="660" t="str">
        <f t="shared" si="30"/>
        <v>331694</v>
      </c>
      <c r="U330" s="660" t="str">
        <f t="shared" si="31"/>
        <v>33169</v>
      </c>
      <c r="V330" s="660" t="str">
        <f t="shared" si="32"/>
        <v>3316</v>
      </c>
      <c r="W330" s="660" t="str">
        <f t="shared" si="33"/>
        <v>331</v>
      </c>
      <c r="X330" s="660" t="str">
        <f t="shared" si="34"/>
        <v>33</v>
      </c>
      <c r="Y330" s="660" t="str">
        <f t="shared" si="35"/>
        <v>3</v>
      </c>
      <c r="JG330" s="671" t="e">
        <f>#REF!-C330</f>
        <v>#REF!</v>
      </c>
    </row>
    <row r="331" spans="1:267" ht="16" x14ac:dyDescent="0.2">
      <c r="A331" s="679">
        <v>331990000</v>
      </c>
      <c r="B331" s="679" t="s">
        <v>3577</v>
      </c>
      <c r="C331" s="705">
        <v>1000000</v>
      </c>
      <c r="D331" s="705">
        <v>56354110</v>
      </c>
      <c r="E331" s="705"/>
      <c r="F331" s="705">
        <v>67584110</v>
      </c>
      <c r="S331" s="660"/>
      <c r="T331" s="660" t="str">
        <f t="shared" si="30"/>
        <v>331990</v>
      </c>
      <c r="U331" s="660" t="str">
        <f t="shared" si="31"/>
        <v>33199</v>
      </c>
      <c r="V331" s="660" t="str">
        <f t="shared" si="32"/>
        <v>3319</v>
      </c>
      <c r="W331" s="660" t="str">
        <f t="shared" si="33"/>
        <v>331</v>
      </c>
      <c r="X331" s="660" t="str">
        <f t="shared" si="34"/>
        <v>33</v>
      </c>
      <c r="Y331" s="660" t="str">
        <f t="shared" si="35"/>
        <v>3</v>
      </c>
    </row>
    <row r="332" spans="1:267" ht="16" x14ac:dyDescent="0.2">
      <c r="A332" s="679">
        <v>332120000</v>
      </c>
      <c r="B332" s="679" t="s">
        <v>3578</v>
      </c>
      <c r="C332" s="705"/>
      <c r="D332" s="705"/>
      <c r="E332" s="705"/>
      <c r="F332" s="705"/>
      <c r="S332" s="660"/>
      <c r="T332" s="660" t="str">
        <f t="shared" si="30"/>
        <v>332120</v>
      </c>
      <c r="U332" s="660" t="str">
        <f t="shared" si="31"/>
        <v>33212</v>
      </c>
      <c r="V332" s="660" t="str">
        <f t="shared" si="32"/>
        <v>3321</v>
      </c>
      <c r="W332" s="660" t="str">
        <f t="shared" si="33"/>
        <v>332</v>
      </c>
      <c r="X332" s="660" t="str">
        <f t="shared" si="34"/>
        <v>33</v>
      </c>
      <c r="Y332" s="660" t="str">
        <f t="shared" si="35"/>
        <v>3</v>
      </c>
    </row>
    <row r="333" spans="1:267" ht="16" x14ac:dyDescent="0.2">
      <c r="A333" s="679">
        <v>332210000</v>
      </c>
      <c r="B333" s="679" t="s">
        <v>3579</v>
      </c>
      <c r="C333" s="705">
        <v>1400555113</v>
      </c>
      <c r="D333" s="705">
        <v>1400555113</v>
      </c>
      <c r="E333" s="705"/>
      <c r="F333" s="705"/>
      <c r="S333" s="660"/>
      <c r="T333" s="660" t="str">
        <f t="shared" si="30"/>
        <v>332210</v>
      </c>
      <c r="U333" s="660" t="str">
        <f t="shared" si="31"/>
        <v>33221</v>
      </c>
      <c r="V333" s="660" t="str">
        <f t="shared" si="32"/>
        <v>3322</v>
      </c>
      <c r="W333" s="660" t="str">
        <f t="shared" si="33"/>
        <v>332</v>
      </c>
      <c r="X333" s="660" t="str">
        <f t="shared" si="34"/>
        <v>33</v>
      </c>
      <c r="Y333" s="660" t="str">
        <f t="shared" si="35"/>
        <v>3</v>
      </c>
    </row>
    <row r="334" spans="1:267" ht="16" x14ac:dyDescent="0.2">
      <c r="A334" s="679">
        <v>332230000</v>
      </c>
      <c r="B334" s="679" t="s">
        <v>3580</v>
      </c>
      <c r="C334" s="705">
        <v>64623028</v>
      </c>
      <c r="D334" s="705">
        <v>64623028</v>
      </c>
      <c r="E334" s="705"/>
      <c r="F334" s="705"/>
      <c r="S334" s="660"/>
      <c r="T334" s="660" t="str">
        <f t="shared" si="30"/>
        <v>332230</v>
      </c>
      <c r="U334" s="660" t="str">
        <f t="shared" si="31"/>
        <v>33223</v>
      </c>
      <c r="V334" s="660" t="str">
        <f t="shared" si="32"/>
        <v>3322</v>
      </c>
      <c r="W334" s="660" t="str">
        <f t="shared" si="33"/>
        <v>332</v>
      </c>
      <c r="X334" s="660" t="str">
        <f t="shared" si="34"/>
        <v>33</v>
      </c>
      <c r="Y334" s="660" t="str">
        <f t="shared" si="35"/>
        <v>3</v>
      </c>
    </row>
    <row r="335" spans="1:267" ht="16" x14ac:dyDescent="0.2">
      <c r="A335" s="679">
        <v>332240000</v>
      </c>
      <c r="B335" s="679" t="s">
        <v>3581</v>
      </c>
      <c r="C335" s="705">
        <v>120275</v>
      </c>
      <c r="D335" s="705">
        <v>2445692</v>
      </c>
      <c r="E335" s="705"/>
      <c r="F335" s="705">
        <v>11045797</v>
      </c>
      <c r="S335" s="660"/>
      <c r="T335" s="660" t="str">
        <f t="shared" si="30"/>
        <v>332240</v>
      </c>
      <c r="U335" s="660" t="str">
        <f t="shared" si="31"/>
        <v>33224</v>
      </c>
      <c r="V335" s="660" t="str">
        <f t="shared" si="32"/>
        <v>3322</v>
      </c>
      <c r="W335" s="660" t="str">
        <f t="shared" si="33"/>
        <v>332</v>
      </c>
      <c r="X335" s="660" t="str">
        <f t="shared" si="34"/>
        <v>33</v>
      </c>
      <c r="Y335" s="660" t="str">
        <f t="shared" si="35"/>
        <v>3</v>
      </c>
    </row>
    <row r="336" spans="1:267" ht="16" x14ac:dyDescent="0.2">
      <c r="A336" s="679">
        <v>332250000</v>
      </c>
      <c r="B336" s="679" t="s">
        <v>3582</v>
      </c>
      <c r="C336" s="705">
        <v>138324947</v>
      </c>
      <c r="D336" s="705">
        <v>138324947</v>
      </c>
      <c r="E336" s="705"/>
      <c r="F336" s="705"/>
      <c r="S336" s="660"/>
      <c r="T336" s="660" t="str">
        <f t="shared" si="30"/>
        <v>332250</v>
      </c>
      <c r="U336" s="660" t="str">
        <f t="shared" si="31"/>
        <v>33225</v>
      </c>
      <c r="V336" s="660" t="str">
        <f t="shared" si="32"/>
        <v>3322</v>
      </c>
      <c r="W336" s="660" t="str">
        <f t="shared" si="33"/>
        <v>332</v>
      </c>
      <c r="X336" s="660" t="str">
        <f t="shared" si="34"/>
        <v>33</v>
      </c>
      <c r="Y336" s="660" t="str">
        <f t="shared" si="35"/>
        <v>3</v>
      </c>
    </row>
    <row r="337" spans="1:25" ht="16" x14ac:dyDescent="0.2">
      <c r="A337" s="679">
        <v>332260000</v>
      </c>
      <c r="B337" s="679" t="s">
        <v>3583</v>
      </c>
      <c r="C337" s="705">
        <v>236459290</v>
      </c>
      <c r="D337" s="705">
        <v>359374914</v>
      </c>
      <c r="E337" s="705"/>
      <c r="F337" s="705">
        <v>310291452</v>
      </c>
      <c r="S337" s="660"/>
      <c r="T337" s="660" t="str">
        <f t="shared" si="30"/>
        <v>332260</v>
      </c>
      <c r="U337" s="660" t="str">
        <f t="shared" si="31"/>
        <v>33226</v>
      </c>
      <c r="V337" s="660" t="str">
        <f t="shared" si="32"/>
        <v>3322</v>
      </c>
      <c r="W337" s="660" t="str">
        <f t="shared" si="33"/>
        <v>332</v>
      </c>
      <c r="X337" s="660" t="str">
        <f t="shared" si="34"/>
        <v>33</v>
      </c>
      <c r="Y337" s="660" t="str">
        <f t="shared" si="35"/>
        <v>3</v>
      </c>
    </row>
    <row r="338" spans="1:25" ht="16" x14ac:dyDescent="0.2">
      <c r="A338" s="679">
        <v>332270000</v>
      </c>
      <c r="B338" s="679" t="s">
        <v>3584</v>
      </c>
      <c r="C338" s="705">
        <v>5483298</v>
      </c>
      <c r="D338" s="705">
        <v>5483298</v>
      </c>
      <c r="E338" s="705"/>
      <c r="F338" s="705"/>
      <c r="S338" s="660"/>
      <c r="T338" s="660" t="str">
        <f t="shared" si="30"/>
        <v>332270</v>
      </c>
      <c r="U338" s="660" t="str">
        <f t="shared" si="31"/>
        <v>33227</v>
      </c>
      <c r="V338" s="660" t="str">
        <f t="shared" si="32"/>
        <v>3322</v>
      </c>
      <c r="W338" s="660" t="str">
        <f t="shared" si="33"/>
        <v>332</v>
      </c>
      <c r="X338" s="660" t="str">
        <f t="shared" si="34"/>
        <v>33</v>
      </c>
      <c r="Y338" s="660" t="str">
        <f t="shared" si="35"/>
        <v>3</v>
      </c>
    </row>
    <row r="339" spans="1:25" ht="16" x14ac:dyDescent="0.2">
      <c r="A339" s="679">
        <v>332310000</v>
      </c>
      <c r="B339" s="679" t="s">
        <v>3585</v>
      </c>
      <c r="C339" s="705">
        <v>170175765</v>
      </c>
      <c r="D339" s="705">
        <v>170175765</v>
      </c>
      <c r="E339" s="705"/>
      <c r="F339" s="705"/>
      <c r="S339" s="660"/>
      <c r="T339" s="660" t="str">
        <f t="shared" si="30"/>
        <v>332310</v>
      </c>
      <c r="U339" s="660" t="str">
        <f t="shared" si="31"/>
        <v>33231</v>
      </c>
      <c r="V339" s="660" t="str">
        <f t="shared" si="32"/>
        <v>3323</v>
      </c>
      <c r="W339" s="660" t="str">
        <f t="shared" si="33"/>
        <v>332</v>
      </c>
      <c r="X339" s="660" t="str">
        <f t="shared" si="34"/>
        <v>33</v>
      </c>
      <c r="Y339" s="660" t="str">
        <f t="shared" si="35"/>
        <v>3</v>
      </c>
    </row>
    <row r="340" spans="1:25" ht="16" x14ac:dyDescent="0.2">
      <c r="A340" s="679">
        <v>332320000</v>
      </c>
      <c r="B340" s="679" t="s">
        <v>3586</v>
      </c>
      <c r="C340" s="705">
        <v>21063814</v>
      </c>
      <c r="D340" s="705">
        <v>21063814</v>
      </c>
      <c r="E340" s="705"/>
      <c r="F340" s="705"/>
      <c r="S340" s="660"/>
      <c r="T340" s="660" t="str">
        <f t="shared" si="30"/>
        <v>332320</v>
      </c>
      <c r="U340" s="660" t="str">
        <f t="shared" si="31"/>
        <v>33232</v>
      </c>
      <c r="V340" s="660" t="str">
        <f t="shared" si="32"/>
        <v>3323</v>
      </c>
      <c r="W340" s="660" t="str">
        <f t="shared" si="33"/>
        <v>332</v>
      </c>
      <c r="X340" s="660" t="str">
        <f t="shared" si="34"/>
        <v>33</v>
      </c>
      <c r="Y340" s="660" t="str">
        <f t="shared" si="35"/>
        <v>3</v>
      </c>
    </row>
    <row r="341" spans="1:25" ht="16" x14ac:dyDescent="0.2">
      <c r="A341" s="679">
        <v>332330000</v>
      </c>
      <c r="B341" s="679" t="s">
        <v>3587</v>
      </c>
      <c r="C341" s="705"/>
      <c r="D341" s="705"/>
      <c r="E341" s="705"/>
      <c r="F341" s="705"/>
      <c r="S341" s="660"/>
      <c r="T341" s="660" t="str">
        <f t="shared" si="30"/>
        <v>332330</v>
      </c>
      <c r="U341" s="660" t="str">
        <f t="shared" si="31"/>
        <v>33233</v>
      </c>
      <c r="V341" s="660" t="str">
        <f t="shared" si="32"/>
        <v>3323</v>
      </c>
      <c r="W341" s="660" t="str">
        <f t="shared" si="33"/>
        <v>332</v>
      </c>
      <c r="X341" s="660" t="str">
        <f t="shared" si="34"/>
        <v>33</v>
      </c>
      <c r="Y341" s="660" t="str">
        <f t="shared" si="35"/>
        <v>3</v>
      </c>
    </row>
    <row r="342" spans="1:25" ht="16" x14ac:dyDescent="0.2">
      <c r="A342" s="679">
        <v>332410000</v>
      </c>
      <c r="B342" s="679" t="s">
        <v>3588</v>
      </c>
      <c r="C342" s="705">
        <v>618006112</v>
      </c>
      <c r="D342" s="705">
        <v>610560907</v>
      </c>
      <c r="E342" s="705"/>
      <c r="F342" s="705">
        <v>31449156</v>
      </c>
      <c r="S342" s="660"/>
      <c r="T342" s="660" t="str">
        <f t="shared" si="30"/>
        <v>332410</v>
      </c>
      <c r="U342" s="660" t="str">
        <f t="shared" si="31"/>
        <v>33241</v>
      </c>
      <c r="V342" s="660" t="str">
        <f t="shared" si="32"/>
        <v>3324</v>
      </c>
      <c r="W342" s="660" t="str">
        <f t="shared" si="33"/>
        <v>332</v>
      </c>
      <c r="X342" s="660" t="str">
        <f t="shared" si="34"/>
        <v>33</v>
      </c>
      <c r="Y342" s="660" t="str">
        <f t="shared" si="35"/>
        <v>3</v>
      </c>
    </row>
    <row r="343" spans="1:25" ht="16" x14ac:dyDescent="0.2">
      <c r="A343" s="679">
        <v>332420000</v>
      </c>
      <c r="B343" s="679" t="s">
        <v>3589</v>
      </c>
      <c r="C343" s="705">
        <v>38835361</v>
      </c>
      <c r="D343" s="705">
        <v>38826880</v>
      </c>
      <c r="E343" s="705"/>
      <c r="F343" s="705">
        <v>153827</v>
      </c>
      <c r="S343" s="660"/>
      <c r="T343" s="660" t="str">
        <f t="shared" si="30"/>
        <v>332420</v>
      </c>
      <c r="U343" s="660" t="str">
        <f t="shared" si="31"/>
        <v>33242</v>
      </c>
      <c r="V343" s="660" t="str">
        <f t="shared" si="32"/>
        <v>3324</v>
      </c>
      <c r="W343" s="660" t="str">
        <f t="shared" si="33"/>
        <v>332</v>
      </c>
      <c r="X343" s="660" t="str">
        <f t="shared" si="34"/>
        <v>33</v>
      </c>
      <c r="Y343" s="660" t="str">
        <f t="shared" si="35"/>
        <v>3</v>
      </c>
    </row>
    <row r="344" spans="1:25" ht="16" x14ac:dyDescent="0.2">
      <c r="A344" s="679">
        <v>332421000</v>
      </c>
      <c r="B344" s="679" t="s">
        <v>3590</v>
      </c>
      <c r="C344" s="705">
        <v>50221929</v>
      </c>
      <c r="D344" s="705">
        <v>43748062</v>
      </c>
      <c r="E344" s="705"/>
      <c r="F344" s="705">
        <v>1123697</v>
      </c>
      <c r="S344" s="660"/>
      <c r="T344" s="660" t="str">
        <f t="shared" si="30"/>
        <v>332421</v>
      </c>
      <c r="U344" s="660" t="str">
        <f t="shared" si="31"/>
        <v>33242</v>
      </c>
      <c r="V344" s="660" t="str">
        <f t="shared" si="32"/>
        <v>3324</v>
      </c>
      <c r="W344" s="660" t="str">
        <f t="shared" si="33"/>
        <v>332</v>
      </c>
      <c r="X344" s="660" t="str">
        <f t="shared" si="34"/>
        <v>33</v>
      </c>
      <c r="Y344" s="660" t="str">
        <f t="shared" si="35"/>
        <v>3</v>
      </c>
    </row>
    <row r="345" spans="1:25" ht="16" x14ac:dyDescent="0.2">
      <c r="A345" s="679">
        <v>332422000</v>
      </c>
      <c r="B345" s="679" t="s">
        <v>3591</v>
      </c>
      <c r="C345" s="705">
        <v>76945015</v>
      </c>
      <c r="D345" s="705">
        <v>78173016</v>
      </c>
      <c r="E345" s="705"/>
      <c r="F345" s="705">
        <v>26247652</v>
      </c>
      <c r="S345" s="660"/>
      <c r="T345" s="660" t="str">
        <f t="shared" si="30"/>
        <v>332422</v>
      </c>
      <c r="U345" s="660" t="str">
        <f t="shared" si="31"/>
        <v>33242</v>
      </c>
      <c r="V345" s="660" t="str">
        <f t="shared" si="32"/>
        <v>3324</v>
      </c>
      <c r="W345" s="660" t="str">
        <f t="shared" si="33"/>
        <v>332</v>
      </c>
      <c r="X345" s="660" t="str">
        <f t="shared" si="34"/>
        <v>33</v>
      </c>
      <c r="Y345" s="660" t="str">
        <f t="shared" si="35"/>
        <v>3</v>
      </c>
    </row>
    <row r="346" spans="1:25" ht="16" x14ac:dyDescent="0.2">
      <c r="A346" s="679">
        <v>332430000</v>
      </c>
      <c r="B346" s="679" t="s">
        <v>3592</v>
      </c>
      <c r="C346" s="705">
        <v>7257581</v>
      </c>
      <c r="D346" s="705">
        <v>7107640</v>
      </c>
      <c r="E346" s="705"/>
      <c r="F346" s="705">
        <v>162164</v>
      </c>
      <c r="S346" s="660"/>
      <c r="T346" s="660" t="str">
        <f t="shared" si="30"/>
        <v>332430</v>
      </c>
      <c r="U346" s="660" t="str">
        <f t="shared" si="31"/>
        <v>33243</v>
      </c>
      <c r="V346" s="660" t="str">
        <f t="shared" si="32"/>
        <v>3324</v>
      </c>
      <c r="W346" s="660" t="str">
        <f t="shared" si="33"/>
        <v>332</v>
      </c>
      <c r="X346" s="660" t="str">
        <f t="shared" si="34"/>
        <v>33</v>
      </c>
      <c r="Y346" s="660" t="str">
        <f t="shared" si="35"/>
        <v>3</v>
      </c>
    </row>
    <row r="347" spans="1:25" ht="16" x14ac:dyDescent="0.2">
      <c r="A347" s="679">
        <v>332440000</v>
      </c>
      <c r="B347" s="679" t="s">
        <v>3593</v>
      </c>
      <c r="C347" s="705"/>
      <c r="D347" s="705"/>
      <c r="E347" s="705"/>
      <c r="F347" s="705">
        <v>97464</v>
      </c>
      <c r="S347" s="660"/>
      <c r="T347" s="660" t="str">
        <f t="shared" si="30"/>
        <v>332440</v>
      </c>
      <c r="U347" s="660" t="str">
        <f t="shared" si="31"/>
        <v>33244</v>
      </c>
      <c r="V347" s="660" t="str">
        <f t="shared" si="32"/>
        <v>3324</v>
      </c>
      <c r="W347" s="660" t="str">
        <f t="shared" si="33"/>
        <v>332</v>
      </c>
      <c r="X347" s="660" t="str">
        <f t="shared" si="34"/>
        <v>33</v>
      </c>
      <c r="Y347" s="660" t="str">
        <f t="shared" si="35"/>
        <v>3</v>
      </c>
    </row>
    <row r="348" spans="1:25" ht="16" x14ac:dyDescent="0.2">
      <c r="A348" s="679">
        <v>332441000</v>
      </c>
      <c r="B348" s="679" t="s">
        <v>3594</v>
      </c>
      <c r="C348" s="705">
        <v>464576</v>
      </c>
      <c r="D348" s="705">
        <v>926474</v>
      </c>
      <c r="E348" s="705"/>
      <c r="F348" s="705">
        <v>461898</v>
      </c>
      <c r="S348" s="660"/>
      <c r="T348" s="660" t="str">
        <f t="shared" si="30"/>
        <v>332441</v>
      </c>
      <c r="U348" s="660" t="str">
        <f t="shared" si="31"/>
        <v>33244</v>
      </c>
      <c r="V348" s="660" t="str">
        <f t="shared" si="32"/>
        <v>3324</v>
      </c>
      <c r="W348" s="660" t="str">
        <f t="shared" si="33"/>
        <v>332</v>
      </c>
      <c r="X348" s="660" t="str">
        <f t="shared" si="34"/>
        <v>33</v>
      </c>
      <c r="Y348" s="660" t="str">
        <f t="shared" si="35"/>
        <v>3</v>
      </c>
    </row>
    <row r="349" spans="1:25" ht="16" x14ac:dyDescent="0.2">
      <c r="A349" s="679">
        <v>332442000</v>
      </c>
      <c r="B349" s="679" t="s">
        <v>3595</v>
      </c>
      <c r="C349" s="705">
        <v>2478690</v>
      </c>
      <c r="D349" s="705">
        <v>4957230</v>
      </c>
      <c r="E349" s="705"/>
      <c r="F349" s="705">
        <v>2478540</v>
      </c>
      <c r="S349" s="660"/>
      <c r="T349" s="660" t="str">
        <f t="shared" si="30"/>
        <v>332442</v>
      </c>
      <c r="U349" s="660" t="str">
        <f t="shared" si="31"/>
        <v>33244</v>
      </c>
      <c r="V349" s="660" t="str">
        <f t="shared" si="32"/>
        <v>3324</v>
      </c>
      <c r="W349" s="660" t="str">
        <f t="shared" si="33"/>
        <v>332</v>
      </c>
      <c r="X349" s="660" t="str">
        <f t="shared" si="34"/>
        <v>33</v>
      </c>
      <c r="Y349" s="660" t="str">
        <f t="shared" si="35"/>
        <v>3</v>
      </c>
    </row>
    <row r="350" spans="1:25" ht="16" x14ac:dyDescent="0.2">
      <c r="A350" s="679">
        <v>332450000</v>
      </c>
      <c r="B350" s="679" t="s">
        <v>3596</v>
      </c>
      <c r="C350" s="705"/>
      <c r="D350" s="705"/>
      <c r="E350" s="705"/>
      <c r="F350" s="705"/>
      <c r="S350" s="660"/>
      <c r="T350" s="660" t="str">
        <f t="shared" si="30"/>
        <v>332450</v>
      </c>
      <c r="U350" s="660" t="str">
        <f t="shared" si="31"/>
        <v>33245</v>
      </c>
      <c r="V350" s="660" t="str">
        <f t="shared" si="32"/>
        <v>3324</v>
      </c>
      <c r="W350" s="660" t="str">
        <f t="shared" si="33"/>
        <v>332</v>
      </c>
      <c r="X350" s="660" t="str">
        <f t="shared" si="34"/>
        <v>33</v>
      </c>
      <c r="Y350" s="660" t="str">
        <f t="shared" si="35"/>
        <v>3</v>
      </c>
    </row>
    <row r="351" spans="1:25" ht="16" x14ac:dyDescent="0.2">
      <c r="A351" s="679">
        <v>332460000</v>
      </c>
      <c r="B351" s="679" t="s">
        <v>3597</v>
      </c>
      <c r="C351" s="705"/>
      <c r="D351" s="705"/>
      <c r="E351" s="705"/>
      <c r="F351" s="705"/>
      <c r="S351" s="660"/>
      <c r="T351" s="660" t="str">
        <f t="shared" si="30"/>
        <v>332460</v>
      </c>
      <c r="U351" s="660" t="str">
        <f t="shared" si="31"/>
        <v>33246</v>
      </c>
      <c r="V351" s="660" t="str">
        <f t="shared" si="32"/>
        <v>3324</v>
      </c>
      <c r="W351" s="660" t="str">
        <f t="shared" si="33"/>
        <v>332</v>
      </c>
      <c r="X351" s="660" t="str">
        <f t="shared" si="34"/>
        <v>33</v>
      </c>
      <c r="Y351" s="660" t="str">
        <f t="shared" si="35"/>
        <v>3</v>
      </c>
    </row>
    <row r="352" spans="1:25" ht="16" x14ac:dyDescent="0.2">
      <c r="A352" s="679">
        <v>332470000</v>
      </c>
      <c r="B352" s="679" t="s">
        <v>3598</v>
      </c>
      <c r="C352" s="705">
        <v>3254610</v>
      </c>
      <c r="D352" s="705">
        <v>3791816</v>
      </c>
      <c r="E352" s="705"/>
      <c r="F352" s="705">
        <v>537206</v>
      </c>
      <c r="S352" s="660"/>
      <c r="T352" s="660" t="str">
        <f t="shared" si="30"/>
        <v>332470</v>
      </c>
      <c r="U352" s="660" t="str">
        <f t="shared" si="31"/>
        <v>33247</v>
      </c>
      <c r="V352" s="660" t="str">
        <f t="shared" si="32"/>
        <v>3324</v>
      </c>
      <c r="W352" s="660" t="str">
        <f t="shared" si="33"/>
        <v>332</v>
      </c>
      <c r="X352" s="660" t="str">
        <f t="shared" si="34"/>
        <v>33</v>
      </c>
      <c r="Y352" s="660" t="str">
        <f t="shared" si="35"/>
        <v>3</v>
      </c>
    </row>
    <row r="353" spans="1:25" ht="16" x14ac:dyDescent="0.2">
      <c r="A353" s="679">
        <v>332480000</v>
      </c>
      <c r="B353" s="679" t="s">
        <v>3599</v>
      </c>
      <c r="C353" s="705">
        <v>7381253</v>
      </c>
      <c r="D353" s="705">
        <v>7380652</v>
      </c>
      <c r="E353" s="705"/>
      <c r="F353" s="705">
        <v>126250</v>
      </c>
      <c r="S353" s="660"/>
      <c r="T353" s="660" t="str">
        <f t="shared" si="30"/>
        <v>332480</v>
      </c>
      <c r="U353" s="660" t="str">
        <f t="shared" si="31"/>
        <v>33248</v>
      </c>
      <c r="V353" s="660" t="str">
        <f t="shared" si="32"/>
        <v>3324</v>
      </c>
      <c r="W353" s="660" t="str">
        <f t="shared" si="33"/>
        <v>332</v>
      </c>
      <c r="X353" s="660" t="str">
        <f t="shared" si="34"/>
        <v>33</v>
      </c>
      <c r="Y353" s="660" t="str">
        <f t="shared" si="35"/>
        <v>3</v>
      </c>
    </row>
    <row r="354" spans="1:25" ht="16" x14ac:dyDescent="0.2">
      <c r="A354" s="679">
        <v>332710000</v>
      </c>
      <c r="B354" s="679" t="s">
        <v>3600</v>
      </c>
      <c r="C354" s="705">
        <v>238473968</v>
      </c>
      <c r="D354" s="705">
        <v>242088384</v>
      </c>
      <c r="E354" s="705"/>
      <c r="F354" s="705">
        <v>8002590</v>
      </c>
      <c r="S354" s="660"/>
      <c r="T354" s="660" t="str">
        <f t="shared" si="30"/>
        <v>332710</v>
      </c>
      <c r="U354" s="660" t="str">
        <f t="shared" si="31"/>
        <v>33271</v>
      </c>
      <c r="V354" s="660" t="str">
        <f t="shared" si="32"/>
        <v>3327</v>
      </c>
      <c r="W354" s="660" t="str">
        <f t="shared" si="33"/>
        <v>332</v>
      </c>
      <c r="X354" s="660" t="str">
        <f t="shared" si="34"/>
        <v>33</v>
      </c>
      <c r="Y354" s="660" t="str">
        <f t="shared" si="35"/>
        <v>3</v>
      </c>
    </row>
    <row r="355" spans="1:25" ht="16" x14ac:dyDescent="0.2">
      <c r="A355" s="679">
        <v>332712000</v>
      </c>
      <c r="B355" s="679" t="s">
        <v>3601</v>
      </c>
      <c r="C355" s="705">
        <v>218759559</v>
      </c>
      <c r="D355" s="705">
        <v>210818849</v>
      </c>
      <c r="E355" s="705"/>
      <c r="F355" s="705">
        <v>12690590</v>
      </c>
      <c r="S355" s="660"/>
      <c r="T355" s="660" t="str">
        <f t="shared" si="30"/>
        <v>332712</v>
      </c>
      <c r="U355" s="660" t="str">
        <f t="shared" si="31"/>
        <v>33271</v>
      </c>
      <c r="V355" s="660" t="str">
        <f t="shared" si="32"/>
        <v>3327</v>
      </c>
      <c r="W355" s="660" t="str">
        <f t="shared" si="33"/>
        <v>332</v>
      </c>
      <c r="X355" s="660" t="str">
        <f t="shared" si="34"/>
        <v>33</v>
      </c>
      <c r="Y355" s="660" t="str">
        <f t="shared" si="35"/>
        <v>3</v>
      </c>
    </row>
    <row r="356" spans="1:25" ht="16" x14ac:dyDescent="0.2">
      <c r="A356" s="679">
        <v>332713000</v>
      </c>
      <c r="B356" s="679" t="s">
        <v>3602</v>
      </c>
      <c r="C356" s="705"/>
      <c r="D356" s="705"/>
      <c r="E356" s="705"/>
      <c r="F356" s="705">
        <v>8512</v>
      </c>
      <c r="S356" s="660"/>
      <c r="T356" s="660" t="str">
        <f t="shared" si="30"/>
        <v>332713</v>
      </c>
      <c r="U356" s="660" t="str">
        <f t="shared" si="31"/>
        <v>33271</v>
      </c>
      <c r="V356" s="660" t="str">
        <f t="shared" si="32"/>
        <v>3327</v>
      </c>
      <c r="W356" s="660" t="str">
        <f t="shared" si="33"/>
        <v>332</v>
      </c>
      <c r="X356" s="660" t="str">
        <f t="shared" si="34"/>
        <v>33</v>
      </c>
      <c r="Y356" s="660" t="str">
        <f t="shared" si="35"/>
        <v>3</v>
      </c>
    </row>
    <row r="357" spans="1:25" ht="16" x14ac:dyDescent="0.2">
      <c r="A357" s="679">
        <v>332714000</v>
      </c>
      <c r="B357" s="679" t="s">
        <v>3603</v>
      </c>
      <c r="C357" s="705">
        <v>236402873</v>
      </c>
      <c r="D357" s="705">
        <v>256731137</v>
      </c>
      <c r="E357" s="705"/>
      <c r="F357" s="705">
        <v>20328264</v>
      </c>
      <c r="S357" s="660"/>
      <c r="T357" s="660" t="str">
        <f t="shared" si="30"/>
        <v>332714</v>
      </c>
      <c r="U357" s="660" t="str">
        <f t="shared" si="31"/>
        <v>33271</v>
      </c>
      <c r="V357" s="660" t="str">
        <f t="shared" si="32"/>
        <v>3327</v>
      </c>
      <c r="W357" s="660" t="str">
        <f t="shared" si="33"/>
        <v>332</v>
      </c>
      <c r="X357" s="660" t="str">
        <f t="shared" si="34"/>
        <v>33</v>
      </c>
      <c r="Y357" s="660" t="str">
        <f t="shared" si="35"/>
        <v>3</v>
      </c>
    </row>
    <row r="358" spans="1:25" ht="16" x14ac:dyDescent="0.2">
      <c r="A358" s="679">
        <v>332730000</v>
      </c>
      <c r="B358" s="679" t="s">
        <v>3604</v>
      </c>
      <c r="C358" s="705">
        <v>1466152135</v>
      </c>
      <c r="D358" s="705">
        <v>1466152135</v>
      </c>
      <c r="E358" s="705"/>
      <c r="F358" s="705"/>
      <c r="S358" s="660"/>
      <c r="T358" s="660" t="str">
        <f t="shared" si="30"/>
        <v>332730</v>
      </c>
      <c r="U358" s="660" t="str">
        <f t="shared" si="31"/>
        <v>33273</v>
      </c>
      <c r="V358" s="660" t="str">
        <f t="shared" si="32"/>
        <v>3327</v>
      </c>
      <c r="W358" s="660" t="str">
        <f t="shared" si="33"/>
        <v>332</v>
      </c>
      <c r="X358" s="660" t="str">
        <f t="shared" si="34"/>
        <v>33</v>
      </c>
      <c r="Y358" s="660" t="str">
        <f t="shared" si="35"/>
        <v>3</v>
      </c>
    </row>
    <row r="359" spans="1:25" ht="16" x14ac:dyDescent="0.2">
      <c r="A359" s="679">
        <v>332750000</v>
      </c>
      <c r="B359" s="679" t="s">
        <v>3605</v>
      </c>
      <c r="C359" s="705">
        <v>2363500</v>
      </c>
      <c r="D359" s="705"/>
      <c r="E359" s="705">
        <v>4581670</v>
      </c>
      <c r="F359" s="705"/>
      <c r="S359" s="660"/>
      <c r="T359" s="660" t="str">
        <f t="shared" si="30"/>
        <v>332750</v>
      </c>
      <c r="U359" s="660" t="str">
        <f t="shared" si="31"/>
        <v>33275</v>
      </c>
      <c r="V359" s="660" t="str">
        <f t="shared" si="32"/>
        <v>3327</v>
      </c>
      <c r="W359" s="660" t="str">
        <f t="shared" si="33"/>
        <v>332</v>
      </c>
      <c r="X359" s="660" t="str">
        <f t="shared" si="34"/>
        <v>33</v>
      </c>
      <c r="Y359" s="660" t="str">
        <f t="shared" si="35"/>
        <v>3</v>
      </c>
    </row>
    <row r="360" spans="1:25" ht="16" x14ac:dyDescent="0.2">
      <c r="A360" s="679">
        <v>332760000</v>
      </c>
      <c r="B360" s="679" t="s">
        <v>3606</v>
      </c>
      <c r="C360" s="705">
        <v>232698556</v>
      </c>
      <c r="D360" s="705">
        <v>232698556</v>
      </c>
      <c r="E360" s="705"/>
      <c r="F360" s="705"/>
      <c r="S360" s="660"/>
      <c r="T360" s="660" t="str">
        <f t="shared" si="30"/>
        <v>332760</v>
      </c>
      <c r="U360" s="660" t="str">
        <f t="shared" si="31"/>
        <v>33276</v>
      </c>
      <c r="V360" s="660" t="str">
        <f t="shared" si="32"/>
        <v>3327</v>
      </c>
      <c r="W360" s="660" t="str">
        <f t="shared" si="33"/>
        <v>332</v>
      </c>
      <c r="X360" s="660" t="str">
        <f t="shared" si="34"/>
        <v>33</v>
      </c>
      <c r="Y360" s="660" t="str">
        <f t="shared" si="35"/>
        <v>3</v>
      </c>
    </row>
    <row r="361" spans="1:25" ht="16" x14ac:dyDescent="0.2">
      <c r="A361" s="679">
        <v>332770000</v>
      </c>
      <c r="B361" s="679" t="s">
        <v>3607</v>
      </c>
      <c r="C361" s="705">
        <v>4434909954</v>
      </c>
      <c r="D361" s="705">
        <v>2039306813</v>
      </c>
      <c r="E361" s="705"/>
      <c r="F361" s="705">
        <v>26933013</v>
      </c>
      <c r="S361" s="660"/>
      <c r="T361" s="660" t="str">
        <f t="shared" si="30"/>
        <v>332770</v>
      </c>
      <c r="U361" s="660" t="str">
        <f t="shared" si="31"/>
        <v>33277</v>
      </c>
      <c r="V361" s="660" t="str">
        <f t="shared" si="32"/>
        <v>3327</v>
      </c>
      <c r="W361" s="660" t="str">
        <f t="shared" si="33"/>
        <v>332</v>
      </c>
      <c r="X361" s="660" t="str">
        <f t="shared" si="34"/>
        <v>33</v>
      </c>
      <c r="Y361" s="660" t="str">
        <f t="shared" si="35"/>
        <v>3</v>
      </c>
    </row>
    <row r="362" spans="1:25" ht="16" x14ac:dyDescent="0.2">
      <c r="A362" s="679">
        <v>332780000</v>
      </c>
      <c r="B362" s="679" t="s">
        <v>3608</v>
      </c>
      <c r="C362" s="705"/>
      <c r="D362" s="705">
        <v>6000</v>
      </c>
      <c r="E362" s="705"/>
      <c r="F362" s="705">
        <v>2581350</v>
      </c>
      <c r="S362" s="660"/>
      <c r="T362" s="660" t="str">
        <f t="shared" si="30"/>
        <v>332780</v>
      </c>
      <c r="U362" s="660" t="str">
        <f t="shared" si="31"/>
        <v>33278</v>
      </c>
      <c r="V362" s="660" t="str">
        <f t="shared" si="32"/>
        <v>3327</v>
      </c>
      <c r="W362" s="660" t="str">
        <f t="shared" si="33"/>
        <v>332</v>
      </c>
      <c r="X362" s="660" t="str">
        <f t="shared" si="34"/>
        <v>33</v>
      </c>
      <c r="Y362" s="660" t="str">
        <f t="shared" si="35"/>
        <v>3</v>
      </c>
    </row>
    <row r="363" spans="1:25" ht="16" x14ac:dyDescent="0.2">
      <c r="A363" s="679">
        <v>332790000</v>
      </c>
      <c r="B363" s="679" t="s">
        <v>3609</v>
      </c>
      <c r="C363" s="705">
        <v>1203444084</v>
      </c>
      <c r="D363" s="705">
        <v>1203444084</v>
      </c>
      <c r="E363" s="705"/>
      <c r="F363" s="705"/>
      <c r="S363" s="660"/>
      <c r="T363" s="660" t="str">
        <f t="shared" si="30"/>
        <v>332790</v>
      </c>
      <c r="U363" s="660" t="str">
        <f t="shared" si="31"/>
        <v>33279</v>
      </c>
      <c r="V363" s="660" t="str">
        <f t="shared" si="32"/>
        <v>3327</v>
      </c>
      <c r="W363" s="660" t="str">
        <f t="shared" si="33"/>
        <v>332</v>
      </c>
      <c r="X363" s="660" t="str">
        <f t="shared" si="34"/>
        <v>33</v>
      </c>
      <c r="Y363" s="660" t="str">
        <f t="shared" si="35"/>
        <v>3</v>
      </c>
    </row>
    <row r="364" spans="1:25" ht="16" x14ac:dyDescent="0.2">
      <c r="A364" s="679">
        <v>332800000</v>
      </c>
      <c r="B364" s="679" t="s">
        <v>3610</v>
      </c>
      <c r="C364" s="705">
        <v>84780800</v>
      </c>
      <c r="D364" s="705">
        <v>84780800</v>
      </c>
      <c r="E364" s="705"/>
      <c r="F364" s="705"/>
      <c r="S364" s="660"/>
      <c r="T364" s="660" t="str">
        <f t="shared" si="30"/>
        <v>332800</v>
      </c>
      <c r="U364" s="660" t="str">
        <f t="shared" si="31"/>
        <v>33280</v>
      </c>
      <c r="V364" s="660" t="str">
        <f t="shared" si="32"/>
        <v>3328</v>
      </c>
      <c r="W364" s="660" t="str">
        <f t="shared" si="33"/>
        <v>332</v>
      </c>
      <c r="X364" s="660" t="str">
        <f t="shared" si="34"/>
        <v>33</v>
      </c>
      <c r="Y364" s="660" t="str">
        <f t="shared" si="35"/>
        <v>3</v>
      </c>
    </row>
    <row r="365" spans="1:25" ht="16" x14ac:dyDescent="0.2">
      <c r="A365" s="679">
        <v>371100000</v>
      </c>
      <c r="B365" s="679" t="s">
        <v>3611</v>
      </c>
      <c r="C365" s="705"/>
      <c r="D365" s="705"/>
      <c r="E365" s="705"/>
      <c r="F365" s="705"/>
      <c r="S365" s="660"/>
      <c r="T365" s="660" t="str">
        <f t="shared" si="30"/>
        <v>371100</v>
      </c>
      <c r="U365" s="660" t="str">
        <f t="shared" si="31"/>
        <v>37110</v>
      </c>
      <c r="V365" s="660" t="str">
        <f t="shared" si="32"/>
        <v>3711</v>
      </c>
      <c r="W365" s="660" t="str">
        <f t="shared" si="33"/>
        <v>371</v>
      </c>
      <c r="X365" s="660" t="str">
        <f t="shared" si="34"/>
        <v>37</v>
      </c>
      <c r="Y365" s="660" t="str">
        <f t="shared" si="35"/>
        <v>3</v>
      </c>
    </row>
    <row r="366" spans="1:25" ht="16" x14ac:dyDescent="0.2">
      <c r="A366" s="679">
        <v>379100000</v>
      </c>
      <c r="B366" s="679" t="s">
        <v>3612</v>
      </c>
      <c r="C366" s="705">
        <v>240581253</v>
      </c>
      <c r="D366" s="705">
        <v>239100484</v>
      </c>
      <c r="E366" s="705">
        <v>3804493</v>
      </c>
      <c r="F366" s="705"/>
      <c r="S366" s="660"/>
      <c r="T366" s="660" t="str">
        <f t="shared" si="30"/>
        <v>379100</v>
      </c>
      <c r="U366" s="660" t="str">
        <f t="shared" si="31"/>
        <v>37910</v>
      </c>
      <c r="V366" s="660" t="str">
        <f t="shared" si="32"/>
        <v>3791</v>
      </c>
      <c r="W366" s="660" t="str">
        <f t="shared" si="33"/>
        <v>379</v>
      </c>
      <c r="X366" s="660" t="str">
        <f t="shared" si="34"/>
        <v>37</v>
      </c>
      <c r="Y366" s="660" t="str">
        <f t="shared" si="35"/>
        <v>3</v>
      </c>
    </row>
    <row r="367" spans="1:25" ht="16" x14ac:dyDescent="0.2">
      <c r="A367" s="679">
        <v>381100000</v>
      </c>
      <c r="B367" s="679" t="s">
        <v>3613</v>
      </c>
      <c r="C367" s="705">
        <v>7003229792</v>
      </c>
      <c r="D367" s="705">
        <v>7003229792</v>
      </c>
      <c r="E367" s="705"/>
      <c r="F367" s="705"/>
      <c r="S367" s="660"/>
      <c r="T367" s="660" t="str">
        <f t="shared" si="30"/>
        <v>381100</v>
      </c>
      <c r="U367" s="660" t="str">
        <f t="shared" si="31"/>
        <v>38110</v>
      </c>
      <c r="V367" s="660" t="str">
        <f t="shared" si="32"/>
        <v>3811</v>
      </c>
      <c r="W367" s="660" t="str">
        <f t="shared" si="33"/>
        <v>381</v>
      </c>
      <c r="X367" s="660" t="str">
        <f t="shared" si="34"/>
        <v>38</v>
      </c>
      <c r="Y367" s="660" t="str">
        <f t="shared" si="35"/>
        <v>3</v>
      </c>
    </row>
    <row r="368" spans="1:25" ht="16" x14ac:dyDescent="0.2">
      <c r="A368" s="679">
        <v>381200000</v>
      </c>
      <c r="B368" s="679" t="s">
        <v>3614</v>
      </c>
      <c r="C368" s="705">
        <v>24859243</v>
      </c>
      <c r="D368" s="705">
        <v>21021767</v>
      </c>
      <c r="E368" s="705">
        <v>23499946</v>
      </c>
      <c r="F368" s="705"/>
      <c r="S368" s="660"/>
      <c r="T368" s="660" t="str">
        <f t="shared" si="30"/>
        <v>381200</v>
      </c>
      <c r="U368" s="660" t="str">
        <f t="shared" si="31"/>
        <v>38120</v>
      </c>
      <c r="V368" s="660" t="str">
        <f t="shared" si="32"/>
        <v>3812</v>
      </c>
      <c r="W368" s="660" t="str">
        <f t="shared" si="33"/>
        <v>381</v>
      </c>
      <c r="X368" s="660" t="str">
        <f t="shared" si="34"/>
        <v>38</v>
      </c>
      <c r="Y368" s="660" t="str">
        <f t="shared" si="35"/>
        <v>3</v>
      </c>
    </row>
    <row r="369" spans="1:25" ht="16" x14ac:dyDescent="0.2">
      <c r="A369" s="679">
        <v>381500000</v>
      </c>
      <c r="B369" s="679" t="s">
        <v>3615</v>
      </c>
      <c r="C369" s="705">
        <v>8727533</v>
      </c>
      <c r="D369" s="705">
        <v>32840433</v>
      </c>
      <c r="E369" s="705">
        <v>8684533</v>
      </c>
      <c r="F369" s="705"/>
      <c r="S369" s="660"/>
      <c r="T369" s="660" t="str">
        <f t="shared" si="30"/>
        <v>381500</v>
      </c>
      <c r="U369" s="660" t="str">
        <f t="shared" si="31"/>
        <v>38150</v>
      </c>
      <c r="V369" s="660" t="str">
        <f t="shared" si="32"/>
        <v>3815</v>
      </c>
      <c r="W369" s="660" t="str">
        <f t="shared" si="33"/>
        <v>381</v>
      </c>
      <c r="X369" s="660" t="str">
        <f t="shared" si="34"/>
        <v>38</v>
      </c>
      <c r="Y369" s="660" t="str">
        <f t="shared" si="35"/>
        <v>3</v>
      </c>
    </row>
    <row r="370" spans="1:25" ht="16" x14ac:dyDescent="0.2">
      <c r="A370" s="679">
        <v>382210000</v>
      </c>
      <c r="B370" s="679" t="s">
        <v>3616</v>
      </c>
      <c r="C370" s="705"/>
      <c r="D370" s="705"/>
      <c r="E370" s="705"/>
      <c r="F370" s="705"/>
      <c r="S370" s="660"/>
      <c r="T370" s="660" t="str">
        <f t="shared" si="30"/>
        <v>382210</v>
      </c>
      <c r="U370" s="660" t="str">
        <f t="shared" si="31"/>
        <v>38221</v>
      </c>
      <c r="V370" s="660" t="str">
        <f t="shared" si="32"/>
        <v>3822</v>
      </c>
      <c r="W370" s="660" t="str">
        <f t="shared" si="33"/>
        <v>382</v>
      </c>
      <c r="X370" s="660" t="str">
        <f t="shared" si="34"/>
        <v>38</v>
      </c>
      <c r="Y370" s="660" t="str">
        <f t="shared" si="35"/>
        <v>3</v>
      </c>
    </row>
    <row r="371" spans="1:25" ht="16" x14ac:dyDescent="0.2">
      <c r="A371" s="679">
        <v>382220000</v>
      </c>
      <c r="B371" s="679" t="s">
        <v>3617</v>
      </c>
      <c r="C371" s="705"/>
      <c r="D371" s="705"/>
      <c r="E371" s="705"/>
      <c r="F371" s="705"/>
      <c r="S371" s="660"/>
      <c r="T371" s="660" t="str">
        <f t="shared" si="30"/>
        <v>382220</v>
      </c>
      <c r="U371" s="660" t="str">
        <f t="shared" si="31"/>
        <v>38222</v>
      </c>
      <c r="V371" s="660" t="str">
        <f t="shared" si="32"/>
        <v>3822</v>
      </c>
      <c r="W371" s="660" t="str">
        <f t="shared" si="33"/>
        <v>382</v>
      </c>
      <c r="X371" s="660" t="str">
        <f t="shared" si="34"/>
        <v>38</v>
      </c>
      <c r="Y371" s="660" t="str">
        <f t="shared" si="35"/>
        <v>3</v>
      </c>
    </row>
    <row r="372" spans="1:25" ht="16" x14ac:dyDescent="0.2">
      <c r="A372" s="679">
        <v>382500000</v>
      </c>
      <c r="B372" s="679" t="s">
        <v>3618</v>
      </c>
      <c r="C372" s="705">
        <v>502985592</v>
      </c>
      <c r="D372" s="705">
        <v>389713031</v>
      </c>
      <c r="E372" s="705"/>
      <c r="F372" s="705">
        <v>378392166</v>
      </c>
      <c r="S372" s="660"/>
      <c r="T372" s="660" t="str">
        <f t="shared" si="30"/>
        <v>382500</v>
      </c>
      <c r="U372" s="660" t="str">
        <f t="shared" si="31"/>
        <v>38250</v>
      </c>
      <c r="V372" s="660" t="str">
        <f t="shared" si="32"/>
        <v>3825</v>
      </c>
      <c r="W372" s="660" t="str">
        <f t="shared" si="33"/>
        <v>382</v>
      </c>
      <c r="X372" s="660" t="str">
        <f t="shared" si="34"/>
        <v>38</v>
      </c>
      <c r="Y372" s="660" t="str">
        <f t="shared" si="35"/>
        <v>3</v>
      </c>
    </row>
    <row r="373" spans="1:25" ht="16" x14ac:dyDescent="0.2">
      <c r="A373" s="679">
        <v>390000000</v>
      </c>
      <c r="B373" s="679" t="s">
        <v>3619</v>
      </c>
      <c r="C373" s="705">
        <v>429024574814</v>
      </c>
      <c r="D373" s="705">
        <v>429024574814</v>
      </c>
      <c r="E373" s="705"/>
      <c r="F373" s="705"/>
      <c r="S373" s="660"/>
      <c r="T373" s="660" t="str">
        <f t="shared" si="30"/>
        <v>390000</v>
      </c>
      <c r="U373" s="660" t="str">
        <f t="shared" si="31"/>
        <v>39000</v>
      </c>
      <c r="V373" s="660" t="str">
        <f t="shared" si="32"/>
        <v>3900</v>
      </c>
      <c r="W373" s="660" t="str">
        <f t="shared" si="33"/>
        <v>390</v>
      </c>
      <c r="X373" s="660" t="str">
        <f t="shared" si="34"/>
        <v>39</v>
      </c>
      <c r="Y373" s="660" t="str">
        <f t="shared" si="35"/>
        <v>3</v>
      </c>
    </row>
    <row r="374" spans="1:25" ht="16" x14ac:dyDescent="0.2">
      <c r="A374" s="679">
        <v>390101200</v>
      </c>
      <c r="B374" s="679" t="s">
        <v>3620</v>
      </c>
      <c r="C374" s="705">
        <v>433762961</v>
      </c>
      <c r="D374" s="705">
        <v>433762961</v>
      </c>
      <c r="E374" s="705"/>
      <c r="F374" s="705"/>
      <c r="S374" s="660"/>
      <c r="T374" s="660" t="str">
        <f t="shared" si="30"/>
        <v>390101</v>
      </c>
      <c r="U374" s="660" t="str">
        <f t="shared" si="31"/>
        <v>39010</v>
      </c>
      <c r="V374" s="660" t="str">
        <f t="shared" si="32"/>
        <v>3901</v>
      </c>
      <c r="W374" s="660" t="str">
        <f t="shared" si="33"/>
        <v>390</v>
      </c>
      <c r="X374" s="660" t="str">
        <f t="shared" si="34"/>
        <v>39</v>
      </c>
      <c r="Y374" s="660" t="str">
        <f t="shared" si="35"/>
        <v>3</v>
      </c>
    </row>
    <row r="375" spans="1:25" ht="16" x14ac:dyDescent="0.2">
      <c r="A375" s="679">
        <v>390101300</v>
      </c>
      <c r="B375" s="679" t="s">
        <v>3621</v>
      </c>
      <c r="C375" s="705">
        <v>15544175</v>
      </c>
      <c r="D375" s="705">
        <v>15544175</v>
      </c>
      <c r="E375" s="705"/>
      <c r="F375" s="705"/>
      <c r="S375" s="660"/>
      <c r="T375" s="660" t="str">
        <f t="shared" si="30"/>
        <v>390101</v>
      </c>
      <c r="U375" s="660" t="str">
        <f t="shared" si="31"/>
        <v>39010</v>
      </c>
      <c r="V375" s="660" t="str">
        <f t="shared" si="32"/>
        <v>3901</v>
      </c>
      <c r="W375" s="660" t="str">
        <f t="shared" si="33"/>
        <v>390</v>
      </c>
      <c r="X375" s="660" t="str">
        <f t="shared" si="34"/>
        <v>39</v>
      </c>
      <c r="Y375" s="660" t="str">
        <f t="shared" si="35"/>
        <v>3</v>
      </c>
    </row>
    <row r="376" spans="1:25" ht="16" x14ac:dyDescent="0.2">
      <c r="A376" s="679">
        <v>390102000</v>
      </c>
      <c r="B376" s="679" t="s">
        <v>3622</v>
      </c>
      <c r="C376" s="705">
        <v>132294252</v>
      </c>
      <c r="D376" s="705">
        <v>132294252</v>
      </c>
      <c r="E376" s="705"/>
      <c r="F376" s="705"/>
      <c r="S376" s="660"/>
      <c r="T376" s="660" t="str">
        <f t="shared" si="30"/>
        <v>390102</v>
      </c>
      <c r="U376" s="660" t="str">
        <f t="shared" si="31"/>
        <v>39010</v>
      </c>
      <c r="V376" s="660" t="str">
        <f t="shared" si="32"/>
        <v>3901</v>
      </c>
      <c r="W376" s="660" t="str">
        <f t="shared" si="33"/>
        <v>390</v>
      </c>
      <c r="X376" s="660" t="str">
        <f t="shared" si="34"/>
        <v>39</v>
      </c>
      <c r="Y376" s="660" t="str">
        <f t="shared" si="35"/>
        <v>3</v>
      </c>
    </row>
    <row r="377" spans="1:25" ht="16" x14ac:dyDescent="0.2">
      <c r="A377" s="679">
        <v>390103000</v>
      </c>
      <c r="B377" s="679" t="s">
        <v>3623</v>
      </c>
      <c r="C377" s="705">
        <v>49638396</v>
      </c>
      <c r="D377" s="705">
        <v>49638396</v>
      </c>
      <c r="E377" s="705"/>
      <c r="F377" s="705"/>
      <c r="S377" s="660"/>
      <c r="T377" s="660" t="str">
        <f t="shared" si="30"/>
        <v>390103</v>
      </c>
      <c r="U377" s="660" t="str">
        <f t="shared" si="31"/>
        <v>39010</v>
      </c>
      <c r="V377" s="660" t="str">
        <f t="shared" si="32"/>
        <v>3901</v>
      </c>
      <c r="W377" s="660" t="str">
        <f t="shared" si="33"/>
        <v>390</v>
      </c>
      <c r="X377" s="660" t="str">
        <f t="shared" si="34"/>
        <v>39</v>
      </c>
      <c r="Y377" s="660" t="str">
        <f t="shared" si="35"/>
        <v>3</v>
      </c>
    </row>
    <row r="378" spans="1:25" ht="16" x14ac:dyDescent="0.2">
      <c r="A378" s="679">
        <v>390104000</v>
      </c>
      <c r="B378" s="679" t="s">
        <v>3624</v>
      </c>
      <c r="C378" s="705">
        <v>416554671</v>
      </c>
      <c r="D378" s="705">
        <v>416554671</v>
      </c>
      <c r="E378" s="705"/>
      <c r="F378" s="705"/>
      <c r="S378" s="660"/>
      <c r="T378" s="660" t="str">
        <f t="shared" si="30"/>
        <v>390104</v>
      </c>
      <c r="U378" s="660" t="str">
        <f t="shared" si="31"/>
        <v>39010</v>
      </c>
      <c r="V378" s="660" t="str">
        <f t="shared" si="32"/>
        <v>3901</v>
      </c>
      <c r="W378" s="660" t="str">
        <f t="shared" si="33"/>
        <v>390</v>
      </c>
      <c r="X378" s="660" t="str">
        <f t="shared" si="34"/>
        <v>39</v>
      </c>
      <c r="Y378" s="660" t="str">
        <f t="shared" si="35"/>
        <v>3</v>
      </c>
    </row>
    <row r="379" spans="1:25" ht="16" x14ac:dyDescent="0.2">
      <c r="A379" s="679">
        <v>390105000</v>
      </c>
      <c r="B379" s="679" t="s">
        <v>3625</v>
      </c>
      <c r="C379" s="705">
        <v>2050613086</v>
      </c>
      <c r="D379" s="705">
        <v>2050613086</v>
      </c>
      <c r="E379" s="705"/>
      <c r="F379" s="705"/>
      <c r="S379" s="660"/>
      <c r="T379" s="660" t="str">
        <f t="shared" si="30"/>
        <v>390105</v>
      </c>
      <c r="U379" s="660" t="str">
        <f t="shared" si="31"/>
        <v>39010</v>
      </c>
      <c r="V379" s="660" t="str">
        <f t="shared" si="32"/>
        <v>3901</v>
      </c>
      <c r="W379" s="660" t="str">
        <f t="shared" si="33"/>
        <v>390</v>
      </c>
      <c r="X379" s="660" t="str">
        <f t="shared" si="34"/>
        <v>39</v>
      </c>
      <c r="Y379" s="660" t="str">
        <f t="shared" si="35"/>
        <v>3</v>
      </c>
    </row>
    <row r="380" spans="1:25" ht="16" x14ac:dyDescent="0.2">
      <c r="A380" s="679">
        <v>390106000</v>
      </c>
      <c r="B380" s="679" t="s">
        <v>3626</v>
      </c>
      <c r="C380" s="705">
        <v>764250643</v>
      </c>
      <c r="D380" s="705">
        <v>764250643</v>
      </c>
      <c r="E380" s="705"/>
      <c r="F380" s="705"/>
      <c r="S380" s="660"/>
      <c r="T380" s="660" t="str">
        <f t="shared" si="30"/>
        <v>390106</v>
      </c>
      <c r="U380" s="660" t="str">
        <f t="shared" si="31"/>
        <v>39010</v>
      </c>
      <c r="V380" s="660" t="str">
        <f t="shared" si="32"/>
        <v>3901</v>
      </c>
      <c r="W380" s="660" t="str">
        <f t="shared" si="33"/>
        <v>390</v>
      </c>
      <c r="X380" s="660" t="str">
        <f t="shared" si="34"/>
        <v>39</v>
      </c>
      <c r="Y380" s="660" t="str">
        <f t="shared" si="35"/>
        <v>3</v>
      </c>
    </row>
    <row r="381" spans="1:25" ht="16" x14ac:dyDescent="0.2">
      <c r="A381" s="679">
        <v>390107000</v>
      </c>
      <c r="B381" s="679" t="s">
        <v>3627</v>
      </c>
      <c r="C381" s="705">
        <v>500798195</v>
      </c>
      <c r="D381" s="705">
        <v>500798195</v>
      </c>
      <c r="E381" s="705"/>
      <c r="F381" s="705"/>
      <c r="S381" s="660"/>
      <c r="T381" s="660" t="str">
        <f t="shared" si="30"/>
        <v>390107</v>
      </c>
      <c r="U381" s="660" t="str">
        <f t="shared" si="31"/>
        <v>39010</v>
      </c>
      <c r="V381" s="660" t="str">
        <f t="shared" si="32"/>
        <v>3901</v>
      </c>
      <c r="W381" s="660" t="str">
        <f t="shared" si="33"/>
        <v>390</v>
      </c>
      <c r="X381" s="660" t="str">
        <f t="shared" si="34"/>
        <v>39</v>
      </c>
      <c r="Y381" s="660" t="str">
        <f t="shared" si="35"/>
        <v>3</v>
      </c>
    </row>
    <row r="382" spans="1:25" ht="16" x14ac:dyDescent="0.2">
      <c r="A382" s="679">
        <v>390108000</v>
      </c>
      <c r="B382" s="679" t="s">
        <v>3628</v>
      </c>
      <c r="C382" s="705">
        <v>176235518</v>
      </c>
      <c r="D382" s="705">
        <v>176235518</v>
      </c>
      <c r="E382" s="705"/>
      <c r="F382" s="705"/>
      <c r="S382" s="660"/>
      <c r="T382" s="660" t="str">
        <f t="shared" si="30"/>
        <v>390108</v>
      </c>
      <c r="U382" s="660" t="str">
        <f t="shared" si="31"/>
        <v>39010</v>
      </c>
      <c r="V382" s="660" t="str">
        <f t="shared" si="32"/>
        <v>3901</v>
      </c>
      <c r="W382" s="660" t="str">
        <f t="shared" si="33"/>
        <v>390</v>
      </c>
      <c r="X382" s="660" t="str">
        <f t="shared" si="34"/>
        <v>39</v>
      </c>
      <c r="Y382" s="660" t="str">
        <f t="shared" si="35"/>
        <v>3</v>
      </c>
    </row>
    <row r="383" spans="1:25" ht="16" x14ac:dyDescent="0.2">
      <c r="A383" s="679">
        <v>390109000</v>
      </c>
      <c r="B383" s="679" t="s">
        <v>3629</v>
      </c>
      <c r="C383" s="705">
        <v>719487427</v>
      </c>
      <c r="D383" s="705">
        <v>719487427</v>
      </c>
      <c r="E383" s="705"/>
      <c r="F383" s="705"/>
      <c r="S383" s="660"/>
      <c r="T383" s="660" t="str">
        <f t="shared" si="30"/>
        <v>390109</v>
      </c>
      <c r="U383" s="660" t="str">
        <f t="shared" si="31"/>
        <v>39010</v>
      </c>
      <c r="V383" s="660" t="str">
        <f t="shared" si="32"/>
        <v>3901</v>
      </c>
      <c r="W383" s="660" t="str">
        <f t="shared" si="33"/>
        <v>390</v>
      </c>
      <c r="X383" s="660" t="str">
        <f t="shared" si="34"/>
        <v>39</v>
      </c>
      <c r="Y383" s="660" t="str">
        <f t="shared" si="35"/>
        <v>3</v>
      </c>
    </row>
    <row r="384" spans="1:25" ht="16" x14ac:dyDescent="0.2">
      <c r="A384" s="679">
        <v>390110000</v>
      </c>
      <c r="B384" s="679" t="s">
        <v>3630</v>
      </c>
      <c r="C384" s="705">
        <v>90820502</v>
      </c>
      <c r="D384" s="705">
        <v>90820502</v>
      </c>
      <c r="E384" s="705"/>
      <c r="F384" s="705"/>
      <c r="S384" s="660"/>
      <c r="T384" s="660" t="str">
        <f t="shared" si="30"/>
        <v>390110</v>
      </c>
      <c r="U384" s="660" t="str">
        <f t="shared" si="31"/>
        <v>39011</v>
      </c>
      <c r="V384" s="660" t="str">
        <f t="shared" si="32"/>
        <v>3901</v>
      </c>
      <c r="W384" s="660" t="str">
        <f t="shared" si="33"/>
        <v>390</v>
      </c>
      <c r="X384" s="660" t="str">
        <f t="shared" si="34"/>
        <v>39</v>
      </c>
      <c r="Y384" s="660" t="str">
        <f t="shared" si="35"/>
        <v>3</v>
      </c>
    </row>
    <row r="385" spans="1:25" ht="16" x14ac:dyDescent="0.2">
      <c r="A385" s="679">
        <v>390111200</v>
      </c>
      <c r="B385" s="679" t="s">
        <v>3631</v>
      </c>
      <c r="C385" s="705">
        <v>360896306</v>
      </c>
      <c r="D385" s="705">
        <v>360896306</v>
      </c>
      <c r="E385" s="705"/>
      <c r="F385" s="705"/>
      <c r="S385" s="660"/>
      <c r="T385" s="660" t="str">
        <f t="shared" si="30"/>
        <v>390111</v>
      </c>
      <c r="U385" s="660" t="str">
        <f t="shared" si="31"/>
        <v>39011</v>
      </c>
      <c r="V385" s="660" t="str">
        <f t="shared" si="32"/>
        <v>3901</v>
      </c>
      <c r="W385" s="660" t="str">
        <f t="shared" si="33"/>
        <v>390</v>
      </c>
      <c r="X385" s="660" t="str">
        <f t="shared" si="34"/>
        <v>39</v>
      </c>
      <c r="Y385" s="660" t="str">
        <f t="shared" si="35"/>
        <v>3</v>
      </c>
    </row>
    <row r="386" spans="1:25" ht="16" x14ac:dyDescent="0.2">
      <c r="A386" s="679">
        <v>390111300</v>
      </c>
      <c r="B386" s="679" t="s">
        <v>3632</v>
      </c>
      <c r="C386" s="705">
        <v>15578468</v>
      </c>
      <c r="D386" s="705">
        <v>15578468</v>
      </c>
      <c r="E386" s="705"/>
      <c r="F386" s="705"/>
      <c r="S386" s="660"/>
      <c r="T386" s="660" t="str">
        <f t="shared" si="30"/>
        <v>390111</v>
      </c>
      <c r="U386" s="660" t="str">
        <f t="shared" si="31"/>
        <v>39011</v>
      </c>
      <c r="V386" s="660" t="str">
        <f t="shared" si="32"/>
        <v>3901</v>
      </c>
      <c r="W386" s="660" t="str">
        <f t="shared" si="33"/>
        <v>390</v>
      </c>
      <c r="X386" s="660" t="str">
        <f t="shared" si="34"/>
        <v>39</v>
      </c>
      <c r="Y386" s="660" t="str">
        <f t="shared" si="35"/>
        <v>3</v>
      </c>
    </row>
    <row r="387" spans="1:25" ht="16" x14ac:dyDescent="0.2">
      <c r="A387" s="679">
        <v>390120000</v>
      </c>
      <c r="B387" s="679" t="s">
        <v>3633</v>
      </c>
      <c r="C387" s="705">
        <v>657928188</v>
      </c>
      <c r="D387" s="705">
        <v>657928188</v>
      </c>
      <c r="E387" s="705"/>
      <c r="F387" s="705"/>
      <c r="S387" s="660"/>
      <c r="T387" s="660" t="str">
        <f t="shared" si="30"/>
        <v>390120</v>
      </c>
      <c r="U387" s="660" t="str">
        <f t="shared" si="31"/>
        <v>39012</v>
      </c>
      <c r="V387" s="660" t="str">
        <f t="shared" si="32"/>
        <v>3901</v>
      </c>
      <c r="W387" s="660" t="str">
        <f t="shared" si="33"/>
        <v>390</v>
      </c>
      <c r="X387" s="660" t="str">
        <f t="shared" si="34"/>
        <v>39</v>
      </c>
      <c r="Y387" s="660" t="str">
        <f t="shared" si="35"/>
        <v>3</v>
      </c>
    </row>
    <row r="388" spans="1:25" ht="16" x14ac:dyDescent="0.2">
      <c r="A388" s="679">
        <v>390121300</v>
      </c>
      <c r="B388" s="679" t="s">
        <v>3634</v>
      </c>
      <c r="C388" s="705">
        <v>908500</v>
      </c>
      <c r="D388" s="705">
        <v>908500</v>
      </c>
      <c r="E388" s="705"/>
      <c r="F388" s="705"/>
      <c r="S388" s="660"/>
      <c r="T388" s="660" t="str">
        <f t="shared" ref="T388:T451" si="36">IF(LEN($A388)&gt;=2,LEFT($A388,6),"")</f>
        <v>390121</v>
      </c>
      <c r="U388" s="660" t="str">
        <f t="shared" ref="U388:U451" si="37">IF(LEN($A388)&gt;=2,LEFT($A388,5),"")</f>
        <v>39012</v>
      </c>
      <c r="V388" s="660" t="str">
        <f t="shared" ref="V388:V451" si="38">IF(LEN($A388)&gt;=2,LEFT($A388,4),"")</f>
        <v>3901</v>
      </c>
      <c r="W388" s="660" t="str">
        <f t="shared" ref="W388:W451" si="39">IF(LEN($A388)&gt;=2,LEFT($A388,3),"")</f>
        <v>390</v>
      </c>
      <c r="X388" s="660" t="str">
        <f t="shared" ref="X388:X451" si="40">IF(LEN($A388)&gt;=2,LEFT($A388,2),"")</f>
        <v>39</v>
      </c>
      <c r="Y388" s="660" t="str">
        <f t="shared" ref="Y388:Y451" si="41">IF(LEN($A388)&gt;=2,LEFT($A388,1),"")</f>
        <v>3</v>
      </c>
    </row>
    <row r="389" spans="1:25" ht="16" x14ac:dyDescent="0.2">
      <c r="A389" s="679">
        <v>390130000</v>
      </c>
      <c r="B389" s="679" t="s">
        <v>3635</v>
      </c>
      <c r="C389" s="705">
        <v>57202202</v>
      </c>
      <c r="D389" s="705">
        <v>57202202</v>
      </c>
      <c r="E389" s="705"/>
      <c r="F389" s="705"/>
      <c r="S389" s="660"/>
      <c r="T389" s="660" t="str">
        <f t="shared" si="36"/>
        <v>390130</v>
      </c>
      <c r="U389" s="660" t="str">
        <f t="shared" si="37"/>
        <v>39013</v>
      </c>
      <c r="V389" s="660" t="str">
        <f t="shared" si="38"/>
        <v>3901</v>
      </c>
      <c r="W389" s="660" t="str">
        <f t="shared" si="39"/>
        <v>390</v>
      </c>
      <c r="X389" s="660" t="str">
        <f t="shared" si="40"/>
        <v>39</v>
      </c>
      <c r="Y389" s="660" t="str">
        <f t="shared" si="41"/>
        <v>3</v>
      </c>
    </row>
    <row r="390" spans="1:25" ht="16" x14ac:dyDescent="0.2">
      <c r="A390" s="679">
        <v>390131000</v>
      </c>
      <c r="B390" s="679" t="s">
        <v>3636</v>
      </c>
      <c r="C390" s="705">
        <v>1085405925</v>
      </c>
      <c r="D390" s="705">
        <v>1085405925</v>
      </c>
      <c r="E390" s="705"/>
      <c r="F390" s="705"/>
      <c r="S390" s="660"/>
      <c r="T390" s="660" t="str">
        <f t="shared" si="36"/>
        <v>390131</v>
      </c>
      <c r="U390" s="660" t="str">
        <f t="shared" si="37"/>
        <v>39013</v>
      </c>
      <c r="V390" s="660" t="str">
        <f t="shared" si="38"/>
        <v>3901</v>
      </c>
      <c r="W390" s="660" t="str">
        <f t="shared" si="39"/>
        <v>390</v>
      </c>
      <c r="X390" s="660" t="str">
        <f t="shared" si="40"/>
        <v>39</v>
      </c>
      <c r="Y390" s="660" t="str">
        <f t="shared" si="41"/>
        <v>3</v>
      </c>
    </row>
    <row r="391" spans="1:25" ht="16" x14ac:dyDescent="0.2">
      <c r="A391" s="679">
        <v>390141400</v>
      </c>
      <c r="B391" s="679" t="s">
        <v>3637</v>
      </c>
      <c r="C391" s="705"/>
      <c r="D391" s="705"/>
      <c r="E391" s="705"/>
      <c r="F391" s="705"/>
      <c r="S391" s="660"/>
      <c r="T391" s="660" t="str">
        <f t="shared" si="36"/>
        <v>390141</v>
      </c>
      <c r="U391" s="660" t="str">
        <f t="shared" si="37"/>
        <v>39014</v>
      </c>
      <c r="V391" s="660" t="str">
        <f t="shared" si="38"/>
        <v>3901</v>
      </c>
      <c r="W391" s="660" t="str">
        <f t="shared" si="39"/>
        <v>390</v>
      </c>
      <c r="X391" s="660" t="str">
        <f t="shared" si="40"/>
        <v>39</v>
      </c>
      <c r="Y391" s="660" t="str">
        <f t="shared" si="41"/>
        <v>3</v>
      </c>
    </row>
    <row r="392" spans="1:25" ht="16" x14ac:dyDescent="0.2">
      <c r="A392" s="679">
        <v>390150000</v>
      </c>
      <c r="B392" s="679" t="s">
        <v>3638</v>
      </c>
      <c r="C392" s="705"/>
      <c r="D392" s="705"/>
      <c r="E392" s="705"/>
      <c r="F392" s="705"/>
      <c r="S392" s="660"/>
      <c r="T392" s="660" t="str">
        <f t="shared" si="36"/>
        <v>390150</v>
      </c>
      <c r="U392" s="660" t="str">
        <f t="shared" si="37"/>
        <v>39015</v>
      </c>
      <c r="V392" s="660" t="str">
        <f t="shared" si="38"/>
        <v>3901</v>
      </c>
      <c r="W392" s="660" t="str">
        <f t="shared" si="39"/>
        <v>390</v>
      </c>
      <c r="X392" s="660" t="str">
        <f t="shared" si="40"/>
        <v>39</v>
      </c>
      <c r="Y392" s="660" t="str">
        <f t="shared" si="41"/>
        <v>3</v>
      </c>
    </row>
    <row r="393" spans="1:25" ht="16" x14ac:dyDescent="0.2">
      <c r="A393" s="679">
        <v>390160000</v>
      </c>
      <c r="B393" s="679" t="s">
        <v>3639</v>
      </c>
      <c r="C393" s="705">
        <v>18562705</v>
      </c>
      <c r="D393" s="705">
        <v>18562705</v>
      </c>
      <c r="E393" s="705"/>
      <c r="F393" s="705"/>
      <c r="S393" s="660"/>
      <c r="T393" s="660" t="str">
        <f t="shared" si="36"/>
        <v>390160</v>
      </c>
      <c r="U393" s="660" t="str">
        <f t="shared" si="37"/>
        <v>39016</v>
      </c>
      <c r="V393" s="660" t="str">
        <f t="shared" si="38"/>
        <v>3901</v>
      </c>
      <c r="W393" s="660" t="str">
        <f t="shared" si="39"/>
        <v>390</v>
      </c>
      <c r="X393" s="660" t="str">
        <f t="shared" si="40"/>
        <v>39</v>
      </c>
      <c r="Y393" s="660" t="str">
        <f t="shared" si="41"/>
        <v>3</v>
      </c>
    </row>
    <row r="394" spans="1:25" ht="16" x14ac:dyDescent="0.2">
      <c r="A394" s="679">
        <v>390170000</v>
      </c>
      <c r="B394" s="679" t="s">
        <v>3640</v>
      </c>
      <c r="C394" s="705">
        <v>2672629</v>
      </c>
      <c r="D394" s="705">
        <v>2672629</v>
      </c>
      <c r="E394" s="705"/>
      <c r="F394" s="705"/>
      <c r="S394" s="660"/>
      <c r="T394" s="660" t="str">
        <f t="shared" si="36"/>
        <v>390170</v>
      </c>
      <c r="U394" s="660" t="str">
        <f t="shared" si="37"/>
        <v>39017</v>
      </c>
      <c r="V394" s="660" t="str">
        <f t="shared" si="38"/>
        <v>3901</v>
      </c>
      <c r="W394" s="660" t="str">
        <f t="shared" si="39"/>
        <v>390</v>
      </c>
      <c r="X394" s="660" t="str">
        <f t="shared" si="40"/>
        <v>39</v>
      </c>
      <c r="Y394" s="660" t="str">
        <f t="shared" si="41"/>
        <v>3</v>
      </c>
    </row>
    <row r="395" spans="1:25" ht="16" x14ac:dyDescent="0.2">
      <c r="A395" s="679">
        <v>390180000</v>
      </c>
      <c r="B395" s="679" t="s">
        <v>3641</v>
      </c>
      <c r="C395" s="705"/>
      <c r="D395" s="705">
        <v>700</v>
      </c>
      <c r="E395" s="705"/>
      <c r="F395" s="705">
        <v>80820</v>
      </c>
      <c r="S395" s="660"/>
      <c r="T395" s="660" t="str">
        <f t="shared" si="36"/>
        <v>390180</v>
      </c>
      <c r="U395" s="660" t="str">
        <f t="shared" si="37"/>
        <v>39018</v>
      </c>
      <c r="V395" s="660" t="str">
        <f t="shared" si="38"/>
        <v>3901</v>
      </c>
      <c r="W395" s="660" t="str">
        <f t="shared" si="39"/>
        <v>390</v>
      </c>
      <c r="X395" s="660" t="str">
        <f t="shared" si="40"/>
        <v>39</v>
      </c>
      <c r="Y395" s="660" t="str">
        <f t="shared" si="41"/>
        <v>3</v>
      </c>
    </row>
    <row r="396" spans="1:25" ht="16" x14ac:dyDescent="0.2">
      <c r="A396" s="679">
        <v>390190000</v>
      </c>
      <c r="B396" s="679" t="s">
        <v>3642</v>
      </c>
      <c r="C396" s="705">
        <v>22085235</v>
      </c>
      <c r="D396" s="705">
        <v>22085235</v>
      </c>
      <c r="E396" s="705"/>
      <c r="F396" s="705"/>
      <c r="S396" s="660"/>
      <c r="T396" s="660" t="str">
        <f t="shared" si="36"/>
        <v>390190</v>
      </c>
      <c r="U396" s="660" t="str">
        <f t="shared" si="37"/>
        <v>39019</v>
      </c>
      <c r="V396" s="660" t="str">
        <f t="shared" si="38"/>
        <v>3901</v>
      </c>
      <c r="W396" s="660" t="str">
        <f t="shared" si="39"/>
        <v>390</v>
      </c>
      <c r="X396" s="660" t="str">
        <f t="shared" si="40"/>
        <v>39</v>
      </c>
      <c r="Y396" s="660" t="str">
        <f t="shared" si="41"/>
        <v>3</v>
      </c>
    </row>
    <row r="397" spans="1:25" ht="16" x14ac:dyDescent="0.2">
      <c r="A397" s="679">
        <v>390200000</v>
      </c>
      <c r="B397" s="679" t="s">
        <v>3643</v>
      </c>
      <c r="C397" s="705">
        <v>1086599813</v>
      </c>
      <c r="D397" s="705">
        <v>1086599813</v>
      </c>
      <c r="E397" s="705"/>
      <c r="F397" s="705"/>
      <c r="S397" s="660"/>
      <c r="T397" s="660" t="str">
        <f t="shared" si="36"/>
        <v>390200</v>
      </c>
      <c r="U397" s="660" t="str">
        <f t="shared" si="37"/>
        <v>39020</v>
      </c>
      <c r="V397" s="660" t="str">
        <f t="shared" si="38"/>
        <v>3902</v>
      </c>
      <c r="W397" s="660" t="str">
        <f t="shared" si="39"/>
        <v>390</v>
      </c>
      <c r="X397" s="660" t="str">
        <f t="shared" si="40"/>
        <v>39</v>
      </c>
      <c r="Y397" s="660" t="str">
        <f t="shared" si="41"/>
        <v>3</v>
      </c>
    </row>
    <row r="398" spans="1:25" ht="16" x14ac:dyDescent="0.2">
      <c r="A398" s="679">
        <v>390201100</v>
      </c>
      <c r="B398" s="679" t="s">
        <v>3644</v>
      </c>
      <c r="C398" s="705">
        <v>849976863</v>
      </c>
      <c r="D398" s="705">
        <v>849976863</v>
      </c>
      <c r="E398" s="705"/>
      <c r="F398" s="705"/>
      <c r="S398" s="660"/>
      <c r="T398" s="660" t="str">
        <f t="shared" si="36"/>
        <v>390201</v>
      </c>
      <c r="U398" s="660" t="str">
        <f t="shared" si="37"/>
        <v>39020</v>
      </c>
      <c r="V398" s="660" t="str">
        <f t="shared" si="38"/>
        <v>3902</v>
      </c>
      <c r="W398" s="660" t="str">
        <f t="shared" si="39"/>
        <v>390</v>
      </c>
      <c r="X398" s="660" t="str">
        <f t="shared" si="40"/>
        <v>39</v>
      </c>
      <c r="Y398" s="660" t="str">
        <f t="shared" si="41"/>
        <v>3</v>
      </c>
    </row>
    <row r="399" spans="1:25" ht="16" x14ac:dyDescent="0.2">
      <c r="A399" s="679">
        <v>390201200</v>
      </c>
      <c r="B399" s="679" t="s">
        <v>3645</v>
      </c>
      <c r="C399" s="705">
        <v>16116004</v>
      </c>
      <c r="D399" s="705">
        <v>16116004</v>
      </c>
      <c r="E399" s="705"/>
      <c r="F399" s="705"/>
      <c r="S399" s="660"/>
      <c r="T399" s="660" t="str">
        <f t="shared" si="36"/>
        <v>390201</v>
      </c>
      <c r="U399" s="660" t="str">
        <f t="shared" si="37"/>
        <v>39020</v>
      </c>
      <c r="V399" s="660" t="str">
        <f t="shared" si="38"/>
        <v>3902</v>
      </c>
      <c r="W399" s="660" t="str">
        <f t="shared" si="39"/>
        <v>390</v>
      </c>
      <c r="X399" s="660" t="str">
        <f t="shared" si="40"/>
        <v>39</v>
      </c>
      <c r="Y399" s="660" t="str">
        <f t="shared" si="41"/>
        <v>3</v>
      </c>
    </row>
    <row r="400" spans="1:25" ht="16" x14ac:dyDescent="0.2">
      <c r="A400" s="679">
        <v>390201300</v>
      </c>
      <c r="B400" s="679" t="s">
        <v>3646</v>
      </c>
      <c r="C400" s="705">
        <v>11073575</v>
      </c>
      <c r="D400" s="705">
        <v>11073575</v>
      </c>
      <c r="E400" s="705"/>
      <c r="F400" s="705"/>
      <c r="S400" s="660"/>
      <c r="T400" s="660" t="str">
        <f t="shared" si="36"/>
        <v>390201</v>
      </c>
      <c r="U400" s="660" t="str">
        <f t="shared" si="37"/>
        <v>39020</v>
      </c>
      <c r="V400" s="660" t="str">
        <f t="shared" si="38"/>
        <v>3902</v>
      </c>
      <c r="W400" s="660" t="str">
        <f t="shared" si="39"/>
        <v>390</v>
      </c>
      <c r="X400" s="660" t="str">
        <f t="shared" si="40"/>
        <v>39</v>
      </c>
      <c r="Y400" s="660" t="str">
        <f t="shared" si="41"/>
        <v>3</v>
      </c>
    </row>
    <row r="401" spans="1:25" ht="16" x14ac:dyDescent="0.2">
      <c r="A401" s="679">
        <v>390203000</v>
      </c>
      <c r="B401" s="679" t="s">
        <v>3647</v>
      </c>
      <c r="C401" s="705">
        <v>280658669</v>
      </c>
      <c r="D401" s="705">
        <v>280658669</v>
      </c>
      <c r="E401" s="705"/>
      <c r="F401" s="705"/>
      <c r="S401" s="660"/>
      <c r="T401" s="660" t="str">
        <f t="shared" si="36"/>
        <v>390203</v>
      </c>
      <c r="U401" s="660" t="str">
        <f t="shared" si="37"/>
        <v>39020</v>
      </c>
      <c r="V401" s="660" t="str">
        <f t="shared" si="38"/>
        <v>3902</v>
      </c>
      <c r="W401" s="660" t="str">
        <f t="shared" si="39"/>
        <v>390</v>
      </c>
      <c r="X401" s="660" t="str">
        <f t="shared" si="40"/>
        <v>39</v>
      </c>
      <c r="Y401" s="660" t="str">
        <f t="shared" si="41"/>
        <v>3</v>
      </c>
    </row>
    <row r="402" spans="1:25" ht="16" x14ac:dyDescent="0.2">
      <c r="A402" s="679">
        <v>390204000</v>
      </c>
      <c r="B402" s="679" t="s">
        <v>3648</v>
      </c>
      <c r="C402" s="705">
        <v>7304348</v>
      </c>
      <c r="D402" s="705">
        <v>7304348</v>
      </c>
      <c r="E402" s="705"/>
      <c r="F402" s="705"/>
      <c r="S402" s="660"/>
      <c r="T402" s="660" t="str">
        <f t="shared" si="36"/>
        <v>390204</v>
      </c>
      <c r="U402" s="660" t="str">
        <f t="shared" si="37"/>
        <v>39020</v>
      </c>
      <c r="V402" s="660" t="str">
        <f t="shared" si="38"/>
        <v>3902</v>
      </c>
      <c r="W402" s="660" t="str">
        <f t="shared" si="39"/>
        <v>390</v>
      </c>
      <c r="X402" s="660" t="str">
        <f t="shared" si="40"/>
        <v>39</v>
      </c>
      <c r="Y402" s="660" t="str">
        <f t="shared" si="41"/>
        <v>3</v>
      </c>
    </row>
    <row r="403" spans="1:25" ht="16" x14ac:dyDescent="0.2">
      <c r="A403" s="679">
        <v>390205000</v>
      </c>
      <c r="B403" s="679" t="s">
        <v>3649</v>
      </c>
      <c r="C403" s="705">
        <v>143467473</v>
      </c>
      <c r="D403" s="705">
        <v>143467473</v>
      </c>
      <c r="E403" s="705"/>
      <c r="F403" s="705"/>
      <c r="S403" s="660"/>
      <c r="T403" s="660" t="str">
        <f t="shared" si="36"/>
        <v>390205</v>
      </c>
      <c r="U403" s="660" t="str">
        <f t="shared" si="37"/>
        <v>39020</v>
      </c>
      <c r="V403" s="660" t="str">
        <f t="shared" si="38"/>
        <v>3902</v>
      </c>
      <c r="W403" s="660" t="str">
        <f t="shared" si="39"/>
        <v>390</v>
      </c>
      <c r="X403" s="660" t="str">
        <f t="shared" si="40"/>
        <v>39</v>
      </c>
      <c r="Y403" s="660" t="str">
        <f t="shared" si="41"/>
        <v>3</v>
      </c>
    </row>
    <row r="404" spans="1:25" ht="16" x14ac:dyDescent="0.2">
      <c r="A404" s="679">
        <v>390205100</v>
      </c>
      <c r="B404" s="679" t="s">
        <v>3650</v>
      </c>
      <c r="C404" s="705">
        <v>144352471</v>
      </c>
      <c r="D404" s="705">
        <v>144352471</v>
      </c>
      <c r="E404" s="705"/>
      <c r="F404" s="705"/>
      <c r="S404" s="660"/>
      <c r="T404" s="660" t="str">
        <f t="shared" si="36"/>
        <v>390205</v>
      </c>
      <c r="U404" s="660" t="str">
        <f t="shared" si="37"/>
        <v>39020</v>
      </c>
      <c r="V404" s="660" t="str">
        <f t="shared" si="38"/>
        <v>3902</v>
      </c>
      <c r="W404" s="660" t="str">
        <f t="shared" si="39"/>
        <v>390</v>
      </c>
      <c r="X404" s="660" t="str">
        <f t="shared" si="40"/>
        <v>39</v>
      </c>
      <c r="Y404" s="660" t="str">
        <f t="shared" si="41"/>
        <v>3</v>
      </c>
    </row>
    <row r="405" spans="1:25" ht="16" x14ac:dyDescent="0.2">
      <c r="A405" s="679">
        <v>390206000</v>
      </c>
      <c r="B405" s="679" t="s">
        <v>3651</v>
      </c>
      <c r="C405" s="705">
        <v>79543758</v>
      </c>
      <c r="D405" s="705">
        <v>79543758</v>
      </c>
      <c r="E405" s="705"/>
      <c r="F405" s="705"/>
      <c r="S405" s="660"/>
      <c r="T405" s="660" t="str">
        <f t="shared" si="36"/>
        <v>390206</v>
      </c>
      <c r="U405" s="660" t="str">
        <f t="shared" si="37"/>
        <v>39020</v>
      </c>
      <c r="V405" s="660" t="str">
        <f t="shared" si="38"/>
        <v>3902</v>
      </c>
      <c r="W405" s="660" t="str">
        <f t="shared" si="39"/>
        <v>390</v>
      </c>
      <c r="X405" s="660" t="str">
        <f t="shared" si="40"/>
        <v>39</v>
      </c>
      <c r="Y405" s="660" t="str">
        <f t="shared" si="41"/>
        <v>3</v>
      </c>
    </row>
    <row r="406" spans="1:25" ht="16" x14ac:dyDescent="0.2">
      <c r="A406" s="679">
        <v>390207000</v>
      </c>
      <c r="B406" s="679" t="s">
        <v>3652</v>
      </c>
      <c r="C406" s="705">
        <v>29282800</v>
      </c>
      <c r="D406" s="705">
        <v>29282800</v>
      </c>
      <c r="E406" s="705"/>
      <c r="F406" s="705"/>
      <c r="S406" s="660"/>
      <c r="T406" s="660" t="str">
        <f t="shared" si="36"/>
        <v>390207</v>
      </c>
      <c r="U406" s="660" t="str">
        <f t="shared" si="37"/>
        <v>39020</v>
      </c>
      <c r="V406" s="660" t="str">
        <f t="shared" si="38"/>
        <v>3902</v>
      </c>
      <c r="W406" s="660" t="str">
        <f t="shared" si="39"/>
        <v>390</v>
      </c>
      <c r="X406" s="660" t="str">
        <f t="shared" si="40"/>
        <v>39</v>
      </c>
      <c r="Y406" s="660" t="str">
        <f t="shared" si="41"/>
        <v>3</v>
      </c>
    </row>
    <row r="407" spans="1:25" ht="16" x14ac:dyDescent="0.2">
      <c r="A407" s="679">
        <v>390208000</v>
      </c>
      <c r="B407" s="679" t="s">
        <v>3653</v>
      </c>
      <c r="C407" s="705">
        <v>172904514</v>
      </c>
      <c r="D407" s="705">
        <v>172904514</v>
      </c>
      <c r="E407" s="705"/>
      <c r="F407" s="705"/>
      <c r="S407" s="660"/>
      <c r="T407" s="660" t="str">
        <f t="shared" si="36"/>
        <v>390208</v>
      </c>
      <c r="U407" s="660" t="str">
        <f t="shared" si="37"/>
        <v>39020</v>
      </c>
      <c r="V407" s="660" t="str">
        <f t="shared" si="38"/>
        <v>3902</v>
      </c>
      <c r="W407" s="660" t="str">
        <f t="shared" si="39"/>
        <v>390</v>
      </c>
      <c r="X407" s="660" t="str">
        <f t="shared" si="40"/>
        <v>39</v>
      </c>
      <c r="Y407" s="660" t="str">
        <f t="shared" si="41"/>
        <v>3</v>
      </c>
    </row>
    <row r="408" spans="1:25" ht="16" x14ac:dyDescent="0.2">
      <c r="A408" s="679">
        <v>390209000</v>
      </c>
      <c r="B408" s="679" t="s">
        <v>3654</v>
      </c>
      <c r="C408" s="705">
        <v>21028876</v>
      </c>
      <c r="D408" s="705">
        <v>21028876</v>
      </c>
      <c r="E408" s="705"/>
      <c r="F408" s="705"/>
      <c r="S408" s="660"/>
      <c r="T408" s="660" t="str">
        <f t="shared" si="36"/>
        <v>390209</v>
      </c>
      <c r="U408" s="660" t="str">
        <f t="shared" si="37"/>
        <v>39020</v>
      </c>
      <c r="V408" s="660" t="str">
        <f t="shared" si="38"/>
        <v>3902</v>
      </c>
      <c r="W408" s="660" t="str">
        <f t="shared" si="39"/>
        <v>390</v>
      </c>
      <c r="X408" s="660" t="str">
        <f t="shared" si="40"/>
        <v>39</v>
      </c>
      <c r="Y408" s="660" t="str">
        <f t="shared" si="41"/>
        <v>3</v>
      </c>
    </row>
    <row r="409" spans="1:25" ht="16" x14ac:dyDescent="0.2">
      <c r="A409" s="679">
        <v>390300000</v>
      </c>
      <c r="B409" s="679" t="s">
        <v>3655</v>
      </c>
      <c r="C409" s="705">
        <v>557295401</v>
      </c>
      <c r="D409" s="705">
        <v>557295401</v>
      </c>
      <c r="E409" s="705"/>
      <c r="F409" s="705"/>
      <c r="S409" s="660"/>
      <c r="T409" s="660" t="str">
        <f t="shared" si="36"/>
        <v>390300</v>
      </c>
      <c r="U409" s="660" t="str">
        <f t="shared" si="37"/>
        <v>39030</v>
      </c>
      <c r="V409" s="660" t="str">
        <f t="shared" si="38"/>
        <v>3903</v>
      </c>
      <c r="W409" s="660" t="str">
        <f t="shared" si="39"/>
        <v>390</v>
      </c>
      <c r="X409" s="660" t="str">
        <f t="shared" si="40"/>
        <v>39</v>
      </c>
      <c r="Y409" s="660" t="str">
        <f t="shared" si="41"/>
        <v>3</v>
      </c>
    </row>
    <row r="410" spans="1:25" ht="16" x14ac:dyDescent="0.2">
      <c r="A410" s="679">
        <v>390301000</v>
      </c>
      <c r="B410" s="679" t="s">
        <v>3656</v>
      </c>
      <c r="C410" s="705">
        <v>755377</v>
      </c>
      <c r="D410" s="705">
        <v>755377</v>
      </c>
      <c r="E410" s="705"/>
      <c r="F410" s="705"/>
      <c r="S410" s="660"/>
      <c r="T410" s="660" t="str">
        <f t="shared" si="36"/>
        <v>390301</v>
      </c>
      <c r="U410" s="660" t="str">
        <f t="shared" si="37"/>
        <v>39030</v>
      </c>
      <c r="V410" s="660" t="str">
        <f t="shared" si="38"/>
        <v>3903</v>
      </c>
      <c r="W410" s="660" t="str">
        <f t="shared" si="39"/>
        <v>390</v>
      </c>
      <c r="X410" s="660" t="str">
        <f t="shared" si="40"/>
        <v>39</v>
      </c>
      <c r="Y410" s="660" t="str">
        <f t="shared" si="41"/>
        <v>3</v>
      </c>
    </row>
    <row r="411" spans="1:25" ht="16" x14ac:dyDescent="0.2">
      <c r="A411" s="679">
        <v>390301100</v>
      </c>
      <c r="B411" s="679" t="s">
        <v>3657</v>
      </c>
      <c r="C411" s="705">
        <v>328767874</v>
      </c>
      <c r="D411" s="705">
        <v>328767874</v>
      </c>
      <c r="E411" s="705"/>
      <c r="F411" s="705"/>
      <c r="S411" s="660"/>
      <c r="T411" s="660" t="str">
        <f t="shared" si="36"/>
        <v>390301</v>
      </c>
      <c r="U411" s="660" t="str">
        <f t="shared" si="37"/>
        <v>39030</v>
      </c>
      <c r="V411" s="660" t="str">
        <f t="shared" si="38"/>
        <v>3903</v>
      </c>
      <c r="W411" s="660" t="str">
        <f t="shared" si="39"/>
        <v>390</v>
      </c>
      <c r="X411" s="660" t="str">
        <f t="shared" si="40"/>
        <v>39</v>
      </c>
      <c r="Y411" s="660" t="str">
        <f t="shared" si="41"/>
        <v>3</v>
      </c>
    </row>
    <row r="412" spans="1:25" ht="16" x14ac:dyDescent="0.2">
      <c r="A412" s="679">
        <v>390301200</v>
      </c>
      <c r="B412" s="679" t="s">
        <v>3658</v>
      </c>
      <c r="C412" s="705">
        <v>621584</v>
      </c>
      <c r="D412" s="705">
        <v>621584</v>
      </c>
      <c r="E412" s="705"/>
      <c r="F412" s="705"/>
      <c r="S412" s="660"/>
      <c r="T412" s="660" t="str">
        <f t="shared" si="36"/>
        <v>390301</v>
      </c>
      <c r="U412" s="660" t="str">
        <f t="shared" si="37"/>
        <v>39030</v>
      </c>
      <c r="V412" s="660" t="str">
        <f t="shared" si="38"/>
        <v>3903</v>
      </c>
      <c r="W412" s="660" t="str">
        <f t="shared" si="39"/>
        <v>390</v>
      </c>
      <c r="X412" s="660" t="str">
        <f t="shared" si="40"/>
        <v>39</v>
      </c>
      <c r="Y412" s="660" t="str">
        <f t="shared" si="41"/>
        <v>3</v>
      </c>
    </row>
    <row r="413" spans="1:25" ht="16" x14ac:dyDescent="0.2">
      <c r="A413" s="679">
        <v>390301300</v>
      </c>
      <c r="B413" s="679" t="s">
        <v>3659</v>
      </c>
      <c r="C413" s="705">
        <v>443500</v>
      </c>
      <c r="D413" s="705">
        <v>443500</v>
      </c>
      <c r="E413" s="705"/>
      <c r="F413" s="705"/>
      <c r="S413" s="660"/>
      <c r="T413" s="660" t="str">
        <f t="shared" si="36"/>
        <v>390301</v>
      </c>
      <c r="U413" s="660" t="str">
        <f t="shared" si="37"/>
        <v>39030</v>
      </c>
      <c r="V413" s="660" t="str">
        <f t="shared" si="38"/>
        <v>3903</v>
      </c>
      <c r="W413" s="660" t="str">
        <f t="shared" si="39"/>
        <v>390</v>
      </c>
      <c r="X413" s="660" t="str">
        <f t="shared" si="40"/>
        <v>39</v>
      </c>
      <c r="Y413" s="660" t="str">
        <f t="shared" si="41"/>
        <v>3</v>
      </c>
    </row>
    <row r="414" spans="1:25" ht="16" x14ac:dyDescent="0.2">
      <c r="A414" s="679">
        <v>390304000</v>
      </c>
      <c r="B414" s="679" t="s">
        <v>3660</v>
      </c>
      <c r="C414" s="705">
        <v>400381318</v>
      </c>
      <c r="D414" s="705">
        <v>400381318</v>
      </c>
      <c r="E414" s="705"/>
      <c r="F414" s="705"/>
      <c r="S414" s="660"/>
      <c r="T414" s="660" t="str">
        <f t="shared" si="36"/>
        <v>390304</v>
      </c>
      <c r="U414" s="660" t="str">
        <f t="shared" si="37"/>
        <v>39030</v>
      </c>
      <c r="V414" s="660" t="str">
        <f t="shared" si="38"/>
        <v>3903</v>
      </c>
      <c r="W414" s="660" t="str">
        <f t="shared" si="39"/>
        <v>390</v>
      </c>
      <c r="X414" s="660" t="str">
        <f t="shared" si="40"/>
        <v>39</v>
      </c>
      <c r="Y414" s="660" t="str">
        <f t="shared" si="41"/>
        <v>3</v>
      </c>
    </row>
    <row r="415" spans="1:25" ht="16" x14ac:dyDescent="0.2">
      <c r="A415" s="679">
        <v>390305000</v>
      </c>
      <c r="B415" s="679" t="s">
        <v>3661</v>
      </c>
      <c r="C415" s="705">
        <v>16413429</v>
      </c>
      <c r="D415" s="705">
        <v>16413429</v>
      </c>
      <c r="E415" s="705"/>
      <c r="F415" s="705"/>
      <c r="S415" s="660"/>
      <c r="T415" s="660" t="str">
        <f t="shared" si="36"/>
        <v>390305</v>
      </c>
      <c r="U415" s="660" t="str">
        <f t="shared" si="37"/>
        <v>39030</v>
      </c>
      <c r="V415" s="660" t="str">
        <f t="shared" si="38"/>
        <v>3903</v>
      </c>
      <c r="W415" s="660" t="str">
        <f t="shared" si="39"/>
        <v>390</v>
      </c>
      <c r="X415" s="660" t="str">
        <f t="shared" si="40"/>
        <v>39</v>
      </c>
      <c r="Y415" s="660" t="str">
        <f t="shared" si="41"/>
        <v>3</v>
      </c>
    </row>
    <row r="416" spans="1:25" ht="16" x14ac:dyDescent="0.2">
      <c r="A416" s="679">
        <v>390306000</v>
      </c>
      <c r="B416" s="679" t="s">
        <v>3662</v>
      </c>
      <c r="C416" s="705">
        <v>11937822</v>
      </c>
      <c r="D416" s="705">
        <v>11937822</v>
      </c>
      <c r="E416" s="705"/>
      <c r="F416" s="705"/>
      <c r="S416" s="660"/>
      <c r="T416" s="660" t="str">
        <f t="shared" si="36"/>
        <v>390306</v>
      </c>
      <c r="U416" s="660" t="str">
        <f t="shared" si="37"/>
        <v>39030</v>
      </c>
      <c r="V416" s="660" t="str">
        <f t="shared" si="38"/>
        <v>3903</v>
      </c>
      <c r="W416" s="660" t="str">
        <f t="shared" si="39"/>
        <v>390</v>
      </c>
      <c r="X416" s="660" t="str">
        <f t="shared" si="40"/>
        <v>39</v>
      </c>
      <c r="Y416" s="660" t="str">
        <f t="shared" si="41"/>
        <v>3</v>
      </c>
    </row>
    <row r="417" spans="1:25" ht="16" x14ac:dyDescent="0.2">
      <c r="A417" s="679">
        <v>390307000</v>
      </c>
      <c r="B417" s="679" t="s">
        <v>3663</v>
      </c>
      <c r="C417" s="705">
        <v>30459500</v>
      </c>
      <c r="D417" s="705">
        <v>30459500</v>
      </c>
      <c r="E417" s="705"/>
      <c r="F417" s="705"/>
      <c r="S417" s="660"/>
      <c r="T417" s="660" t="str">
        <f t="shared" si="36"/>
        <v>390307</v>
      </c>
      <c r="U417" s="660" t="str">
        <f t="shared" si="37"/>
        <v>39030</v>
      </c>
      <c r="V417" s="660" t="str">
        <f t="shared" si="38"/>
        <v>3903</v>
      </c>
      <c r="W417" s="660" t="str">
        <f t="shared" si="39"/>
        <v>390</v>
      </c>
      <c r="X417" s="660" t="str">
        <f t="shared" si="40"/>
        <v>39</v>
      </c>
      <c r="Y417" s="660" t="str">
        <f t="shared" si="41"/>
        <v>3</v>
      </c>
    </row>
    <row r="418" spans="1:25" ht="16" x14ac:dyDescent="0.2">
      <c r="A418" s="679">
        <v>390308000</v>
      </c>
      <c r="B418" s="679" t="s">
        <v>3664</v>
      </c>
      <c r="C418" s="705"/>
      <c r="D418" s="705"/>
      <c r="E418" s="705"/>
      <c r="F418" s="705"/>
      <c r="S418" s="660"/>
      <c r="T418" s="660" t="str">
        <f t="shared" si="36"/>
        <v>390308</v>
      </c>
      <c r="U418" s="660" t="str">
        <f t="shared" si="37"/>
        <v>39030</v>
      </c>
      <c r="V418" s="660" t="str">
        <f t="shared" si="38"/>
        <v>3903</v>
      </c>
      <c r="W418" s="660" t="str">
        <f t="shared" si="39"/>
        <v>390</v>
      </c>
      <c r="X418" s="660" t="str">
        <f t="shared" si="40"/>
        <v>39</v>
      </c>
      <c r="Y418" s="660" t="str">
        <f t="shared" si="41"/>
        <v>3</v>
      </c>
    </row>
    <row r="419" spans="1:25" ht="16" x14ac:dyDescent="0.2">
      <c r="A419" s="679">
        <v>390308100</v>
      </c>
      <c r="B419" s="679" t="s">
        <v>3665</v>
      </c>
      <c r="C419" s="705">
        <v>208958012</v>
      </c>
      <c r="D419" s="705">
        <v>208958012</v>
      </c>
      <c r="E419" s="705"/>
      <c r="F419" s="705"/>
      <c r="S419" s="660"/>
      <c r="T419" s="660" t="str">
        <f t="shared" si="36"/>
        <v>390308</v>
      </c>
      <c r="U419" s="660" t="str">
        <f t="shared" si="37"/>
        <v>39030</v>
      </c>
      <c r="V419" s="660" t="str">
        <f t="shared" si="38"/>
        <v>3903</v>
      </c>
      <c r="W419" s="660" t="str">
        <f t="shared" si="39"/>
        <v>390</v>
      </c>
      <c r="X419" s="660" t="str">
        <f t="shared" si="40"/>
        <v>39</v>
      </c>
      <c r="Y419" s="660" t="str">
        <f t="shared" si="41"/>
        <v>3</v>
      </c>
    </row>
    <row r="420" spans="1:25" ht="16" x14ac:dyDescent="0.2">
      <c r="A420" s="679">
        <v>390309000</v>
      </c>
      <c r="B420" s="679" t="s">
        <v>3666</v>
      </c>
      <c r="C420" s="705">
        <v>39729829</v>
      </c>
      <c r="D420" s="705">
        <v>39729829</v>
      </c>
      <c r="E420" s="705"/>
      <c r="F420" s="705"/>
      <c r="S420" s="660"/>
      <c r="T420" s="660" t="str">
        <f t="shared" si="36"/>
        <v>390309</v>
      </c>
      <c r="U420" s="660" t="str">
        <f t="shared" si="37"/>
        <v>39030</v>
      </c>
      <c r="V420" s="660" t="str">
        <f t="shared" si="38"/>
        <v>3903</v>
      </c>
      <c r="W420" s="660" t="str">
        <f t="shared" si="39"/>
        <v>390</v>
      </c>
      <c r="X420" s="660" t="str">
        <f t="shared" si="40"/>
        <v>39</v>
      </c>
      <c r="Y420" s="660" t="str">
        <f t="shared" si="41"/>
        <v>3</v>
      </c>
    </row>
    <row r="421" spans="1:25" ht="16" x14ac:dyDescent="0.2">
      <c r="A421" s="679">
        <v>390401000</v>
      </c>
      <c r="B421" s="679" t="s">
        <v>3667</v>
      </c>
      <c r="C421" s="705">
        <v>98246367</v>
      </c>
      <c r="D421" s="705">
        <v>98246367</v>
      </c>
      <c r="E421" s="705"/>
      <c r="F421" s="705"/>
      <c r="S421" s="660"/>
      <c r="T421" s="660" t="str">
        <f t="shared" si="36"/>
        <v>390401</v>
      </c>
      <c r="U421" s="660" t="str">
        <f t="shared" si="37"/>
        <v>39040</v>
      </c>
      <c r="V421" s="660" t="str">
        <f t="shared" si="38"/>
        <v>3904</v>
      </c>
      <c r="W421" s="660" t="str">
        <f t="shared" si="39"/>
        <v>390</v>
      </c>
      <c r="X421" s="660" t="str">
        <f t="shared" si="40"/>
        <v>39</v>
      </c>
      <c r="Y421" s="660" t="str">
        <f t="shared" si="41"/>
        <v>3</v>
      </c>
    </row>
    <row r="422" spans="1:25" ht="16" x14ac:dyDescent="0.2">
      <c r="A422" s="679">
        <v>390401100</v>
      </c>
      <c r="B422" s="679" t="s">
        <v>3668</v>
      </c>
      <c r="C422" s="705">
        <v>225393625</v>
      </c>
      <c r="D422" s="705">
        <v>225393625</v>
      </c>
      <c r="E422" s="705"/>
      <c r="F422" s="705"/>
      <c r="S422" s="660"/>
      <c r="T422" s="660" t="str">
        <f t="shared" si="36"/>
        <v>390401</v>
      </c>
      <c r="U422" s="660" t="str">
        <f t="shared" si="37"/>
        <v>39040</v>
      </c>
      <c r="V422" s="660" t="str">
        <f t="shared" si="38"/>
        <v>3904</v>
      </c>
      <c r="W422" s="660" t="str">
        <f t="shared" si="39"/>
        <v>390</v>
      </c>
      <c r="X422" s="660" t="str">
        <f t="shared" si="40"/>
        <v>39</v>
      </c>
      <c r="Y422" s="660" t="str">
        <f t="shared" si="41"/>
        <v>3</v>
      </c>
    </row>
    <row r="423" spans="1:25" ht="16" x14ac:dyDescent="0.2">
      <c r="A423" s="679">
        <v>390401200</v>
      </c>
      <c r="B423" s="679" t="s">
        <v>3669</v>
      </c>
      <c r="C423" s="705">
        <v>12516800</v>
      </c>
      <c r="D423" s="705">
        <v>12516800</v>
      </c>
      <c r="E423" s="705"/>
      <c r="F423" s="705"/>
      <c r="S423" s="660"/>
      <c r="T423" s="660" t="str">
        <f t="shared" si="36"/>
        <v>390401</v>
      </c>
      <c r="U423" s="660" t="str">
        <f t="shared" si="37"/>
        <v>39040</v>
      </c>
      <c r="V423" s="660" t="str">
        <f t="shared" si="38"/>
        <v>3904</v>
      </c>
      <c r="W423" s="660" t="str">
        <f t="shared" si="39"/>
        <v>390</v>
      </c>
      <c r="X423" s="660" t="str">
        <f t="shared" si="40"/>
        <v>39</v>
      </c>
      <c r="Y423" s="660" t="str">
        <f t="shared" si="41"/>
        <v>3</v>
      </c>
    </row>
    <row r="424" spans="1:25" ht="16" x14ac:dyDescent="0.2">
      <c r="A424" s="679">
        <v>390401300</v>
      </c>
      <c r="B424" s="679" t="s">
        <v>3670</v>
      </c>
      <c r="C424" s="705">
        <v>3858776</v>
      </c>
      <c r="D424" s="705">
        <v>3858776</v>
      </c>
      <c r="E424" s="705"/>
      <c r="F424" s="705"/>
      <c r="S424" s="660"/>
      <c r="T424" s="660" t="str">
        <f t="shared" si="36"/>
        <v>390401</v>
      </c>
      <c r="U424" s="660" t="str">
        <f t="shared" si="37"/>
        <v>39040</v>
      </c>
      <c r="V424" s="660" t="str">
        <f t="shared" si="38"/>
        <v>3904</v>
      </c>
      <c r="W424" s="660" t="str">
        <f t="shared" si="39"/>
        <v>390</v>
      </c>
      <c r="X424" s="660" t="str">
        <f t="shared" si="40"/>
        <v>39</v>
      </c>
      <c r="Y424" s="660" t="str">
        <f t="shared" si="41"/>
        <v>3</v>
      </c>
    </row>
    <row r="425" spans="1:25" ht="16" x14ac:dyDescent="0.2">
      <c r="A425" s="679">
        <v>390405000</v>
      </c>
      <c r="B425" s="679" t="s">
        <v>3671</v>
      </c>
      <c r="C425" s="705">
        <v>11469770</v>
      </c>
      <c r="D425" s="705">
        <v>11469770</v>
      </c>
      <c r="E425" s="705"/>
      <c r="F425" s="705"/>
      <c r="S425" s="660"/>
      <c r="T425" s="660" t="str">
        <f t="shared" si="36"/>
        <v>390405</v>
      </c>
      <c r="U425" s="660" t="str">
        <f t="shared" si="37"/>
        <v>39040</v>
      </c>
      <c r="V425" s="660" t="str">
        <f t="shared" si="38"/>
        <v>3904</v>
      </c>
      <c r="W425" s="660" t="str">
        <f t="shared" si="39"/>
        <v>390</v>
      </c>
      <c r="X425" s="660" t="str">
        <f t="shared" si="40"/>
        <v>39</v>
      </c>
      <c r="Y425" s="660" t="str">
        <f t="shared" si="41"/>
        <v>3</v>
      </c>
    </row>
    <row r="426" spans="1:25" ht="16" x14ac:dyDescent="0.2">
      <c r="A426" s="679">
        <v>390406000</v>
      </c>
      <c r="B426" s="679" t="s">
        <v>3672</v>
      </c>
      <c r="C426" s="705">
        <v>7058707</v>
      </c>
      <c r="D426" s="705">
        <v>7058707</v>
      </c>
      <c r="E426" s="705"/>
      <c r="F426" s="705"/>
      <c r="S426" s="660"/>
      <c r="T426" s="660" t="str">
        <f t="shared" si="36"/>
        <v>390406</v>
      </c>
      <c r="U426" s="660" t="str">
        <f t="shared" si="37"/>
        <v>39040</v>
      </c>
      <c r="V426" s="660" t="str">
        <f t="shared" si="38"/>
        <v>3904</v>
      </c>
      <c r="W426" s="660" t="str">
        <f t="shared" si="39"/>
        <v>390</v>
      </c>
      <c r="X426" s="660" t="str">
        <f t="shared" si="40"/>
        <v>39</v>
      </c>
      <c r="Y426" s="660" t="str">
        <f t="shared" si="41"/>
        <v>3</v>
      </c>
    </row>
    <row r="427" spans="1:25" ht="16" x14ac:dyDescent="0.2">
      <c r="A427" s="679">
        <v>390407000</v>
      </c>
      <c r="B427" s="679" t="s">
        <v>3673</v>
      </c>
      <c r="C427" s="705">
        <v>1499000</v>
      </c>
      <c r="D427" s="705">
        <v>1499000</v>
      </c>
      <c r="E427" s="705"/>
      <c r="F427" s="705"/>
      <c r="S427" s="660"/>
      <c r="T427" s="660" t="str">
        <f t="shared" si="36"/>
        <v>390407</v>
      </c>
      <c r="U427" s="660" t="str">
        <f t="shared" si="37"/>
        <v>39040</v>
      </c>
      <c r="V427" s="660" t="str">
        <f t="shared" si="38"/>
        <v>3904</v>
      </c>
      <c r="W427" s="660" t="str">
        <f t="shared" si="39"/>
        <v>390</v>
      </c>
      <c r="X427" s="660" t="str">
        <f t="shared" si="40"/>
        <v>39</v>
      </c>
      <c r="Y427" s="660" t="str">
        <f t="shared" si="41"/>
        <v>3</v>
      </c>
    </row>
    <row r="428" spans="1:25" ht="16" x14ac:dyDescent="0.2">
      <c r="A428" s="679">
        <v>390408000</v>
      </c>
      <c r="B428" s="679" t="s">
        <v>3674</v>
      </c>
      <c r="C428" s="705">
        <v>71998085</v>
      </c>
      <c r="D428" s="705">
        <v>71998085</v>
      </c>
      <c r="E428" s="705"/>
      <c r="F428" s="705"/>
      <c r="S428" s="660"/>
      <c r="T428" s="660" t="str">
        <f t="shared" si="36"/>
        <v>390408</v>
      </c>
      <c r="U428" s="660" t="str">
        <f t="shared" si="37"/>
        <v>39040</v>
      </c>
      <c r="V428" s="660" t="str">
        <f t="shared" si="38"/>
        <v>3904</v>
      </c>
      <c r="W428" s="660" t="str">
        <f t="shared" si="39"/>
        <v>390</v>
      </c>
      <c r="X428" s="660" t="str">
        <f t="shared" si="40"/>
        <v>39</v>
      </c>
      <c r="Y428" s="660" t="str">
        <f t="shared" si="41"/>
        <v>3</v>
      </c>
    </row>
    <row r="429" spans="1:25" ht="16" x14ac:dyDescent="0.2">
      <c r="A429" s="679">
        <v>390409000</v>
      </c>
      <c r="B429" s="679" t="s">
        <v>3675</v>
      </c>
      <c r="C429" s="705">
        <v>33152228</v>
      </c>
      <c r="D429" s="705">
        <v>33152228</v>
      </c>
      <c r="E429" s="705"/>
      <c r="F429" s="705"/>
      <c r="S429" s="660"/>
      <c r="T429" s="660" t="str">
        <f t="shared" si="36"/>
        <v>390409</v>
      </c>
      <c r="U429" s="660" t="str">
        <f t="shared" si="37"/>
        <v>39040</v>
      </c>
      <c r="V429" s="660" t="str">
        <f t="shared" si="38"/>
        <v>3904</v>
      </c>
      <c r="W429" s="660" t="str">
        <f t="shared" si="39"/>
        <v>390</v>
      </c>
      <c r="X429" s="660" t="str">
        <f t="shared" si="40"/>
        <v>39</v>
      </c>
      <c r="Y429" s="660" t="str">
        <f t="shared" si="41"/>
        <v>3</v>
      </c>
    </row>
    <row r="430" spans="1:25" ht="16" x14ac:dyDescent="0.2">
      <c r="A430" s="679">
        <v>390500000</v>
      </c>
      <c r="B430" s="679" t="s">
        <v>3676</v>
      </c>
      <c r="C430" s="705">
        <v>480282178</v>
      </c>
      <c r="D430" s="705">
        <v>480282178</v>
      </c>
      <c r="E430" s="705"/>
      <c r="F430" s="705"/>
      <c r="S430" s="660"/>
      <c r="T430" s="660" t="str">
        <f t="shared" si="36"/>
        <v>390500</v>
      </c>
      <c r="U430" s="660" t="str">
        <f t="shared" si="37"/>
        <v>39050</v>
      </c>
      <c r="V430" s="660" t="str">
        <f t="shared" si="38"/>
        <v>3905</v>
      </c>
      <c r="W430" s="660" t="str">
        <f t="shared" si="39"/>
        <v>390</v>
      </c>
      <c r="X430" s="660" t="str">
        <f t="shared" si="40"/>
        <v>39</v>
      </c>
      <c r="Y430" s="660" t="str">
        <f t="shared" si="41"/>
        <v>3</v>
      </c>
    </row>
    <row r="431" spans="1:25" ht="16" x14ac:dyDescent="0.2">
      <c r="A431" s="679">
        <v>390501000</v>
      </c>
      <c r="B431" s="679" t="s">
        <v>3677</v>
      </c>
      <c r="C431" s="705">
        <v>17284575</v>
      </c>
      <c r="D431" s="705">
        <v>17284575</v>
      </c>
      <c r="E431" s="705"/>
      <c r="F431" s="705"/>
      <c r="S431" s="660"/>
      <c r="T431" s="660" t="str">
        <f t="shared" si="36"/>
        <v>390501</v>
      </c>
      <c r="U431" s="660" t="str">
        <f t="shared" si="37"/>
        <v>39050</v>
      </c>
      <c r="V431" s="660" t="str">
        <f t="shared" si="38"/>
        <v>3905</v>
      </c>
      <c r="W431" s="660" t="str">
        <f t="shared" si="39"/>
        <v>390</v>
      </c>
      <c r="X431" s="660" t="str">
        <f t="shared" si="40"/>
        <v>39</v>
      </c>
      <c r="Y431" s="660" t="str">
        <f t="shared" si="41"/>
        <v>3</v>
      </c>
    </row>
    <row r="432" spans="1:25" ht="16" x14ac:dyDescent="0.2">
      <c r="A432" s="679">
        <v>390501100</v>
      </c>
      <c r="B432" s="679" t="s">
        <v>3678</v>
      </c>
      <c r="C432" s="705">
        <v>1234046288</v>
      </c>
      <c r="D432" s="705">
        <v>1234046288</v>
      </c>
      <c r="E432" s="705"/>
      <c r="F432" s="705"/>
      <c r="S432" s="660"/>
      <c r="T432" s="660" t="str">
        <f t="shared" si="36"/>
        <v>390501</v>
      </c>
      <c r="U432" s="660" t="str">
        <f t="shared" si="37"/>
        <v>39050</v>
      </c>
      <c r="V432" s="660" t="str">
        <f t="shared" si="38"/>
        <v>3905</v>
      </c>
      <c r="W432" s="660" t="str">
        <f t="shared" si="39"/>
        <v>390</v>
      </c>
      <c r="X432" s="660" t="str">
        <f t="shared" si="40"/>
        <v>39</v>
      </c>
      <c r="Y432" s="660" t="str">
        <f t="shared" si="41"/>
        <v>3</v>
      </c>
    </row>
    <row r="433" spans="1:25" ht="16" x14ac:dyDescent="0.2">
      <c r="A433" s="679">
        <v>390501200</v>
      </c>
      <c r="B433" s="679" t="s">
        <v>3679</v>
      </c>
      <c r="C433" s="705">
        <v>3034349</v>
      </c>
      <c r="D433" s="705">
        <v>3034349</v>
      </c>
      <c r="E433" s="705"/>
      <c r="F433" s="705"/>
      <c r="S433" s="660"/>
      <c r="T433" s="660" t="str">
        <f t="shared" si="36"/>
        <v>390501</v>
      </c>
      <c r="U433" s="660" t="str">
        <f t="shared" si="37"/>
        <v>39050</v>
      </c>
      <c r="V433" s="660" t="str">
        <f t="shared" si="38"/>
        <v>3905</v>
      </c>
      <c r="W433" s="660" t="str">
        <f t="shared" si="39"/>
        <v>390</v>
      </c>
      <c r="X433" s="660" t="str">
        <f t="shared" si="40"/>
        <v>39</v>
      </c>
      <c r="Y433" s="660" t="str">
        <f t="shared" si="41"/>
        <v>3</v>
      </c>
    </row>
    <row r="434" spans="1:25" ht="16" x14ac:dyDescent="0.2">
      <c r="A434" s="679">
        <v>390501300</v>
      </c>
      <c r="B434" s="679" t="s">
        <v>3680</v>
      </c>
      <c r="C434" s="705">
        <v>3440400</v>
      </c>
      <c r="D434" s="705">
        <v>3440400</v>
      </c>
      <c r="E434" s="705"/>
      <c r="F434" s="705"/>
      <c r="S434" s="660"/>
      <c r="T434" s="660" t="str">
        <f t="shared" si="36"/>
        <v>390501</v>
      </c>
      <c r="U434" s="660" t="str">
        <f t="shared" si="37"/>
        <v>39050</v>
      </c>
      <c r="V434" s="660" t="str">
        <f t="shared" si="38"/>
        <v>3905</v>
      </c>
      <c r="W434" s="660" t="str">
        <f t="shared" si="39"/>
        <v>390</v>
      </c>
      <c r="X434" s="660" t="str">
        <f t="shared" si="40"/>
        <v>39</v>
      </c>
      <c r="Y434" s="660" t="str">
        <f t="shared" si="41"/>
        <v>3</v>
      </c>
    </row>
    <row r="435" spans="1:25" ht="16" x14ac:dyDescent="0.2">
      <c r="A435" s="679">
        <v>390506000</v>
      </c>
      <c r="B435" s="679" t="s">
        <v>3681</v>
      </c>
      <c r="C435" s="705">
        <v>43241844</v>
      </c>
      <c r="D435" s="705">
        <v>43241844</v>
      </c>
      <c r="E435" s="705"/>
      <c r="F435" s="705"/>
      <c r="S435" s="660"/>
      <c r="T435" s="660" t="str">
        <f t="shared" si="36"/>
        <v>390506</v>
      </c>
      <c r="U435" s="660" t="str">
        <f t="shared" si="37"/>
        <v>39050</v>
      </c>
      <c r="V435" s="660" t="str">
        <f t="shared" si="38"/>
        <v>3905</v>
      </c>
      <c r="W435" s="660" t="str">
        <f t="shared" si="39"/>
        <v>390</v>
      </c>
      <c r="X435" s="660" t="str">
        <f t="shared" si="40"/>
        <v>39</v>
      </c>
      <c r="Y435" s="660" t="str">
        <f t="shared" si="41"/>
        <v>3</v>
      </c>
    </row>
    <row r="436" spans="1:25" ht="16" x14ac:dyDescent="0.2">
      <c r="A436" s="679">
        <v>390507000</v>
      </c>
      <c r="B436" s="679" t="s">
        <v>3682</v>
      </c>
      <c r="C436" s="705">
        <v>71455038</v>
      </c>
      <c r="D436" s="705">
        <v>71455038</v>
      </c>
      <c r="E436" s="705"/>
      <c r="F436" s="705"/>
      <c r="S436" s="660"/>
      <c r="T436" s="660" t="str">
        <f t="shared" si="36"/>
        <v>390507</v>
      </c>
      <c r="U436" s="660" t="str">
        <f t="shared" si="37"/>
        <v>39050</v>
      </c>
      <c r="V436" s="660" t="str">
        <f t="shared" si="38"/>
        <v>3905</v>
      </c>
      <c r="W436" s="660" t="str">
        <f t="shared" si="39"/>
        <v>390</v>
      </c>
      <c r="X436" s="660" t="str">
        <f t="shared" si="40"/>
        <v>39</v>
      </c>
      <c r="Y436" s="660" t="str">
        <f t="shared" si="41"/>
        <v>3</v>
      </c>
    </row>
    <row r="437" spans="1:25" ht="16" x14ac:dyDescent="0.2">
      <c r="A437" s="679">
        <v>390508000</v>
      </c>
      <c r="B437" s="679" t="s">
        <v>3683</v>
      </c>
      <c r="C437" s="705">
        <v>42650216</v>
      </c>
      <c r="D437" s="705">
        <v>42650216</v>
      </c>
      <c r="E437" s="705"/>
      <c r="F437" s="705"/>
      <c r="S437" s="660"/>
      <c r="T437" s="660" t="str">
        <f t="shared" si="36"/>
        <v>390508</v>
      </c>
      <c r="U437" s="660" t="str">
        <f t="shared" si="37"/>
        <v>39050</v>
      </c>
      <c r="V437" s="660" t="str">
        <f t="shared" si="38"/>
        <v>3905</v>
      </c>
      <c r="W437" s="660" t="str">
        <f t="shared" si="39"/>
        <v>390</v>
      </c>
      <c r="X437" s="660" t="str">
        <f t="shared" si="40"/>
        <v>39</v>
      </c>
      <c r="Y437" s="660" t="str">
        <f t="shared" si="41"/>
        <v>3</v>
      </c>
    </row>
    <row r="438" spans="1:25" ht="16" x14ac:dyDescent="0.2">
      <c r="A438" s="679">
        <v>390509000</v>
      </c>
      <c r="B438" s="679" t="s">
        <v>3684</v>
      </c>
      <c r="C438" s="705">
        <v>5595631</v>
      </c>
      <c r="D438" s="705">
        <v>5595631</v>
      </c>
      <c r="E438" s="705"/>
      <c r="F438" s="705"/>
      <c r="S438" s="660"/>
      <c r="T438" s="660" t="str">
        <f t="shared" si="36"/>
        <v>390509</v>
      </c>
      <c r="U438" s="660" t="str">
        <f t="shared" si="37"/>
        <v>39050</v>
      </c>
      <c r="V438" s="660" t="str">
        <f t="shared" si="38"/>
        <v>3905</v>
      </c>
      <c r="W438" s="660" t="str">
        <f t="shared" si="39"/>
        <v>390</v>
      </c>
      <c r="X438" s="660" t="str">
        <f t="shared" si="40"/>
        <v>39</v>
      </c>
      <c r="Y438" s="660" t="str">
        <f t="shared" si="41"/>
        <v>3</v>
      </c>
    </row>
    <row r="439" spans="1:25" ht="16" x14ac:dyDescent="0.2">
      <c r="A439" s="679">
        <v>390600000</v>
      </c>
      <c r="B439" s="679" t="s">
        <v>3685</v>
      </c>
      <c r="C439" s="705">
        <v>497083805</v>
      </c>
      <c r="D439" s="705">
        <v>497083805</v>
      </c>
      <c r="E439" s="705"/>
      <c r="F439" s="705"/>
      <c r="S439" s="660"/>
      <c r="T439" s="660" t="str">
        <f t="shared" si="36"/>
        <v>390600</v>
      </c>
      <c r="U439" s="660" t="str">
        <f t="shared" si="37"/>
        <v>39060</v>
      </c>
      <c r="V439" s="660" t="str">
        <f t="shared" si="38"/>
        <v>3906</v>
      </c>
      <c r="W439" s="660" t="str">
        <f t="shared" si="39"/>
        <v>390</v>
      </c>
      <c r="X439" s="660" t="str">
        <f t="shared" si="40"/>
        <v>39</v>
      </c>
      <c r="Y439" s="660" t="str">
        <f t="shared" si="41"/>
        <v>3</v>
      </c>
    </row>
    <row r="440" spans="1:25" ht="16" x14ac:dyDescent="0.2">
      <c r="A440" s="679">
        <v>390601000</v>
      </c>
      <c r="B440" s="679" t="s">
        <v>3686</v>
      </c>
      <c r="C440" s="705">
        <v>352385785</v>
      </c>
      <c r="D440" s="705">
        <v>352385785</v>
      </c>
      <c r="E440" s="705"/>
      <c r="F440" s="705"/>
      <c r="S440" s="660"/>
      <c r="T440" s="660" t="str">
        <f t="shared" si="36"/>
        <v>390601</v>
      </c>
      <c r="U440" s="660" t="str">
        <f t="shared" si="37"/>
        <v>39060</v>
      </c>
      <c r="V440" s="660" t="str">
        <f t="shared" si="38"/>
        <v>3906</v>
      </c>
      <c r="W440" s="660" t="str">
        <f t="shared" si="39"/>
        <v>390</v>
      </c>
      <c r="X440" s="660" t="str">
        <f t="shared" si="40"/>
        <v>39</v>
      </c>
      <c r="Y440" s="660" t="str">
        <f t="shared" si="41"/>
        <v>3</v>
      </c>
    </row>
    <row r="441" spans="1:25" ht="16" x14ac:dyDescent="0.2">
      <c r="A441" s="679">
        <v>390601100</v>
      </c>
      <c r="B441" s="679" t="s">
        <v>3687</v>
      </c>
      <c r="C441" s="705">
        <v>351484810</v>
      </c>
      <c r="D441" s="705">
        <v>351484810</v>
      </c>
      <c r="E441" s="705"/>
      <c r="F441" s="705"/>
      <c r="S441" s="660"/>
      <c r="T441" s="660" t="str">
        <f t="shared" si="36"/>
        <v>390601</v>
      </c>
      <c r="U441" s="660" t="str">
        <f t="shared" si="37"/>
        <v>39060</v>
      </c>
      <c r="V441" s="660" t="str">
        <f t="shared" si="38"/>
        <v>3906</v>
      </c>
      <c r="W441" s="660" t="str">
        <f t="shared" si="39"/>
        <v>390</v>
      </c>
      <c r="X441" s="660" t="str">
        <f t="shared" si="40"/>
        <v>39</v>
      </c>
      <c r="Y441" s="660" t="str">
        <f t="shared" si="41"/>
        <v>3</v>
      </c>
    </row>
    <row r="442" spans="1:25" ht="16" x14ac:dyDescent="0.2">
      <c r="A442" s="679">
        <v>390601200</v>
      </c>
      <c r="B442" s="679" t="s">
        <v>3688</v>
      </c>
      <c r="C442" s="705">
        <v>2896000</v>
      </c>
      <c r="D442" s="705">
        <v>2896000</v>
      </c>
      <c r="E442" s="705"/>
      <c r="F442" s="705"/>
      <c r="S442" s="660"/>
      <c r="T442" s="660" t="str">
        <f t="shared" si="36"/>
        <v>390601</v>
      </c>
      <c r="U442" s="660" t="str">
        <f t="shared" si="37"/>
        <v>39060</v>
      </c>
      <c r="V442" s="660" t="str">
        <f t="shared" si="38"/>
        <v>3906</v>
      </c>
      <c r="W442" s="660" t="str">
        <f t="shared" si="39"/>
        <v>390</v>
      </c>
      <c r="X442" s="660" t="str">
        <f t="shared" si="40"/>
        <v>39</v>
      </c>
      <c r="Y442" s="660" t="str">
        <f t="shared" si="41"/>
        <v>3</v>
      </c>
    </row>
    <row r="443" spans="1:25" ht="16" x14ac:dyDescent="0.2">
      <c r="A443" s="679">
        <v>390601300</v>
      </c>
      <c r="B443" s="679" t="s">
        <v>3689</v>
      </c>
      <c r="C443" s="705">
        <v>95566172</v>
      </c>
      <c r="D443" s="705">
        <v>95566172</v>
      </c>
      <c r="E443" s="705"/>
      <c r="F443" s="705"/>
      <c r="S443" s="660"/>
      <c r="T443" s="660" t="str">
        <f t="shared" si="36"/>
        <v>390601</v>
      </c>
      <c r="U443" s="660" t="str">
        <f t="shared" si="37"/>
        <v>39060</v>
      </c>
      <c r="V443" s="660" t="str">
        <f t="shared" si="38"/>
        <v>3906</v>
      </c>
      <c r="W443" s="660" t="str">
        <f t="shared" si="39"/>
        <v>390</v>
      </c>
      <c r="X443" s="660" t="str">
        <f t="shared" si="40"/>
        <v>39</v>
      </c>
      <c r="Y443" s="660" t="str">
        <f t="shared" si="41"/>
        <v>3</v>
      </c>
    </row>
    <row r="444" spans="1:25" ht="16" x14ac:dyDescent="0.2">
      <c r="A444" s="679">
        <v>390607000</v>
      </c>
      <c r="B444" s="679" t="s">
        <v>3690</v>
      </c>
      <c r="C444" s="705">
        <v>3973039</v>
      </c>
      <c r="D444" s="705">
        <v>3973039</v>
      </c>
      <c r="E444" s="705"/>
      <c r="F444" s="705"/>
      <c r="S444" s="660"/>
      <c r="T444" s="660" t="str">
        <f t="shared" si="36"/>
        <v>390607</v>
      </c>
      <c r="U444" s="660" t="str">
        <f t="shared" si="37"/>
        <v>39060</v>
      </c>
      <c r="V444" s="660" t="str">
        <f t="shared" si="38"/>
        <v>3906</v>
      </c>
      <c r="W444" s="660" t="str">
        <f t="shared" si="39"/>
        <v>390</v>
      </c>
      <c r="X444" s="660" t="str">
        <f t="shared" si="40"/>
        <v>39</v>
      </c>
      <c r="Y444" s="660" t="str">
        <f t="shared" si="41"/>
        <v>3</v>
      </c>
    </row>
    <row r="445" spans="1:25" ht="16" x14ac:dyDescent="0.2">
      <c r="A445" s="679">
        <v>390608000</v>
      </c>
      <c r="B445" s="679" t="s">
        <v>3691</v>
      </c>
      <c r="C445" s="705">
        <v>690675</v>
      </c>
      <c r="D445" s="705">
        <v>690675</v>
      </c>
      <c r="E445" s="705"/>
      <c r="F445" s="705"/>
      <c r="S445" s="660"/>
      <c r="T445" s="660" t="str">
        <f t="shared" si="36"/>
        <v>390608</v>
      </c>
      <c r="U445" s="660" t="str">
        <f t="shared" si="37"/>
        <v>39060</v>
      </c>
      <c r="V445" s="660" t="str">
        <f t="shared" si="38"/>
        <v>3906</v>
      </c>
      <c r="W445" s="660" t="str">
        <f t="shared" si="39"/>
        <v>390</v>
      </c>
      <c r="X445" s="660" t="str">
        <f t="shared" si="40"/>
        <v>39</v>
      </c>
      <c r="Y445" s="660" t="str">
        <f t="shared" si="41"/>
        <v>3</v>
      </c>
    </row>
    <row r="446" spans="1:25" ht="16" x14ac:dyDescent="0.2">
      <c r="A446" s="679">
        <v>390609000</v>
      </c>
      <c r="B446" s="679" t="s">
        <v>3692</v>
      </c>
      <c r="C446" s="705">
        <v>7380815</v>
      </c>
      <c r="D446" s="705">
        <v>7380815</v>
      </c>
      <c r="E446" s="705"/>
      <c r="F446" s="705"/>
      <c r="S446" s="660"/>
      <c r="T446" s="660" t="str">
        <f t="shared" si="36"/>
        <v>390609</v>
      </c>
      <c r="U446" s="660" t="str">
        <f t="shared" si="37"/>
        <v>39060</v>
      </c>
      <c r="V446" s="660" t="str">
        <f t="shared" si="38"/>
        <v>3906</v>
      </c>
      <c r="W446" s="660" t="str">
        <f t="shared" si="39"/>
        <v>390</v>
      </c>
      <c r="X446" s="660" t="str">
        <f t="shared" si="40"/>
        <v>39</v>
      </c>
      <c r="Y446" s="660" t="str">
        <f t="shared" si="41"/>
        <v>3</v>
      </c>
    </row>
    <row r="447" spans="1:25" ht="16" x14ac:dyDescent="0.2">
      <c r="A447" s="679">
        <v>390700000</v>
      </c>
      <c r="B447" s="679" t="s">
        <v>3693</v>
      </c>
      <c r="C447" s="705">
        <v>120274142</v>
      </c>
      <c r="D447" s="705">
        <v>120274142</v>
      </c>
      <c r="E447" s="705"/>
      <c r="F447" s="705"/>
      <c r="S447" s="660"/>
      <c r="T447" s="660" t="str">
        <f t="shared" si="36"/>
        <v>390700</v>
      </c>
      <c r="U447" s="660" t="str">
        <f t="shared" si="37"/>
        <v>39070</v>
      </c>
      <c r="V447" s="660" t="str">
        <f t="shared" si="38"/>
        <v>3907</v>
      </c>
      <c r="W447" s="660" t="str">
        <f t="shared" si="39"/>
        <v>390</v>
      </c>
      <c r="X447" s="660" t="str">
        <f t="shared" si="40"/>
        <v>39</v>
      </c>
      <c r="Y447" s="660" t="str">
        <f t="shared" si="41"/>
        <v>3</v>
      </c>
    </row>
    <row r="448" spans="1:25" ht="16" x14ac:dyDescent="0.2">
      <c r="A448" s="679">
        <v>390701000</v>
      </c>
      <c r="B448" s="679" t="s">
        <v>3694</v>
      </c>
      <c r="C448" s="705">
        <v>1891600</v>
      </c>
      <c r="D448" s="705">
        <v>1891600</v>
      </c>
      <c r="E448" s="705"/>
      <c r="F448" s="705"/>
      <c r="S448" s="660"/>
      <c r="T448" s="660" t="str">
        <f t="shared" si="36"/>
        <v>390701</v>
      </c>
      <c r="U448" s="660" t="str">
        <f t="shared" si="37"/>
        <v>39070</v>
      </c>
      <c r="V448" s="660" t="str">
        <f t="shared" si="38"/>
        <v>3907</v>
      </c>
      <c r="W448" s="660" t="str">
        <f t="shared" si="39"/>
        <v>390</v>
      </c>
      <c r="X448" s="660" t="str">
        <f t="shared" si="40"/>
        <v>39</v>
      </c>
      <c r="Y448" s="660" t="str">
        <f t="shared" si="41"/>
        <v>3</v>
      </c>
    </row>
    <row r="449" spans="1:25" ht="16" x14ac:dyDescent="0.2">
      <c r="A449" s="679">
        <v>390701100</v>
      </c>
      <c r="B449" s="679" t="s">
        <v>3695</v>
      </c>
      <c r="C449" s="705">
        <v>227400966</v>
      </c>
      <c r="D449" s="705">
        <v>227400966</v>
      </c>
      <c r="E449" s="705"/>
      <c r="F449" s="705"/>
      <c r="S449" s="660"/>
      <c r="T449" s="660" t="str">
        <f t="shared" si="36"/>
        <v>390701</v>
      </c>
      <c r="U449" s="660" t="str">
        <f t="shared" si="37"/>
        <v>39070</v>
      </c>
      <c r="V449" s="660" t="str">
        <f t="shared" si="38"/>
        <v>3907</v>
      </c>
      <c r="W449" s="660" t="str">
        <f t="shared" si="39"/>
        <v>390</v>
      </c>
      <c r="X449" s="660" t="str">
        <f t="shared" si="40"/>
        <v>39</v>
      </c>
      <c r="Y449" s="660" t="str">
        <f t="shared" si="41"/>
        <v>3</v>
      </c>
    </row>
    <row r="450" spans="1:25" ht="16" x14ac:dyDescent="0.2">
      <c r="A450" s="679">
        <v>390701200</v>
      </c>
      <c r="B450" s="679" t="s">
        <v>3696</v>
      </c>
      <c r="C450" s="705">
        <v>584000</v>
      </c>
      <c r="D450" s="705">
        <v>584000</v>
      </c>
      <c r="E450" s="705"/>
      <c r="F450" s="705"/>
      <c r="S450" s="660"/>
      <c r="T450" s="660" t="str">
        <f t="shared" si="36"/>
        <v>390701</v>
      </c>
      <c r="U450" s="660" t="str">
        <f t="shared" si="37"/>
        <v>39070</v>
      </c>
      <c r="V450" s="660" t="str">
        <f t="shared" si="38"/>
        <v>3907</v>
      </c>
      <c r="W450" s="660" t="str">
        <f t="shared" si="39"/>
        <v>390</v>
      </c>
      <c r="X450" s="660" t="str">
        <f t="shared" si="40"/>
        <v>39</v>
      </c>
      <c r="Y450" s="660" t="str">
        <f t="shared" si="41"/>
        <v>3</v>
      </c>
    </row>
    <row r="451" spans="1:25" ht="16" x14ac:dyDescent="0.2">
      <c r="A451" s="679">
        <v>390701300</v>
      </c>
      <c r="B451" s="679" t="s">
        <v>3697</v>
      </c>
      <c r="C451" s="705">
        <v>24425136</v>
      </c>
      <c r="D451" s="705">
        <v>24425136</v>
      </c>
      <c r="E451" s="705"/>
      <c r="F451" s="705"/>
      <c r="S451" s="660"/>
      <c r="T451" s="660" t="str">
        <f t="shared" si="36"/>
        <v>390701</v>
      </c>
      <c r="U451" s="660" t="str">
        <f t="shared" si="37"/>
        <v>39070</v>
      </c>
      <c r="V451" s="660" t="str">
        <f t="shared" si="38"/>
        <v>3907</v>
      </c>
      <c r="W451" s="660" t="str">
        <f t="shared" si="39"/>
        <v>390</v>
      </c>
      <c r="X451" s="660" t="str">
        <f t="shared" si="40"/>
        <v>39</v>
      </c>
      <c r="Y451" s="660" t="str">
        <f t="shared" si="41"/>
        <v>3</v>
      </c>
    </row>
    <row r="452" spans="1:25" ht="16" x14ac:dyDescent="0.2">
      <c r="A452" s="679">
        <v>390708000</v>
      </c>
      <c r="B452" s="679" t="s">
        <v>3698</v>
      </c>
      <c r="C452" s="705">
        <v>16495328</v>
      </c>
      <c r="D452" s="705">
        <v>16495328</v>
      </c>
      <c r="E452" s="705"/>
      <c r="F452" s="705"/>
      <c r="S452" s="660"/>
      <c r="T452" s="660" t="str">
        <f t="shared" ref="T452:T515" si="42">IF(LEN($A452)&gt;=2,LEFT($A452,6),"")</f>
        <v>390708</v>
      </c>
      <c r="U452" s="660" t="str">
        <f t="shared" ref="U452:U515" si="43">IF(LEN($A452)&gt;=2,LEFT($A452,5),"")</f>
        <v>39070</v>
      </c>
      <c r="V452" s="660" t="str">
        <f t="shared" ref="V452:V515" si="44">IF(LEN($A452)&gt;=2,LEFT($A452,4),"")</f>
        <v>3907</v>
      </c>
      <c r="W452" s="660" t="str">
        <f t="shared" ref="W452:W515" si="45">IF(LEN($A452)&gt;=2,LEFT($A452,3),"")</f>
        <v>390</v>
      </c>
      <c r="X452" s="660" t="str">
        <f t="shared" ref="X452:X515" si="46">IF(LEN($A452)&gt;=2,LEFT($A452,2),"")</f>
        <v>39</v>
      </c>
      <c r="Y452" s="660" t="str">
        <f t="shared" ref="Y452:Y515" si="47">IF(LEN($A452)&gt;=2,LEFT($A452,1),"")</f>
        <v>3</v>
      </c>
    </row>
    <row r="453" spans="1:25" ht="16" x14ac:dyDescent="0.2">
      <c r="A453" s="679">
        <v>390801000</v>
      </c>
      <c r="B453" s="679" t="s">
        <v>3699</v>
      </c>
      <c r="C453" s="705">
        <v>83306350</v>
      </c>
      <c r="D453" s="705">
        <v>83306350</v>
      </c>
      <c r="E453" s="705"/>
      <c r="F453" s="705"/>
      <c r="S453" s="660"/>
      <c r="T453" s="660" t="str">
        <f t="shared" si="42"/>
        <v>390801</v>
      </c>
      <c r="U453" s="660" t="str">
        <f t="shared" si="43"/>
        <v>39080</v>
      </c>
      <c r="V453" s="660" t="str">
        <f t="shared" si="44"/>
        <v>3908</v>
      </c>
      <c r="W453" s="660" t="str">
        <f t="shared" si="45"/>
        <v>390</v>
      </c>
      <c r="X453" s="660" t="str">
        <f t="shared" si="46"/>
        <v>39</v>
      </c>
      <c r="Y453" s="660" t="str">
        <f t="shared" si="47"/>
        <v>3</v>
      </c>
    </row>
    <row r="454" spans="1:25" ht="16" x14ac:dyDescent="0.2">
      <c r="A454" s="679">
        <v>390801100</v>
      </c>
      <c r="B454" s="679" t="s">
        <v>3700</v>
      </c>
      <c r="C454" s="705">
        <v>309117431</v>
      </c>
      <c r="D454" s="705">
        <v>309117431</v>
      </c>
      <c r="E454" s="705"/>
      <c r="F454" s="705"/>
      <c r="S454" s="660"/>
      <c r="T454" s="660" t="str">
        <f t="shared" si="42"/>
        <v>390801</v>
      </c>
      <c r="U454" s="660" t="str">
        <f t="shared" si="43"/>
        <v>39080</v>
      </c>
      <c r="V454" s="660" t="str">
        <f t="shared" si="44"/>
        <v>3908</v>
      </c>
      <c r="W454" s="660" t="str">
        <f t="shared" si="45"/>
        <v>390</v>
      </c>
      <c r="X454" s="660" t="str">
        <f t="shared" si="46"/>
        <v>39</v>
      </c>
      <c r="Y454" s="660" t="str">
        <f t="shared" si="47"/>
        <v>3</v>
      </c>
    </row>
    <row r="455" spans="1:25" ht="16" x14ac:dyDescent="0.2">
      <c r="A455" s="679">
        <v>390801200</v>
      </c>
      <c r="B455" s="679" t="s">
        <v>3701</v>
      </c>
      <c r="C455" s="705">
        <v>27149727</v>
      </c>
      <c r="D455" s="705">
        <v>27149727</v>
      </c>
      <c r="E455" s="705"/>
      <c r="F455" s="705"/>
      <c r="S455" s="660"/>
      <c r="T455" s="660" t="str">
        <f t="shared" si="42"/>
        <v>390801</v>
      </c>
      <c r="U455" s="660" t="str">
        <f t="shared" si="43"/>
        <v>39080</v>
      </c>
      <c r="V455" s="660" t="str">
        <f t="shared" si="44"/>
        <v>3908</v>
      </c>
      <c r="W455" s="660" t="str">
        <f t="shared" si="45"/>
        <v>390</v>
      </c>
      <c r="X455" s="660" t="str">
        <f t="shared" si="46"/>
        <v>39</v>
      </c>
      <c r="Y455" s="660" t="str">
        <f t="shared" si="47"/>
        <v>3</v>
      </c>
    </row>
    <row r="456" spans="1:25" ht="16" x14ac:dyDescent="0.2">
      <c r="A456" s="679">
        <v>390801300</v>
      </c>
      <c r="B456" s="679" t="s">
        <v>3702</v>
      </c>
      <c r="C456" s="705">
        <v>89346936</v>
      </c>
      <c r="D456" s="705">
        <v>89346936</v>
      </c>
      <c r="E456" s="705"/>
      <c r="F456" s="705"/>
      <c r="S456" s="660"/>
      <c r="T456" s="660" t="str">
        <f t="shared" si="42"/>
        <v>390801</v>
      </c>
      <c r="U456" s="660" t="str">
        <f t="shared" si="43"/>
        <v>39080</v>
      </c>
      <c r="V456" s="660" t="str">
        <f t="shared" si="44"/>
        <v>3908</v>
      </c>
      <c r="W456" s="660" t="str">
        <f t="shared" si="45"/>
        <v>390</v>
      </c>
      <c r="X456" s="660" t="str">
        <f t="shared" si="46"/>
        <v>39</v>
      </c>
      <c r="Y456" s="660" t="str">
        <f t="shared" si="47"/>
        <v>3</v>
      </c>
    </row>
    <row r="457" spans="1:25" ht="16" x14ac:dyDescent="0.2">
      <c r="A457" s="679">
        <v>390809000</v>
      </c>
      <c r="B457" s="679" t="s">
        <v>3703</v>
      </c>
      <c r="C457" s="705">
        <v>36616018</v>
      </c>
      <c r="D457" s="705">
        <v>36616018</v>
      </c>
      <c r="E457" s="705"/>
      <c r="F457" s="705"/>
      <c r="S457" s="660"/>
      <c r="T457" s="660" t="str">
        <f t="shared" si="42"/>
        <v>390809</v>
      </c>
      <c r="U457" s="660" t="str">
        <f t="shared" si="43"/>
        <v>39080</v>
      </c>
      <c r="V457" s="660" t="str">
        <f t="shared" si="44"/>
        <v>3908</v>
      </c>
      <c r="W457" s="660" t="str">
        <f t="shared" si="45"/>
        <v>390</v>
      </c>
      <c r="X457" s="660" t="str">
        <f t="shared" si="46"/>
        <v>39</v>
      </c>
      <c r="Y457" s="660" t="str">
        <f t="shared" si="47"/>
        <v>3</v>
      </c>
    </row>
    <row r="458" spans="1:25" ht="16" x14ac:dyDescent="0.2">
      <c r="A458" s="679">
        <v>390900000</v>
      </c>
      <c r="B458" s="679" t="s">
        <v>3704</v>
      </c>
      <c r="C458" s="705">
        <v>1049174269</v>
      </c>
      <c r="D458" s="705">
        <v>1049174269</v>
      </c>
      <c r="E458" s="705"/>
      <c r="F458" s="705"/>
      <c r="S458" s="660"/>
      <c r="T458" s="660" t="str">
        <f t="shared" si="42"/>
        <v>390900</v>
      </c>
      <c r="U458" s="660" t="str">
        <f t="shared" si="43"/>
        <v>39090</v>
      </c>
      <c r="V458" s="660" t="str">
        <f t="shared" si="44"/>
        <v>3909</v>
      </c>
      <c r="W458" s="660" t="str">
        <f t="shared" si="45"/>
        <v>390</v>
      </c>
      <c r="X458" s="660" t="str">
        <f t="shared" si="46"/>
        <v>39</v>
      </c>
      <c r="Y458" s="660" t="str">
        <f t="shared" si="47"/>
        <v>3</v>
      </c>
    </row>
    <row r="459" spans="1:25" ht="16" x14ac:dyDescent="0.2">
      <c r="A459" s="679">
        <v>390901000</v>
      </c>
      <c r="B459" s="679" t="s">
        <v>3705</v>
      </c>
      <c r="C459" s="705">
        <v>11507300</v>
      </c>
      <c r="D459" s="705">
        <v>11507300</v>
      </c>
      <c r="E459" s="705"/>
      <c r="F459" s="705"/>
      <c r="S459" s="660"/>
      <c r="T459" s="660" t="str">
        <f t="shared" si="42"/>
        <v>390901</v>
      </c>
      <c r="U459" s="660" t="str">
        <f t="shared" si="43"/>
        <v>39090</v>
      </c>
      <c r="V459" s="660" t="str">
        <f t="shared" si="44"/>
        <v>3909</v>
      </c>
      <c r="W459" s="660" t="str">
        <f t="shared" si="45"/>
        <v>390</v>
      </c>
      <c r="X459" s="660" t="str">
        <f t="shared" si="46"/>
        <v>39</v>
      </c>
      <c r="Y459" s="660" t="str">
        <f t="shared" si="47"/>
        <v>3</v>
      </c>
    </row>
    <row r="460" spans="1:25" ht="16" x14ac:dyDescent="0.2">
      <c r="A460" s="679">
        <v>390901100</v>
      </c>
      <c r="B460" s="679" t="s">
        <v>3706</v>
      </c>
      <c r="C460" s="705">
        <v>721383007</v>
      </c>
      <c r="D460" s="705">
        <v>721383007</v>
      </c>
      <c r="E460" s="705"/>
      <c r="F460" s="705"/>
      <c r="S460" s="660"/>
      <c r="T460" s="660" t="str">
        <f t="shared" si="42"/>
        <v>390901</v>
      </c>
      <c r="U460" s="660" t="str">
        <f t="shared" si="43"/>
        <v>39090</v>
      </c>
      <c r="V460" s="660" t="str">
        <f t="shared" si="44"/>
        <v>3909</v>
      </c>
      <c r="W460" s="660" t="str">
        <f t="shared" si="45"/>
        <v>390</v>
      </c>
      <c r="X460" s="660" t="str">
        <f t="shared" si="46"/>
        <v>39</v>
      </c>
      <c r="Y460" s="660" t="str">
        <f t="shared" si="47"/>
        <v>3</v>
      </c>
    </row>
    <row r="461" spans="1:25" ht="16" x14ac:dyDescent="0.2">
      <c r="A461" s="679">
        <v>390901200</v>
      </c>
      <c r="B461" s="679" t="s">
        <v>3707</v>
      </c>
      <c r="C461" s="705">
        <v>106036981</v>
      </c>
      <c r="D461" s="705">
        <v>106036981</v>
      </c>
      <c r="E461" s="705"/>
      <c r="F461" s="705"/>
      <c r="S461" s="660"/>
      <c r="T461" s="660" t="str">
        <f t="shared" si="42"/>
        <v>390901</v>
      </c>
      <c r="U461" s="660" t="str">
        <f t="shared" si="43"/>
        <v>39090</v>
      </c>
      <c r="V461" s="660" t="str">
        <f t="shared" si="44"/>
        <v>3909</v>
      </c>
      <c r="W461" s="660" t="str">
        <f t="shared" si="45"/>
        <v>390</v>
      </c>
      <c r="X461" s="660" t="str">
        <f t="shared" si="46"/>
        <v>39</v>
      </c>
      <c r="Y461" s="660" t="str">
        <f t="shared" si="47"/>
        <v>3</v>
      </c>
    </row>
    <row r="462" spans="1:25" ht="16" x14ac:dyDescent="0.2">
      <c r="A462" s="679">
        <v>390901300</v>
      </c>
      <c r="B462" s="679" t="s">
        <v>3708</v>
      </c>
      <c r="C462" s="705">
        <v>3523660</v>
      </c>
      <c r="D462" s="705">
        <v>3523660</v>
      </c>
      <c r="E462" s="705"/>
      <c r="F462" s="705"/>
      <c r="S462" s="660"/>
      <c r="T462" s="660" t="str">
        <f t="shared" si="42"/>
        <v>390901</v>
      </c>
      <c r="U462" s="660" t="str">
        <f t="shared" si="43"/>
        <v>39090</v>
      </c>
      <c r="V462" s="660" t="str">
        <f t="shared" si="44"/>
        <v>3909</v>
      </c>
      <c r="W462" s="660" t="str">
        <f t="shared" si="45"/>
        <v>390</v>
      </c>
      <c r="X462" s="660" t="str">
        <f t="shared" si="46"/>
        <v>39</v>
      </c>
      <c r="Y462" s="660" t="str">
        <f t="shared" si="47"/>
        <v>3</v>
      </c>
    </row>
    <row r="463" spans="1:25" ht="16" x14ac:dyDescent="0.2">
      <c r="A463" s="679">
        <v>412200000</v>
      </c>
      <c r="B463" s="679" t="s">
        <v>3709</v>
      </c>
      <c r="C463" s="705"/>
      <c r="D463" s="705"/>
      <c r="E463" s="705"/>
      <c r="F463" s="705"/>
      <c r="S463" s="660"/>
      <c r="T463" s="660" t="str">
        <f t="shared" si="42"/>
        <v>412200</v>
      </c>
      <c r="U463" s="660" t="str">
        <f t="shared" si="43"/>
        <v>41220</v>
      </c>
      <c r="V463" s="660" t="str">
        <f t="shared" si="44"/>
        <v>4122</v>
      </c>
      <c r="W463" s="660" t="str">
        <f t="shared" si="45"/>
        <v>412</v>
      </c>
      <c r="X463" s="660" t="str">
        <f t="shared" si="46"/>
        <v>41</v>
      </c>
      <c r="Y463" s="660" t="str">
        <f t="shared" si="47"/>
        <v>4</v>
      </c>
    </row>
    <row r="464" spans="1:25" ht="16" x14ac:dyDescent="0.2">
      <c r="A464" s="679">
        <v>421000000</v>
      </c>
      <c r="B464" s="679" t="s">
        <v>3710</v>
      </c>
      <c r="C464" s="705">
        <v>56940235</v>
      </c>
      <c r="D464" s="705">
        <v>18235650</v>
      </c>
      <c r="E464" s="705">
        <v>58490274</v>
      </c>
      <c r="F464" s="705"/>
      <c r="S464" s="660"/>
      <c r="T464" s="660" t="str">
        <f t="shared" si="42"/>
        <v>421000</v>
      </c>
      <c r="U464" s="660" t="str">
        <f t="shared" si="43"/>
        <v>42100</v>
      </c>
      <c r="V464" s="660" t="str">
        <f t="shared" si="44"/>
        <v>4210</v>
      </c>
      <c r="W464" s="660" t="str">
        <f t="shared" si="45"/>
        <v>421</v>
      </c>
      <c r="X464" s="660" t="str">
        <f t="shared" si="46"/>
        <v>42</v>
      </c>
      <c r="Y464" s="660" t="str">
        <f t="shared" si="47"/>
        <v>4</v>
      </c>
    </row>
    <row r="465" spans="1:25" ht="16" x14ac:dyDescent="0.2">
      <c r="A465" s="679">
        <v>422000000</v>
      </c>
      <c r="B465" s="679" t="s">
        <v>3711</v>
      </c>
      <c r="C465" s="705">
        <v>3845778</v>
      </c>
      <c r="D465" s="705">
        <v>3449480</v>
      </c>
      <c r="E465" s="705">
        <v>4158542</v>
      </c>
      <c r="F465" s="705"/>
      <c r="S465" s="660"/>
      <c r="T465" s="660" t="str">
        <f t="shared" si="42"/>
        <v>422000</v>
      </c>
      <c r="U465" s="660" t="str">
        <f t="shared" si="43"/>
        <v>42200</v>
      </c>
      <c r="V465" s="660" t="str">
        <f t="shared" si="44"/>
        <v>4220</v>
      </c>
      <c r="W465" s="660" t="str">
        <f t="shared" si="45"/>
        <v>422</v>
      </c>
      <c r="X465" s="660" t="str">
        <f t="shared" si="46"/>
        <v>42</v>
      </c>
      <c r="Y465" s="660" t="str">
        <f t="shared" si="47"/>
        <v>4</v>
      </c>
    </row>
    <row r="466" spans="1:25" ht="16" x14ac:dyDescent="0.2">
      <c r="A466" s="679">
        <v>423000000</v>
      </c>
      <c r="B466" s="679" t="s">
        <v>3712</v>
      </c>
      <c r="C466" s="705">
        <v>1116108</v>
      </c>
      <c r="D466" s="705">
        <v>678338</v>
      </c>
      <c r="E466" s="705">
        <v>674338</v>
      </c>
      <c r="F466" s="705"/>
      <c r="S466" s="660"/>
      <c r="T466" s="660" t="str">
        <f t="shared" si="42"/>
        <v>423000</v>
      </c>
      <c r="U466" s="660" t="str">
        <f t="shared" si="43"/>
        <v>42300</v>
      </c>
      <c r="V466" s="660" t="str">
        <f t="shared" si="44"/>
        <v>4230</v>
      </c>
      <c r="W466" s="660" t="str">
        <f t="shared" si="45"/>
        <v>423</v>
      </c>
      <c r="X466" s="660" t="str">
        <f t="shared" si="46"/>
        <v>42</v>
      </c>
      <c r="Y466" s="660" t="str">
        <f t="shared" si="47"/>
        <v>4</v>
      </c>
    </row>
    <row r="467" spans="1:25" ht="16" x14ac:dyDescent="0.2">
      <c r="A467" s="679">
        <v>424000000</v>
      </c>
      <c r="B467" s="679" t="s">
        <v>3713</v>
      </c>
      <c r="C467" s="705"/>
      <c r="D467" s="705"/>
      <c r="E467" s="705"/>
      <c r="F467" s="705"/>
      <c r="S467" s="660"/>
      <c r="T467" s="660" t="str">
        <f t="shared" si="42"/>
        <v>424000</v>
      </c>
      <c r="U467" s="660" t="str">
        <f t="shared" si="43"/>
        <v>42400</v>
      </c>
      <c r="V467" s="660" t="str">
        <f t="shared" si="44"/>
        <v>4240</v>
      </c>
      <c r="W467" s="660" t="str">
        <f t="shared" si="45"/>
        <v>424</v>
      </c>
      <c r="X467" s="660" t="str">
        <f t="shared" si="46"/>
        <v>42</v>
      </c>
      <c r="Y467" s="660" t="str">
        <f t="shared" si="47"/>
        <v>4</v>
      </c>
    </row>
    <row r="468" spans="1:25" ht="16" x14ac:dyDescent="0.2">
      <c r="A468" s="679">
        <v>425000000</v>
      </c>
      <c r="B468" s="679" t="s">
        <v>3714</v>
      </c>
      <c r="C468" s="705">
        <v>1188000</v>
      </c>
      <c r="D468" s="705">
        <v>1188000</v>
      </c>
      <c r="E468" s="705">
        <v>1188000</v>
      </c>
      <c r="F468" s="705"/>
      <c r="S468" s="660"/>
      <c r="T468" s="660" t="str">
        <f t="shared" si="42"/>
        <v>425000</v>
      </c>
      <c r="U468" s="660" t="str">
        <f t="shared" si="43"/>
        <v>42500</v>
      </c>
      <c r="V468" s="660" t="str">
        <f t="shared" si="44"/>
        <v>4250</v>
      </c>
      <c r="W468" s="660" t="str">
        <f t="shared" si="45"/>
        <v>425</v>
      </c>
      <c r="X468" s="660" t="str">
        <f t="shared" si="46"/>
        <v>42</v>
      </c>
      <c r="Y468" s="660" t="str">
        <f t="shared" si="47"/>
        <v>4</v>
      </c>
    </row>
    <row r="469" spans="1:25" ht="16" x14ac:dyDescent="0.2">
      <c r="A469" s="679">
        <v>428000000</v>
      </c>
      <c r="B469" s="679" t="s">
        <v>3715</v>
      </c>
      <c r="C469" s="705">
        <v>9562001</v>
      </c>
      <c r="D469" s="705">
        <v>9562001</v>
      </c>
      <c r="E469" s="705">
        <v>16062001</v>
      </c>
      <c r="F469" s="705"/>
      <c r="S469" s="660"/>
      <c r="T469" s="660" t="str">
        <f t="shared" si="42"/>
        <v>428000</v>
      </c>
      <c r="U469" s="660" t="str">
        <f t="shared" si="43"/>
        <v>42800</v>
      </c>
      <c r="V469" s="660" t="str">
        <f t="shared" si="44"/>
        <v>4280</v>
      </c>
      <c r="W469" s="660" t="str">
        <f t="shared" si="45"/>
        <v>428</v>
      </c>
      <c r="X469" s="660" t="str">
        <f t="shared" si="46"/>
        <v>42</v>
      </c>
      <c r="Y469" s="660" t="str">
        <f t="shared" si="47"/>
        <v>4</v>
      </c>
    </row>
    <row r="470" spans="1:25" ht="16" x14ac:dyDescent="0.2">
      <c r="A470" s="679">
        <v>432120000</v>
      </c>
      <c r="B470" s="679" t="s">
        <v>3716</v>
      </c>
      <c r="C470" s="705">
        <v>156199202</v>
      </c>
      <c r="D470" s="705">
        <v>153325858</v>
      </c>
      <c r="E470" s="705">
        <v>54089658</v>
      </c>
      <c r="F470" s="705"/>
      <c r="S470" s="660"/>
      <c r="T470" s="660" t="str">
        <f t="shared" si="42"/>
        <v>432120</v>
      </c>
      <c r="U470" s="660" t="str">
        <f t="shared" si="43"/>
        <v>43212</v>
      </c>
      <c r="V470" s="660" t="str">
        <f t="shared" si="44"/>
        <v>4321</v>
      </c>
      <c r="W470" s="660" t="str">
        <f t="shared" si="45"/>
        <v>432</v>
      </c>
      <c r="X470" s="660" t="str">
        <f t="shared" si="46"/>
        <v>43</v>
      </c>
      <c r="Y470" s="660" t="str">
        <f t="shared" si="47"/>
        <v>4</v>
      </c>
    </row>
    <row r="471" spans="1:25" ht="16" x14ac:dyDescent="0.2">
      <c r="A471" s="679">
        <v>432134000</v>
      </c>
      <c r="B471" s="679" t="s">
        <v>3717</v>
      </c>
      <c r="C471" s="705">
        <v>31791934</v>
      </c>
      <c r="D471" s="705">
        <v>15639883</v>
      </c>
      <c r="E471" s="705">
        <v>16897798</v>
      </c>
      <c r="F471" s="705"/>
      <c r="S471" s="660"/>
      <c r="T471" s="660" t="str">
        <f t="shared" si="42"/>
        <v>432134</v>
      </c>
      <c r="U471" s="660" t="str">
        <f t="shared" si="43"/>
        <v>43213</v>
      </c>
      <c r="V471" s="660" t="str">
        <f t="shared" si="44"/>
        <v>4321</v>
      </c>
      <c r="W471" s="660" t="str">
        <f t="shared" si="45"/>
        <v>432</v>
      </c>
      <c r="X471" s="660" t="str">
        <f t="shared" si="46"/>
        <v>43</v>
      </c>
      <c r="Y471" s="660" t="str">
        <f t="shared" si="47"/>
        <v>4</v>
      </c>
    </row>
    <row r="472" spans="1:25" ht="16" x14ac:dyDescent="0.2">
      <c r="A472" s="679">
        <v>432137000</v>
      </c>
      <c r="B472" s="679" t="s">
        <v>3718</v>
      </c>
      <c r="C472" s="705">
        <v>2456090</v>
      </c>
      <c r="D472" s="705">
        <v>2456090</v>
      </c>
      <c r="E472" s="705"/>
      <c r="F472" s="705"/>
      <c r="S472" s="660"/>
      <c r="T472" s="660" t="str">
        <f t="shared" si="42"/>
        <v>432137</v>
      </c>
      <c r="U472" s="660" t="str">
        <f t="shared" si="43"/>
        <v>43213</v>
      </c>
      <c r="V472" s="660" t="str">
        <f t="shared" si="44"/>
        <v>4321</v>
      </c>
      <c r="W472" s="660" t="str">
        <f t="shared" si="45"/>
        <v>432</v>
      </c>
      <c r="X472" s="660" t="str">
        <f t="shared" si="46"/>
        <v>43</v>
      </c>
      <c r="Y472" s="660" t="str">
        <f t="shared" si="47"/>
        <v>4</v>
      </c>
    </row>
    <row r="473" spans="1:25" ht="16" x14ac:dyDescent="0.2">
      <c r="A473" s="679">
        <v>441310000</v>
      </c>
      <c r="B473" s="679" t="s">
        <v>3719</v>
      </c>
      <c r="C473" s="705">
        <v>76372633</v>
      </c>
      <c r="D473" s="705"/>
      <c r="E473" s="705">
        <v>228038780</v>
      </c>
      <c r="F473" s="705"/>
      <c r="S473" s="660"/>
      <c r="T473" s="660" t="str">
        <f t="shared" si="42"/>
        <v>441310</v>
      </c>
      <c r="U473" s="660" t="str">
        <f t="shared" si="43"/>
        <v>44131</v>
      </c>
      <c r="V473" s="660" t="str">
        <f t="shared" si="44"/>
        <v>4413</v>
      </c>
      <c r="W473" s="660" t="str">
        <f t="shared" si="45"/>
        <v>441</v>
      </c>
      <c r="X473" s="660" t="str">
        <f t="shared" si="46"/>
        <v>44</v>
      </c>
      <c r="Y473" s="660" t="str">
        <f t="shared" si="47"/>
        <v>4</v>
      </c>
    </row>
    <row r="474" spans="1:25" ht="16" x14ac:dyDescent="0.2">
      <c r="A474" s="679">
        <v>441831000</v>
      </c>
      <c r="B474" s="679" t="s">
        <v>3720</v>
      </c>
      <c r="C474" s="705">
        <v>22510097</v>
      </c>
      <c r="D474" s="705">
        <v>70891406</v>
      </c>
      <c r="E474" s="705"/>
      <c r="F474" s="705">
        <v>104053712</v>
      </c>
      <c r="S474" s="660"/>
      <c r="T474" s="660" t="str">
        <f t="shared" si="42"/>
        <v>441831</v>
      </c>
      <c r="U474" s="660" t="str">
        <f t="shared" si="43"/>
        <v>44183</v>
      </c>
      <c r="V474" s="660" t="str">
        <f t="shared" si="44"/>
        <v>4418</v>
      </c>
      <c r="W474" s="660" t="str">
        <f t="shared" si="45"/>
        <v>441</v>
      </c>
      <c r="X474" s="660" t="str">
        <f t="shared" si="46"/>
        <v>44</v>
      </c>
      <c r="Y474" s="660" t="str">
        <f t="shared" si="47"/>
        <v>4</v>
      </c>
    </row>
    <row r="475" spans="1:25" ht="16" x14ac:dyDescent="0.2">
      <c r="A475" s="679">
        <v>442112000</v>
      </c>
      <c r="B475" s="679" t="s">
        <v>3721</v>
      </c>
      <c r="C475" s="705"/>
      <c r="D475" s="705">
        <v>46000000</v>
      </c>
      <c r="E475" s="705">
        <v>35000000</v>
      </c>
      <c r="F475" s="705"/>
      <c r="S475" s="660"/>
      <c r="T475" s="660" t="str">
        <f t="shared" si="42"/>
        <v>442112</v>
      </c>
      <c r="U475" s="660" t="str">
        <f t="shared" si="43"/>
        <v>44211</v>
      </c>
      <c r="V475" s="660" t="str">
        <f t="shared" si="44"/>
        <v>4421</v>
      </c>
      <c r="W475" s="660" t="str">
        <f t="shared" si="45"/>
        <v>442</v>
      </c>
      <c r="X475" s="660" t="str">
        <f t="shared" si="46"/>
        <v>44</v>
      </c>
      <c r="Y475" s="660" t="str">
        <f t="shared" si="47"/>
        <v>4</v>
      </c>
    </row>
    <row r="476" spans="1:25" ht="16" x14ac:dyDescent="0.2">
      <c r="A476" s="679">
        <v>442113000</v>
      </c>
      <c r="B476" s="679" t="s">
        <v>3722</v>
      </c>
      <c r="C476" s="705">
        <v>46000000</v>
      </c>
      <c r="D476" s="705"/>
      <c r="E476" s="705">
        <v>222499533</v>
      </c>
      <c r="F476" s="705"/>
      <c r="S476" s="660"/>
      <c r="T476" s="660" t="str">
        <f t="shared" si="42"/>
        <v>442113</v>
      </c>
      <c r="U476" s="660" t="str">
        <f t="shared" si="43"/>
        <v>44211</v>
      </c>
      <c r="V476" s="660" t="str">
        <f t="shared" si="44"/>
        <v>4421</v>
      </c>
      <c r="W476" s="660" t="str">
        <f t="shared" si="45"/>
        <v>442</v>
      </c>
      <c r="X476" s="660" t="str">
        <f t="shared" si="46"/>
        <v>44</v>
      </c>
      <c r="Y476" s="660" t="str">
        <f t="shared" si="47"/>
        <v>4</v>
      </c>
    </row>
    <row r="477" spans="1:25" ht="16" x14ac:dyDescent="0.2">
      <c r="A477" s="679">
        <v>442121000</v>
      </c>
      <c r="B477" s="679" t="s">
        <v>3723</v>
      </c>
      <c r="C477" s="705">
        <v>107761409</v>
      </c>
      <c r="D477" s="705">
        <v>29370142</v>
      </c>
      <c r="E477" s="705">
        <v>2143938195</v>
      </c>
      <c r="F477" s="705"/>
      <c r="S477" s="660"/>
      <c r="T477" s="660" t="str">
        <f t="shared" si="42"/>
        <v>442121</v>
      </c>
      <c r="U477" s="660" t="str">
        <f t="shared" si="43"/>
        <v>44212</v>
      </c>
      <c r="V477" s="660" t="str">
        <f t="shared" si="44"/>
        <v>4421</v>
      </c>
      <c r="W477" s="660" t="str">
        <f t="shared" si="45"/>
        <v>442</v>
      </c>
      <c r="X477" s="660" t="str">
        <f t="shared" si="46"/>
        <v>44</v>
      </c>
      <c r="Y477" s="660" t="str">
        <f t="shared" si="47"/>
        <v>4</v>
      </c>
    </row>
    <row r="478" spans="1:25" ht="16" x14ac:dyDescent="0.2">
      <c r="A478" s="679">
        <v>442124000</v>
      </c>
      <c r="B478" s="679" t="s">
        <v>3724</v>
      </c>
      <c r="C478" s="705">
        <v>206741126</v>
      </c>
      <c r="D478" s="705">
        <v>95536733</v>
      </c>
      <c r="E478" s="705">
        <v>661636855</v>
      </c>
      <c r="F478" s="705"/>
      <c r="S478" s="660"/>
      <c r="T478" s="660" t="str">
        <f t="shared" si="42"/>
        <v>442124</v>
      </c>
      <c r="U478" s="660" t="str">
        <f t="shared" si="43"/>
        <v>44212</v>
      </c>
      <c r="V478" s="660" t="str">
        <f t="shared" si="44"/>
        <v>4421</v>
      </c>
      <c r="W478" s="660" t="str">
        <f t="shared" si="45"/>
        <v>442</v>
      </c>
      <c r="X478" s="660" t="str">
        <f t="shared" si="46"/>
        <v>44</v>
      </c>
      <c r="Y478" s="660" t="str">
        <f t="shared" si="47"/>
        <v>4</v>
      </c>
    </row>
    <row r="479" spans="1:25" ht="16" x14ac:dyDescent="0.2">
      <c r="A479" s="679">
        <v>442125000</v>
      </c>
      <c r="B479" s="679" t="s">
        <v>3725</v>
      </c>
      <c r="C479" s="705">
        <v>33888585</v>
      </c>
      <c r="D479" s="705">
        <v>18922975</v>
      </c>
      <c r="E479" s="705">
        <v>47337445</v>
      </c>
      <c r="F479" s="705"/>
      <c r="S479" s="660"/>
      <c r="T479" s="660" t="str">
        <f t="shared" si="42"/>
        <v>442125</v>
      </c>
      <c r="U479" s="660" t="str">
        <f t="shared" si="43"/>
        <v>44212</v>
      </c>
      <c r="V479" s="660" t="str">
        <f t="shared" si="44"/>
        <v>4421</v>
      </c>
      <c r="W479" s="660" t="str">
        <f t="shared" si="45"/>
        <v>442</v>
      </c>
      <c r="X479" s="660" t="str">
        <f t="shared" si="46"/>
        <v>44</v>
      </c>
      <c r="Y479" s="660" t="str">
        <f t="shared" si="47"/>
        <v>4</v>
      </c>
    </row>
    <row r="480" spans="1:25" ht="16" x14ac:dyDescent="0.2">
      <c r="A480" s="679">
        <v>442131000</v>
      </c>
      <c r="B480" s="679" t="s">
        <v>3726</v>
      </c>
      <c r="C480" s="705">
        <v>60753446</v>
      </c>
      <c r="D480" s="705">
        <v>25625598</v>
      </c>
      <c r="E480" s="705">
        <v>210921335</v>
      </c>
      <c r="F480" s="705"/>
      <c r="S480" s="660"/>
      <c r="T480" s="660" t="str">
        <f t="shared" si="42"/>
        <v>442131</v>
      </c>
      <c r="U480" s="660" t="str">
        <f t="shared" si="43"/>
        <v>44213</v>
      </c>
      <c r="V480" s="660" t="str">
        <f t="shared" si="44"/>
        <v>4421</v>
      </c>
      <c r="W480" s="660" t="str">
        <f t="shared" si="45"/>
        <v>442</v>
      </c>
      <c r="X480" s="660" t="str">
        <f t="shared" si="46"/>
        <v>44</v>
      </c>
      <c r="Y480" s="660" t="str">
        <f t="shared" si="47"/>
        <v>4</v>
      </c>
    </row>
    <row r="481" spans="1:25" ht="16" x14ac:dyDescent="0.2">
      <c r="A481" s="679">
        <v>442134000</v>
      </c>
      <c r="B481" s="679" t="s">
        <v>3727</v>
      </c>
      <c r="C481" s="705">
        <v>212738628</v>
      </c>
      <c r="D481" s="705">
        <v>140524097</v>
      </c>
      <c r="E481" s="705">
        <v>481501643</v>
      </c>
      <c r="F481" s="705"/>
      <c r="S481" s="660"/>
      <c r="T481" s="660" t="str">
        <f t="shared" si="42"/>
        <v>442134</v>
      </c>
      <c r="U481" s="660" t="str">
        <f t="shared" si="43"/>
        <v>44213</v>
      </c>
      <c r="V481" s="660" t="str">
        <f t="shared" si="44"/>
        <v>4421</v>
      </c>
      <c r="W481" s="660" t="str">
        <f t="shared" si="45"/>
        <v>442</v>
      </c>
      <c r="X481" s="660" t="str">
        <f t="shared" si="46"/>
        <v>44</v>
      </c>
      <c r="Y481" s="660" t="str">
        <f t="shared" si="47"/>
        <v>4</v>
      </c>
    </row>
    <row r="482" spans="1:25" ht="16" x14ac:dyDescent="0.2">
      <c r="A482" s="679">
        <v>442135000</v>
      </c>
      <c r="B482" s="679" t="s">
        <v>3728</v>
      </c>
      <c r="C482" s="705">
        <v>395090014</v>
      </c>
      <c r="D482" s="705">
        <v>122439870</v>
      </c>
      <c r="E482" s="705">
        <v>887890924</v>
      </c>
      <c r="F482" s="705"/>
      <c r="S482" s="660"/>
      <c r="T482" s="660" t="str">
        <f t="shared" si="42"/>
        <v>442135</v>
      </c>
      <c r="U482" s="660" t="str">
        <f t="shared" si="43"/>
        <v>44213</v>
      </c>
      <c r="V482" s="660" t="str">
        <f t="shared" si="44"/>
        <v>4421</v>
      </c>
      <c r="W482" s="660" t="str">
        <f t="shared" si="45"/>
        <v>442</v>
      </c>
      <c r="X482" s="660" t="str">
        <f t="shared" si="46"/>
        <v>44</v>
      </c>
      <c r="Y482" s="660" t="str">
        <f t="shared" si="47"/>
        <v>4</v>
      </c>
    </row>
    <row r="483" spans="1:25" ht="16" x14ac:dyDescent="0.2">
      <c r="A483" s="679">
        <v>442821000</v>
      </c>
      <c r="B483" s="679" t="s">
        <v>3729</v>
      </c>
      <c r="C483" s="705">
        <v>106995759</v>
      </c>
      <c r="D483" s="705">
        <v>187038815</v>
      </c>
      <c r="E483" s="705"/>
      <c r="F483" s="705">
        <v>591153447</v>
      </c>
      <c r="S483" s="660"/>
      <c r="T483" s="660" t="str">
        <f t="shared" si="42"/>
        <v>442821</v>
      </c>
      <c r="U483" s="660" t="str">
        <f t="shared" si="43"/>
        <v>44282</v>
      </c>
      <c r="V483" s="660" t="str">
        <f t="shared" si="44"/>
        <v>4428</v>
      </c>
      <c r="W483" s="660" t="str">
        <f t="shared" si="45"/>
        <v>442</v>
      </c>
      <c r="X483" s="660" t="str">
        <f t="shared" si="46"/>
        <v>44</v>
      </c>
      <c r="Y483" s="660" t="str">
        <f t="shared" si="47"/>
        <v>4</v>
      </c>
    </row>
    <row r="484" spans="1:25" ht="16" x14ac:dyDescent="0.2">
      <c r="A484" s="679">
        <v>442824000</v>
      </c>
      <c r="B484" s="679" t="s">
        <v>3730</v>
      </c>
      <c r="C484" s="705">
        <v>73843365</v>
      </c>
      <c r="D484" s="705">
        <v>179640983</v>
      </c>
      <c r="E484" s="705"/>
      <c r="F484" s="705">
        <v>439462167</v>
      </c>
      <c r="S484" s="660"/>
      <c r="T484" s="660" t="str">
        <f t="shared" si="42"/>
        <v>442824</v>
      </c>
      <c r="U484" s="660" t="str">
        <f t="shared" si="43"/>
        <v>44282</v>
      </c>
      <c r="V484" s="660" t="str">
        <f t="shared" si="44"/>
        <v>4428</v>
      </c>
      <c r="W484" s="660" t="str">
        <f t="shared" si="45"/>
        <v>442</v>
      </c>
      <c r="X484" s="660" t="str">
        <f t="shared" si="46"/>
        <v>44</v>
      </c>
      <c r="Y484" s="660" t="str">
        <f t="shared" si="47"/>
        <v>4</v>
      </c>
    </row>
    <row r="485" spans="1:25" ht="16" x14ac:dyDescent="0.2">
      <c r="A485" s="679">
        <v>442825000</v>
      </c>
      <c r="B485" s="679" t="s">
        <v>3731</v>
      </c>
      <c r="C485" s="705">
        <v>8265593</v>
      </c>
      <c r="D485" s="705">
        <v>9113787</v>
      </c>
      <c r="E485" s="705"/>
      <c r="F485" s="705">
        <v>2991712</v>
      </c>
      <c r="S485" s="660"/>
      <c r="T485" s="660" t="str">
        <f t="shared" si="42"/>
        <v>442825</v>
      </c>
      <c r="U485" s="660" t="str">
        <f t="shared" si="43"/>
        <v>44282</v>
      </c>
      <c r="V485" s="660" t="str">
        <f t="shared" si="44"/>
        <v>4428</v>
      </c>
      <c r="W485" s="660" t="str">
        <f t="shared" si="45"/>
        <v>442</v>
      </c>
      <c r="X485" s="660" t="str">
        <f t="shared" si="46"/>
        <v>44</v>
      </c>
      <c r="Y485" s="660" t="str">
        <f t="shared" si="47"/>
        <v>4</v>
      </c>
    </row>
    <row r="486" spans="1:25" ht="16" x14ac:dyDescent="0.2">
      <c r="A486" s="679">
        <v>442831000</v>
      </c>
      <c r="B486" s="679" t="s">
        <v>3732</v>
      </c>
      <c r="C486" s="705">
        <v>16795641</v>
      </c>
      <c r="D486" s="705">
        <v>39975443</v>
      </c>
      <c r="E486" s="705"/>
      <c r="F486" s="705">
        <v>100700412</v>
      </c>
      <c r="S486" s="660"/>
      <c r="T486" s="660" t="str">
        <f t="shared" si="42"/>
        <v>442831</v>
      </c>
      <c r="U486" s="660" t="str">
        <f t="shared" si="43"/>
        <v>44283</v>
      </c>
      <c r="V486" s="660" t="str">
        <f t="shared" si="44"/>
        <v>4428</v>
      </c>
      <c r="W486" s="660" t="str">
        <f t="shared" si="45"/>
        <v>442</v>
      </c>
      <c r="X486" s="660" t="str">
        <f t="shared" si="46"/>
        <v>44</v>
      </c>
      <c r="Y486" s="660" t="str">
        <f t="shared" si="47"/>
        <v>4</v>
      </c>
    </row>
    <row r="487" spans="1:25" ht="16" x14ac:dyDescent="0.2">
      <c r="A487" s="679">
        <v>442834000</v>
      </c>
      <c r="B487" s="679" t="s">
        <v>3733</v>
      </c>
      <c r="C487" s="705">
        <v>43240966</v>
      </c>
      <c r="D487" s="705">
        <v>106377323</v>
      </c>
      <c r="E487" s="705"/>
      <c r="F487" s="705">
        <v>278934346</v>
      </c>
      <c r="S487" s="660"/>
      <c r="T487" s="660" t="str">
        <f t="shared" si="42"/>
        <v>442834</v>
      </c>
      <c r="U487" s="660" t="str">
        <f t="shared" si="43"/>
        <v>44283</v>
      </c>
      <c r="V487" s="660" t="str">
        <f t="shared" si="44"/>
        <v>4428</v>
      </c>
      <c r="W487" s="660" t="str">
        <f t="shared" si="45"/>
        <v>442</v>
      </c>
      <c r="X487" s="660" t="str">
        <f t="shared" si="46"/>
        <v>44</v>
      </c>
      <c r="Y487" s="660" t="str">
        <f t="shared" si="47"/>
        <v>4</v>
      </c>
    </row>
    <row r="488" spans="1:25" ht="16" x14ac:dyDescent="0.2">
      <c r="A488" s="679">
        <v>442835000</v>
      </c>
      <c r="B488" s="679" t="s">
        <v>3734</v>
      </c>
      <c r="C488" s="705">
        <v>99578461</v>
      </c>
      <c r="D488" s="705">
        <v>193073371</v>
      </c>
      <c r="E488" s="705"/>
      <c r="F488" s="705">
        <v>482156727</v>
      </c>
      <c r="S488" s="660"/>
      <c r="T488" s="660" t="str">
        <f t="shared" si="42"/>
        <v>442835</v>
      </c>
      <c r="U488" s="660" t="str">
        <f t="shared" si="43"/>
        <v>44283</v>
      </c>
      <c r="V488" s="660" t="str">
        <f t="shared" si="44"/>
        <v>4428</v>
      </c>
      <c r="W488" s="660" t="str">
        <f t="shared" si="45"/>
        <v>442</v>
      </c>
      <c r="X488" s="660" t="str">
        <f t="shared" si="46"/>
        <v>44</v>
      </c>
      <c r="Y488" s="660" t="str">
        <f t="shared" si="47"/>
        <v>4</v>
      </c>
    </row>
    <row r="489" spans="1:25" ht="16" x14ac:dyDescent="0.2">
      <c r="A489" s="679">
        <v>454100000</v>
      </c>
      <c r="B489" s="679" t="s">
        <v>3735</v>
      </c>
      <c r="C489" s="705"/>
      <c r="D489" s="705"/>
      <c r="E489" s="705">
        <v>60000000</v>
      </c>
      <c r="F489" s="705"/>
      <c r="S489" s="660"/>
      <c r="T489" s="660" t="str">
        <f t="shared" si="42"/>
        <v>454100</v>
      </c>
      <c r="U489" s="660" t="str">
        <f t="shared" si="43"/>
        <v>45410</v>
      </c>
      <c r="V489" s="660" t="str">
        <f t="shared" si="44"/>
        <v>4541</v>
      </c>
      <c r="W489" s="660" t="str">
        <f t="shared" si="45"/>
        <v>454</v>
      </c>
      <c r="X489" s="660" t="str">
        <f t="shared" si="46"/>
        <v>45</v>
      </c>
      <c r="Y489" s="660" t="str">
        <f t="shared" si="47"/>
        <v>4</v>
      </c>
    </row>
    <row r="490" spans="1:25" ht="16" x14ac:dyDescent="0.2">
      <c r="A490" s="695">
        <v>454800000</v>
      </c>
      <c r="B490" s="679" t="s">
        <v>3736</v>
      </c>
      <c r="C490" s="705"/>
      <c r="D490" s="705">
        <v>12000000</v>
      </c>
      <c r="E490" s="705"/>
      <c r="F490" s="705">
        <v>36000000</v>
      </c>
      <c r="S490" s="660"/>
      <c r="T490" s="660" t="str">
        <f t="shared" si="42"/>
        <v>454800</v>
      </c>
      <c r="U490" s="660" t="str">
        <f t="shared" si="43"/>
        <v>45480</v>
      </c>
      <c r="V490" s="660" t="str">
        <f t="shared" si="44"/>
        <v>4548</v>
      </c>
      <c r="W490" s="660" t="str">
        <f t="shared" si="45"/>
        <v>454</v>
      </c>
      <c r="X490" s="660" t="str">
        <f t="shared" si="46"/>
        <v>45</v>
      </c>
      <c r="Y490" s="660" t="str">
        <f t="shared" si="47"/>
        <v>4</v>
      </c>
    </row>
    <row r="491" spans="1:25" ht="16" x14ac:dyDescent="0.2">
      <c r="A491" s="679">
        <v>49999999</v>
      </c>
      <c r="B491" s="679" t="s">
        <v>3737</v>
      </c>
      <c r="C491" s="705"/>
      <c r="D491" s="705"/>
      <c r="E491" s="705"/>
      <c r="F491" s="705"/>
      <c r="S491" s="660"/>
      <c r="T491" s="660" t="str">
        <f t="shared" si="42"/>
        <v>499999</v>
      </c>
      <c r="U491" s="660" t="str">
        <f t="shared" si="43"/>
        <v>49999</v>
      </c>
      <c r="V491" s="660" t="str">
        <f t="shared" si="44"/>
        <v>4999</v>
      </c>
      <c r="W491" s="660" t="str">
        <f t="shared" si="45"/>
        <v>499</v>
      </c>
      <c r="X491" s="660" t="str">
        <f t="shared" si="46"/>
        <v>49</v>
      </c>
      <c r="Y491" s="660" t="str">
        <f t="shared" si="47"/>
        <v>4</v>
      </c>
    </row>
    <row r="492" spans="1:25" ht="16" x14ac:dyDescent="0.2">
      <c r="A492" s="679">
        <v>501110000</v>
      </c>
      <c r="B492" s="679" t="s">
        <v>3738</v>
      </c>
      <c r="C492" s="705"/>
      <c r="D492" s="705"/>
      <c r="E492" s="705"/>
      <c r="F492" s="705"/>
      <c r="S492" s="660"/>
      <c r="T492" s="660" t="str">
        <f t="shared" si="42"/>
        <v>501110</v>
      </c>
      <c r="U492" s="660" t="str">
        <f t="shared" si="43"/>
        <v>50111</v>
      </c>
      <c r="V492" s="660" t="str">
        <f t="shared" si="44"/>
        <v>5011</v>
      </c>
      <c r="W492" s="660" t="str">
        <f t="shared" si="45"/>
        <v>501</v>
      </c>
      <c r="X492" s="660" t="str">
        <f t="shared" si="46"/>
        <v>50</v>
      </c>
      <c r="Y492" s="660" t="str">
        <f t="shared" si="47"/>
        <v>5</v>
      </c>
    </row>
    <row r="493" spans="1:25" ht="16" x14ac:dyDescent="0.2">
      <c r="A493" s="679">
        <v>501121000</v>
      </c>
      <c r="B493" s="679" t="s">
        <v>3739</v>
      </c>
      <c r="C493" s="705">
        <v>8724596</v>
      </c>
      <c r="D493" s="705">
        <v>8724596</v>
      </c>
      <c r="E493" s="705"/>
      <c r="F493" s="705"/>
      <c r="S493" s="660"/>
      <c r="T493" s="660" t="str">
        <f t="shared" si="42"/>
        <v>501121</v>
      </c>
      <c r="U493" s="660" t="str">
        <f t="shared" si="43"/>
        <v>50112</v>
      </c>
      <c r="V493" s="660" t="str">
        <f t="shared" si="44"/>
        <v>5011</v>
      </c>
      <c r="W493" s="660" t="str">
        <f t="shared" si="45"/>
        <v>501</v>
      </c>
      <c r="X493" s="660" t="str">
        <f t="shared" si="46"/>
        <v>50</v>
      </c>
      <c r="Y493" s="660" t="str">
        <f t="shared" si="47"/>
        <v>5</v>
      </c>
    </row>
    <row r="494" spans="1:25" ht="16" x14ac:dyDescent="0.2">
      <c r="A494" s="679">
        <v>501220000</v>
      </c>
      <c r="B494" s="679" t="s">
        <v>3740</v>
      </c>
      <c r="C494" s="705"/>
      <c r="D494" s="705"/>
      <c r="E494" s="705"/>
      <c r="F494" s="705"/>
      <c r="S494" s="660"/>
      <c r="T494" s="660" t="str">
        <f t="shared" si="42"/>
        <v>501220</v>
      </c>
      <c r="U494" s="660" t="str">
        <f t="shared" si="43"/>
        <v>50122</v>
      </c>
      <c r="V494" s="660" t="str">
        <f t="shared" si="44"/>
        <v>5012</v>
      </c>
      <c r="W494" s="660" t="str">
        <f t="shared" si="45"/>
        <v>501</v>
      </c>
      <c r="X494" s="660" t="str">
        <f t="shared" si="46"/>
        <v>50</v>
      </c>
      <c r="Y494" s="660" t="str">
        <f t="shared" si="47"/>
        <v>5</v>
      </c>
    </row>
    <row r="495" spans="1:25" ht="16" x14ac:dyDescent="0.2">
      <c r="A495" s="679">
        <v>502200000</v>
      </c>
      <c r="B495" s="679" t="s">
        <v>3741</v>
      </c>
      <c r="C495" s="705">
        <v>55384055</v>
      </c>
      <c r="D495" s="705">
        <v>28454237</v>
      </c>
      <c r="E495" s="705"/>
      <c r="F495" s="705">
        <v>616904096</v>
      </c>
      <c r="S495" s="660"/>
      <c r="T495" s="660" t="str">
        <f t="shared" si="42"/>
        <v>502200</v>
      </c>
      <c r="U495" s="660" t="str">
        <f t="shared" si="43"/>
        <v>50220</v>
      </c>
      <c r="V495" s="660" t="str">
        <f t="shared" si="44"/>
        <v>5022</v>
      </c>
      <c r="W495" s="660" t="str">
        <f t="shared" si="45"/>
        <v>502</v>
      </c>
      <c r="X495" s="660" t="str">
        <f t="shared" si="46"/>
        <v>50</v>
      </c>
      <c r="Y495" s="660" t="str">
        <f t="shared" si="47"/>
        <v>5</v>
      </c>
    </row>
    <row r="496" spans="1:25" ht="16" x14ac:dyDescent="0.2">
      <c r="A496" s="679">
        <v>502900000</v>
      </c>
      <c r="B496" s="679" t="s">
        <v>3742</v>
      </c>
      <c r="C496" s="705">
        <v>171970291</v>
      </c>
      <c r="D496" s="705"/>
      <c r="E496" s="705"/>
      <c r="F496" s="705"/>
      <c r="S496" s="660"/>
      <c r="T496" s="660" t="str">
        <f t="shared" si="42"/>
        <v>502900</v>
      </c>
      <c r="U496" s="660" t="str">
        <f t="shared" si="43"/>
        <v>50290</v>
      </c>
      <c r="V496" s="660" t="str">
        <f t="shared" si="44"/>
        <v>5029</v>
      </c>
      <c r="W496" s="660" t="str">
        <f t="shared" si="45"/>
        <v>502</v>
      </c>
      <c r="X496" s="660" t="str">
        <f t="shared" si="46"/>
        <v>50</v>
      </c>
      <c r="Y496" s="660" t="str">
        <f t="shared" si="47"/>
        <v>5</v>
      </c>
    </row>
    <row r="497" spans="1:25" ht="16" x14ac:dyDescent="0.2">
      <c r="A497" s="679">
        <v>503000000</v>
      </c>
      <c r="B497" s="679" t="s">
        <v>3743</v>
      </c>
      <c r="C497" s="705"/>
      <c r="D497" s="705"/>
      <c r="E497" s="705"/>
      <c r="F497" s="705"/>
      <c r="S497" s="660"/>
      <c r="T497" s="660" t="str">
        <f t="shared" si="42"/>
        <v>503000</v>
      </c>
      <c r="U497" s="660" t="str">
        <f t="shared" si="43"/>
        <v>50300</v>
      </c>
      <c r="V497" s="660" t="str">
        <f t="shared" si="44"/>
        <v>5030</v>
      </c>
      <c r="W497" s="660" t="str">
        <f t="shared" si="45"/>
        <v>503</v>
      </c>
      <c r="X497" s="660" t="str">
        <f t="shared" si="46"/>
        <v>50</v>
      </c>
      <c r="Y497" s="660" t="str">
        <f t="shared" si="47"/>
        <v>5</v>
      </c>
    </row>
    <row r="498" spans="1:25" ht="16" x14ac:dyDescent="0.2">
      <c r="A498" s="679">
        <v>511000000</v>
      </c>
      <c r="B498" s="679" t="s">
        <v>3744</v>
      </c>
      <c r="C498" s="705">
        <v>124705342</v>
      </c>
      <c r="D498" s="705">
        <v>263952138</v>
      </c>
      <c r="E498" s="705"/>
      <c r="F498" s="705">
        <v>908111689</v>
      </c>
      <c r="S498" s="660"/>
      <c r="T498" s="660" t="str">
        <f t="shared" si="42"/>
        <v>511000</v>
      </c>
      <c r="U498" s="660" t="str">
        <f t="shared" si="43"/>
        <v>51100</v>
      </c>
      <c r="V498" s="660" t="str">
        <f t="shared" si="44"/>
        <v>5110</v>
      </c>
      <c r="W498" s="660" t="str">
        <f t="shared" si="45"/>
        <v>511</v>
      </c>
      <c r="X498" s="660" t="str">
        <f t="shared" si="46"/>
        <v>51</v>
      </c>
      <c r="Y498" s="660" t="str">
        <f t="shared" si="47"/>
        <v>5</v>
      </c>
    </row>
    <row r="499" spans="1:25" ht="16" x14ac:dyDescent="0.2">
      <c r="A499" s="679">
        <v>519100000</v>
      </c>
      <c r="B499" s="679" t="s">
        <v>3745</v>
      </c>
      <c r="C499" s="705">
        <v>25425326</v>
      </c>
      <c r="D499" s="705">
        <v>25425326</v>
      </c>
      <c r="E499" s="705"/>
      <c r="F499" s="705"/>
      <c r="S499" s="660"/>
      <c r="T499" s="660" t="str">
        <f t="shared" si="42"/>
        <v>519100</v>
      </c>
      <c r="U499" s="660" t="str">
        <f t="shared" si="43"/>
        <v>51910</v>
      </c>
      <c r="V499" s="660" t="str">
        <f t="shared" si="44"/>
        <v>5191</v>
      </c>
      <c r="W499" s="660" t="str">
        <f t="shared" si="45"/>
        <v>519</v>
      </c>
      <c r="X499" s="660" t="str">
        <f t="shared" si="46"/>
        <v>51</v>
      </c>
      <c r="Y499" s="660" t="str">
        <f t="shared" si="47"/>
        <v>5</v>
      </c>
    </row>
    <row r="500" spans="1:25" ht="16" x14ac:dyDescent="0.2">
      <c r="A500" s="679">
        <v>519200000</v>
      </c>
      <c r="B500" s="679" t="s">
        <v>3746</v>
      </c>
      <c r="C500" s="705">
        <v>4468745</v>
      </c>
      <c r="D500" s="705">
        <v>4468745</v>
      </c>
      <c r="E500" s="705"/>
      <c r="F500" s="705"/>
      <c r="S500" s="660"/>
      <c r="T500" s="660" t="str">
        <f t="shared" si="42"/>
        <v>519200</v>
      </c>
      <c r="U500" s="660" t="str">
        <f t="shared" si="43"/>
        <v>51920</v>
      </c>
      <c r="V500" s="660" t="str">
        <f t="shared" si="44"/>
        <v>5192</v>
      </c>
      <c r="W500" s="660" t="str">
        <f t="shared" si="45"/>
        <v>519</v>
      </c>
      <c r="X500" s="660" t="str">
        <f t="shared" si="46"/>
        <v>51</v>
      </c>
      <c r="Y500" s="660" t="str">
        <f t="shared" si="47"/>
        <v>5</v>
      </c>
    </row>
    <row r="501" spans="1:25" ht="16" x14ac:dyDescent="0.2">
      <c r="A501" s="679">
        <v>552100000</v>
      </c>
      <c r="B501" s="679" t="s">
        <v>3747</v>
      </c>
      <c r="C501" s="705">
        <v>288441745</v>
      </c>
      <c r="D501" s="705">
        <v>533097009</v>
      </c>
      <c r="E501" s="705"/>
      <c r="F501" s="705">
        <v>3701193129</v>
      </c>
      <c r="S501" s="660"/>
      <c r="T501" s="660" t="str">
        <f t="shared" si="42"/>
        <v>552100</v>
      </c>
      <c r="U501" s="660" t="str">
        <f t="shared" si="43"/>
        <v>55210</v>
      </c>
      <c r="V501" s="660" t="str">
        <f t="shared" si="44"/>
        <v>5521</v>
      </c>
      <c r="W501" s="660" t="str">
        <f t="shared" si="45"/>
        <v>552</v>
      </c>
      <c r="X501" s="660" t="str">
        <f t="shared" si="46"/>
        <v>55</v>
      </c>
      <c r="Y501" s="660" t="str">
        <f t="shared" si="47"/>
        <v>5</v>
      </c>
    </row>
    <row r="502" spans="1:25" ht="16" x14ac:dyDescent="0.2">
      <c r="A502" s="679">
        <v>552200000</v>
      </c>
      <c r="B502" s="679" t="s">
        <v>3748</v>
      </c>
      <c r="C502" s="705"/>
      <c r="D502" s="705"/>
      <c r="E502" s="705"/>
      <c r="F502" s="705">
        <v>1111876812</v>
      </c>
      <c r="S502" s="660"/>
      <c r="T502" s="660" t="str">
        <f t="shared" si="42"/>
        <v>552200</v>
      </c>
      <c r="U502" s="660" t="str">
        <f t="shared" si="43"/>
        <v>55220</v>
      </c>
      <c r="V502" s="660" t="str">
        <f t="shared" si="44"/>
        <v>5522</v>
      </c>
      <c r="W502" s="660" t="str">
        <f t="shared" si="45"/>
        <v>552</v>
      </c>
      <c r="X502" s="660" t="str">
        <f t="shared" si="46"/>
        <v>55</v>
      </c>
      <c r="Y502" s="660" t="str">
        <f t="shared" si="47"/>
        <v>5</v>
      </c>
    </row>
    <row r="503" spans="1:25" ht="16" x14ac:dyDescent="0.2">
      <c r="A503" s="679">
        <v>552320000</v>
      </c>
      <c r="B503" s="679" t="s">
        <v>3749</v>
      </c>
      <c r="C503" s="705">
        <v>9835770221</v>
      </c>
      <c r="D503" s="705">
        <v>11238746957</v>
      </c>
      <c r="E503" s="705"/>
      <c r="F503" s="705">
        <v>17819167727</v>
      </c>
      <c r="S503" s="660"/>
      <c r="T503" s="660" t="str">
        <f t="shared" si="42"/>
        <v>552320</v>
      </c>
      <c r="U503" s="660" t="str">
        <f t="shared" si="43"/>
        <v>55232</v>
      </c>
      <c r="V503" s="660" t="str">
        <f t="shared" si="44"/>
        <v>5523</v>
      </c>
      <c r="W503" s="660" t="str">
        <f t="shared" si="45"/>
        <v>552</v>
      </c>
      <c r="X503" s="660" t="str">
        <f t="shared" si="46"/>
        <v>55</v>
      </c>
      <c r="Y503" s="660" t="str">
        <f t="shared" si="47"/>
        <v>5</v>
      </c>
    </row>
    <row r="504" spans="1:25" ht="16" x14ac:dyDescent="0.2">
      <c r="A504" s="679">
        <v>552321000</v>
      </c>
      <c r="B504" s="679" t="s">
        <v>3750</v>
      </c>
      <c r="C504" s="705"/>
      <c r="D504" s="705"/>
      <c r="E504" s="705"/>
      <c r="F504" s="705">
        <v>1066600958</v>
      </c>
      <c r="S504" s="660"/>
      <c r="T504" s="660" t="str">
        <f t="shared" si="42"/>
        <v>552321</v>
      </c>
      <c r="U504" s="660" t="str">
        <f t="shared" si="43"/>
        <v>55232</v>
      </c>
      <c r="V504" s="660" t="str">
        <f t="shared" si="44"/>
        <v>5523</v>
      </c>
      <c r="W504" s="660" t="str">
        <f t="shared" si="45"/>
        <v>552</v>
      </c>
      <c r="X504" s="660" t="str">
        <f t="shared" si="46"/>
        <v>55</v>
      </c>
      <c r="Y504" s="660" t="str">
        <f t="shared" si="47"/>
        <v>5</v>
      </c>
    </row>
    <row r="505" spans="1:25" ht="16" x14ac:dyDescent="0.2">
      <c r="A505" s="679">
        <v>560000000</v>
      </c>
      <c r="B505" s="679" t="s">
        <v>2559</v>
      </c>
      <c r="C505" s="705"/>
      <c r="D505" s="705"/>
      <c r="E505" s="705"/>
      <c r="F505" s="705">
        <v>2044689621</v>
      </c>
      <c r="S505" s="660"/>
      <c r="T505" s="660" t="str">
        <f t="shared" si="42"/>
        <v>560000</v>
      </c>
      <c r="U505" s="660" t="str">
        <f t="shared" si="43"/>
        <v>56000</v>
      </c>
      <c r="V505" s="660" t="str">
        <f t="shared" si="44"/>
        <v>5600</v>
      </c>
      <c r="W505" s="660" t="str">
        <f t="shared" si="45"/>
        <v>560</v>
      </c>
      <c r="X505" s="660" t="str">
        <f t="shared" si="46"/>
        <v>56</v>
      </c>
      <c r="Y505" s="660" t="str">
        <f t="shared" si="47"/>
        <v>5</v>
      </c>
    </row>
    <row r="506" spans="1:25" ht="16" x14ac:dyDescent="0.2">
      <c r="A506" s="695">
        <v>5711100000</v>
      </c>
      <c r="B506" s="679" t="s">
        <v>2560</v>
      </c>
      <c r="C506" s="705"/>
      <c r="D506" s="705">
        <v>27879000</v>
      </c>
      <c r="E506" s="705"/>
      <c r="F506" s="705">
        <v>375365000</v>
      </c>
      <c r="S506" s="660"/>
      <c r="T506" s="660" t="str">
        <f t="shared" si="42"/>
        <v>571110</v>
      </c>
      <c r="U506" s="660" t="str">
        <f t="shared" si="43"/>
        <v>57111</v>
      </c>
      <c r="V506" s="660" t="str">
        <f t="shared" si="44"/>
        <v>5711</v>
      </c>
      <c r="W506" s="660" t="str">
        <f t="shared" si="45"/>
        <v>571</v>
      </c>
      <c r="X506" s="660" t="str">
        <f t="shared" si="46"/>
        <v>57</v>
      </c>
      <c r="Y506" s="660" t="str">
        <f t="shared" si="47"/>
        <v>5</v>
      </c>
    </row>
    <row r="507" spans="1:25" ht="16" x14ac:dyDescent="0.2">
      <c r="A507" s="695">
        <v>571111000</v>
      </c>
      <c r="B507" s="679" t="s">
        <v>3751</v>
      </c>
      <c r="C507" s="705">
        <v>33564000</v>
      </c>
      <c r="D507" s="705">
        <v>33564000</v>
      </c>
      <c r="E507" s="705"/>
      <c r="F507" s="705"/>
      <c r="S507" s="660"/>
      <c r="T507" s="660" t="str">
        <f t="shared" si="42"/>
        <v>571111</v>
      </c>
      <c r="U507" s="660" t="str">
        <f t="shared" si="43"/>
        <v>57111</v>
      </c>
      <c r="V507" s="660" t="str">
        <f t="shared" si="44"/>
        <v>5711</v>
      </c>
      <c r="W507" s="660" t="str">
        <f t="shared" si="45"/>
        <v>571</v>
      </c>
      <c r="X507" s="660" t="str">
        <f t="shared" si="46"/>
        <v>57</v>
      </c>
      <c r="Y507" s="660" t="str">
        <f t="shared" si="47"/>
        <v>5</v>
      </c>
    </row>
    <row r="508" spans="1:25" ht="16" x14ac:dyDescent="0.2">
      <c r="A508" s="679">
        <v>580000000</v>
      </c>
      <c r="B508" s="679" t="s">
        <v>2568</v>
      </c>
      <c r="C508" s="705"/>
      <c r="D508" s="705"/>
      <c r="E508" s="705"/>
      <c r="F508" s="705"/>
      <c r="S508" s="660"/>
      <c r="T508" s="660" t="str">
        <f t="shared" si="42"/>
        <v>580000</v>
      </c>
      <c r="U508" s="660" t="str">
        <f t="shared" si="43"/>
        <v>58000</v>
      </c>
      <c r="V508" s="660" t="str">
        <f t="shared" si="44"/>
        <v>5800</v>
      </c>
      <c r="W508" s="660" t="str">
        <f t="shared" si="45"/>
        <v>580</v>
      </c>
      <c r="X508" s="660" t="str">
        <f t="shared" si="46"/>
        <v>58</v>
      </c>
      <c r="Y508" s="660" t="str">
        <f t="shared" si="47"/>
        <v>5</v>
      </c>
    </row>
    <row r="509" spans="1:25" ht="16" x14ac:dyDescent="0.2">
      <c r="A509" s="679">
        <v>591000000</v>
      </c>
      <c r="B509" s="679" t="s">
        <v>3752</v>
      </c>
      <c r="C509" s="705">
        <v>3553980061</v>
      </c>
      <c r="D509" s="705">
        <v>1922944965</v>
      </c>
      <c r="E509" s="705"/>
      <c r="F509" s="705"/>
      <c r="S509" s="660"/>
      <c r="T509" s="660" t="str">
        <f t="shared" si="42"/>
        <v>591000</v>
      </c>
      <c r="U509" s="660" t="str">
        <f t="shared" si="43"/>
        <v>59100</v>
      </c>
      <c r="V509" s="660" t="str">
        <f t="shared" si="44"/>
        <v>5910</v>
      </c>
      <c r="W509" s="660" t="str">
        <f t="shared" si="45"/>
        <v>591</v>
      </c>
      <c r="X509" s="660" t="str">
        <f t="shared" si="46"/>
        <v>59</v>
      </c>
      <c r="Y509" s="660" t="str">
        <f t="shared" si="47"/>
        <v>5</v>
      </c>
    </row>
    <row r="510" spans="1:25" ht="16" x14ac:dyDescent="0.2">
      <c r="A510" s="679">
        <v>592000000</v>
      </c>
      <c r="B510" s="679" t="s">
        <v>3753</v>
      </c>
      <c r="C510" s="705"/>
      <c r="D510" s="705"/>
      <c r="E510" s="705"/>
      <c r="F510" s="705"/>
      <c r="S510" s="660"/>
      <c r="T510" s="660" t="str">
        <f t="shared" si="42"/>
        <v>592000</v>
      </c>
      <c r="U510" s="660" t="str">
        <f t="shared" si="43"/>
        <v>59200</v>
      </c>
      <c r="V510" s="660" t="str">
        <f t="shared" si="44"/>
        <v>5920</v>
      </c>
      <c r="W510" s="660" t="str">
        <f t="shared" si="45"/>
        <v>592</v>
      </c>
      <c r="X510" s="660" t="str">
        <f t="shared" si="46"/>
        <v>59</v>
      </c>
      <c r="Y510" s="660" t="str">
        <f t="shared" si="47"/>
        <v>5</v>
      </c>
    </row>
    <row r="511" spans="1:25" ht="16" x14ac:dyDescent="0.2">
      <c r="A511" s="679">
        <v>592010000</v>
      </c>
      <c r="B511" s="679" t="s">
        <v>3754</v>
      </c>
      <c r="C511" s="705"/>
      <c r="D511" s="705"/>
      <c r="E511" s="705"/>
      <c r="F511" s="705"/>
      <c r="S511" s="660"/>
      <c r="T511" s="660" t="str">
        <f t="shared" si="42"/>
        <v>592010</v>
      </c>
      <c r="U511" s="660" t="str">
        <f t="shared" si="43"/>
        <v>59201</v>
      </c>
      <c r="V511" s="660" t="str">
        <f t="shared" si="44"/>
        <v>5920</v>
      </c>
      <c r="W511" s="660" t="str">
        <f t="shared" si="45"/>
        <v>592</v>
      </c>
      <c r="X511" s="660" t="str">
        <f t="shared" si="46"/>
        <v>59</v>
      </c>
      <c r="Y511" s="660" t="str">
        <f t="shared" si="47"/>
        <v>5</v>
      </c>
    </row>
    <row r="512" spans="1:25" ht="16" x14ac:dyDescent="0.2">
      <c r="A512" s="679">
        <v>592020000</v>
      </c>
      <c r="B512" s="679" t="s">
        <v>3755</v>
      </c>
      <c r="C512" s="705"/>
      <c r="D512" s="705"/>
      <c r="E512" s="705"/>
      <c r="F512" s="705"/>
      <c r="S512" s="660"/>
      <c r="T512" s="660" t="str">
        <f t="shared" si="42"/>
        <v>592020</v>
      </c>
      <c r="U512" s="660" t="str">
        <f t="shared" si="43"/>
        <v>59202</v>
      </c>
      <c r="V512" s="660" t="str">
        <f t="shared" si="44"/>
        <v>5920</v>
      </c>
      <c r="W512" s="660" t="str">
        <f t="shared" si="45"/>
        <v>592</v>
      </c>
      <c r="X512" s="660" t="str">
        <f t="shared" si="46"/>
        <v>59</v>
      </c>
      <c r="Y512" s="660" t="str">
        <f t="shared" si="47"/>
        <v>5</v>
      </c>
    </row>
    <row r="513" spans="1:25" ht="16" x14ac:dyDescent="0.2">
      <c r="A513" s="679">
        <v>592030000</v>
      </c>
      <c r="B513" s="679" t="s">
        <v>3756</v>
      </c>
      <c r="C513" s="705"/>
      <c r="D513" s="705"/>
      <c r="E513" s="705"/>
      <c r="F513" s="705"/>
      <c r="S513" s="660"/>
      <c r="T513" s="660" t="str">
        <f t="shared" si="42"/>
        <v>592030</v>
      </c>
      <c r="U513" s="660" t="str">
        <f t="shared" si="43"/>
        <v>59203</v>
      </c>
      <c r="V513" s="660" t="str">
        <f t="shared" si="44"/>
        <v>5920</v>
      </c>
      <c r="W513" s="660" t="str">
        <f t="shared" si="45"/>
        <v>592</v>
      </c>
      <c r="X513" s="660" t="str">
        <f t="shared" si="46"/>
        <v>59</v>
      </c>
      <c r="Y513" s="660" t="str">
        <f t="shared" si="47"/>
        <v>5</v>
      </c>
    </row>
    <row r="514" spans="1:25" ht="16" x14ac:dyDescent="0.2">
      <c r="A514" s="679">
        <v>593100000</v>
      </c>
      <c r="B514" s="679" t="s">
        <v>3757</v>
      </c>
      <c r="C514" s="705"/>
      <c r="D514" s="705"/>
      <c r="E514" s="705"/>
      <c r="F514" s="705"/>
      <c r="S514" s="660"/>
      <c r="T514" s="660" t="str">
        <f t="shared" si="42"/>
        <v>593100</v>
      </c>
      <c r="U514" s="660" t="str">
        <f t="shared" si="43"/>
        <v>59310</v>
      </c>
      <c r="V514" s="660" t="str">
        <f t="shared" si="44"/>
        <v>5931</v>
      </c>
      <c r="W514" s="660" t="str">
        <f t="shared" si="45"/>
        <v>593</v>
      </c>
      <c r="X514" s="660" t="str">
        <f t="shared" si="46"/>
        <v>59</v>
      </c>
      <c r="Y514" s="660" t="str">
        <f t="shared" si="47"/>
        <v>5</v>
      </c>
    </row>
    <row r="515" spans="1:25" ht="16" x14ac:dyDescent="0.2">
      <c r="A515" s="679">
        <v>594000000</v>
      </c>
      <c r="B515" s="679" t="s">
        <v>3758</v>
      </c>
      <c r="C515" s="705"/>
      <c r="D515" s="705"/>
      <c r="E515" s="705"/>
      <c r="F515" s="705"/>
      <c r="S515" s="660"/>
      <c r="T515" s="660" t="str">
        <f t="shared" si="42"/>
        <v>594000</v>
      </c>
      <c r="U515" s="660" t="str">
        <f t="shared" si="43"/>
        <v>59400</v>
      </c>
      <c r="V515" s="660" t="str">
        <f t="shared" si="44"/>
        <v>5940</v>
      </c>
      <c r="W515" s="660" t="str">
        <f t="shared" si="45"/>
        <v>594</v>
      </c>
      <c r="X515" s="660" t="str">
        <f t="shared" si="46"/>
        <v>59</v>
      </c>
      <c r="Y515" s="660" t="str">
        <f t="shared" si="47"/>
        <v>5</v>
      </c>
    </row>
    <row r="516" spans="1:25" ht="16" x14ac:dyDescent="0.2">
      <c r="A516" s="679">
        <v>595000000</v>
      </c>
      <c r="B516" s="679" t="s">
        <v>3759</v>
      </c>
      <c r="C516" s="705"/>
      <c r="D516" s="705"/>
      <c r="E516" s="705"/>
      <c r="F516" s="705"/>
      <c r="S516" s="660"/>
      <c r="T516" s="660" t="str">
        <f t="shared" ref="T516:T579" si="48">IF(LEN($A516)&gt;=2,LEFT($A516,6),"")</f>
        <v>595000</v>
      </c>
      <c r="U516" s="660" t="str">
        <f t="shared" ref="U516:U579" si="49">IF(LEN($A516)&gt;=2,LEFT($A516,5),"")</f>
        <v>59500</v>
      </c>
      <c r="V516" s="660" t="str">
        <f t="shared" ref="V516:V579" si="50">IF(LEN($A516)&gt;=2,LEFT($A516,4),"")</f>
        <v>5950</v>
      </c>
      <c r="W516" s="660" t="str">
        <f t="shared" ref="W516:W579" si="51">IF(LEN($A516)&gt;=2,LEFT($A516,3),"")</f>
        <v>595</v>
      </c>
      <c r="X516" s="660" t="str">
        <f t="shared" ref="X516:X579" si="52">IF(LEN($A516)&gt;=2,LEFT($A516,2),"")</f>
        <v>59</v>
      </c>
      <c r="Y516" s="660" t="str">
        <f t="shared" ref="Y516:Y579" si="53">IF(LEN($A516)&gt;=2,LEFT($A516,1),"")</f>
        <v>5</v>
      </c>
    </row>
    <row r="517" spans="1:25" ht="16" x14ac:dyDescent="0.2">
      <c r="A517" s="679">
        <v>596000000</v>
      </c>
      <c r="B517" s="679" t="s">
        <v>3759</v>
      </c>
      <c r="C517" s="705"/>
      <c r="D517" s="705"/>
      <c r="E517" s="705"/>
      <c r="F517" s="705"/>
      <c r="S517" s="660"/>
      <c r="T517" s="660" t="str">
        <f t="shared" si="48"/>
        <v>596000</v>
      </c>
      <c r="U517" s="660" t="str">
        <f t="shared" si="49"/>
        <v>59600</v>
      </c>
      <c r="V517" s="660" t="str">
        <f t="shared" si="50"/>
        <v>5960</v>
      </c>
      <c r="W517" s="660" t="str">
        <f t="shared" si="51"/>
        <v>596</v>
      </c>
      <c r="X517" s="660" t="str">
        <f t="shared" si="52"/>
        <v>59</v>
      </c>
      <c r="Y517" s="660" t="str">
        <f t="shared" si="53"/>
        <v>5</v>
      </c>
    </row>
    <row r="518" spans="1:25" ht="16" x14ac:dyDescent="0.2">
      <c r="A518" s="679">
        <v>601130000</v>
      </c>
      <c r="B518" s="679" t="s">
        <v>3760</v>
      </c>
      <c r="C518" s="705"/>
      <c r="D518" s="705"/>
      <c r="E518" s="705"/>
      <c r="F518" s="705"/>
      <c r="S518" s="660"/>
      <c r="T518" s="660" t="str">
        <f t="shared" si="48"/>
        <v>601130</v>
      </c>
      <c r="U518" s="660" t="str">
        <f t="shared" si="49"/>
        <v>60113</v>
      </c>
      <c r="V518" s="660" t="str">
        <f t="shared" si="50"/>
        <v>6011</v>
      </c>
      <c r="W518" s="660" t="str">
        <f t="shared" si="51"/>
        <v>601</v>
      </c>
      <c r="X518" s="660" t="str">
        <f t="shared" si="52"/>
        <v>60</v>
      </c>
      <c r="Y518" s="660" t="str">
        <f t="shared" si="53"/>
        <v>6</v>
      </c>
    </row>
    <row r="519" spans="1:25" ht="16" x14ac:dyDescent="0.2">
      <c r="A519" s="679">
        <v>601750000</v>
      </c>
      <c r="B519" s="679" t="s">
        <v>3761</v>
      </c>
      <c r="C519" s="705">
        <v>21318602</v>
      </c>
      <c r="D519" s="705"/>
      <c r="E519" s="705">
        <v>21318602</v>
      </c>
      <c r="F519" s="705"/>
      <c r="S519" s="660"/>
      <c r="T519" s="660" t="str">
        <f t="shared" si="48"/>
        <v>601750</v>
      </c>
      <c r="U519" s="660" t="str">
        <f t="shared" si="49"/>
        <v>60175</v>
      </c>
      <c r="V519" s="660" t="str">
        <f t="shared" si="50"/>
        <v>6017</v>
      </c>
      <c r="W519" s="660" t="str">
        <f t="shared" si="51"/>
        <v>601</v>
      </c>
      <c r="X519" s="660" t="str">
        <f t="shared" si="52"/>
        <v>60</v>
      </c>
      <c r="Y519" s="660" t="str">
        <f t="shared" si="53"/>
        <v>6</v>
      </c>
    </row>
    <row r="520" spans="1:25" ht="16" x14ac:dyDescent="0.2">
      <c r="A520" s="679">
        <v>601780000</v>
      </c>
      <c r="B520" s="679" t="s">
        <v>3762</v>
      </c>
      <c r="C520" s="705">
        <v>327599593</v>
      </c>
      <c r="D520" s="705">
        <v>56029661</v>
      </c>
      <c r="E520" s="705">
        <v>271569932</v>
      </c>
      <c r="F520" s="705"/>
      <c r="S520" s="660"/>
      <c r="T520" s="660" t="str">
        <f t="shared" si="48"/>
        <v>601780</v>
      </c>
      <c r="U520" s="660" t="str">
        <f t="shared" si="49"/>
        <v>60178</v>
      </c>
      <c r="V520" s="660" t="str">
        <f t="shared" si="50"/>
        <v>6017</v>
      </c>
      <c r="W520" s="660" t="str">
        <f t="shared" si="51"/>
        <v>601</v>
      </c>
      <c r="X520" s="660" t="str">
        <f t="shared" si="52"/>
        <v>60</v>
      </c>
      <c r="Y520" s="660" t="str">
        <f t="shared" si="53"/>
        <v>6</v>
      </c>
    </row>
    <row r="521" spans="1:25" ht="16" x14ac:dyDescent="0.2">
      <c r="A521" s="679">
        <v>601900000</v>
      </c>
      <c r="B521" s="679" t="s">
        <v>3763</v>
      </c>
      <c r="C521" s="705">
        <v>29641002</v>
      </c>
      <c r="D521" s="705"/>
      <c r="E521" s="705">
        <v>29641002</v>
      </c>
      <c r="F521" s="705"/>
      <c r="S521" s="660"/>
      <c r="T521" s="660" t="str">
        <f t="shared" si="48"/>
        <v>601900</v>
      </c>
      <c r="U521" s="660" t="str">
        <f t="shared" si="49"/>
        <v>60190</v>
      </c>
      <c r="V521" s="660" t="str">
        <f t="shared" si="50"/>
        <v>6019</v>
      </c>
      <c r="W521" s="660" t="str">
        <f t="shared" si="51"/>
        <v>601</v>
      </c>
      <c r="X521" s="660" t="str">
        <f t="shared" si="52"/>
        <v>60</v>
      </c>
      <c r="Y521" s="660" t="str">
        <f t="shared" si="53"/>
        <v>6</v>
      </c>
    </row>
    <row r="522" spans="1:25" ht="16" x14ac:dyDescent="0.2">
      <c r="A522" s="679">
        <v>602511000</v>
      </c>
      <c r="B522" s="679" t="s">
        <v>3764</v>
      </c>
      <c r="C522" s="705"/>
      <c r="D522" s="705"/>
      <c r="E522" s="705"/>
      <c r="F522" s="705"/>
      <c r="S522" s="660"/>
      <c r="T522" s="660" t="str">
        <f t="shared" si="48"/>
        <v>602511</v>
      </c>
      <c r="U522" s="660" t="str">
        <f t="shared" si="49"/>
        <v>60251</v>
      </c>
      <c r="V522" s="660" t="str">
        <f t="shared" si="50"/>
        <v>6025</v>
      </c>
      <c r="W522" s="660" t="str">
        <f t="shared" si="51"/>
        <v>602</v>
      </c>
      <c r="X522" s="660" t="str">
        <f t="shared" si="52"/>
        <v>60</v>
      </c>
      <c r="Y522" s="660" t="str">
        <f t="shared" si="53"/>
        <v>6</v>
      </c>
    </row>
    <row r="523" spans="1:25" ht="16" x14ac:dyDescent="0.2">
      <c r="A523" s="679">
        <v>602520000</v>
      </c>
      <c r="B523" s="679" t="s">
        <v>3765</v>
      </c>
      <c r="C523" s="705">
        <v>40107</v>
      </c>
      <c r="D523" s="705"/>
      <c r="E523" s="705">
        <v>40107</v>
      </c>
      <c r="F523" s="705"/>
      <c r="S523" s="660"/>
      <c r="T523" s="660" t="str">
        <f t="shared" si="48"/>
        <v>602520</v>
      </c>
      <c r="U523" s="660" t="str">
        <f t="shared" si="49"/>
        <v>60252</v>
      </c>
      <c r="V523" s="660" t="str">
        <f t="shared" si="50"/>
        <v>6025</v>
      </c>
      <c r="W523" s="660" t="str">
        <f t="shared" si="51"/>
        <v>602</v>
      </c>
      <c r="X523" s="660" t="str">
        <f t="shared" si="52"/>
        <v>60</v>
      </c>
      <c r="Y523" s="660" t="str">
        <f t="shared" si="53"/>
        <v>6</v>
      </c>
    </row>
    <row r="524" spans="1:25" ht="16" x14ac:dyDescent="0.2">
      <c r="A524" s="679">
        <v>602521000</v>
      </c>
      <c r="B524" s="679" t="s">
        <v>3766</v>
      </c>
      <c r="C524" s="705"/>
      <c r="D524" s="705"/>
      <c r="E524" s="705"/>
      <c r="F524" s="705"/>
      <c r="S524" s="660"/>
      <c r="T524" s="660" t="str">
        <f t="shared" si="48"/>
        <v>602521</v>
      </c>
      <c r="U524" s="660" t="str">
        <f t="shared" si="49"/>
        <v>60252</v>
      </c>
      <c r="V524" s="660" t="str">
        <f t="shared" si="50"/>
        <v>6025</v>
      </c>
      <c r="W524" s="660" t="str">
        <f t="shared" si="51"/>
        <v>602</v>
      </c>
      <c r="X524" s="660" t="str">
        <f t="shared" si="52"/>
        <v>60</v>
      </c>
      <c r="Y524" s="660" t="str">
        <f t="shared" si="53"/>
        <v>6</v>
      </c>
    </row>
    <row r="525" spans="1:25" ht="16" x14ac:dyDescent="0.2">
      <c r="A525" s="679">
        <v>602522000</v>
      </c>
      <c r="B525" s="679" t="s">
        <v>3767</v>
      </c>
      <c r="C525" s="705"/>
      <c r="D525" s="705"/>
      <c r="E525" s="705"/>
      <c r="F525" s="705"/>
      <c r="S525" s="660"/>
      <c r="T525" s="660" t="str">
        <f t="shared" si="48"/>
        <v>602522</v>
      </c>
      <c r="U525" s="660" t="str">
        <f t="shared" si="49"/>
        <v>60252</v>
      </c>
      <c r="V525" s="660" t="str">
        <f t="shared" si="50"/>
        <v>6025</v>
      </c>
      <c r="W525" s="660" t="str">
        <f t="shared" si="51"/>
        <v>602</v>
      </c>
      <c r="X525" s="660" t="str">
        <f t="shared" si="52"/>
        <v>60</v>
      </c>
      <c r="Y525" s="660" t="str">
        <f t="shared" si="53"/>
        <v>6</v>
      </c>
    </row>
    <row r="526" spans="1:25" ht="16" x14ac:dyDescent="0.2">
      <c r="A526" s="679">
        <v>602523000</v>
      </c>
      <c r="B526" s="679" t="s">
        <v>3768</v>
      </c>
      <c r="C526" s="705"/>
      <c r="D526" s="705"/>
      <c r="E526" s="705"/>
      <c r="F526" s="705"/>
      <c r="S526" s="660"/>
      <c r="T526" s="660" t="str">
        <f t="shared" si="48"/>
        <v>602523</v>
      </c>
      <c r="U526" s="660" t="str">
        <f t="shared" si="49"/>
        <v>60252</v>
      </c>
      <c r="V526" s="660" t="str">
        <f t="shared" si="50"/>
        <v>6025</v>
      </c>
      <c r="W526" s="660" t="str">
        <f t="shared" si="51"/>
        <v>602</v>
      </c>
      <c r="X526" s="660" t="str">
        <f t="shared" si="52"/>
        <v>60</v>
      </c>
      <c r="Y526" s="660" t="str">
        <f t="shared" si="53"/>
        <v>6</v>
      </c>
    </row>
    <row r="527" spans="1:25" ht="16" x14ac:dyDescent="0.2">
      <c r="A527" s="679">
        <v>602531000</v>
      </c>
      <c r="B527" s="679" t="s">
        <v>3769</v>
      </c>
      <c r="C527" s="705">
        <v>144269</v>
      </c>
      <c r="D527" s="705"/>
      <c r="E527" s="705">
        <v>144269</v>
      </c>
      <c r="F527" s="705"/>
      <c r="S527" s="660"/>
      <c r="T527" s="660" t="str">
        <f t="shared" si="48"/>
        <v>602531</v>
      </c>
      <c r="U527" s="660" t="str">
        <f t="shared" si="49"/>
        <v>60253</v>
      </c>
      <c r="V527" s="660" t="str">
        <f t="shared" si="50"/>
        <v>6025</v>
      </c>
      <c r="W527" s="660" t="str">
        <f t="shared" si="51"/>
        <v>602</v>
      </c>
      <c r="X527" s="660" t="str">
        <f t="shared" si="52"/>
        <v>60</v>
      </c>
      <c r="Y527" s="660" t="str">
        <f t="shared" si="53"/>
        <v>6</v>
      </c>
    </row>
    <row r="528" spans="1:25" ht="16" x14ac:dyDescent="0.2">
      <c r="A528" s="679">
        <v>602540000</v>
      </c>
      <c r="B528" s="679" t="s">
        <v>3770</v>
      </c>
      <c r="C528" s="705">
        <v>36202651</v>
      </c>
      <c r="D528" s="705"/>
      <c r="E528" s="705">
        <v>36202651</v>
      </c>
      <c r="F528" s="705"/>
      <c r="S528" s="660"/>
      <c r="T528" s="660" t="str">
        <f t="shared" si="48"/>
        <v>602540</v>
      </c>
      <c r="U528" s="660" t="str">
        <f t="shared" si="49"/>
        <v>60254</v>
      </c>
      <c r="V528" s="660" t="str">
        <f t="shared" si="50"/>
        <v>6025</v>
      </c>
      <c r="W528" s="660" t="str">
        <f t="shared" si="51"/>
        <v>602</v>
      </c>
      <c r="X528" s="660" t="str">
        <f t="shared" si="52"/>
        <v>60</v>
      </c>
      <c r="Y528" s="660" t="str">
        <f t="shared" si="53"/>
        <v>6</v>
      </c>
    </row>
    <row r="529" spans="1:25" ht="16" x14ac:dyDescent="0.2">
      <c r="A529" s="679">
        <v>608900000</v>
      </c>
      <c r="B529" s="679" t="s">
        <v>3771</v>
      </c>
      <c r="C529" s="705">
        <v>67001084</v>
      </c>
      <c r="D529" s="705">
        <v>32839910</v>
      </c>
      <c r="E529" s="705">
        <v>34161174</v>
      </c>
      <c r="F529" s="705"/>
      <c r="S529" s="660"/>
      <c r="T529" s="660" t="str">
        <f t="shared" si="48"/>
        <v>608900</v>
      </c>
      <c r="U529" s="660" t="str">
        <f t="shared" si="49"/>
        <v>60890</v>
      </c>
      <c r="V529" s="660" t="str">
        <f t="shared" si="50"/>
        <v>6089</v>
      </c>
      <c r="W529" s="660" t="str">
        <f t="shared" si="51"/>
        <v>608</v>
      </c>
      <c r="X529" s="660" t="str">
        <f t="shared" si="52"/>
        <v>60</v>
      </c>
      <c r="Y529" s="660" t="str">
        <f t="shared" si="53"/>
        <v>6</v>
      </c>
    </row>
    <row r="530" spans="1:25" ht="16" x14ac:dyDescent="0.2">
      <c r="A530" s="679">
        <v>611610000</v>
      </c>
      <c r="B530" s="679" t="s">
        <v>3772</v>
      </c>
      <c r="C530" s="705">
        <v>118080308</v>
      </c>
      <c r="D530" s="705">
        <v>1860040</v>
      </c>
      <c r="E530" s="705">
        <v>116220268</v>
      </c>
      <c r="F530" s="705"/>
      <c r="S530" s="660"/>
      <c r="T530" s="660" t="str">
        <f t="shared" si="48"/>
        <v>611610</v>
      </c>
      <c r="U530" s="660" t="str">
        <f t="shared" si="49"/>
        <v>61161</v>
      </c>
      <c r="V530" s="660" t="str">
        <f t="shared" si="50"/>
        <v>6116</v>
      </c>
      <c r="W530" s="660" t="str">
        <f t="shared" si="51"/>
        <v>611</v>
      </c>
      <c r="X530" s="660" t="str">
        <f t="shared" si="52"/>
        <v>61</v>
      </c>
      <c r="Y530" s="660" t="str">
        <f t="shared" si="53"/>
        <v>6</v>
      </c>
    </row>
    <row r="531" spans="1:25" ht="16" x14ac:dyDescent="0.2">
      <c r="A531" s="679">
        <v>611621000</v>
      </c>
      <c r="B531" s="679" t="s">
        <v>3773</v>
      </c>
      <c r="C531" s="705">
        <v>8526607</v>
      </c>
      <c r="D531" s="705">
        <v>3119518</v>
      </c>
      <c r="E531" s="705">
        <v>5407089</v>
      </c>
      <c r="F531" s="705"/>
      <c r="S531" s="660"/>
      <c r="T531" s="660" t="str">
        <f t="shared" si="48"/>
        <v>611621</v>
      </c>
      <c r="U531" s="660" t="str">
        <f t="shared" si="49"/>
        <v>61162</v>
      </c>
      <c r="V531" s="660" t="str">
        <f t="shared" si="50"/>
        <v>6116</v>
      </c>
      <c r="W531" s="660" t="str">
        <f t="shared" si="51"/>
        <v>611</v>
      </c>
      <c r="X531" s="660" t="str">
        <f t="shared" si="52"/>
        <v>61</v>
      </c>
      <c r="Y531" s="660" t="str">
        <f t="shared" si="53"/>
        <v>6</v>
      </c>
    </row>
    <row r="532" spans="1:25" ht="16" x14ac:dyDescent="0.2">
      <c r="A532" s="679">
        <v>611622000</v>
      </c>
      <c r="B532" s="679" t="s">
        <v>3774</v>
      </c>
      <c r="C532" s="705">
        <v>115834574</v>
      </c>
      <c r="D532" s="705">
        <v>17577209</v>
      </c>
      <c r="E532" s="705">
        <v>98257365</v>
      </c>
      <c r="F532" s="705"/>
      <c r="S532" s="660"/>
      <c r="T532" s="660" t="str">
        <f t="shared" si="48"/>
        <v>611622</v>
      </c>
      <c r="U532" s="660" t="str">
        <f t="shared" si="49"/>
        <v>61162</v>
      </c>
      <c r="V532" s="660" t="str">
        <f t="shared" si="50"/>
        <v>6116</v>
      </c>
      <c r="W532" s="660" t="str">
        <f t="shared" si="51"/>
        <v>611</v>
      </c>
      <c r="X532" s="660" t="str">
        <f t="shared" si="52"/>
        <v>61</v>
      </c>
      <c r="Y532" s="660" t="str">
        <f t="shared" si="53"/>
        <v>6</v>
      </c>
    </row>
    <row r="533" spans="1:25" ht="16" x14ac:dyDescent="0.2">
      <c r="A533" s="679">
        <v>611624000</v>
      </c>
      <c r="B533" s="679" t="s">
        <v>3775</v>
      </c>
      <c r="C533" s="705">
        <v>91945616</v>
      </c>
      <c r="D533" s="705">
        <v>24952032</v>
      </c>
      <c r="E533" s="705">
        <v>66993584</v>
      </c>
      <c r="F533" s="705"/>
      <c r="S533" s="660"/>
      <c r="T533" s="660" t="str">
        <f t="shared" si="48"/>
        <v>611624</v>
      </c>
      <c r="U533" s="660" t="str">
        <f t="shared" si="49"/>
        <v>61162</v>
      </c>
      <c r="V533" s="660" t="str">
        <f t="shared" si="50"/>
        <v>6116</v>
      </c>
      <c r="W533" s="660" t="str">
        <f t="shared" si="51"/>
        <v>611</v>
      </c>
      <c r="X533" s="660" t="str">
        <f t="shared" si="52"/>
        <v>61</v>
      </c>
      <c r="Y533" s="660" t="str">
        <f t="shared" si="53"/>
        <v>6</v>
      </c>
    </row>
    <row r="534" spans="1:25" ht="16" x14ac:dyDescent="0.2">
      <c r="A534" s="679">
        <v>611625000</v>
      </c>
      <c r="B534" s="679" t="s">
        <v>3776</v>
      </c>
      <c r="C534" s="705">
        <v>12995399</v>
      </c>
      <c r="D534" s="705">
        <v>1460147</v>
      </c>
      <c r="E534" s="705">
        <v>11535252</v>
      </c>
      <c r="F534" s="705"/>
      <c r="S534" s="660"/>
      <c r="T534" s="660" t="str">
        <f t="shared" si="48"/>
        <v>611625</v>
      </c>
      <c r="U534" s="660" t="str">
        <f t="shared" si="49"/>
        <v>61162</v>
      </c>
      <c r="V534" s="660" t="str">
        <f t="shared" si="50"/>
        <v>6116</v>
      </c>
      <c r="W534" s="660" t="str">
        <f t="shared" si="51"/>
        <v>611</v>
      </c>
      <c r="X534" s="660" t="str">
        <f t="shared" si="52"/>
        <v>61</v>
      </c>
      <c r="Y534" s="660" t="str">
        <f t="shared" si="53"/>
        <v>6</v>
      </c>
    </row>
    <row r="535" spans="1:25" ht="16" x14ac:dyDescent="0.2">
      <c r="A535" s="679">
        <v>621200000</v>
      </c>
      <c r="B535" s="679" t="s">
        <v>3777</v>
      </c>
      <c r="C535" s="705">
        <v>217216525</v>
      </c>
      <c r="D535" s="705">
        <v>16665981</v>
      </c>
      <c r="E535" s="705">
        <v>200550544</v>
      </c>
      <c r="F535" s="705"/>
      <c r="S535" s="660"/>
      <c r="T535" s="660" t="str">
        <f t="shared" si="48"/>
        <v>621200</v>
      </c>
      <c r="U535" s="660" t="str">
        <f t="shared" si="49"/>
        <v>62120</v>
      </c>
      <c r="V535" s="660" t="str">
        <f t="shared" si="50"/>
        <v>6212</v>
      </c>
      <c r="W535" s="660" t="str">
        <f t="shared" si="51"/>
        <v>621</v>
      </c>
      <c r="X535" s="660" t="str">
        <f t="shared" si="52"/>
        <v>62</v>
      </c>
      <c r="Y535" s="660" t="str">
        <f t="shared" si="53"/>
        <v>6</v>
      </c>
    </row>
    <row r="536" spans="1:25" ht="16" x14ac:dyDescent="0.2">
      <c r="A536" s="679">
        <v>621400000</v>
      </c>
      <c r="B536" s="679" t="s">
        <v>3778</v>
      </c>
      <c r="C536" s="705">
        <v>82489798</v>
      </c>
      <c r="D536" s="705">
        <v>3713400</v>
      </c>
      <c r="E536" s="705">
        <v>78776398</v>
      </c>
      <c r="F536" s="705"/>
      <c r="S536" s="660"/>
      <c r="T536" s="660" t="str">
        <f t="shared" si="48"/>
        <v>621400</v>
      </c>
      <c r="U536" s="660" t="str">
        <f t="shared" si="49"/>
        <v>62140</v>
      </c>
      <c r="V536" s="660" t="str">
        <f t="shared" si="50"/>
        <v>6214</v>
      </c>
      <c r="W536" s="660" t="str">
        <f t="shared" si="51"/>
        <v>621</v>
      </c>
      <c r="X536" s="660" t="str">
        <f t="shared" si="52"/>
        <v>62</v>
      </c>
      <c r="Y536" s="660" t="str">
        <f t="shared" si="53"/>
        <v>6</v>
      </c>
    </row>
    <row r="537" spans="1:25" ht="16" x14ac:dyDescent="0.2">
      <c r="A537" s="679">
        <v>621500000</v>
      </c>
      <c r="B537" s="679" t="s">
        <v>3779</v>
      </c>
      <c r="C537" s="705">
        <v>19572652</v>
      </c>
      <c r="D537" s="705">
        <v>3017040</v>
      </c>
      <c r="E537" s="705">
        <v>16555612</v>
      </c>
      <c r="F537" s="705"/>
      <c r="S537" s="660"/>
      <c r="T537" s="660" t="str">
        <f t="shared" si="48"/>
        <v>621500</v>
      </c>
      <c r="U537" s="660" t="str">
        <f t="shared" si="49"/>
        <v>62150</v>
      </c>
      <c r="V537" s="660" t="str">
        <f t="shared" si="50"/>
        <v>6215</v>
      </c>
      <c r="W537" s="660" t="str">
        <f t="shared" si="51"/>
        <v>621</v>
      </c>
      <c r="X537" s="660" t="str">
        <f t="shared" si="52"/>
        <v>62</v>
      </c>
      <c r="Y537" s="660" t="str">
        <f t="shared" si="53"/>
        <v>6</v>
      </c>
    </row>
    <row r="538" spans="1:25" ht="16" x14ac:dyDescent="0.2">
      <c r="A538" s="679">
        <v>621600000</v>
      </c>
      <c r="B538" s="679" t="s">
        <v>3780</v>
      </c>
      <c r="C538" s="705">
        <v>8314095</v>
      </c>
      <c r="D538" s="705"/>
      <c r="E538" s="705">
        <v>8314095</v>
      </c>
      <c r="F538" s="705"/>
      <c r="S538" s="660"/>
      <c r="T538" s="660" t="str">
        <f t="shared" si="48"/>
        <v>621600</v>
      </c>
      <c r="U538" s="660" t="str">
        <f t="shared" si="49"/>
        <v>62160</v>
      </c>
      <c r="V538" s="660" t="str">
        <f t="shared" si="50"/>
        <v>6216</v>
      </c>
      <c r="W538" s="660" t="str">
        <f t="shared" si="51"/>
        <v>621</v>
      </c>
      <c r="X538" s="660" t="str">
        <f t="shared" si="52"/>
        <v>62</v>
      </c>
      <c r="Y538" s="660" t="str">
        <f t="shared" si="53"/>
        <v>6</v>
      </c>
    </row>
    <row r="539" spans="1:25" ht="16" x14ac:dyDescent="0.2">
      <c r="A539" s="679">
        <v>621710000</v>
      </c>
      <c r="B539" s="679" t="s">
        <v>3781</v>
      </c>
      <c r="C539" s="705">
        <v>5818700</v>
      </c>
      <c r="D539" s="705">
        <v>130000</v>
      </c>
      <c r="E539" s="705">
        <v>5688700</v>
      </c>
      <c r="F539" s="705"/>
      <c r="S539" s="660"/>
      <c r="T539" s="660" t="str">
        <f t="shared" si="48"/>
        <v>621710</v>
      </c>
      <c r="U539" s="660" t="str">
        <f t="shared" si="49"/>
        <v>62171</v>
      </c>
      <c r="V539" s="660" t="str">
        <f t="shared" si="50"/>
        <v>6217</v>
      </c>
      <c r="W539" s="660" t="str">
        <f t="shared" si="51"/>
        <v>621</v>
      </c>
      <c r="X539" s="660" t="str">
        <f t="shared" si="52"/>
        <v>62</v>
      </c>
      <c r="Y539" s="660" t="str">
        <f t="shared" si="53"/>
        <v>6</v>
      </c>
    </row>
    <row r="540" spans="1:25" ht="16" x14ac:dyDescent="0.2">
      <c r="A540" s="679">
        <v>621720000</v>
      </c>
      <c r="B540" s="679" t="s">
        <v>3782</v>
      </c>
      <c r="C540" s="705">
        <v>3401700</v>
      </c>
      <c r="D540" s="705"/>
      <c r="E540" s="705">
        <v>3401700</v>
      </c>
      <c r="F540" s="705"/>
      <c r="S540" s="660"/>
      <c r="T540" s="660" t="str">
        <f t="shared" si="48"/>
        <v>621720</v>
      </c>
      <c r="U540" s="660" t="str">
        <f t="shared" si="49"/>
        <v>62172</v>
      </c>
      <c r="V540" s="660" t="str">
        <f t="shared" si="50"/>
        <v>6217</v>
      </c>
      <c r="W540" s="660" t="str">
        <f t="shared" si="51"/>
        <v>621</v>
      </c>
      <c r="X540" s="660" t="str">
        <f t="shared" si="52"/>
        <v>62</v>
      </c>
      <c r="Y540" s="660" t="str">
        <f t="shared" si="53"/>
        <v>6</v>
      </c>
    </row>
    <row r="541" spans="1:25" ht="16" x14ac:dyDescent="0.2">
      <c r="A541" s="679">
        <v>621730000</v>
      </c>
      <c r="B541" s="679" t="s">
        <v>3783</v>
      </c>
      <c r="C541" s="705">
        <v>765000</v>
      </c>
      <c r="D541" s="705"/>
      <c r="E541" s="705">
        <v>765000</v>
      </c>
      <c r="F541" s="705"/>
      <c r="S541" s="660"/>
      <c r="T541" s="660" t="str">
        <f t="shared" si="48"/>
        <v>621730</v>
      </c>
      <c r="U541" s="660" t="str">
        <f t="shared" si="49"/>
        <v>62173</v>
      </c>
      <c r="V541" s="660" t="str">
        <f t="shared" si="50"/>
        <v>6217</v>
      </c>
      <c r="W541" s="660" t="str">
        <f t="shared" si="51"/>
        <v>621</v>
      </c>
      <c r="X541" s="660" t="str">
        <f t="shared" si="52"/>
        <v>62</v>
      </c>
      <c r="Y541" s="660" t="str">
        <f t="shared" si="53"/>
        <v>6</v>
      </c>
    </row>
    <row r="542" spans="1:25" ht="16" x14ac:dyDescent="0.2">
      <c r="A542" s="679">
        <v>622110000</v>
      </c>
      <c r="B542" s="679" t="s">
        <v>3784</v>
      </c>
      <c r="C542" s="705">
        <v>195447415</v>
      </c>
      <c r="D542" s="705">
        <v>1955638</v>
      </c>
      <c r="E542" s="705">
        <v>193491777</v>
      </c>
      <c r="F542" s="705"/>
      <c r="S542" s="660"/>
      <c r="T542" s="660" t="str">
        <f t="shared" si="48"/>
        <v>622110</v>
      </c>
      <c r="U542" s="660" t="str">
        <f t="shared" si="49"/>
        <v>62211</v>
      </c>
      <c r="V542" s="660" t="str">
        <f t="shared" si="50"/>
        <v>6221</v>
      </c>
      <c r="W542" s="660" t="str">
        <f t="shared" si="51"/>
        <v>622</v>
      </c>
      <c r="X542" s="660" t="str">
        <f t="shared" si="52"/>
        <v>62</v>
      </c>
      <c r="Y542" s="660" t="str">
        <f t="shared" si="53"/>
        <v>6</v>
      </c>
    </row>
    <row r="543" spans="1:25" ht="16" x14ac:dyDescent="0.2">
      <c r="A543" s="679">
        <v>622120000</v>
      </c>
      <c r="B543" s="679" t="s">
        <v>3785</v>
      </c>
      <c r="C543" s="705"/>
      <c r="D543" s="705"/>
      <c r="E543" s="705"/>
      <c r="F543" s="705"/>
      <c r="S543" s="660"/>
      <c r="T543" s="660" t="str">
        <f t="shared" si="48"/>
        <v>622120</v>
      </c>
      <c r="U543" s="660" t="str">
        <f t="shared" si="49"/>
        <v>62212</v>
      </c>
      <c r="V543" s="660" t="str">
        <f t="shared" si="50"/>
        <v>6221</v>
      </c>
      <c r="W543" s="660" t="str">
        <f t="shared" si="51"/>
        <v>622</v>
      </c>
      <c r="X543" s="660" t="str">
        <f t="shared" si="52"/>
        <v>62</v>
      </c>
      <c r="Y543" s="660" t="str">
        <f t="shared" si="53"/>
        <v>6</v>
      </c>
    </row>
    <row r="544" spans="1:25" ht="16" x14ac:dyDescent="0.2">
      <c r="A544" s="679">
        <v>622200000</v>
      </c>
      <c r="B544" s="679" t="s">
        <v>3786</v>
      </c>
      <c r="C544" s="705">
        <v>189429683</v>
      </c>
      <c r="D544" s="705">
        <v>130172086</v>
      </c>
      <c r="E544" s="705">
        <v>59257597</v>
      </c>
      <c r="F544" s="705"/>
      <c r="S544" s="660"/>
      <c r="T544" s="660" t="str">
        <f t="shared" si="48"/>
        <v>622200</v>
      </c>
      <c r="U544" s="660" t="str">
        <f t="shared" si="49"/>
        <v>62220</v>
      </c>
      <c r="V544" s="660" t="str">
        <f t="shared" si="50"/>
        <v>6222</v>
      </c>
      <c r="W544" s="660" t="str">
        <f t="shared" si="51"/>
        <v>622</v>
      </c>
      <c r="X544" s="660" t="str">
        <f t="shared" si="52"/>
        <v>62</v>
      </c>
      <c r="Y544" s="660" t="str">
        <f t="shared" si="53"/>
        <v>6</v>
      </c>
    </row>
    <row r="545" spans="1:25" ht="16" x14ac:dyDescent="0.2">
      <c r="A545" s="679">
        <v>622300000</v>
      </c>
      <c r="B545" s="679" t="s">
        <v>3787</v>
      </c>
      <c r="C545" s="705">
        <v>88247182</v>
      </c>
      <c r="D545" s="705"/>
      <c r="E545" s="705">
        <v>88247182</v>
      </c>
      <c r="F545" s="705"/>
      <c r="S545" s="660"/>
      <c r="T545" s="660" t="str">
        <f t="shared" si="48"/>
        <v>622300</v>
      </c>
      <c r="U545" s="660" t="str">
        <f t="shared" si="49"/>
        <v>62230</v>
      </c>
      <c r="V545" s="660" t="str">
        <f t="shared" si="50"/>
        <v>6223</v>
      </c>
      <c r="W545" s="660" t="str">
        <f t="shared" si="51"/>
        <v>622</v>
      </c>
      <c r="X545" s="660" t="str">
        <f t="shared" si="52"/>
        <v>62</v>
      </c>
      <c r="Y545" s="660" t="str">
        <f t="shared" si="53"/>
        <v>6</v>
      </c>
    </row>
    <row r="546" spans="1:25" ht="16" x14ac:dyDescent="0.2">
      <c r="A546" s="679">
        <v>622400000</v>
      </c>
      <c r="B546" s="679" t="s">
        <v>3788</v>
      </c>
      <c r="C546" s="705">
        <v>29581560</v>
      </c>
      <c r="D546" s="705">
        <v>184000</v>
      </c>
      <c r="E546" s="705">
        <v>29397560</v>
      </c>
      <c r="F546" s="705"/>
      <c r="S546" s="660"/>
      <c r="T546" s="660" t="str">
        <f t="shared" si="48"/>
        <v>622400</v>
      </c>
      <c r="U546" s="660" t="str">
        <f t="shared" si="49"/>
        <v>62240</v>
      </c>
      <c r="V546" s="660" t="str">
        <f t="shared" si="50"/>
        <v>6224</v>
      </c>
      <c r="W546" s="660" t="str">
        <f t="shared" si="51"/>
        <v>622</v>
      </c>
      <c r="X546" s="660" t="str">
        <f t="shared" si="52"/>
        <v>62</v>
      </c>
      <c r="Y546" s="660" t="str">
        <f t="shared" si="53"/>
        <v>6</v>
      </c>
    </row>
    <row r="547" spans="1:25" ht="16" x14ac:dyDescent="0.2">
      <c r="A547" s="679">
        <v>622610000</v>
      </c>
      <c r="B547" s="679" t="s">
        <v>3789</v>
      </c>
      <c r="C547" s="705">
        <v>88650394</v>
      </c>
      <c r="D547" s="705">
        <v>46975300</v>
      </c>
      <c r="E547" s="705">
        <v>41675094</v>
      </c>
      <c r="F547" s="705"/>
      <c r="S547" s="660"/>
      <c r="T547" s="660" t="str">
        <f t="shared" si="48"/>
        <v>622610</v>
      </c>
      <c r="U547" s="660" t="str">
        <f t="shared" si="49"/>
        <v>62261</v>
      </c>
      <c r="V547" s="660" t="str">
        <f t="shared" si="50"/>
        <v>6226</v>
      </c>
      <c r="W547" s="660" t="str">
        <f t="shared" si="51"/>
        <v>622</v>
      </c>
      <c r="X547" s="660" t="str">
        <f t="shared" si="52"/>
        <v>62</v>
      </c>
      <c r="Y547" s="660" t="str">
        <f t="shared" si="53"/>
        <v>6</v>
      </c>
    </row>
    <row r="548" spans="1:25" ht="16" x14ac:dyDescent="0.2">
      <c r="A548" s="679">
        <v>622620000</v>
      </c>
      <c r="B548" s="679" t="s">
        <v>3790</v>
      </c>
      <c r="C548" s="705"/>
      <c r="D548" s="705"/>
      <c r="E548" s="705"/>
      <c r="F548" s="705"/>
      <c r="S548" s="660"/>
      <c r="T548" s="660" t="str">
        <f t="shared" si="48"/>
        <v>622620</v>
      </c>
      <c r="U548" s="660" t="str">
        <f t="shared" si="49"/>
        <v>62262</v>
      </c>
      <c r="V548" s="660" t="str">
        <f t="shared" si="50"/>
        <v>6226</v>
      </c>
      <c r="W548" s="660" t="str">
        <f t="shared" si="51"/>
        <v>622</v>
      </c>
      <c r="X548" s="660" t="str">
        <f t="shared" si="52"/>
        <v>62</v>
      </c>
      <c r="Y548" s="660" t="str">
        <f t="shared" si="53"/>
        <v>6</v>
      </c>
    </row>
    <row r="549" spans="1:25" ht="16" x14ac:dyDescent="0.2">
      <c r="A549" s="679">
        <v>622630000</v>
      </c>
      <c r="B549" s="679" t="s">
        <v>3791</v>
      </c>
      <c r="C549" s="705">
        <v>300710</v>
      </c>
      <c r="D549" s="705">
        <v>300710</v>
      </c>
      <c r="E549" s="705"/>
      <c r="F549" s="705"/>
      <c r="S549" s="660"/>
      <c r="T549" s="660" t="str">
        <f t="shared" si="48"/>
        <v>622630</v>
      </c>
      <c r="U549" s="660" t="str">
        <f t="shared" si="49"/>
        <v>62263</v>
      </c>
      <c r="V549" s="660" t="str">
        <f t="shared" si="50"/>
        <v>6226</v>
      </c>
      <c r="W549" s="660" t="str">
        <f t="shared" si="51"/>
        <v>622</v>
      </c>
      <c r="X549" s="660" t="str">
        <f t="shared" si="52"/>
        <v>62</v>
      </c>
      <c r="Y549" s="660" t="str">
        <f t="shared" si="53"/>
        <v>6</v>
      </c>
    </row>
    <row r="550" spans="1:25" ht="16" x14ac:dyDescent="0.2">
      <c r="A550" s="679">
        <v>622700000</v>
      </c>
      <c r="B550" s="679" t="s">
        <v>3792</v>
      </c>
      <c r="C550" s="705">
        <v>170895480</v>
      </c>
      <c r="D550" s="705">
        <v>22318385</v>
      </c>
      <c r="E550" s="705">
        <v>148577095</v>
      </c>
      <c r="F550" s="705"/>
      <c r="S550" s="660"/>
      <c r="T550" s="660" t="str">
        <f t="shared" si="48"/>
        <v>622700</v>
      </c>
      <c r="U550" s="660" t="str">
        <f t="shared" si="49"/>
        <v>62270</v>
      </c>
      <c r="V550" s="660" t="str">
        <f t="shared" si="50"/>
        <v>6227</v>
      </c>
      <c r="W550" s="660" t="str">
        <f t="shared" si="51"/>
        <v>622</v>
      </c>
      <c r="X550" s="660" t="str">
        <f t="shared" si="52"/>
        <v>62</v>
      </c>
      <c r="Y550" s="660" t="str">
        <f t="shared" si="53"/>
        <v>6</v>
      </c>
    </row>
    <row r="551" spans="1:25" ht="16" x14ac:dyDescent="0.2">
      <c r="A551" s="679">
        <v>622800000</v>
      </c>
      <c r="B551" s="679" t="s">
        <v>3793</v>
      </c>
      <c r="C551" s="705"/>
      <c r="D551" s="705"/>
      <c r="E551" s="705"/>
      <c r="F551" s="705"/>
      <c r="S551" s="660"/>
      <c r="T551" s="660" t="str">
        <f t="shared" si="48"/>
        <v>622800</v>
      </c>
      <c r="U551" s="660" t="str">
        <f t="shared" si="49"/>
        <v>62280</v>
      </c>
      <c r="V551" s="660" t="str">
        <f t="shared" si="50"/>
        <v>6228</v>
      </c>
      <c r="W551" s="660" t="str">
        <f t="shared" si="51"/>
        <v>622</v>
      </c>
      <c r="X551" s="660" t="str">
        <f t="shared" si="52"/>
        <v>62</v>
      </c>
      <c r="Y551" s="660" t="str">
        <f t="shared" si="53"/>
        <v>6</v>
      </c>
    </row>
    <row r="552" spans="1:25" ht="16" x14ac:dyDescent="0.2">
      <c r="A552" s="679">
        <v>623100000</v>
      </c>
      <c r="B552" s="679" t="s">
        <v>3794</v>
      </c>
      <c r="C552" s="705"/>
      <c r="D552" s="705"/>
      <c r="E552" s="705"/>
      <c r="F552" s="705"/>
      <c r="S552" s="660"/>
      <c r="T552" s="660" t="str">
        <f t="shared" si="48"/>
        <v>623100</v>
      </c>
      <c r="U552" s="660" t="str">
        <f t="shared" si="49"/>
        <v>62310</v>
      </c>
      <c r="V552" s="660" t="str">
        <f t="shared" si="50"/>
        <v>6231</v>
      </c>
      <c r="W552" s="660" t="str">
        <f t="shared" si="51"/>
        <v>623</v>
      </c>
      <c r="X552" s="660" t="str">
        <f t="shared" si="52"/>
        <v>62</v>
      </c>
      <c r="Y552" s="660" t="str">
        <f t="shared" si="53"/>
        <v>6</v>
      </c>
    </row>
    <row r="553" spans="1:25" ht="16" x14ac:dyDescent="0.2">
      <c r="A553" s="679">
        <v>623200000</v>
      </c>
      <c r="B553" s="679" t="s">
        <v>3795</v>
      </c>
      <c r="C553" s="705"/>
      <c r="D553" s="705"/>
      <c r="E553" s="705"/>
      <c r="F553" s="705"/>
      <c r="S553" s="660"/>
      <c r="T553" s="660" t="str">
        <f t="shared" si="48"/>
        <v>623200</v>
      </c>
      <c r="U553" s="660" t="str">
        <f t="shared" si="49"/>
        <v>62320</v>
      </c>
      <c r="V553" s="660" t="str">
        <f t="shared" si="50"/>
        <v>6232</v>
      </c>
      <c r="W553" s="660" t="str">
        <f t="shared" si="51"/>
        <v>623</v>
      </c>
      <c r="X553" s="660" t="str">
        <f t="shared" si="52"/>
        <v>62</v>
      </c>
      <c r="Y553" s="660" t="str">
        <f t="shared" si="53"/>
        <v>6</v>
      </c>
    </row>
    <row r="554" spans="1:25" ht="16" x14ac:dyDescent="0.2">
      <c r="A554" s="679">
        <v>623310000</v>
      </c>
      <c r="B554" s="679" t="s">
        <v>3796</v>
      </c>
      <c r="C554" s="705">
        <v>8204866</v>
      </c>
      <c r="D554" s="705">
        <v>35000</v>
      </c>
      <c r="E554" s="705">
        <v>8169866</v>
      </c>
      <c r="F554" s="705"/>
      <c r="S554" s="660"/>
      <c r="T554" s="660" t="str">
        <f t="shared" si="48"/>
        <v>623310</v>
      </c>
      <c r="U554" s="660" t="str">
        <f t="shared" si="49"/>
        <v>62331</v>
      </c>
      <c r="V554" s="660" t="str">
        <f t="shared" si="50"/>
        <v>6233</v>
      </c>
      <c r="W554" s="660" t="str">
        <f t="shared" si="51"/>
        <v>623</v>
      </c>
      <c r="X554" s="660" t="str">
        <f t="shared" si="52"/>
        <v>62</v>
      </c>
      <c r="Y554" s="660" t="str">
        <f t="shared" si="53"/>
        <v>6</v>
      </c>
    </row>
    <row r="555" spans="1:25" ht="16" x14ac:dyDescent="0.2">
      <c r="A555" s="679">
        <v>623320000</v>
      </c>
      <c r="B555" s="679" t="s">
        <v>3797</v>
      </c>
      <c r="C555" s="705">
        <v>4336848</v>
      </c>
      <c r="D555" s="705">
        <v>405000</v>
      </c>
      <c r="E555" s="705">
        <v>3931848</v>
      </c>
      <c r="F555" s="705"/>
      <c r="S555" s="660"/>
      <c r="T555" s="660" t="str">
        <f t="shared" si="48"/>
        <v>623320</v>
      </c>
      <c r="U555" s="660" t="str">
        <f t="shared" si="49"/>
        <v>62332</v>
      </c>
      <c r="V555" s="660" t="str">
        <f t="shared" si="50"/>
        <v>6233</v>
      </c>
      <c r="W555" s="660" t="str">
        <f t="shared" si="51"/>
        <v>623</v>
      </c>
      <c r="X555" s="660" t="str">
        <f t="shared" si="52"/>
        <v>62</v>
      </c>
      <c r="Y555" s="660" t="str">
        <f t="shared" si="53"/>
        <v>6</v>
      </c>
    </row>
    <row r="556" spans="1:25" ht="16" x14ac:dyDescent="0.2">
      <c r="A556" s="679">
        <v>623330000</v>
      </c>
      <c r="B556" s="679" t="s">
        <v>3798</v>
      </c>
      <c r="C556" s="705">
        <v>4640125</v>
      </c>
      <c r="D556" s="705">
        <v>70000</v>
      </c>
      <c r="E556" s="705">
        <v>4570125</v>
      </c>
      <c r="F556" s="705"/>
      <c r="S556" s="660"/>
      <c r="T556" s="660" t="str">
        <f t="shared" si="48"/>
        <v>623330</v>
      </c>
      <c r="U556" s="660" t="str">
        <f t="shared" si="49"/>
        <v>62333</v>
      </c>
      <c r="V556" s="660" t="str">
        <f t="shared" si="50"/>
        <v>6233</v>
      </c>
      <c r="W556" s="660" t="str">
        <f t="shared" si="51"/>
        <v>623</v>
      </c>
      <c r="X556" s="660" t="str">
        <f t="shared" si="52"/>
        <v>62</v>
      </c>
      <c r="Y556" s="660" t="str">
        <f t="shared" si="53"/>
        <v>6</v>
      </c>
    </row>
    <row r="557" spans="1:25" ht="16" x14ac:dyDescent="0.2">
      <c r="A557" s="679">
        <v>623340000</v>
      </c>
      <c r="B557" s="679" t="s">
        <v>3799</v>
      </c>
      <c r="C557" s="705">
        <v>3575000</v>
      </c>
      <c r="D557" s="705">
        <v>60000</v>
      </c>
      <c r="E557" s="705">
        <v>3515000</v>
      </c>
      <c r="F557" s="705"/>
      <c r="S557" s="660"/>
      <c r="T557" s="660" t="str">
        <f t="shared" si="48"/>
        <v>623340</v>
      </c>
      <c r="U557" s="660" t="str">
        <f t="shared" si="49"/>
        <v>62334</v>
      </c>
      <c r="V557" s="660" t="str">
        <f t="shared" si="50"/>
        <v>6233</v>
      </c>
      <c r="W557" s="660" t="str">
        <f t="shared" si="51"/>
        <v>623</v>
      </c>
      <c r="X557" s="660" t="str">
        <f t="shared" si="52"/>
        <v>62</v>
      </c>
      <c r="Y557" s="660" t="str">
        <f t="shared" si="53"/>
        <v>6</v>
      </c>
    </row>
    <row r="558" spans="1:25" ht="16" x14ac:dyDescent="0.2">
      <c r="A558" s="679">
        <v>623350000</v>
      </c>
      <c r="B558" s="679" t="s">
        <v>3800</v>
      </c>
      <c r="C558" s="705">
        <v>965818</v>
      </c>
      <c r="D558" s="705">
        <v>476000</v>
      </c>
      <c r="E558" s="705">
        <v>489818</v>
      </c>
      <c r="F558" s="705"/>
      <c r="S558" s="660"/>
      <c r="T558" s="660" t="str">
        <f t="shared" si="48"/>
        <v>623350</v>
      </c>
      <c r="U558" s="660" t="str">
        <f t="shared" si="49"/>
        <v>62335</v>
      </c>
      <c r="V558" s="660" t="str">
        <f t="shared" si="50"/>
        <v>6233</v>
      </c>
      <c r="W558" s="660" t="str">
        <f t="shared" si="51"/>
        <v>623</v>
      </c>
      <c r="X558" s="660" t="str">
        <f t="shared" si="52"/>
        <v>62</v>
      </c>
      <c r="Y558" s="660" t="str">
        <f t="shared" si="53"/>
        <v>6</v>
      </c>
    </row>
    <row r="559" spans="1:25" ht="16" x14ac:dyDescent="0.2">
      <c r="A559" s="679">
        <v>623390000</v>
      </c>
      <c r="B559" s="679" t="s">
        <v>3801</v>
      </c>
      <c r="C559" s="705">
        <v>1002875</v>
      </c>
      <c r="D559" s="705">
        <v>1002875</v>
      </c>
      <c r="E559" s="705"/>
      <c r="F559" s="705"/>
      <c r="S559" s="660"/>
      <c r="T559" s="660" t="str">
        <f t="shared" si="48"/>
        <v>623390</v>
      </c>
      <c r="U559" s="660" t="str">
        <f t="shared" si="49"/>
        <v>62339</v>
      </c>
      <c r="V559" s="660" t="str">
        <f t="shared" si="50"/>
        <v>6233</v>
      </c>
      <c r="W559" s="660" t="str">
        <f t="shared" si="51"/>
        <v>623</v>
      </c>
      <c r="X559" s="660" t="str">
        <f t="shared" si="52"/>
        <v>62</v>
      </c>
      <c r="Y559" s="660" t="str">
        <f t="shared" si="53"/>
        <v>6</v>
      </c>
    </row>
    <row r="560" spans="1:25" ht="16" x14ac:dyDescent="0.2">
      <c r="A560" s="679">
        <v>623910000</v>
      </c>
      <c r="B560" s="679" t="s">
        <v>3802</v>
      </c>
      <c r="C560" s="705">
        <v>700000</v>
      </c>
      <c r="D560" s="705"/>
      <c r="E560" s="705">
        <v>700000</v>
      </c>
      <c r="F560" s="705"/>
      <c r="S560" s="660"/>
      <c r="T560" s="660" t="str">
        <f t="shared" si="48"/>
        <v>623910</v>
      </c>
      <c r="U560" s="660" t="str">
        <f t="shared" si="49"/>
        <v>62391</v>
      </c>
      <c r="V560" s="660" t="str">
        <f t="shared" si="50"/>
        <v>6239</v>
      </c>
      <c r="W560" s="660" t="str">
        <f t="shared" si="51"/>
        <v>623</v>
      </c>
      <c r="X560" s="660" t="str">
        <f t="shared" si="52"/>
        <v>62</v>
      </c>
      <c r="Y560" s="660" t="str">
        <f t="shared" si="53"/>
        <v>6</v>
      </c>
    </row>
    <row r="561" spans="1:25" ht="16" x14ac:dyDescent="0.2">
      <c r="A561" s="695">
        <v>631110000</v>
      </c>
      <c r="B561" s="679" t="s">
        <v>3803</v>
      </c>
      <c r="C561" s="705">
        <v>73392666</v>
      </c>
      <c r="D561" s="705">
        <v>1902134</v>
      </c>
      <c r="E561" s="705">
        <v>71490532</v>
      </c>
      <c r="F561" s="705"/>
      <c r="S561" s="660"/>
      <c r="T561" s="660" t="str">
        <f t="shared" si="48"/>
        <v>631110</v>
      </c>
      <c r="U561" s="660" t="str">
        <f t="shared" si="49"/>
        <v>63111</v>
      </c>
      <c r="V561" s="660" t="str">
        <f t="shared" si="50"/>
        <v>6311</v>
      </c>
      <c r="W561" s="660" t="str">
        <f t="shared" si="51"/>
        <v>631</v>
      </c>
      <c r="X561" s="660" t="str">
        <f t="shared" si="52"/>
        <v>63</v>
      </c>
      <c r="Y561" s="660" t="str">
        <f t="shared" si="53"/>
        <v>6</v>
      </c>
    </row>
    <row r="562" spans="1:25" ht="16" x14ac:dyDescent="0.2">
      <c r="A562" s="695">
        <v>631120000</v>
      </c>
      <c r="B562" s="679" t="s">
        <v>3804</v>
      </c>
      <c r="C562" s="705">
        <v>10219762</v>
      </c>
      <c r="D562" s="705">
        <v>10219762</v>
      </c>
      <c r="E562" s="705"/>
      <c r="F562" s="705"/>
      <c r="S562" s="660"/>
      <c r="T562" s="660" t="str">
        <f t="shared" si="48"/>
        <v>631120</v>
      </c>
      <c r="U562" s="660" t="str">
        <f t="shared" si="49"/>
        <v>63112</v>
      </c>
      <c r="V562" s="660" t="str">
        <f t="shared" si="50"/>
        <v>6311</v>
      </c>
      <c r="W562" s="660" t="str">
        <f t="shared" si="51"/>
        <v>631</v>
      </c>
      <c r="X562" s="660" t="str">
        <f t="shared" si="52"/>
        <v>63</v>
      </c>
      <c r="Y562" s="660" t="str">
        <f t="shared" si="53"/>
        <v>6</v>
      </c>
    </row>
    <row r="563" spans="1:25" ht="16" x14ac:dyDescent="0.2">
      <c r="A563" s="679">
        <v>632100000</v>
      </c>
      <c r="B563" s="679" t="s">
        <v>3805</v>
      </c>
      <c r="C563" s="705">
        <v>6640223</v>
      </c>
      <c r="D563" s="705">
        <v>2138039</v>
      </c>
      <c r="E563" s="705">
        <v>4502184</v>
      </c>
      <c r="F563" s="705"/>
      <c r="S563" s="660"/>
      <c r="T563" s="660" t="str">
        <f t="shared" si="48"/>
        <v>632100</v>
      </c>
      <c r="U563" s="660" t="str">
        <f t="shared" si="49"/>
        <v>63210</v>
      </c>
      <c r="V563" s="660" t="str">
        <f t="shared" si="50"/>
        <v>6321</v>
      </c>
      <c r="W563" s="660" t="str">
        <f t="shared" si="51"/>
        <v>632</v>
      </c>
      <c r="X563" s="660" t="str">
        <f t="shared" si="52"/>
        <v>63</v>
      </c>
      <c r="Y563" s="660" t="str">
        <f t="shared" si="53"/>
        <v>6</v>
      </c>
    </row>
    <row r="564" spans="1:25" ht="16" x14ac:dyDescent="0.2">
      <c r="A564" s="679">
        <v>632300000</v>
      </c>
      <c r="B564" s="679" t="s">
        <v>3806</v>
      </c>
      <c r="C564" s="705">
        <v>311000</v>
      </c>
      <c r="D564" s="705"/>
      <c r="E564" s="705">
        <v>311000</v>
      </c>
      <c r="F564" s="705"/>
      <c r="S564" s="660"/>
      <c r="T564" s="660" t="str">
        <f t="shared" si="48"/>
        <v>632300</v>
      </c>
      <c r="U564" s="660" t="str">
        <f t="shared" si="49"/>
        <v>63230</v>
      </c>
      <c r="V564" s="660" t="str">
        <f t="shared" si="50"/>
        <v>6323</v>
      </c>
      <c r="W564" s="660" t="str">
        <f t="shared" si="51"/>
        <v>632</v>
      </c>
      <c r="X564" s="660" t="str">
        <f t="shared" si="52"/>
        <v>63</v>
      </c>
      <c r="Y564" s="660" t="str">
        <f t="shared" si="53"/>
        <v>6</v>
      </c>
    </row>
    <row r="565" spans="1:25" ht="16" x14ac:dyDescent="0.2">
      <c r="A565" s="679">
        <v>632400000</v>
      </c>
      <c r="B565" s="679" t="s">
        <v>3807</v>
      </c>
      <c r="C565" s="705">
        <v>2543808</v>
      </c>
      <c r="D565" s="705">
        <v>444140</v>
      </c>
      <c r="E565" s="705">
        <v>2099668</v>
      </c>
      <c r="F565" s="705"/>
      <c r="S565" s="660"/>
      <c r="T565" s="660" t="str">
        <f t="shared" si="48"/>
        <v>632400</v>
      </c>
      <c r="U565" s="660" t="str">
        <f t="shared" si="49"/>
        <v>63240</v>
      </c>
      <c r="V565" s="660" t="str">
        <f t="shared" si="50"/>
        <v>6324</v>
      </c>
      <c r="W565" s="660" t="str">
        <f t="shared" si="51"/>
        <v>632</v>
      </c>
      <c r="X565" s="660" t="str">
        <f t="shared" si="52"/>
        <v>63</v>
      </c>
      <c r="Y565" s="660" t="str">
        <f t="shared" si="53"/>
        <v>6</v>
      </c>
    </row>
    <row r="566" spans="1:25" ht="16" x14ac:dyDescent="0.2">
      <c r="A566" s="679">
        <v>632900000</v>
      </c>
      <c r="B566" s="679" t="s">
        <v>3808</v>
      </c>
      <c r="C566" s="705">
        <v>27684019</v>
      </c>
      <c r="D566" s="705">
        <v>21657659</v>
      </c>
      <c r="E566" s="705">
        <v>6026360</v>
      </c>
      <c r="F566" s="705"/>
      <c r="S566" s="660"/>
      <c r="T566" s="660" t="str">
        <f t="shared" si="48"/>
        <v>632900</v>
      </c>
      <c r="U566" s="660" t="str">
        <f t="shared" si="49"/>
        <v>63290</v>
      </c>
      <c r="V566" s="660" t="str">
        <f t="shared" si="50"/>
        <v>6329</v>
      </c>
      <c r="W566" s="660" t="str">
        <f t="shared" si="51"/>
        <v>632</v>
      </c>
      <c r="X566" s="660" t="str">
        <f t="shared" si="52"/>
        <v>63</v>
      </c>
      <c r="Y566" s="660" t="str">
        <f t="shared" si="53"/>
        <v>6</v>
      </c>
    </row>
    <row r="567" spans="1:25" ht="16" x14ac:dyDescent="0.2">
      <c r="A567" s="679">
        <v>633100000</v>
      </c>
      <c r="B567" s="679" t="s">
        <v>3808</v>
      </c>
      <c r="C567" s="705">
        <v>74132538</v>
      </c>
      <c r="D567" s="705">
        <v>39817037</v>
      </c>
      <c r="E567" s="705">
        <v>34315501</v>
      </c>
      <c r="F567" s="705"/>
      <c r="S567" s="660"/>
      <c r="T567" s="660" t="str">
        <f t="shared" si="48"/>
        <v>633100</v>
      </c>
      <c r="U567" s="660" t="str">
        <f t="shared" si="49"/>
        <v>63310</v>
      </c>
      <c r="V567" s="660" t="str">
        <f t="shared" si="50"/>
        <v>6331</v>
      </c>
      <c r="W567" s="660" t="str">
        <f t="shared" si="51"/>
        <v>633</v>
      </c>
      <c r="X567" s="660" t="str">
        <f t="shared" si="52"/>
        <v>63</v>
      </c>
      <c r="Y567" s="660" t="str">
        <f t="shared" si="53"/>
        <v>6</v>
      </c>
    </row>
    <row r="568" spans="1:25" ht="16" x14ac:dyDescent="0.2">
      <c r="A568" s="679">
        <v>641100000</v>
      </c>
      <c r="B568" s="679" t="s">
        <v>3809</v>
      </c>
      <c r="C568" s="705">
        <v>1682366027</v>
      </c>
      <c r="D568" s="705">
        <v>252527</v>
      </c>
      <c r="E568" s="705">
        <v>1682113500</v>
      </c>
      <c r="F568" s="705"/>
      <c r="S568" s="660"/>
      <c r="T568" s="660" t="str">
        <f t="shared" si="48"/>
        <v>641100</v>
      </c>
      <c r="U568" s="660" t="str">
        <f t="shared" si="49"/>
        <v>64110</v>
      </c>
      <c r="V568" s="660" t="str">
        <f t="shared" si="50"/>
        <v>6411</v>
      </c>
      <c r="W568" s="660" t="str">
        <f t="shared" si="51"/>
        <v>641</v>
      </c>
      <c r="X568" s="660" t="str">
        <f t="shared" si="52"/>
        <v>64</v>
      </c>
      <c r="Y568" s="660" t="str">
        <f t="shared" si="53"/>
        <v>6</v>
      </c>
    </row>
    <row r="569" spans="1:25" ht="16" x14ac:dyDescent="0.2">
      <c r="A569" s="679">
        <v>641200000</v>
      </c>
      <c r="B569" s="679" t="s">
        <v>3810</v>
      </c>
      <c r="C569" s="705">
        <v>291176946</v>
      </c>
      <c r="D569" s="705">
        <v>107139548</v>
      </c>
      <c r="E569" s="705">
        <v>184037398</v>
      </c>
      <c r="F569" s="705"/>
      <c r="S569" s="660"/>
      <c r="T569" s="660" t="str">
        <f t="shared" si="48"/>
        <v>641200</v>
      </c>
      <c r="U569" s="660" t="str">
        <f t="shared" si="49"/>
        <v>64120</v>
      </c>
      <c r="V569" s="660" t="str">
        <f t="shared" si="50"/>
        <v>6412</v>
      </c>
      <c r="W569" s="660" t="str">
        <f t="shared" si="51"/>
        <v>641</v>
      </c>
      <c r="X569" s="660" t="str">
        <f t="shared" si="52"/>
        <v>64</v>
      </c>
      <c r="Y569" s="660" t="str">
        <f t="shared" si="53"/>
        <v>6</v>
      </c>
    </row>
    <row r="570" spans="1:25" ht="16" x14ac:dyDescent="0.2">
      <c r="A570" s="679">
        <v>641300000</v>
      </c>
      <c r="B570" s="679" t="s">
        <v>3811</v>
      </c>
      <c r="C570" s="705">
        <v>438756962</v>
      </c>
      <c r="D570" s="705">
        <v>412344</v>
      </c>
      <c r="E570" s="705">
        <v>438344618</v>
      </c>
      <c r="F570" s="705"/>
      <c r="S570" s="660"/>
      <c r="T570" s="660" t="str">
        <f t="shared" si="48"/>
        <v>641300</v>
      </c>
      <c r="U570" s="660" t="str">
        <f t="shared" si="49"/>
        <v>64130</v>
      </c>
      <c r="V570" s="660" t="str">
        <f t="shared" si="50"/>
        <v>6413</v>
      </c>
      <c r="W570" s="660" t="str">
        <f t="shared" si="51"/>
        <v>641</v>
      </c>
      <c r="X570" s="660" t="str">
        <f t="shared" si="52"/>
        <v>64</v>
      </c>
      <c r="Y570" s="660" t="str">
        <f t="shared" si="53"/>
        <v>6</v>
      </c>
    </row>
    <row r="571" spans="1:25" ht="16" x14ac:dyDescent="0.2">
      <c r="A571" s="679">
        <v>641500000</v>
      </c>
      <c r="B571" s="679" t="s">
        <v>3812</v>
      </c>
      <c r="C571" s="705">
        <v>51028965</v>
      </c>
      <c r="D571" s="705"/>
      <c r="E571" s="705">
        <v>51028965</v>
      </c>
      <c r="F571" s="705"/>
      <c r="S571" s="660"/>
      <c r="T571" s="660" t="str">
        <f t="shared" si="48"/>
        <v>641500</v>
      </c>
      <c r="U571" s="660" t="str">
        <f t="shared" si="49"/>
        <v>64150</v>
      </c>
      <c r="V571" s="660" t="str">
        <f t="shared" si="50"/>
        <v>6415</v>
      </c>
      <c r="W571" s="660" t="str">
        <f t="shared" si="51"/>
        <v>641</v>
      </c>
      <c r="X571" s="660" t="str">
        <f t="shared" si="52"/>
        <v>64</v>
      </c>
      <c r="Y571" s="660" t="str">
        <f t="shared" si="53"/>
        <v>6</v>
      </c>
    </row>
    <row r="572" spans="1:25" ht="16" x14ac:dyDescent="0.2">
      <c r="A572" s="679">
        <v>641600000</v>
      </c>
      <c r="B572" s="679" t="s">
        <v>3813</v>
      </c>
      <c r="C572" s="705"/>
      <c r="D572" s="705"/>
      <c r="E572" s="705"/>
      <c r="F572" s="705"/>
      <c r="S572" s="660"/>
      <c r="T572" s="660" t="str">
        <f t="shared" si="48"/>
        <v>641600</v>
      </c>
      <c r="U572" s="660" t="str">
        <f t="shared" si="49"/>
        <v>64160</v>
      </c>
      <c r="V572" s="660" t="str">
        <f t="shared" si="50"/>
        <v>6416</v>
      </c>
      <c r="W572" s="660" t="str">
        <f t="shared" si="51"/>
        <v>641</v>
      </c>
      <c r="X572" s="660" t="str">
        <f t="shared" si="52"/>
        <v>64</v>
      </c>
      <c r="Y572" s="660" t="str">
        <f t="shared" si="53"/>
        <v>6</v>
      </c>
    </row>
    <row r="573" spans="1:25" ht="16" x14ac:dyDescent="0.2">
      <c r="A573" s="679">
        <v>642100000</v>
      </c>
      <c r="B573" s="679" t="s">
        <v>3814</v>
      </c>
      <c r="C573" s="705">
        <v>98513846</v>
      </c>
      <c r="D573" s="705">
        <v>1865226</v>
      </c>
      <c r="E573" s="705">
        <v>96648620</v>
      </c>
      <c r="F573" s="705"/>
      <c r="S573" s="660"/>
      <c r="T573" s="660" t="str">
        <f t="shared" si="48"/>
        <v>642100</v>
      </c>
      <c r="U573" s="660" t="str">
        <f t="shared" si="49"/>
        <v>64210</v>
      </c>
      <c r="V573" s="660" t="str">
        <f t="shared" si="50"/>
        <v>6421</v>
      </c>
      <c r="W573" s="660" t="str">
        <f t="shared" si="51"/>
        <v>642</v>
      </c>
      <c r="X573" s="660" t="str">
        <f t="shared" si="52"/>
        <v>64</v>
      </c>
      <c r="Y573" s="660" t="str">
        <f t="shared" si="53"/>
        <v>6</v>
      </c>
    </row>
    <row r="574" spans="1:25" ht="16" x14ac:dyDescent="0.2">
      <c r="A574" s="679">
        <v>642200000</v>
      </c>
      <c r="B574" s="679" t="s">
        <v>3815</v>
      </c>
      <c r="C574" s="705">
        <v>20278111</v>
      </c>
      <c r="D574" s="705">
        <v>7234</v>
      </c>
      <c r="E574" s="705">
        <v>20270877</v>
      </c>
      <c r="F574" s="705"/>
      <c r="S574" s="660"/>
      <c r="T574" s="660" t="str">
        <f t="shared" si="48"/>
        <v>642200</v>
      </c>
      <c r="U574" s="660" t="str">
        <f t="shared" si="49"/>
        <v>64220</v>
      </c>
      <c r="V574" s="660" t="str">
        <f t="shared" si="50"/>
        <v>6422</v>
      </c>
      <c r="W574" s="660" t="str">
        <f t="shared" si="51"/>
        <v>642</v>
      </c>
      <c r="X574" s="660" t="str">
        <f t="shared" si="52"/>
        <v>64</v>
      </c>
      <c r="Y574" s="660" t="str">
        <f t="shared" si="53"/>
        <v>6</v>
      </c>
    </row>
    <row r="575" spans="1:25" ht="16" x14ac:dyDescent="0.2">
      <c r="A575" s="679">
        <v>642300000</v>
      </c>
      <c r="B575" s="679" t="s">
        <v>3816</v>
      </c>
      <c r="C575" s="705"/>
      <c r="D575" s="705"/>
      <c r="E575" s="705"/>
      <c r="F575" s="705"/>
      <c r="S575" s="660"/>
      <c r="T575" s="660" t="str">
        <f t="shared" si="48"/>
        <v>642300</v>
      </c>
      <c r="U575" s="660" t="str">
        <f t="shared" si="49"/>
        <v>64230</v>
      </c>
      <c r="V575" s="660" t="str">
        <f t="shared" si="50"/>
        <v>6423</v>
      </c>
      <c r="W575" s="660" t="str">
        <f t="shared" si="51"/>
        <v>642</v>
      </c>
      <c r="X575" s="660" t="str">
        <f t="shared" si="52"/>
        <v>64</v>
      </c>
      <c r="Y575" s="660" t="str">
        <f t="shared" si="53"/>
        <v>6</v>
      </c>
    </row>
    <row r="576" spans="1:25" ht="16" x14ac:dyDescent="0.2">
      <c r="A576" s="679">
        <v>642400000</v>
      </c>
      <c r="B576" s="679" t="s">
        <v>3817</v>
      </c>
      <c r="C576" s="705">
        <v>64527334</v>
      </c>
      <c r="D576" s="705">
        <v>13035000</v>
      </c>
      <c r="E576" s="705">
        <v>51492334</v>
      </c>
      <c r="F576" s="705"/>
      <c r="S576" s="660"/>
      <c r="T576" s="660" t="str">
        <f t="shared" si="48"/>
        <v>642400</v>
      </c>
      <c r="U576" s="660" t="str">
        <f t="shared" si="49"/>
        <v>64240</v>
      </c>
      <c r="V576" s="660" t="str">
        <f t="shared" si="50"/>
        <v>6424</v>
      </c>
      <c r="W576" s="660" t="str">
        <f t="shared" si="51"/>
        <v>642</v>
      </c>
      <c r="X576" s="660" t="str">
        <f t="shared" si="52"/>
        <v>64</v>
      </c>
      <c r="Y576" s="660" t="str">
        <f t="shared" si="53"/>
        <v>6</v>
      </c>
    </row>
    <row r="577" spans="1:25" ht="16" x14ac:dyDescent="0.2">
      <c r="A577" s="679">
        <v>642500000</v>
      </c>
      <c r="B577" s="679" t="s">
        <v>3818</v>
      </c>
      <c r="C577" s="705">
        <v>269239139</v>
      </c>
      <c r="D577" s="705">
        <v>129188</v>
      </c>
      <c r="E577" s="705">
        <v>269109951</v>
      </c>
      <c r="F577" s="705"/>
      <c r="S577" s="660"/>
      <c r="T577" s="660" t="str">
        <f t="shared" si="48"/>
        <v>642500</v>
      </c>
      <c r="U577" s="660" t="str">
        <f t="shared" si="49"/>
        <v>64250</v>
      </c>
      <c r="V577" s="660" t="str">
        <f t="shared" si="50"/>
        <v>6425</v>
      </c>
      <c r="W577" s="660" t="str">
        <f t="shared" si="51"/>
        <v>642</v>
      </c>
      <c r="X577" s="660" t="str">
        <f t="shared" si="52"/>
        <v>64</v>
      </c>
      <c r="Y577" s="660" t="str">
        <f t="shared" si="53"/>
        <v>6</v>
      </c>
    </row>
    <row r="578" spans="1:25" ht="16" x14ac:dyDescent="0.2">
      <c r="A578" s="679">
        <v>643000000</v>
      </c>
      <c r="B578" s="679" t="s">
        <v>3819</v>
      </c>
      <c r="C578" s="705">
        <v>27625487</v>
      </c>
      <c r="D578" s="705">
        <v>475000</v>
      </c>
      <c r="E578" s="705">
        <v>27150487</v>
      </c>
      <c r="F578" s="705"/>
      <c r="S578" s="660"/>
      <c r="T578" s="660" t="str">
        <f t="shared" si="48"/>
        <v>643000</v>
      </c>
      <c r="U578" s="660" t="str">
        <f t="shared" si="49"/>
        <v>64300</v>
      </c>
      <c r="V578" s="660" t="str">
        <f t="shared" si="50"/>
        <v>6430</v>
      </c>
      <c r="W578" s="660" t="str">
        <f t="shared" si="51"/>
        <v>643</v>
      </c>
      <c r="X578" s="660" t="str">
        <f t="shared" si="52"/>
        <v>64</v>
      </c>
      <c r="Y578" s="660" t="str">
        <f t="shared" si="53"/>
        <v>6</v>
      </c>
    </row>
    <row r="579" spans="1:25" ht="16" x14ac:dyDescent="0.2">
      <c r="A579" s="679">
        <v>661110000</v>
      </c>
      <c r="B579" s="679" t="s">
        <v>3820</v>
      </c>
      <c r="C579" s="705">
        <v>70891406</v>
      </c>
      <c r="D579" s="705">
        <v>22510097</v>
      </c>
      <c r="E579" s="705">
        <v>48381309</v>
      </c>
      <c r="F579" s="705"/>
      <c r="S579" s="660"/>
      <c r="T579" s="660" t="str">
        <f t="shared" si="48"/>
        <v>661110</v>
      </c>
      <c r="U579" s="660" t="str">
        <f t="shared" si="49"/>
        <v>66111</v>
      </c>
      <c r="V579" s="660" t="str">
        <f t="shared" si="50"/>
        <v>6611</v>
      </c>
      <c r="W579" s="660" t="str">
        <f t="shared" si="51"/>
        <v>661</v>
      </c>
      <c r="X579" s="660" t="str">
        <f t="shared" si="52"/>
        <v>66</v>
      </c>
      <c r="Y579" s="660" t="str">
        <f t="shared" si="53"/>
        <v>6</v>
      </c>
    </row>
    <row r="580" spans="1:25" ht="16" x14ac:dyDescent="0.2">
      <c r="A580" s="679">
        <v>661120000</v>
      </c>
      <c r="B580" s="679" t="s">
        <v>3821</v>
      </c>
      <c r="C580" s="705">
        <v>707590275</v>
      </c>
      <c r="D580" s="705">
        <v>281410301</v>
      </c>
      <c r="E580" s="705">
        <v>426179974</v>
      </c>
      <c r="F580" s="705"/>
      <c r="S580" s="660"/>
      <c r="T580" s="660" t="str">
        <f t="shared" ref="T580:T643" si="54">IF(LEN($A580)&gt;=2,LEFT($A580,6),"")</f>
        <v>661120</v>
      </c>
      <c r="U580" s="660" t="str">
        <f t="shared" ref="U580:U643" si="55">IF(LEN($A580)&gt;=2,LEFT($A580,5),"")</f>
        <v>66112</v>
      </c>
      <c r="V580" s="660" t="str">
        <f t="shared" ref="V580:V643" si="56">IF(LEN($A580)&gt;=2,LEFT($A580,4),"")</f>
        <v>6611</v>
      </c>
      <c r="W580" s="660" t="str">
        <f t="shared" ref="W580:W643" si="57">IF(LEN($A580)&gt;=2,LEFT($A580,3),"")</f>
        <v>661</v>
      </c>
      <c r="X580" s="660" t="str">
        <f t="shared" ref="X580:X643" si="58">IF(LEN($A580)&gt;=2,LEFT($A580,2),"")</f>
        <v>66</v>
      </c>
      <c r="Y580" s="660" t="str">
        <f t="shared" ref="Y580:Y643" si="59">IF(LEN($A580)&gt;=2,LEFT($A580,1),"")</f>
        <v>6</v>
      </c>
    </row>
    <row r="581" spans="1:25" ht="16" x14ac:dyDescent="0.2">
      <c r="A581" s="679">
        <v>661220000</v>
      </c>
      <c r="B581" s="679" t="s">
        <v>3822</v>
      </c>
      <c r="C581" s="705">
        <v>12000000</v>
      </c>
      <c r="D581" s="705"/>
      <c r="E581" s="705">
        <v>12000000</v>
      </c>
      <c r="F581" s="705"/>
      <c r="S581" s="660"/>
      <c r="T581" s="660" t="str">
        <f t="shared" si="54"/>
        <v>661220</v>
      </c>
      <c r="U581" s="660" t="str">
        <f t="shared" si="55"/>
        <v>66122</v>
      </c>
      <c r="V581" s="660" t="str">
        <f t="shared" si="56"/>
        <v>6612</v>
      </c>
      <c r="W581" s="660" t="str">
        <f t="shared" si="57"/>
        <v>661</v>
      </c>
      <c r="X581" s="660" t="str">
        <f t="shared" si="58"/>
        <v>66</v>
      </c>
      <c r="Y581" s="660" t="str">
        <f t="shared" si="59"/>
        <v>6</v>
      </c>
    </row>
    <row r="582" spans="1:25" ht="16" x14ac:dyDescent="0.2">
      <c r="A582" s="679">
        <v>664120000</v>
      </c>
      <c r="B582" s="679" t="s">
        <v>3823</v>
      </c>
      <c r="C582" s="705">
        <v>1355857825</v>
      </c>
      <c r="D582" s="705">
        <v>452101</v>
      </c>
      <c r="E582" s="705">
        <v>1355405724</v>
      </c>
      <c r="F582" s="705"/>
      <c r="S582" s="660"/>
      <c r="T582" s="660" t="str">
        <f t="shared" si="54"/>
        <v>664120</v>
      </c>
      <c r="U582" s="660" t="str">
        <f t="shared" si="55"/>
        <v>66412</v>
      </c>
      <c r="V582" s="660" t="str">
        <f t="shared" si="56"/>
        <v>6641</v>
      </c>
      <c r="W582" s="660" t="str">
        <f t="shared" si="57"/>
        <v>664</v>
      </c>
      <c r="X582" s="660" t="str">
        <f t="shared" si="58"/>
        <v>66</v>
      </c>
      <c r="Y582" s="660" t="str">
        <f t="shared" si="59"/>
        <v>6</v>
      </c>
    </row>
    <row r="583" spans="1:25" ht="16" x14ac:dyDescent="0.2">
      <c r="A583" s="679">
        <v>664200000</v>
      </c>
      <c r="B583" s="679" t="s">
        <v>3824</v>
      </c>
      <c r="C583" s="705">
        <v>2731698503</v>
      </c>
      <c r="D583" s="705"/>
      <c r="E583" s="705">
        <v>2731698503</v>
      </c>
      <c r="F583" s="705"/>
      <c r="S583" s="660"/>
      <c r="T583" s="660" t="str">
        <f t="shared" si="54"/>
        <v>664200</v>
      </c>
      <c r="U583" s="660" t="str">
        <f t="shared" si="55"/>
        <v>66420</v>
      </c>
      <c r="V583" s="660" t="str">
        <f t="shared" si="56"/>
        <v>6642</v>
      </c>
      <c r="W583" s="660" t="str">
        <f t="shared" si="57"/>
        <v>664</v>
      </c>
      <c r="X583" s="660" t="str">
        <f t="shared" si="58"/>
        <v>66</v>
      </c>
      <c r="Y583" s="660" t="str">
        <f t="shared" si="59"/>
        <v>6</v>
      </c>
    </row>
    <row r="584" spans="1:25" ht="16" x14ac:dyDescent="0.2">
      <c r="A584" s="679">
        <v>664300000</v>
      </c>
      <c r="B584" s="679" t="s">
        <v>3825</v>
      </c>
      <c r="C584" s="705">
        <v>3968636871</v>
      </c>
      <c r="D584" s="705"/>
      <c r="E584" s="705">
        <v>3968636871</v>
      </c>
      <c r="F584" s="705"/>
      <c r="S584" s="660"/>
      <c r="T584" s="660" t="str">
        <f t="shared" si="54"/>
        <v>664300</v>
      </c>
      <c r="U584" s="660" t="str">
        <f t="shared" si="55"/>
        <v>66430</v>
      </c>
      <c r="V584" s="660" t="str">
        <f t="shared" si="56"/>
        <v>6643</v>
      </c>
      <c r="W584" s="660" t="str">
        <f t="shared" si="57"/>
        <v>664</v>
      </c>
      <c r="X584" s="660" t="str">
        <f t="shared" si="58"/>
        <v>66</v>
      </c>
      <c r="Y584" s="660" t="str">
        <f t="shared" si="59"/>
        <v>6</v>
      </c>
    </row>
    <row r="585" spans="1:25" ht="16" x14ac:dyDescent="0.2">
      <c r="A585" s="679">
        <v>666000000</v>
      </c>
      <c r="B585" s="679" t="s">
        <v>3826</v>
      </c>
      <c r="C585" s="705">
        <v>56354110</v>
      </c>
      <c r="D585" s="705"/>
      <c r="E585" s="705">
        <v>56354110</v>
      </c>
      <c r="F585" s="705"/>
      <c r="S585" s="660"/>
      <c r="T585" s="660" t="str">
        <f t="shared" si="54"/>
        <v>666000</v>
      </c>
      <c r="U585" s="660" t="str">
        <f t="shared" si="55"/>
        <v>66600</v>
      </c>
      <c r="V585" s="660" t="str">
        <f t="shared" si="56"/>
        <v>6660</v>
      </c>
      <c r="W585" s="660" t="str">
        <f t="shared" si="57"/>
        <v>666</v>
      </c>
      <c r="X585" s="660" t="str">
        <f t="shared" si="58"/>
        <v>66</v>
      </c>
      <c r="Y585" s="660" t="str">
        <f t="shared" si="59"/>
        <v>6</v>
      </c>
    </row>
    <row r="586" spans="1:25" ht="16" x14ac:dyDescent="0.2">
      <c r="A586" s="679">
        <v>667100000</v>
      </c>
      <c r="B586" s="679" t="s">
        <v>3827</v>
      </c>
      <c r="C586" s="705">
        <v>236857868</v>
      </c>
      <c r="D586" s="705">
        <v>73884270</v>
      </c>
      <c r="E586" s="705">
        <v>162973598</v>
      </c>
      <c r="F586" s="705"/>
      <c r="S586" s="660"/>
      <c r="T586" s="660" t="str">
        <f t="shared" si="54"/>
        <v>667100</v>
      </c>
      <c r="U586" s="660" t="str">
        <f t="shared" si="55"/>
        <v>66710</v>
      </c>
      <c r="V586" s="660" t="str">
        <f t="shared" si="56"/>
        <v>6671</v>
      </c>
      <c r="W586" s="660" t="str">
        <f t="shared" si="57"/>
        <v>667</v>
      </c>
      <c r="X586" s="660" t="str">
        <f t="shared" si="58"/>
        <v>66</v>
      </c>
      <c r="Y586" s="660" t="str">
        <f t="shared" si="59"/>
        <v>6</v>
      </c>
    </row>
    <row r="587" spans="1:25" ht="16" x14ac:dyDescent="0.2">
      <c r="A587" s="679">
        <v>667200000</v>
      </c>
      <c r="B587" s="679" t="s">
        <v>3828</v>
      </c>
      <c r="C587" s="705">
        <v>3166164</v>
      </c>
      <c r="D587" s="705"/>
      <c r="E587" s="705">
        <v>3166164</v>
      </c>
      <c r="F587" s="705"/>
      <c r="S587" s="660"/>
      <c r="T587" s="660" t="str">
        <f t="shared" si="54"/>
        <v>667200</v>
      </c>
      <c r="U587" s="660" t="str">
        <f t="shared" si="55"/>
        <v>66720</v>
      </c>
      <c r="V587" s="660" t="str">
        <f t="shared" si="56"/>
        <v>6672</v>
      </c>
      <c r="W587" s="660" t="str">
        <f t="shared" si="57"/>
        <v>667</v>
      </c>
      <c r="X587" s="660" t="str">
        <f t="shared" si="58"/>
        <v>66</v>
      </c>
      <c r="Y587" s="660" t="str">
        <f t="shared" si="59"/>
        <v>6</v>
      </c>
    </row>
    <row r="588" spans="1:25" ht="16" x14ac:dyDescent="0.2">
      <c r="A588" s="679">
        <v>669110000</v>
      </c>
      <c r="B588" s="679" t="s">
        <v>3829</v>
      </c>
      <c r="C588" s="705">
        <v>832989398</v>
      </c>
      <c r="D588" s="705">
        <v>66636</v>
      </c>
      <c r="E588" s="705">
        <v>832922762</v>
      </c>
      <c r="F588" s="705"/>
      <c r="S588" s="660"/>
      <c r="T588" s="660" t="str">
        <f t="shared" si="54"/>
        <v>669110</v>
      </c>
      <c r="U588" s="660" t="str">
        <f t="shared" si="55"/>
        <v>66911</v>
      </c>
      <c r="V588" s="660" t="str">
        <f t="shared" si="56"/>
        <v>6691</v>
      </c>
      <c r="W588" s="660" t="str">
        <f t="shared" si="57"/>
        <v>669</v>
      </c>
      <c r="X588" s="660" t="str">
        <f t="shared" si="58"/>
        <v>66</v>
      </c>
      <c r="Y588" s="660" t="str">
        <f t="shared" si="59"/>
        <v>6</v>
      </c>
    </row>
    <row r="589" spans="1:25" ht="16" x14ac:dyDescent="0.2">
      <c r="A589" s="679">
        <v>669210000</v>
      </c>
      <c r="B589" s="679" t="s">
        <v>3830</v>
      </c>
      <c r="C589" s="705"/>
      <c r="D589" s="705"/>
      <c r="E589" s="705"/>
      <c r="F589" s="705"/>
      <c r="S589" s="660"/>
      <c r="T589" s="660" t="str">
        <f t="shared" si="54"/>
        <v>669210</v>
      </c>
      <c r="U589" s="660" t="str">
        <f t="shared" si="55"/>
        <v>66921</v>
      </c>
      <c r="V589" s="660" t="str">
        <f t="shared" si="56"/>
        <v>6692</v>
      </c>
      <c r="W589" s="660" t="str">
        <f t="shared" si="57"/>
        <v>669</v>
      </c>
      <c r="X589" s="660" t="str">
        <f t="shared" si="58"/>
        <v>66</v>
      </c>
      <c r="Y589" s="660" t="str">
        <f t="shared" si="59"/>
        <v>6</v>
      </c>
    </row>
    <row r="590" spans="1:25" ht="16" x14ac:dyDescent="0.2">
      <c r="A590" s="679">
        <v>669220000</v>
      </c>
      <c r="B590" s="679" t="s">
        <v>3831</v>
      </c>
      <c r="C590" s="705"/>
      <c r="D590" s="705"/>
      <c r="E590" s="705"/>
      <c r="F590" s="705"/>
      <c r="S590" s="660"/>
      <c r="T590" s="660" t="str">
        <f t="shared" si="54"/>
        <v>669220</v>
      </c>
      <c r="U590" s="660" t="str">
        <f t="shared" si="55"/>
        <v>66922</v>
      </c>
      <c r="V590" s="660" t="str">
        <f t="shared" si="56"/>
        <v>6692</v>
      </c>
      <c r="W590" s="660" t="str">
        <f t="shared" si="57"/>
        <v>669</v>
      </c>
      <c r="X590" s="660" t="str">
        <f t="shared" si="58"/>
        <v>66</v>
      </c>
      <c r="Y590" s="660" t="str">
        <f t="shared" si="59"/>
        <v>6</v>
      </c>
    </row>
    <row r="591" spans="1:25" ht="16" x14ac:dyDescent="0.2">
      <c r="A591" s="679">
        <v>671300000</v>
      </c>
      <c r="B591" s="679" t="s">
        <v>3832</v>
      </c>
      <c r="C591" s="705">
        <v>2629259</v>
      </c>
      <c r="D591" s="705">
        <v>871700</v>
      </c>
      <c r="E591" s="705">
        <v>1757559</v>
      </c>
      <c r="F591" s="705"/>
      <c r="S591" s="660"/>
      <c r="T591" s="660" t="str">
        <f t="shared" si="54"/>
        <v>671300</v>
      </c>
      <c r="U591" s="660" t="str">
        <f t="shared" si="55"/>
        <v>67130</v>
      </c>
      <c r="V591" s="660" t="str">
        <f t="shared" si="56"/>
        <v>6713</v>
      </c>
      <c r="W591" s="660" t="str">
        <f t="shared" si="57"/>
        <v>671</v>
      </c>
      <c r="X591" s="660" t="str">
        <f t="shared" si="58"/>
        <v>67</v>
      </c>
      <c r="Y591" s="660" t="str">
        <f t="shared" si="59"/>
        <v>6</v>
      </c>
    </row>
    <row r="592" spans="1:25" ht="16" x14ac:dyDescent="0.2">
      <c r="A592" s="679">
        <v>671600000</v>
      </c>
      <c r="B592" s="679" t="s">
        <v>3833</v>
      </c>
      <c r="C592" s="705">
        <v>8577283</v>
      </c>
      <c r="D592" s="705">
        <v>279039</v>
      </c>
      <c r="E592" s="705">
        <v>8298244</v>
      </c>
      <c r="F592" s="705"/>
      <c r="S592" s="660"/>
      <c r="T592" s="660" t="str">
        <f t="shared" si="54"/>
        <v>671600</v>
      </c>
      <c r="U592" s="660" t="str">
        <f t="shared" si="55"/>
        <v>67160</v>
      </c>
      <c r="V592" s="660" t="str">
        <f t="shared" si="56"/>
        <v>6716</v>
      </c>
      <c r="W592" s="660" t="str">
        <f t="shared" si="57"/>
        <v>671</v>
      </c>
      <c r="X592" s="660" t="str">
        <f t="shared" si="58"/>
        <v>67</v>
      </c>
      <c r="Y592" s="660" t="str">
        <f t="shared" si="59"/>
        <v>6</v>
      </c>
    </row>
    <row r="593" spans="1:25" ht="16" x14ac:dyDescent="0.2">
      <c r="A593" s="679">
        <v>671900000</v>
      </c>
      <c r="B593" s="679" t="s">
        <v>3834</v>
      </c>
      <c r="C593" s="705">
        <v>13977530</v>
      </c>
      <c r="D593" s="705"/>
      <c r="E593" s="705">
        <v>13977530</v>
      </c>
      <c r="F593" s="705"/>
      <c r="S593" s="660"/>
      <c r="T593" s="660" t="str">
        <f t="shared" si="54"/>
        <v>671900</v>
      </c>
      <c r="U593" s="660" t="str">
        <f t="shared" si="55"/>
        <v>67190</v>
      </c>
      <c r="V593" s="660" t="str">
        <f t="shared" si="56"/>
        <v>6719</v>
      </c>
      <c r="W593" s="660" t="str">
        <f t="shared" si="57"/>
        <v>671</v>
      </c>
      <c r="X593" s="660" t="str">
        <f t="shared" si="58"/>
        <v>67</v>
      </c>
      <c r="Y593" s="660" t="str">
        <f t="shared" si="59"/>
        <v>6</v>
      </c>
    </row>
    <row r="594" spans="1:25" ht="16" x14ac:dyDescent="0.2">
      <c r="A594" s="679">
        <v>701260000</v>
      </c>
      <c r="B594" s="679" t="s">
        <v>3835</v>
      </c>
      <c r="C594" s="705">
        <v>7500000</v>
      </c>
      <c r="D594" s="705">
        <v>50209050</v>
      </c>
      <c r="E594" s="705"/>
      <c r="F594" s="705">
        <v>42709050</v>
      </c>
      <c r="S594" s="660"/>
      <c r="T594" s="660" t="str">
        <f t="shared" si="54"/>
        <v>701260</v>
      </c>
      <c r="U594" s="660" t="str">
        <f t="shared" si="55"/>
        <v>70126</v>
      </c>
      <c r="V594" s="660" t="str">
        <f t="shared" si="56"/>
        <v>7012</v>
      </c>
      <c r="W594" s="660" t="str">
        <f t="shared" si="57"/>
        <v>701</v>
      </c>
      <c r="X594" s="660" t="str">
        <f t="shared" si="58"/>
        <v>70</v>
      </c>
      <c r="Y594" s="660" t="str">
        <f t="shared" si="59"/>
        <v>7</v>
      </c>
    </row>
    <row r="595" spans="1:25" ht="16" x14ac:dyDescent="0.2">
      <c r="A595" s="679">
        <v>701300000</v>
      </c>
      <c r="B595" s="679" t="s">
        <v>3836</v>
      </c>
      <c r="C595" s="705"/>
      <c r="D595" s="705"/>
      <c r="E595" s="705"/>
      <c r="F595" s="705"/>
      <c r="S595" s="660"/>
      <c r="T595" s="660" t="str">
        <f t="shared" si="54"/>
        <v>701300</v>
      </c>
      <c r="U595" s="660" t="str">
        <f t="shared" si="55"/>
        <v>70130</v>
      </c>
      <c r="V595" s="660" t="str">
        <f t="shared" si="56"/>
        <v>7013</v>
      </c>
      <c r="W595" s="660" t="str">
        <f t="shared" si="57"/>
        <v>701</v>
      </c>
      <c r="X595" s="660" t="str">
        <f t="shared" si="58"/>
        <v>70</v>
      </c>
      <c r="Y595" s="660" t="str">
        <f t="shared" si="59"/>
        <v>7</v>
      </c>
    </row>
    <row r="596" spans="1:25" ht="16" x14ac:dyDescent="0.2">
      <c r="A596" s="679">
        <v>702121000</v>
      </c>
      <c r="B596" s="679" t="s">
        <v>3837</v>
      </c>
      <c r="C596" s="705">
        <v>299984</v>
      </c>
      <c r="D596" s="705">
        <v>441423103</v>
      </c>
      <c r="E596" s="705"/>
      <c r="F596" s="705">
        <v>441123119</v>
      </c>
      <c r="S596" s="660"/>
      <c r="T596" s="660" t="str">
        <f t="shared" si="54"/>
        <v>702121</v>
      </c>
      <c r="U596" s="660" t="str">
        <f t="shared" si="55"/>
        <v>70212</v>
      </c>
      <c r="V596" s="660" t="str">
        <f t="shared" si="56"/>
        <v>7021</v>
      </c>
      <c r="W596" s="660" t="str">
        <f t="shared" si="57"/>
        <v>702</v>
      </c>
      <c r="X596" s="660" t="str">
        <f t="shared" si="58"/>
        <v>70</v>
      </c>
      <c r="Y596" s="660" t="str">
        <f t="shared" si="59"/>
        <v>7</v>
      </c>
    </row>
    <row r="597" spans="1:25" ht="16" x14ac:dyDescent="0.2">
      <c r="A597" s="679">
        <v>702122000</v>
      </c>
      <c r="B597" s="679" t="s">
        <v>3838</v>
      </c>
      <c r="C597" s="705"/>
      <c r="D597" s="705"/>
      <c r="E597" s="705"/>
      <c r="F597" s="705"/>
      <c r="S597" s="660"/>
      <c r="T597" s="660" t="str">
        <f t="shared" si="54"/>
        <v>702122</v>
      </c>
      <c r="U597" s="660" t="str">
        <f t="shared" si="55"/>
        <v>70212</v>
      </c>
      <c r="V597" s="660" t="str">
        <f t="shared" si="56"/>
        <v>7021</v>
      </c>
      <c r="W597" s="660" t="str">
        <f t="shared" si="57"/>
        <v>702</v>
      </c>
      <c r="X597" s="660" t="str">
        <f t="shared" si="58"/>
        <v>70</v>
      </c>
      <c r="Y597" s="660" t="str">
        <f t="shared" si="59"/>
        <v>7</v>
      </c>
    </row>
    <row r="598" spans="1:25" ht="16" x14ac:dyDescent="0.2">
      <c r="A598" s="679">
        <v>702131000</v>
      </c>
      <c r="B598" s="679" t="s">
        <v>3839</v>
      </c>
      <c r="C598" s="705">
        <v>326834132</v>
      </c>
      <c r="D598" s="705">
        <v>5387351869</v>
      </c>
      <c r="E598" s="705"/>
      <c r="F598" s="705">
        <v>5060517737</v>
      </c>
      <c r="S598" s="660"/>
      <c r="T598" s="660" t="str">
        <f t="shared" si="54"/>
        <v>702131</v>
      </c>
      <c r="U598" s="660" t="str">
        <f t="shared" si="55"/>
        <v>70213</v>
      </c>
      <c r="V598" s="660" t="str">
        <f t="shared" si="56"/>
        <v>7021</v>
      </c>
      <c r="W598" s="660" t="str">
        <f t="shared" si="57"/>
        <v>702</v>
      </c>
      <c r="X598" s="660" t="str">
        <f t="shared" si="58"/>
        <v>70</v>
      </c>
      <c r="Y598" s="660" t="str">
        <f t="shared" si="59"/>
        <v>7</v>
      </c>
    </row>
    <row r="599" spans="1:25" ht="16" x14ac:dyDescent="0.2">
      <c r="A599" s="679">
        <v>702132000</v>
      </c>
      <c r="B599" s="679" t="s">
        <v>3840</v>
      </c>
      <c r="C599" s="705">
        <v>47230</v>
      </c>
      <c r="D599" s="705">
        <v>7943078</v>
      </c>
      <c r="E599" s="705"/>
      <c r="F599" s="705">
        <v>7895848</v>
      </c>
      <c r="S599" s="660"/>
      <c r="T599" s="660" t="str">
        <f t="shared" si="54"/>
        <v>702132</v>
      </c>
      <c r="U599" s="660" t="str">
        <f t="shared" si="55"/>
        <v>70213</v>
      </c>
      <c r="V599" s="660" t="str">
        <f t="shared" si="56"/>
        <v>7021</v>
      </c>
      <c r="W599" s="660" t="str">
        <f t="shared" si="57"/>
        <v>702</v>
      </c>
      <c r="X599" s="660" t="str">
        <f t="shared" si="58"/>
        <v>70</v>
      </c>
      <c r="Y599" s="660" t="str">
        <f t="shared" si="59"/>
        <v>7</v>
      </c>
    </row>
    <row r="600" spans="1:25" ht="16" x14ac:dyDescent="0.2">
      <c r="A600" s="679">
        <v>702141000</v>
      </c>
      <c r="B600" s="679" t="s">
        <v>3841</v>
      </c>
      <c r="C600" s="705"/>
      <c r="D600" s="705">
        <v>61080564</v>
      </c>
      <c r="E600" s="705"/>
      <c r="F600" s="705">
        <v>61080564</v>
      </c>
      <c r="S600" s="660"/>
      <c r="T600" s="660" t="str">
        <f t="shared" si="54"/>
        <v>702141</v>
      </c>
      <c r="U600" s="660" t="str">
        <f t="shared" si="55"/>
        <v>70214</v>
      </c>
      <c r="V600" s="660" t="str">
        <f t="shared" si="56"/>
        <v>7021</v>
      </c>
      <c r="W600" s="660" t="str">
        <f t="shared" si="57"/>
        <v>702</v>
      </c>
      <c r="X600" s="660" t="str">
        <f t="shared" si="58"/>
        <v>70</v>
      </c>
      <c r="Y600" s="660" t="str">
        <f t="shared" si="59"/>
        <v>7</v>
      </c>
    </row>
    <row r="601" spans="1:25" ht="16" x14ac:dyDescent="0.2">
      <c r="A601" s="679">
        <v>702142000</v>
      </c>
      <c r="B601" s="679" t="s">
        <v>3842</v>
      </c>
      <c r="C601" s="705">
        <v>155666</v>
      </c>
      <c r="D601" s="705">
        <v>12926314</v>
      </c>
      <c r="E601" s="705"/>
      <c r="F601" s="705">
        <v>12770648</v>
      </c>
      <c r="S601" s="660"/>
      <c r="T601" s="660" t="str">
        <f t="shared" si="54"/>
        <v>702142</v>
      </c>
      <c r="U601" s="660" t="str">
        <f t="shared" si="55"/>
        <v>70214</v>
      </c>
      <c r="V601" s="660" t="str">
        <f t="shared" si="56"/>
        <v>7021</v>
      </c>
      <c r="W601" s="660" t="str">
        <f t="shared" si="57"/>
        <v>702</v>
      </c>
      <c r="X601" s="660" t="str">
        <f t="shared" si="58"/>
        <v>70</v>
      </c>
      <c r="Y601" s="660" t="str">
        <f t="shared" si="59"/>
        <v>7</v>
      </c>
    </row>
    <row r="602" spans="1:25" ht="16" x14ac:dyDescent="0.2">
      <c r="A602" s="679">
        <v>702511000</v>
      </c>
      <c r="B602" s="679" t="s">
        <v>3843</v>
      </c>
      <c r="C602" s="705">
        <v>2372358</v>
      </c>
      <c r="D602" s="705">
        <v>2372358</v>
      </c>
      <c r="E602" s="705"/>
      <c r="F602" s="705"/>
      <c r="S602" s="660"/>
      <c r="T602" s="660" t="str">
        <f t="shared" si="54"/>
        <v>702511</v>
      </c>
      <c r="U602" s="660" t="str">
        <f t="shared" si="55"/>
        <v>70251</v>
      </c>
      <c r="V602" s="660" t="str">
        <f t="shared" si="56"/>
        <v>7025</v>
      </c>
      <c r="W602" s="660" t="str">
        <f t="shared" si="57"/>
        <v>702</v>
      </c>
      <c r="X602" s="660" t="str">
        <f t="shared" si="58"/>
        <v>70</v>
      </c>
      <c r="Y602" s="660" t="str">
        <f t="shared" si="59"/>
        <v>7</v>
      </c>
    </row>
    <row r="603" spans="1:25" ht="16" x14ac:dyDescent="0.2">
      <c r="A603" s="679">
        <v>702891000</v>
      </c>
      <c r="B603" s="679" t="s">
        <v>3844</v>
      </c>
      <c r="C603" s="705">
        <v>1641930</v>
      </c>
      <c r="D603" s="705">
        <v>144884247</v>
      </c>
      <c r="E603" s="705"/>
      <c r="F603" s="705">
        <v>143242317</v>
      </c>
      <c r="S603" s="660"/>
      <c r="T603" s="660" t="str">
        <f t="shared" si="54"/>
        <v>702891</v>
      </c>
      <c r="U603" s="660" t="str">
        <f t="shared" si="55"/>
        <v>70289</v>
      </c>
      <c r="V603" s="660" t="str">
        <f t="shared" si="56"/>
        <v>7028</v>
      </c>
      <c r="W603" s="660" t="str">
        <f t="shared" si="57"/>
        <v>702</v>
      </c>
      <c r="X603" s="660" t="str">
        <f t="shared" si="58"/>
        <v>70</v>
      </c>
      <c r="Y603" s="660" t="str">
        <f t="shared" si="59"/>
        <v>7</v>
      </c>
    </row>
    <row r="604" spans="1:25" ht="16" x14ac:dyDescent="0.2">
      <c r="A604" s="679">
        <v>702892000</v>
      </c>
      <c r="B604" s="679" t="s">
        <v>3845</v>
      </c>
      <c r="C604" s="705">
        <v>4021287</v>
      </c>
      <c r="D604" s="705">
        <v>189485001</v>
      </c>
      <c r="E604" s="705"/>
      <c r="F604" s="705">
        <v>185463714</v>
      </c>
      <c r="S604" s="660"/>
      <c r="T604" s="660" t="str">
        <f t="shared" si="54"/>
        <v>702892</v>
      </c>
      <c r="U604" s="660" t="str">
        <f t="shared" si="55"/>
        <v>70289</v>
      </c>
      <c r="V604" s="660" t="str">
        <f t="shared" si="56"/>
        <v>7028</v>
      </c>
      <c r="W604" s="660" t="str">
        <f t="shared" si="57"/>
        <v>702</v>
      </c>
      <c r="X604" s="660" t="str">
        <f t="shared" si="58"/>
        <v>70</v>
      </c>
      <c r="Y604" s="660" t="str">
        <f t="shared" si="59"/>
        <v>7</v>
      </c>
    </row>
    <row r="605" spans="1:25" ht="16" x14ac:dyDescent="0.2">
      <c r="A605" s="679">
        <v>702911000</v>
      </c>
      <c r="B605" s="679" t="s">
        <v>3846</v>
      </c>
      <c r="C605" s="705">
        <v>755000</v>
      </c>
      <c r="D605" s="705">
        <v>83910000</v>
      </c>
      <c r="E605" s="705"/>
      <c r="F605" s="705">
        <v>83155000</v>
      </c>
      <c r="S605" s="660"/>
      <c r="T605" s="660" t="str">
        <f t="shared" si="54"/>
        <v>702911</v>
      </c>
      <c r="U605" s="660" t="str">
        <f t="shared" si="55"/>
        <v>70291</v>
      </c>
      <c r="V605" s="660" t="str">
        <f t="shared" si="56"/>
        <v>7029</v>
      </c>
      <c r="W605" s="660" t="str">
        <f t="shared" si="57"/>
        <v>702</v>
      </c>
      <c r="X605" s="660" t="str">
        <f t="shared" si="58"/>
        <v>70</v>
      </c>
      <c r="Y605" s="660" t="str">
        <f t="shared" si="59"/>
        <v>7</v>
      </c>
    </row>
    <row r="606" spans="1:25" ht="16" x14ac:dyDescent="0.2">
      <c r="A606" s="679">
        <v>702920000</v>
      </c>
      <c r="B606" s="679" t="s">
        <v>3847</v>
      </c>
      <c r="C606" s="705"/>
      <c r="D606" s="705"/>
      <c r="E606" s="705"/>
      <c r="F606" s="705"/>
      <c r="S606" s="660"/>
      <c r="T606" s="660" t="str">
        <f t="shared" si="54"/>
        <v>702920</v>
      </c>
      <c r="U606" s="660" t="str">
        <f t="shared" si="55"/>
        <v>70292</v>
      </c>
      <c r="V606" s="660" t="str">
        <f t="shared" si="56"/>
        <v>7029</v>
      </c>
      <c r="W606" s="660" t="str">
        <f t="shared" si="57"/>
        <v>702</v>
      </c>
      <c r="X606" s="660" t="str">
        <f t="shared" si="58"/>
        <v>70</v>
      </c>
      <c r="Y606" s="660" t="str">
        <f t="shared" si="59"/>
        <v>7</v>
      </c>
    </row>
    <row r="607" spans="1:25" ht="16" x14ac:dyDescent="0.2">
      <c r="A607" s="679">
        <v>702921000</v>
      </c>
      <c r="B607" s="679" t="s">
        <v>3848</v>
      </c>
      <c r="C607" s="705">
        <v>152231360</v>
      </c>
      <c r="D607" s="705">
        <v>268173664</v>
      </c>
      <c r="E607" s="705"/>
      <c r="F607" s="705">
        <v>115942304</v>
      </c>
      <c r="S607" s="660"/>
      <c r="T607" s="660" t="str">
        <f t="shared" si="54"/>
        <v>702921</v>
      </c>
      <c r="U607" s="660" t="str">
        <f t="shared" si="55"/>
        <v>70292</v>
      </c>
      <c r="V607" s="660" t="str">
        <f t="shared" si="56"/>
        <v>7029</v>
      </c>
      <c r="W607" s="660" t="str">
        <f t="shared" si="57"/>
        <v>702</v>
      </c>
      <c r="X607" s="660" t="str">
        <f t="shared" si="58"/>
        <v>70</v>
      </c>
      <c r="Y607" s="660" t="str">
        <f t="shared" si="59"/>
        <v>7</v>
      </c>
    </row>
    <row r="608" spans="1:25" ht="16" x14ac:dyDescent="0.2">
      <c r="A608" s="679">
        <v>702922000</v>
      </c>
      <c r="B608" s="679" t="s">
        <v>3849</v>
      </c>
      <c r="C608" s="705">
        <v>76979865</v>
      </c>
      <c r="D608" s="705">
        <v>149699842</v>
      </c>
      <c r="E608" s="705"/>
      <c r="F608" s="705">
        <v>72719977</v>
      </c>
      <c r="S608" s="660"/>
      <c r="T608" s="660" t="str">
        <f t="shared" si="54"/>
        <v>702922</v>
      </c>
      <c r="U608" s="660" t="str">
        <f t="shared" si="55"/>
        <v>70292</v>
      </c>
      <c r="V608" s="660" t="str">
        <f t="shared" si="56"/>
        <v>7029</v>
      </c>
      <c r="W608" s="660" t="str">
        <f t="shared" si="57"/>
        <v>702</v>
      </c>
      <c r="X608" s="660" t="str">
        <f t="shared" si="58"/>
        <v>70</v>
      </c>
      <c r="Y608" s="660" t="str">
        <f t="shared" si="59"/>
        <v>7</v>
      </c>
    </row>
    <row r="609" spans="1:25" ht="16" x14ac:dyDescent="0.2">
      <c r="A609" s="679">
        <v>702923000</v>
      </c>
      <c r="B609" s="679" t="s">
        <v>3850</v>
      </c>
      <c r="C609" s="705">
        <v>94572269</v>
      </c>
      <c r="D609" s="705">
        <v>217711763</v>
      </c>
      <c r="E609" s="705"/>
      <c r="F609" s="705">
        <v>123139494</v>
      </c>
      <c r="S609" s="660"/>
      <c r="T609" s="660" t="str">
        <f t="shared" si="54"/>
        <v>702923</v>
      </c>
      <c r="U609" s="660" t="str">
        <f t="shared" si="55"/>
        <v>70292</v>
      </c>
      <c r="V609" s="660" t="str">
        <f t="shared" si="56"/>
        <v>7029</v>
      </c>
      <c r="W609" s="660" t="str">
        <f t="shared" si="57"/>
        <v>702</v>
      </c>
      <c r="X609" s="660" t="str">
        <f t="shared" si="58"/>
        <v>70</v>
      </c>
      <c r="Y609" s="660" t="str">
        <f t="shared" si="59"/>
        <v>7</v>
      </c>
    </row>
    <row r="610" spans="1:25" ht="16" x14ac:dyDescent="0.2">
      <c r="A610" s="679">
        <v>702924000</v>
      </c>
      <c r="B610" s="679" t="s">
        <v>3851</v>
      </c>
      <c r="C610" s="705"/>
      <c r="D610" s="705"/>
      <c r="E610" s="705"/>
      <c r="F610" s="705"/>
      <c r="S610" s="660"/>
      <c r="T610" s="660" t="str">
        <f t="shared" si="54"/>
        <v>702924</v>
      </c>
      <c r="U610" s="660" t="str">
        <f t="shared" si="55"/>
        <v>70292</v>
      </c>
      <c r="V610" s="660" t="str">
        <f t="shared" si="56"/>
        <v>7029</v>
      </c>
      <c r="W610" s="660" t="str">
        <f t="shared" si="57"/>
        <v>702</v>
      </c>
      <c r="X610" s="660" t="str">
        <f t="shared" si="58"/>
        <v>70</v>
      </c>
      <c r="Y610" s="660" t="str">
        <f t="shared" si="59"/>
        <v>7</v>
      </c>
    </row>
    <row r="611" spans="1:25" ht="16" x14ac:dyDescent="0.2">
      <c r="A611" s="679">
        <v>702925000</v>
      </c>
      <c r="B611" s="679" t="s">
        <v>3852</v>
      </c>
      <c r="C611" s="705">
        <v>6314000</v>
      </c>
      <c r="D611" s="705">
        <v>57091994</v>
      </c>
      <c r="E611" s="705"/>
      <c r="F611" s="705">
        <v>50777994</v>
      </c>
      <c r="S611" s="660"/>
      <c r="T611" s="660" t="str">
        <f t="shared" si="54"/>
        <v>702925</v>
      </c>
      <c r="U611" s="660" t="str">
        <f t="shared" si="55"/>
        <v>70292</v>
      </c>
      <c r="V611" s="660" t="str">
        <f t="shared" si="56"/>
        <v>7029</v>
      </c>
      <c r="W611" s="660" t="str">
        <f t="shared" si="57"/>
        <v>702</v>
      </c>
      <c r="X611" s="660" t="str">
        <f t="shared" si="58"/>
        <v>70</v>
      </c>
      <c r="Y611" s="660" t="str">
        <f t="shared" si="59"/>
        <v>7</v>
      </c>
    </row>
    <row r="612" spans="1:25" ht="16" x14ac:dyDescent="0.2">
      <c r="A612" s="679">
        <v>702926000</v>
      </c>
      <c r="B612" s="679" t="s">
        <v>3853</v>
      </c>
      <c r="C612" s="705"/>
      <c r="D612" s="705">
        <v>2195549</v>
      </c>
      <c r="E612" s="705"/>
      <c r="F612" s="705">
        <v>2195549</v>
      </c>
      <c r="S612" s="660"/>
      <c r="T612" s="660" t="str">
        <f t="shared" si="54"/>
        <v>702926</v>
      </c>
      <c r="U612" s="660" t="str">
        <f t="shared" si="55"/>
        <v>70292</v>
      </c>
      <c r="V612" s="660" t="str">
        <f t="shared" si="56"/>
        <v>7029</v>
      </c>
      <c r="W612" s="660" t="str">
        <f t="shared" si="57"/>
        <v>702</v>
      </c>
      <c r="X612" s="660" t="str">
        <f t="shared" si="58"/>
        <v>70</v>
      </c>
      <c r="Y612" s="660" t="str">
        <f t="shared" si="59"/>
        <v>7</v>
      </c>
    </row>
    <row r="613" spans="1:25" ht="16" x14ac:dyDescent="0.2">
      <c r="A613" s="679">
        <v>702927000</v>
      </c>
      <c r="B613" s="679" t="s">
        <v>3854</v>
      </c>
      <c r="C613" s="705"/>
      <c r="D613" s="705">
        <v>12326446</v>
      </c>
      <c r="E613" s="705"/>
      <c r="F613" s="705">
        <v>12326446</v>
      </c>
      <c r="S613" s="660"/>
      <c r="T613" s="660" t="str">
        <f t="shared" si="54"/>
        <v>702927</v>
      </c>
      <c r="U613" s="660" t="str">
        <f t="shared" si="55"/>
        <v>70292</v>
      </c>
      <c r="V613" s="660" t="str">
        <f t="shared" si="56"/>
        <v>7029</v>
      </c>
      <c r="W613" s="660" t="str">
        <f t="shared" si="57"/>
        <v>702</v>
      </c>
      <c r="X613" s="660" t="str">
        <f t="shared" si="58"/>
        <v>70</v>
      </c>
      <c r="Y613" s="660" t="str">
        <f t="shared" si="59"/>
        <v>7</v>
      </c>
    </row>
    <row r="614" spans="1:25" ht="16" x14ac:dyDescent="0.2">
      <c r="A614" s="679">
        <v>702930000</v>
      </c>
      <c r="B614" s="679" t="s">
        <v>3855</v>
      </c>
      <c r="C614" s="705"/>
      <c r="D614" s="705"/>
      <c r="E614" s="705"/>
      <c r="F614" s="705"/>
      <c r="S614" s="660"/>
      <c r="T614" s="660" t="str">
        <f t="shared" si="54"/>
        <v>702930</v>
      </c>
      <c r="U614" s="660" t="str">
        <f t="shared" si="55"/>
        <v>70293</v>
      </c>
      <c r="V614" s="660" t="str">
        <f t="shared" si="56"/>
        <v>7029</v>
      </c>
      <c r="W614" s="660" t="str">
        <f t="shared" si="57"/>
        <v>702</v>
      </c>
      <c r="X614" s="660" t="str">
        <f t="shared" si="58"/>
        <v>70</v>
      </c>
      <c r="Y614" s="660" t="str">
        <f t="shared" si="59"/>
        <v>7</v>
      </c>
    </row>
    <row r="615" spans="1:25" ht="16" x14ac:dyDescent="0.2">
      <c r="A615" s="679">
        <v>702931000</v>
      </c>
      <c r="B615" s="679" t="s">
        <v>3856</v>
      </c>
      <c r="C615" s="705">
        <v>719875</v>
      </c>
      <c r="D615" s="705">
        <v>513971020</v>
      </c>
      <c r="E615" s="705"/>
      <c r="F615" s="705">
        <v>513251145</v>
      </c>
      <c r="S615" s="660"/>
      <c r="T615" s="660" t="str">
        <f t="shared" si="54"/>
        <v>702931</v>
      </c>
      <c r="U615" s="660" t="str">
        <f t="shared" si="55"/>
        <v>70293</v>
      </c>
      <c r="V615" s="660" t="str">
        <f t="shared" si="56"/>
        <v>7029</v>
      </c>
      <c r="W615" s="660" t="str">
        <f t="shared" si="57"/>
        <v>702</v>
      </c>
      <c r="X615" s="660" t="str">
        <f t="shared" si="58"/>
        <v>70</v>
      </c>
      <c r="Y615" s="660" t="str">
        <f t="shared" si="59"/>
        <v>7</v>
      </c>
    </row>
    <row r="616" spans="1:25" ht="16" x14ac:dyDescent="0.2">
      <c r="A616" s="679">
        <v>702932000</v>
      </c>
      <c r="B616" s="679" t="s">
        <v>3857</v>
      </c>
      <c r="C616" s="705">
        <v>1500</v>
      </c>
      <c r="D616" s="705">
        <v>13705800</v>
      </c>
      <c r="E616" s="705"/>
      <c r="F616" s="705">
        <v>13704300</v>
      </c>
      <c r="S616" s="660"/>
      <c r="T616" s="660" t="str">
        <f t="shared" si="54"/>
        <v>702932</v>
      </c>
      <c r="U616" s="660" t="str">
        <f t="shared" si="55"/>
        <v>70293</v>
      </c>
      <c r="V616" s="660" t="str">
        <f t="shared" si="56"/>
        <v>7029</v>
      </c>
      <c r="W616" s="660" t="str">
        <f t="shared" si="57"/>
        <v>702</v>
      </c>
      <c r="X616" s="660" t="str">
        <f t="shared" si="58"/>
        <v>70</v>
      </c>
      <c r="Y616" s="660" t="str">
        <f t="shared" si="59"/>
        <v>7</v>
      </c>
    </row>
    <row r="617" spans="1:25" ht="16" x14ac:dyDescent="0.2">
      <c r="A617" s="679">
        <v>702933000</v>
      </c>
      <c r="B617" s="679" t="s">
        <v>3858</v>
      </c>
      <c r="C617" s="705">
        <v>8100</v>
      </c>
      <c r="D617" s="705">
        <v>27741100</v>
      </c>
      <c r="E617" s="705"/>
      <c r="F617" s="705">
        <v>27733000</v>
      </c>
      <c r="S617" s="660"/>
      <c r="T617" s="660" t="str">
        <f t="shared" si="54"/>
        <v>702933</v>
      </c>
      <c r="U617" s="660" t="str">
        <f t="shared" si="55"/>
        <v>70293</v>
      </c>
      <c r="V617" s="660" t="str">
        <f t="shared" si="56"/>
        <v>7029</v>
      </c>
      <c r="W617" s="660" t="str">
        <f t="shared" si="57"/>
        <v>702</v>
      </c>
      <c r="X617" s="660" t="str">
        <f t="shared" si="58"/>
        <v>70</v>
      </c>
      <c r="Y617" s="660" t="str">
        <f t="shared" si="59"/>
        <v>7</v>
      </c>
    </row>
    <row r="618" spans="1:25" ht="16" x14ac:dyDescent="0.2">
      <c r="A618" s="679">
        <v>707600000</v>
      </c>
      <c r="B618" s="679" t="s">
        <v>3859</v>
      </c>
      <c r="C618" s="705"/>
      <c r="D618" s="705">
        <v>747936</v>
      </c>
      <c r="E618" s="705"/>
      <c r="F618" s="705">
        <v>747936</v>
      </c>
      <c r="S618" s="660"/>
      <c r="T618" s="660" t="str">
        <f t="shared" si="54"/>
        <v>707600</v>
      </c>
      <c r="U618" s="660" t="str">
        <f t="shared" si="55"/>
        <v>70760</v>
      </c>
      <c r="V618" s="660" t="str">
        <f t="shared" si="56"/>
        <v>7076</v>
      </c>
      <c r="W618" s="660" t="str">
        <f t="shared" si="57"/>
        <v>707</v>
      </c>
      <c r="X618" s="660" t="str">
        <f t="shared" si="58"/>
        <v>70</v>
      </c>
      <c r="Y618" s="660" t="str">
        <f t="shared" si="59"/>
        <v>7</v>
      </c>
    </row>
    <row r="619" spans="1:25" ht="16" x14ac:dyDescent="0.2">
      <c r="A619" s="679">
        <v>725120000</v>
      </c>
      <c r="B619" s="679" t="s">
        <v>3860</v>
      </c>
      <c r="C619" s="705"/>
      <c r="D619" s="705">
        <v>36262000</v>
      </c>
      <c r="E619" s="705"/>
      <c r="F619" s="705">
        <v>36262000</v>
      </c>
      <c r="S619" s="660"/>
      <c r="T619" s="660" t="str">
        <f t="shared" si="54"/>
        <v>725120</v>
      </c>
      <c r="U619" s="660" t="str">
        <f t="shared" si="55"/>
        <v>72512</v>
      </c>
      <c r="V619" s="660" t="str">
        <f t="shared" si="56"/>
        <v>7251</v>
      </c>
      <c r="W619" s="660" t="str">
        <f t="shared" si="57"/>
        <v>725</v>
      </c>
      <c r="X619" s="660" t="str">
        <f t="shared" si="58"/>
        <v>72</v>
      </c>
      <c r="Y619" s="660" t="str">
        <f t="shared" si="59"/>
        <v>7</v>
      </c>
    </row>
    <row r="620" spans="1:25" ht="16" x14ac:dyDescent="0.2">
      <c r="A620" s="679">
        <v>727000000</v>
      </c>
      <c r="B620" s="679" t="s">
        <v>3861</v>
      </c>
      <c r="C620" s="705">
        <v>3232076</v>
      </c>
      <c r="D620" s="705">
        <v>30338287</v>
      </c>
      <c r="E620" s="705"/>
      <c r="F620" s="705">
        <v>27106211</v>
      </c>
      <c r="S620" s="660"/>
      <c r="T620" s="660" t="str">
        <f t="shared" si="54"/>
        <v>727000</v>
      </c>
      <c r="U620" s="660" t="str">
        <f t="shared" si="55"/>
        <v>72700</v>
      </c>
      <c r="V620" s="660" t="str">
        <f t="shared" si="56"/>
        <v>7270</v>
      </c>
      <c r="W620" s="660" t="str">
        <f t="shared" si="57"/>
        <v>727</v>
      </c>
      <c r="X620" s="660" t="str">
        <f t="shared" si="58"/>
        <v>72</v>
      </c>
      <c r="Y620" s="660" t="str">
        <f t="shared" si="59"/>
        <v>7</v>
      </c>
    </row>
    <row r="621" spans="1:25" ht="16" x14ac:dyDescent="0.2">
      <c r="A621" s="679">
        <v>728110000</v>
      </c>
      <c r="B621" s="679" t="s">
        <v>3862</v>
      </c>
      <c r="C621" s="705"/>
      <c r="D621" s="705"/>
      <c r="E621" s="705"/>
      <c r="F621" s="705"/>
      <c r="S621" s="660"/>
      <c r="T621" s="660" t="str">
        <f t="shared" si="54"/>
        <v>728110</v>
      </c>
      <c r="U621" s="660" t="str">
        <f t="shared" si="55"/>
        <v>72811</v>
      </c>
      <c r="V621" s="660" t="str">
        <f t="shared" si="56"/>
        <v>7281</v>
      </c>
      <c r="W621" s="660" t="str">
        <f t="shared" si="57"/>
        <v>728</v>
      </c>
      <c r="X621" s="660" t="str">
        <f t="shared" si="58"/>
        <v>72</v>
      </c>
      <c r="Y621" s="660" t="str">
        <f t="shared" si="59"/>
        <v>7</v>
      </c>
    </row>
    <row r="622" spans="1:25" ht="16" x14ac:dyDescent="0.2">
      <c r="A622" s="679">
        <v>728120000</v>
      </c>
      <c r="B622" s="679" t="s">
        <v>3863</v>
      </c>
      <c r="C622" s="705">
        <v>9360</v>
      </c>
      <c r="D622" s="705">
        <v>6361215</v>
      </c>
      <c r="E622" s="705"/>
      <c r="F622" s="705">
        <v>6351855</v>
      </c>
      <c r="S622" s="660"/>
      <c r="T622" s="660" t="str">
        <f t="shared" si="54"/>
        <v>728120</v>
      </c>
      <c r="U622" s="660" t="str">
        <f t="shared" si="55"/>
        <v>72812</v>
      </c>
      <c r="V622" s="660" t="str">
        <f t="shared" si="56"/>
        <v>7281</v>
      </c>
      <c r="W622" s="660" t="str">
        <f t="shared" si="57"/>
        <v>728</v>
      </c>
      <c r="X622" s="660" t="str">
        <f t="shared" si="58"/>
        <v>72</v>
      </c>
      <c r="Y622" s="660" t="str">
        <f t="shared" si="59"/>
        <v>7</v>
      </c>
    </row>
    <row r="623" spans="1:25" ht="16" x14ac:dyDescent="0.2">
      <c r="A623" s="679">
        <v>729000000</v>
      </c>
      <c r="B623" s="679" t="s">
        <v>3864</v>
      </c>
      <c r="C623" s="705">
        <v>341750</v>
      </c>
      <c r="D623" s="705">
        <v>17805001</v>
      </c>
      <c r="E623" s="705"/>
      <c r="F623" s="705">
        <v>17463251</v>
      </c>
      <c r="S623" s="660"/>
      <c r="T623" s="660" t="str">
        <f t="shared" si="54"/>
        <v>729000</v>
      </c>
      <c r="U623" s="660" t="str">
        <f t="shared" si="55"/>
        <v>72900</v>
      </c>
      <c r="V623" s="660" t="str">
        <f t="shared" si="56"/>
        <v>7290</v>
      </c>
      <c r="W623" s="660" t="str">
        <f t="shared" si="57"/>
        <v>729</v>
      </c>
      <c r="X623" s="660" t="str">
        <f t="shared" si="58"/>
        <v>72</v>
      </c>
      <c r="Y623" s="660" t="str">
        <f t="shared" si="59"/>
        <v>7</v>
      </c>
    </row>
    <row r="624" spans="1:25" ht="16" x14ac:dyDescent="0.2">
      <c r="A624" s="679">
        <v>729100000</v>
      </c>
      <c r="B624" s="679" t="s">
        <v>3865</v>
      </c>
      <c r="C624" s="705">
        <v>249260</v>
      </c>
      <c r="D624" s="705">
        <v>62893200</v>
      </c>
      <c r="E624" s="705"/>
      <c r="F624" s="705">
        <v>62643940</v>
      </c>
      <c r="S624" s="660"/>
      <c r="T624" s="660" t="str">
        <f t="shared" si="54"/>
        <v>729100</v>
      </c>
      <c r="U624" s="660" t="str">
        <f t="shared" si="55"/>
        <v>72910</v>
      </c>
      <c r="V624" s="660" t="str">
        <f t="shared" si="56"/>
        <v>7291</v>
      </c>
      <c r="W624" s="660" t="str">
        <f t="shared" si="57"/>
        <v>729</v>
      </c>
      <c r="X624" s="660" t="str">
        <f t="shared" si="58"/>
        <v>72</v>
      </c>
      <c r="Y624" s="660" t="str">
        <f t="shared" si="59"/>
        <v>7</v>
      </c>
    </row>
    <row r="625" spans="1:25" ht="16" x14ac:dyDescent="0.2">
      <c r="A625" s="679">
        <v>729200000</v>
      </c>
      <c r="B625" s="679" t="s">
        <v>3866</v>
      </c>
      <c r="C625" s="705">
        <v>1000</v>
      </c>
      <c r="D625" s="705">
        <v>922000</v>
      </c>
      <c r="E625" s="705"/>
      <c r="F625" s="705">
        <v>921000</v>
      </c>
      <c r="S625" s="660"/>
      <c r="T625" s="660" t="str">
        <f t="shared" si="54"/>
        <v>729200</v>
      </c>
      <c r="U625" s="660" t="str">
        <f t="shared" si="55"/>
        <v>72920</v>
      </c>
      <c r="V625" s="660" t="str">
        <f t="shared" si="56"/>
        <v>7292</v>
      </c>
      <c r="W625" s="660" t="str">
        <f t="shared" si="57"/>
        <v>729</v>
      </c>
      <c r="X625" s="660" t="str">
        <f t="shared" si="58"/>
        <v>72</v>
      </c>
      <c r="Y625" s="660" t="str">
        <f t="shared" si="59"/>
        <v>7</v>
      </c>
    </row>
    <row r="626" spans="1:25" ht="16" x14ac:dyDescent="0.2">
      <c r="A626" s="679">
        <v>740000000</v>
      </c>
      <c r="B626" s="679" t="s">
        <v>3867</v>
      </c>
      <c r="C626" s="705"/>
      <c r="D626" s="705">
        <v>20000000</v>
      </c>
      <c r="E626" s="705"/>
      <c r="F626" s="705">
        <v>20000000</v>
      </c>
      <c r="S626" s="660"/>
      <c r="T626" s="660" t="str">
        <f t="shared" si="54"/>
        <v>740000</v>
      </c>
      <c r="U626" s="660" t="str">
        <f t="shared" si="55"/>
        <v>74000</v>
      </c>
      <c r="V626" s="660" t="str">
        <f t="shared" si="56"/>
        <v>7400</v>
      </c>
      <c r="W626" s="660" t="str">
        <f t="shared" si="57"/>
        <v>740</v>
      </c>
      <c r="X626" s="660" t="str">
        <f t="shared" si="58"/>
        <v>74</v>
      </c>
      <c r="Y626" s="660" t="str">
        <f t="shared" si="59"/>
        <v>7</v>
      </c>
    </row>
    <row r="627" spans="1:25" ht="16" x14ac:dyDescent="0.2">
      <c r="A627" s="679">
        <v>764120000</v>
      </c>
      <c r="B627" s="679" t="s">
        <v>3868</v>
      </c>
      <c r="C627" s="705"/>
      <c r="D627" s="705"/>
      <c r="E627" s="705"/>
      <c r="F627" s="705"/>
      <c r="S627" s="660"/>
      <c r="T627" s="660" t="str">
        <f t="shared" si="54"/>
        <v>764120</v>
      </c>
      <c r="U627" s="660" t="str">
        <f t="shared" si="55"/>
        <v>76412</v>
      </c>
      <c r="V627" s="660" t="str">
        <f t="shared" si="56"/>
        <v>7641</v>
      </c>
      <c r="W627" s="660" t="str">
        <f t="shared" si="57"/>
        <v>764</v>
      </c>
      <c r="X627" s="660" t="str">
        <f t="shared" si="58"/>
        <v>76</v>
      </c>
      <c r="Y627" s="660" t="str">
        <f t="shared" si="59"/>
        <v>7</v>
      </c>
    </row>
    <row r="628" spans="1:25" ht="16" x14ac:dyDescent="0.2">
      <c r="A628" s="679">
        <v>764200000</v>
      </c>
      <c r="B628" s="679" t="s">
        <v>3869</v>
      </c>
      <c r="C628" s="705">
        <v>501301</v>
      </c>
      <c r="D628" s="705">
        <v>7596500148</v>
      </c>
      <c r="E628" s="705"/>
      <c r="F628" s="705">
        <v>7595998847</v>
      </c>
      <c r="S628" s="660"/>
      <c r="T628" s="660" t="str">
        <f t="shared" si="54"/>
        <v>764200</v>
      </c>
      <c r="U628" s="660" t="str">
        <f t="shared" si="55"/>
        <v>76420</v>
      </c>
      <c r="V628" s="660" t="str">
        <f t="shared" si="56"/>
        <v>7642</v>
      </c>
      <c r="W628" s="660" t="str">
        <f t="shared" si="57"/>
        <v>764</v>
      </c>
      <c r="X628" s="660" t="str">
        <f t="shared" si="58"/>
        <v>76</v>
      </c>
      <c r="Y628" s="660" t="str">
        <f t="shared" si="59"/>
        <v>7</v>
      </c>
    </row>
    <row r="629" spans="1:25" ht="16" x14ac:dyDescent="0.2">
      <c r="A629" s="679">
        <v>764300000</v>
      </c>
      <c r="B629" s="679" t="s">
        <v>3870</v>
      </c>
      <c r="C629" s="705"/>
      <c r="D629" s="705"/>
      <c r="E629" s="705"/>
      <c r="F629" s="705"/>
      <c r="S629" s="660"/>
      <c r="T629" s="660" t="str">
        <f t="shared" si="54"/>
        <v>764300</v>
      </c>
      <c r="U629" s="660" t="str">
        <f t="shared" si="55"/>
        <v>76430</v>
      </c>
      <c r="V629" s="660" t="str">
        <f t="shared" si="56"/>
        <v>7643</v>
      </c>
      <c r="W629" s="660" t="str">
        <f t="shared" si="57"/>
        <v>764</v>
      </c>
      <c r="X629" s="660" t="str">
        <f t="shared" si="58"/>
        <v>76</v>
      </c>
      <c r="Y629" s="660" t="str">
        <f t="shared" si="59"/>
        <v>7</v>
      </c>
    </row>
    <row r="630" spans="1:25" ht="16" x14ac:dyDescent="0.2">
      <c r="A630" s="679">
        <v>767000000</v>
      </c>
      <c r="B630" s="679" t="s">
        <v>3871</v>
      </c>
      <c r="C630" s="705"/>
      <c r="D630" s="705">
        <v>2887564</v>
      </c>
      <c r="E630" s="705"/>
      <c r="F630" s="705">
        <v>2887564</v>
      </c>
      <c r="S630" s="660"/>
      <c r="T630" s="660" t="str">
        <f t="shared" si="54"/>
        <v>767000</v>
      </c>
      <c r="U630" s="660" t="str">
        <f t="shared" si="55"/>
        <v>76700</v>
      </c>
      <c r="V630" s="660" t="str">
        <f t="shared" si="56"/>
        <v>7670</v>
      </c>
      <c r="W630" s="660" t="str">
        <f t="shared" si="57"/>
        <v>767</v>
      </c>
      <c r="X630" s="660" t="str">
        <f t="shared" si="58"/>
        <v>76</v>
      </c>
      <c r="Y630" s="660" t="str">
        <f t="shared" si="59"/>
        <v>7</v>
      </c>
    </row>
    <row r="631" spans="1:25" ht="16" x14ac:dyDescent="0.2">
      <c r="A631" s="679">
        <v>767100000</v>
      </c>
      <c r="B631" s="679" t="s">
        <v>3872</v>
      </c>
      <c r="C631" s="705"/>
      <c r="D631" s="705">
        <v>4239359</v>
      </c>
      <c r="E631" s="705"/>
      <c r="F631" s="705">
        <v>4239359</v>
      </c>
      <c r="S631" s="660"/>
      <c r="T631" s="660" t="str">
        <f t="shared" si="54"/>
        <v>767100</v>
      </c>
      <c r="U631" s="660" t="str">
        <f t="shared" si="55"/>
        <v>76710</v>
      </c>
      <c r="V631" s="660" t="str">
        <f t="shared" si="56"/>
        <v>7671</v>
      </c>
      <c r="W631" s="660" t="str">
        <f t="shared" si="57"/>
        <v>767</v>
      </c>
      <c r="X631" s="660" t="str">
        <f t="shared" si="58"/>
        <v>76</v>
      </c>
      <c r="Y631" s="660" t="str">
        <f t="shared" si="59"/>
        <v>7</v>
      </c>
    </row>
    <row r="632" spans="1:25" ht="16" x14ac:dyDescent="0.2">
      <c r="A632" s="679">
        <v>771400000</v>
      </c>
      <c r="B632" s="679" t="s">
        <v>3873</v>
      </c>
      <c r="C632" s="705"/>
      <c r="D632" s="705"/>
      <c r="E632" s="705"/>
      <c r="F632" s="705"/>
      <c r="S632" s="660"/>
      <c r="T632" s="660" t="str">
        <f t="shared" si="54"/>
        <v>771400</v>
      </c>
      <c r="U632" s="660" t="str">
        <f t="shared" si="55"/>
        <v>77140</v>
      </c>
      <c r="V632" s="660" t="str">
        <f t="shared" si="56"/>
        <v>7714</v>
      </c>
      <c r="W632" s="660" t="str">
        <f t="shared" si="57"/>
        <v>771</v>
      </c>
      <c r="X632" s="660" t="str">
        <f t="shared" si="58"/>
        <v>77</v>
      </c>
      <c r="Y632" s="660" t="str">
        <f t="shared" si="59"/>
        <v>7</v>
      </c>
    </row>
    <row r="633" spans="1:25" ht="16" x14ac:dyDescent="0.2">
      <c r="A633" s="679">
        <v>771600000</v>
      </c>
      <c r="B633" s="679" t="s">
        <v>3874</v>
      </c>
      <c r="C633" s="705">
        <v>306</v>
      </c>
      <c r="D633" s="705">
        <v>6223322</v>
      </c>
      <c r="E633" s="705"/>
      <c r="F633" s="705">
        <v>6223016</v>
      </c>
      <c r="S633" s="660"/>
      <c r="T633" s="660" t="str">
        <f t="shared" si="54"/>
        <v>771600</v>
      </c>
      <c r="U633" s="660" t="str">
        <f t="shared" si="55"/>
        <v>77160</v>
      </c>
      <c r="V633" s="660" t="str">
        <f t="shared" si="56"/>
        <v>7716</v>
      </c>
      <c r="W633" s="660" t="str">
        <f t="shared" si="57"/>
        <v>771</v>
      </c>
      <c r="X633" s="660" t="str">
        <f t="shared" si="58"/>
        <v>77</v>
      </c>
      <c r="Y633" s="660" t="str">
        <f t="shared" si="59"/>
        <v>7</v>
      </c>
    </row>
    <row r="634" spans="1:25" ht="16" x14ac:dyDescent="0.2">
      <c r="A634" s="679">
        <v>771700000</v>
      </c>
      <c r="B634" s="679" t="s">
        <v>3875</v>
      </c>
      <c r="C634" s="705"/>
      <c r="D634" s="705"/>
      <c r="E634" s="705"/>
      <c r="F634" s="705"/>
      <c r="S634" s="660"/>
      <c r="T634" s="660" t="str">
        <f t="shared" si="54"/>
        <v>771700</v>
      </c>
      <c r="U634" s="660" t="str">
        <f t="shared" si="55"/>
        <v>77170</v>
      </c>
      <c r="V634" s="660" t="str">
        <f t="shared" si="56"/>
        <v>7717</v>
      </c>
      <c r="W634" s="660" t="str">
        <f t="shared" si="57"/>
        <v>771</v>
      </c>
      <c r="X634" s="660" t="str">
        <f t="shared" si="58"/>
        <v>77</v>
      </c>
      <c r="Y634" s="660" t="str">
        <f t="shared" si="59"/>
        <v>7</v>
      </c>
    </row>
    <row r="635" spans="1:25" ht="16" x14ac:dyDescent="0.2">
      <c r="A635" s="679">
        <v>771800000</v>
      </c>
      <c r="B635" s="679" t="s">
        <v>3876</v>
      </c>
      <c r="C635" s="705"/>
      <c r="D635" s="705"/>
      <c r="E635" s="705"/>
      <c r="F635" s="705"/>
      <c r="S635" s="660"/>
      <c r="T635" s="660" t="str">
        <f t="shared" si="54"/>
        <v>771800</v>
      </c>
      <c r="U635" s="660" t="str">
        <f t="shared" si="55"/>
        <v>77180</v>
      </c>
      <c r="V635" s="660" t="str">
        <f t="shared" si="56"/>
        <v>7718</v>
      </c>
      <c r="W635" s="660" t="str">
        <f t="shared" si="57"/>
        <v>771</v>
      </c>
      <c r="X635" s="660" t="str">
        <f t="shared" si="58"/>
        <v>77</v>
      </c>
      <c r="Y635" s="660" t="str">
        <f t="shared" si="59"/>
        <v>7</v>
      </c>
    </row>
    <row r="636" spans="1:25" ht="16" x14ac:dyDescent="0.2">
      <c r="A636" s="679">
        <v>771900000</v>
      </c>
      <c r="B636" s="679" t="s">
        <v>3877</v>
      </c>
      <c r="C636" s="705">
        <v>22789909</v>
      </c>
      <c r="D636" s="705">
        <v>399963356</v>
      </c>
      <c r="E636" s="705"/>
      <c r="F636" s="705">
        <v>377173447</v>
      </c>
      <c r="S636" s="660"/>
      <c r="T636" s="660" t="str">
        <f t="shared" si="54"/>
        <v>771900</v>
      </c>
      <c r="U636" s="660" t="str">
        <f t="shared" si="55"/>
        <v>77190</v>
      </c>
      <c r="V636" s="660" t="str">
        <f t="shared" si="56"/>
        <v>7719</v>
      </c>
      <c r="W636" s="660" t="str">
        <f t="shared" si="57"/>
        <v>771</v>
      </c>
      <c r="X636" s="660" t="str">
        <f t="shared" si="58"/>
        <v>77</v>
      </c>
      <c r="Y636" s="660" t="str">
        <f t="shared" si="59"/>
        <v>7</v>
      </c>
    </row>
    <row r="637" spans="1:25" ht="16" x14ac:dyDescent="0.2">
      <c r="A637" s="679">
        <v>772300000</v>
      </c>
      <c r="B637" s="679" t="s">
        <v>3878</v>
      </c>
      <c r="C637" s="705"/>
      <c r="D637" s="705">
        <v>171970291</v>
      </c>
      <c r="E637" s="705"/>
      <c r="F637" s="705">
        <v>171970291</v>
      </c>
      <c r="S637" s="660"/>
      <c r="T637" s="660" t="str">
        <f t="shared" si="54"/>
        <v>772300</v>
      </c>
      <c r="U637" s="660" t="str">
        <f t="shared" si="55"/>
        <v>77230</v>
      </c>
      <c r="V637" s="660" t="str">
        <f t="shared" si="56"/>
        <v>7723</v>
      </c>
      <c r="W637" s="660" t="str">
        <f t="shared" si="57"/>
        <v>772</v>
      </c>
      <c r="X637" s="660" t="str">
        <f t="shared" si="58"/>
        <v>77</v>
      </c>
      <c r="Y637" s="660" t="str">
        <f t="shared" si="59"/>
        <v>7</v>
      </c>
    </row>
    <row r="638" spans="1:25" ht="16" x14ac:dyDescent="0.2">
      <c r="A638" s="679"/>
      <c r="B638" s="679"/>
      <c r="C638" s="705"/>
      <c r="D638" s="705"/>
      <c r="E638" s="705"/>
      <c r="F638" s="705"/>
      <c r="S638" s="660"/>
      <c r="T638" s="660" t="str">
        <f t="shared" si="54"/>
        <v/>
      </c>
      <c r="U638" s="660" t="str">
        <f t="shared" si="55"/>
        <v/>
      </c>
      <c r="V638" s="660" t="str">
        <f t="shared" si="56"/>
        <v/>
      </c>
      <c r="W638" s="660" t="str">
        <f t="shared" si="57"/>
        <v/>
      </c>
      <c r="X638" s="660" t="str">
        <f t="shared" si="58"/>
        <v/>
      </c>
      <c r="Y638" s="660" t="str">
        <f t="shared" si="59"/>
        <v/>
      </c>
    </row>
    <row r="639" spans="1:25" ht="16" x14ac:dyDescent="0.2">
      <c r="A639" s="679"/>
      <c r="B639" s="679"/>
      <c r="C639" s="705">
        <f>SUM(C3:C637)</f>
        <v>1160779425801</v>
      </c>
      <c r="D639" s="705">
        <f t="shared" ref="D639:F639" si="60">SUM(D3:D637)</f>
        <v>1160779425804</v>
      </c>
      <c r="E639" s="705">
        <f t="shared" si="60"/>
        <v>73704261134</v>
      </c>
      <c r="F639" s="705">
        <f t="shared" si="60"/>
        <v>73704260994</v>
      </c>
      <c r="S639" s="660"/>
      <c r="T639" s="660" t="str">
        <f t="shared" si="54"/>
        <v/>
      </c>
      <c r="U639" s="660" t="str">
        <f t="shared" si="55"/>
        <v/>
      </c>
      <c r="V639" s="660" t="str">
        <f t="shared" si="56"/>
        <v/>
      </c>
      <c r="W639" s="660" t="str">
        <f t="shared" si="57"/>
        <v/>
      </c>
      <c r="X639" s="660" t="str">
        <f t="shared" si="58"/>
        <v/>
      </c>
      <c r="Y639" s="660" t="str">
        <f t="shared" si="59"/>
        <v/>
      </c>
    </row>
    <row r="640" spans="1:25" ht="16" x14ac:dyDescent="0.2">
      <c r="A640" s="679"/>
      <c r="B640" s="679"/>
      <c r="C640" s="705"/>
      <c r="D640" s="705"/>
      <c r="E640" s="705"/>
      <c r="F640" s="705"/>
      <c r="S640" s="660"/>
      <c r="T640" s="660" t="str">
        <f t="shared" si="54"/>
        <v/>
      </c>
      <c r="U640" s="660" t="str">
        <f t="shared" si="55"/>
        <v/>
      </c>
      <c r="V640" s="660" t="str">
        <f t="shared" si="56"/>
        <v/>
      </c>
      <c r="W640" s="660" t="str">
        <f t="shared" si="57"/>
        <v/>
      </c>
      <c r="X640" s="660" t="str">
        <f t="shared" si="58"/>
        <v/>
      </c>
      <c r="Y640" s="660" t="str">
        <f t="shared" si="59"/>
        <v/>
      </c>
    </row>
    <row r="641" spans="1:25" ht="16" x14ac:dyDescent="0.2">
      <c r="A641" s="679"/>
      <c r="B641" s="679"/>
      <c r="C641" s="705"/>
      <c r="D641" s="705"/>
      <c r="E641" s="705"/>
      <c r="F641" s="705"/>
      <c r="S641" s="660"/>
      <c r="T641" s="660" t="str">
        <f t="shared" si="54"/>
        <v/>
      </c>
      <c r="U641" s="660" t="str">
        <f t="shared" si="55"/>
        <v/>
      </c>
      <c r="V641" s="660" t="str">
        <f t="shared" si="56"/>
        <v/>
      </c>
      <c r="W641" s="660" t="str">
        <f t="shared" si="57"/>
        <v/>
      </c>
      <c r="X641" s="660" t="str">
        <f t="shared" si="58"/>
        <v/>
      </c>
      <c r="Y641" s="660" t="str">
        <f t="shared" si="59"/>
        <v/>
      </c>
    </row>
    <row r="642" spans="1:25" ht="16" x14ac:dyDescent="0.2">
      <c r="A642" s="679"/>
      <c r="B642" s="679"/>
      <c r="C642" s="705"/>
      <c r="D642" s="705"/>
      <c r="E642" s="705"/>
      <c r="F642" s="705"/>
      <c r="S642" s="660"/>
      <c r="T642" s="660" t="str">
        <f t="shared" si="54"/>
        <v/>
      </c>
      <c r="U642" s="660" t="str">
        <f t="shared" si="55"/>
        <v/>
      </c>
      <c r="V642" s="660" t="str">
        <f t="shared" si="56"/>
        <v/>
      </c>
      <c r="W642" s="660" t="str">
        <f t="shared" si="57"/>
        <v/>
      </c>
      <c r="X642" s="660" t="str">
        <f t="shared" si="58"/>
        <v/>
      </c>
      <c r="Y642" s="660" t="str">
        <f t="shared" si="59"/>
        <v/>
      </c>
    </row>
    <row r="643" spans="1:25" ht="16" x14ac:dyDescent="0.2">
      <c r="A643" s="679"/>
      <c r="B643" s="679"/>
      <c r="C643" s="705"/>
      <c r="D643" s="705"/>
      <c r="E643" s="705"/>
      <c r="F643" s="705"/>
      <c r="S643" s="660"/>
      <c r="T643" s="660" t="str">
        <f t="shared" si="54"/>
        <v/>
      </c>
      <c r="U643" s="660" t="str">
        <f t="shared" si="55"/>
        <v/>
      </c>
      <c r="V643" s="660" t="str">
        <f t="shared" si="56"/>
        <v/>
      </c>
      <c r="W643" s="660" t="str">
        <f t="shared" si="57"/>
        <v/>
      </c>
      <c r="X643" s="660" t="str">
        <f t="shared" si="58"/>
        <v/>
      </c>
      <c r="Y643" s="660" t="str">
        <f t="shared" si="59"/>
        <v/>
      </c>
    </row>
    <row r="644" spans="1:25" ht="16" x14ac:dyDescent="0.2">
      <c r="A644" s="679"/>
      <c r="B644" s="679"/>
      <c r="C644" s="705"/>
      <c r="D644" s="705"/>
      <c r="E644" s="705"/>
      <c r="F644" s="705"/>
      <c r="S644" s="660"/>
      <c r="T644" s="660" t="str">
        <f t="shared" ref="T644:T707" si="61">IF(LEN($A644)&gt;=2,LEFT($A644,6),"")</f>
        <v/>
      </c>
      <c r="U644" s="660" t="str">
        <f t="shared" ref="U644:U707" si="62">IF(LEN($A644)&gt;=2,LEFT($A644,5),"")</f>
        <v/>
      </c>
      <c r="V644" s="660" t="str">
        <f t="shared" ref="V644:V707" si="63">IF(LEN($A644)&gt;=2,LEFT($A644,4),"")</f>
        <v/>
      </c>
      <c r="W644" s="660" t="str">
        <f t="shared" ref="W644:W707" si="64">IF(LEN($A644)&gt;=2,LEFT($A644,3),"")</f>
        <v/>
      </c>
      <c r="X644" s="660" t="str">
        <f t="shared" ref="X644:X707" si="65">IF(LEN($A644)&gt;=2,LEFT($A644,2),"")</f>
        <v/>
      </c>
      <c r="Y644" s="660" t="str">
        <f t="shared" ref="Y644:Y707" si="66">IF(LEN($A644)&gt;=2,LEFT($A644,1),"")</f>
        <v/>
      </c>
    </row>
    <row r="645" spans="1:25" ht="16" x14ac:dyDescent="0.2">
      <c r="A645" s="679"/>
      <c r="B645" s="679"/>
      <c r="C645" s="705"/>
      <c r="D645" s="705"/>
      <c r="E645" s="705"/>
      <c r="F645" s="705"/>
      <c r="S645" s="660"/>
      <c r="T645" s="660" t="str">
        <f t="shared" si="61"/>
        <v/>
      </c>
      <c r="U645" s="660" t="str">
        <f t="shared" si="62"/>
        <v/>
      </c>
      <c r="V645" s="660" t="str">
        <f t="shared" si="63"/>
        <v/>
      </c>
      <c r="W645" s="660" t="str">
        <f t="shared" si="64"/>
        <v/>
      </c>
      <c r="X645" s="660" t="str">
        <f t="shared" si="65"/>
        <v/>
      </c>
      <c r="Y645" s="660" t="str">
        <f t="shared" si="66"/>
        <v/>
      </c>
    </row>
    <row r="646" spans="1:25" ht="16" x14ac:dyDescent="0.2">
      <c r="A646" s="679"/>
      <c r="B646" s="679"/>
      <c r="C646" s="705"/>
      <c r="D646" s="705"/>
      <c r="E646" s="705"/>
      <c r="F646" s="705"/>
      <c r="S646" s="660"/>
      <c r="T646" s="660" t="str">
        <f t="shared" si="61"/>
        <v/>
      </c>
      <c r="U646" s="660" t="str">
        <f t="shared" si="62"/>
        <v/>
      </c>
      <c r="V646" s="660" t="str">
        <f t="shared" si="63"/>
        <v/>
      </c>
      <c r="W646" s="660" t="str">
        <f t="shared" si="64"/>
        <v/>
      </c>
      <c r="X646" s="660" t="str">
        <f t="shared" si="65"/>
        <v/>
      </c>
      <c r="Y646" s="660" t="str">
        <f t="shared" si="66"/>
        <v/>
      </c>
    </row>
    <row r="647" spans="1:25" ht="16" x14ac:dyDescent="0.2">
      <c r="A647" s="679"/>
      <c r="B647" s="679"/>
      <c r="C647" s="705"/>
      <c r="D647" s="705"/>
      <c r="E647" s="705"/>
      <c r="F647" s="705"/>
      <c r="S647" s="660"/>
      <c r="T647" s="660" t="str">
        <f t="shared" si="61"/>
        <v/>
      </c>
      <c r="U647" s="660" t="str">
        <f t="shared" si="62"/>
        <v/>
      </c>
      <c r="V647" s="660" t="str">
        <f t="shared" si="63"/>
        <v/>
      </c>
      <c r="W647" s="660" t="str">
        <f t="shared" si="64"/>
        <v/>
      </c>
      <c r="X647" s="660" t="str">
        <f t="shared" si="65"/>
        <v/>
      </c>
      <c r="Y647" s="660" t="str">
        <f t="shared" si="66"/>
        <v/>
      </c>
    </row>
    <row r="648" spans="1:25" ht="16" x14ac:dyDescent="0.2">
      <c r="A648" s="679"/>
      <c r="B648" s="679"/>
      <c r="C648" s="705"/>
      <c r="D648" s="705"/>
      <c r="E648" s="705"/>
      <c r="F648" s="705"/>
      <c r="S648" s="660"/>
      <c r="T648" s="660" t="str">
        <f t="shared" si="61"/>
        <v/>
      </c>
      <c r="U648" s="660" t="str">
        <f t="shared" si="62"/>
        <v/>
      </c>
      <c r="V648" s="660" t="str">
        <f t="shared" si="63"/>
        <v/>
      </c>
      <c r="W648" s="660" t="str">
        <f t="shared" si="64"/>
        <v/>
      </c>
      <c r="X648" s="660" t="str">
        <f t="shared" si="65"/>
        <v/>
      </c>
      <c r="Y648" s="660" t="str">
        <f t="shared" si="66"/>
        <v/>
      </c>
    </row>
    <row r="649" spans="1:25" ht="16" x14ac:dyDescent="0.2">
      <c r="A649" s="679"/>
      <c r="B649" s="679"/>
      <c r="C649" s="705"/>
      <c r="D649" s="705"/>
      <c r="E649" s="705"/>
      <c r="F649" s="705"/>
      <c r="S649" s="660"/>
      <c r="T649" s="660" t="str">
        <f t="shared" si="61"/>
        <v/>
      </c>
      <c r="U649" s="660" t="str">
        <f t="shared" si="62"/>
        <v/>
      </c>
      <c r="V649" s="660" t="str">
        <f t="shared" si="63"/>
        <v/>
      </c>
      <c r="W649" s="660" t="str">
        <f t="shared" si="64"/>
        <v/>
      </c>
      <c r="X649" s="660" t="str">
        <f t="shared" si="65"/>
        <v/>
      </c>
      <c r="Y649" s="660" t="str">
        <f t="shared" si="66"/>
        <v/>
      </c>
    </row>
    <row r="650" spans="1:25" ht="16" x14ac:dyDescent="0.2">
      <c r="A650" s="679"/>
      <c r="B650" s="679"/>
      <c r="C650" s="705"/>
      <c r="D650" s="705"/>
      <c r="E650" s="705"/>
      <c r="F650" s="705"/>
      <c r="S650" s="660"/>
      <c r="T650" s="660" t="str">
        <f t="shared" si="61"/>
        <v/>
      </c>
      <c r="U650" s="660" t="str">
        <f t="shared" si="62"/>
        <v/>
      </c>
      <c r="V650" s="660" t="str">
        <f t="shared" si="63"/>
        <v/>
      </c>
      <c r="W650" s="660" t="str">
        <f t="shared" si="64"/>
        <v/>
      </c>
      <c r="X650" s="660" t="str">
        <f t="shared" si="65"/>
        <v/>
      </c>
      <c r="Y650" s="660" t="str">
        <f t="shared" si="66"/>
        <v/>
      </c>
    </row>
    <row r="651" spans="1:25" ht="16" x14ac:dyDescent="0.2">
      <c r="A651" s="679"/>
      <c r="B651" s="679"/>
      <c r="C651" s="705"/>
      <c r="D651" s="705"/>
      <c r="E651" s="705"/>
      <c r="F651" s="705"/>
      <c r="S651" s="660"/>
      <c r="T651" s="660" t="str">
        <f t="shared" si="61"/>
        <v/>
      </c>
      <c r="U651" s="660" t="str">
        <f t="shared" si="62"/>
        <v/>
      </c>
      <c r="V651" s="660" t="str">
        <f t="shared" si="63"/>
        <v/>
      </c>
      <c r="W651" s="660" t="str">
        <f t="shared" si="64"/>
        <v/>
      </c>
      <c r="X651" s="660" t="str">
        <f t="shared" si="65"/>
        <v/>
      </c>
      <c r="Y651" s="660" t="str">
        <f t="shared" si="66"/>
        <v/>
      </c>
    </row>
    <row r="652" spans="1:25" ht="16" x14ac:dyDescent="0.2">
      <c r="A652" s="679"/>
      <c r="B652" s="679"/>
      <c r="C652" s="705"/>
      <c r="D652" s="705"/>
      <c r="E652" s="705"/>
      <c r="F652" s="705"/>
      <c r="S652" s="660"/>
      <c r="T652" s="660" t="str">
        <f t="shared" si="61"/>
        <v/>
      </c>
      <c r="U652" s="660" t="str">
        <f t="shared" si="62"/>
        <v/>
      </c>
      <c r="V652" s="660" t="str">
        <f t="shared" si="63"/>
        <v/>
      </c>
      <c r="W652" s="660" t="str">
        <f t="shared" si="64"/>
        <v/>
      </c>
      <c r="X652" s="660" t="str">
        <f t="shared" si="65"/>
        <v/>
      </c>
      <c r="Y652" s="660" t="str">
        <f t="shared" si="66"/>
        <v/>
      </c>
    </row>
    <row r="653" spans="1:25" ht="16" x14ac:dyDescent="0.2">
      <c r="A653" s="679"/>
      <c r="B653" s="679"/>
      <c r="C653" s="705"/>
      <c r="D653" s="705"/>
      <c r="E653" s="705"/>
      <c r="F653" s="705"/>
      <c r="S653" s="660"/>
      <c r="T653" s="660" t="str">
        <f t="shared" si="61"/>
        <v/>
      </c>
      <c r="U653" s="660" t="str">
        <f t="shared" si="62"/>
        <v/>
      </c>
      <c r="V653" s="660" t="str">
        <f t="shared" si="63"/>
        <v/>
      </c>
      <c r="W653" s="660" t="str">
        <f t="shared" si="64"/>
        <v/>
      </c>
      <c r="X653" s="660" t="str">
        <f t="shared" si="65"/>
        <v/>
      </c>
      <c r="Y653" s="660" t="str">
        <f t="shared" si="66"/>
        <v/>
      </c>
    </row>
    <row r="654" spans="1:25" ht="16" x14ac:dyDescent="0.2">
      <c r="A654" s="679"/>
      <c r="B654" s="679"/>
      <c r="C654" s="705"/>
      <c r="D654" s="705"/>
      <c r="E654" s="705"/>
      <c r="F654" s="705"/>
      <c r="S654" s="660"/>
      <c r="T654" s="660" t="str">
        <f t="shared" si="61"/>
        <v/>
      </c>
      <c r="U654" s="660" t="str">
        <f t="shared" si="62"/>
        <v/>
      </c>
      <c r="V654" s="660" t="str">
        <f t="shared" si="63"/>
        <v/>
      </c>
      <c r="W654" s="660" t="str">
        <f t="shared" si="64"/>
        <v/>
      </c>
      <c r="X654" s="660" t="str">
        <f t="shared" si="65"/>
        <v/>
      </c>
      <c r="Y654" s="660" t="str">
        <f t="shared" si="66"/>
        <v/>
      </c>
    </row>
    <row r="655" spans="1:25" ht="16" x14ac:dyDescent="0.2">
      <c r="A655" s="679"/>
      <c r="B655" s="679"/>
      <c r="C655" s="705"/>
      <c r="D655" s="705"/>
      <c r="E655" s="705"/>
      <c r="F655" s="705"/>
      <c r="S655" s="660"/>
      <c r="T655" s="660" t="str">
        <f t="shared" si="61"/>
        <v/>
      </c>
      <c r="U655" s="660" t="str">
        <f t="shared" si="62"/>
        <v/>
      </c>
      <c r="V655" s="660" t="str">
        <f t="shared" si="63"/>
        <v/>
      </c>
      <c r="W655" s="660" t="str">
        <f t="shared" si="64"/>
        <v/>
      </c>
      <c r="X655" s="660" t="str">
        <f t="shared" si="65"/>
        <v/>
      </c>
      <c r="Y655" s="660" t="str">
        <f t="shared" si="66"/>
        <v/>
      </c>
    </row>
    <row r="656" spans="1:25" ht="16" x14ac:dyDescent="0.2">
      <c r="A656" s="679"/>
      <c r="B656" s="679"/>
      <c r="C656" s="705"/>
      <c r="D656" s="705"/>
      <c r="E656" s="705"/>
      <c r="F656" s="705"/>
      <c r="S656" s="660"/>
      <c r="T656" s="660" t="str">
        <f t="shared" si="61"/>
        <v/>
      </c>
      <c r="U656" s="660" t="str">
        <f t="shared" si="62"/>
        <v/>
      </c>
      <c r="V656" s="660" t="str">
        <f t="shared" si="63"/>
        <v/>
      </c>
      <c r="W656" s="660" t="str">
        <f t="shared" si="64"/>
        <v/>
      </c>
      <c r="X656" s="660" t="str">
        <f t="shared" si="65"/>
        <v/>
      </c>
      <c r="Y656" s="660" t="str">
        <f t="shared" si="66"/>
        <v/>
      </c>
    </row>
    <row r="657" spans="1:25" ht="16" x14ac:dyDescent="0.2">
      <c r="A657" s="679"/>
      <c r="B657" s="679"/>
      <c r="C657" s="705"/>
      <c r="D657" s="705"/>
      <c r="E657" s="705"/>
      <c r="F657" s="705"/>
      <c r="S657" s="660"/>
      <c r="T657" s="660" t="str">
        <f t="shared" si="61"/>
        <v/>
      </c>
      <c r="U657" s="660" t="str">
        <f t="shared" si="62"/>
        <v/>
      </c>
      <c r="V657" s="660" t="str">
        <f t="shared" si="63"/>
        <v/>
      </c>
      <c r="W657" s="660" t="str">
        <f t="shared" si="64"/>
        <v/>
      </c>
      <c r="X657" s="660" t="str">
        <f t="shared" si="65"/>
        <v/>
      </c>
      <c r="Y657" s="660" t="str">
        <f t="shared" si="66"/>
        <v/>
      </c>
    </row>
    <row r="658" spans="1:25" ht="16" x14ac:dyDescent="0.2">
      <c r="A658" s="679"/>
      <c r="B658" s="679"/>
      <c r="C658" s="705"/>
      <c r="D658" s="705"/>
      <c r="E658" s="705"/>
      <c r="F658" s="705"/>
      <c r="S658" s="660"/>
      <c r="T658" s="660" t="str">
        <f t="shared" si="61"/>
        <v/>
      </c>
      <c r="U658" s="660" t="str">
        <f t="shared" si="62"/>
        <v/>
      </c>
      <c r="V658" s="660" t="str">
        <f t="shared" si="63"/>
        <v/>
      </c>
      <c r="W658" s="660" t="str">
        <f t="shared" si="64"/>
        <v/>
      </c>
      <c r="X658" s="660" t="str">
        <f t="shared" si="65"/>
        <v/>
      </c>
      <c r="Y658" s="660" t="str">
        <f t="shared" si="66"/>
        <v/>
      </c>
    </row>
    <row r="659" spans="1:25" ht="16" x14ac:dyDescent="0.2">
      <c r="A659" s="679"/>
      <c r="B659" s="679"/>
      <c r="C659" s="705"/>
      <c r="D659" s="705"/>
      <c r="E659" s="705"/>
      <c r="F659" s="705"/>
      <c r="S659" s="660"/>
      <c r="T659" s="660" t="str">
        <f t="shared" si="61"/>
        <v/>
      </c>
      <c r="U659" s="660" t="str">
        <f t="shared" si="62"/>
        <v/>
      </c>
      <c r="V659" s="660" t="str">
        <f t="shared" si="63"/>
        <v/>
      </c>
      <c r="W659" s="660" t="str">
        <f t="shared" si="64"/>
        <v/>
      </c>
      <c r="X659" s="660" t="str">
        <f t="shared" si="65"/>
        <v/>
      </c>
      <c r="Y659" s="660" t="str">
        <f t="shared" si="66"/>
        <v/>
      </c>
    </row>
    <row r="660" spans="1:25" ht="16" x14ac:dyDescent="0.2">
      <c r="A660" s="679"/>
      <c r="B660" s="679"/>
      <c r="C660" s="705"/>
      <c r="D660" s="705"/>
      <c r="E660" s="705"/>
      <c r="F660" s="705"/>
      <c r="S660" s="660"/>
      <c r="T660" s="660" t="str">
        <f t="shared" si="61"/>
        <v/>
      </c>
      <c r="U660" s="660" t="str">
        <f t="shared" si="62"/>
        <v/>
      </c>
      <c r="V660" s="660" t="str">
        <f t="shared" si="63"/>
        <v/>
      </c>
      <c r="W660" s="660" t="str">
        <f t="shared" si="64"/>
        <v/>
      </c>
      <c r="X660" s="660" t="str">
        <f t="shared" si="65"/>
        <v/>
      </c>
      <c r="Y660" s="660" t="str">
        <f t="shared" si="66"/>
        <v/>
      </c>
    </row>
    <row r="661" spans="1:25" ht="16" x14ac:dyDescent="0.2">
      <c r="A661" s="679"/>
      <c r="B661" s="679"/>
      <c r="C661" s="705"/>
      <c r="D661" s="705"/>
      <c r="E661" s="705"/>
      <c r="F661" s="705"/>
      <c r="S661" s="660"/>
      <c r="T661" s="660" t="str">
        <f t="shared" si="61"/>
        <v/>
      </c>
      <c r="U661" s="660" t="str">
        <f t="shared" si="62"/>
        <v/>
      </c>
      <c r="V661" s="660" t="str">
        <f t="shared" si="63"/>
        <v/>
      </c>
      <c r="W661" s="660" t="str">
        <f t="shared" si="64"/>
        <v/>
      </c>
      <c r="X661" s="660" t="str">
        <f t="shared" si="65"/>
        <v/>
      </c>
      <c r="Y661" s="660" t="str">
        <f t="shared" si="66"/>
        <v/>
      </c>
    </row>
    <row r="662" spans="1:25" ht="16" x14ac:dyDescent="0.2">
      <c r="A662" s="679"/>
      <c r="B662" s="679"/>
      <c r="C662" s="705"/>
      <c r="D662" s="705"/>
      <c r="E662" s="705"/>
      <c r="F662" s="705"/>
      <c r="S662" s="660"/>
      <c r="T662" s="660" t="str">
        <f t="shared" si="61"/>
        <v/>
      </c>
      <c r="U662" s="660" t="str">
        <f t="shared" si="62"/>
        <v/>
      </c>
      <c r="V662" s="660" t="str">
        <f t="shared" si="63"/>
        <v/>
      </c>
      <c r="W662" s="660" t="str">
        <f t="shared" si="64"/>
        <v/>
      </c>
      <c r="X662" s="660" t="str">
        <f t="shared" si="65"/>
        <v/>
      </c>
      <c r="Y662" s="660" t="str">
        <f t="shared" si="66"/>
        <v/>
      </c>
    </row>
    <row r="663" spans="1:25" ht="16" x14ac:dyDescent="0.2">
      <c r="A663" s="679"/>
      <c r="B663" s="679"/>
      <c r="C663" s="705"/>
      <c r="D663" s="705"/>
      <c r="E663" s="705"/>
      <c r="F663" s="705"/>
      <c r="S663" s="660"/>
      <c r="T663" s="660" t="str">
        <f t="shared" si="61"/>
        <v/>
      </c>
      <c r="U663" s="660" t="str">
        <f t="shared" si="62"/>
        <v/>
      </c>
      <c r="V663" s="660" t="str">
        <f t="shared" si="63"/>
        <v/>
      </c>
      <c r="W663" s="660" t="str">
        <f t="shared" si="64"/>
        <v/>
      </c>
      <c r="X663" s="660" t="str">
        <f t="shared" si="65"/>
        <v/>
      </c>
      <c r="Y663" s="660" t="str">
        <f t="shared" si="66"/>
        <v/>
      </c>
    </row>
    <row r="664" spans="1:25" ht="16" x14ac:dyDescent="0.2">
      <c r="A664" s="679"/>
      <c r="B664" s="679"/>
      <c r="C664" s="705"/>
      <c r="D664" s="705"/>
      <c r="E664" s="705"/>
      <c r="F664" s="705"/>
      <c r="S664" s="660"/>
      <c r="T664" s="660" t="str">
        <f t="shared" si="61"/>
        <v/>
      </c>
      <c r="U664" s="660" t="str">
        <f t="shared" si="62"/>
        <v/>
      </c>
      <c r="V664" s="660" t="str">
        <f t="shared" si="63"/>
        <v/>
      </c>
      <c r="W664" s="660" t="str">
        <f t="shared" si="64"/>
        <v/>
      </c>
      <c r="X664" s="660" t="str">
        <f t="shared" si="65"/>
        <v/>
      </c>
      <c r="Y664" s="660" t="str">
        <f t="shared" si="66"/>
        <v/>
      </c>
    </row>
    <row r="665" spans="1:25" ht="16" x14ac:dyDescent="0.2">
      <c r="A665" s="679"/>
      <c r="B665" s="679"/>
      <c r="C665" s="705"/>
      <c r="D665" s="705"/>
      <c r="E665" s="705"/>
      <c r="F665" s="705"/>
      <c r="S665" s="660"/>
      <c r="T665" s="660" t="str">
        <f t="shared" si="61"/>
        <v/>
      </c>
      <c r="U665" s="660" t="str">
        <f t="shared" si="62"/>
        <v/>
      </c>
      <c r="V665" s="660" t="str">
        <f t="shared" si="63"/>
        <v/>
      </c>
      <c r="W665" s="660" t="str">
        <f t="shared" si="64"/>
        <v/>
      </c>
      <c r="X665" s="660" t="str">
        <f t="shared" si="65"/>
        <v/>
      </c>
      <c r="Y665" s="660" t="str">
        <f t="shared" si="66"/>
        <v/>
      </c>
    </row>
    <row r="666" spans="1:25" ht="16" x14ac:dyDescent="0.2">
      <c r="A666" s="679"/>
      <c r="B666" s="679"/>
      <c r="C666" s="705"/>
      <c r="D666" s="705"/>
      <c r="E666" s="705"/>
      <c r="F666" s="705"/>
      <c r="S666" s="660"/>
      <c r="T666" s="660" t="str">
        <f t="shared" si="61"/>
        <v/>
      </c>
      <c r="U666" s="660" t="str">
        <f t="shared" si="62"/>
        <v/>
      </c>
      <c r="V666" s="660" t="str">
        <f t="shared" si="63"/>
        <v/>
      </c>
      <c r="W666" s="660" t="str">
        <f t="shared" si="64"/>
        <v/>
      </c>
      <c r="X666" s="660" t="str">
        <f t="shared" si="65"/>
        <v/>
      </c>
      <c r="Y666" s="660" t="str">
        <f t="shared" si="66"/>
        <v/>
      </c>
    </row>
    <row r="667" spans="1:25" ht="16" x14ac:dyDescent="0.2">
      <c r="A667" s="679"/>
      <c r="B667" s="679"/>
      <c r="C667" s="705"/>
      <c r="D667" s="705"/>
      <c r="E667" s="705"/>
      <c r="F667" s="705"/>
      <c r="S667" s="660"/>
      <c r="T667" s="660" t="str">
        <f t="shared" si="61"/>
        <v/>
      </c>
      <c r="U667" s="660" t="str">
        <f t="shared" si="62"/>
        <v/>
      </c>
      <c r="V667" s="660" t="str">
        <f t="shared" si="63"/>
        <v/>
      </c>
      <c r="W667" s="660" t="str">
        <f t="shared" si="64"/>
        <v/>
      </c>
      <c r="X667" s="660" t="str">
        <f t="shared" si="65"/>
        <v/>
      </c>
      <c r="Y667" s="660" t="str">
        <f t="shared" si="66"/>
        <v/>
      </c>
    </row>
    <row r="668" spans="1:25" ht="16" x14ac:dyDescent="0.2">
      <c r="A668" s="679"/>
      <c r="B668" s="679"/>
      <c r="C668" s="705"/>
      <c r="D668" s="705"/>
      <c r="E668" s="705"/>
      <c r="F668" s="705"/>
      <c r="S668" s="660"/>
      <c r="T668" s="660" t="str">
        <f t="shared" si="61"/>
        <v/>
      </c>
      <c r="U668" s="660" t="str">
        <f t="shared" si="62"/>
        <v/>
      </c>
      <c r="V668" s="660" t="str">
        <f t="shared" si="63"/>
        <v/>
      </c>
      <c r="W668" s="660" t="str">
        <f t="shared" si="64"/>
        <v/>
      </c>
      <c r="X668" s="660" t="str">
        <f t="shared" si="65"/>
        <v/>
      </c>
      <c r="Y668" s="660" t="str">
        <f t="shared" si="66"/>
        <v/>
      </c>
    </row>
    <row r="669" spans="1:25" ht="16" x14ac:dyDescent="0.2">
      <c r="A669" s="679"/>
      <c r="B669" s="679"/>
      <c r="C669" s="705"/>
      <c r="D669" s="705"/>
      <c r="E669" s="705"/>
      <c r="F669" s="705"/>
      <c r="S669" s="660"/>
      <c r="T669" s="660" t="str">
        <f t="shared" si="61"/>
        <v/>
      </c>
      <c r="U669" s="660" t="str">
        <f t="shared" si="62"/>
        <v/>
      </c>
      <c r="V669" s="660" t="str">
        <f t="shared" si="63"/>
        <v/>
      </c>
      <c r="W669" s="660" t="str">
        <f t="shared" si="64"/>
        <v/>
      </c>
      <c r="X669" s="660" t="str">
        <f t="shared" si="65"/>
        <v/>
      </c>
      <c r="Y669" s="660" t="str">
        <f t="shared" si="66"/>
        <v/>
      </c>
    </row>
    <row r="670" spans="1:25" ht="16" x14ac:dyDescent="0.2">
      <c r="A670" s="679"/>
      <c r="B670" s="679"/>
      <c r="C670" s="705"/>
      <c r="D670" s="705"/>
      <c r="E670" s="705"/>
      <c r="F670" s="705"/>
      <c r="S670" s="660"/>
      <c r="T670" s="660" t="str">
        <f t="shared" si="61"/>
        <v/>
      </c>
      <c r="U670" s="660" t="str">
        <f t="shared" si="62"/>
        <v/>
      </c>
      <c r="V670" s="660" t="str">
        <f t="shared" si="63"/>
        <v/>
      </c>
      <c r="W670" s="660" t="str">
        <f t="shared" si="64"/>
        <v/>
      </c>
      <c r="X670" s="660" t="str">
        <f t="shared" si="65"/>
        <v/>
      </c>
      <c r="Y670" s="660" t="str">
        <f t="shared" si="66"/>
        <v/>
      </c>
    </row>
    <row r="671" spans="1:25" ht="16" x14ac:dyDescent="0.2">
      <c r="A671" s="679"/>
      <c r="B671" s="679"/>
      <c r="C671" s="705"/>
      <c r="D671" s="705"/>
      <c r="E671" s="705"/>
      <c r="F671" s="705"/>
      <c r="S671" s="660"/>
      <c r="T671" s="660" t="str">
        <f t="shared" si="61"/>
        <v/>
      </c>
      <c r="U671" s="660" t="str">
        <f t="shared" si="62"/>
        <v/>
      </c>
      <c r="V671" s="660" t="str">
        <f t="shared" si="63"/>
        <v/>
      </c>
      <c r="W671" s="660" t="str">
        <f t="shared" si="64"/>
        <v/>
      </c>
      <c r="X671" s="660" t="str">
        <f t="shared" si="65"/>
        <v/>
      </c>
      <c r="Y671" s="660" t="str">
        <f t="shared" si="66"/>
        <v/>
      </c>
    </row>
    <row r="672" spans="1:25" ht="16" x14ac:dyDescent="0.2">
      <c r="A672" s="679"/>
      <c r="B672" s="679"/>
      <c r="C672" s="705"/>
      <c r="D672" s="705"/>
      <c r="E672" s="705"/>
      <c r="F672" s="705"/>
      <c r="S672" s="660"/>
      <c r="T672" s="660" t="str">
        <f t="shared" si="61"/>
        <v/>
      </c>
      <c r="U672" s="660" t="str">
        <f t="shared" si="62"/>
        <v/>
      </c>
      <c r="V672" s="660" t="str">
        <f t="shared" si="63"/>
        <v/>
      </c>
      <c r="W672" s="660" t="str">
        <f t="shared" si="64"/>
        <v/>
      </c>
      <c r="X672" s="660" t="str">
        <f t="shared" si="65"/>
        <v/>
      </c>
      <c r="Y672" s="660" t="str">
        <f t="shared" si="66"/>
        <v/>
      </c>
    </row>
    <row r="673" spans="1:25" ht="16" x14ac:dyDescent="0.2">
      <c r="A673" s="679"/>
      <c r="B673" s="679"/>
      <c r="C673" s="705"/>
      <c r="D673" s="705"/>
      <c r="E673" s="705"/>
      <c r="F673" s="705"/>
      <c r="S673" s="660"/>
      <c r="T673" s="660" t="str">
        <f t="shared" si="61"/>
        <v/>
      </c>
      <c r="U673" s="660" t="str">
        <f t="shared" si="62"/>
        <v/>
      </c>
      <c r="V673" s="660" t="str">
        <f t="shared" si="63"/>
        <v/>
      </c>
      <c r="W673" s="660" t="str">
        <f t="shared" si="64"/>
        <v/>
      </c>
      <c r="X673" s="660" t="str">
        <f t="shared" si="65"/>
        <v/>
      </c>
      <c r="Y673" s="660" t="str">
        <f t="shared" si="66"/>
        <v/>
      </c>
    </row>
    <row r="674" spans="1:25" ht="16" x14ac:dyDescent="0.2">
      <c r="A674" s="679"/>
      <c r="B674" s="679"/>
      <c r="C674" s="705"/>
      <c r="D674" s="705"/>
      <c r="E674" s="705"/>
      <c r="F674" s="705"/>
      <c r="S674" s="660"/>
      <c r="T674" s="660" t="str">
        <f t="shared" si="61"/>
        <v/>
      </c>
      <c r="U674" s="660" t="str">
        <f t="shared" si="62"/>
        <v/>
      </c>
      <c r="V674" s="660" t="str">
        <f t="shared" si="63"/>
        <v/>
      </c>
      <c r="W674" s="660" t="str">
        <f t="shared" si="64"/>
        <v/>
      </c>
      <c r="X674" s="660" t="str">
        <f t="shared" si="65"/>
        <v/>
      </c>
      <c r="Y674" s="660" t="str">
        <f t="shared" si="66"/>
        <v/>
      </c>
    </row>
    <row r="675" spans="1:25" ht="16" x14ac:dyDescent="0.2">
      <c r="A675" s="679"/>
      <c r="B675" s="679"/>
      <c r="C675" s="705"/>
      <c r="D675" s="705"/>
      <c r="E675" s="705"/>
      <c r="F675" s="705"/>
      <c r="S675" s="660"/>
      <c r="T675" s="660" t="str">
        <f t="shared" si="61"/>
        <v/>
      </c>
      <c r="U675" s="660" t="str">
        <f t="shared" si="62"/>
        <v/>
      </c>
      <c r="V675" s="660" t="str">
        <f t="shared" si="63"/>
        <v/>
      </c>
      <c r="W675" s="660" t="str">
        <f t="shared" si="64"/>
        <v/>
      </c>
      <c r="X675" s="660" t="str">
        <f t="shared" si="65"/>
        <v/>
      </c>
      <c r="Y675" s="660" t="str">
        <f t="shared" si="66"/>
        <v/>
      </c>
    </row>
    <row r="676" spans="1:25" ht="16" x14ac:dyDescent="0.2">
      <c r="A676" s="679"/>
      <c r="B676" s="679"/>
      <c r="C676" s="705"/>
      <c r="D676" s="705"/>
      <c r="E676" s="705"/>
      <c r="F676" s="705"/>
      <c r="S676" s="660"/>
      <c r="T676" s="660" t="str">
        <f t="shared" si="61"/>
        <v/>
      </c>
      <c r="U676" s="660" t="str">
        <f t="shared" si="62"/>
        <v/>
      </c>
      <c r="V676" s="660" t="str">
        <f t="shared" si="63"/>
        <v/>
      </c>
      <c r="W676" s="660" t="str">
        <f t="shared" si="64"/>
        <v/>
      </c>
      <c r="X676" s="660" t="str">
        <f t="shared" si="65"/>
        <v/>
      </c>
      <c r="Y676" s="660" t="str">
        <f t="shared" si="66"/>
        <v/>
      </c>
    </row>
    <row r="677" spans="1:25" ht="16" x14ac:dyDescent="0.2">
      <c r="A677" s="679"/>
      <c r="B677" s="679"/>
      <c r="C677" s="705"/>
      <c r="D677" s="705"/>
      <c r="E677" s="705"/>
      <c r="F677" s="705"/>
      <c r="S677" s="660"/>
      <c r="T677" s="660" t="str">
        <f t="shared" si="61"/>
        <v/>
      </c>
      <c r="U677" s="660" t="str">
        <f t="shared" si="62"/>
        <v/>
      </c>
      <c r="V677" s="660" t="str">
        <f t="shared" si="63"/>
        <v/>
      </c>
      <c r="W677" s="660" t="str">
        <f t="shared" si="64"/>
        <v/>
      </c>
      <c r="X677" s="660" t="str">
        <f t="shared" si="65"/>
        <v/>
      </c>
      <c r="Y677" s="660" t="str">
        <f t="shared" si="66"/>
        <v/>
      </c>
    </row>
    <row r="678" spans="1:25" ht="16" x14ac:dyDescent="0.2">
      <c r="A678" s="679"/>
      <c r="B678" s="679"/>
      <c r="C678" s="705"/>
      <c r="D678" s="705"/>
      <c r="E678" s="705"/>
      <c r="F678" s="705"/>
      <c r="S678" s="660"/>
      <c r="T678" s="660" t="str">
        <f t="shared" si="61"/>
        <v/>
      </c>
      <c r="U678" s="660" t="str">
        <f t="shared" si="62"/>
        <v/>
      </c>
      <c r="V678" s="660" t="str">
        <f t="shared" si="63"/>
        <v/>
      </c>
      <c r="W678" s="660" t="str">
        <f t="shared" si="64"/>
        <v/>
      </c>
      <c r="X678" s="660" t="str">
        <f t="shared" si="65"/>
        <v/>
      </c>
      <c r="Y678" s="660" t="str">
        <f t="shared" si="66"/>
        <v/>
      </c>
    </row>
    <row r="679" spans="1:25" ht="16" x14ac:dyDescent="0.2">
      <c r="A679" s="679"/>
      <c r="B679" s="679"/>
      <c r="C679" s="705"/>
      <c r="D679" s="705"/>
      <c r="E679" s="705"/>
      <c r="F679" s="705"/>
      <c r="S679" s="660"/>
      <c r="T679" s="660" t="str">
        <f t="shared" si="61"/>
        <v/>
      </c>
      <c r="U679" s="660" t="str">
        <f t="shared" si="62"/>
        <v/>
      </c>
      <c r="V679" s="660" t="str">
        <f t="shared" si="63"/>
        <v/>
      </c>
      <c r="W679" s="660" t="str">
        <f t="shared" si="64"/>
        <v/>
      </c>
      <c r="X679" s="660" t="str">
        <f t="shared" si="65"/>
        <v/>
      </c>
      <c r="Y679" s="660" t="str">
        <f t="shared" si="66"/>
        <v/>
      </c>
    </row>
    <row r="680" spans="1:25" ht="16" x14ac:dyDescent="0.2">
      <c r="A680" s="679"/>
      <c r="B680" s="679"/>
      <c r="C680" s="705"/>
      <c r="D680" s="705"/>
      <c r="E680" s="705"/>
      <c r="F680" s="705"/>
      <c r="S680" s="660"/>
      <c r="T680" s="660" t="str">
        <f t="shared" si="61"/>
        <v/>
      </c>
      <c r="U680" s="660" t="str">
        <f t="shared" si="62"/>
        <v/>
      </c>
      <c r="V680" s="660" t="str">
        <f t="shared" si="63"/>
        <v/>
      </c>
      <c r="W680" s="660" t="str">
        <f t="shared" si="64"/>
        <v/>
      </c>
      <c r="X680" s="660" t="str">
        <f t="shared" si="65"/>
        <v/>
      </c>
      <c r="Y680" s="660" t="str">
        <f t="shared" si="66"/>
        <v/>
      </c>
    </row>
    <row r="681" spans="1:25" ht="16" x14ac:dyDescent="0.2">
      <c r="A681" s="679"/>
      <c r="B681" s="679"/>
      <c r="C681" s="705"/>
      <c r="D681" s="705"/>
      <c r="E681" s="705"/>
      <c r="F681" s="705"/>
      <c r="S681" s="660"/>
      <c r="T681" s="660" t="str">
        <f t="shared" si="61"/>
        <v/>
      </c>
      <c r="U681" s="660" t="str">
        <f t="shared" si="62"/>
        <v/>
      </c>
      <c r="V681" s="660" t="str">
        <f t="shared" si="63"/>
        <v/>
      </c>
      <c r="W681" s="660" t="str">
        <f t="shared" si="64"/>
        <v/>
      </c>
      <c r="X681" s="660" t="str">
        <f t="shared" si="65"/>
        <v/>
      </c>
      <c r="Y681" s="660" t="str">
        <f t="shared" si="66"/>
        <v/>
      </c>
    </row>
    <row r="682" spans="1:25" ht="16" x14ac:dyDescent="0.2">
      <c r="A682" s="679"/>
      <c r="B682" s="679"/>
      <c r="C682" s="705"/>
      <c r="D682" s="705"/>
      <c r="E682" s="705"/>
      <c r="F682" s="705"/>
      <c r="S682" s="660"/>
      <c r="T682" s="660" t="str">
        <f t="shared" si="61"/>
        <v/>
      </c>
      <c r="U682" s="660" t="str">
        <f t="shared" si="62"/>
        <v/>
      </c>
      <c r="V682" s="660" t="str">
        <f t="shared" si="63"/>
        <v/>
      </c>
      <c r="W682" s="660" t="str">
        <f t="shared" si="64"/>
        <v/>
      </c>
      <c r="X682" s="660" t="str">
        <f t="shared" si="65"/>
        <v/>
      </c>
      <c r="Y682" s="660" t="str">
        <f t="shared" si="66"/>
        <v/>
      </c>
    </row>
    <row r="683" spans="1:25" ht="16" x14ac:dyDescent="0.2">
      <c r="A683" s="679"/>
      <c r="B683" s="679"/>
      <c r="C683" s="705"/>
      <c r="D683" s="705"/>
      <c r="E683" s="705"/>
      <c r="F683" s="705"/>
      <c r="S683" s="660"/>
      <c r="T683" s="660" t="str">
        <f t="shared" si="61"/>
        <v/>
      </c>
      <c r="U683" s="660" t="str">
        <f t="shared" si="62"/>
        <v/>
      </c>
      <c r="V683" s="660" t="str">
        <f t="shared" si="63"/>
        <v/>
      </c>
      <c r="W683" s="660" t="str">
        <f t="shared" si="64"/>
        <v/>
      </c>
      <c r="X683" s="660" t="str">
        <f t="shared" si="65"/>
        <v/>
      </c>
      <c r="Y683" s="660" t="str">
        <f t="shared" si="66"/>
        <v/>
      </c>
    </row>
    <row r="684" spans="1:25" ht="16" x14ac:dyDescent="0.2">
      <c r="A684" s="679"/>
      <c r="B684" s="679"/>
      <c r="C684" s="705"/>
      <c r="D684" s="705"/>
      <c r="E684" s="705"/>
      <c r="F684" s="705"/>
      <c r="S684" s="660"/>
      <c r="T684" s="660" t="str">
        <f t="shared" si="61"/>
        <v/>
      </c>
      <c r="U684" s="660" t="str">
        <f t="shared" si="62"/>
        <v/>
      </c>
      <c r="V684" s="660" t="str">
        <f t="shared" si="63"/>
        <v/>
      </c>
      <c r="W684" s="660" t="str">
        <f t="shared" si="64"/>
        <v/>
      </c>
      <c r="X684" s="660" t="str">
        <f t="shared" si="65"/>
        <v/>
      </c>
      <c r="Y684" s="660" t="str">
        <f t="shared" si="66"/>
        <v/>
      </c>
    </row>
    <row r="685" spans="1:25" ht="16" x14ac:dyDescent="0.2">
      <c r="A685" s="679"/>
      <c r="B685" s="679"/>
      <c r="C685" s="705"/>
      <c r="D685" s="705"/>
      <c r="E685" s="705"/>
      <c r="F685" s="705"/>
      <c r="S685" s="660"/>
      <c r="T685" s="660" t="str">
        <f t="shared" si="61"/>
        <v/>
      </c>
      <c r="U685" s="660" t="str">
        <f t="shared" si="62"/>
        <v/>
      </c>
      <c r="V685" s="660" t="str">
        <f t="shared" si="63"/>
        <v/>
      </c>
      <c r="W685" s="660" t="str">
        <f t="shared" si="64"/>
        <v/>
      </c>
      <c r="X685" s="660" t="str">
        <f t="shared" si="65"/>
        <v/>
      </c>
      <c r="Y685" s="660" t="str">
        <f t="shared" si="66"/>
        <v/>
      </c>
    </row>
    <row r="686" spans="1:25" ht="16" x14ac:dyDescent="0.2">
      <c r="A686" s="679"/>
      <c r="B686" s="679"/>
      <c r="C686" s="705"/>
      <c r="D686" s="705"/>
      <c r="E686" s="705"/>
      <c r="F686" s="705"/>
      <c r="S686" s="660"/>
      <c r="T686" s="660" t="str">
        <f t="shared" si="61"/>
        <v/>
      </c>
      <c r="U686" s="660" t="str">
        <f t="shared" si="62"/>
        <v/>
      </c>
      <c r="V686" s="660" t="str">
        <f t="shared" si="63"/>
        <v/>
      </c>
      <c r="W686" s="660" t="str">
        <f t="shared" si="64"/>
        <v/>
      </c>
      <c r="X686" s="660" t="str">
        <f t="shared" si="65"/>
        <v/>
      </c>
      <c r="Y686" s="660" t="str">
        <f t="shared" si="66"/>
        <v/>
      </c>
    </row>
    <row r="687" spans="1:25" ht="16" x14ac:dyDescent="0.2">
      <c r="A687" s="679"/>
      <c r="B687" s="679"/>
      <c r="C687" s="705"/>
      <c r="D687" s="705"/>
      <c r="E687" s="705"/>
      <c r="F687" s="705"/>
      <c r="S687" s="660"/>
      <c r="T687" s="660" t="str">
        <f t="shared" si="61"/>
        <v/>
      </c>
      <c r="U687" s="660" t="str">
        <f t="shared" si="62"/>
        <v/>
      </c>
      <c r="V687" s="660" t="str">
        <f t="shared" si="63"/>
        <v/>
      </c>
      <c r="W687" s="660" t="str">
        <f t="shared" si="64"/>
        <v/>
      </c>
      <c r="X687" s="660" t="str">
        <f t="shared" si="65"/>
        <v/>
      </c>
      <c r="Y687" s="660" t="str">
        <f t="shared" si="66"/>
        <v/>
      </c>
    </row>
    <row r="688" spans="1:25" ht="16" x14ac:dyDescent="0.2">
      <c r="A688" s="679"/>
      <c r="B688" s="679"/>
      <c r="C688" s="705"/>
      <c r="D688" s="705"/>
      <c r="E688" s="705"/>
      <c r="F688" s="705"/>
      <c r="S688" s="660"/>
      <c r="T688" s="660" t="str">
        <f t="shared" si="61"/>
        <v/>
      </c>
      <c r="U688" s="660" t="str">
        <f t="shared" si="62"/>
        <v/>
      </c>
      <c r="V688" s="660" t="str">
        <f t="shared" si="63"/>
        <v/>
      </c>
      <c r="W688" s="660" t="str">
        <f t="shared" si="64"/>
        <v/>
      </c>
      <c r="X688" s="660" t="str">
        <f t="shared" si="65"/>
        <v/>
      </c>
      <c r="Y688" s="660" t="str">
        <f t="shared" si="66"/>
        <v/>
      </c>
    </row>
    <row r="689" spans="1:25" ht="16" x14ac:dyDescent="0.2">
      <c r="A689" s="679"/>
      <c r="B689" s="679"/>
      <c r="C689" s="705"/>
      <c r="D689" s="705"/>
      <c r="E689" s="705"/>
      <c r="F689" s="705"/>
      <c r="S689" s="660"/>
      <c r="T689" s="660" t="str">
        <f t="shared" si="61"/>
        <v/>
      </c>
      <c r="U689" s="660" t="str">
        <f t="shared" si="62"/>
        <v/>
      </c>
      <c r="V689" s="660" t="str">
        <f t="shared" si="63"/>
        <v/>
      </c>
      <c r="W689" s="660" t="str">
        <f t="shared" si="64"/>
        <v/>
      </c>
      <c r="X689" s="660" t="str">
        <f t="shared" si="65"/>
        <v/>
      </c>
      <c r="Y689" s="660" t="str">
        <f t="shared" si="66"/>
        <v/>
      </c>
    </row>
    <row r="690" spans="1:25" ht="16" x14ac:dyDescent="0.2">
      <c r="A690" s="679"/>
      <c r="B690" s="679"/>
      <c r="C690" s="705"/>
      <c r="D690" s="705"/>
      <c r="E690" s="705"/>
      <c r="F690" s="705"/>
      <c r="S690" s="660"/>
      <c r="T690" s="660" t="str">
        <f t="shared" si="61"/>
        <v/>
      </c>
      <c r="U690" s="660" t="str">
        <f t="shared" si="62"/>
        <v/>
      </c>
      <c r="V690" s="660" t="str">
        <f t="shared" si="63"/>
        <v/>
      </c>
      <c r="W690" s="660" t="str">
        <f t="shared" si="64"/>
        <v/>
      </c>
      <c r="X690" s="660" t="str">
        <f t="shared" si="65"/>
        <v/>
      </c>
      <c r="Y690" s="660" t="str">
        <f t="shared" si="66"/>
        <v/>
      </c>
    </row>
    <row r="691" spans="1:25" ht="16" x14ac:dyDescent="0.2">
      <c r="A691" s="679"/>
      <c r="B691" s="679"/>
      <c r="C691" s="705"/>
      <c r="D691" s="705"/>
      <c r="E691" s="705"/>
      <c r="F691" s="705"/>
      <c r="S691" s="660"/>
      <c r="T691" s="660" t="str">
        <f t="shared" si="61"/>
        <v/>
      </c>
      <c r="U691" s="660" t="str">
        <f t="shared" si="62"/>
        <v/>
      </c>
      <c r="V691" s="660" t="str">
        <f t="shared" si="63"/>
        <v/>
      </c>
      <c r="W691" s="660" t="str">
        <f t="shared" si="64"/>
        <v/>
      </c>
      <c r="X691" s="660" t="str">
        <f t="shared" si="65"/>
        <v/>
      </c>
      <c r="Y691" s="660" t="str">
        <f t="shared" si="66"/>
        <v/>
      </c>
    </row>
    <row r="692" spans="1:25" ht="16" x14ac:dyDescent="0.2">
      <c r="A692" s="679"/>
      <c r="B692" s="679"/>
      <c r="C692" s="705"/>
      <c r="D692" s="705"/>
      <c r="E692" s="705"/>
      <c r="F692" s="705"/>
      <c r="S692" s="660"/>
      <c r="T692" s="660" t="str">
        <f t="shared" si="61"/>
        <v/>
      </c>
      <c r="U692" s="660" t="str">
        <f t="shared" si="62"/>
        <v/>
      </c>
      <c r="V692" s="660" t="str">
        <f t="shared" si="63"/>
        <v/>
      </c>
      <c r="W692" s="660" t="str">
        <f t="shared" si="64"/>
        <v/>
      </c>
      <c r="X692" s="660" t="str">
        <f t="shared" si="65"/>
        <v/>
      </c>
      <c r="Y692" s="660" t="str">
        <f t="shared" si="66"/>
        <v/>
      </c>
    </row>
    <row r="693" spans="1:25" ht="16" x14ac:dyDescent="0.2">
      <c r="A693" s="679"/>
      <c r="B693" s="679"/>
      <c r="C693" s="705"/>
      <c r="D693" s="705"/>
      <c r="E693" s="705"/>
      <c r="F693" s="705"/>
      <c r="S693" s="660"/>
      <c r="T693" s="660" t="str">
        <f t="shared" si="61"/>
        <v/>
      </c>
      <c r="U693" s="660" t="str">
        <f t="shared" si="62"/>
        <v/>
      </c>
      <c r="V693" s="660" t="str">
        <f t="shared" si="63"/>
        <v/>
      </c>
      <c r="W693" s="660" t="str">
        <f t="shared" si="64"/>
        <v/>
      </c>
      <c r="X693" s="660" t="str">
        <f t="shared" si="65"/>
        <v/>
      </c>
      <c r="Y693" s="660" t="str">
        <f t="shared" si="66"/>
        <v/>
      </c>
    </row>
    <row r="694" spans="1:25" ht="16" x14ac:dyDescent="0.2">
      <c r="A694" s="679"/>
      <c r="B694" s="679"/>
      <c r="C694" s="705"/>
      <c r="D694" s="705"/>
      <c r="E694" s="705"/>
      <c r="F694" s="705"/>
      <c r="S694" s="660"/>
      <c r="T694" s="660" t="str">
        <f t="shared" si="61"/>
        <v/>
      </c>
      <c r="U694" s="660" t="str">
        <f t="shared" si="62"/>
        <v/>
      </c>
      <c r="V694" s="660" t="str">
        <f t="shared" si="63"/>
        <v/>
      </c>
      <c r="W694" s="660" t="str">
        <f t="shared" si="64"/>
        <v/>
      </c>
      <c r="X694" s="660" t="str">
        <f t="shared" si="65"/>
        <v/>
      </c>
      <c r="Y694" s="660" t="str">
        <f t="shared" si="66"/>
        <v/>
      </c>
    </row>
    <row r="695" spans="1:25" ht="16" x14ac:dyDescent="0.2">
      <c r="A695" s="679"/>
      <c r="B695" s="679"/>
      <c r="C695" s="705"/>
      <c r="D695" s="705"/>
      <c r="E695" s="705"/>
      <c r="F695" s="705"/>
      <c r="S695" s="660"/>
      <c r="T695" s="660" t="str">
        <f t="shared" si="61"/>
        <v/>
      </c>
      <c r="U695" s="660" t="str">
        <f t="shared" si="62"/>
        <v/>
      </c>
      <c r="V695" s="660" t="str">
        <f t="shared" si="63"/>
        <v/>
      </c>
      <c r="W695" s="660" t="str">
        <f t="shared" si="64"/>
        <v/>
      </c>
      <c r="X695" s="660" t="str">
        <f t="shared" si="65"/>
        <v/>
      </c>
      <c r="Y695" s="660" t="str">
        <f t="shared" si="66"/>
        <v/>
      </c>
    </row>
    <row r="696" spans="1:25" ht="16" x14ac:dyDescent="0.2">
      <c r="A696" s="679"/>
      <c r="B696" s="679"/>
      <c r="C696" s="705"/>
      <c r="D696" s="705"/>
      <c r="E696" s="705"/>
      <c r="F696" s="705"/>
      <c r="S696" s="660"/>
      <c r="T696" s="660" t="str">
        <f t="shared" si="61"/>
        <v/>
      </c>
      <c r="U696" s="660" t="str">
        <f t="shared" si="62"/>
        <v/>
      </c>
      <c r="V696" s="660" t="str">
        <f t="shared" si="63"/>
        <v/>
      </c>
      <c r="W696" s="660" t="str">
        <f t="shared" si="64"/>
        <v/>
      </c>
      <c r="X696" s="660" t="str">
        <f t="shared" si="65"/>
        <v/>
      </c>
      <c r="Y696" s="660" t="str">
        <f t="shared" si="66"/>
        <v/>
      </c>
    </row>
    <row r="697" spans="1:25" ht="16" x14ac:dyDescent="0.2">
      <c r="A697" s="679"/>
      <c r="B697" s="679"/>
      <c r="C697" s="705"/>
      <c r="D697" s="705"/>
      <c r="E697" s="705"/>
      <c r="F697" s="705"/>
      <c r="S697" s="660"/>
      <c r="T697" s="660" t="str">
        <f t="shared" si="61"/>
        <v/>
      </c>
      <c r="U697" s="660" t="str">
        <f t="shared" si="62"/>
        <v/>
      </c>
      <c r="V697" s="660" t="str">
        <f t="shared" si="63"/>
        <v/>
      </c>
      <c r="W697" s="660" t="str">
        <f t="shared" si="64"/>
        <v/>
      </c>
      <c r="X697" s="660" t="str">
        <f t="shared" si="65"/>
        <v/>
      </c>
      <c r="Y697" s="660" t="str">
        <f t="shared" si="66"/>
        <v/>
      </c>
    </row>
    <row r="698" spans="1:25" ht="16" x14ac:dyDescent="0.2">
      <c r="A698" s="679"/>
      <c r="B698" s="679"/>
      <c r="C698" s="705"/>
      <c r="D698" s="705"/>
      <c r="E698" s="705"/>
      <c r="F698" s="705"/>
      <c r="S698" s="660"/>
      <c r="T698" s="660" t="str">
        <f t="shared" si="61"/>
        <v/>
      </c>
      <c r="U698" s="660" t="str">
        <f t="shared" si="62"/>
        <v/>
      </c>
      <c r="V698" s="660" t="str">
        <f t="shared" si="63"/>
        <v/>
      </c>
      <c r="W698" s="660" t="str">
        <f t="shared" si="64"/>
        <v/>
      </c>
      <c r="X698" s="660" t="str">
        <f t="shared" si="65"/>
        <v/>
      </c>
      <c r="Y698" s="660" t="str">
        <f t="shared" si="66"/>
        <v/>
      </c>
    </row>
    <row r="699" spans="1:25" ht="16" x14ac:dyDescent="0.2">
      <c r="A699" s="679"/>
      <c r="B699" s="679"/>
      <c r="C699" s="705"/>
      <c r="D699" s="705"/>
      <c r="E699" s="705"/>
      <c r="F699" s="705"/>
      <c r="S699" s="660"/>
      <c r="T699" s="660" t="str">
        <f t="shared" si="61"/>
        <v/>
      </c>
      <c r="U699" s="660" t="str">
        <f t="shared" si="62"/>
        <v/>
      </c>
      <c r="V699" s="660" t="str">
        <f t="shared" si="63"/>
        <v/>
      </c>
      <c r="W699" s="660" t="str">
        <f t="shared" si="64"/>
        <v/>
      </c>
      <c r="X699" s="660" t="str">
        <f t="shared" si="65"/>
        <v/>
      </c>
      <c r="Y699" s="660" t="str">
        <f t="shared" si="66"/>
        <v/>
      </c>
    </row>
    <row r="700" spans="1:25" ht="16" x14ac:dyDescent="0.2">
      <c r="A700" s="679"/>
      <c r="B700" s="679"/>
      <c r="C700" s="705"/>
      <c r="D700" s="705"/>
      <c r="E700" s="705"/>
      <c r="F700" s="705"/>
      <c r="S700" s="660"/>
      <c r="T700" s="660" t="str">
        <f t="shared" si="61"/>
        <v/>
      </c>
      <c r="U700" s="660" t="str">
        <f t="shared" si="62"/>
        <v/>
      </c>
      <c r="V700" s="660" t="str">
        <f t="shared" si="63"/>
        <v/>
      </c>
      <c r="W700" s="660" t="str">
        <f t="shared" si="64"/>
        <v/>
      </c>
      <c r="X700" s="660" t="str">
        <f t="shared" si="65"/>
        <v/>
      </c>
      <c r="Y700" s="660" t="str">
        <f t="shared" si="66"/>
        <v/>
      </c>
    </row>
    <row r="701" spans="1:25" ht="16" x14ac:dyDescent="0.2">
      <c r="A701" s="679"/>
      <c r="B701" s="679"/>
      <c r="C701" s="705"/>
      <c r="D701" s="705"/>
      <c r="E701" s="705"/>
      <c r="F701" s="705"/>
      <c r="S701" s="660"/>
      <c r="T701" s="660" t="str">
        <f t="shared" si="61"/>
        <v/>
      </c>
      <c r="U701" s="660" t="str">
        <f t="shared" si="62"/>
        <v/>
      </c>
      <c r="V701" s="660" t="str">
        <f t="shared" si="63"/>
        <v/>
      </c>
      <c r="W701" s="660" t="str">
        <f t="shared" si="64"/>
        <v/>
      </c>
      <c r="X701" s="660" t="str">
        <f t="shared" si="65"/>
        <v/>
      </c>
      <c r="Y701" s="660" t="str">
        <f t="shared" si="66"/>
        <v/>
      </c>
    </row>
    <row r="702" spans="1:25" ht="16" x14ac:dyDescent="0.2">
      <c r="A702" s="679"/>
      <c r="B702" s="679"/>
      <c r="C702" s="705"/>
      <c r="D702" s="705"/>
      <c r="E702" s="705"/>
      <c r="F702" s="705"/>
      <c r="S702" s="660"/>
      <c r="T702" s="660" t="str">
        <f t="shared" si="61"/>
        <v/>
      </c>
      <c r="U702" s="660" t="str">
        <f t="shared" si="62"/>
        <v/>
      </c>
      <c r="V702" s="660" t="str">
        <f t="shared" si="63"/>
        <v/>
      </c>
      <c r="W702" s="660" t="str">
        <f t="shared" si="64"/>
        <v/>
      </c>
      <c r="X702" s="660" t="str">
        <f t="shared" si="65"/>
        <v/>
      </c>
      <c r="Y702" s="660" t="str">
        <f t="shared" si="66"/>
        <v/>
      </c>
    </row>
    <row r="703" spans="1:25" ht="16" x14ac:dyDescent="0.2">
      <c r="A703" s="679"/>
      <c r="B703" s="679"/>
      <c r="C703" s="705"/>
      <c r="D703" s="705"/>
      <c r="E703" s="705"/>
      <c r="F703" s="705"/>
      <c r="S703" s="660"/>
      <c r="T703" s="660" t="str">
        <f t="shared" si="61"/>
        <v/>
      </c>
      <c r="U703" s="660" t="str">
        <f t="shared" si="62"/>
        <v/>
      </c>
      <c r="V703" s="660" t="str">
        <f t="shared" si="63"/>
        <v/>
      </c>
      <c r="W703" s="660" t="str">
        <f t="shared" si="64"/>
        <v/>
      </c>
      <c r="X703" s="660" t="str">
        <f t="shared" si="65"/>
        <v/>
      </c>
      <c r="Y703" s="660" t="str">
        <f t="shared" si="66"/>
        <v/>
      </c>
    </row>
    <row r="704" spans="1:25" ht="16" x14ac:dyDescent="0.2">
      <c r="A704" s="679"/>
      <c r="B704" s="679"/>
      <c r="C704" s="705"/>
      <c r="D704" s="705"/>
      <c r="E704" s="705"/>
      <c r="F704" s="705"/>
      <c r="S704" s="660"/>
      <c r="T704" s="660" t="str">
        <f t="shared" si="61"/>
        <v/>
      </c>
      <c r="U704" s="660" t="str">
        <f t="shared" si="62"/>
        <v/>
      </c>
      <c r="V704" s="660" t="str">
        <f t="shared" si="63"/>
        <v/>
      </c>
      <c r="W704" s="660" t="str">
        <f t="shared" si="64"/>
        <v/>
      </c>
      <c r="X704" s="660" t="str">
        <f t="shared" si="65"/>
        <v/>
      </c>
      <c r="Y704" s="660" t="str">
        <f t="shared" si="66"/>
        <v/>
      </c>
    </row>
    <row r="705" spans="1:25" ht="16" x14ac:dyDescent="0.2">
      <c r="A705" s="679"/>
      <c r="B705" s="679"/>
      <c r="C705" s="705"/>
      <c r="D705" s="705"/>
      <c r="E705" s="705"/>
      <c r="F705" s="705"/>
      <c r="S705" s="660"/>
      <c r="T705" s="660" t="str">
        <f t="shared" si="61"/>
        <v/>
      </c>
      <c r="U705" s="660" t="str">
        <f t="shared" si="62"/>
        <v/>
      </c>
      <c r="V705" s="660" t="str">
        <f t="shared" si="63"/>
        <v/>
      </c>
      <c r="W705" s="660" t="str">
        <f t="shared" si="64"/>
        <v/>
      </c>
      <c r="X705" s="660" t="str">
        <f t="shared" si="65"/>
        <v/>
      </c>
      <c r="Y705" s="660" t="str">
        <f t="shared" si="66"/>
        <v/>
      </c>
    </row>
    <row r="706" spans="1:25" ht="16" x14ac:dyDescent="0.2">
      <c r="A706" s="679"/>
      <c r="B706" s="679"/>
      <c r="C706" s="705"/>
      <c r="D706" s="705"/>
      <c r="E706" s="705"/>
      <c r="F706" s="705"/>
      <c r="S706" s="660"/>
      <c r="T706" s="660" t="str">
        <f t="shared" si="61"/>
        <v/>
      </c>
      <c r="U706" s="660" t="str">
        <f t="shared" si="62"/>
        <v/>
      </c>
      <c r="V706" s="660" t="str">
        <f t="shared" si="63"/>
        <v/>
      </c>
      <c r="W706" s="660" t="str">
        <f t="shared" si="64"/>
        <v/>
      </c>
      <c r="X706" s="660" t="str">
        <f t="shared" si="65"/>
        <v/>
      </c>
      <c r="Y706" s="660" t="str">
        <f t="shared" si="66"/>
        <v/>
      </c>
    </row>
    <row r="707" spans="1:25" ht="16" x14ac:dyDescent="0.2">
      <c r="A707" s="679"/>
      <c r="B707" s="679"/>
      <c r="C707" s="705"/>
      <c r="D707" s="705"/>
      <c r="E707" s="705"/>
      <c r="F707" s="705"/>
      <c r="S707" s="660"/>
      <c r="T707" s="660" t="str">
        <f t="shared" si="61"/>
        <v/>
      </c>
      <c r="U707" s="660" t="str">
        <f t="shared" si="62"/>
        <v/>
      </c>
      <c r="V707" s="660" t="str">
        <f t="shared" si="63"/>
        <v/>
      </c>
      <c r="W707" s="660" t="str">
        <f t="shared" si="64"/>
        <v/>
      </c>
      <c r="X707" s="660" t="str">
        <f t="shared" si="65"/>
        <v/>
      </c>
      <c r="Y707" s="660" t="str">
        <f t="shared" si="66"/>
        <v/>
      </c>
    </row>
    <row r="708" spans="1:25" ht="16" x14ac:dyDescent="0.2">
      <c r="A708" s="679"/>
      <c r="B708" s="679"/>
      <c r="C708" s="705"/>
      <c r="D708" s="705"/>
      <c r="E708" s="705"/>
      <c r="F708" s="705"/>
      <c r="S708" s="660"/>
      <c r="T708" s="660" t="str">
        <f t="shared" ref="T708:T771" si="67">IF(LEN($A708)&gt;=2,LEFT($A708,6),"")</f>
        <v/>
      </c>
      <c r="U708" s="660" t="str">
        <f t="shared" ref="U708:U771" si="68">IF(LEN($A708)&gt;=2,LEFT($A708,5),"")</f>
        <v/>
      </c>
      <c r="V708" s="660" t="str">
        <f t="shared" ref="V708:V771" si="69">IF(LEN($A708)&gt;=2,LEFT($A708,4),"")</f>
        <v/>
      </c>
      <c r="W708" s="660" t="str">
        <f t="shared" ref="W708:W771" si="70">IF(LEN($A708)&gt;=2,LEFT($A708,3),"")</f>
        <v/>
      </c>
      <c r="X708" s="660" t="str">
        <f t="shared" ref="X708:X771" si="71">IF(LEN($A708)&gt;=2,LEFT($A708,2),"")</f>
        <v/>
      </c>
      <c r="Y708" s="660" t="str">
        <f t="shared" ref="Y708:Y771" si="72">IF(LEN($A708)&gt;=2,LEFT($A708,1),"")</f>
        <v/>
      </c>
    </row>
    <row r="709" spans="1:25" ht="16" x14ac:dyDescent="0.2">
      <c r="A709" s="679"/>
      <c r="B709" s="679"/>
      <c r="C709" s="705"/>
      <c r="D709" s="705"/>
      <c r="E709" s="705"/>
      <c r="F709" s="705"/>
      <c r="S709" s="660"/>
      <c r="T709" s="660" t="str">
        <f t="shared" si="67"/>
        <v/>
      </c>
      <c r="U709" s="660" t="str">
        <f t="shared" si="68"/>
        <v/>
      </c>
      <c r="V709" s="660" t="str">
        <f t="shared" si="69"/>
        <v/>
      </c>
      <c r="W709" s="660" t="str">
        <f t="shared" si="70"/>
        <v/>
      </c>
      <c r="X709" s="660" t="str">
        <f t="shared" si="71"/>
        <v/>
      </c>
      <c r="Y709" s="660" t="str">
        <f t="shared" si="72"/>
        <v/>
      </c>
    </row>
    <row r="710" spans="1:25" ht="16" x14ac:dyDescent="0.2">
      <c r="A710" s="679"/>
      <c r="B710" s="679"/>
      <c r="C710" s="705"/>
      <c r="D710" s="705"/>
      <c r="E710" s="705"/>
      <c r="F710" s="705"/>
      <c r="S710" s="660"/>
      <c r="T710" s="660" t="str">
        <f t="shared" si="67"/>
        <v/>
      </c>
      <c r="U710" s="660" t="str">
        <f t="shared" si="68"/>
        <v/>
      </c>
      <c r="V710" s="660" t="str">
        <f t="shared" si="69"/>
        <v/>
      </c>
      <c r="W710" s="660" t="str">
        <f t="shared" si="70"/>
        <v/>
      </c>
      <c r="X710" s="660" t="str">
        <f t="shared" si="71"/>
        <v/>
      </c>
      <c r="Y710" s="660" t="str">
        <f t="shared" si="72"/>
        <v/>
      </c>
    </row>
    <row r="711" spans="1:25" ht="16" x14ac:dyDescent="0.2">
      <c r="A711" s="679"/>
      <c r="B711" s="679"/>
      <c r="C711" s="705"/>
      <c r="D711" s="705"/>
      <c r="E711" s="705"/>
      <c r="F711" s="705"/>
      <c r="S711" s="660"/>
      <c r="T711" s="660" t="str">
        <f t="shared" si="67"/>
        <v/>
      </c>
      <c r="U711" s="660" t="str">
        <f t="shared" si="68"/>
        <v/>
      </c>
      <c r="V711" s="660" t="str">
        <f t="shared" si="69"/>
        <v/>
      </c>
      <c r="W711" s="660" t="str">
        <f t="shared" si="70"/>
        <v/>
      </c>
      <c r="X711" s="660" t="str">
        <f t="shared" si="71"/>
        <v/>
      </c>
      <c r="Y711" s="660" t="str">
        <f t="shared" si="72"/>
        <v/>
      </c>
    </row>
    <row r="712" spans="1:25" ht="16" x14ac:dyDescent="0.2">
      <c r="A712" s="679"/>
      <c r="B712" s="679"/>
      <c r="C712" s="705"/>
      <c r="D712" s="705"/>
      <c r="E712" s="705"/>
      <c r="F712" s="705"/>
      <c r="S712" s="660"/>
      <c r="T712" s="660" t="str">
        <f t="shared" si="67"/>
        <v/>
      </c>
      <c r="U712" s="660" t="str">
        <f t="shared" si="68"/>
        <v/>
      </c>
      <c r="V712" s="660" t="str">
        <f t="shared" si="69"/>
        <v/>
      </c>
      <c r="W712" s="660" t="str">
        <f t="shared" si="70"/>
        <v/>
      </c>
      <c r="X712" s="660" t="str">
        <f t="shared" si="71"/>
        <v/>
      </c>
      <c r="Y712" s="660" t="str">
        <f t="shared" si="72"/>
        <v/>
      </c>
    </row>
    <row r="713" spans="1:25" ht="16" x14ac:dyDescent="0.2">
      <c r="A713" s="679"/>
      <c r="B713" s="679"/>
      <c r="C713" s="705"/>
      <c r="D713" s="705"/>
      <c r="E713" s="705"/>
      <c r="F713" s="705"/>
      <c r="S713" s="660"/>
      <c r="T713" s="660" t="str">
        <f t="shared" si="67"/>
        <v/>
      </c>
      <c r="U713" s="660" t="str">
        <f t="shared" si="68"/>
        <v/>
      </c>
      <c r="V713" s="660" t="str">
        <f t="shared" si="69"/>
        <v/>
      </c>
      <c r="W713" s="660" t="str">
        <f t="shared" si="70"/>
        <v/>
      </c>
      <c r="X713" s="660" t="str">
        <f t="shared" si="71"/>
        <v/>
      </c>
      <c r="Y713" s="660" t="str">
        <f t="shared" si="72"/>
        <v/>
      </c>
    </row>
    <row r="714" spans="1:25" ht="16" x14ac:dyDescent="0.2">
      <c r="A714" s="679"/>
      <c r="B714" s="679"/>
      <c r="C714" s="705"/>
      <c r="D714" s="705"/>
      <c r="E714" s="705"/>
      <c r="F714" s="705"/>
      <c r="S714" s="660"/>
      <c r="T714" s="660" t="str">
        <f t="shared" si="67"/>
        <v/>
      </c>
      <c r="U714" s="660" t="str">
        <f t="shared" si="68"/>
        <v/>
      </c>
      <c r="V714" s="660" t="str">
        <f t="shared" si="69"/>
        <v/>
      </c>
      <c r="W714" s="660" t="str">
        <f t="shared" si="70"/>
        <v/>
      </c>
      <c r="X714" s="660" t="str">
        <f t="shared" si="71"/>
        <v/>
      </c>
      <c r="Y714" s="660" t="str">
        <f t="shared" si="72"/>
        <v/>
      </c>
    </row>
    <row r="715" spans="1:25" ht="16" x14ac:dyDescent="0.2">
      <c r="A715" s="679"/>
      <c r="B715" s="679"/>
      <c r="C715" s="705"/>
      <c r="D715" s="705"/>
      <c r="E715" s="705"/>
      <c r="F715" s="705"/>
      <c r="S715" s="660"/>
      <c r="T715" s="660" t="str">
        <f t="shared" si="67"/>
        <v/>
      </c>
      <c r="U715" s="660" t="str">
        <f t="shared" si="68"/>
        <v/>
      </c>
      <c r="V715" s="660" t="str">
        <f t="shared" si="69"/>
        <v/>
      </c>
      <c r="W715" s="660" t="str">
        <f t="shared" si="70"/>
        <v/>
      </c>
      <c r="X715" s="660" t="str">
        <f t="shared" si="71"/>
        <v/>
      </c>
      <c r="Y715" s="660" t="str">
        <f t="shared" si="72"/>
        <v/>
      </c>
    </row>
    <row r="716" spans="1:25" ht="16" x14ac:dyDescent="0.2">
      <c r="A716" s="679"/>
      <c r="B716" s="679"/>
      <c r="C716" s="705"/>
      <c r="D716" s="705"/>
      <c r="E716" s="705"/>
      <c r="F716" s="705"/>
      <c r="S716" s="660"/>
      <c r="T716" s="660" t="str">
        <f t="shared" si="67"/>
        <v/>
      </c>
      <c r="U716" s="660" t="str">
        <f t="shared" si="68"/>
        <v/>
      </c>
      <c r="V716" s="660" t="str">
        <f t="shared" si="69"/>
        <v/>
      </c>
      <c r="W716" s="660" t="str">
        <f t="shared" si="70"/>
        <v/>
      </c>
      <c r="X716" s="660" t="str">
        <f t="shared" si="71"/>
        <v/>
      </c>
      <c r="Y716" s="660" t="str">
        <f t="shared" si="72"/>
        <v/>
      </c>
    </row>
    <row r="717" spans="1:25" ht="16" x14ac:dyDescent="0.2">
      <c r="A717" s="679"/>
      <c r="B717" s="679"/>
      <c r="C717" s="705"/>
      <c r="D717" s="705"/>
      <c r="E717" s="705"/>
      <c r="F717" s="705"/>
      <c r="S717" s="660"/>
      <c r="T717" s="660" t="str">
        <f t="shared" si="67"/>
        <v/>
      </c>
      <c r="U717" s="660" t="str">
        <f t="shared" si="68"/>
        <v/>
      </c>
      <c r="V717" s="660" t="str">
        <f t="shared" si="69"/>
        <v/>
      </c>
      <c r="W717" s="660" t="str">
        <f t="shared" si="70"/>
        <v/>
      </c>
      <c r="X717" s="660" t="str">
        <f t="shared" si="71"/>
        <v/>
      </c>
      <c r="Y717" s="660" t="str">
        <f t="shared" si="72"/>
        <v/>
      </c>
    </row>
    <row r="718" spans="1:25" ht="16" x14ac:dyDescent="0.2">
      <c r="A718" s="679"/>
      <c r="B718" s="679"/>
      <c r="C718" s="705"/>
      <c r="D718" s="705"/>
      <c r="E718" s="705"/>
      <c r="F718" s="705"/>
      <c r="S718" s="660"/>
      <c r="T718" s="660" t="str">
        <f t="shared" si="67"/>
        <v/>
      </c>
      <c r="U718" s="660" t="str">
        <f t="shared" si="68"/>
        <v/>
      </c>
      <c r="V718" s="660" t="str">
        <f t="shared" si="69"/>
        <v/>
      </c>
      <c r="W718" s="660" t="str">
        <f t="shared" si="70"/>
        <v/>
      </c>
      <c r="X718" s="660" t="str">
        <f t="shared" si="71"/>
        <v/>
      </c>
      <c r="Y718" s="660" t="str">
        <f t="shared" si="72"/>
        <v/>
      </c>
    </row>
    <row r="719" spans="1:25" ht="16" x14ac:dyDescent="0.2">
      <c r="A719" s="679"/>
      <c r="B719" s="679"/>
      <c r="C719" s="705"/>
      <c r="D719" s="705"/>
      <c r="E719" s="705"/>
      <c r="F719" s="705"/>
      <c r="S719" s="660"/>
      <c r="T719" s="660" t="str">
        <f t="shared" si="67"/>
        <v/>
      </c>
      <c r="U719" s="660" t="str">
        <f t="shared" si="68"/>
        <v/>
      </c>
      <c r="V719" s="660" t="str">
        <f t="shared" si="69"/>
        <v/>
      </c>
      <c r="W719" s="660" t="str">
        <f t="shared" si="70"/>
        <v/>
      </c>
      <c r="X719" s="660" t="str">
        <f t="shared" si="71"/>
        <v/>
      </c>
      <c r="Y719" s="660" t="str">
        <f t="shared" si="72"/>
        <v/>
      </c>
    </row>
    <row r="720" spans="1:25" ht="16" x14ac:dyDescent="0.2">
      <c r="A720" s="679"/>
      <c r="B720" s="679"/>
      <c r="C720" s="705"/>
      <c r="D720" s="705"/>
      <c r="E720" s="705"/>
      <c r="F720" s="705"/>
      <c r="S720" s="660"/>
      <c r="T720" s="660" t="str">
        <f t="shared" si="67"/>
        <v/>
      </c>
      <c r="U720" s="660" t="str">
        <f t="shared" si="68"/>
        <v/>
      </c>
      <c r="V720" s="660" t="str">
        <f t="shared" si="69"/>
        <v/>
      </c>
      <c r="W720" s="660" t="str">
        <f t="shared" si="70"/>
        <v/>
      </c>
      <c r="X720" s="660" t="str">
        <f t="shared" si="71"/>
        <v/>
      </c>
      <c r="Y720" s="660" t="str">
        <f t="shared" si="72"/>
        <v/>
      </c>
    </row>
    <row r="721" spans="1:25" ht="16" x14ac:dyDescent="0.2">
      <c r="A721" s="679"/>
      <c r="B721" s="679"/>
      <c r="C721" s="705"/>
      <c r="D721" s="705"/>
      <c r="E721" s="705"/>
      <c r="F721" s="705"/>
      <c r="S721" s="660"/>
      <c r="T721" s="660" t="str">
        <f t="shared" si="67"/>
        <v/>
      </c>
      <c r="U721" s="660" t="str">
        <f t="shared" si="68"/>
        <v/>
      </c>
      <c r="V721" s="660" t="str">
        <f t="shared" si="69"/>
        <v/>
      </c>
      <c r="W721" s="660" t="str">
        <f t="shared" si="70"/>
        <v/>
      </c>
      <c r="X721" s="660" t="str">
        <f t="shared" si="71"/>
        <v/>
      </c>
      <c r="Y721" s="660" t="str">
        <f t="shared" si="72"/>
        <v/>
      </c>
    </row>
    <row r="722" spans="1:25" ht="16" x14ac:dyDescent="0.2">
      <c r="A722" s="679"/>
      <c r="B722" s="679"/>
      <c r="C722" s="705"/>
      <c r="D722" s="705"/>
      <c r="E722" s="705"/>
      <c r="F722" s="705"/>
      <c r="S722" s="660"/>
      <c r="T722" s="660" t="str">
        <f t="shared" si="67"/>
        <v/>
      </c>
      <c r="U722" s="660" t="str">
        <f t="shared" si="68"/>
        <v/>
      </c>
      <c r="V722" s="660" t="str">
        <f t="shared" si="69"/>
        <v/>
      </c>
      <c r="W722" s="660" t="str">
        <f t="shared" si="70"/>
        <v/>
      </c>
      <c r="X722" s="660" t="str">
        <f t="shared" si="71"/>
        <v/>
      </c>
      <c r="Y722" s="660" t="str">
        <f t="shared" si="72"/>
        <v/>
      </c>
    </row>
    <row r="723" spans="1:25" ht="16" x14ac:dyDescent="0.2">
      <c r="A723" s="679"/>
      <c r="B723" s="679"/>
      <c r="C723" s="705"/>
      <c r="D723" s="705"/>
      <c r="E723" s="705"/>
      <c r="F723" s="705"/>
      <c r="S723" s="660"/>
      <c r="T723" s="660" t="str">
        <f t="shared" si="67"/>
        <v/>
      </c>
      <c r="U723" s="660" t="str">
        <f t="shared" si="68"/>
        <v/>
      </c>
      <c r="V723" s="660" t="str">
        <f t="shared" si="69"/>
        <v/>
      </c>
      <c r="W723" s="660" t="str">
        <f t="shared" si="70"/>
        <v/>
      </c>
      <c r="X723" s="660" t="str">
        <f t="shared" si="71"/>
        <v/>
      </c>
      <c r="Y723" s="660" t="str">
        <f t="shared" si="72"/>
        <v/>
      </c>
    </row>
    <row r="724" spans="1:25" ht="16" x14ac:dyDescent="0.2">
      <c r="A724" s="679"/>
      <c r="B724" s="679"/>
      <c r="C724" s="705"/>
      <c r="D724" s="705"/>
      <c r="E724" s="705"/>
      <c r="F724" s="705"/>
      <c r="S724" s="660"/>
      <c r="T724" s="660" t="str">
        <f t="shared" si="67"/>
        <v/>
      </c>
      <c r="U724" s="660" t="str">
        <f t="shared" si="68"/>
        <v/>
      </c>
      <c r="V724" s="660" t="str">
        <f t="shared" si="69"/>
        <v/>
      </c>
      <c r="W724" s="660" t="str">
        <f t="shared" si="70"/>
        <v/>
      </c>
      <c r="X724" s="660" t="str">
        <f t="shared" si="71"/>
        <v/>
      </c>
      <c r="Y724" s="660" t="str">
        <f t="shared" si="72"/>
        <v/>
      </c>
    </row>
    <row r="725" spans="1:25" ht="16" x14ac:dyDescent="0.2">
      <c r="A725" s="679"/>
      <c r="B725" s="679"/>
      <c r="C725" s="705"/>
      <c r="D725" s="705"/>
      <c r="E725" s="705"/>
      <c r="F725" s="705"/>
      <c r="S725" s="660"/>
      <c r="T725" s="660" t="str">
        <f t="shared" si="67"/>
        <v/>
      </c>
      <c r="U725" s="660" t="str">
        <f t="shared" si="68"/>
        <v/>
      </c>
      <c r="V725" s="660" t="str">
        <f t="shared" si="69"/>
        <v/>
      </c>
      <c r="W725" s="660" t="str">
        <f t="shared" si="70"/>
        <v/>
      </c>
      <c r="X725" s="660" t="str">
        <f t="shared" si="71"/>
        <v/>
      </c>
      <c r="Y725" s="660" t="str">
        <f t="shared" si="72"/>
        <v/>
      </c>
    </row>
    <row r="726" spans="1:25" ht="16" x14ac:dyDescent="0.2">
      <c r="A726" s="679"/>
      <c r="B726" s="679"/>
      <c r="C726" s="705"/>
      <c r="D726" s="705"/>
      <c r="E726" s="705"/>
      <c r="F726" s="705"/>
      <c r="S726" s="660"/>
      <c r="T726" s="660" t="str">
        <f t="shared" si="67"/>
        <v/>
      </c>
      <c r="U726" s="660" t="str">
        <f t="shared" si="68"/>
        <v/>
      </c>
      <c r="V726" s="660" t="str">
        <f t="shared" si="69"/>
        <v/>
      </c>
      <c r="W726" s="660" t="str">
        <f t="shared" si="70"/>
        <v/>
      </c>
      <c r="X726" s="660" t="str">
        <f t="shared" si="71"/>
        <v/>
      </c>
      <c r="Y726" s="660" t="str">
        <f t="shared" si="72"/>
        <v/>
      </c>
    </row>
    <row r="727" spans="1:25" ht="16" x14ac:dyDescent="0.2">
      <c r="A727" s="679"/>
      <c r="B727" s="679"/>
      <c r="C727" s="705"/>
      <c r="D727" s="705"/>
      <c r="E727" s="705"/>
      <c r="F727" s="705"/>
      <c r="S727" s="660"/>
      <c r="T727" s="660" t="str">
        <f t="shared" si="67"/>
        <v/>
      </c>
      <c r="U727" s="660" t="str">
        <f t="shared" si="68"/>
        <v/>
      </c>
      <c r="V727" s="660" t="str">
        <f t="shared" si="69"/>
        <v/>
      </c>
      <c r="W727" s="660" t="str">
        <f t="shared" si="70"/>
        <v/>
      </c>
      <c r="X727" s="660" t="str">
        <f t="shared" si="71"/>
        <v/>
      </c>
      <c r="Y727" s="660" t="str">
        <f t="shared" si="72"/>
        <v/>
      </c>
    </row>
    <row r="728" spans="1:25" ht="16" x14ac:dyDescent="0.2">
      <c r="A728" s="679"/>
      <c r="B728" s="679"/>
      <c r="C728" s="705"/>
      <c r="D728" s="705"/>
      <c r="E728" s="705"/>
      <c r="F728" s="705"/>
      <c r="S728" s="660"/>
      <c r="T728" s="660" t="str">
        <f t="shared" si="67"/>
        <v/>
      </c>
      <c r="U728" s="660" t="str">
        <f t="shared" si="68"/>
        <v/>
      </c>
      <c r="V728" s="660" t="str">
        <f t="shared" si="69"/>
        <v/>
      </c>
      <c r="W728" s="660" t="str">
        <f t="shared" si="70"/>
        <v/>
      </c>
      <c r="X728" s="660" t="str">
        <f t="shared" si="71"/>
        <v/>
      </c>
      <c r="Y728" s="660" t="str">
        <f t="shared" si="72"/>
        <v/>
      </c>
    </row>
    <row r="729" spans="1:25" ht="16" x14ac:dyDescent="0.2">
      <c r="A729" s="679"/>
      <c r="B729" s="679"/>
      <c r="C729" s="705"/>
      <c r="D729" s="705"/>
      <c r="E729" s="705"/>
      <c r="F729" s="705"/>
      <c r="S729" s="660"/>
      <c r="T729" s="660" t="str">
        <f t="shared" si="67"/>
        <v/>
      </c>
      <c r="U729" s="660" t="str">
        <f t="shared" si="68"/>
        <v/>
      </c>
      <c r="V729" s="660" t="str">
        <f t="shared" si="69"/>
        <v/>
      </c>
      <c r="W729" s="660" t="str">
        <f t="shared" si="70"/>
        <v/>
      </c>
      <c r="X729" s="660" t="str">
        <f t="shared" si="71"/>
        <v/>
      </c>
      <c r="Y729" s="660" t="str">
        <f t="shared" si="72"/>
        <v/>
      </c>
    </row>
    <row r="730" spans="1:25" ht="16" x14ac:dyDescent="0.2">
      <c r="A730" s="679"/>
      <c r="B730" s="679"/>
      <c r="C730" s="705"/>
      <c r="D730" s="705"/>
      <c r="E730" s="705"/>
      <c r="F730" s="705"/>
      <c r="S730" s="660"/>
      <c r="T730" s="660" t="str">
        <f t="shared" si="67"/>
        <v/>
      </c>
      <c r="U730" s="660" t="str">
        <f t="shared" si="68"/>
        <v/>
      </c>
      <c r="V730" s="660" t="str">
        <f t="shared" si="69"/>
        <v/>
      </c>
      <c r="W730" s="660" t="str">
        <f t="shared" si="70"/>
        <v/>
      </c>
      <c r="X730" s="660" t="str">
        <f t="shared" si="71"/>
        <v/>
      </c>
      <c r="Y730" s="660" t="str">
        <f t="shared" si="72"/>
        <v/>
      </c>
    </row>
    <row r="731" spans="1:25" ht="16" x14ac:dyDescent="0.2">
      <c r="A731" s="679"/>
      <c r="B731" s="679"/>
      <c r="C731" s="705"/>
      <c r="D731" s="705"/>
      <c r="E731" s="705"/>
      <c r="F731" s="705"/>
      <c r="S731" s="660"/>
      <c r="T731" s="660" t="str">
        <f t="shared" si="67"/>
        <v/>
      </c>
      <c r="U731" s="660" t="str">
        <f t="shared" si="68"/>
        <v/>
      </c>
      <c r="V731" s="660" t="str">
        <f t="shared" si="69"/>
        <v/>
      </c>
      <c r="W731" s="660" t="str">
        <f t="shared" si="70"/>
        <v/>
      </c>
      <c r="X731" s="660" t="str">
        <f t="shared" si="71"/>
        <v/>
      </c>
      <c r="Y731" s="660" t="str">
        <f t="shared" si="72"/>
        <v/>
      </c>
    </row>
    <row r="732" spans="1:25" ht="16" x14ac:dyDescent="0.2">
      <c r="A732" s="679"/>
      <c r="B732" s="679"/>
      <c r="C732" s="705"/>
      <c r="D732" s="705"/>
      <c r="E732" s="705"/>
      <c r="F732" s="705"/>
      <c r="S732" s="660"/>
      <c r="T732" s="660" t="str">
        <f t="shared" si="67"/>
        <v/>
      </c>
      <c r="U732" s="660" t="str">
        <f t="shared" si="68"/>
        <v/>
      </c>
      <c r="V732" s="660" t="str">
        <f t="shared" si="69"/>
        <v/>
      </c>
      <c r="W732" s="660" t="str">
        <f t="shared" si="70"/>
        <v/>
      </c>
      <c r="X732" s="660" t="str">
        <f t="shared" si="71"/>
        <v/>
      </c>
      <c r="Y732" s="660" t="str">
        <f t="shared" si="72"/>
        <v/>
      </c>
    </row>
    <row r="733" spans="1:25" ht="16" x14ac:dyDescent="0.2">
      <c r="A733" s="679"/>
      <c r="B733" s="679"/>
      <c r="C733" s="705"/>
      <c r="D733" s="705"/>
      <c r="E733" s="705"/>
      <c r="F733" s="705"/>
      <c r="S733" s="660"/>
      <c r="T733" s="660" t="str">
        <f t="shared" si="67"/>
        <v/>
      </c>
      <c r="U733" s="660" t="str">
        <f t="shared" si="68"/>
        <v/>
      </c>
      <c r="V733" s="660" t="str">
        <f t="shared" si="69"/>
        <v/>
      </c>
      <c r="W733" s="660" t="str">
        <f t="shared" si="70"/>
        <v/>
      </c>
      <c r="X733" s="660" t="str">
        <f t="shared" si="71"/>
        <v/>
      </c>
      <c r="Y733" s="660" t="str">
        <f t="shared" si="72"/>
        <v/>
      </c>
    </row>
    <row r="734" spans="1:25" ht="16" x14ac:dyDescent="0.2">
      <c r="A734" s="679"/>
      <c r="B734" s="679"/>
      <c r="C734" s="705"/>
      <c r="D734" s="705"/>
      <c r="E734" s="705"/>
      <c r="F734" s="705"/>
      <c r="S734" s="660"/>
      <c r="T734" s="660" t="str">
        <f t="shared" si="67"/>
        <v/>
      </c>
      <c r="U734" s="660" t="str">
        <f t="shared" si="68"/>
        <v/>
      </c>
      <c r="V734" s="660" t="str">
        <f t="shared" si="69"/>
        <v/>
      </c>
      <c r="W734" s="660" t="str">
        <f t="shared" si="70"/>
        <v/>
      </c>
      <c r="X734" s="660" t="str">
        <f t="shared" si="71"/>
        <v/>
      </c>
      <c r="Y734" s="660" t="str">
        <f t="shared" si="72"/>
        <v/>
      </c>
    </row>
    <row r="735" spans="1:25" ht="16" x14ac:dyDescent="0.2">
      <c r="A735" s="679"/>
      <c r="B735" s="679"/>
      <c r="C735" s="705"/>
      <c r="D735" s="705"/>
      <c r="E735" s="705"/>
      <c r="F735" s="705"/>
      <c r="S735" s="660"/>
      <c r="T735" s="660" t="str">
        <f t="shared" si="67"/>
        <v/>
      </c>
      <c r="U735" s="660" t="str">
        <f t="shared" si="68"/>
        <v/>
      </c>
      <c r="V735" s="660" t="str">
        <f t="shared" si="69"/>
        <v/>
      </c>
      <c r="W735" s="660" t="str">
        <f t="shared" si="70"/>
        <v/>
      </c>
      <c r="X735" s="660" t="str">
        <f t="shared" si="71"/>
        <v/>
      </c>
      <c r="Y735" s="660" t="str">
        <f t="shared" si="72"/>
        <v/>
      </c>
    </row>
    <row r="736" spans="1:25" ht="16" x14ac:dyDescent="0.2">
      <c r="A736" s="679"/>
      <c r="B736" s="679"/>
      <c r="C736" s="705"/>
      <c r="D736" s="705"/>
      <c r="E736" s="705"/>
      <c r="F736" s="705"/>
      <c r="S736" s="660"/>
      <c r="T736" s="660" t="str">
        <f t="shared" si="67"/>
        <v/>
      </c>
      <c r="U736" s="660" t="str">
        <f t="shared" si="68"/>
        <v/>
      </c>
      <c r="V736" s="660" t="str">
        <f t="shared" si="69"/>
        <v/>
      </c>
      <c r="W736" s="660" t="str">
        <f t="shared" si="70"/>
        <v/>
      </c>
      <c r="X736" s="660" t="str">
        <f t="shared" si="71"/>
        <v/>
      </c>
      <c r="Y736" s="660" t="str">
        <f t="shared" si="72"/>
        <v/>
      </c>
    </row>
    <row r="737" spans="1:25" ht="16" x14ac:dyDescent="0.2">
      <c r="A737" s="679"/>
      <c r="B737" s="679"/>
      <c r="C737" s="705"/>
      <c r="D737" s="705"/>
      <c r="E737" s="705"/>
      <c r="F737" s="705"/>
      <c r="S737" s="660"/>
      <c r="T737" s="660" t="str">
        <f t="shared" si="67"/>
        <v/>
      </c>
      <c r="U737" s="660" t="str">
        <f t="shared" si="68"/>
        <v/>
      </c>
      <c r="V737" s="660" t="str">
        <f t="shared" si="69"/>
        <v/>
      </c>
      <c r="W737" s="660" t="str">
        <f t="shared" si="70"/>
        <v/>
      </c>
      <c r="X737" s="660" t="str">
        <f t="shared" si="71"/>
        <v/>
      </c>
      <c r="Y737" s="660" t="str">
        <f t="shared" si="72"/>
        <v/>
      </c>
    </row>
    <row r="738" spans="1:25" ht="16" x14ac:dyDescent="0.2">
      <c r="A738" s="679"/>
      <c r="B738" s="679"/>
      <c r="C738" s="705"/>
      <c r="D738" s="705"/>
      <c r="E738" s="705"/>
      <c r="F738" s="705"/>
      <c r="S738" s="660"/>
      <c r="T738" s="660" t="str">
        <f t="shared" si="67"/>
        <v/>
      </c>
      <c r="U738" s="660" t="str">
        <f t="shared" si="68"/>
        <v/>
      </c>
      <c r="V738" s="660" t="str">
        <f t="shared" si="69"/>
        <v/>
      </c>
      <c r="W738" s="660" t="str">
        <f t="shared" si="70"/>
        <v/>
      </c>
      <c r="X738" s="660" t="str">
        <f t="shared" si="71"/>
        <v/>
      </c>
      <c r="Y738" s="660" t="str">
        <f t="shared" si="72"/>
        <v/>
      </c>
    </row>
    <row r="739" spans="1:25" ht="16" x14ac:dyDescent="0.2">
      <c r="A739" s="679"/>
      <c r="B739" s="679"/>
      <c r="C739" s="705"/>
      <c r="D739" s="705"/>
      <c r="E739" s="705"/>
      <c r="F739" s="705"/>
      <c r="S739" s="660"/>
      <c r="T739" s="660" t="str">
        <f t="shared" si="67"/>
        <v/>
      </c>
      <c r="U739" s="660" t="str">
        <f t="shared" si="68"/>
        <v/>
      </c>
      <c r="V739" s="660" t="str">
        <f t="shared" si="69"/>
        <v/>
      </c>
      <c r="W739" s="660" t="str">
        <f t="shared" si="70"/>
        <v/>
      </c>
      <c r="X739" s="660" t="str">
        <f t="shared" si="71"/>
        <v/>
      </c>
      <c r="Y739" s="660" t="str">
        <f t="shared" si="72"/>
        <v/>
      </c>
    </row>
    <row r="740" spans="1:25" ht="16" x14ac:dyDescent="0.2">
      <c r="A740" s="679"/>
      <c r="B740" s="679"/>
      <c r="C740" s="705"/>
      <c r="D740" s="705"/>
      <c r="E740" s="705"/>
      <c r="F740" s="705"/>
      <c r="S740" s="660"/>
      <c r="T740" s="660" t="str">
        <f t="shared" si="67"/>
        <v/>
      </c>
      <c r="U740" s="660" t="str">
        <f t="shared" si="68"/>
        <v/>
      </c>
      <c r="V740" s="660" t="str">
        <f t="shared" si="69"/>
        <v/>
      </c>
      <c r="W740" s="660" t="str">
        <f t="shared" si="70"/>
        <v/>
      </c>
      <c r="X740" s="660" t="str">
        <f t="shared" si="71"/>
        <v/>
      </c>
      <c r="Y740" s="660" t="str">
        <f t="shared" si="72"/>
        <v/>
      </c>
    </row>
    <row r="741" spans="1:25" ht="16" x14ac:dyDescent="0.2">
      <c r="A741" s="679"/>
      <c r="B741" s="679"/>
      <c r="C741" s="705"/>
      <c r="D741" s="705"/>
      <c r="E741" s="705"/>
      <c r="F741" s="705"/>
      <c r="S741" s="660"/>
      <c r="T741" s="660" t="str">
        <f t="shared" si="67"/>
        <v/>
      </c>
      <c r="U741" s="660" t="str">
        <f t="shared" si="68"/>
        <v/>
      </c>
      <c r="V741" s="660" t="str">
        <f t="shared" si="69"/>
        <v/>
      </c>
      <c r="W741" s="660" t="str">
        <f t="shared" si="70"/>
        <v/>
      </c>
      <c r="X741" s="660" t="str">
        <f t="shared" si="71"/>
        <v/>
      </c>
      <c r="Y741" s="660" t="str">
        <f t="shared" si="72"/>
        <v/>
      </c>
    </row>
    <row r="742" spans="1:25" ht="16" x14ac:dyDescent="0.2">
      <c r="A742" s="679"/>
      <c r="B742" s="679"/>
      <c r="C742" s="705"/>
      <c r="D742" s="705"/>
      <c r="E742" s="705"/>
      <c r="F742" s="705"/>
      <c r="S742" s="660"/>
      <c r="T742" s="660" t="str">
        <f t="shared" si="67"/>
        <v/>
      </c>
      <c r="U742" s="660" t="str">
        <f t="shared" si="68"/>
        <v/>
      </c>
      <c r="V742" s="660" t="str">
        <f t="shared" si="69"/>
        <v/>
      </c>
      <c r="W742" s="660" t="str">
        <f t="shared" si="70"/>
        <v/>
      </c>
      <c r="X742" s="660" t="str">
        <f t="shared" si="71"/>
        <v/>
      </c>
      <c r="Y742" s="660" t="str">
        <f t="shared" si="72"/>
        <v/>
      </c>
    </row>
    <row r="743" spans="1:25" ht="16" x14ac:dyDescent="0.2">
      <c r="A743" s="679"/>
      <c r="B743" s="679"/>
      <c r="C743" s="705"/>
      <c r="D743" s="705"/>
      <c r="E743" s="705"/>
      <c r="F743" s="705"/>
      <c r="S743" s="660"/>
      <c r="T743" s="660" t="str">
        <f t="shared" si="67"/>
        <v/>
      </c>
      <c r="U743" s="660" t="str">
        <f t="shared" si="68"/>
        <v/>
      </c>
      <c r="V743" s="660" t="str">
        <f t="shared" si="69"/>
        <v/>
      </c>
      <c r="W743" s="660" t="str">
        <f t="shared" si="70"/>
        <v/>
      </c>
      <c r="X743" s="660" t="str">
        <f t="shared" si="71"/>
        <v/>
      </c>
      <c r="Y743" s="660" t="str">
        <f t="shared" si="72"/>
        <v/>
      </c>
    </row>
    <row r="744" spans="1:25" ht="16" x14ac:dyDescent="0.2">
      <c r="A744" s="679"/>
      <c r="B744" s="679"/>
      <c r="C744" s="705"/>
      <c r="D744" s="705"/>
      <c r="E744" s="705"/>
      <c r="F744" s="705"/>
      <c r="S744" s="660"/>
      <c r="T744" s="660" t="str">
        <f t="shared" si="67"/>
        <v/>
      </c>
      <c r="U744" s="660" t="str">
        <f t="shared" si="68"/>
        <v/>
      </c>
      <c r="V744" s="660" t="str">
        <f t="shared" si="69"/>
        <v/>
      </c>
      <c r="W744" s="660" t="str">
        <f t="shared" si="70"/>
        <v/>
      </c>
      <c r="X744" s="660" t="str">
        <f t="shared" si="71"/>
        <v/>
      </c>
      <c r="Y744" s="660" t="str">
        <f t="shared" si="72"/>
        <v/>
      </c>
    </row>
    <row r="745" spans="1:25" ht="16" x14ac:dyDescent="0.2">
      <c r="A745" s="679"/>
      <c r="B745" s="679"/>
      <c r="C745" s="705"/>
      <c r="D745" s="705"/>
      <c r="E745" s="705"/>
      <c r="F745" s="705"/>
      <c r="S745" s="660"/>
      <c r="T745" s="660" t="str">
        <f t="shared" si="67"/>
        <v/>
      </c>
      <c r="U745" s="660" t="str">
        <f t="shared" si="68"/>
        <v/>
      </c>
      <c r="V745" s="660" t="str">
        <f t="shared" si="69"/>
        <v/>
      </c>
      <c r="W745" s="660" t="str">
        <f t="shared" si="70"/>
        <v/>
      </c>
      <c r="X745" s="660" t="str">
        <f t="shared" si="71"/>
        <v/>
      </c>
      <c r="Y745" s="660" t="str">
        <f t="shared" si="72"/>
        <v/>
      </c>
    </row>
    <row r="746" spans="1:25" ht="16" x14ac:dyDescent="0.2">
      <c r="A746" s="679"/>
      <c r="B746" s="679"/>
      <c r="C746" s="705"/>
      <c r="D746" s="705"/>
      <c r="E746" s="705"/>
      <c r="F746" s="705"/>
      <c r="S746" s="660"/>
      <c r="T746" s="660" t="str">
        <f t="shared" si="67"/>
        <v/>
      </c>
      <c r="U746" s="660" t="str">
        <f t="shared" si="68"/>
        <v/>
      </c>
      <c r="V746" s="660" t="str">
        <f t="shared" si="69"/>
        <v/>
      </c>
      <c r="W746" s="660" t="str">
        <f t="shared" si="70"/>
        <v/>
      </c>
      <c r="X746" s="660" t="str">
        <f t="shared" si="71"/>
        <v/>
      </c>
      <c r="Y746" s="660" t="str">
        <f t="shared" si="72"/>
        <v/>
      </c>
    </row>
    <row r="747" spans="1:25" ht="16" x14ac:dyDescent="0.2">
      <c r="A747" s="679"/>
      <c r="B747" s="679"/>
      <c r="C747" s="705"/>
      <c r="D747" s="705"/>
      <c r="E747" s="705"/>
      <c r="F747" s="705"/>
      <c r="S747" s="660"/>
      <c r="T747" s="660" t="str">
        <f t="shared" si="67"/>
        <v/>
      </c>
      <c r="U747" s="660" t="str">
        <f t="shared" si="68"/>
        <v/>
      </c>
      <c r="V747" s="660" t="str">
        <f t="shared" si="69"/>
        <v/>
      </c>
      <c r="W747" s="660" t="str">
        <f t="shared" si="70"/>
        <v/>
      </c>
      <c r="X747" s="660" t="str">
        <f t="shared" si="71"/>
        <v/>
      </c>
      <c r="Y747" s="660" t="str">
        <f t="shared" si="72"/>
        <v/>
      </c>
    </row>
    <row r="748" spans="1:25" ht="16" x14ac:dyDescent="0.2">
      <c r="A748" s="679"/>
      <c r="B748" s="679"/>
      <c r="C748" s="705"/>
      <c r="D748" s="705"/>
      <c r="E748" s="705"/>
      <c r="F748" s="705"/>
      <c r="S748" s="660"/>
      <c r="T748" s="660" t="str">
        <f t="shared" si="67"/>
        <v/>
      </c>
      <c r="U748" s="660" t="str">
        <f t="shared" si="68"/>
        <v/>
      </c>
      <c r="V748" s="660" t="str">
        <f t="shared" si="69"/>
        <v/>
      </c>
      <c r="W748" s="660" t="str">
        <f t="shared" si="70"/>
        <v/>
      </c>
      <c r="X748" s="660" t="str">
        <f t="shared" si="71"/>
        <v/>
      </c>
      <c r="Y748" s="660" t="str">
        <f t="shared" si="72"/>
        <v/>
      </c>
    </row>
    <row r="749" spans="1:25" ht="16" x14ac:dyDescent="0.2">
      <c r="A749" s="679"/>
      <c r="B749" s="679"/>
      <c r="C749" s="705"/>
      <c r="D749" s="705"/>
      <c r="E749" s="705"/>
      <c r="F749" s="705"/>
      <c r="S749" s="660"/>
      <c r="T749" s="660" t="str">
        <f t="shared" si="67"/>
        <v/>
      </c>
      <c r="U749" s="660" t="str">
        <f t="shared" si="68"/>
        <v/>
      </c>
      <c r="V749" s="660" t="str">
        <f t="shared" si="69"/>
        <v/>
      </c>
      <c r="W749" s="660" t="str">
        <f t="shared" si="70"/>
        <v/>
      </c>
      <c r="X749" s="660" t="str">
        <f t="shared" si="71"/>
        <v/>
      </c>
      <c r="Y749" s="660" t="str">
        <f t="shared" si="72"/>
        <v/>
      </c>
    </row>
    <row r="750" spans="1:25" ht="16" x14ac:dyDescent="0.2">
      <c r="A750" s="679"/>
      <c r="B750" s="679"/>
      <c r="C750" s="705"/>
      <c r="D750" s="705"/>
      <c r="E750" s="705"/>
      <c r="F750" s="705"/>
      <c r="S750" s="660"/>
      <c r="T750" s="660" t="str">
        <f t="shared" si="67"/>
        <v/>
      </c>
      <c r="U750" s="660" t="str">
        <f t="shared" si="68"/>
        <v/>
      </c>
      <c r="V750" s="660" t="str">
        <f t="shared" si="69"/>
        <v/>
      </c>
      <c r="W750" s="660" t="str">
        <f t="shared" si="70"/>
        <v/>
      </c>
      <c r="X750" s="660" t="str">
        <f t="shared" si="71"/>
        <v/>
      </c>
      <c r="Y750" s="660" t="str">
        <f t="shared" si="72"/>
        <v/>
      </c>
    </row>
    <row r="751" spans="1:25" ht="16" x14ac:dyDescent="0.2">
      <c r="A751" s="679"/>
      <c r="B751" s="679"/>
      <c r="C751" s="705"/>
      <c r="D751" s="705"/>
      <c r="E751" s="705"/>
      <c r="F751" s="705"/>
      <c r="S751" s="660"/>
      <c r="T751" s="660" t="str">
        <f t="shared" si="67"/>
        <v/>
      </c>
      <c r="U751" s="660" t="str">
        <f t="shared" si="68"/>
        <v/>
      </c>
      <c r="V751" s="660" t="str">
        <f t="shared" si="69"/>
        <v/>
      </c>
      <c r="W751" s="660" t="str">
        <f t="shared" si="70"/>
        <v/>
      </c>
      <c r="X751" s="660" t="str">
        <f t="shared" si="71"/>
        <v/>
      </c>
      <c r="Y751" s="660" t="str">
        <f t="shared" si="72"/>
        <v/>
      </c>
    </row>
    <row r="752" spans="1:25" ht="16" x14ac:dyDescent="0.2">
      <c r="A752" s="679"/>
      <c r="B752" s="679"/>
      <c r="C752" s="705"/>
      <c r="D752" s="705"/>
      <c r="E752" s="705"/>
      <c r="F752" s="705"/>
      <c r="S752" s="660"/>
      <c r="T752" s="660" t="str">
        <f t="shared" si="67"/>
        <v/>
      </c>
      <c r="U752" s="660" t="str">
        <f t="shared" si="68"/>
        <v/>
      </c>
      <c r="V752" s="660" t="str">
        <f t="shared" si="69"/>
        <v/>
      </c>
      <c r="W752" s="660" t="str">
        <f t="shared" si="70"/>
        <v/>
      </c>
      <c r="X752" s="660" t="str">
        <f t="shared" si="71"/>
        <v/>
      </c>
      <c r="Y752" s="660" t="str">
        <f t="shared" si="72"/>
        <v/>
      </c>
    </row>
    <row r="753" spans="1:25" ht="16" x14ac:dyDescent="0.2">
      <c r="A753" s="679"/>
      <c r="B753" s="679"/>
      <c r="C753" s="705"/>
      <c r="D753" s="705"/>
      <c r="E753" s="705"/>
      <c r="F753" s="705"/>
      <c r="S753" s="660"/>
      <c r="T753" s="660" t="str">
        <f t="shared" si="67"/>
        <v/>
      </c>
      <c r="U753" s="660" t="str">
        <f t="shared" si="68"/>
        <v/>
      </c>
      <c r="V753" s="660" t="str">
        <f t="shared" si="69"/>
        <v/>
      </c>
      <c r="W753" s="660" t="str">
        <f t="shared" si="70"/>
        <v/>
      </c>
      <c r="X753" s="660" t="str">
        <f t="shared" si="71"/>
        <v/>
      </c>
      <c r="Y753" s="660" t="str">
        <f t="shared" si="72"/>
        <v/>
      </c>
    </row>
    <row r="754" spans="1:25" ht="16" x14ac:dyDescent="0.2">
      <c r="A754" s="679"/>
      <c r="B754" s="679"/>
      <c r="C754" s="705"/>
      <c r="D754" s="705"/>
      <c r="E754" s="705"/>
      <c r="F754" s="705"/>
      <c r="S754" s="660"/>
      <c r="T754" s="660" t="str">
        <f t="shared" si="67"/>
        <v/>
      </c>
      <c r="U754" s="660" t="str">
        <f t="shared" si="68"/>
        <v/>
      </c>
      <c r="V754" s="660" t="str">
        <f t="shared" si="69"/>
        <v/>
      </c>
      <c r="W754" s="660" t="str">
        <f t="shared" si="70"/>
        <v/>
      </c>
      <c r="X754" s="660" t="str">
        <f t="shared" si="71"/>
        <v/>
      </c>
      <c r="Y754" s="660" t="str">
        <f t="shared" si="72"/>
        <v/>
      </c>
    </row>
    <row r="755" spans="1:25" ht="16" x14ac:dyDescent="0.2">
      <c r="A755" s="679"/>
      <c r="B755" s="679"/>
      <c r="C755" s="705"/>
      <c r="D755" s="705"/>
      <c r="E755" s="705"/>
      <c r="F755" s="705"/>
      <c r="S755" s="660"/>
      <c r="T755" s="660" t="str">
        <f t="shared" si="67"/>
        <v/>
      </c>
      <c r="U755" s="660" t="str">
        <f t="shared" si="68"/>
        <v/>
      </c>
      <c r="V755" s="660" t="str">
        <f t="shared" si="69"/>
        <v/>
      </c>
      <c r="W755" s="660" t="str">
        <f t="shared" si="70"/>
        <v/>
      </c>
      <c r="X755" s="660" t="str">
        <f t="shared" si="71"/>
        <v/>
      </c>
      <c r="Y755" s="660" t="str">
        <f t="shared" si="72"/>
        <v/>
      </c>
    </row>
    <row r="756" spans="1:25" ht="16" x14ac:dyDescent="0.2">
      <c r="A756" s="679"/>
      <c r="B756" s="679"/>
      <c r="C756" s="705"/>
      <c r="D756" s="705"/>
      <c r="E756" s="705"/>
      <c r="F756" s="705"/>
      <c r="S756" s="660"/>
      <c r="T756" s="660" t="str">
        <f t="shared" si="67"/>
        <v/>
      </c>
      <c r="U756" s="660" t="str">
        <f t="shared" si="68"/>
        <v/>
      </c>
      <c r="V756" s="660" t="str">
        <f t="shared" si="69"/>
        <v/>
      </c>
      <c r="W756" s="660" t="str">
        <f t="shared" si="70"/>
        <v/>
      </c>
      <c r="X756" s="660" t="str">
        <f t="shared" si="71"/>
        <v/>
      </c>
      <c r="Y756" s="660" t="str">
        <f t="shared" si="72"/>
        <v/>
      </c>
    </row>
    <row r="757" spans="1:25" ht="16" x14ac:dyDescent="0.2">
      <c r="A757" s="679"/>
      <c r="B757" s="679"/>
      <c r="C757" s="705"/>
      <c r="D757" s="705"/>
      <c r="E757" s="705"/>
      <c r="F757" s="705"/>
      <c r="S757" s="660"/>
      <c r="T757" s="660" t="str">
        <f t="shared" si="67"/>
        <v/>
      </c>
      <c r="U757" s="660" t="str">
        <f t="shared" si="68"/>
        <v/>
      </c>
      <c r="V757" s="660" t="str">
        <f t="shared" si="69"/>
        <v/>
      </c>
      <c r="W757" s="660" t="str">
        <f t="shared" si="70"/>
        <v/>
      </c>
      <c r="X757" s="660" t="str">
        <f t="shared" si="71"/>
        <v/>
      </c>
      <c r="Y757" s="660" t="str">
        <f t="shared" si="72"/>
        <v/>
      </c>
    </row>
    <row r="758" spans="1:25" ht="16" x14ac:dyDescent="0.2">
      <c r="A758" s="679"/>
      <c r="B758" s="679"/>
      <c r="C758" s="705"/>
      <c r="D758" s="705"/>
      <c r="E758" s="705"/>
      <c r="F758" s="705"/>
      <c r="S758" s="660"/>
      <c r="T758" s="660" t="str">
        <f t="shared" si="67"/>
        <v/>
      </c>
      <c r="U758" s="660" t="str">
        <f t="shared" si="68"/>
        <v/>
      </c>
      <c r="V758" s="660" t="str">
        <f t="shared" si="69"/>
        <v/>
      </c>
      <c r="W758" s="660" t="str">
        <f t="shared" si="70"/>
        <v/>
      </c>
      <c r="X758" s="660" t="str">
        <f t="shared" si="71"/>
        <v/>
      </c>
      <c r="Y758" s="660" t="str">
        <f t="shared" si="72"/>
        <v/>
      </c>
    </row>
    <row r="759" spans="1:25" ht="16" x14ac:dyDescent="0.2">
      <c r="A759" s="679"/>
      <c r="B759" s="679"/>
      <c r="C759" s="705"/>
      <c r="D759" s="705"/>
      <c r="E759" s="705"/>
      <c r="F759" s="705"/>
      <c r="S759" s="660"/>
      <c r="T759" s="660" t="str">
        <f t="shared" si="67"/>
        <v/>
      </c>
      <c r="U759" s="660" t="str">
        <f t="shared" si="68"/>
        <v/>
      </c>
      <c r="V759" s="660" t="str">
        <f t="shared" si="69"/>
        <v/>
      </c>
      <c r="W759" s="660" t="str">
        <f t="shared" si="70"/>
        <v/>
      </c>
      <c r="X759" s="660" t="str">
        <f t="shared" si="71"/>
        <v/>
      </c>
      <c r="Y759" s="660" t="str">
        <f t="shared" si="72"/>
        <v/>
      </c>
    </row>
    <row r="760" spans="1:25" ht="16" x14ac:dyDescent="0.2">
      <c r="A760" s="679"/>
      <c r="B760" s="679"/>
      <c r="C760" s="705"/>
      <c r="D760" s="705"/>
      <c r="E760" s="705"/>
      <c r="F760" s="705"/>
      <c r="S760" s="660"/>
      <c r="T760" s="660" t="str">
        <f t="shared" si="67"/>
        <v/>
      </c>
      <c r="U760" s="660" t="str">
        <f t="shared" si="68"/>
        <v/>
      </c>
      <c r="V760" s="660" t="str">
        <f t="shared" si="69"/>
        <v/>
      </c>
      <c r="W760" s="660" t="str">
        <f t="shared" si="70"/>
        <v/>
      </c>
      <c r="X760" s="660" t="str">
        <f t="shared" si="71"/>
        <v/>
      </c>
      <c r="Y760" s="660" t="str">
        <f t="shared" si="72"/>
        <v/>
      </c>
    </row>
    <row r="761" spans="1:25" ht="16" x14ac:dyDescent="0.2">
      <c r="A761" s="679"/>
      <c r="B761" s="679"/>
      <c r="C761" s="705"/>
      <c r="D761" s="705"/>
      <c r="E761" s="705"/>
      <c r="F761" s="705"/>
      <c r="S761" s="660"/>
      <c r="T761" s="660" t="str">
        <f t="shared" si="67"/>
        <v/>
      </c>
      <c r="U761" s="660" t="str">
        <f t="shared" si="68"/>
        <v/>
      </c>
      <c r="V761" s="660" t="str">
        <f t="shared" si="69"/>
        <v/>
      </c>
      <c r="W761" s="660" t="str">
        <f t="shared" si="70"/>
        <v/>
      </c>
      <c r="X761" s="660" t="str">
        <f t="shared" si="71"/>
        <v/>
      </c>
      <c r="Y761" s="660" t="str">
        <f t="shared" si="72"/>
        <v/>
      </c>
    </row>
    <row r="762" spans="1:25" ht="16" x14ac:dyDescent="0.2">
      <c r="A762" s="679"/>
      <c r="B762" s="679"/>
      <c r="C762" s="705"/>
      <c r="D762" s="705"/>
      <c r="E762" s="705"/>
      <c r="F762" s="705"/>
      <c r="S762" s="660"/>
      <c r="T762" s="660" t="str">
        <f t="shared" si="67"/>
        <v/>
      </c>
      <c r="U762" s="660" t="str">
        <f t="shared" si="68"/>
        <v/>
      </c>
      <c r="V762" s="660" t="str">
        <f t="shared" si="69"/>
        <v/>
      </c>
      <c r="W762" s="660" t="str">
        <f t="shared" si="70"/>
        <v/>
      </c>
      <c r="X762" s="660" t="str">
        <f t="shared" si="71"/>
        <v/>
      </c>
      <c r="Y762" s="660" t="str">
        <f t="shared" si="72"/>
        <v/>
      </c>
    </row>
    <row r="763" spans="1:25" ht="16" x14ac:dyDescent="0.2">
      <c r="A763" s="679"/>
      <c r="B763" s="679"/>
      <c r="C763" s="705"/>
      <c r="D763" s="705"/>
      <c r="E763" s="705"/>
      <c r="F763" s="705"/>
      <c r="S763" s="660"/>
      <c r="T763" s="660" t="str">
        <f t="shared" si="67"/>
        <v/>
      </c>
      <c r="U763" s="660" t="str">
        <f t="shared" si="68"/>
        <v/>
      </c>
      <c r="V763" s="660" t="str">
        <f t="shared" si="69"/>
        <v/>
      </c>
      <c r="W763" s="660" t="str">
        <f t="shared" si="70"/>
        <v/>
      </c>
      <c r="X763" s="660" t="str">
        <f t="shared" si="71"/>
        <v/>
      </c>
      <c r="Y763" s="660" t="str">
        <f t="shared" si="72"/>
        <v/>
      </c>
    </row>
    <row r="764" spans="1:25" ht="16" x14ac:dyDescent="0.2">
      <c r="A764" s="679"/>
      <c r="B764" s="679"/>
      <c r="C764" s="705"/>
      <c r="D764" s="705"/>
      <c r="E764" s="705"/>
      <c r="F764" s="705"/>
      <c r="S764" s="660"/>
      <c r="T764" s="660" t="str">
        <f t="shared" si="67"/>
        <v/>
      </c>
      <c r="U764" s="660" t="str">
        <f t="shared" si="68"/>
        <v/>
      </c>
      <c r="V764" s="660" t="str">
        <f t="shared" si="69"/>
        <v/>
      </c>
      <c r="W764" s="660" t="str">
        <f t="shared" si="70"/>
        <v/>
      </c>
      <c r="X764" s="660" t="str">
        <f t="shared" si="71"/>
        <v/>
      </c>
      <c r="Y764" s="660" t="str">
        <f t="shared" si="72"/>
        <v/>
      </c>
    </row>
    <row r="765" spans="1:25" ht="16" x14ac:dyDescent="0.2">
      <c r="A765" s="679"/>
      <c r="B765" s="679"/>
      <c r="C765" s="705"/>
      <c r="D765" s="705"/>
      <c r="E765" s="705"/>
      <c r="F765" s="705"/>
      <c r="S765" s="660"/>
      <c r="T765" s="660" t="str">
        <f t="shared" si="67"/>
        <v/>
      </c>
      <c r="U765" s="660" t="str">
        <f t="shared" si="68"/>
        <v/>
      </c>
      <c r="V765" s="660" t="str">
        <f t="shared" si="69"/>
        <v/>
      </c>
      <c r="W765" s="660" t="str">
        <f t="shared" si="70"/>
        <v/>
      </c>
      <c r="X765" s="660" t="str">
        <f t="shared" si="71"/>
        <v/>
      </c>
      <c r="Y765" s="660" t="str">
        <f t="shared" si="72"/>
        <v/>
      </c>
    </row>
    <row r="766" spans="1:25" ht="16" x14ac:dyDescent="0.2">
      <c r="A766" s="679"/>
      <c r="B766" s="679"/>
      <c r="C766" s="705"/>
      <c r="D766" s="705"/>
      <c r="E766" s="705"/>
      <c r="F766" s="705"/>
      <c r="S766" s="660"/>
      <c r="T766" s="660" t="str">
        <f t="shared" si="67"/>
        <v/>
      </c>
      <c r="U766" s="660" t="str">
        <f t="shared" si="68"/>
        <v/>
      </c>
      <c r="V766" s="660" t="str">
        <f t="shared" si="69"/>
        <v/>
      </c>
      <c r="W766" s="660" t="str">
        <f t="shared" si="70"/>
        <v/>
      </c>
      <c r="X766" s="660" t="str">
        <f t="shared" si="71"/>
        <v/>
      </c>
      <c r="Y766" s="660" t="str">
        <f t="shared" si="72"/>
        <v/>
      </c>
    </row>
    <row r="767" spans="1:25" ht="16" x14ac:dyDescent="0.2">
      <c r="A767" s="679"/>
      <c r="B767" s="679"/>
      <c r="C767" s="705"/>
      <c r="D767" s="705"/>
      <c r="E767" s="705"/>
      <c r="F767" s="705"/>
      <c r="S767" s="660"/>
      <c r="T767" s="660" t="str">
        <f t="shared" si="67"/>
        <v/>
      </c>
      <c r="U767" s="660" t="str">
        <f t="shared" si="68"/>
        <v/>
      </c>
      <c r="V767" s="660" t="str">
        <f t="shared" si="69"/>
        <v/>
      </c>
      <c r="W767" s="660" t="str">
        <f t="shared" si="70"/>
        <v/>
      </c>
      <c r="X767" s="660" t="str">
        <f t="shared" si="71"/>
        <v/>
      </c>
      <c r="Y767" s="660" t="str">
        <f t="shared" si="72"/>
        <v/>
      </c>
    </row>
    <row r="768" spans="1:25" ht="16" x14ac:dyDescent="0.2">
      <c r="A768" s="679"/>
      <c r="B768" s="679"/>
      <c r="C768" s="705"/>
      <c r="D768" s="705"/>
      <c r="E768" s="705"/>
      <c r="F768" s="705"/>
      <c r="S768" s="660"/>
      <c r="T768" s="660" t="str">
        <f t="shared" si="67"/>
        <v/>
      </c>
      <c r="U768" s="660" t="str">
        <f t="shared" si="68"/>
        <v/>
      </c>
      <c r="V768" s="660" t="str">
        <f t="shared" si="69"/>
        <v/>
      </c>
      <c r="W768" s="660" t="str">
        <f t="shared" si="70"/>
        <v/>
      </c>
      <c r="X768" s="660" t="str">
        <f t="shared" si="71"/>
        <v/>
      </c>
      <c r="Y768" s="660" t="str">
        <f t="shared" si="72"/>
        <v/>
      </c>
    </row>
    <row r="769" spans="1:25" ht="16" x14ac:dyDescent="0.2">
      <c r="A769" s="679"/>
      <c r="B769" s="679"/>
      <c r="C769" s="705"/>
      <c r="D769" s="705"/>
      <c r="E769" s="705"/>
      <c r="F769" s="705"/>
      <c r="S769" s="660"/>
      <c r="T769" s="660" t="str">
        <f t="shared" si="67"/>
        <v/>
      </c>
      <c r="U769" s="660" t="str">
        <f t="shared" si="68"/>
        <v/>
      </c>
      <c r="V769" s="660" t="str">
        <f t="shared" si="69"/>
        <v/>
      </c>
      <c r="W769" s="660" t="str">
        <f t="shared" si="70"/>
        <v/>
      </c>
      <c r="X769" s="660" t="str">
        <f t="shared" si="71"/>
        <v/>
      </c>
      <c r="Y769" s="660" t="str">
        <f t="shared" si="72"/>
        <v/>
      </c>
    </row>
    <row r="770" spans="1:25" ht="16" x14ac:dyDescent="0.2">
      <c r="A770" s="679"/>
      <c r="B770" s="679"/>
      <c r="C770" s="705"/>
      <c r="D770" s="705"/>
      <c r="E770" s="705"/>
      <c r="F770" s="705"/>
      <c r="S770" s="660"/>
      <c r="T770" s="660" t="str">
        <f t="shared" si="67"/>
        <v/>
      </c>
      <c r="U770" s="660" t="str">
        <f t="shared" si="68"/>
        <v/>
      </c>
      <c r="V770" s="660" t="str">
        <f t="shared" si="69"/>
        <v/>
      </c>
      <c r="W770" s="660" t="str">
        <f t="shared" si="70"/>
        <v/>
      </c>
      <c r="X770" s="660" t="str">
        <f t="shared" si="71"/>
        <v/>
      </c>
      <c r="Y770" s="660" t="str">
        <f t="shared" si="72"/>
        <v/>
      </c>
    </row>
    <row r="771" spans="1:25" ht="16" x14ac:dyDescent="0.2">
      <c r="A771" s="679"/>
      <c r="B771" s="679"/>
      <c r="C771" s="705"/>
      <c r="D771" s="705"/>
      <c r="E771" s="705"/>
      <c r="F771" s="705"/>
      <c r="S771" s="660"/>
      <c r="T771" s="660" t="str">
        <f t="shared" si="67"/>
        <v/>
      </c>
      <c r="U771" s="660" t="str">
        <f t="shared" si="68"/>
        <v/>
      </c>
      <c r="V771" s="660" t="str">
        <f t="shared" si="69"/>
        <v/>
      </c>
      <c r="W771" s="660" t="str">
        <f t="shared" si="70"/>
        <v/>
      </c>
      <c r="X771" s="660" t="str">
        <f t="shared" si="71"/>
        <v/>
      </c>
      <c r="Y771" s="660" t="str">
        <f t="shared" si="72"/>
        <v/>
      </c>
    </row>
    <row r="772" spans="1:25" ht="16" x14ac:dyDescent="0.2">
      <c r="A772" s="679"/>
      <c r="B772" s="679"/>
      <c r="C772" s="705"/>
      <c r="D772" s="705"/>
      <c r="E772" s="705"/>
      <c r="F772" s="705"/>
      <c r="S772" s="660"/>
      <c r="T772" s="660" t="str">
        <f t="shared" ref="T772:T835" si="73">IF(LEN($A772)&gt;=2,LEFT($A772,6),"")</f>
        <v/>
      </c>
      <c r="U772" s="660" t="str">
        <f t="shared" ref="U772:U835" si="74">IF(LEN($A772)&gt;=2,LEFT($A772,5),"")</f>
        <v/>
      </c>
      <c r="V772" s="660" t="str">
        <f t="shared" ref="V772:V835" si="75">IF(LEN($A772)&gt;=2,LEFT($A772,4),"")</f>
        <v/>
      </c>
      <c r="W772" s="660" t="str">
        <f t="shared" ref="W772:W835" si="76">IF(LEN($A772)&gt;=2,LEFT($A772,3),"")</f>
        <v/>
      </c>
      <c r="X772" s="660" t="str">
        <f t="shared" ref="X772:X835" si="77">IF(LEN($A772)&gt;=2,LEFT($A772,2),"")</f>
        <v/>
      </c>
      <c r="Y772" s="660" t="str">
        <f t="shared" ref="Y772:Y835" si="78">IF(LEN($A772)&gt;=2,LEFT($A772,1),"")</f>
        <v/>
      </c>
    </row>
    <row r="773" spans="1:25" ht="16" x14ac:dyDescent="0.2">
      <c r="A773" s="679"/>
      <c r="B773" s="679"/>
      <c r="C773" s="705"/>
      <c r="D773" s="705"/>
      <c r="E773" s="705"/>
      <c r="F773" s="705"/>
      <c r="S773" s="660"/>
      <c r="T773" s="660" t="str">
        <f t="shared" si="73"/>
        <v/>
      </c>
      <c r="U773" s="660" t="str">
        <f t="shared" si="74"/>
        <v/>
      </c>
      <c r="V773" s="660" t="str">
        <f t="shared" si="75"/>
        <v/>
      </c>
      <c r="W773" s="660" t="str">
        <f t="shared" si="76"/>
        <v/>
      </c>
      <c r="X773" s="660" t="str">
        <f t="shared" si="77"/>
        <v/>
      </c>
      <c r="Y773" s="660" t="str">
        <f t="shared" si="78"/>
        <v/>
      </c>
    </row>
    <row r="774" spans="1:25" ht="16" x14ac:dyDescent="0.2">
      <c r="A774" s="679"/>
      <c r="B774" s="679"/>
      <c r="C774" s="705"/>
      <c r="D774" s="705"/>
      <c r="E774" s="705"/>
      <c r="F774" s="705"/>
      <c r="S774" s="660"/>
      <c r="T774" s="660" t="str">
        <f t="shared" si="73"/>
        <v/>
      </c>
      <c r="U774" s="660" t="str">
        <f t="shared" si="74"/>
        <v/>
      </c>
      <c r="V774" s="660" t="str">
        <f t="shared" si="75"/>
        <v/>
      </c>
      <c r="W774" s="660" t="str">
        <f t="shared" si="76"/>
        <v/>
      </c>
      <c r="X774" s="660" t="str">
        <f t="shared" si="77"/>
        <v/>
      </c>
      <c r="Y774" s="660" t="str">
        <f t="shared" si="78"/>
        <v/>
      </c>
    </row>
    <row r="775" spans="1:25" ht="16" x14ac:dyDescent="0.2">
      <c r="A775" s="679"/>
      <c r="B775" s="679"/>
      <c r="C775" s="705"/>
      <c r="D775" s="705"/>
      <c r="E775" s="705"/>
      <c r="F775" s="705"/>
      <c r="S775" s="660"/>
      <c r="T775" s="660" t="str">
        <f t="shared" si="73"/>
        <v/>
      </c>
      <c r="U775" s="660" t="str">
        <f t="shared" si="74"/>
        <v/>
      </c>
      <c r="V775" s="660" t="str">
        <f t="shared" si="75"/>
        <v/>
      </c>
      <c r="W775" s="660" t="str">
        <f t="shared" si="76"/>
        <v/>
      </c>
      <c r="X775" s="660" t="str">
        <f t="shared" si="77"/>
        <v/>
      </c>
      <c r="Y775" s="660" t="str">
        <f t="shared" si="78"/>
        <v/>
      </c>
    </row>
    <row r="776" spans="1:25" ht="16" x14ac:dyDescent="0.2">
      <c r="A776" s="679"/>
      <c r="B776" s="679"/>
      <c r="C776" s="705"/>
      <c r="D776" s="705"/>
      <c r="E776" s="705"/>
      <c r="F776" s="705"/>
      <c r="S776" s="660"/>
      <c r="T776" s="660" t="str">
        <f t="shared" si="73"/>
        <v/>
      </c>
      <c r="U776" s="660" t="str">
        <f t="shared" si="74"/>
        <v/>
      </c>
      <c r="V776" s="660" t="str">
        <f t="shared" si="75"/>
        <v/>
      </c>
      <c r="W776" s="660" t="str">
        <f t="shared" si="76"/>
        <v/>
      </c>
      <c r="X776" s="660" t="str">
        <f t="shared" si="77"/>
        <v/>
      </c>
      <c r="Y776" s="660" t="str">
        <f t="shared" si="78"/>
        <v/>
      </c>
    </row>
    <row r="777" spans="1:25" ht="16" x14ac:dyDescent="0.2">
      <c r="A777" s="679"/>
      <c r="B777" s="679"/>
      <c r="C777" s="705"/>
      <c r="D777" s="705"/>
      <c r="E777" s="705"/>
      <c r="F777" s="705"/>
      <c r="S777" s="660"/>
      <c r="T777" s="660" t="str">
        <f t="shared" si="73"/>
        <v/>
      </c>
      <c r="U777" s="660" t="str">
        <f t="shared" si="74"/>
        <v/>
      </c>
      <c r="V777" s="660" t="str">
        <f t="shared" si="75"/>
        <v/>
      </c>
      <c r="W777" s="660" t="str">
        <f t="shared" si="76"/>
        <v/>
      </c>
      <c r="X777" s="660" t="str">
        <f t="shared" si="77"/>
        <v/>
      </c>
      <c r="Y777" s="660" t="str">
        <f t="shared" si="78"/>
        <v/>
      </c>
    </row>
    <row r="778" spans="1:25" ht="16" x14ac:dyDescent="0.2">
      <c r="A778" s="679"/>
      <c r="B778" s="679"/>
      <c r="C778" s="705"/>
      <c r="D778" s="705"/>
      <c r="E778" s="705"/>
      <c r="F778" s="705"/>
      <c r="S778" s="660"/>
      <c r="T778" s="660" t="str">
        <f t="shared" si="73"/>
        <v/>
      </c>
      <c r="U778" s="660" t="str">
        <f t="shared" si="74"/>
        <v/>
      </c>
      <c r="V778" s="660" t="str">
        <f t="shared" si="75"/>
        <v/>
      </c>
      <c r="W778" s="660" t="str">
        <f t="shared" si="76"/>
        <v/>
      </c>
      <c r="X778" s="660" t="str">
        <f t="shared" si="77"/>
        <v/>
      </c>
      <c r="Y778" s="660" t="str">
        <f t="shared" si="78"/>
        <v/>
      </c>
    </row>
    <row r="779" spans="1:25" ht="16" x14ac:dyDescent="0.2">
      <c r="A779" s="679"/>
      <c r="B779" s="679"/>
      <c r="C779" s="705"/>
      <c r="D779" s="705"/>
      <c r="E779" s="705"/>
      <c r="F779" s="705"/>
      <c r="S779" s="660"/>
      <c r="T779" s="660" t="str">
        <f t="shared" si="73"/>
        <v/>
      </c>
      <c r="U779" s="660" t="str">
        <f t="shared" si="74"/>
        <v/>
      </c>
      <c r="V779" s="660" t="str">
        <f t="shared" si="75"/>
        <v/>
      </c>
      <c r="W779" s="660" t="str">
        <f t="shared" si="76"/>
        <v/>
      </c>
      <c r="X779" s="660" t="str">
        <f t="shared" si="77"/>
        <v/>
      </c>
      <c r="Y779" s="660" t="str">
        <f t="shared" si="78"/>
        <v/>
      </c>
    </row>
    <row r="780" spans="1:25" ht="16" x14ac:dyDescent="0.2">
      <c r="A780" s="679"/>
      <c r="B780" s="679"/>
      <c r="C780" s="705"/>
      <c r="D780" s="705"/>
      <c r="E780" s="705"/>
      <c r="F780" s="705"/>
      <c r="S780" s="660"/>
      <c r="T780" s="660" t="str">
        <f t="shared" si="73"/>
        <v/>
      </c>
      <c r="U780" s="660" t="str">
        <f t="shared" si="74"/>
        <v/>
      </c>
      <c r="V780" s="660" t="str">
        <f t="shared" si="75"/>
        <v/>
      </c>
      <c r="W780" s="660" t="str">
        <f t="shared" si="76"/>
        <v/>
      </c>
      <c r="X780" s="660" t="str">
        <f t="shared" si="77"/>
        <v/>
      </c>
      <c r="Y780" s="660" t="str">
        <f t="shared" si="78"/>
        <v/>
      </c>
    </row>
    <row r="781" spans="1:25" ht="16" x14ac:dyDescent="0.2">
      <c r="A781" s="679"/>
      <c r="B781" s="679"/>
      <c r="C781" s="705"/>
      <c r="D781" s="705"/>
      <c r="E781" s="705"/>
      <c r="F781" s="705"/>
      <c r="S781" s="660"/>
      <c r="T781" s="660" t="str">
        <f t="shared" si="73"/>
        <v/>
      </c>
      <c r="U781" s="660" t="str">
        <f t="shared" si="74"/>
        <v/>
      </c>
      <c r="V781" s="660" t="str">
        <f t="shared" si="75"/>
        <v/>
      </c>
      <c r="W781" s="660" t="str">
        <f t="shared" si="76"/>
        <v/>
      </c>
      <c r="X781" s="660" t="str">
        <f t="shared" si="77"/>
        <v/>
      </c>
      <c r="Y781" s="660" t="str">
        <f t="shared" si="78"/>
        <v/>
      </c>
    </row>
    <row r="782" spans="1:25" ht="16" x14ac:dyDescent="0.2">
      <c r="A782" s="679"/>
      <c r="B782" s="679"/>
      <c r="C782" s="705"/>
      <c r="D782" s="705"/>
      <c r="E782" s="705"/>
      <c r="F782" s="705"/>
      <c r="S782" s="660"/>
      <c r="T782" s="660" t="str">
        <f t="shared" si="73"/>
        <v/>
      </c>
      <c r="U782" s="660" t="str">
        <f t="shared" si="74"/>
        <v/>
      </c>
      <c r="V782" s="660" t="str">
        <f t="shared" si="75"/>
        <v/>
      </c>
      <c r="W782" s="660" t="str">
        <f t="shared" si="76"/>
        <v/>
      </c>
      <c r="X782" s="660" t="str">
        <f t="shared" si="77"/>
        <v/>
      </c>
      <c r="Y782" s="660" t="str">
        <f t="shared" si="78"/>
        <v/>
      </c>
    </row>
    <row r="783" spans="1:25" ht="16" x14ac:dyDescent="0.2">
      <c r="A783" s="679"/>
      <c r="B783" s="679"/>
      <c r="C783" s="705"/>
      <c r="D783" s="705"/>
      <c r="E783" s="705"/>
      <c r="F783" s="705"/>
      <c r="S783" s="660"/>
      <c r="T783" s="660" t="str">
        <f t="shared" si="73"/>
        <v/>
      </c>
      <c r="U783" s="660" t="str">
        <f t="shared" si="74"/>
        <v/>
      </c>
      <c r="V783" s="660" t="str">
        <f t="shared" si="75"/>
        <v/>
      </c>
      <c r="W783" s="660" t="str">
        <f t="shared" si="76"/>
        <v/>
      </c>
      <c r="X783" s="660" t="str">
        <f t="shared" si="77"/>
        <v/>
      </c>
      <c r="Y783" s="660" t="str">
        <f t="shared" si="78"/>
        <v/>
      </c>
    </row>
    <row r="784" spans="1:25" ht="16" x14ac:dyDescent="0.2">
      <c r="A784" s="679"/>
      <c r="B784" s="679"/>
      <c r="C784" s="705"/>
      <c r="D784" s="705"/>
      <c r="E784" s="705"/>
      <c r="F784" s="705"/>
      <c r="S784" s="660"/>
      <c r="T784" s="660" t="str">
        <f t="shared" si="73"/>
        <v/>
      </c>
      <c r="U784" s="660" t="str">
        <f t="shared" si="74"/>
        <v/>
      </c>
      <c r="V784" s="660" t="str">
        <f t="shared" si="75"/>
        <v/>
      </c>
      <c r="W784" s="660" t="str">
        <f t="shared" si="76"/>
        <v/>
      </c>
      <c r="X784" s="660" t="str">
        <f t="shared" si="77"/>
        <v/>
      </c>
      <c r="Y784" s="660" t="str">
        <f t="shared" si="78"/>
        <v/>
      </c>
    </row>
    <row r="785" spans="1:25" ht="16" x14ac:dyDescent="0.2">
      <c r="A785" s="679"/>
      <c r="B785" s="679"/>
      <c r="C785" s="705"/>
      <c r="D785" s="705"/>
      <c r="E785" s="705"/>
      <c r="F785" s="705"/>
      <c r="S785" s="660"/>
      <c r="T785" s="660" t="str">
        <f t="shared" si="73"/>
        <v/>
      </c>
      <c r="U785" s="660" t="str">
        <f t="shared" si="74"/>
        <v/>
      </c>
      <c r="V785" s="660" t="str">
        <f t="shared" si="75"/>
        <v/>
      </c>
      <c r="W785" s="660" t="str">
        <f t="shared" si="76"/>
        <v/>
      </c>
      <c r="X785" s="660" t="str">
        <f t="shared" si="77"/>
        <v/>
      </c>
      <c r="Y785" s="660" t="str">
        <f t="shared" si="78"/>
        <v/>
      </c>
    </row>
    <row r="786" spans="1:25" ht="16" x14ac:dyDescent="0.2">
      <c r="A786" s="679"/>
      <c r="B786" s="679"/>
      <c r="C786" s="705"/>
      <c r="D786" s="705"/>
      <c r="E786" s="705"/>
      <c r="F786" s="705"/>
      <c r="S786" s="660"/>
      <c r="T786" s="660" t="str">
        <f t="shared" si="73"/>
        <v/>
      </c>
      <c r="U786" s="660" t="str">
        <f t="shared" si="74"/>
        <v/>
      </c>
      <c r="V786" s="660" t="str">
        <f t="shared" si="75"/>
        <v/>
      </c>
      <c r="W786" s="660" t="str">
        <f t="shared" si="76"/>
        <v/>
      </c>
      <c r="X786" s="660" t="str">
        <f t="shared" si="77"/>
        <v/>
      </c>
      <c r="Y786" s="660" t="str">
        <f t="shared" si="78"/>
        <v/>
      </c>
    </row>
    <row r="787" spans="1:25" ht="16" x14ac:dyDescent="0.2">
      <c r="A787" s="679"/>
      <c r="B787" s="679"/>
      <c r="C787" s="705"/>
      <c r="D787" s="705"/>
      <c r="E787" s="705"/>
      <c r="F787" s="705"/>
      <c r="S787" s="660"/>
      <c r="T787" s="660" t="str">
        <f t="shared" si="73"/>
        <v/>
      </c>
      <c r="U787" s="660" t="str">
        <f t="shared" si="74"/>
        <v/>
      </c>
      <c r="V787" s="660" t="str">
        <f t="shared" si="75"/>
        <v/>
      </c>
      <c r="W787" s="660" t="str">
        <f t="shared" si="76"/>
        <v/>
      </c>
      <c r="X787" s="660" t="str">
        <f t="shared" si="77"/>
        <v/>
      </c>
      <c r="Y787" s="660" t="str">
        <f t="shared" si="78"/>
        <v/>
      </c>
    </row>
    <row r="788" spans="1:25" ht="16" x14ac:dyDescent="0.2">
      <c r="A788" s="679"/>
      <c r="B788" s="679"/>
      <c r="C788" s="705"/>
      <c r="D788" s="705"/>
      <c r="E788" s="705"/>
      <c r="F788" s="705"/>
      <c r="S788" s="660"/>
      <c r="T788" s="660" t="str">
        <f t="shared" si="73"/>
        <v/>
      </c>
      <c r="U788" s="660" t="str">
        <f t="shared" si="74"/>
        <v/>
      </c>
      <c r="V788" s="660" t="str">
        <f t="shared" si="75"/>
        <v/>
      </c>
      <c r="W788" s="660" t="str">
        <f t="shared" si="76"/>
        <v/>
      </c>
      <c r="X788" s="660" t="str">
        <f t="shared" si="77"/>
        <v/>
      </c>
      <c r="Y788" s="660" t="str">
        <f t="shared" si="78"/>
        <v/>
      </c>
    </row>
    <row r="789" spans="1:25" ht="16" x14ac:dyDescent="0.2">
      <c r="A789" s="679"/>
      <c r="B789" s="679"/>
      <c r="C789" s="705"/>
      <c r="D789" s="705"/>
      <c r="E789" s="705"/>
      <c r="F789" s="705"/>
      <c r="S789" s="660"/>
      <c r="T789" s="660" t="str">
        <f t="shared" si="73"/>
        <v/>
      </c>
      <c r="U789" s="660" t="str">
        <f t="shared" si="74"/>
        <v/>
      </c>
      <c r="V789" s="660" t="str">
        <f t="shared" si="75"/>
        <v/>
      </c>
      <c r="W789" s="660" t="str">
        <f t="shared" si="76"/>
        <v/>
      </c>
      <c r="X789" s="660" t="str">
        <f t="shared" si="77"/>
        <v/>
      </c>
      <c r="Y789" s="660" t="str">
        <f t="shared" si="78"/>
        <v/>
      </c>
    </row>
    <row r="790" spans="1:25" ht="16" x14ac:dyDescent="0.2">
      <c r="A790" s="679"/>
      <c r="B790" s="679"/>
      <c r="C790" s="705"/>
      <c r="D790" s="705"/>
      <c r="E790" s="705"/>
      <c r="F790" s="705"/>
      <c r="S790" s="660"/>
      <c r="T790" s="660" t="str">
        <f t="shared" si="73"/>
        <v/>
      </c>
      <c r="U790" s="660" t="str">
        <f t="shared" si="74"/>
        <v/>
      </c>
      <c r="V790" s="660" t="str">
        <f t="shared" si="75"/>
        <v/>
      </c>
      <c r="W790" s="660" t="str">
        <f t="shared" si="76"/>
        <v/>
      </c>
      <c r="X790" s="660" t="str">
        <f t="shared" si="77"/>
        <v/>
      </c>
      <c r="Y790" s="660" t="str">
        <f t="shared" si="78"/>
        <v/>
      </c>
    </row>
    <row r="791" spans="1:25" ht="16" x14ac:dyDescent="0.2">
      <c r="A791" s="679"/>
      <c r="B791" s="679"/>
      <c r="C791" s="705"/>
      <c r="D791" s="705"/>
      <c r="E791" s="705"/>
      <c r="F791" s="705"/>
      <c r="S791" s="660"/>
      <c r="T791" s="660" t="str">
        <f t="shared" si="73"/>
        <v/>
      </c>
      <c r="U791" s="660" t="str">
        <f t="shared" si="74"/>
        <v/>
      </c>
      <c r="V791" s="660" t="str">
        <f t="shared" si="75"/>
        <v/>
      </c>
      <c r="W791" s="660" t="str">
        <f t="shared" si="76"/>
        <v/>
      </c>
      <c r="X791" s="660" t="str">
        <f t="shared" si="77"/>
        <v/>
      </c>
      <c r="Y791" s="660" t="str">
        <f t="shared" si="78"/>
        <v/>
      </c>
    </row>
    <row r="792" spans="1:25" ht="16" x14ac:dyDescent="0.2">
      <c r="A792" s="679"/>
      <c r="B792" s="679"/>
      <c r="C792" s="705"/>
      <c r="D792" s="705"/>
      <c r="E792" s="705"/>
      <c r="F792" s="705"/>
      <c r="S792" s="660"/>
      <c r="T792" s="660" t="str">
        <f t="shared" si="73"/>
        <v/>
      </c>
      <c r="U792" s="660" t="str">
        <f t="shared" si="74"/>
        <v/>
      </c>
      <c r="V792" s="660" t="str">
        <f t="shared" si="75"/>
        <v/>
      </c>
      <c r="W792" s="660" t="str">
        <f t="shared" si="76"/>
        <v/>
      </c>
      <c r="X792" s="660" t="str">
        <f t="shared" si="77"/>
        <v/>
      </c>
      <c r="Y792" s="660" t="str">
        <f t="shared" si="78"/>
        <v/>
      </c>
    </row>
    <row r="793" spans="1:25" ht="16" x14ac:dyDescent="0.2">
      <c r="A793" s="679"/>
      <c r="B793" s="679"/>
      <c r="C793" s="705"/>
      <c r="D793" s="705"/>
      <c r="E793" s="705"/>
      <c r="F793" s="705"/>
      <c r="S793" s="660"/>
      <c r="T793" s="660" t="str">
        <f t="shared" si="73"/>
        <v/>
      </c>
      <c r="U793" s="660" t="str">
        <f t="shared" si="74"/>
        <v/>
      </c>
      <c r="V793" s="660" t="str">
        <f t="shared" si="75"/>
        <v/>
      </c>
      <c r="W793" s="660" t="str">
        <f t="shared" si="76"/>
        <v/>
      </c>
      <c r="X793" s="660" t="str">
        <f t="shared" si="77"/>
        <v/>
      </c>
      <c r="Y793" s="660" t="str">
        <f t="shared" si="78"/>
        <v/>
      </c>
    </row>
    <row r="794" spans="1:25" ht="16" x14ac:dyDescent="0.2">
      <c r="A794" s="679"/>
      <c r="B794" s="679"/>
      <c r="C794" s="705"/>
      <c r="D794" s="705"/>
      <c r="E794" s="705"/>
      <c r="F794" s="705"/>
      <c r="S794" s="660"/>
      <c r="T794" s="660" t="str">
        <f t="shared" si="73"/>
        <v/>
      </c>
      <c r="U794" s="660" t="str">
        <f t="shared" si="74"/>
        <v/>
      </c>
      <c r="V794" s="660" t="str">
        <f t="shared" si="75"/>
        <v/>
      </c>
      <c r="W794" s="660" t="str">
        <f t="shared" si="76"/>
        <v/>
      </c>
      <c r="X794" s="660" t="str">
        <f t="shared" si="77"/>
        <v/>
      </c>
      <c r="Y794" s="660" t="str">
        <f t="shared" si="78"/>
        <v/>
      </c>
    </row>
    <row r="795" spans="1:25" ht="16" x14ac:dyDescent="0.2">
      <c r="A795" s="679"/>
      <c r="B795" s="679"/>
      <c r="C795" s="705"/>
      <c r="D795" s="705"/>
      <c r="E795" s="705"/>
      <c r="F795" s="705"/>
      <c r="S795" s="660"/>
      <c r="T795" s="660" t="str">
        <f t="shared" si="73"/>
        <v/>
      </c>
      <c r="U795" s="660" t="str">
        <f t="shared" si="74"/>
        <v/>
      </c>
      <c r="V795" s="660" t="str">
        <f t="shared" si="75"/>
        <v/>
      </c>
      <c r="W795" s="660" t="str">
        <f t="shared" si="76"/>
        <v/>
      </c>
      <c r="X795" s="660" t="str">
        <f t="shared" si="77"/>
        <v/>
      </c>
      <c r="Y795" s="660" t="str">
        <f t="shared" si="78"/>
        <v/>
      </c>
    </row>
    <row r="796" spans="1:25" ht="16" x14ac:dyDescent="0.2">
      <c r="A796" s="679"/>
      <c r="B796" s="679"/>
      <c r="C796" s="705"/>
      <c r="D796" s="705"/>
      <c r="E796" s="705"/>
      <c r="F796" s="705"/>
      <c r="S796" s="660"/>
      <c r="T796" s="660" t="str">
        <f t="shared" si="73"/>
        <v/>
      </c>
      <c r="U796" s="660" t="str">
        <f t="shared" si="74"/>
        <v/>
      </c>
      <c r="V796" s="660" t="str">
        <f t="shared" si="75"/>
        <v/>
      </c>
      <c r="W796" s="660" t="str">
        <f t="shared" si="76"/>
        <v/>
      </c>
      <c r="X796" s="660" t="str">
        <f t="shared" si="77"/>
        <v/>
      </c>
      <c r="Y796" s="660" t="str">
        <f t="shared" si="78"/>
        <v/>
      </c>
    </row>
    <row r="797" spans="1:25" ht="16" x14ac:dyDescent="0.2">
      <c r="A797" s="679"/>
      <c r="B797" s="679"/>
      <c r="C797" s="705"/>
      <c r="D797" s="705"/>
      <c r="E797" s="705"/>
      <c r="F797" s="705"/>
      <c r="S797" s="660"/>
      <c r="T797" s="660" t="str">
        <f t="shared" si="73"/>
        <v/>
      </c>
      <c r="U797" s="660" t="str">
        <f t="shared" si="74"/>
        <v/>
      </c>
      <c r="V797" s="660" t="str">
        <f t="shared" si="75"/>
        <v/>
      </c>
      <c r="W797" s="660" t="str">
        <f t="shared" si="76"/>
        <v/>
      </c>
      <c r="X797" s="660" t="str">
        <f t="shared" si="77"/>
        <v/>
      </c>
      <c r="Y797" s="660" t="str">
        <f t="shared" si="78"/>
        <v/>
      </c>
    </row>
    <row r="798" spans="1:25" ht="16" x14ac:dyDescent="0.2">
      <c r="A798" s="679"/>
      <c r="B798" s="679"/>
      <c r="C798" s="705"/>
      <c r="D798" s="705"/>
      <c r="E798" s="705"/>
      <c r="F798" s="705"/>
      <c r="S798" s="660"/>
      <c r="T798" s="660" t="str">
        <f t="shared" si="73"/>
        <v/>
      </c>
      <c r="U798" s="660" t="str">
        <f t="shared" si="74"/>
        <v/>
      </c>
      <c r="V798" s="660" t="str">
        <f t="shared" si="75"/>
        <v/>
      </c>
      <c r="W798" s="660" t="str">
        <f t="shared" si="76"/>
        <v/>
      </c>
      <c r="X798" s="660" t="str">
        <f t="shared" si="77"/>
        <v/>
      </c>
      <c r="Y798" s="660" t="str">
        <f t="shared" si="78"/>
        <v/>
      </c>
    </row>
    <row r="799" spans="1:25" ht="16" x14ac:dyDescent="0.2">
      <c r="A799" s="679"/>
      <c r="B799" s="679"/>
      <c r="C799" s="705"/>
      <c r="D799" s="705"/>
      <c r="E799" s="705"/>
      <c r="F799" s="705"/>
      <c r="S799" s="660"/>
      <c r="T799" s="660" t="str">
        <f t="shared" si="73"/>
        <v/>
      </c>
      <c r="U799" s="660" t="str">
        <f t="shared" si="74"/>
        <v/>
      </c>
      <c r="V799" s="660" t="str">
        <f t="shared" si="75"/>
        <v/>
      </c>
      <c r="W799" s="660" t="str">
        <f t="shared" si="76"/>
        <v/>
      </c>
      <c r="X799" s="660" t="str">
        <f t="shared" si="77"/>
        <v/>
      </c>
      <c r="Y799" s="660" t="str">
        <f t="shared" si="78"/>
        <v/>
      </c>
    </row>
    <row r="800" spans="1:25" ht="16" x14ac:dyDescent="0.2">
      <c r="A800" s="679"/>
      <c r="B800" s="679"/>
      <c r="C800" s="705"/>
      <c r="D800" s="705"/>
      <c r="E800" s="705"/>
      <c r="F800" s="705"/>
      <c r="S800" s="660"/>
      <c r="T800" s="660" t="str">
        <f t="shared" si="73"/>
        <v/>
      </c>
      <c r="U800" s="660" t="str">
        <f t="shared" si="74"/>
        <v/>
      </c>
      <c r="V800" s="660" t="str">
        <f t="shared" si="75"/>
        <v/>
      </c>
      <c r="W800" s="660" t="str">
        <f t="shared" si="76"/>
        <v/>
      </c>
      <c r="X800" s="660" t="str">
        <f t="shared" si="77"/>
        <v/>
      </c>
      <c r="Y800" s="660" t="str">
        <f t="shared" si="78"/>
        <v/>
      </c>
    </row>
    <row r="801" spans="1:25" ht="16" x14ac:dyDescent="0.2">
      <c r="A801" s="679"/>
      <c r="B801" s="679"/>
      <c r="C801" s="705"/>
      <c r="D801" s="705"/>
      <c r="E801" s="705"/>
      <c r="F801" s="705"/>
      <c r="S801" s="660"/>
      <c r="T801" s="660" t="str">
        <f t="shared" si="73"/>
        <v/>
      </c>
      <c r="U801" s="660" t="str">
        <f t="shared" si="74"/>
        <v/>
      </c>
      <c r="V801" s="660" t="str">
        <f t="shared" si="75"/>
        <v/>
      </c>
      <c r="W801" s="660" t="str">
        <f t="shared" si="76"/>
        <v/>
      </c>
      <c r="X801" s="660" t="str">
        <f t="shared" si="77"/>
        <v/>
      </c>
      <c r="Y801" s="660" t="str">
        <f t="shared" si="78"/>
        <v/>
      </c>
    </row>
    <row r="802" spans="1:25" ht="16" x14ac:dyDescent="0.2">
      <c r="A802" s="679"/>
      <c r="B802" s="679"/>
      <c r="C802" s="705"/>
      <c r="D802" s="705"/>
      <c r="E802" s="705"/>
      <c r="F802" s="705"/>
      <c r="S802" s="660"/>
      <c r="T802" s="660" t="str">
        <f t="shared" si="73"/>
        <v/>
      </c>
      <c r="U802" s="660" t="str">
        <f t="shared" si="74"/>
        <v/>
      </c>
      <c r="V802" s="660" t="str">
        <f t="shared" si="75"/>
        <v/>
      </c>
      <c r="W802" s="660" t="str">
        <f t="shared" si="76"/>
        <v/>
      </c>
      <c r="X802" s="660" t="str">
        <f t="shared" si="77"/>
        <v/>
      </c>
      <c r="Y802" s="660" t="str">
        <f t="shared" si="78"/>
        <v/>
      </c>
    </row>
    <row r="803" spans="1:25" ht="16" x14ac:dyDescent="0.2">
      <c r="A803" s="679"/>
      <c r="B803" s="679"/>
      <c r="C803" s="705"/>
      <c r="D803" s="705"/>
      <c r="E803" s="705"/>
      <c r="F803" s="705"/>
      <c r="S803" s="660"/>
      <c r="T803" s="660" t="str">
        <f t="shared" si="73"/>
        <v/>
      </c>
      <c r="U803" s="660" t="str">
        <f t="shared" si="74"/>
        <v/>
      </c>
      <c r="V803" s="660" t="str">
        <f t="shared" si="75"/>
        <v/>
      </c>
      <c r="W803" s="660" t="str">
        <f t="shared" si="76"/>
        <v/>
      </c>
      <c r="X803" s="660" t="str">
        <f t="shared" si="77"/>
        <v/>
      </c>
      <c r="Y803" s="660" t="str">
        <f t="shared" si="78"/>
        <v/>
      </c>
    </row>
    <row r="804" spans="1:25" ht="16" x14ac:dyDescent="0.2">
      <c r="A804" s="679"/>
      <c r="B804" s="679"/>
      <c r="C804" s="705"/>
      <c r="D804" s="705"/>
      <c r="E804" s="705"/>
      <c r="F804" s="705"/>
      <c r="S804" s="660"/>
      <c r="T804" s="660" t="str">
        <f t="shared" si="73"/>
        <v/>
      </c>
      <c r="U804" s="660" t="str">
        <f t="shared" si="74"/>
        <v/>
      </c>
      <c r="V804" s="660" t="str">
        <f t="shared" si="75"/>
        <v/>
      </c>
      <c r="W804" s="660" t="str">
        <f t="shared" si="76"/>
        <v/>
      </c>
      <c r="X804" s="660" t="str">
        <f t="shared" si="77"/>
        <v/>
      </c>
      <c r="Y804" s="660" t="str">
        <f t="shared" si="78"/>
        <v/>
      </c>
    </row>
    <row r="805" spans="1:25" ht="16" x14ac:dyDescent="0.2">
      <c r="A805" s="679"/>
      <c r="B805" s="679"/>
      <c r="C805" s="705"/>
      <c r="D805" s="705"/>
      <c r="E805" s="705"/>
      <c r="F805" s="705"/>
      <c r="S805" s="660"/>
      <c r="T805" s="660" t="str">
        <f t="shared" si="73"/>
        <v/>
      </c>
      <c r="U805" s="660" t="str">
        <f t="shared" si="74"/>
        <v/>
      </c>
      <c r="V805" s="660" t="str">
        <f t="shared" si="75"/>
        <v/>
      </c>
      <c r="W805" s="660" t="str">
        <f t="shared" si="76"/>
        <v/>
      </c>
      <c r="X805" s="660" t="str">
        <f t="shared" si="77"/>
        <v/>
      </c>
      <c r="Y805" s="660" t="str">
        <f t="shared" si="78"/>
        <v/>
      </c>
    </row>
    <row r="806" spans="1:25" ht="16" x14ac:dyDescent="0.2">
      <c r="A806" s="679"/>
      <c r="B806" s="679"/>
      <c r="C806" s="705"/>
      <c r="D806" s="705"/>
      <c r="E806" s="705"/>
      <c r="F806" s="705"/>
      <c r="S806" s="660"/>
      <c r="T806" s="660" t="str">
        <f t="shared" si="73"/>
        <v/>
      </c>
      <c r="U806" s="660" t="str">
        <f t="shared" si="74"/>
        <v/>
      </c>
      <c r="V806" s="660" t="str">
        <f t="shared" si="75"/>
        <v/>
      </c>
      <c r="W806" s="660" t="str">
        <f t="shared" si="76"/>
        <v/>
      </c>
      <c r="X806" s="660" t="str">
        <f t="shared" si="77"/>
        <v/>
      </c>
      <c r="Y806" s="660" t="str">
        <f t="shared" si="78"/>
        <v/>
      </c>
    </row>
    <row r="807" spans="1:25" ht="16" x14ac:dyDescent="0.2">
      <c r="A807" s="679"/>
      <c r="B807" s="679"/>
      <c r="C807" s="705"/>
      <c r="D807" s="705"/>
      <c r="E807" s="705"/>
      <c r="F807" s="705"/>
      <c r="S807" s="660"/>
      <c r="T807" s="660" t="str">
        <f t="shared" si="73"/>
        <v/>
      </c>
      <c r="U807" s="660" t="str">
        <f t="shared" si="74"/>
        <v/>
      </c>
      <c r="V807" s="660" t="str">
        <f t="shared" si="75"/>
        <v/>
      </c>
      <c r="W807" s="660" t="str">
        <f t="shared" si="76"/>
        <v/>
      </c>
      <c r="X807" s="660" t="str">
        <f t="shared" si="77"/>
        <v/>
      </c>
      <c r="Y807" s="660" t="str">
        <f t="shared" si="78"/>
        <v/>
      </c>
    </row>
    <row r="808" spans="1:25" ht="16" x14ac:dyDescent="0.2">
      <c r="A808" s="679"/>
      <c r="B808" s="679"/>
      <c r="C808" s="705"/>
      <c r="D808" s="705"/>
      <c r="E808" s="705"/>
      <c r="F808" s="705"/>
      <c r="S808" s="660"/>
      <c r="T808" s="660" t="str">
        <f t="shared" si="73"/>
        <v/>
      </c>
      <c r="U808" s="660" t="str">
        <f t="shared" si="74"/>
        <v/>
      </c>
      <c r="V808" s="660" t="str">
        <f t="shared" si="75"/>
        <v/>
      </c>
      <c r="W808" s="660" t="str">
        <f t="shared" si="76"/>
        <v/>
      </c>
      <c r="X808" s="660" t="str">
        <f t="shared" si="77"/>
        <v/>
      </c>
      <c r="Y808" s="660" t="str">
        <f t="shared" si="78"/>
        <v/>
      </c>
    </row>
    <row r="809" spans="1:25" ht="16" x14ac:dyDescent="0.2">
      <c r="A809" s="679"/>
      <c r="B809" s="679"/>
      <c r="C809" s="705"/>
      <c r="D809" s="705"/>
      <c r="E809" s="705"/>
      <c r="F809" s="705"/>
      <c r="S809" s="660"/>
      <c r="T809" s="660" t="str">
        <f t="shared" si="73"/>
        <v/>
      </c>
      <c r="U809" s="660" t="str">
        <f t="shared" si="74"/>
        <v/>
      </c>
      <c r="V809" s="660" t="str">
        <f t="shared" si="75"/>
        <v/>
      </c>
      <c r="W809" s="660" t="str">
        <f t="shared" si="76"/>
        <v/>
      </c>
      <c r="X809" s="660" t="str">
        <f t="shared" si="77"/>
        <v/>
      </c>
      <c r="Y809" s="660" t="str">
        <f t="shared" si="78"/>
        <v/>
      </c>
    </row>
    <row r="810" spans="1:25" ht="16" x14ac:dyDescent="0.2">
      <c r="A810" s="679"/>
      <c r="B810" s="679"/>
      <c r="C810" s="705"/>
      <c r="D810" s="705"/>
      <c r="E810" s="705"/>
      <c r="F810" s="705"/>
      <c r="S810" s="660"/>
      <c r="T810" s="660" t="str">
        <f t="shared" si="73"/>
        <v/>
      </c>
      <c r="U810" s="660" t="str">
        <f t="shared" si="74"/>
        <v/>
      </c>
      <c r="V810" s="660" t="str">
        <f t="shared" si="75"/>
        <v/>
      </c>
      <c r="W810" s="660" t="str">
        <f t="shared" si="76"/>
        <v/>
      </c>
      <c r="X810" s="660" t="str">
        <f t="shared" si="77"/>
        <v/>
      </c>
      <c r="Y810" s="660" t="str">
        <f t="shared" si="78"/>
        <v/>
      </c>
    </row>
    <row r="811" spans="1:25" ht="16" x14ac:dyDescent="0.2">
      <c r="A811" s="679"/>
      <c r="B811" s="679"/>
      <c r="C811" s="705"/>
      <c r="D811" s="705"/>
      <c r="E811" s="705"/>
      <c r="F811" s="705"/>
      <c r="S811" s="660"/>
      <c r="T811" s="660" t="str">
        <f t="shared" si="73"/>
        <v/>
      </c>
      <c r="U811" s="660" t="str">
        <f t="shared" si="74"/>
        <v/>
      </c>
      <c r="V811" s="660" t="str">
        <f t="shared" si="75"/>
        <v/>
      </c>
      <c r="W811" s="660" t="str">
        <f t="shared" si="76"/>
        <v/>
      </c>
      <c r="X811" s="660" t="str">
        <f t="shared" si="77"/>
        <v/>
      </c>
      <c r="Y811" s="660" t="str">
        <f t="shared" si="78"/>
        <v/>
      </c>
    </row>
    <row r="812" spans="1:25" ht="16" x14ac:dyDescent="0.2">
      <c r="A812" s="679"/>
      <c r="B812" s="679"/>
      <c r="C812" s="705"/>
      <c r="D812" s="705"/>
      <c r="E812" s="705"/>
      <c r="F812" s="705"/>
      <c r="S812" s="660"/>
      <c r="T812" s="660" t="str">
        <f t="shared" si="73"/>
        <v/>
      </c>
      <c r="U812" s="660" t="str">
        <f t="shared" si="74"/>
        <v/>
      </c>
      <c r="V812" s="660" t="str">
        <f t="shared" si="75"/>
        <v/>
      </c>
      <c r="W812" s="660" t="str">
        <f t="shared" si="76"/>
        <v/>
      </c>
      <c r="X812" s="660" t="str">
        <f t="shared" si="77"/>
        <v/>
      </c>
      <c r="Y812" s="660" t="str">
        <f t="shared" si="78"/>
        <v/>
      </c>
    </row>
    <row r="813" spans="1:25" ht="16" x14ac:dyDescent="0.2">
      <c r="A813" s="679"/>
      <c r="B813" s="679"/>
      <c r="C813" s="705"/>
      <c r="D813" s="705"/>
      <c r="E813" s="705"/>
      <c r="F813" s="705"/>
      <c r="S813" s="660"/>
      <c r="T813" s="660" t="str">
        <f t="shared" si="73"/>
        <v/>
      </c>
      <c r="U813" s="660" t="str">
        <f t="shared" si="74"/>
        <v/>
      </c>
      <c r="V813" s="660" t="str">
        <f t="shared" si="75"/>
        <v/>
      </c>
      <c r="W813" s="660" t="str">
        <f t="shared" si="76"/>
        <v/>
      </c>
      <c r="X813" s="660" t="str">
        <f t="shared" si="77"/>
        <v/>
      </c>
      <c r="Y813" s="660" t="str">
        <f t="shared" si="78"/>
        <v/>
      </c>
    </row>
    <row r="814" spans="1:25" ht="16" x14ac:dyDescent="0.2">
      <c r="A814" s="679"/>
      <c r="B814" s="679"/>
      <c r="C814" s="705"/>
      <c r="D814" s="705"/>
      <c r="E814" s="705"/>
      <c r="F814" s="705"/>
      <c r="S814" s="660"/>
      <c r="T814" s="660" t="str">
        <f t="shared" si="73"/>
        <v/>
      </c>
      <c r="U814" s="660" t="str">
        <f t="shared" si="74"/>
        <v/>
      </c>
      <c r="V814" s="660" t="str">
        <f t="shared" si="75"/>
        <v/>
      </c>
      <c r="W814" s="660" t="str">
        <f t="shared" si="76"/>
        <v/>
      </c>
      <c r="X814" s="660" t="str">
        <f t="shared" si="77"/>
        <v/>
      </c>
      <c r="Y814" s="660" t="str">
        <f t="shared" si="78"/>
        <v/>
      </c>
    </row>
    <row r="815" spans="1:25" ht="16" x14ac:dyDescent="0.2">
      <c r="A815" s="679"/>
      <c r="B815" s="679"/>
      <c r="C815" s="705"/>
      <c r="D815" s="705"/>
      <c r="E815" s="705"/>
      <c r="F815" s="705"/>
      <c r="S815" s="660"/>
      <c r="T815" s="660" t="str">
        <f t="shared" si="73"/>
        <v/>
      </c>
      <c r="U815" s="660" t="str">
        <f t="shared" si="74"/>
        <v/>
      </c>
      <c r="V815" s="660" t="str">
        <f t="shared" si="75"/>
        <v/>
      </c>
      <c r="W815" s="660" t="str">
        <f t="shared" si="76"/>
        <v/>
      </c>
      <c r="X815" s="660" t="str">
        <f t="shared" si="77"/>
        <v/>
      </c>
      <c r="Y815" s="660" t="str">
        <f t="shared" si="78"/>
        <v/>
      </c>
    </row>
    <row r="816" spans="1:25" ht="16" x14ac:dyDescent="0.2">
      <c r="A816" s="679"/>
      <c r="B816" s="679"/>
      <c r="C816" s="705"/>
      <c r="D816" s="705"/>
      <c r="E816" s="705"/>
      <c r="F816" s="705"/>
      <c r="S816" s="660"/>
      <c r="T816" s="660" t="str">
        <f t="shared" si="73"/>
        <v/>
      </c>
      <c r="U816" s="660" t="str">
        <f t="shared" si="74"/>
        <v/>
      </c>
      <c r="V816" s="660" t="str">
        <f t="shared" si="75"/>
        <v/>
      </c>
      <c r="W816" s="660" t="str">
        <f t="shared" si="76"/>
        <v/>
      </c>
      <c r="X816" s="660" t="str">
        <f t="shared" si="77"/>
        <v/>
      </c>
      <c r="Y816" s="660" t="str">
        <f t="shared" si="78"/>
        <v/>
      </c>
    </row>
    <row r="817" spans="1:25" ht="16" x14ac:dyDescent="0.2">
      <c r="A817" s="679"/>
      <c r="B817" s="679"/>
      <c r="C817" s="705"/>
      <c r="D817" s="705"/>
      <c r="E817" s="705"/>
      <c r="F817" s="705"/>
      <c r="S817" s="660"/>
      <c r="T817" s="660" t="str">
        <f t="shared" si="73"/>
        <v/>
      </c>
      <c r="U817" s="660" t="str">
        <f t="shared" si="74"/>
        <v/>
      </c>
      <c r="V817" s="660" t="str">
        <f t="shared" si="75"/>
        <v/>
      </c>
      <c r="W817" s="660" t="str">
        <f t="shared" si="76"/>
        <v/>
      </c>
      <c r="X817" s="660" t="str">
        <f t="shared" si="77"/>
        <v/>
      </c>
      <c r="Y817" s="660" t="str">
        <f t="shared" si="78"/>
        <v/>
      </c>
    </row>
    <row r="818" spans="1:25" ht="16" x14ac:dyDescent="0.2">
      <c r="A818" s="679"/>
      <c r="B818" s="679"/>
      <c r="C818" s="705"/>
      <c r="D818" s="705"/>
      <c r="E818" s="705"/>
      <c r="F818" s="705"/>
      <c r="S818" s="660"/>
      <c r="T818" s="660" t="str">
        <f t="shared" si="73"/>
        <v/>
      </c>
      <c r="U818" s="660" t="str">
        <f t="shared" si="74"/>
        <v/>
      </c>
      <c r="V818" s="660" t="str">
        <f t="shared" si="75"/>
        <v/>
      </c>
      <c r="W818" s="660" t="str">
        <f t="shared" si="76"/>
        <v/>
      </c>
      <c r="X818" s="660" t="str">
        <f t="shared" si="77"/>
        <v/>
      </c>
      <c r="Y818" s="660" t="str">
        <f t="shared" si="78"/>
        <v/>
      </c>
    </row>
    <row r="819" spans="1:25" ht="16" x14ac:dyDescent="0.2">
      <c r="A819" s="679"/>
      <c r="B819" s="679"/>
      <c r="C819" s="705"/>
      <c r="D819" s="705"/>
      <c r="E819" s="705"/>
      <c r="F819" s="705"/>
      <c r="S819" s="660"/>
      <c r="T819" s="660" t="str">
        <f t="shared" si="73"/>
        <v/>
      </c>
      <c r="U819" s="660" t="str">
        <f t="shared" si="74"/>
        <v/>
      </c>
      <c r="V819" s="660" t="str">
        <f t="shared" si="75"/>
        <v/>
      </c>
      <c r="W819" s="660" t="str">
        <f t="shared" si="76"/>
        <v/>
      </c>
      <c r="X819" s="660" t="str">
        <f t="shared" si="77"/>
        <v/>
      </c>
      <c r="Y819" s="660" t="str">
        <f t="shared" si="78"/>
        <v/>
      </c>
    </row>
    <row r="820" spans="1:25" ht="16" x14ac:dyDescent="0.2">
      <c r="A820" s="679"/>
      <c r="B820" s="679"/>
      <c r="C820" s="705"/>
      <c r="D820" s="705"/>
      <c r="E820" s="705"/>
      <c r="F820" s="705"/>
      <c r="S820" s="660"/>
      <c r="T820" s="660" t="str">
        <f t="shared" si="73"/>
        <v/>
      </c>
      <c r="U820" s="660" t="str">
        <f t="shared" si="74"/>
        <v/>
      </c>
      <c r="V820" s="660" t="str">
        <f t="shared" si="75"/>
        <v/>
      </c>
      <c r="W820" s="660" t="str">
        <f t="shared" si="76"/>
        <v/>
      </c>
      <c r="X820" s="660" t="str">
        <f t="shared" si="77"/>
        <v/>
      </c>
      <c r="Y820" s="660" t="str">
        <f t="shared" si="78"/>
        <v/>
      </c>
    </row>
    <row r="821" spans="1:25" ht="16" x14ac:dyDescent="0.2">
      <c r="A821" s="679"/>
      <c r="B821" s="679"/>
      <c r="C821" s="705"/>
      <c r="D821" s="705"/>
      <c r="E821" s="705"/>
      <c r="F821" s="705"/>
      <c r="S821" s="660"/>
      <c r="T821" s="660" t="str">
        <f t="shared" si="73"/>
        <v/>
      </c>
      <c r="U821" s="660" t="str">
        <f t="shared" si="74"/>
        <v/>
      </c>
      <c r="V821" s="660" t="str">
        <f t="shared" si="75"/>
        <v/>
      </c>
      <c r="W821" s="660" t="str">
        <f t="shared" si="76"/>
        <v/>
      </c>
      <c r="X821" s="660" t="str">
        <f t="shared" si="77"/>
        <v/>
      </c>
      <c r="Y821" s="660" t="str">
        <f t="shared" si="78"/>
        <v/>
      </c>
    </row>
    <row r="822" spans="1:25" ht="16" x14ac:dyDescent="0.2">
      <c r="A822" s="679"/>
      <c r="B822" s="679"/>
      <c r="C822" s="705"/>
      <c r="D822" s="705"/>
      <c r="E822" s="705"/>
      <c r="F822" s="705"/>
      <c r="S822" s="660"/>
      <c r="T822" s="660" t="str">
        <f t="shared" si="73"/>
        <v/>
      </c>
      <c r="U822" s="660" t="str">
        <f t="shared" si="74"/>
        <v/>
      </c>
      <c r="V822" s="660" t="str">
        <f t="shared" si="75"/>
        <v/>
      </c>
      <c r="W822" s="660" t="str">
        <f t="shared" si="76"/>
        <v/>
      </c>
      <c r="X822" s="660" t="str">
        <f t="shared" si="77"/>
        <v/>
      </c>
      <c r="Y822" s="660" t="str">
        <f t="shared" si="78"/>
        <v/>
      </c>
    </row>
    <row r="823" spans="1:25" ht="16" x14ac:dyDescent="0.2">
      <c r="A823" s="679"/>
      <c r="B823" s="679"/>
      <c r="C823" s="705"/>
      <c r="D823" s="705"/>
      <c r="E823" s="705"/>
      <c r="F823" s="705"/>
      <c r="S823" s="660"/>
      <c r="T823" s="660" t="str">
        <f t="shared" si="73"/>
        <v/>
      </c>
      <c r="U823" s="660" t="str">
        <f t="shared" si="74"/>
        <v/>
      </c>
      <c r="V823" s="660" t="str">
        <f t="shared" si="75"/>
        <v/>
      </c>
      <c r="W823" s="660" t="str">
        <f t="shared" si="76"/>
        <v/>
      </c>
      <c r="X823" s="660" t="str">
        <f t="shared" si="77"/>
        <v/>
      </c>
      <c r="Y823" s="660" t="str">
        <f t="shared" si="78"/>
        <v/>
      </c>
    </row>
    <row r="824" spans="1:25" ht="16" x14ac:dyDescent="0.2">
      <c r="A824" s="679"/>
      <c r="B824" s="679"/>
      <c r="C824" s="705"/>
      <c r="D824" s="705"/>
      <c r="E824" s="705"/>
      <c r="F824" s="705"/>
      <c r="S824" s="660"/>
      <c r="T824" s="660" t="str">
        <f t="shared" si="73"/>
        <v/>
      </c>
      <c r="U824" s="660" t="str">
        <f t="shared" si="74"/>
        <v/>
      </c>
      <c r="V824" s="660" t="str">
        <f t="shared" si="75"/>
        <v/>
      </c>
      <c r="W824" s="660" t="str">
        <f t="shared" si="76"/>
        <v/>
      </c>
      <c r="X824" s="660" t="str">
        <f t="shared" si="77"/>
        <v/>
      </c>
      <c r="Y824" s="660" t="str">
        <f t="shared" si="78"/>
        <v/>
      </c>
    </row>
    <row r="825" spans="1:25" ht="16" x14ac:dyDescent="0.2">
      <c r="A825" s="679"/>
      <c r="B825" s="679"/>
      <c r="C825" s="705"/>
      <c r="D825" s="705"/>
      <c r="E825" s="705"/>
      <c r="F825" s="705"/>
      <c r="S825" s="660"/>
      <c r="T825" s="660" t="str">
        <f t="shared" si="73"/>
        <v/>
      </c>
      <c r="U825" s="660" t="str">
        <f t="shared" si="74"/>
        <v/>
      </c>
      <c r="V825" s="660" t="str">
        <f t="shared" si="75"/>
        <v/>
      </c>
      <c r="W825" s="660" t="str">
        <f t="shared" si="76"/>
        <v/>
      </c>
      <c r="X825" s="660" t="str">
        <f t="shared" si="77"/>
        <v/>
      </c>
      <c r="Y825" s="660" t="str">
        <f t="shared" si="78"/>
        <v/>
      </c>
    </row>
    <row r="826" spans="1:25" ht="16" x14ac:dyDescent="0.2">
      <c r="A826" s="679"/>
      <c r="B826" s="679"/>
      <c r="C826" s="705"/>
      <c r="D826" s="705"/>
      <c r="E826" s="705"/>
      <c r="F826" s="705"/>
      <c r="S826" s="660"/>
      <c r="T826" s="660" t="str">
        <f t="shared" si="73"/>
        <v/>
      </c>
      <c r="U826" s="660" t="str">
        <f t="shared" si="74"/>
        <v/>
      </c>
      <c r="V826" s="660" t="str">
        <f t="shared" si="75"/>
        <v/>
      </c>
      <c r="W826" s="660" t="str">
        <f t="shared" si="76"/>
        <v/>
      </c>
      <c r="X826" s="660" t="str">
        <f t="shared" si="77"/>
        <v/>
      </c>
      <c r="Y826" s="660" t="str">
        <f t="shared" si="78"/>
        <v/>
      </c>
    </row>
    <row r="827" spans="1:25" ht="16" x14ac:dyDescent="0.2">
      <c r="A827" s="679"/>
      <c r="B827" s="679"/>
      <c r="C827" s="705"/>
      <c r="D827" s="705"/>
      <c r="E827" s="705"/>
      <c r="F827" s="705"/>
      <c r="S827" s="660"/>
      <c r="T827" s="660" t="str">
        <f t="shared" si="73"/>
        <v/>
      </c>
      <c r="U827" s="660" t="str">
        <f t="shared" si="74"/>
        <v/>
      </c>
      <c r="V827" s="660" t="str">
        <f t="shared" si="75"/>
        <v/>
      </c>
      <c r="W827" s="660" t="str">
        <f t="shared" si="76"/>
        <v/>
      </c>
      <c r="X827" s="660" t="str">
        <f t="shared" si="77"/>
        <v/>
      </c>
      <c r="Y827" s="660" t="str">
        <f t="shared" si="78"/>
        <v/>
      </c>
    </row>
    <row r="828" spans="1:25" ht="16" x14ac:dyDescent="0.2">
      <c r="A828" s="679"/>
      <c r="B828" s="679"/>
      <c r="C828" s="705"/>
      <c r="D828" s="705"/>
      <c r="E828" s="705"/>
      <c r="F828" s="705"/>
      <c r="S828" s="660"/>
      <c r="T828" s="660" t="str">
        <f t="shared" si="73"/>
        <v/>
      </c>
      <c r="U828" s="660" t="str">
        <f t="shared" si="74"/>
        <v/>
      </c>
      <c r="V828" s="660" t="str">
        <f t="shared" si="75"/>
        <v/>
      </c>
      <c r="W828" s="660" t="str">
        <f t="shared" si="76"/>
        <v/>
      </c>
      <c r="X828" s="660" t="str">
        <f t="shared" si="77"/>
        <v/>
      </c>
      <c r="Y828" s="660" t="str">
        <f t="shared" si="78"/>
        <v/>
      </c>
    </row>
    <row r="829" spans="1:25" ht="16" x14ac:dyDescent="0.2">
      <c r="A829" s="679"/>
      <c r="B829" s="679"/>
      <c r="C829" s="705"/>
      <c r="D829" s="705"/>
      <c r="E829" s="705"/>
      <c r="F829" s="705"/>
      <c r="S829" s="660"/>
      <c r="T829" s="660" t="str">
        <f t="shared" si="73"/>
        <v/>
      </c>
      <c r="U829" s="660" t="str">
        <f t="shared" si="74"/>
        <v/>
      </c>
      <c r="V829" s="660" t="str">
        <f t="shared" si="75"/>
        <v/>
      </c>
      <c r="W829" s="660" t="str">
        <f t="shared" si="76"/>
        <v/>
      </c>
      <c r="X829" s="660" t="str">
        <f t="shared" si="77"/>
        <v/>
      </c>
      <c r="Y829" s="660" t="str">
        <f t="shared" si="78"/>
        <v/>
      </c>
    </row>
    <row r="830" spans="1:25" ht="16" x14ac:dyDescent="0.2">
      <c r="A830" s="679"/>
      <c r="B830" s="679"/>
      <c r="C830" s="705"/>
      <c r="D830" s="705"/>
      <c r="E830" s="705"/>
      <c r="F830" s="705"/>
      <c r="S830" s="660"/>
      <c r="T830" s="660" t="str">
        <f t="shared" si="73"/>
        <v/>
      </c>
      <c r="U830" s="660" t="str">
        <f t="shared" si="74"/>
        <v/>
      </c>
      <c r="V830" s="660" t="str">
        <f t="shared" si="75"/>
        <v/>
      </c>
      <c r="W830" s="660" t="str">
        <f t="shared" si="76"/>
        <v/>
      </c>
      <c r="X830" s="660" t="str">
        <f t="shared" si="77"/>
        <v/>
      </c>
      <c r="Y830" s="660" t="str">
        <f t="shared" si="78"/>
        <v/>
      </c>
    </row>
    <row r="831" spans="1:25" ht="16" x14ac:dyDescent="0.2">
      <c r="A831" s="679"/>
      <c r="B831" s="679"/>
      <c r="C831" s="705"/>
      <c r="D831" s="705"/>
      <c r="E831" s="705"/>
      <c r="F831" s="705"/>
      <c r="S831" s="660"/>
      <c r="T831" s="660" t="str">
        <f t="shared" si="73"/>
        <v/>
      </c>
      <c r="U831" s="660" t="str">
        <f t="shared" si="74"/>
        <v/>
      </c>
      <c r="V831" s="660" t="str">
        <f t="shared" si="75"/>
        <v/>
      </c>
      <c r="W831" s="660" t="str">
        <f t="shared" si="76"/>
        <v/>
      </c>
      <c r="X831" s="660" t="str">
        <f t="shared" si="77"/>
        <v/>
      </c>
      <c r="Y831" s="660" t="str">
        <f t="shared" si="78"/>
        <v/>
      </c>
    </row>
    <row r="832" spans="1:25" ht="16" x14ac:dyDescent="0.2">
      <c r="A832" s="679"/>
      <c r="B832" s="679"/>
      <c r="C832" s="705"/>
      <c r="D832" s="705"/>
      <c r="E832" s="705"/>
      <c r="F832" s="705"/>
      <c r="S832" s="660"/>
      <c r="T832" s="660" t="str">
        <f t="shared" si="73"/>
        <v/>
      </c>
      <c r="U832" s="660" t="str">
        <f t="shared" si="74"/>
        <v/>
      </c>
      <c r="V832" s="660" t="str">
        <f t="shared" si="75"/>
        <v/>
      </c>
      <c r="W832" s="660" t="str">
        <f t="shared" si="76"/>
        <v/>
      </c>
      <c r="X832" s="660" t="str">
        <f t="shared" si="77"/>
        <v/>
      </c>
      <c r="Y832" s="660" t="str">
        <f t="shared" si="78"/>
        <v/>
      </c>
    </row>
    <row r="833" spans="1:25" ht="16" x14ac:dyDescent="0.2">
      <c r="A833" s="679"/>
      <c r="B833" s="679"/>
      <c r="C833" s="705"/>
      <c r="D833" s="705"/>
      <c r="E833" s="705"/>
      <c r="F833" s="705"/>
      <c r="S833" s="660"/>
      <c r="T833" s="660" t="str">
        <f t="shared" si="73"/>
        <v/>
      </c>
      <c r="U833" s="660" t="str">
        <f t="shared" si="74"/>
        <v/>
      </c>
      <c r="V833" s="660" t="str">
        <f t="shared" si="75"/>
        <v/>
      </c>
      <c r="W833" s="660" t="str">
        <f t="shared" si="76"/>
        <v/>
      </c>
      <c r="X833" s="660" t="str">
        <f t="shared" si="77"/>
        <v/>
      </c>
      <c r="Y833" s="660" t="str">
        <f t="shared" si="78"/>
        <v/>
      </c>
    </row>
    <row r="834" spans="1:25" ht="16" x14ac:dyDescent="0.2">
      <c r="A834" s="679"/>
      <c r="B834" s="679"/>
      <c r="C834" s="705"/>
      <c r="D834" s="705"/>
      <c r="E834" s="705"/>
      <c r="F834" s="705"/>
      <c r="S834" s="660"/>
      <c r="T834" s="660" t="str">
        <f t="shared" si="73"/>
        <v/>
      </c>
      <c r="U834" s="660" t="str">
        <f t="shared" si="74"/>
        <v/>
      </c>
      <c r="V834" s="660" t="str">
        <f t="shared" si="75"/>
        <v/>
      </c>
      <c r="W834" s="660" t="str">
        <f t="shared" si="76"/>
        <v/>
      </c>
      <c r="X834" s="660" t="str">
        <f t="shared" si="77"/>
        <v/>
      </c>
      <c r="Y834" s="660" t="str">
        <f t="shared" si="78"/>
        <v/>
      </c>
    </row>
    <row r="835" spans="1:25" ht="16" x14ac:dyDescent="0.2">
      <c r="A835" s="679"/>
      <c r="B835" s="679"/>
      <c r="C835" s="705"/>
      <c r="D835" s="705"/>
      <c r="E835" s="705"/>
      <c r="F835" s="705"/>
      <c r="S835" s="660"/>
      <c r="T835" s="660" t="str">
        <f t="shared" si="73"/>
        <v/>
      </c>
      <c r="U835" s="660" t="str">
        <f t="shared" si="74"/>
        <v/>
      </c>
      <c r="V835" s="660" t="str">
        <f t="shared" si="75"/>
        <v/>
      </c>
      <c r="W835" s="660" t="str">
        <f t="shared" si="76"/>
        <v/>
      </c>
      <c r="X835" s="660" t="str">
        <f t="shared" si="77"/>
        <v/>
      </c>
      <c r="Y835" s="660" t="str">
        <f t="shared" si="78"/>
        <v/>
      </c>
    </row>
    <row r="836" spans="1:25" ht="16" x14ac:dyDescent="0.2">
      <c r="A836" s="679"/>
      <c r="B836" s="679"/>
      <c r="C836" s="705"/>
      <c r="D836" s="705"/>
      <c r="E836" s="705"/>
      <c r="F836" s="705"/>
      <c r="S836" s="660"/>
      <c r="T836" s="660" t="str">
        <f t="shared" ref="T836:T899" si="79">IF(LEN($A836)&gt;=2,LEFT($A836,6),"")</f>
        <v/>
      </c>
      <c r="U836" s="660" t="str">
        <f t="shared" ref="U836:U899" si="80">IF(LEN($A836)&gt;=2,LEFT($A836,5),"")</f>
        <v/>
      </c>
      <c r="V836" s="660" t="str">
        <f t="shared" ref="V836:V899" si="81">IF(LEN($A836)&gt;=2,LEFT($A836,4),"")</f>
        <v/>
      </c>
      <c r="W836" s="660" t="str">
        <f t="shared" ref="W836:W899" si="82">IF(LEN($A836)&gt;=2,LEFT($A836,3),"")</f>
        <v/>
      </c>
      <c r="X836" s="660" t="str">
        <f t="shared" ref="X836:X899" si="83">IF(LEN($A836)&gt;=2,LEFT($A836,2),"")</f>
        <v/>
      </c>
      <c r="Y836" s="660" t="str">
        <f t="shared" ref="Y836:Y899" si="84">IF(LEN($A836)&gt;=2,LEFT($A836,1),"")</f>
        <v/>
      </c>
    </row>
    <row r="837" spans="1:25" ht="16" x14ac:dyDescent="0.2">
      <c r="A837" s="679"/>
      <c r="B837" s="679"/>
      <c r="C837" s="705"/>
      <c r="D837" s="705"/>
      <c r="E837" s="705"/>
      <c r="F837" s="705"/>
      <c r="S837" s="660"/>
      <c r="T837" s="660" t="str">
        <f t="shared" si="79"/>
        <v/>
      </c>
      <c r="U837" s="660" t="str">
        <f t="shared" si="80"/>
        <v/>
      </c>
      <c r="V837" s="660" t="str">
        <f t="shared" si="81"/>
        <v/>
      </c>
      <c r="W837" s="660" t="str">
        <f t="shared" si="82"/>
        <v/>
      </c>
      <c r="X837" s="660" t="str">
        <f t="shared" si="83"/>
        <v/>
      </c>
      <c r="Y837" s="660" t="str">
        <f t="shared" si="84"/>
        <v/>
      </c>
    </row>
    <row r="838" spans="1:25" ht="16" x14ac:dyDescent="0.2">
      <c r="A838" s="679"/>
      <c r="B838" s="679"/>
      <c r="C838" s="705"/>
      <c r="D838" s="705"/>
      <c r="E838" s="705"/>
      <c r="F838" s="705"/>
      <c r="S838" s="660"/>
      <c r="T838" s="660" t="str">
        <f t="shared" si="79"/>
        <v/>
      </c>
      <c r="U838" s="660" t="str">
        <f t="shared" si="80"/>
        <v/>
      </c>
      <c r="V838" s="660" t="str">
        <f t="shared" si="81"/>
        <v/>
      </c>
      <c r="W838" s="660" t="str">
        <f t="shared" si="82"/>
        <v/>
      </c>
      <c r="X838" s="660" t="str">
        <f t="shared" si="83"/>
        <v/>
      </c>
      <c r="Y838" s="660" t="str">
        <f t="shared" si="84"/>
        <v/>
      </c>
    </row>
    <row r="839" spans="1:25" ht="16" x14ac:dyDescent="0.2">
      <c r="A839" s="679"/>
      <c r="B839" s="679"/>
      <c r="C839" s="705"/>
      <c r="D839" s="705"/>
      <c r="E839" s="705"/>
      <c r="F839" s="705"/>
      <c r="S839" s="660"/>
      <c r="T839" s="660" t="str">
        <f t="shared" si="79"/>
        <v/>
      </c>
      <c r="U839" s="660" t="str">
        <f t="shared" si="80"/>
        <v/>
      </c>
      <c r="V839" s="660" t="str">
        <f t="shared" si="81"/>
        <v/>
      </c>
      <c r="W839" s="660" t="str">
        <f t="shared" si="82"/>
        <v/>
      </c>
      <c r="X839" s="660" t="str">
        <f t="shared" si="83"/>
        <v/>
      </c>
      <c r="Y839" s="660" t="str">
        <f t="shared" si="84"/>
        <v/>
      </c>
    </row>
    <row r="840" spans="1:25" ht="16" x14ac:dyDescent="0.2">
      <c r="A840" s="679"/>
      <c r="B840" s="679"/>
      <c r="C840" s="705"/>
      <c r="D840" s="705"/>
      <c r="E840" s="705"/>
      <c r="F840" s="705"/>
      <c r="S840" s="660"/>
      <c r="T840" s="660" t="str">
        <f t="shared" si="79"/>
        <v/>
      </c>
      <c r="U840" s="660" t="str">
        <f t="shared" si="80"/>
        <v/>
      </c>
      <c r="V840" s="660" t="str">
        <f t="shared" si="81"/>
        <v/>
      </c>
      <c r="W840" s="660" t="str">
        <f t="shared" si="82"/>
        <v/>
      </c>
      <c r="X840" s="660" t="str">
        <f t="shared" si="83"/>
        <v/>
      </c>
      <c r="Y840" s="660" t="str">
        <f t="shared" si="84"/>
        <v/>
      </c>
    </row>
    <row r="841" spans="1:25" ht="16" x14ac:dyDescent="0.2">
      <c r="A841" s="679"/>
      <c r="B841" s="679"/>
      <c r="C841" s="705"/>
      <c r="D841" s="705"/>
      <c r="E841" s="705"/>
      <c r="F841" s="705"/>
      <c r="S841" s="660"/>
      <c r="T841" s="660" t="str">
        <f t="shared" si="79"/>
        <v/>
      </c>
      <c r="U841" s="660" t="str">
        <f t="shared" si="80"/>
        <v/>
      </c>
      <c r="V841" s="660" t="str">
        <f t="shared" si="81"/>
        <v/>
      </c>
      <c r="W841" s="660" t="str">
        <f t="shared" si="82"/>
        <v/>
      </c>
      <c r="X841" s="660" t="str">
        <f t="shared" si="83"/>
        <v/>
      </c>
      <c r="Y841" s="660" t="str">
        <f t="shared" si="84"/>
        <v/>
      </c>
    </row>
    <row r="842" spans="1:25" ht="16" x14ac:dyDescent="0.2">
      <c r="A842" s="679"/>
      <c r="B842" s="679"/>
      <c r="C842" s="705"/>
      <c r="D842" s="705"/>
      <c r="E842" s="705"/>
      <c r="F842" s="705"/>
      <c r="S842" s="660"/>
      <c r="T842" s="660" t="str">
        <f t="shared" si="79"/>
        <v/>
      </c>
      <c r="U842" s="660" t="str">
        <f t="shared" si="80"/>
        <v/>
      </c>
      <c r="V842" s="660" t="str">
        <f t="shared" si="81"/>
        <v/>
      </c>
      <c r="W842" s="660" t="str">
        <f t="shared" si="82"/>
        <v/>
      </c>
      <c r="X842" s="660" t="str">
        <f t="shared" si="83"/>
        <v/>
      </c>
      <c r="Y842" s="660" t="str">
        <f t="shared" si="84"/>
        <v/>
      </c>
    </row>
    <row r="843" spans="1:25" ht="16" x14ac:dyDescent="0.2">
      <c r="A843" s="679"/>
      <c r="B843" s="679"/>
      <c r="C843" s="705"/>
      <c r="D843" s="705"/>
      <c r="E843" s="705"/>
      <c r="F843" s="705"/>
      <c r="S843" s="660"/>
      <c r="T843" s="660" t="str">
        <f t="shared" si="79"/>
        <v/>
      </c>
      <c r="U843" s="660" t="str">
        <f t="shared" si="80"/>
        <v/>
      </c>
      <c r="V843" s="660" t="str">
        <f t="shared" si="81"/>
        <v/>
      </c>
      <c r="W843" s="660" t="str">
        <f t="shared" si="82"/>
        <v/>
      </c>
      <c r="X843" s="660" t="str">
        <f t="shared" si="83"/>
        <v/>
      </c>
      <c r="Y843" s="660" t="str">
        <f t="shared" si="84"/>
        <v/>
      </c>
    </row>
    <row r="844" spans="1:25" ht="16" x14ac:dyDescent="0.2">
      <c r="A844" s="679"/>
      <c r="B844" s="679"/>
      <c r="C844" s="705"/>
      <c r="D844" s="705"/>
      <c r="E844" s="705"/>
      <c r="F844" s="705"/>
      <c r="S844" s="660"/>
      <c r="T844" s="660" t="str">
        <f t="shared" si="79"/>
        <v/>
      </c>
      <c r="U844" s="660" t="str">
        <f t="shared" si="80"/>
        <v/>
      </c>
      <c r="V844" s="660" t="str">
        <f t="shared" si="81"/>
        <v/>
      </c>
      <c r="W844" s="660" t="str">
        <f t="shared" si="82"/>
        <v/>
      </c>
      <c r="X844" s="660" t="str">
        <f t="shared" si="83"/>
        <v/>
      </c>
      <c r="Y844" s="660" t="str">
        <f t="shared" si="84"/>
        <v/>
      </c>
    </row>
    <row r="845" spans="1:25" ht="16" x14ac:dyDescent="0.2">
      <c r="A845" s="679"/>
      <c r="B845" s="679"/>
      <c r="C845" s="705"/>
      <c r="D845" s="705"/>
      <c r="E845" s="705"/>
      <c r="F845" s="705"/>
      <c r="S845" s="660"/>
      <c r="T845" s="660" t="str">
        <f t="shared" si="79"/>
        <v/>
      </c>
      <c r="U845" s="660" t="str">
        <f t="shared" si="80"/>
        <v/>
      </c>
      <c r="V845" s="660" t="str">
        <f t="shared" si="81"/>
        <v/>
      </c>
      <c r="W845" s="660" t="str">
        <f t="shared" si="82"/>
        <v/>
      </c>
      <c r="X845" s="660" t="str">
        <f t="shared" si="83"/>
        <v/>
      </c>
      <c r="Y845" s="660" t="str">
        <f t="shared" si="84"/>
        <v/>
      </c>
    </row>
    <row r="846" spans="1:25" ht="16" x14ac:dyDescent="0.2">
      <c r="A846" s="679"/>
      <c r="B846" s="679"/>
      <c r="C846" s="705"/>
      <c r="D846" s="705"/>
      <c r="E846" s="705"/>
      <c r="F846" s="705"/>
      <c r="S846" s="660"/>
      <c r="T846" s="660" t="str">
        <f t="shared" si="79"/>
        <v/>
      </c>
      <c r="U846" s="660" t="str">
        <f t="shared" si="80"/>
        <v/>
      </c>
      <c r="V846" s="660" t="str">
        <f t="shared" si="81"/>
        <v/>
      </c>
      <c r="W846" s="660" t="str">
        <f t="shared" si="82"/>
        <v/>
      </c>
      <c r="X846" s="660" t="str">
        <f t="shared" si="83"/>
        <v/>
      </c>
      <c r="Y846" s="660" t="str">
        <f t="shared" si="84"/>
        <v/>
      </c>
    </row>
    <row r="847" spans="1:25" ht="16" x14ac:dyDescent="0.2">
      <c r="A847" s="679"/>
      <c r="B847" s="679"/>
      <c r="C847" s="705"/>
      <c r="D847" s="705"/>
      <c r="E847" s="705"/>
      <c r="F847" s="705"/>
      <c r="S847" s="660"/>
      <c r="T847" s="660" t="str">
        <f t="shared" si="79"/>
        <v/>
      </c>
      <c r="U847" s="660" t="str">
        <f t="shared" si="80"/>
        <v/>
      </c>
      <c r="V847" s="660" t="str">
        <f t="shared" si="81"/>
        <v/>
      </c>
      <c r="W847" s="660" t="str">
        <f t="shared" si="82"/>
        <v/>
      </c>
      <c r="X847" s="660" t="str">
        <f t="shared" si="83"/>
        <v/>
      </c>
      <c r="Y847" s="660" t="str">
        <f t="shared" si="84"/>
        <v/>
      </c>
    </row>
    <row r="848" spans="1:25" ht="16" x14ac:dyDescent="0.2">
      <c r="A848" s="679"/>
      <c r="B848" s="679"/>
      <c r="C848" s="705"/>
      <c r="D848" s="705"/>
      <c r="E848" s="705"/>
      <c r="F848" s="705"/>
      <c r="S848" s="660"/>
      <c r="T848" s="660" t="str">
        <f t="shared" si="79"/>
        <v/>
      </c>
      <c r="U848" s="660" t="str">
        <f t="shared" si="80"/>
        <v/>
      </c>
      <c r="V848" s="660" t="str">
        <f t="shared" si="81"/>
        <v/>
      </c>
      <c r="W848" s="660" t="str">
        <f t="shared" si="82"/>
        <v/>
      </c>
      <c r="X848" s="660" t="str">
        <f t="shared" si="83"/>
        <v/>
      </c>
      <c r="Y848" s="660" t="str">
        <f t="shared" si="84"/>
        <v/>
      </c>
    </row>
    <row r="849" spans="1:25" ht="16" x14ac:dyDescent="0.2">
      <c r="A849" s="679"/>
      <c r="B849" s="679"/>
      <c r="C849" s="705"/>
      <c r="D849" s="705"/>
      <c r="E849" s="705"/>
      <c r="F849" s="705"/>
      <c r="S849" s="660"/>
      <c r="T849" s="660" t="str">
        <f t="shared" si="79"/>
        <v/>
      </c>
      <c r="U849" s="660" t="str">
        <f t="shared" si="80"/>
        <v/>
      </c>
      <c r="V849" s="660" t="str">
        <f t="shared" si="81"/>
        <v/>
      </c>
      <c r="W849" s="660" t="str">
        <f t="shared" si="82"/>
        <v/>
      </c>
      <c r="X849" s="660" t="str">
        <f t="shared" si="83"/>
        <v/>
      </c>
      <c r="Y849" s="660" t="str">
        <f t="shared" si="84"/>
        <v/>
      </c>
    </row>
    <row r="850" spans="1:25" ht="16" x14ac:dyDescent="0.2">
      <c r="A850" s="679"/>
      <c r="B850" s="679"/>
      <c r="C850" s="705"/>
      <c r="D850" s="705"/>
      <c r="E850" s="705"/>
      <c r="F850" s="705"/>
      <c r="S850" s="660"/>
      <c r="T850" s="660" t="str">
        <f t="shared" si="79"/>
        <v/>
      </c>
      <c r="U850" s="660" t="str">
        <f t="shared" si="80"/>
        <v/>
      </c>
      <c r="V850" s="660" t="str">
        <f t="shared" si="81"/>
        <v/>
      </c>
      <c r="W850" s="660" t="str">
        <f t="shared" si="82"/>
        <v/>
      </c>
      <c r="X850" s="660" t="str">
        <f t="shared" si="83"/>
        <v/>
      </c>
      <c r="Y850" s="660" t="str">
        <f t="shared" si="84"/>
        <v/>
      </c>
    </row>
    <row r="851" spans="1:25" ht="16" x14ac:dyDescent="0.2">
      <c r="A851" s="679"/>
      <c r="B851" s="679"/>
      <c r="C851" s="705"/>
      <c r="D851" s="705"/>
      <c r="E851" s="705"/>
      <c r="F851" s="705"/>
      <c r="S851" s="660"/>
      <c r="T851" s="660" t="str">
        <f t="shared" si="79"/>
        <v/>
      </c>
      <c r="U851" s="660" t="str">
        <f t="shared" si="80"/>
        <v/>
      </c>
      <c r="V851" s="660" t="str">
        <f t="shared" si="81"/>
        <v/>
      </c>
      <c r="W851" s="660" t="str">
        <f t="shared" si="82"/>
        <v/>
      </c>
      <c r="X851" s="660" t="str">
        <f t="shared" si="83"/>
        <v/>
      </c>
      <c r="Y851" s="660" t="str">
        <f t="shared" si="84"/>
        <v/>
      </c>
    </row>
    <row r="852" spans="1:25" ht="16" x14ac:dyDescent="0.2">
      <c r="A852" s="679"/>
      <c r="B852" s="679"/>
      <c r="C852" s="705"/>
      <c r="D852" s="705"/>
      <c r="E852" s="705"/>
      <c r="F852" s="705"/>
      <c r="S852" s="660"/>
      <c r="T852" s="660" t="str">
        <f t="shared" si="79"/>
        <v/>
      </c>
      <c r="U852" s="660" t="str">
        <f t="shared" si="80"/>
        <v/>
      </c>
      <c r="V852" s="660" t="str">
        <f t="shared" si="81"/>
        <v/>
      </c>
      <c r="W852" s="660" t="str">
        <f t="shared" si="82"/>
        <v/>
      </c>
      <c r="X852" s="660" t="str">
        <f t="shared" si="83"/>
        <v/>
      </c>
      <c r="Y852" s="660" t="str">
        <f t="shared" si="84"/>
        <v/>
      </c>
    </row>
    <row r="853" spans="1:25" ht="16" x14ac:dyDescent="0.2">
      <c r="A853" s="679"/>
      <c r="B853" s="679"/>
      <c r="C853" s="705"/>
      <c r="D853" s="705"/>
      <c r="E853" s="705"/>
      <c r="F853" s="705"/>
      <c r="S853" s="660"/>
      <c r="T853" s="660" t="str">
        <f t="shared" si="79"/>
        <v/>
      </c>
      <c r="U853" s="660" t="str">
        <f t="shared" si="80"/>
        <v/>
      </c>
      <c r="V853" s="660" t="str">
        <f t="shared" si="81"/>
        <v/>
      </c>
      <c r="W853" s="660" t="str">
        <f t="shared" si="82"/>
        <v/>
      </c>
      <c r="X853" s="660" t="str">
        <f t="shared" si="83"/>
        <v/>
      </c>
      <c r="Y853" s="660" t="str">
        <f t="shared" si="84"/>
        <v/>
      </c>
    </row>
    <row r="854" spans="1:25" ht="16" x14ac:dyDescent="0.2">
      <c r="A854" s="679"/>
      <c r="B854" s="679"/>
      <c r="C854" s="705"/>
      <c r="D854" s="705"/>
      <c r="E854" s="705"/>
      <c r="F854" s="705"/>
      <c r="S854" s="660"/>
      <c r="T854" s="660" t="str">
        <f t="shared" si="79"/>
        <v/>
      </c>
      <c r="U854" s="660" t="str">
        <f t="shared" si="80"/>
        <v/>
      </c>
      <c r="V854" s="660" t="str">
        <f t="shared" si="81"/>
        <v/>
      </c>
      <c r="W854" s="660" t="str">
        <f t="shared" si="82"/>
        <v/>
      </c>
      <c r="X854" s="660" t="str">
        <f t="shared" si="83"/>
        <v/>
      </c>
      <c r="Y854" s="660" t="str">
        <f t="shared" si="84"/>
        <v/>
      </c>
    </row>
    <row r="855" spans="1:25" ht="16" x14ac:dyDescent="0.2">
      <c r="A855" s="679"/>
      <c r="B855" s="679"/>
      <c r="C855" s="705"/>
      <c r="D855" s="705"/>
      <c r="E855" s="705"/>
      <c r="F855" s="705"/>
      <c r="S855" s="660"/>
      <c r="T855" s="660" t="str">
        <f t="shared" si="79"/>
        <v/>
      </c>
      <c r="U855" s="660" t="str">
        <f t="shared" si="80"/>
        <v/>
      </c>
      <c r="V855" s="660" t="str">
        <f t="shared" si="81"/>
        <v/>
      </c>
      <c r="W855" s="660" t="str">
        <f t="shared" si="82"/>
        <v/>
      </c>
      <c r="X855" s="660" t="str">
        <f t="shared" si="83"/>
        <v/>
      </c>
      <c r="Y855" s="660" t="str">
        <f t="shared" si="84"/>
        <v/>
      </c>
    </row>
    <row r="856" spans="1:25" ht="16" x14ac:dyDescent="0.2">
      <c r="A856" s="679"/>
      <c r="B856" s="679"/>
      <c r="C856" s="705"/>
      <c r="D856" s="705"/>
      <c r="E856" s="705"/>
      <c r="F856" s="705"/>
      <c r="S856" s="660"/>
      <c r="T856" s="660" t="str">
        <f t="shared" si="79"/>
        <v/>
      </c>
      <c r="U856" s="660" t="str">
        <f t="shared" si="80"/>
        <v/>
      </c>
      <c r="V856" s="660" t="str">
        <f t="shared" si="81"/>
        <v/>
      </c>
      <c r="W856" s="660" t="str">
        <f t="shared" si="82"/>
        <v/>
      </c>
      <c r="X856" s="660" t="str">
        <f t="shared" si="83"/>
        <v/>
      </c>
      <c r="Y856" s="660" t="str">
        <f t="shared" si="84"/>
        <v/>
      </c>
    </row>
    <row r="857" spans="1:25" ht="16" x14ac:dyDescent="0.2">
      <c r="A857" s="679"/>
      <c r="B857" s="679"/>
      <c r="C857" s="705"/>
      <c r="D857" s="705"/>
      <c r="E857" s="705"/>
      <c r="F857" s="705"/>
      <c r="S857" s="660"/>
      <c r="T857" s="660" t="str">
        <f t="shared" si="79"/>
        <v/>
      </c>
      <c r="U857" s="660" t="str">
        <f t="shared" si="80"/>
        <v/>
      </c>
      <c r="V857" s="660" t="str">
        <f t="shared" si="81"/>
        <v/>
      </c>
      <c r="W857" s="660" t="str">
        <f t="shared" si="82"/>
        <v/>
      </c>
      <c r="X857" s="660" t="str">
        <f t="shared" si="83"/>
        <v/>
      </c>
      <c r="Y857" s="660" t="str">
        <f t="shared" si="84"/>
        <v/>
      </c>
    </row>
    <row r="858" spans="1:25" ht="16" x14ac:dyDescent="0.2">
      <c r="A858" s="679"/>
      <c r="B858" s="679"/>
      <c r="C858" s="705"/>
      <c r="D858" s="705"/>
      <c r="E858" s="705"/>
      <c r="F858" s="705"/>
      <c r="S858" s="660"/>
      <c r="T858" s="660" t="str">
        <f t="shared" si="79"/>
        <v/>
      </c>
      <c r="U858" s="660" t="str">
        <f t="shared" si="80"/>
        <v/>
      </c>
      <c r="V858" s="660" t="str">
        <f t="shared" si="81"/>
        <v/>
      </c>
      <c r="W858" s="660" t="str">
        <f t="shared" si="82"/>
        <v/>
      </c>
      <c r="X858" s="660" t="str">
        <f t="shared" si="83"/>
        <v/>
      </c>
      <c r="Y858" s="660" t="str">
        <f t="shared" si="84"/>
        <v/>
      </c>
    </row>
    <row r="859" spans="1:25" ht="16" x14ac:dyDescent="0.2">
      <c r="A859" s="679"/>
      <c r="B859" s="679"/>
      <c r="C859" s="705"/>
      <c r="D859" s="705"/>
      <c r="E859" s="705"/>
      <c r="F859" s="705"/>
      <c r="S859" s="660"/>
      <c r="T859" s="660" t="str">
        <f t="shared" si="79"/>
        <v/>
      </c>
      <c r="U859" s="660" t="str">
        <f t="shared" si="80"/>
        <v/>
      </c>
      <c r="V859" s="660" t="str">
        <f t="shared" si="81"/>
        <v/>
      </c>
      <c r="W859" s="660" t="str">
        <f t="shared" si="82"/>
        <v/>
      </c>
      <c r="X859" s="660" t="str">
        <f t="shared" si="83"/>
        <v/>
      </c>
      <c r="Y859" s="660" t="str">
        <f t="shared" si="84"/>
        <v/>
      </c>
    </row>
    <row r="860" spans="1:25" ht="16" x14ac:dyDescent="0.2">
      <c r="A860" s="679"/>
      <c r="B860" s="679"/>
      <c r="C860" s="705"/>
      <c r="D860" s="705"/>
      <c r="E860" s="705"/>
      <c r="F860" s="705"/>
      <c r="S860" s="660"/>
      <c r="T860" s="660" t="str">
        <f t="shared" si="79"/>
        <v/>
      </c>
      <c r="U860" s="660" t="str">
        <f t="shared" si="80"/>
        <v/>
      </c>
      <c r="V860" s="660" t="str">
        <f t="shared" si="81"/>
        <v/>
      </c>
      <c r="W860" s="660" t="str">
        <f t="shared" si="82"/>
        <v/>
      </c>
      <c r="X860" s="660" t="str">
        <f t="shared" si="83"/>
        <v/>
      </c>
      <c r="Y860" s="660" t="str">
        <f t="shared" si="84"/>
        <v/>
      </c>
    </row>
    <row r="861" spans="1:25" ht="16" x14ac:dyDescent="0.2">
      <c r="A861" s="679"/>
      <c r="B861" s="679"/>
      <c r="C861" s="705"/>
      <c r="D861" s="705"/>
      <c r="E861" s="705"/>
      <c r="F861" s="705"/>
      <c r="S861" s="660"/>
      <c r="T861" s="660" t="str">
        <f t="shared" si="79"/>
        <v/>
      </c>
      <c r="U861" s="660" t="str">
        <f t="shared" si="80"/>
        <v/>
      </c>
      <c r="V861" s="660" t="str">
        <f t="shared" si="81"/>
        <v/>
      </c>
      <c r="W861" s="660" t="str">
        <f t="shared" si="82"/>
        <v/>
      </c>
      <c r="X861" s="660" t="str">
        <f t="shared" si="83"/>
        <v/>
      </c>
      <c r="Y861" s="660" t="str">
        <f t="shared" si="84"/>
        <v/>
      </c>
    </row>
    <row r="862" spans="1:25" ht="16" x14ac:dyDescent="0.2">
      <c r="A862" s="679"/>
      <c r="B862" s="679"/>
      <c r="C862" s="705"/>
      <c r="D862" s="705"/>
      <c r="E862" s="705"/>
      <c r="F862" s="705"/>
      <c r="S862" s="660"/>
      <c r="T862" s="660" t="str">
        <f t="shared" si="79"/>
        <v/>
      </c>
      <c r="U862" s="660" t="str">
        <f t="shared" si="80"/>
        <v/>
      </c>
      <c r="V862" s="660" t="str">
        <f t="shared" si="81"/>
        <v/>
      </c>
      <c r="W862" s="660" t="str">
        <f t="shared" si="82"/>
        <v/>
      </c>
      <c r="X862" s="660" t="str">
        <f t="shared" si="83"/>
        <v/>
      </c>
      <c r="Y862" s="660" t="str">
        <f t="shared" si="84"/>
        <v/>
      </c>
    </row>
    <row r="863" spans="1:25" ht="16" x14ac:dyDescent="0.2">
      <c r="A863" s="679"/>
      <c r="B863" s="679"/>
      <c r="C863" s="705"/>
      <c r="D863" s="705"/>
      <c r="E863" s="705"/>
      <c r="F863" s="705"/>
      <c r="S863" s="660"/>
      <c r="T863" s="660" t="str">
        <f t="shared" si="79"/>
        <v/>
      </c>
      <c r="U863" s="660" t="str">
        <f t="shared" si="80"/>
        <v/>
      </c>
      <c r="V863" s="660" t="str">
        <f t="shared" si="81"/>
        <v/>
      </c>
      <c r="W863" s="660" t="str">
        <f t="shared" si="82"/>
        <v/>
      </c>
      <c r="X863" s="660" t="str">
        <f t="shared" si="83"/>
        <v/>
      </c>
      <c r="Y863" s="660" t="str">
        <f t="shared" si="84"/>
        <v/>
      </c>
    </row>
    <row r="864" spans="1:25" ht="16" x14ac:dyDescent="0.2">
      <c r="A864" s="679"/>
      <c r="B864" s="679"/>
      <c r="C864" s="705"/>
      <c r="D864" s="705"/>
      <c r="E864" s="705"/>
      <c r="F864" s="705"/>
      <c r="S864" s="660"/>
      <c r="T864" s="660" t="str">
        <f t="shared" si="79"/>
        <v/>
      </c>
      <c r="U864" s="660" t="str">
        <f t="shared" si="80"/>
        <v/>
      </c>
      <c r="V864" s="660" t="str">
        <f t="shared" si="81"/>
        <v/>
      </c>
      <c r="W864" s="660" t="str">
        <f t="shared" si="82"/>
        <v/>
      </c>
      <c r="X864" s="660" t="str">
        <f t="shared" si="83"/>
        <v/>
      </c>
      <c r="Y864" s="660" t="str">
        <f t="shared" si="84"/>
        <v/>
      </c>
    </row>
    <row r="865" spans="1:25" ht="16" x14ac:dyDescent="0.2">
      <c r="A865" s="679"/>
      <c r="B865" s="679"/>
      <c r="C865" s="705"/>
      <c r="D865" s="705"/>
      <c r="E865" s="705"/>
      <c r="F865" s="705"/>
      <c r="S865" s="660"/>
      <c r="T865" s="660" t="str">
        <f t="shared" si="79"/>
        <v/>
      </c>
      <c r="U865" s="660" t="str">
        <f t="shared" si="80"/>
        <v/>
      </c>
      <c r="V865" s="660" t="str">
        <f t="shared" si="81"/>
        <v/>
      </c>
      <c r="W865" s="660" t="str">
        <f t="shared" si="82"/>
        <v/>
      </c>
      <c r="X865" s="660" t="str">
        <f t="shared" si="83"/>
        <v/>
      </c>
      <c r="Y865" s="660" t="str">
        <f t="shared" si="84"/>
        <v/>
      </c>
    </row>
    <row r="866" spans="1:25" ht="16" x14ac:dyDescent="0.2">
      <c r="A866" s="679"/>
      <c r="B866" s="679"/>
      <c r="C866" s="705"/>
      <c r="D866" s="705"/>
      <c r="E866" s="705"/>
      <c r="F866" s="705"/>
      <c r="S866" s="660"/>
      <c r="T866" s="660" t="str">
        <f t="shared" si="79"/>
        <v/>
      </c>
      <c r="U866" s="660" t="str">
        <f t="shared" si="80"/>
        <v/>
      </c>
      <c r="V866" s="660" t="str">
        <f t="shared" si="81"/>
        <v/>
      </c>
      <c r="W866" s="660" t="str">
        <f t="shared" si="82"/>
        <v/>
      </c>
      <c r="X866" s="660" t="str">
        <f t="shared" si="83"/>
        <v/>
      </c>
      <c r="Y866" s="660" t="str">
        <f t="shared" si="84"/>
        <v/>
      </c>
    </row>
    <row r="867" spans="1:25" ht="16" x14ac:dyDescent="0.2">
      <c r="A867" s="679"/>
      <c r="B867" s="679"/>
      <c r="C867" s="705"/>
      <c r="D867" s="705"/>
      <c r="E867" s="705"/>
      <c r="F867" s="705"/>
      <c r="S867" s="660"/>
      <c r="T867" s="660" t="str">
        <f t="shared" si="79"/>
        <v/>
      </c>
      <c r="U867" s="660" t="str">
        <f t="shared" si="80"/>
        <v/>
      </c>
      <c r="V867" s="660" t="str">
        <f t="shared" si="81"/>
        <v/>
      </c>
      <c r="W867" s="660" t="str">
        <f t="shared" si="82"/>
        <v/>
      </c>
      <c r="X867" s="660" t="str">
        <f t="shared" si="83"/>
        <v/>
      </c>
      <c r="Y867" s="660" t="str">
        <f t="shared" si="84"/>
        <v/>
      </c>
    </row>
    <row r="868" spans="1:25" ht="16" x14ac:dyDescent="0.2">
      <c r="A868" s="679"/>
      <c r="B868" s="679"/>
      <c r="C868" s="705"/>
      <c r="D868" s="705"/>
      <c r="E868" s="705"/>
      <c r="F868" s="705"/>
      <c r="S868" s="660"/>
      <c r="T868" s="660" t="str">
        <f t="shared" si="79"/>
        <v/>
      </c>
      <c r="U868" s="660" t="str">
        <f t="shared" si="80"/>
        <v/>
      </c>
      <c r="V868" s="660" t="str">
        <f t="shared" si="81"/>
        <v/>
      </c>
      <c r="W868" s="660" t="str">
        <f t="shared" si="82"/>
        <v/>
      </c>
      <c r="X868" s="660" t="str">
        <f t="shared" si="83"/>
        <v/>
      </c>
      <c r="Y868" s="660" t="str">
        <f t="shared" si="84"/>
        <v/>
      </c>
    </row>
    <row r="869" spans="1:25" ht="16" x14ac:dyDescent="0.2">
      <c r="A869" s="679"/>
      <c r="B869" s="679"/>
      <c r="C869" s="705"/>
      <c r="D869" s="705"/>
      <c r="E869" s="705"/>
      <c r="F869" s="705"/>
      <c r="S869" s="660"/>
      <c r="T869" s="660" t="str">
        <f t="shared" si="79"/>
        <v/>
      </c>
      <c r="U869" s="660" t="str">
        <f t="shared" si="80"/>
        <v/>
      </c>
      <c r="V869" s="660" t="str">
        <f t="shared" si="81"/>
        <v/>
      </c>
      <c r="W869" s="660" t="str">
        <f t="shared" si="82"/>
        <v/>
      </c>
      <c r="X869" s="660" t="str">
        <f t="shared" si="83"/>
        <v/>
      </c>
      <c r="Y869" s="660" t="str">
        <f t="shared" si="84"/>
        <v/>
      </c>
    </row>
    <row r="870" spans="1:25" ht="16" x14ac:dyDescent="0.2">
      <c r="A870" s="679"/>
      <c r="B870" s="679"/>
      <c r="C870" s="705"/>
      <c r="D870" s="705"/>
      <c r="E870" s="705"/>
      <c r="F870" s="705"/>
      <c r="S870" s="660"/>
      <c r="T870" s="660" t="str">
        <f t="shared" si="79"/>
        <v/>
      </c>
      <c r="U870" s="660" t="str">
        <f t="shared" si="80"/>
        <v/>
      </c>
      <c r="V870" s="660" t="str">
        <f t="shared" si="81"/>
        <v/>
      </c>
      <c r="W870" s="660" t="str">
        <f t="shared" si="82"/>
        <v/>
      </c>
      <c r="X870" s="660" t="str">
        <f t="shared" si="83"/>
        <v/>
      </c>
      <c r="Y870" s="660" t="str">
        <f t="shared" si="84"/>
        <v/>
      </c>
    </row>
    <row r="871" spans="1:25" ht="16" x14ac:dyDescent="0.2">
      <c r="A871" s="679"/>
      <c r="B871" s="679"/>
      <c r="C871" s="705"/>
      <c r="D871" s="705"/>
      <c r="E871" s="705"/>
      <c r="F871" s="705"/>
      <c r="S871" s="660"/>
      <c r="T871" s="660" t="str">
        <f t="shared" si="79"/>
        <v/>
      </c>
      <c r="U871" s="660" t="str">
        <f t="shared" si="80"/>
        <v/>
      </c>
      <c r="V871" s="660" t="str">
        <f t="shared" si="81"/>
        <v/>
      </c>
      <c r="W871" s="660" t="str">
        <f t="shared" si="82"/>
        <v/>
      </c>
      <c r="X871" s="660" t="str">
        <f t="shared" si="83"/>
        <v/>
      </c>
      <c r="Y871" s="660" t="str">
        <f t="shared" si="84"/>
        <v/>
      </c>
    </row>
    <row r="872" spans="1:25" ht="16" x14ac:dyDescent="0.2">
      <c r="A872" s="679"/>
      <c r="B872" s="679"/>
      <c r="C872" s="705"/>
      <c r="D872" s="705"/>
      <c r="E872" s="705"/>
      <c r="F872" s="705"/>
      <c r="S872" s="660"/>
      <c r="T872" s="660" t="str">
        <f t="shared" si="79"/>
        <v/>
      </c>
      <c r="U872" s="660" t="str">
        <f t="shared" si="80"/>
        <v/>
      </c>
      <c r="V872" s="660" t="str">
        <f t="shared" si="81"/>
        <v/>
      </c>
      <c r="W872" s="660" t="str">
        <f t="shared" si="82"/>
        <v/>
      </c>
      <c r="X872" s="660" t="str">
        <f t="shared" si="83"/>
        <v/>
      </c>
      <c r="Y872" s="660" t="str">
        <f t="shared" si="84"/>
        <v/>
      </c>
    </row>
    <row r="873" spans="1:25" ht="16" x14ac:dyDescent="0.2">
      <c r="A873" s="679"/>
      <c r="B873" s="679"/>
      <c r="C873" s="705"/>
      <c r="D873" s="705"/>
      <c r="E873" s="705"/>
      <c r="F873" s="705"/>
      <c r="S873" s="660"/>
      <c r="T873" s="660" t="str">
        <f t="shared" si="79"/>
        <v/>
      </c>
      <c r="U873" s="660" t="str">
        <f t="shared" si="80"/>
        <v/>
      </c>
      <c r="V873" s="660" t="str">
        <f t="shared" si="81"/>
        <v/>
      </c>
      <c r="W873" s="660" t="str">
        <f t="shared" si="82"/>
        <v/>
      </c>
      <c r="X873" s="660" t="str">
        <f t="shared" si="83"/>
        <v/>
      </c>
      <c r="Y873" s="660" t="str">
        <f t="shared" si="84"/>
        <v/>
      </c>
    </row>
    <row r="874" spans="1:25" ht="16" x14ac:dyDescent="0.2">
      <c r="A874" s="679"/>
      <c r="B874" s="679"/>
      <c r="C874" s="705"/>
      <c r="D874" s="705"/>
      <c r="E874" s="705"/>
      <c r="F874" s="705"/>
      <c r="S874" s="660"/>
      <c r="T874" s="660" t="str">
        <f t="shared" si="79"/>
        <v/>
      </c>
      <c r="U874" s="660" t="str">
        <f t="shared" si="80"/>
        <v/>
      </c>
      <c r="V874" s="660" t="str">
        <f t="shared" si="81"/>
        <v/>
      </c>
      <c r="W874" s="660" t="str">
        <f t="shared" si="82"/>
        <v/>
      </c>
      <c r="X874" s="660" t="str">
        <f t="shared" si="83"/>
        <v/>
      </c>
      <c r="Y874" s="660" t="str">
        <f t="shared" si="84"/>
        <v/>
      </c>
    </row>
    <row r="875" spans="1:25" ht="16" x14ac:dyDescent="0.2">
      <c r="A875" s="679"/>
      <c r="B875" s="679"/>
      <c r="C875" s="705"/>
      <c r="D875" s="705"/>
      <c r="E875" s="705"/>
      <c r="F875" s="705"/>
      <c r="S875" s="660"/>
      <c r="T875" s="660" t="str">
        <f t="shared" si="79"/>
        <v/>
      </c>
      <c r="U875" s="660" t="str">
        <f t="shared" si="80"/>
        <v/>
      </c>
      <c r="V875" s="660" t="str">
        <f t="shared" si="81"/>
        <v/>
      </c>
      <c r="W875" s="660" t="str">
        <f t="shared" si="82"/>
        <v/>
      </c>
      <c r="X875" s="660" t="str">
        <f t="shared" si="83"/>
        <v/>
      </c>
      <c r="Y875" s="660" t="str">
        <f t="shared" si="84"/>
        <v/>
      </c>
    </row>
    <row r="876" spans="1:25" ht="16" x14ac:dyDescent="0.2">
      <c r="A876" s="679"/>
      <c r="B876" s="679"/>
      <c r="C876" s="705"/>
      <c r="D876" s="705"/>
      <c r="E876" s="705"/>
      <c r="F876" s="705"/>
      <c r="S876" s="660"/>
      <c r="T876" s="660" t="str">
        <f t="shared" si="79"/>
        <v/>
      </c>
      <c r="U876" s="660" t="str">
        <f t="shared" si="80"/>
        <v/>
      </c>
      <c r="V876" s="660" t="str">
        <f t="shared" si="81"/>
        <v/>
      </c>
      <c r="W876" s="660" t="str">
        <f t="shared" si="82"/>
        <v/>
      </c>
      <c r="X876" s="660" t="str">
        <f t="shared" si="83"/>
        <v/>
      </c>
      <c r="Y876" s="660" t="str">
        <f t="shared" si="84"/>
        <v/>
      </c>
    </row>
    <row r="877" spans="1:25" ht="16" x14ac:dyDescent="0.2">
      <c r="A877" s="679"/>
      <c r="B877" s="679"/>
      <c r="C877" s="705"/>
      <c r="D877" s="705"/>
      <c r="E877" s="705"/>
      <c r="F877" s="705"/>
      <c r="S877" s="660"/>
      <c r="T877" s="660" t="str">
        <f t="shared" si="79"/>
        <v/>
      </c>
      <c r="U877" s="660" t="str">
        <f t="shared" si="80"/>
        <v/>
      </c>
      <c r="V877" s="660" t="str">
        <f t="shared" si="81"/>
        <v/>
      </c>
      <c r="W877" s="660" t="str">
        <f t="shared" si="82"/>
        <v/>
      </c>
      <c r="X877" s="660" t="str">
        <f t="shared" si="83"/>
        <v/>
      </c>
      <c r="Y877" s="660" t="str">
        <f t="shared" si="84"/>
        <v/>
      </c>
    </row>
    <row r="878" spans="1:25" ht="16" x14ac:dyDescent="0.2">
      <c r="A878" s="679"/>
      <c r="B878" s="679"/>
      <c r="C878" s="705"/>
      <c r="D878" s="705"/>
      <c r="E878" s="705"/>
      <c r="F878" s="705"/>
      <c r="S878" s="660"/>
      <c r="T878" s="660" t="str">
        <f t="shared" si="79"/>
        <v/>
      </c>
      <c r="U878" s="660" t="str">
        <f t="shared" si="80"/>
        <v/>
      </c>
      <c r="V878" s="660" t="str">
        <f t="shared" si="81"/>
        <v/>
      </c>
      <c r="W878" s="660" t="str">
        <f t="shared" si="82"/>
        <v/>
      </c>
      <c r="X878" s="660" t="str">
        <f t="shared" si="83"/>
        <v/>
      </c>
      <c r="Y878" s="660" t="str">
        <f t="shared" si="84"/>
        <v/>
      </c>
    </row>
    <row r="879" spans="1:25" ht="16" x14ac:dyDescent="0.2">
      <c r="A879" s="679"/>
      <c r="B879" s="679"/>
      <c r="C879" s="705"/>
      <c r="D879" s="705"/>
      <c r="E879" s="705"/>
      <c r="F879" s="705"/>
      <c r="S879" s="660"/>
      <c r="T879" s="660" t="str">
        <f t="shared" si="79"/>
        <v/>
      </c>
      <c r="U879" s="660" t="str">
        <f t="shared" si="80"/>
        <v/>
      </c>
      <c r="V879" s="660" t="str">
        <f t="shared" si="81"/>
        <v/>
      </c>
      <c r="W879" s="660" t="str">
        <f t="shared" si="82"/>
        <v/>
      </c>
      <c r="X879" s="660" t="str">
        <f t="shared" si="83"/>
        <v/>
      </c>
      <c r="Y879" s="660" t="str">
        <f t="shared" si="84"/>
        <v/>
      </c>
    </row>
    <row r="880" spans="1:25" ht="16" x14ac:dyDescent="0.2">
      <c r="A880" s="679"/>
      <c r="B880" s="679"/>
      <c r="C880" s="705"/>
      <c r="D880" s="705"/>
      <c r="E880" s="705"/>
      <c r="F880" s="705"/>
      <c r="S880" s="660"/>
      <c r="T880" s="660" t="str">
        <f t="shared" si="79"/>
        <v/>
      </c>
      <c r="U880" s="660" t="str">
        <f t="shared" si="80"/>
        <v/>
      </c>
      <c r="V880" s="660" t="str">
        <f t="shared" si="81"/>
        <v/>
      </c>
      <c r="W880" s="660" t="str">
        <f t="shared" si="82"/>
        <v/>
      </c>
      <c r="X880" s="660" t="str">
        <f t="shared" si="83"/>
        <v/>
      </c>
      <c r="Y880" s="660" t="str">
        <f t="shared" si="84"/>
        <v/>
      </c>
    </row>
    <row r="881" spans="1:25" ht="16" x14ac:dyDescent="0.2">
      <c r="A881" s="679"/>
      <c r="B881" s="679"/>
      <c r="C881" s="705"/>
      <c r="D881" s="705"/>
      <c r="E881" s="705"/>
      <c r="F881" s="705"/>
      <c r="S881" s="660"/>
      <c r="T881" s="660" t="str">
        <f t="shared" si="79"/>
        <v/>
      </c>
      <c r="U881" s="660" t="str">
        <f t="shared" si="80"/>
        <v/>
      </c>
      <c r="V881" s="660" t="str">
        <f t="shared" si="81"/>
        <v/>
      </c>
      <c r="W881" s="660" t="str">
        <f t="shared" si="82"/>
        <v/>
      </c>
      <c r="X881" s="660" t="str">
        <f t="shared" si="83"/>
        <v/>
      </c>
      <c r="Y881" s="660" t="str">
        <f t="shared" si="84"/>
        <v/>
      </c>
    </row>
    <row r="882" spans="1:25" ht="16" x14ac:dyDescent="0.2">
      <c r="A882" s="679"/>
      <c r="B882" s="679"/>
      <c r="C882" s="705"/>
      <c r="D882" s="705"/>
      <c r="E882" s="705"/>
      <c r="F882" s="705"/>
      <c r="S882" s="660"/>
      <c r="T882" s="660" t="str">
        <f t="shared" si="79"/>
        <v/>
      </c>
      <c r="U882" s="660" t="str">
        <f t="shared" si="80"/>
        <v/>
      </c>
      <c r="V882" s="660" t="str">
        <f t="shared" si="81"/>
        <v/>
      </c>
      <c r="W882" s="660" t="str">
        <f t="shared" si="82"/>
        <v/>
      </c>
      <c r="X882" s="660" t="str">
        <f t="shared" si="83"/>
        <v/>
      </c>
      <c r="Y882" s="660" t="str">
        <f t="shared" si="84"/>
        <v/>
      </c>
    </row>
    <row r="883" spans="1:25" ht="16" x14ac:dyDescent="0.2">
      <c r="A883" s="679"/>
      <c r="B883" s="679"/>
      <c r="C883" s="705"/>
      <c r="D883" s="705"/>
      <c r="E883" s="705"/>
      <c r="F883" s="705"/>
      <c r="S883" s="660"/>
      <c r="T883" s="660" t="str">
        <f t="shared" si="79"/>
        <v/>
      </c>
      <c r="U883" s="660" t="str">
        <f t="shared" si="80"/>
        <v/>
      </c>
      <c r="V883" s="660" t="str">
        <f t="shared" si="81"/>
        <v/>
      </c>
      <c r="W883" s="660" t="str">
        <f t="shared" si="82"/>
        <v/>
      </c>
      <c r="X883" s="660" t="str">
        <f t="shared" si="83"/>
        <v/>
      </c>
      <c r="Y883" s="660" t="str">
        <f t="shared" si="84"/>
        <v/>
      </c>
    </row>
    <row r="884" spans="1:25" ht="16" x14ac:dyDescent="0.2">
      <c r="A884" s="679"/>
      <c r="B884" s="679"/>
      <c r="C884" s="705"/>
      <c r="D884" s="705"/>
      <c r="E884" s="705"/>
      <c r="F884" s="705"/>
      <c r="S884" s="660"/>
      <c r="T884" s="660" t="str">
        <f t="shared" si="79"/>
        <v/>
      </c>
      <c r="U884" s="660" t="str">
        <f t="shared" si="80"/>
        <v/>
      </c>
      <c r="V884" s="660" t="str">
        <f t="shared" si="81"/>
        <v/>
      </c>
      <c r="W884" s="660" t="str">
        <f t="shared" si="82"/>
        <v/>
      </c>
      <c r="X884" s="660" t="str">
        <f t="shared" si="83"/>
        <v/>
      </c>
      <c r="Y884" s="660" t="str">
        <f t="shared" si="84"/>
        <v/>
      </c>
    </row>
    <row r="885" spans="1:25" ht="16" x14ac:dyDescent="0.2">
      <c r="A885" s="679"/>
      <c r="B885" s="679"/>
      <c r="C885" s="705"/>
      <c r="D885" s="705"/>
      <c r="E885" s="705"/>
      <c r="F885" s="705"/>
      <c r="S885" s="660"/>
      <c r="T885" s="660" t="str">
        <f t="shared" si="79"/>
        <v/>
      </c>
      <c r="U885" s="660" t="str">
        <f t="shared" si="80"/>
        <v/>
      </c>
      <c r="V885" s="660" t="str">
        <f t="shared" si="81"/>
        <v/>
      </c>
      <c r="W885" s="660" t="str">
        <f t="shared" si="82"/>
        <v/>
      </c>
      <c r="X885" s="660" t="str">
        <f t="shared" si="83"/>
        <v/>
      </c>
      <c r="Y885" s="660" t="str">
        <f t="shared" si="84"/>
        <v/>
      </c>
    </row>
    <row r="886" spans="1:25" ht="16" x14ac:dyDescent="0.2">
      <c r="A886" s="679"/>
      <c r="B886" s="679"/>
      <c r="C886" s="705"/>
      <c r="D886" s="705"/>
      <c r="E886" s="705"/>
      <c r="F886" s="705"/>
      <c r="S886" s="660"/>
      <c r="T886" s="660" t="str">
        <f t="shared" si="79"/>
        <v/>
      </c>
      <c r="U886" s="660" t="str">
        <f t="shared" si="80"/>
        <v/>
      </c>
      <c r="V886" s="660" t="str">
        <f t="shared" si="81"/>
        <v/>
      </c>
      <c r="W886" s="660" t="str">
        <f t="shared" si="82"/>
        <v/>
      </c>
      <c r="X886" s="660" t="str">
        <f t="shared" si="83"/>
        <v/>
      </c>
      <c r="Y886" s="660" t="str">
        <f t="shared" si="84"/>
        <v/>
      </c>
    </row>
    <row r="887" spans="1:25" ht="16" x14ac:dyDescent="0.2">
      <c r="A887" s="679"/>
      <c r="B887" s="679"/>
      <c r="C887" s="705"/>
      <c r="D887" s="705"/>
      <c r="E887" s="705"/>
      <c r="F887" s="705"/>
      <c r="S887" s="660"/>
      <c r="T887" s="660" t="str">
        <f t="shared" si="79"/>
        <v/>
      </c>
      <c r="U887" s="660" t="str">
        <f t="shared" si="80"/>
        <v/>
      </c>
      <c r="V887" s="660" t="str">
        <f t="shared" si="81"/>
        <v/>
      </c>
      <c r="W887" s="660" t="str">
        <f t="shared" si="82"/>
        <v/>
      </c>
      <c r="X887" s="660" t="str">
        <f t="shared" si="83"/>
        <v/>
      </c>
      <c r="Y887" s="660" t="str">
        <f t="shared" si="84"/>
        <v/>
      </c>
    </row>
    <row r="888" spans="1:25" ht="16" x14ac:dyDescent="0.2">
      <c r="A888" s="679"/>
      <c r="B888" s="679"/>
      <c r="C888" s="705"/>
      <c r="D888" s="705"/>
      <c r="E888" s="705"/>
      <c r="F888" s="705"/>
      <c r="S888" s="660"/>
      <c r="T888" s="660" t="str">
        <f t="shared" si="79"/>
        <v/>
      </c>
      <c r="U888" s="660" t="str">
        <f t="shared" si="80"/>
        <v/>
      </c>
      <c r="V888" s="660" t="str">
        <f t="shared" si="81"/>
        <v/>
      </c>
      <c r="W888" s="660" t="str">
        <f t="shared" si="82"/>
        <v/>
      </c>
      <c r="X888" s="660" t="str">
        <f t="shared" si="83"/>
        <v/>
      </c>
      <c r="Y888" s="660" t="str">
        <f t="shared" si="84"/>
        <v/>
      </c>
    </row>
    <row r="889" spans="1:25" ht="16" x14ac:dyDescent="0.2">
      <c r="A889" s="679"/>
      <c r="B889" s="679"/>
      <c r="C889" s="705"/>
      <c r="D889" s="705"/>
      <c r="E889" s="705"/>
      <c r="F889" s="705"/>
      <c r="S889" s="660"/>
      <c r="T889" s="660" t="str">
        <f t="shared" si="79"/>
        <v/>
      </c>
      <c r="U889" s="660" t="str">
        <f t="shared" si="80"/>
        <v/>
      </c>
      <c r="V889" s="660" t="str">
        <f t="shared" si="81"/>
        <v/>
      </c>
      <c r="W889" s="660" t="str">
        <f t="shared" si="82"/>
        <v/>
      </c>
      <c r="X889" s="660" t="str">
        <f t="shared" si="83"/>
        <v/>
      </c>
      <c r="Y889" s="660" t="str">
        <f t="shared" si="84"/>
        <v/>
      </c>
    </row>
    <row r="890" spans="1:25" ht="16" x14ac:dyDescent="0.2">
      <c r="A890" s="679"/>
      <c r="B890" s="679"/>
      <c r="C890" s="705"/>
      <c r="D890" s="705"/>
      <c r="E890" s="705"/>
      <c r="F890" s="705"/>
      <c r="S890" s="660"/>
      <c r="T890" s="660" t="str">
        <f t="shared" si="79"/>
        <v/>
      </c>
      <c r="U890" s="660" t="str">
        <f t="shared" si="80"/>
        <v/>
      </c>
      <c r="V890" s="660" t="str">
        <f t="shared" si="81"/>
        <v/>
      </c>
      <c r="W890" s="660" t="str">
        <f t="shared" si="82"/>
        <v/>
      </c>
      <c r="X890" s="660" t="str">
        <f t="shared" si="83"/>
        <v/>
      </c>
      <c r="Y890" s="660" t="str">
        <f t="shared" si="84"/>
        <v/>
      </c>
    </row>
    <row r="891" spans="1:25" ht="16" x14ac:dyDescent="0.2">
      <c r="A891" s="679"/>
      <c r="B891" s="679"/>
      <c r="C891" s="705"/>
      <c r="D891" s="705"/>
      <c r="E891" s="705"/>
      <c r="F891" s="705"/>
      <c r="S891" s="660"/>
      <c r="T891" s="660" t="str">
        <f t="shared" si="79"/>
        <v/>
      </c>
      <c r="U891" s="660" t="str">
        <f t="shared" si="80"/>
        <v/>
      </c>
      <c r="V891" s="660" t="str">
        <f t="shared" si="81"/>
        <v/>
      </c>
      <c r="W891" s="660" t="str">
        <f t="shared" si="82"/>
        <v/>
      </c>
      <c r="X891" s="660" t="str">
        <f t="shared" si="83"/>
        <v/>
      </c>
      <c r="Y891" s="660" t="str">
        <f t="shared" si="84"/>
        <v/>
      </c>
    </row>
    <row r="892" spans="1:25" ht="16" x14ac:dyDescent="0.2">
      <c r="A892" s="679"/>
      <c r="B892" s="679"/>
      <c r="C892" s="705"/>
      <c r="D892" s="705"/>
      <c r="E892" s="705"/>
      <c r="F892" s="705"/>
      <c r="S892" s="660"/>
      <c r="T892" s="660" t="str">
        <f t="shared" si="79"/>
        <v/>
      </c>
      <c r="U892" s="660" t="str">
        <f t="shared" si="80"/>
        <v/>
      </c>
      <c r="V892" s="660" t="str">
        <f t="shared" si="81"/>
        <v/>
      </c>
      <c r="W892" s="660" t="str">
        <f t="shared" si="82"/>
        <v/>
      </c>
      <c r="X892" s="660" t="str">
        <f t="shared" si="83"/>
        <v/>
      </c>
      <c r="Y892" s="660" t="str">
        <f t="shared" si="84"/>
        <v/>
      </c>
    </row>
    <row r="893" spans="1:25" ht="16" x14ac:dyDescent="0.2">
      <c r="A893" s="679"/>
      <c r="B893" s="679"/>
      <c r="C893" s="705"/>
      <c r="D893" s="705"/>
      <c r="E893" s="705"/>
      <c r="F893" s="705"/>
      <c r="S893" s="660"/>
      <c r="T893" s="660" t="str">
        <f t="shared" si="79"/>
        <v/>
      </c>
      <c r="U893" s="660" t="str">
        <f t="shared" si="80"/>
        <v/>
      </c>
      <c r="V893" s="660" t="str">
        <f t="shared" si="81"/>
        <v/>
      </c>
      <c r="W893" s="660" t="str">
        <f t="shared" si="82"/>
        <v/>
      </c>
      <c r="X893" s="660" t="str">
        <f t="shared" si="83"/>
        <v/>
      </c>
      <c r="Y893" s="660" t="str">
        <f t="shared" si="84"/>
        <v/>
      </c>
    </row>
    <row r="894" spans="1:25" ht="16" x14ac:dyDescent="0.2">
      <c r="A894" s="679"/>
      <c r="B894" s="679"/>
      <c r="C894" s="705"/>
      <c r="D894" s="705"/>
      <c r="E894" s="705"/>
      <c r="F894" s="705"/>
      <c r="S894" s="660"/>
      <c r="T894" s="660" t="str">
        <f t="shared" si="79"/>
        <v/>
      </c>
      <c r="U894" s="660" t="str">
        <f t="shared" si="80"/>
        <v/>
      </c>
      <c r="V894" s="660" t="str">
        <f t="shared" si="81"/>
        <v/>
      </c>
      <c r="W894" s="660" t="str">
        <f t="shared" si="82"/>
        <v/>
      </c>
      <c r="X894" s="660" t="str">
        <f t="shared" si="83"/>
        <v/>
      </c>
      <c r="Y894" s="660" t="str">
        <f t="shared" si="84"/>
        <v/>
      </c>
    </row>
    <row r="895" spans="1:25" ht="16" x14ac:dyDescent="0.2">
      <c r="A895" s="679"/>
      <c r="B895" s="679"/>
      <c r="C895" s="705"/>
      <c r="D895" s="705"/>
      <c r="E895" s="705"/>
      <c r="F895" s="705"/>
      <c r="S895" s="660"/>
      <c r="T895" s="660" t="str">
        <f t="shared" si="79"/>
        <v/>
      </c>
      <c r="U895" s="660" t="str">
        <f t="shared" si="80"/>
        <v/>
      </c>
      <c r="V895" s="660" t="str">
        <f t="shared" si="81"/>
        <v/>
      </c>
      <c r="W895" s="660" t="str">
        <f t="shared" si="82"/>
        <v/>
      </c>
      <c r="X895" s="660" t="str">
        <f t="shared" si="83"/>
        <v/>
      </c>
      <c r="Y895" s="660" t="str">
        <f t="shared" si="84"/>
        <v/>
      </c>
    </row>
    <row r="896" spans="1:25" ht="16" x14ac:dyDescent="0.2">
      <c r="A896" s="679"/>
      <c r="B896" s="679"/>
      <c r="C896" s="705"/>
      <c r="D896" s="705"/>
      <c r="E896" s="705"/>
      <c r="F896" s="705"/>
      <c r="S896" s="660"/>
      <c r="T896" s="660" t="str">
        <f t="shared" si="79"/>
        <v/>
      </c>
      <c r="U896" s="660" t="str">
        <f t="shared" si="80"/>
        <v/>
      </c>
      <c r="V896" s="660" t="str">
        <f t="shared" si="81"/>
        <v/>
      </c>
      <c r="W896" s="660" t="str">
        <f t="shared" si="82"/>
        <v/>
      </c>
      <c r="X896" s="660" t="str">
        <f t="shared" si="83"/>
        <v/>
      </c>
      <c r="Y896" s="660" t="str">
        <f t="shared" si="84"/>
        <v/>
      </c>
    </row>
    <row r="897" spans="1:25" ht="16" x14ac:dyDescent="0.2">
      <c r="A897" s="679"/>
      <c r="B897" s="679"/>
      <c r="C897" s="705"/>
      <c r="D897" s="705"/>
      <c r="E897" s="705"/>
      <c r="F897" s="705"/>
      <c r="S897" s="660"/>
      <c r="T897" s="660" t="str">
        <f t="shared" si="79"/>
        <v/>
      </c>
      <c r="U897" s="660" t="str">
        <f t="shared" si="80"/>
        <v/>
      </c>
      <c r="V897" s="660" t="str">
        <f t="shared" si="81"/>
        <v/>
      </c>
      <c r="W897" s="660" t="str">
        <f t="shared" si="82"/>
        <v/>
      </c>
      <c r="X897" s="660" t="str">
        <f t="shared" si="83"/>
        <v/>
      </c>
      <c r="Y897" s="660" t="str">
        <f t="shared" si="84"/>
        <v/>
      </c>
    </row>
    <row r="898" spans="1:25" ht="16" x14ac:dyDescent="0.2">
      <c r="A898" s="679"/>
      <c r="B898" s="679"/>
      <c r="C898" s="705"/>
      <c r="D898" s="705"/>
      <c r="E898" s="705"/>
      <c r="F898" s="705"/>
      <c r="S898" s="660"/>
      <c r="T898" s="660" t="str">
        <f t="shared" si="79"/>
        <v/>
      </c>
      <c r="U898" s="660" t="str">
        <f t="shared" si="80"/>
        <v/>
      </c>
      <c r="V898" s="660" t="str">
        <f t="shared" si="81"/>
        <v/>
      </c>
      <c r="W898" s="660" t="str">
        <f t="shared" si="82"/>
        <v/>
      </c>
      <c r="X898" s="660" t="str">
        <f t="shared" si="83"/>
        <v/>
      </c>
      <c r="Y898" s="660" t="str">
        <f t="shared" si="84"/>
        <v/>
      </c>
    </row>
    <row r="899" spans="1:25" ht="16" x14ac:dyDescent="0.2">
      <c r="A899" s="679"/>
      <c r="B899" s="679"/>
      <c r="C899" s="705"/>
      <c r="D899" s="705"/>
      <c r="E899" s="705"/>
      <c r="F899" s="705"/>
      <c r="S899" s="660"/>
      <c r="T899" s="660" t="str">
        <f t="shared" si="79"/>
        <v/>
      </c>
      <c r="U899" s="660" t="str">
        <f t="shared" si="80"/>
        <v/>
      </c>
      <c r="V899" s="660" t="str">
        <f t="shared" si="81"/>
        <v/>
      </c>
      <c r="W899" s="660" t="str">
        <f t="shared" si="82"/>
        <v/>
      </c>
      <c r="X899" s="660" t="str">
        <f t="shared" si="83"/>
        <v/>
      </c>
      <c r="Y899" s="660" t="str">
        <f t="shared" si="84"/>
        <v/>
      </c>
    </row>
    <row r="900" spans="1:25" ht="16" x14ac:dyDescent="0.2">
      <c r="A900" s="679"/>
      <c r="B900" s="679"/>
      <c r="C900" s="705"/>
      <c r="D900" s="705"/>
      <c r="E900" s="705"/>
      <c r="F900" s="705"/>
      <c r="S900" s="660"/>
      <c r="T900" s="660" t="str">
        <f t="shared" ref="T900:T963" si="85">IF(LEN($A900)&gt;=2,LEFT($A900,6),"")</f>
        <v/>
      </c>
      <c r="U900" s="660" t="str">
        <f t="shared" ref="U900:U963" si="86">IF(LEN($A900)&gt;=2,LEFT($A900,5),"")</f>
        <v/>
      </c>
      <c r="V900" s="660" t="str">
        <f t="shared" ref="V900:V963" si="87">IF(LEN($A900)&gt;=2,LEFT($A900,4),"")</f>
        <v/>
      </c>
      <c r="W900" s="660" t="str">
        <f t="shared" ref="W900:W963" si="88">IF(LEN($A900)&gt;=2,LEFT($A900,3),"")</f>
        <v/>
      </c>
      <c r="X900" s="660" t="str">
        <f t="shared" ref="X900:X963" si="89">IF(LEN($A900)&gt;=2,LEFT($A900,2),"")</f>
        <v/>
      </c>
      <c r="Y900" s="660" t="str">
        <f t="shared" ref="Y900:Y963" si="90">IF(LEN($A900)&gt;=2,LEFT($A900,1),"")</f>
        <v/>
      </c>
    </row>
    <row r="901" spans="1:25" ht="16" x14ac:dyDescent="0.2">
      <c r="A901" s="679"/>
      <c r="B901" s="679"/>
      <c r="C901" s="705"/>
      <c r="D901" s="705"/>
      <c r="E901" s="705"/>
      <c r="F901" s="705"/>
      <c r="S901" s="660"/>
      <c r="T901" s="660" t="str">
        <f t="shared" si="85"/>
        <v/>
      </c>
      <c r="U901" s="660" t="str">
        <f t="shared" si="86"/>
        <v/>
      </c>
      <c r="V901" s="660" t="str">
        <f t="shared" si="87"/>
        <v/>
      </c>
      <c r="W901" s="660" t="str">
        <f t="shared" si="88"/>
        <v/>
      </c>
      <c r="X901" s="660" t="str">
        <f t="shared" si="89"/>
        <v/>
      </c>
      <c r="Y901" s="660" t="str">
        <f t="shared" si="90"/>
        <v/>
      </c>
    </row>
    <row r="902" spans="1:25" ht="16" x14ac:dyDescent="0.2">
      <c r="A902" s="679"/>
      <c r="B902" s="679"/>
      <c r="C902" s="705"/>
      <c r="D902" s="705"/>
      <c r="E902" s="705"/>
      <c r="F902" s="705"/>
      <c r="S902" s="660"/>
      <c r="T902" s="660" t="str">
        <f t="shared" si="85"/>
        <v/>
      </c>
      <c r="U902" s="660" t="str">
        <f t="shared" si="86"/>
        <v/>
      </c>
      <c r="V902" s="660" t="str">
        <f t="shared" si="87"/>
        <v/>
      </c>
      <c r="W902" s="660" t="str">
        <f t="shared" si="88"/>
        <v/>
      </c>
      <c r="X902" s="660" t="str">
        <f t="shared" si="89"/>
        <v/>
      </c>
      <c r="Y902" s="660" t="str">
        <f t="shared" si="90"/>
        <v/>
      </c>
    </row>
    <row r="903" spans="1:25" ht="16" x14ac:dyDescent="0.2">
      <c r="A903" s="679"/>
      <c r="B903" s="679"/>
      <c r="C903" s="705"/>
      <c r="D903" s="705"/>
      <c r="E903" s="705"/>
      <c r="F903" s="705"/>
      <c r="S903" s="660"/>
      <c r="T903" s="660" t="str">
        <f t="shared" si="85"/>
        <v/>
      </c>
      <c r="U903" s="660" t="str">
        <f t="shared" si="86"/>
        <v/>
      </c>
      <c r="V903" s="660" t="str">
        <f t="shared" si="87"/>
        <v/>
      </c>
      <c r="W903" s="660" t="str">
        <f t="shared" si="88"/>
        <v/>
      </c>
      <c r="X903" s="660" t="str">
        <f t="shared" si="89"/>
        <v/>
      </c>
      <c r="Y903" s="660" t="str">
        <f t="shared" si="90"/>
        <v/>
      </c>
    </row>
    <row r="904" spans="1:25" ht="16" x14ac:dyDescent="0.2">
      <c r="A904" s="679"/>
      <c r="B904" s="679"/>
      <c r="C904" s="705"/>
      <c r="D904" s="705"/>
      <c r="E904" s="705"/>
      <c r="F904" s="705"/>
      <c r="S904" s="660"/>
      <c r="T904" s="660" t="str">
        <f t="shared" si="85"/>
        <v/>
      </c>
      <c r="U904" s="660" t="str">
        <f t="shared" si="86"/>
        <v/>
      </c>
      <c r="V904" s="660" t="str">
        <f t="shared" si="87"/>
        <v/>
      </c>
      <c r="W904" s="660" t="str">
        <f t="shared" si="88"/>
        <v/>
      </c>
      <c r="X904" s="660" t="str">
        <f t="shared" si="89"/>
        <v/>
      </c>
      <c r="Y904" s="660" t="str">
        <f t="shared" si="90"/>
        <v/>
      </c>
    </row>
    <row r="905" spans="1:25" ht="16" x14ac:dyDescent="0.2">
      <c r="A905" s="679"/>
      <c r="B905" s="679"/>
      <c r="C905" s="705"/>
      <c r="D905" s="705"/>
      <c r="E905" s="705"/>
      <c r="F905" s="705"/>
      <c r="S905" s="660"/>
      <c r="T905" s="660" t="str">
        <f t="shared" si="85"/>
        <v/>
      </c>
      <c r="U905" s="660" t="str">
        <f t="shared" si="86"/>
        <v/>
      </c>
      <c r="V905" s="660" t="str">
        <f t="shared" si="87"/>
        <v/>
      </c>
      <c r="W905" s="660" t="str">
        <f t="shared" si="88"/>
        <v/>
      </c>
      <c r="X905" s="660" t="str">
        <f t="shared" si="89"/>
        <v/>
      </c>
      <c r="Y905" s="660" t="str">
        <f t="shared" si="90"/>
        <v/>
      </c>
    </row>
    <row r="906" spans="1:25" ht="16" x14ac:dyDescent="0.2">
      <c r="A906" s="679"/>
      <c r="B906" s="679"/>
      <c r="C906" s="705"/>
      <c r="D906" s="705"/>
      <c r="E906" s="705"/>
      <c r="F906" s="705"/>
      <c r="S906" s="660"/>
      <c r="T906" s="660" t="str">
        <f t="shared" si="85"/>
        <v/>
      </c>
      <c r="U906" s="660" t="str">
        <f t="shared" si="86"/>
        <v/>
      </c>
      <c r="V906" s="660" t="str">
        <f t="shared" si="87"/>
        <v/>
      </c>
      <c r="W906" s="660" t="str">
        <f t="shared" si="88"/>
        <v/>
      </c>
      <c r="X906" s="660" t="str">
        <f t="shared" si="89"/>
        <v/>
      </c>
      <c r="Y906" s="660" t="str">
        <f t="shared" si="90"/>
        <v/>
      </c>
    </row>
    <row r="907" spans="1:25" ht="16" x14ac:dyDescent="0.2">
      <c r="A907" s="679"/>
      <c r="B907" s="679"/>
      <c r="C907" s="705"/>
      <c r="D907" s="705"/>
      <c r="E907" s="705"/>
      <c r="F907" s="705"/>
      <c r="S907" s="660"/>
      <c r="T907" s="660" t="str">
        <f t="shared" si="85"/>
        <v/>
      </c>
      <c r="U907" s="660" t="str">
        <f t="shared" si="86"/>
        <v/>
      </c>
      <c r="V907" s="660" t="str">
        <f t="shared" si="87"/>
        <v/>
      </c>
      <c r="W907" s="660" t="str">
        <f t="shared" si="88"/>
        <v/>
      </c>
      <c r="X907" s="660" t="str">
        <f t="shared" si="89"/>
        <v/>
      </c>
      <c r="Y907" s="660" t="str">
        <f t="shared" si="90"/>
        <v/>
      </c>
    </row>
    <row r="908" spans="1:25" ht="16" x14ac:dyDescent="0.2">
      <c r="A908" s="679"/>
      <c r="B908" s="679"/>
      <c r="C908" s="705"/>
      <c r="D908" s="705"/>
      <c r="E908" s="705"/>
      <c r="F908" s="705"/>
      <c r="S908" s="660"/>
      <c r="T908" s="660" t="str">
        <f t="shared" si="85"/>
        <v/>
      </c>
      <c r="U908" s="660" t="str">
        <f t="shared" si="86"/>
        <v/>
      </c>
      <c r="V908" s="660" t="str">
        <f t="shared" si="87"/>
        <v/>
      </c>
      <c r="W908" s="660" t="str">
        <f t="shared" si="88"/>
        <v/>
      </c>
      <c r="X908" s="660" t="str">
        <f t="shared" si="89"/>
        <v/>
      </c>
      <c r="Y908" s="660" t="str">
        <f t="shared" si="90"/>
        <v/>
      </c>
    </row>
    <row r="909" spans="1:25" ht="16" x14ac:dyDescent="0.2">
      <c r="A909" s="679"/>
      <c r="B909" s="679"/>
      <c r="C909" s="705"/>
      <c r="D909" s="705"/>
      <c r="E909" s="705"/>
      <c r="F909" s="705"/>
      <c r="S909" s="660"/>
      <c r="T909" s="660" t="str">
        <f t="shared" si="85"/>
        <v/>
      </c>
      <c r="U909" s="660" t="str">
        <f t="shared" si="86"/>
        <v/>
      </c>
      <c r="V909" s="660" t="str">
        <f t="shared" si="87"/>
        <v/>
      </c>
      <c r="W909" s="660" t="str">
        <f t="shared" si="88"/>
        <v/>
      </c>
      <c r="X909" s="660" t="str">
        <f t="shared" si="89"/>
        <v/>
      </c>
      <c r="Y909" s="660" t="str">
        <f t="shared" si="90"/>
        <v/>
      </c>
    </row>
    <row r="910" spans="1:25" ht="16" x14ac:dyDescent="0.2">
      <c r="A910" s="679"/>
      <c r="B910" s="679"/>
      <c r="C910" s="705"/>
      <c r="D910" s="705"/>
      <c r="E910" s="705"/>
      <c r="F910" s="705"/>
      <c r="S910" s="660"/>
      <c r="T910" s="660" t="str">
        <f t="shared" si="85"/>
        <v/>
      </c>
      <c r="U910" s="660" t="str">
        <f t="shared" si="86"/>
        <v/>
      </c>
      <c r="V910" s="660" t="str">
        <f t="shared" si="87"/>
        <v/>
      </c>
      <c r="W910" s="660" t="str">
        <f t="shared" si="88"/>
        <v/>
      </c>
      <c r="X910" s="660" t="str">
        <f t="shared" si="89"/>
        <v/>
      </c>
      <c r="Y910" s="660" t="str">
        <f t="shared" si="90"/>
        <v/>
      </c>
    </row>
    <row r="911" spans="1:25" ht="16" x14ac:dyDescent="0.2">
      <c r="A911" s="679"/>
      <c r="B911" s="679"/>
      <c r="C911" s="705"/>
      <c r="D911" s="705"/>
      <c r="E911" s="705"/>
      <c r="F911" s="705"/>
      <c r="S911" s="660"/>
      <c r="T911" s="660" t="str">
        <f t="shared" si="85"/>
        <v/>
      </c>
      <c r="U911" s="660" t="str">
        <f t="shared" si="86"/>
        <v/>
      </c>
      <c r="V911" s="660" t="str">
        <f t="shared" si="87"/>
        <v/>
      </c>
      <c r="W911" s="660" t="str">
        <f t="shared" si="88"/>
        <v/>
      </c>
      <c r="X911" s="660" t="str">
        <f t="shared" si="89"/>
        <v/>
      </c>
      <c r="Y911" s="660" t="str">
        <f t="shared" si="90"/>
        <v/>
      </c>
    </row>
    <row r="912" spans="1:25" ht="16" x14ac:dyDescent="0.2">
      <c r="A912" s="679"/>
      <c r="B912" s="679"/>
      <c r="C912" s="705"/>
      <c r="D912" s="705"/>
      <c r="E912" s="705"/>
      <c r="F912" s="705"/>
      <c r="S912" s="660"/>
      <c r="T912" s="660" t="str">
        <f t="shared" si="85"/>
        <v/>
      </c>
      <c r="U912" s="660" t="str">
        <f t="shared" si="86"/>
        <v/>
      </c>
      <c r="V912" s="660" t="str">
        <f t="shared" si="87"/>
        <v/>
      </c>
      <c r="W912" s="660" t="str">
        <f t="shared" si="88"/>
        <v/>
      </c>
      <c r="X912" s="660" t="str">
        <f t="shared" si="89"/>
        <v/>
      </c>
      <c r="Y912" s="660" t="str">
        <f t="shared" si="90"/>
        <v/>
      </c>
    </row>
    <row r="913" spans="1:25" ht="16" x14ac:dyDescent="0.2">
      <c r="A913" s="679"/>
      <c r="B913" s="679"/>
      <c r="C913" s="705"/>
      <c r="D913" s="705"/>
      <c r="E913" s="705"/>
      <c r="F913" s="705"/>
      <c r="S913" s="660"/>
      <c r="T913" s="660" t="str">
        <f t="shared" si="85"/>
        <v/>
      </c>
      <c r="U913" s="660" t="str">
        <f t="shared" si="86"/>
        <v/>
      </c>
      <c r="V913" s="660" t="str">
        <f t="shared" si="87"/>
        <v/>
      </c>
      <c r="W913" s="660" t="str">
        <f t="shared" si="88"/>
        <v/>
      </c>
      <c r="X913" s="660" t="str">
        <f t="shared" si="89"/>
        <v/>
      </c>
      <c r="Y913" s="660" t="str">
        <f t="shared" si="90"/>
        <v/>
      </c>
    </row>
    <row r="914" spans="1:25" ht="16" x14ac:dyDescent="0.2">
      <c r="A914" s="679"/>
      <c r="B914" s="679"/>
      <c r="C914" s="705"/>
      <c r="D914" s="705"/>
      <c r="E914" s="705"/>
      <c r="F914" s="705"/>
      <c r="S914" s="660"/>
      <c r="T914" s="660" t="str">
        <f t="shared" si="85"/>
        <v/>
      </c>
      <c r="U914" s="660" t="str">
        <f t="shared" si="86"/>
        <v/>
      </c>
      <c r="V914" s="660" t="str">
        <f t="shared" si="87"/>
        <v/>
      </c>
      <c r="W914" s="660" t="str">
        <f t="shared" si="88"/>
        <v/>
      </c>
      <c r="X914" s="660" t="str">
        <f t="shared" si="89"/>
        <v/>
      </c>
      <c r="Y914" s="660" t="str">
        <f t="shared" si="90"/>
        <v/>
      </c>
    </row>
    <row r="915" spans="1:25" ht="16" x14ac:dyDescent="0.2">
      <c r="A915" s="679"/>
      <c r="B915" s="679"/>
      <c r="C915" s="705"/>
      <c r="D915" s="705"/>
      <c r="E915" s="705"/>
      <c r="F915" s="705"/>
      <c r="S915" s="660"/>
      <c r="T915" s="660" t="str">
        <f t="shared" si="85"/>
        <v/>
      </c>
      <c r="U915" s="660" t="str">
        <f t="shared" si="86"/>
        <v/>
      </c>
      <c r="V915" s="660" t="str">
        <f t="shared" si="87"/>
        <v/>
      </c>
      <c r="W915" s="660" t="str">
        <f t="shared" si="88"/>
        <v/>
      </c>
      <c r="X915" s="660" t="str">
        <f t="shared" si="89"/>
        <v/>
      </c>
      <c r="Y915" s="660" t="str">
        <f t="shared" si="90"/>
        <v/>
      </c>
    </row>
    <row r="916" spans="1:25" ht="16" x14ac:dyDescent="0.2">
      <c r="A916" s="679"/>
      <c r="B916" s="679"/>
      <c r="C916" s="705"/>
      <c r="D916" s="705"/>
      <c r="E916" s="705"/>
      <c r="F916" s="705"/>
      <c r="S916" s="660"/>
      <c r="T916" s="660" t="str">
        <f t="shared" si="85"/>
        <v/>
      </c>
      <c r="U916" s="660" t="str">
        <f t="shared" si="86"/>
        <v/>
      </c>
      <c r="V916" s="660" t="str">
        <f t="shared" si="87"/>
        <v/>
      </c>
      <c r="W916" s="660" t="str">
        <f t="shared" si="88"/>
        <v/>
      </c>
      <c r="X916" s="660" t="str">
        <f t="shared" si="89"/>
        <v/>
      </c>
      <c r="Y916" s="660" t="str">
        <f t="shared" si="90"/>
        <v/>
      </c>
    </row>
    <row r="917" spans="1:25" ht="16" x14ac:dyDescent="0.2">
      <c r="A917" s="679"/>
      <c r="B917" s="679"/>
      <c r="C917" s="705"/>
      <c r="D917" s="705"/>
      <c r="E917" s="705"/>
      <c r="F917" s="705"/>
      <c r="S917" s="660"/>
      <c r="T917" s="660" t="str">
        <f t="shared" si="85"/>
        <v/>
      </c>
      <c r="U917" s="660" t="str">
        <f t="shared" si="86"/>
        <v/>
      </c>
      <c r="V917" s="660" t="str">
        <f t="shared" si="87"/>
        <v/>
      </c>
      <c r="W917" s="660" t="str">
        <f t="shared" si="88"/>
        <v/>
      </c>
      <c r="X917" s="660" t="str">
        <f t="shared" si="89"/>
        <v/>
      </c>
      <c r="Y917" s="660" t="str">
        <f t="shared" si="90"/>
        <v/>
      </c>
    </row>
    <row r="918" spans="1:25" ht="16" x14ac:dyDescent="0.2">
      <c r="A918" s="679"/>
      <c r="B918" s="679"/>
      <c r="C918" s="705"/>
      <c r="D918" s="705"/>
      <c r="E918" s="705"/>
      <c r="F918" s="705"/>
      <c r="S918" s="660"/>
      <c r="T918" s="660" t="str">
        <f t="shared" si="85"/>
        <v/>
      </c>
      <c r="U918" s="660" t="str">
        <f t="shared" si="86"/>
        <v/>
      </c>
      <c r="V918" s="660" t="str">
        <f t="shared" si="87"/>
        <v/>
      </c>
      <c r="W918" s="660" t="str">
        <f t="shared" si="88"/>
        <v/>
      </c>
      <c r="X918" s="660" t="str">
        <f t="shared" si="89"/>
        <v/>
      </c>
      <c r="Y918" s="660" t="str">
        <f t="shared" si="90"/>
        <v/>
      </c>
    </row>
    <row r="919" spans="1:25" ht="16" x14ac:dyDescent="0.2">
      <c r="A919" s="679"/>
      <c r="B919" s="679"/>
      <c r="C919" s="705"/>
      <c r="D919" s="705"/>
      <c r="E919" s="705"/>
      <c r="F919" s="705"/>
      <c r="S919" s="660"/>
      <c r="T919" s="660" t="str">
        <f t="shared" si="85"/>
        <v/>
      </c>
      <c r="U919" s="660" t="str">
        <f t="shared" si="86"/>
        <v/>
      </c>
      <c r="V919" s="660" t="str">
        <f t="shared" si="87"/>
        <v/>
      </c>
      <c r="W919" s="660" t="str">
        <f t="shared" si="88"/>
        <v/>
      </c>
      <c r="X919" s="660" t="str">
        <f t="shared" si="89"/>
        <v/>
      </c>
      <c r="Y919" s="660" t="str">
        <f t="shared" si="90"/>
        <v/>
      </c>
    </row>
    <row r="920" spans="1:25" ht="16" x14ac:dyDescent="0.2">
      <c r="A920" s="679"/>
      <c r="B920" s="679"/>
      <c r="C920" s="705"/>
      <c r="D920" s="705"/>
      <c r="E920" s="705"/>
      <c r="F920" s="705"/>
      <c r="S920" s="660"/>
      <c r="T920" s="660" t="str">
        <f t="shared" si="85"/>
        <v/>
      </c>
      <c r="U920" s="660" t="str">
        <f t="shared" si="86"/>
        <v/>
      </c>
      <c r="V920" s="660" t="str">
        <f t="shared" si="87"/>
        <v/>
      </c>
      <c r="W920" s="660" t="str">
        <f t="shared" si="88"/>
        <v/>
      </c>
      <c r="X920" s="660" t="str">
        <f t="shared" si="89"/>
        <v/>
      </c>
      <c r="Y920" s="660" t="str">
        <f t="shared" si="90"/>
        <v/>
      </c>
    </row>
    <row r="921" spans="1:25" ht="16" x14ac:dyDescent="0.2">
      <c r="A921" s="679"/>
      <c r="B921" s="679"/>
      <c r="C921" s="705"/>
      <c r="D921" s="705"/>
      <c r="E921" s="705"/>
      <c r="F921" s="705"/>
      <c r="S921" s="660"/>
      <c r="T921" s="660" t="str">
        <f t="shared" si="85"/>
        <v/>
      </c>
      <c r="U921" s="660" t="str">
        <f t="shared" si="86"/>
        <v/>
      </c>
      <c r="V921" s="660" t="str">
        <f t="shared" si="87"/>
        <v/>
      </c>
      <c r="W921" s="660" t="str">
        <f t="shared" si="88"/>
        <v/>
      </c>
      <c r="X921" s="660" t="str">
        <f t="shared" si="89"/>
        <v/>
      </c>
      <c r="Y921" s="660" t="str">
        <f t="shared" si="90"/>
        <v/>
      </c>
    </row>
    <row r="922" spans="1:25" ht="16" x14ac:dyDescent="0.2">
      <c r="A922" s="679"/>
      <c r="B922" s="679"/>
      <c r="C922" s="705"/>
      <c r="D922" s="705"/>
      <c r="E922" s="705"/>
      <c r="F922" s="705"/>
      <c r="S922" s="660"/>
      <c r="T922" s="660" t="str">
        <f t="shared" si="85"/>
        <v/>
      </c>
      <c r="U922" s="660" t="str">
        <f t="shared" si="86"/>
        <v/>
      </c>
      <c r="V922" s="660" t="str">
        <f t="shared" si="87"/>
        <v/>
      </c>
      <c r="W922" s="660" t="str">
        <f t="shared" si="88"/>
        <v/>
      </c>
      <c r="X922" s="660" t="str">
        <f t="shared" si="89"/>
        <v/>
      </c>
      <c r="Y922" s="660" t="str">
        <f t="shared" si="90"/>
        <v/>
      </c>
    </row>
    <row r="923" spans="1:25" ht="16" x14ac:dyDescent="0.2">
      <c r="A923" s="679"/>
      <c r="B923" s="679"/>
      <c r="C923" s="705"/>
      <c r="D923" s="705"/>
      <c r="E923" s="705"/>
      <c r="F923" s="705"/>
      <c r="S923" s="660"/>
      <c r="T923" s="660" t="str">
        <f t="shared" si="85"/>
        <v/>
      </c>
      <c r="U923" s="660" t="str">
        <f t="shared" si="86"/>
        <v/>
      </c>
      <c r="V923" s="660" t="str">
        <f t="shared" si="87"/>
        <v/>
      </c>
      <c r="W923" s="660" t="str">
        <f t="shared" si="88"/>
        <v/>
      </c>
      <c r="X923" s="660" t="str">
        <f t="shared" si="89"/>
        <v/>
      </c>
      <c r="Y923" s="660" t="str">
        <f t="shared" si="90"/>
        <v/>
      </c>
    </row>
    <row r="924" spans="1:25" ht="16" x14ac:dyDescent="0.2">
      <c r="A924" s="679"/>
      <c r="B924" s="679"/>
      <c r="C924" s="705"/>
      <c r="D924" s="705"/>
      <c r="E924" s="705"/>
      <c r="F924" s="705"/>
      <c r="S924" s="660"/>
      <c r="T924" s="660" t="str">
        <f t="shared" si="85"/>
        <v/>
      </c>
      <c r="U924" s="660" t="str">
        <f t="shared" si="86"/>
        <v/>
      </c>
      <c r="V924" s="660" t="str">
        <f t="shared" si="87"/>
        <v/>
      </c>
      <c r="W924" s="660" t="str">
        <f t="shared" si="88"/>
        <v/>
      </c>
      <c r="X924" s="660" t="str">
        <f t="shared" si="89"/>
        <v/>
      </c>
      <c r="Y924" s="660" t="str">
        <f t="shared" si="90"/>
        <v/>
      </c>
    </row>
    <row r="925" spans="1:25" ht="16" x14ac:dyDescent="0.2">
      <c r="A925" s="679"/>
      <c r="B925" s="679"/>
      <c r="C925" s="705"/>
      <c r="D925" s="705"/>
      <c r="E925" s="705"/>
      <c r="F925" s="705"/>
      <c r="S925" s="660"/>
      <c r="T925" s="660" t="str">
        <f t="shared" si="85"/>
        <v/>
      </c>
      <c r="U925" s="660" t="str">
        <f t="shared" si="86"/>
        <v/>
      </c>
      <c r="V925" s="660" t="str">
        <f t="shared" si="87"/>
        <v/>
      </c>
      <c r="W925" s="660" t="str">
        <f t="shared" si="88"/>
        <v/>
      </c>
      <c r="X925" s="660" t="str">
        <f t="shared" si="89"/>
        <v/>
      </c>
      <c r="Y925" s="660" t="str">
        <f t="shared" si="90"/>
        <v/>
      </c>
    </row>
    <row r="926" spans="1:25" ht="16" x14ac:dyDescent="0.2">
      <c r="A926" s="679"/>
      <c r="B926" s="679"/>
      <c r="C926" s="705"/>
      <c r="D926" s="705"/>
      <c r="E926" s="705"/>
      <c r="F926" s="705"/>
      <c r="S926" s="660"/>
      <c r="T926" s="660" t="str">
        <f t="shared" si="85"/>
        <v/>
      </c>
      <c r="U926" s="660" t="str">
        <f t="shared" si="86"/>
        <v/>
      </c>
      <c r="V926" s="660" t="str">
        <f t="shared" si="87"/>
        <v/>
      </c>
      <c r="W926" s="660" t="str">
        <f t="shared" si="88"/>
        <v/>
      </c>
      <c r="X926" s="660" t="str">
        <f t="shared" si="89"/>
        <v/>
      </c>
      <c r="Y926" s="660" t="str">
        <f t="shared" si="90"/>
        <v/>
      </c>
    </row>
    <row r="927" spans="1:25" ht="16" x14ac:dyDescent="0.2">
      <c r="A927" s="679"/>
      <c r="B927" s="679"/>
      <c r="C927" s="705"/>
      <c r="D927" s="705"/>
      <c r="E927" s="705"/>
      <c r="F927" s="705"/>
      <c r="S927" s="660"/>
      <c r="T927" s="660" t="str">
        <f t="shared" si="85"/>
        <v/>
      </c>
      <c r="U927" s="660" t="str">
        <f t="shared" si="86"/>
        <v/>
      </c>
      <c r="V927" s="660" t="str">
        <f t="shared" si="87"/>
        <v/>
      </c>
      <c r="W927" s="660" t="str">
        <f t="shared" si="88"/>
        <v/>
      </c>
      <c r="X927" s="660" t="str">
        <f t="shared" si="89"/>
        <v/>
      </c>
      <c r="Y927" s="660" t="str">
        <f t="shared" si="90"/>
        <v/>
      </c>
    </row>
    <row r="928" spans="1:25" ht="16" x14ac:dyDescent="0.2">
      <c r="A928" s="679"/>
      <c r="B928" s="679"/>
      <c r="C928" s="705"/>
      <c r="D928" s="705"/>
      <c r="E928" s="705"/>
      <c r="F928" s="705"/>
      <c r="S928" s="660"/>
      <c r="T928" s="660" t="str">
        <f t="shared" si="85"/>
        <v/>
      </c>
      <c r="U928" s="660" t="str">
        <f t="shared" si="86"/>
        <v/>
      </c>
      <c r="V928" s="660" t="str">
        <f t="shared" si="87"/>
        <v/>
      </c>
      <c r="W928" s="660" t="str">
        <f t="shared" si="88"/>
        <v/>
      </c>
      <c r="X928" s="660" t="str">
        <f t="shared" si="89"/>
        <v/>
      </c>
      <c r="Y928" s="660" t="str">
        <f t="shared" si="90"/>
        <v/>
      </c>
    </row>
    <row r="929" spans="1:25" ht="16" x14ac:dyDescent="0.2">
      <c r="A929" s="679"/>
      <c r="B929" s="679"/>
      <c r="C929" s="705"/>
      <c r="D929" s="705"/>
      <c r="E929" s="705"/>
      <c r="F929" s="705"/>
      <c r="S929" s="660"/>
      <c r="T929" s="660" t="str">
        <f t="shared" si="85"/>
        <v/>
      </c>
      <c r="U929" s="660" t="str">
        <f t="shared" si="86"/>
        <v/>
      </c>
      <c r="V929" s="660" t="str">
        <f t="shared" si="87"/>
        <v/>
      </c>
      <c r="W929" s="660" t="str">
        <f t="shared" si="88"/>
        <v/>
      </c>
      <c r="X929" s="660" t="str">
        <f t="shared" si="89"/>
        <v/>
      </c>
      <c r="Y929" s="660" t="str">
        <f t="shared" si="90"/>
        <v/>
      </c>
    </row>
    <row r="930" spans="1:25" ht="16" x14ac:dyDescent="0.2">
      <c r="A930" s="679"/>
      <c r="B930" s="679"/>
      <c r="C930" s="705"/>
      <c r="D930" s="705"/>
      <c r="E930" s="705"/>
      <c r="F930" s="705"/>
      <c r="S930" s="660"/>
      <c r="T930" s="660" t="str">
        <f t="shared" si="85"/>
        <v/>
      </c>
      <c r="U930" s="660" t="str">
        <f t="shared" si="86"/>
        <v/>
      </c>
      <c r="V930" s="660" t="str">
        <f t="shared" si="87"/>
        <v/>
      </c>
      <c r="W930" s="660" t="str">
        <f t="shared" si="88"/>
        <v/>
      </c>
      <c r="X930" s="660" t="str">
        <f t="shared" si="89"/>
        <v/>
      </c>
      <c r="Y930" s="660" t="str">
        <f t="shared" si="90"/>
        <v/>
      </c>
    </row>
    <row r="931" spans="1:25" ht="16" x14ac:dyDescent="0.2">
      <c r="A931" s="679"/>
      <c r="B931" s="679"/>
      <c r="C931" s="705"/>
      <c r="D931" s="705"/>
      <c r="E931" s="705"/>
      <c r="F931" s="705"/>
      <c r="S931" s="660"/>
      <c r="T931" s="660" t="str">
        <f t="shared" si="85"/>
        <v/>
      </c>
      <c r="U931" s="660" t="str">
        <f t="shared" si="86"/>
        <v/>
      </c>
      <c r="V931" s="660" t="str">
        <f t="shared" si="87"/>
        <v/>
      </c>
      <c r="W931" s="660" t="str">
        <f t="shared" si="88"/>
        <v/>
      </c>
      <c r="X931" s="660" t="str">
        <f t="shared" si="89"/>
        <v/>
      </c>
      <c r="Y931" s="660" t="str">
        <f t="shared" si="90"/>
        <v/>
      </c>
    </row>
    <row r="932" spans="1:25" ht="16" x14ac:dyDescent="0.2">
      <c r="A932" s="679"/>
      <c r="B932" s="679"/>
      <c r="C932" s="705"/>
      <c r="D932" s="705"/>
      <c r="E932" s="705"/>
      <c r="F932" s="705"/>
      <c r="S932" s="660"/>
      <c r="T932" s="660" t="str">
        <f t="shared" si="85"/>
        <v/>
      </c>
      <c r="U932" s="660" t="str">
        <f t="shared" si="86"/>
        <v/>
      </c>
      <c r="V932" s="660" t="str">
        <f t="shared" si="87"/>
        <v/>
      </c>
      <c r="W932" s="660" t="str">
        <f t="shared" si="88"/>
        <v/>
      </c>
      <c r="X932" s="660" t="str">
        <f t="shared" si="89"/>
        <v/>
      </c>
      <c r="Y932" s="660" t="str">
        <f t="shared" si="90"/>
        <v/>
      </c>
    </row>
    <row r="933" spans="1:25" ht="16" x14ac:dyDescent="0.2">
      <c r="A933" s="679"/>
      <c r="B933" s="679"/>
      <c r="C933" s="705"/>
      <c r="D933" s="705"/>
      <c r="E933" s="705"/>
      <c r="F933" s="705"/>
      <c r="S933" s="660"/>
      <c r="T933" s="660" t="str">
        <f t="shared" si="85"/>
        <v/>
      </c>
      <c r="U933" s="660" t="str">
        <f t="shared" si="86"/>
        <v/>
      </c>
      <c r="V933" s="660" t="str">
        <f t="shared" si="87"/>
        <v/>
      </c>
      <c r="W933" s="660" t="str">
        <f t="shared" si="88"/>
        <v/>
      </c>
      <c r="X933" s="660" t="str">
        <f t="shared" si="89"/>
        <v/>
      </c>
      <c r="Y933" s="660" t="str">
        <f t="shared" si="90"/>
        <v/>
      </c>
    </row>
    <row r="934" spans="1:25" ht="16" x14ac:dyDescent="0.2">
      <c r="A934" s="679"/>
      <c r="B934" s="679"/>
      <c r="C934" s="705"/>
      <c r="D934" s="705"/>
      <c r="E934" s="705"/>
      <c r="F934" s="705"/>
      <c r="S934" s="660"/>
      <c r="T934" s="660" t="str">
        <f t="shared" si="85"/>
        <v/>
      </c>
      <c r="U934" s="660" t="str">
        <f t="shared" si="86"/>
        <v/>
      </c>
      <c r="V934" s="660" t="str">
        <f t="shared" si="87"/>
        <v/>
      </c>
      <c r="W934" s="660" t="str">
        <f t="shared" si="88"/>
        <v/>
      </c>
      <c r="X934" s="660" t="str">
        <f t="shared" si="89"/>
        <v/>
      </c>
      <c r="Y934" s="660" t="str">
        <f t="shared" si="90"/>
        <v/>
      </c>
    </row>
    <row r="935" spans="1:25" ht="16" x14ac:dyDescent="0.2">
      <c r="A935" s="679"/>
      <c r="B935" s="679"/>
      <c r="C935" s="705"/>
      <c r="D935" s="705"/>
      <c r="E935" s="705"/>
      <c r="F935" s="705"/>
      <c r="S935" s="660"/>
      <c r="T935" s="660" t="str">
        <f t="shared" si="85"/>
        <v/>
      </c>
      <c r="U935" s="660" t="str">
        <f t="shared" si="86"/>
        <v/>
      </c>
      <c r="V935" s="660" t="str">
        <f t="shared" si="87"/>
        <v/>
      </c>
      <c r="W935" s="660" t="str">
        <f t="shared" si="88"/>
        <v/>
      </c>
      <c r="X935" s="660" t="str">
        <f t="shared" si="89"/>
        <v/>
      </c>
      <c r="Y935" s="660" t="str">
        <f t="shared" si="90"/>
        <v/>
      </c>
    </row>
    <row r="936" spans="1:25" ht="16" x14ac:dyDescent="0.2">
      <c r="A936" s="679"/>
      <c r="B936" s="679"/>
      <c r="C936" s="705"/>
      <c r="D936" s="705"/>
      <c r="E936" s="705"/>
      <c r="F936" s="705"/>
      <c r="S936" s="660"/>
      <c r="T936" s="660" t="str">
        <f t="shared" si="85"/>
        <v/>
      </c>
      <c r="U936" s="660" t="str">
        <f t="shared" si="86"/>
        <v/>
      </c>
      <c r="V936" s="660" t="str">
        <f t="shared" si="87"/>
        <v/>
      </c>
      <c r="W936" s="660" t="str">
        <f t="shared" si="88"/>
        <v/>
      </c>
      <c r="X936" s="660" t="str">
        <f t="shared" si="89"/>
        <v/>
      </c>
      <c r="Y936" s="660" t="str">
        <f t="shared" si="90"/>
        <v/>
      </c>
    </row>
    <row r="937" spans="1:25" ht="16" x14ac:dyDescent="0.2">
      <c r="A937" s="679"/>
      <c r="B937" s="679"/>
      <c r="C937" s="705"/>
      <c r="D937" s="705"/>
      <c r="E937" s="705"/>
      <c r="F937" s="705"/>
      <c r="S937" s="660"/>
      <c r="T937" s="660" t="str">
        <f t="shared" si="85"/>
        <v/>
      </c>
      <c r="U937" s="660" t="str">
        <f t="shared" si="86"/>
        <v/>
      </c>
      <c r="V937" s="660" t="str">
        <f t="shared" si="87"/>
        <v/>
      </c>
      <c r="W937" s="660" t="str">
        <f t="shared" si="88"/>
        <v/>
      </c>
      <c r="X937" s="660" t="str">
        <f t="shared" si="89"/>
        <v/>
      </c>
      <c r="Y937" s="660" t="str">
        <f t="shared" si="90"/>
        <v/>
      </c>
    </row>
    <row r="938" spans="1:25" ht="16" x14ac:dyDescent="0.2">
      <c r="A938" s="679"/>
      <c r="B938" s="679"/>
      <c r="C938" s="705"/>
      <c r="D938" s="705"/>
      <c r="E938" s="705"/>
      <c r="F938" s="705"/>
      <c r="S938" s="660"/>
      <c r="T938" s="660" t="str">
        <f t="shared" si="85"/>
        <v/>
      </c>
      <c r="U938" s="660" t="str">
        <f t="shared" si="86"/>
        <v/>
      </c>
      <c r="V938" s="660" t="str">
        <f t="shared" si="87"/>
        <v/>
      </c>
      <c r="W938" s="660" t="str">
        <f t="shared" si="88"/>
        <v/>
      </c>
      <c r="X938" s="660" t="str">
        <f t="shared" si="89"/>
        <v/>
      </c>
      <c r="Y938" s="660" t="str">
        <f t="shared" si="90"/>
        <v/>
      </c>
    </row>
    <row r="939" spans="1:25" ht="16" x14ac:dyDescent="0.2">
      <c r="A939" s="679"/>
      <c r="B939" s="679"/>
      <c r="C939" s="705"/>
      <c r="D939" s="705"/>
      <c r="E939" s="705"/>
      <c r="F939" s="705"/>
      <c r="S939" s="660"/>
      <c r="T939" s="660" t="str">
        <f t="shared" si="85"/>
        <v/>
      </c>
      <c r="U939" s="660" t="str">
        <f t="shared" si="86"/>
        <v/>
      </c>
      <c r="V939" s="660" t="str">
        <f t="shared" si="87"/>
        <v/>
      </c>
      <c r="W939" s="660" t="str">
        <f t="shared" si="88"/>
        <v/>
      </c>
      <c r="X939" s="660" t="str">
        <f t="shared" si="89"/>
        <v/>
      </c>
      <c r="Y939" s="660" t="str">
        <f t="shared" si="90"/>
        <v/>
      </c>
    </row>
    <row r="940" spans="1:25" ht="16" x14ac:dyDescent="0.2">
      <c r="A940" s="679"/>
      <c r="B940" s="679"/>
      <c r="C940" s="705"/>
      <c r="D940" s="705"/>
      <c r="E940" s="705"/>
      <c r="F940" s="705"/>
      <c r="S940" s="660"/>
      <c r="T940" s="660" t="str">
        <f t="shared" si="85"/>
        <v/>
      </c>
      <c r="U940" s="660" t="str">
        <f t="shared" si="86"/>
        <v/>
      </c>
      <c r="V940" s="660" t="str">
        <f t="shared" si="87"/>
        <v/>
      </c>
      <c r="W940" s="660" t="str">
        <f t="shared" si="88"/>
        <v/>
      </c>
      <c r="X940" s="660" t="str">
        <f t="shared" si="89"/>
        <v/>
      </c>
      <c r="Y940" s="660" t="str">
        <f t="shared" si="90"/>
        <v/>
      </c>
    </row>
    <row r="941" spans="1:25" ht="16" x14ac:dyDescent="0.2">
      <c r="A941" s="679"/>
      <c r="B941" s="679"/>
      <c r="C941" s="705"/>
      <c r="D941" s="705"/>
      <c r="E941" s="705"/>
      <c r="F941" s="705"/>
      <c r="S941" s="660"/>
      <c r="T941" s="660" t="str">
        <f t="shared" si="85"/>
        <v/>
      </c>
      <c r="U941" s="660" t="str">
        <f t="shared" si="86"/>
        <v/>
      </c>
      <c r="V941" s="660" t="str">
        <f t="shared" si="87"/>
        <v/>
      </c>
      <c r="W941" s="660" t="str">
        <f t="shared" si="88"/>
        <v/>
      </c>
      <c r="X941" s="660" t="str">
        <f t="shared" si="89"/>
        <v/>
      </c>
      <c r="Y941" s="660" t="str">
        <f t="shared" si="90"/>
        <v/>
      </c>
    </row>
    <row r="942" spans="1:25" ht="16" x14ac:dyDescent="0.2">
      <c r="A942" s="679"/>
      <c r="B942" s="679"/>
      <c r="C942" s="705"/>
      <c r="D942" s="705"/>
      <c r="E942" s="705"/>
      <c r="F942" s="705"/>
      <c r="S942" s="660"/>
      <c r="T942" s="660" t="str">
        <f t="shared" si="85"/>
        <v/>
      </c>
      <c r="U942" s="660" t="str">
        <f t="shared" si="86"/>
        <v/>
      </c>
      <c r="V942" s="660" t="str">
        <f t="shared" si="87"/>
        <v/>
      </c>
      <c r="W942" s="660" t="str">
        <f t="shared" si="88"/>
        <v/>
      </c>
      <c r="X942" s="660" t="str">
        <f t="shared" si="89"/>
        <v/>
      </c>
      <c r="Y942" s="660" t="str">
        <f t="shared" si="90"/>
        <v/>
      </c>
    </row>
    <row r="943" spans="1:25" ht="16" x14ac:dyDescent="0.2">
      <c r="A943" s="679"/>
      <c r="B943" s="679"/>
      <c r="C943" s="705"/>
      <c r="D943" s="705"/>
      <c r="E943" s="705"/>
      <c r="F943" s="705"/>
      <c r="S943" s="660"/>
      <c r="T943" s="660" t="str">
        <f t="shared" si="85"/>
        <v/>
      </c>
      <c r="U943" s="660" t="str">
        <f t="shared" si="86"/>
        <v/>
      </c>
      <c r="V943" s="660" t="str">
        <f t="shared" si="87"/>
        <v/>
      </c>
      <c r="W943" s="660" t="str">
        <f t="shared" si="88"/>
        <v/>
      </c>
      <c r="X943" s="660" t="str">
        <f t="shared" si="89"/>
        <v/>
      </c>
      <c r="Y943" s="660" t="str">
        <f t="shared" si="90"/>
        <v/>
      </c>
    </row>
    <row r="944" spans="1:25" ht="16" x14ac:dyDescent="0.2">
      <c r="A944" s="679"/>
      <c r="B944" s="679"/>
      <c r="C944" s="705"/>
      <c r="D944" s="705"/>
      <c r="E944" s="705"/>
      <c r="F944" s="705"/>
      <c r="S944" s="660"/>
      <c r="T944" s="660" t="str">
        <f t="shared" si="85"/>
        <v/>
      </c>
      <c r="U944" s="660" t="str">
        <f t="shared" si="86"/>
        <v/>
      </c>
      <c r="V944" s="660" t="str">
        <f t="shared" si="87"/>
        <v/>
      </c>
      <c r="W944" s="660" t="str">
        <f t="shared" si="88"/>
        <v/>
      </c>
      <c r="X944" s="660" t="str">
        <f t="shared" si="89"/>
        <v/>
      </c>
      <c r="Y944" s="660" t="str">
        <f t="shared" si="90"/>
        <v/>
      </c>
    </row>
    <row r="945" spans="1:25" ht="16" x14ac:dyDescent="0.2">
      <c r="A945" s="679"/>
      <c r="B945" s="679"/>
      <c r="C945" s="705"/>
      <c r="D945" s="705"/>
      <c r="E945" s="705"/>
      <c r="F945" s="705"/>
      <c r="S945" s="660"/>
      <c r="T945" s="660" t="str">
        <f t="shared" si="85"/>
        <v/>
      </c>
      <c r="U945" s="660" t="str">
        <f t="shared" si="86"/>
        <v/>
      </c>
      <c r="V945" s="660" t="str">
        <f t="shared" si="87"/>
        <v/>
      </c>
      <c r="W945" s="660" t="str">
        <f t="shared" si="88"/>
        <v/>
      </c>
      <c r="X945" s="660" t="str">
        <f t="shared" si="89"/>
        <v/>
      </c>
      <c r="Y945" s="660" t="str">
        <f t="shared" si="90"/>
        <v/>
      </c>
    </row>
    <row r="946" spans="1:25" ht="16" x14ac:dyDescent="0.2">
      <c r="A946" s="679"/>
      <c r="B946" s="679"/>
      <c r="C946" s="705"/>
      <c r="D946" s="705"/>
      <c r="E946" s="705"/>
      <c r="F946" s="705"/>
      <c r="S946" s="660"/>
      <c r="T946" s="660" t="str">
        <f t="shared" si="85"/>
        <v/>
      </c>
      <c r="U946" s="660" t="str">
        <f t="shared" si="86"/>
        <v/>
      </c>
      <c r="V946" s="660" t="str">
        <f t="shared" si="87"/>
        <v/>
      </c>
      <c r="W946" s="660" t="str">
        <f t="shared" si="88"/>
        <v/>
      </c>
      <c r="X946" s="660" t="str">
        <f t="shared" si="89"/>
        <v/>
      </c>
      <c r="Y946" s="660" t="str">
        <f t="shared" si="90"/>
        <v/>
      </c>
    </row>
    <row r="947" spans="1:25" ht="16" x14ac:dyDescent="0.2">
      <c r="A947" s="679"/>
      <c r="B947" s="679"/>
      <c r="C947" s="705"/>
      <c r="D947" s="705"/>
      <c r="E947" s="705"/>
      <c r="F947" s="705"/>
      <c r="S947" s="660"/>
      <c r="T947" s="660" t="str">
        <f t="shared" si="85"/>
        <v/>
      </c>
      <c r="U947" s="660" t="str">
        <f t="shared" si="86"/>
        <v/>
      </c>
      <c r="V947" s="660" t="str">
        <f t="shared" si="87"/>
        <v/>
      </c>
      <c r="W947" s="660" t="str">
        <f t="shared" si="88"/>
        <v/>
      </c>
      <c r="X947" s="660" t="str">
        <f t="shared" si="89"/>
        <v/>
      </c>
      <c r="Y947" s="660" t="str">
        <f t="shared" si="90"/>
        <v/>
      </c>
    </row>
    <row r="948" spans="1:25" ht="16" x14ac:dyDescent="0.2">
      <c r="A948" s="679"/>
      <c r="B948" s="679"/>
      <c r="C948" s="705"/>
      <c r="D948" s="705"/>
      <c r="E948" s="705"/>
      <c r="F948" s="705"/>
      <c r="S948" s="660"/>
      <c r="T948" s="660" t="str">
        <f t="shared" si="85"/>
        <v/>
      </c>
      <c r="U948" s="660" t="str">
        <f t="shared" si="86"/>
        <v/>
      </c>
      <c r="V948" s="660" t="str">
        <f t="shared" si="87"/>
        <v/>
      </c>
      <c r="W948" s="660" t="str">
        <f t="shared" si="88"/>
        <v/>
      </c>
      <c r="X948" s="660" t="str">
        <f t="shared" si="89"/>
        <v/>
      </c>
      <c r="Y948" s="660" t="str">
        <f t="shared" si="90"/>
        <v/>
      </c>
    </row>
    <row r="949" spans="1:25" ht="16" x14ac:dyDescent="0.2">
      <c r="A949" s="679"/>
      <c r="B949" s="679"/>
      <c r="C949" s="705"/>
      <c r="D949" s="705"/>
      <c r="E949" s="705"/>
      <c r="F949" s="705"/>
      <c r="S949" s="660"/>
      <c r="T949" s="660" t="str">
        <f t="shared" si="85"/>
        <v/>
      </c>
      <c r="U949" s="660" t="str">
        <f t="shared" si="86"/>
        <v/>
      </c>
      <c r="V949" s="660" t="str">
        <f t="shared" si="87"/>
        <v/>
      </c>
      <c r="W949" s="660" t="str">
        <f t="shared" si="88"/>
        <v/>
      </c>
      <c r="X949" s="660" t="str">
        <f t="shared" si="89"/>
        <v/>
      </c>
      <c r="Y949" s="660" t="str">
        <f t="shared" si="90"/>
        <v/>
      </c>
    </row>
    <row r="950" spans="1:25" ht="16" x14ac:dyDescent="0.2">
      <c r="A950" s="679"/>
      <c r="B950" s="679"/>
      <c r="C950" s="705"/>
      <c r="D950" s="705"/>
      <c r="E950" s="705"/>
      <c r="F950" s="705"/>
      <c r="S950" s="660"/>
      <c r="T950" s="660" t="str">
        <f t="shared" si="85"/>
        <v/>
      </c>
      <c r="U950" s="660" t="str">
        <f t="shared" si="86"/>
        <v/>
      </c>
      <c r="V950" s="660" t="str">
        <f t="shared" si="87"/>
        <v/>
      </c>
      <c r="W950" s="660" t="str">
        <f t="shared" si="88"/>
        <v/>
      </c>
      <c r="X950" s="660" t="str">
        <f t="shared" si="89"/>
        <v/>
      </c>
      <c r="Y950" s="660" t="str">
        <f t="shared" si="90"/>
        <v/>
      </c>
    </row>
    <row r="951" spans="1:25" ht="16" x14ac:dyDescent="0.2">
      <c r="A951" s="679"/>
      <c r="B951" s="679"/>
      <c r="C951" s="705"/>
      <c r="D951" s="705"/>
      <c r="E951" s="705"/>
      <c r="F951" s="705"/>
      <c r="S951" s="660"/>
      <c r="T951" s="660" t="str">
        <f t="shared" si="85"/>
        <v/>
      </c>
      <c r="U951" s="660" t="str">
        <f t="shared" si="86"/>
        <v/>
      </c>
      <c r="V951" s="660" t="str">
        <f t="shared" si="87"/>
        <v/>
      </c>
      <c r="W951" s="660" t="str">
        <f t="shared" si="88"/>
        <v/>
      </c>
      <c r="X951" s="660" t="str">
        <f t="shared" si="89"/>
        <v/>
      </c>
      <c r="Y951" s="660" t="str">
        <f t="shared" si="90"/>
        <v/>
      </c>
    </row>
    <row r="952" spans="1:25" ht="16" x14ac:dyDescent="0.2">
      <c r="A952" s="679"/>
      <c r="B952" s="679"/>
      <c r="C952" s="705"/>
      <c r="D952" s="705"/>
      <c r="E952" s="705"/>
      <c r="F952" s="705"/>
      <c r="S952" s="660"/>
      <c r="T952" s="660" t="str">
        <f t="shared" si="85"/>
        <v/>
      </c>
      <c r="U952" s="660" t="str">
        <f t="shared" si="86"/>
        <v/>
      </c>
      <c r="V952" s="660" t="str">
        <f t="shared" si="87"/>
        <v/>
      </c>
      <c r="W952" s="660" t="str">
        <f t="shared" si="88"/>
        <v/>
      </c>
      <c r="X952" s="660" t="str">
        <f t="shared" si="89"/>
        <v/>
      </c>
      <c r="Y952" s="660" t="str">
        <f t="shared" si="90"/>
        <v/>
      </c>
    </row>
    <row r="953" spans="1:25" ht="16" x14ac:dyDescent="0.2">
      <c r="A953" s="679"/>
      <c r="B953" s="679"/>
      <c r="C953" s="705"/>
      <c r="D953" s="705"/>
      <c r="E953" s="705"/>
      <c r="F953" s="705"/>
      <c r="S953" s="660"/>
      <c r="T953" s="660" t="str">
        <f t="shared" si="85"/>
        <v/>
      </c>
      <c r="U953" s="660" t="str">
        <f t="shared" si="86"/>
        <v/>
      </c>
      <c r="V953" s="660" t="str">
        <f t="shared" si="87"/>
        <v/>
      </c>
      <c r="W953" s="660" t="str">
        <f t="shared" si="88"/>
        <v/>
      </c>
      <c r="X953" s="660" t="str">
        <f t="shared" si="89"/>
        <v/>
      </c>
      <c r="Y953" s="660" t="str">
        <f t="shared" si="90"/>
        <v/>
      </c>
    </row>
    <row r="954" spans="1:25" ht="16" x14ac:dyDescent="0.2">
      <c r="A954" s="679"/>
      <c r="B954" s="679"/>
      <c r="C954" s="705"/>
      <c r="D954" s="705"/>
      <c r="E954" s="705"/>
      <c r="F954" s="705"/>
      <c r="S954" s="660"/>
      <c r="T954" s="660" t="str">
        <f t="shared" si="85"/>
        <v/>
      </c>
      <c r="U954" s="660" t="str">
        <f t="shared" si="86"/>
        <v/>
      </c>
      <c r="V954" s="660" t="str">
        <f t="shared" si="87"/>
        <v/>
      </c>
      <c r="W954" s="660" t="str">
        <f t="shared" si="88"/>
        <v/>
      </c>
      <c r="X954" s="660" t="str">
        <f t="shared" si="89"/>
        <v/>
      </c>
      <c r="Y954" s="660" t="str">
        <f t="shared" si="90"/>
        <v/>
      </c>
    </row>
    <row r="955" spans="1:25" ht="16" x14ac:dyDescent="0.2">
      <c r="A955" s="679"/>
      <c r="B955" s="679"/>
      <c r="C955" s="705"/>
      <c r="D955" s="705"/>
      <c r="E955" s="705"/>
      <c r="F955" s="705"/>
      <c r="S955" s="660"/>
      <c r="T955" s="660" t="str">
        <f t="shared" si="85"/>
        <v/>
      </c>
      <c r="U955" s="660" t="str">
        <f t="shared" si="86"/>
        <v/>
      </c>
      <c r="V955" s="660" t="str">
        <f t="shared" si="87"/>
        <v/>
      </c>
      <c r="W955" s="660" t="str">
        <f t="shared" si="88"/>
        <v/>
      </c>
      <c r="X955" s="660" t="str">
        <f t="shared" si="89"/>
        <v/>
      </c>
      <c r="Y955" s="660" t="str">
        <f t="shared" si="90"/>
        <v/>
      </c>
    </row>
    <row r="956" spans="1:25" ht="16" x14ac:dyDescent="0.2">
      <c r="A956" s="679"/>
      <c r="B956" s="679"/>
      <c r="C956" s="705"/>
      <c r="D956" s="705"/>
      <c r="E956" s="705"/>
      <c r="F956" s="705"/>
      <c r="S956" s="660"/>
      <c r="T956" s="660" t="str">
        <f t="shared" si="85"/>
        <v/>
      </c>
      <c r="U956" s="660" t="str">
        <f t="shared" si="86"/>
        <v/>
      </c>
      <c r="V956" s="660" t="str">
        <f t="shared" si="87"/>
        <v/>
      </c>
      <c r="W956" s="660" t="str">
        <f t="shared" si="88"/>
        <v/>
      </c>
      <c r="X956" s="660" t="str">
        <f t="shared" si="89"/>
        <v/>
      </c>
      <c r="Y956" s="660" t="str">
        <f t="shared" si="90"/>
        <v/>
      </c>
    </row>
    <row r="957" spans="1:25" ht="16" x14ac:dyDescent="0.2">
      <c r="A957" s="679"/>
      <c r="B957" s="679"/>
      <c r="C957" s="705"/>
      <c r="D957" s="705"/>
      <c r="E957" s="705"/>
      <c r="F957" s="705"/>
      <c r="S957" s="660"/>
      <c r="T957" s="660" t="str">
        <f t="shared" si="85"/>
        <v/>
      </c>
      <c r="U957" s="660" t="str">
        <f t="shared" si="86"/>
        <v/>
      </c>
      <c r="V957" s="660" t="str">
        <f t="shared" si="87"/>
        <v/>
      </c>
      <c r="W957" s="660" t="str">
        <f t="shared" si="88"/>
        <v/>
      </c>
      <c r="X957" s="660" t="str">
        <f t="shared" si="89"/>
        <v/>
      </c>
      <c r="Y957" s="660" t="str">
        <f t="shared" si="90"/>
        <v/>
      </c>
    </row>
    <row r="958" spans="1:25" ht="16" x14ac:dyDescent="0.2">
      <c r="A958" s="679"/>
      <c r="B958" s="679"/>
      <c r="C958" s="705"/>
      <c r="D958" s="705"/>
      <c r="E958" s="705"/>
      <c r="F958" s="705"/>
      <c r="S958" s="660"/>
      <c r="T958" s="660" t="str">
        <f t="shared" si="85"/>
        <v/>
      </c>
      <c r="U958" s="660" t="str">
        <f t="shared" si="86"/>
        <v/>
      </c>
      <c r="V958" s="660" t="str">
        <f t="shared" si="87"/>
        <v/>
      </c>
      <c r="W958" s="660" t="str">
        <f t="shared" si="88"/>
        <v/>
      </c>
      <c r="X958" s="660" t="str">
        <f t="shared" si="89"/>
        <v/>
      </c>
      <c r="Y958" s="660" t="str">
        <f t="shared" si="90"/>
        <v/>
      </c>
    </row>
    <row r="959" spans="1:25" ht="16" x14ac:dyDescent="0.2">
      <c r="A959" s="679"/>
      <c r="B959" s="679"/>
      <c r="C959" s="705"/>
      <c r="D959" s="705"/>
      <c r="E959" s="705"/>
      <c r="F959" s="705"/>
      <c r="S959" s="660"/>
      <c r="T959" s="660" t="str">
        <f t="shared" si="85"/>
        <v/>
      </c>
      <c r="U959" s="660" t="str">
        <f t="shared" si="86"/>
        <v/>
      </c>
      <c r="V959" s="660" t="str">
        <f t="shared" si="87"/>
        <v/>
      </c>
      <c r="W959" s="660" t="str">
        <f t="shared" si="88"/>
        <v/>
      </c>
      <c r="X959" s="660" t="str">
        <f t="shared" si="89"/>
        <v/>
      </c>
      <c r="Y959" s="660" t="str">
        <f t="shared" si="90"/>
        <v/>
      </c>
    </row>
    <row r="960" spans="1:25" ht="16" x14ac:dyDescent="0.2">
      <c r="A960" s="679"/>
      <c r="B960" s="679"/>
      <c r="C960" s="705"/>
      <c r="D960" s="705"/>
      <c r="E960" s="705"/>
      <c r="F960" s="705"/>
      <c r="S960" s="660"/>
      <c r="T960" s="660" t="str">
        <f t="shared" si="85"/>
        <v/>
      </c>
      <c r="U960" s="660" t="str">
        <f t="shared" si="86"/>
        <v/>
      </c>
      <c r="V960" s="660" t="str">
        <f t="shared" si="87"/>
        <v/>
      </c>
      <c r="W960" s="660" t="str">
        <f t="shared" si="88"/>
        <v/>
      </c>
      <c r="X960" s="660" t="str">
        <f t="shared" si="89"/>
        <v/>
      </c>
      <c r="Y960" s="660" t="str">
        <f t="shared" si="90"/>
        <v/>
      </c>
    </row>
    <row r="961" spans="1:25" ht="16" x14ac:dyDescent="0.2">
      <c r="A961" s="679"/>
      <c r="B961" s="679"/>
      <c r="C961" s="705"/>
      <c r="D961" s="705"/>
      <c r="E961" s="705"/>
      <c r="F961" s="705"/>
      <c r="S961" s="660"/>
      <c r="T961" s="660" t="str">
        <f t="shared" si="85"/>
        <v/>
      </c>
      <c r="U961" s="660" t="str">
        <f t="shared" si="86"/>
        <v/>
      </c>
      <c r="V961" s="660" t="str">
        <f t="shared" si="87"/>
        <v/>
      </c>
      <c r="W961" s="660" t="str">
        <f t="shared" si="88"/>
        <v/>
      </c>
      <c r="X961" s="660" t="str">
        <f t="shared" si="89"/>
        <v/>
      </c>
      <c r="Y961" s="660" t="str">
        <f t="shared" si="90"/>
        <v/>
      </c>
    </row>
    <row r="962" spans="1:25" ht="16" x14ac:dyDescent="0.2">
      <c r="A962" s="679"/>
      <c r="B962" s="679"/>
      <c r="C962" s="705"/>
      <c r="D962" s="705"/>
      <c r="E962" s="705"/>
      <c r="F962" s="705"/>
      <c r="S962" s="660"/>
      <c r="T962" s="660" t="str">
        <f t="shared" si="85"/>
        <v/>
      </c>
      <c r="U962" s="660" t="str">
        <f t="shared" si="86"/>
        <v/>
      </c>
      <c r="V962" s="660" t="str">
        <f t="shared" si="87"/>
        <v/>
      </c>
      <c r="W962" s="660" t="str">
        <f t="shared" si="88"/>
        <v/>
      </c>
      <c r="X962" s="660" t="str">
        <f t="shared" si="89"/>
        <v/>
      </c>
      <c r="Y962" s="660" t="str">
        <f t="shared" si="90"/>
        <v/>
      </c>
    </row>
    <row r="963" spans="1:25" ht="16" x14ac:dyDescent="0.2">
      <c r="A963" s="679"/>
      <c r="B963" s="679"/>
      <c r="C963" s="705"/>
      <c r="D963" s="705"/>
      <c r="E963" s="705"/>
      <c r="F963" s="705"/>
      <c r="S963" s="660"/>
      <c r="T963" s="660" t="str">
        <f t="shared" si="85"/>
        <v/>
      </c>
      <c r="U963" s="660" t="str">
        <f t="shared" si="86"/>
        <v/>
      </c>
      <c r="V963" s="660" t="str">
        <f t="shared" si="87"/>
        <v/>
      </c>
      <c r="W963" s="660" t="str">
        <f t="shared" si="88"/>
        <v/>
      </c>
      <c r="X963" s="660" t="str">
        <f t="shared" si="89"/>
        <v/>
      </c>
      <c r="Y963" s="660" t="str">
        <f t="shared" si="90"/>
        <v/>
      </c>
    </row>
    <row r="964" spans="1:25" ht="16" x14ac:dyDescent="0.2">
      <c r="A964" s="679"/>
      <c r="B964" s="679"/>
      <c r="C964" s="705"/>
      <c r="D964" s="705"/>
      <c r="E964" s="705"/>
      <c r="F964" s="705"/>
      <c r="S964" s="660"/>
      <c r="T964" s="660" t="str">
        <f t="shared" ref="T964:T1027" si="91">IF(LEN($A964)&gt;=2,LEFT($A964,6),"")</f>
        <v/>
      </c>
      <c r="U964" s="660" t="str">
        <f t="shared" ref="U964:U1027" si="92">IF(LEN($A964)&gt;=2,LEFT($A964,5),"")</f>
        <v/>
      </c>
      <c r="V964" s="660" t="str">
        <f t="shared" ref="V964:V1027" si="93">IF(LEN($A964)&gt;=2,LEFT($A964,4),"")</f>
        <v/>
      </c>
      <c r="W964" s="660" t="str">
        <f t="shared" ref="W964:W1027" si="94">IF(LEN($A964)&gt;=2,LEFT($A964,3),"")</f>
        <v/>
      </c>
      <c r="X964" s="660" t="str">
        <f t="shared" ref="X964:X1027" si="95">IF(LEN($A964)&gt;=2,LEFT($A964,2),"")</f>
        <v/>
      </c>
      <c r="Y964" s="660" t="str">
        <f t="shared" ref="Y964:Y1027" si="96">IF(LEN($A964)&gt;=2,LEFT($A964,1),"")</f>
        <v/>
      </c>
    </row>
    <row r="965" spans="1:25" ht="16" x14ac:dyDescent="0.2">
      <c r="A965" s="679"/>
      <c r="B965" s="679"/>
      <c r="C965" s="705"/>
      <c r="D965" s="705"/>
      <c r="E965" s="705"/>
      <c r="F965" s="705"/>
      <c r="S965" s="660"/>
      <c r="T965" s="660" t="str">
        <f t="shared" si="91"/>
        <v/>
      </c>
      <c r="U965" s="660" t="str">
        <f t="shared" si="92"/>
        <v/>
      </c>
      <c r="V965" s="660" t="str">
        <f t="shared" si="93"/>
        <v/>
      </c>
      <c r="W965" s="660" t="str">
        <f t="shared" si="94"/>
        <v/>
      </c>
      <c r="X965" s="660" t="str">
        <f t="shared" si="95"/>
        <v/>
      </c>
      <c r="Y965" s="660" t="str">
        <f t="shared" si="96"/>
        <v/>
      </c>
    </row>
    <row r="966" spans="1:25" ht="16" x14ac:dyDescent="0.2">
      <c r="A966" s="679"/>
      <c r="B966" s="679"/>
      <c r="C966" s="705"/>
      <c r="D966" s="705"/>
      <c r="E966" s="705"/>
      <c r="F966" s="705"/>
      <c r="S966" s="660"/>
      <c r="T966" s="660" t="str">
        <f t="shared" si="91"/>
        <v/>
      </c>
      <c r="U966" s="660" t="str">
        <f t="shared" si="92"/>
        <v/>
      </c>
      <c r="V966" s="660" t="str">
        <f t="shared" si="93"/>
        <v/>
      </c>
      <c r="W966" s="660" t="str">
        <f t="shared" si="94"/>
        <v/>
      </c>
      <c r="X966" s="660" t="str">
        <f t="shared" si="95"/>
        <v/>
      </c>
      <c r="Y966" s="660" t="str">
        <f t="shared" si="96"/>
        <v/>
      </c>
    </row>
    <row r="967" spans="1:25" ht="16" x14ac:dyDescent="0.2">
      <c r="A967" s="679"/>
      <c r="B967" s="679"/>
      <c r="C967" s="705"/>
      <c r="D967" s="705"/>
      <c r="E967" s="705"/>
      <c r="F967" s="705"/>
      <c r="S967" s="660"/>
      <c r="T967" s="660" t="str">
        <f t="shared" si="91"/>
        <v/>
      </c>
      <c r="U967" s="660" t="str">
        <f t="shared" si="92"/>
        <v/>
      </c>
      <c r="V967" s="660" t="str">
        <f t="shared" si="93"/>
        <v/>
      </c>
      <c r="W967" s="660" t="str">
        <f t="shared" si="94"/>
        <v/>
      </c>
      <c r="X967" s="660" t="str">
        <f t="shared" si="95"/>
        <v/>
      </c>
      <c r="Y967" s="660" t="str">
        <f t="shared" si="96"/>
        <v/>
      </c>
    </row>
    <row r="968" spans="1:25" ht="16" x14ac:dyDescent="0.2">
      <c r="A968" s="679"/>
      <c r="B968" s="679"/>
      <c r="C968" s="705"/>
      <c r="D968" s="705"/>
      <c r="E968" s="705"/>
      <c r="F968" s="705"/>
      <c r="S968" s="660"/>
      <c r="T968" s="660" t="str">
        <f t="shared" si="91"/>
        <v/>
      </c>
      <c r="U968" s="660" t="str">
        <f t="shared" si="92"/>
        <v/>
      </c>
      <c r="V968" s="660" t="str">
        <f t="shared" si="93"/>
        <v/>
      </c>
      <c r="W968" s="660" t="str">
        <f t="shared" si="94"/>
        <v/>
      </c>
      <c r="X968" s="660" t="str">
        <f t="shared" si="95"/>
        <v/>
      </c>
      <c r="Y968" s="660" t="str">
        <f t="shared" si="96"/>
        <v/>
      </c>
    </row>
    <row r="969" spans="1:25" ht="16" x14ac:dyDescent="0.2">
      <c r="A969" s="679"/>
      <c r="B969" s="679"/>
      <c r="C969" s="705"/>
      <c r="D969" s="705"/>
      <c r="E969" s="705"/>
      <c r="F969" s="705"/>
      <c r="S969" s="660"/>
      <c r="T969" s="660" t="str">
        <f t="shared" si="91"/>
        <v/>
      </c>
      <c r="U969" s="660" t="str">
        <f t="shared" si="92"/>
        <v/>
      </c>
      <c r="V969" s="660" t="str">
        <f t="shared" si="93"/>
        <v/>
      </c>
      <c r="W969" s="660" t="str">
        <f t="shared" si="94"/>
        <v/>
      </c>
      <c r="X969" s="660" t="str">
        <f t="shared" si="95"/>
        <v/>
      </c>
      <c r="Y969" s="660" t="str">
        <f t="shared" si="96"/>
        <v/>
      </c>
    </row>
    <row r="970" spans="1:25" ht="16" x14ac:dyDescent="0.2">
      <c r="A970" s="679"/>
      <c r="B970" s="679"/>
      <c r="C970" s="705"/>
      <c r="D970" s="705"/>
      <c r="E970" s="705"/>
      <c r="F970" s="705"/>
      <c r="S970" s="660"/>
      <c r="T970" s="660" t="str">
        <f t="shared" si="91"/>
        <v/>
      </c>
      <c r="U970" s="660" t="str">
        <f t="shared" si="92"/>
        <v/>
      </c>
      <c r="V970" s="660" t="str">
        <f t="shared" si="93"/>
        <v/>
      </c>
      <c r="W970" s="660" t="str">
        <f t="shared" si="94"/>
        <v/>
      </c>
      <c r="X970" s="660" t="str">
        <f t="shared" si="95"/>
        <v/>
      </c>
      <c r="Y970" s="660" t="str">
        <f t="shared" si="96"/>
        <v/>
      </c>
    </row>
    <row r="971" spans="1:25" ht="16" x14ac:dyDescent="0.2">
      <c r="A971" s="679"/>
      <c r="B971" s="679"/>
      <c r="C971" s="705"/>
      <c r="D971" s="705"/>
      <c r="E971" s="705"/>
      <c r="F971" s="705"/>
      <c r="S971" s="660"/>
      <c r="T971" s="660" t="str">
        <f t="shared" si="91"/>
        <v/>
      </c>
      <c r="U971" s="660" t="str">
        <f t="shared" si="92"/>
        <v/>
      </c>
      <c r="V971" s="660" t="str">
        <f t="shared" si="93"/>
        <v/>
      </c>
      <c r="W971" s="660" t="str">
        <f t="shared" si="94"/>
        <v/>
      </c>
      <c r="X971" s="660" t="str">
        <f t="shared" si="95"/>
        <v/>
      </c>
      <c r="Y971" s="660" t="str">
        <f t="shared" si="96"/>
        <v/>
      </c>
    </row>
    <row r="972" spans="1:25" ht="16" x14ac:dyDescent="0.2">
      <c r="A972" s="679"/>
      <c r="B972" s="679"/>
      <c r="C972" s="705"/>
      <c r="D972" s="705"/>
      <c r="E972" s="705"/>
      <c r="F972" s="705"/>
      <c r="S972" s="660"/>
      <c r="T972" s="660" t="str">
        <f t="shared" si="91"/>
        <v/>
      </c>
      <c r="U972" s="660" t="str">
        <f t="shared" si="92"/>
        <v/>
      </c>
      <c r="V972" s="660" t="str">
        <f t="shared" si="93"/>
        <v/>
      </c>
      <c r="W972" s="660" t="str">
        <f t="shared" si="94"/>
        <v/>
      </c>
      <c r="X972" s="660" t="str">
        <f t="shared" si="95"/>
        <v/>
      </c>
      <c r="Y972" s="660" t="str">
        <f t="shared" si="96"/>
        <v/>
      </c>
    </row>
    <row r="973" spans="1:25" ht="16" x14ac:dyDescent="0.2">
      <c r="A973" s="679"/>
      <c r="B973" s="679"/>
      <c r="C973" s="705"/>
      <c r="D973" s="705"/>
      <c r="E973" s="705"/>
      <c r="F973" s="705"/>
      <c r="S973" s="660"/>
      <c r="T973" s="660" t="str">
        <f t="shared" si="91"/>
        <v/>
      </c>
      <c r="U973" s="660" t="str">
        <f t="shared" si="92"/>
        <v/>
      </c>
      <c r="V973" s="660" t="str">
        <f t="shared" si="93"/>
        <v/>
      </c>
      <c r="W973" s="660" t="str">
        <f t="shared" si="94"/>
        <v/>
      </c>
      <c r="X973" s="660" t="str">
        <f t="shared" si="95"/>
        <v/>
      </c>
      <c r="Y973" s="660" t="str">
        <f t="shared" si="96"/>
        <v/>
      </c>
    </row>
    <row r="974" spans="1:25" ht="16" x14ac:dyDescent="0.2">
      <c r="A974" s="679"/>
      <c r="B974" s="679"/>
      <c r="C974" s="705"/>
      <c r="D974" s="705"/>
      <c r="E974" s="705"/>
      <c r="F974" s="705"/>
      <c r="S974" s="660"/>
      <c r="T974" s="660" t="str">
        <f t="shared" si="91"/>
        <v/>
      </c>
      <c r="U974" s="660" t="str">
        <f t="shared" si="92"/>
        <v/>
      </c>
      <c r="V974" s="660" t="str">
        <f t="shared" si="93"/>
        <v/>
      </c>
      <c r="W974" s="660" t="str">
        <f t="shared" si="94"/>
        <v/>
      </c>
      <c r="X974" s="660" t="str">
        <f t="shared" si="95"/>
        <v/>
      </c>
      <c r="Y974" s="660" t="str">
        <f t="shared" si="96"/>
        <v/>
      </c>
    </row>
    <row r="975" spans="1:25" ht="16" x14ac:dyDescent="0.2">
      <c r="A975" s="679"/>
      <c r="B975" s="679"/>
      <c r="C975" s="705"/>
      <c r="D975" s="705"/>
      <c r="E975" s="705"/>
      <c r="F975" s="705"/>
      <c r="S975" s="660"/>
      <c r="T975" s="660" t="str">
        <f t="shared" si="91"/>
        <v/>
      </c>
      <c r="U975" s="660" t="str">
        <f t="shared" si="92"/>
        <v/>
      </c>
      <c r="V975" s="660" t="str">
        <f t="shared" si="93"/>
        <v/>
      </c>
      <c r="W975" s="660" t="str">
        <f t="shared" si="94"/>
        <v/>
      </c>
      <c r="X975" s="660" t="str">
        <f t="shared" si="95"/>
        <v/>
      </c>
      <c r="Y975" s="660" t="str">
        <f t="shared" si="96"/>
        <v/>
      </c>
    </row>
    <row r="976" spans="1:25" ht="16" x14ac:dyDescent="0.2">
      <c r="A976" s="679"/>
      <c r="B976" s="679"/>
      <c r="C976" s="705"/>
      <c r="D976" s="705"/>
      <c r="E976" s="705"/>
      <c r="F976" s="705"/>
      <c r="S976" s="660"/>
      <c r="T976" s="660" t="str">
        <f t="shared" si="91"/>
        <v/>
      </c>
      <c r="U976" s="660" t="str">
        <f t="shared" si="92"/>
        <v/>
      </c>
      <c r="V976" s="660" t="str">
        <f t="shared" si="93"/>
        <v/>
      </c>
      <c r="W976" s="660" t="str">
        <f t="shared" si="94"/>
        <v/>
      </c>
      <c r="X976" s="660" t="str">
        <f t="shared" si="95"/>
        <v/>
      </c>
      <c r="Y976" s="660" t="str">
        <f t="shared" si="96"/>
        <v/>
      </c>
    </row>
    <row r="977" spans="1:25" ht="16" x14ac:dyDescent="0.2">
      <c r="A977" s="679"/>
      <c r="B977" s="679"/>
      <c r="C977" s="705"/>
      <c r="D977" s="705"/>
      <c r="E977" s="705"/>
      <c r="F977" s="705"/>
      <c r="S977" s="660"/>
      <c r="T977" s="660" t="str">
        <f t="shared" si="91"/>
        <v/>
      </c>
      <c r="U977" s="660" t="str">
        <f t="shared" si="92"/>
        <v/>
      </c>
      <c r="V977" s="660" t="str">
        <f t="shared" si="93"/>
        <v/>
      </c>
      <c r="W977" s="660" t="str">
        <f t="shared" si="94"/>
        <v/>
      </c>
      <c r="X977" s="660" t="str">
        <f t="shared" si="95"/>
        <v/>
      </c>
      <c r="Y977" s="660" t="str">
        <f t="shared" si="96"/>
        <v/>
      </c>
    </row>
    <row r="978" spans="1:25" ht="16" x14ac:dyDescent="0.2">
      <c r="A978" s="679"/>
      <c r="B978" s="679"/>
      <c r="C978" s="705"/>
      <c r="D978" s="705"/>
      <c r="E978" s="705"/>
      <c r="F978" s="705"/>
      <c r="S978" s="660"/>
      <c r="T978" s="660" t="str">
        <f t="shared" si="91"/>
        <v/>
      </c>
      <c r="U978" s="660" t="str">
        <f t="shared" si="92"/>
        <v/>
      </c>
      <c r="V978" s="660" t="str">
        <f t="shared" si="93"/>
        <v/>
      </c>
      <c r="W978" s="660" t="str">
        <f t="shared" si="94"/>
        <v/>
      </c>
      <c r="X978" s="660" t="str">
        <f t="shared" si="95"/>
        <v/>
      </c>
      <c r="Y978" s="660" t="str">
        <f t="shared" si="96"/>
        <v/>
      </c>
    </row>
    <row r="979" spans="1:25" ht="16" x14ac:dyDescent="0.2">
      <c r="A979" s="679"/>
      <c r="B979" s="679"/>
      <c r="C979" s="705"/>
      <c r="D979" s="705"/>
      <c r="E979" s="705"/>
      <c r="F979" s="705"/>
      <c r="S979" s="660"/>
      <c r="T979" s="660" t="str">
        <f t="shared" si="91"/>
        <v/>
      </c>
      <c r="U979" s="660" t="str">
        <f t="shared" si="92"/>
        <v/>
      </c>
      <c r="V979" s="660" t="str">
        <f t="shared" si="93"/>
        <v/>
      </c>
      <c r="W979" s="660" t="str">
        <f t="shared" si="94"/>
        <v/>
      </c>
      <c r="X979" s="660" t="str">
        <f t="shared" si="95"/>
        <v/>
      </c>
      <c r="Y979" s="660" t="str">
        <f t="shared" si="96"/>
        <v/>
      </c>
    </row>
    <row r="980" spans="1:25" ht="16" x14ac:dyDescent="0.2">
      <c r="A980" s="679"/>
      <c r="B980" s="679"/>
      <c r="C980" s="705"/>
      <c r="D980" s="705"/>
      <c r="E980" s="705"/>
      <c r="F980" s="705"/>
      <c r="S980" s="660"/>
      <c r="T980" s="660" t="str">
        <f t="shared" si="91"/>
        <v/>
      </c>
      <c r="U980" s="660" t="str">
        <f t="shared" si="92"/>
        <v/>
      </c>
      <c r="V980" s="660" t="str">
        <f t="shared" si="93"/>
        <v/>
      </c>
      <c r="W980" s="660" t="str">
        <f t="shared" si="94"/>
        <v/>
      </c>
      <c r="X980" s="660" t="str">
        <f t="shared" si="95"/>
        <v/>
      </c>
      <c r="Y980" s="660" t="str">
        <f t="shared" si="96"/>
        <v/>
      </c>
    </row>
    <row r="981" spans="1:25" ht="16" x14ac:dyDescent="0.2">
      <c r="A981" s="679"/>
      <c r="B981" s="679"/>
      <c r="C981" s="705"/>
      <c r="D981" s="705"/>
      <c r="E981" s="705"/>
      <c r="F981" s="705"/>
      <c r="S981" s="660"/>
      <c r="T981" s="660" t="str">
        <f t="shared" si="91"/>
        <v/>
      </c>
      <c r="U981" s="660" t="str">
        <f t="shared" si="92"/>
        <v/>
      </c>
      <c r="V981" s="660" t="str">
        <f t="shared" si="93"/>
        <v/>
      </c>
      <c r="W981" s="660" t="str">
        <f t="shared" si="94"/>
        <v/>
      </c>
      <c r="X981" s="660" t="str">
        <f t="shared" si="95"/>
        <v/>
      </c>
      <c r="Y981" s="660" t="str">
        <f t="shared" si="96"/>
        <v/>
      </c>
    </row>
    <row r="982" spans="1:25" ht="16" x14ac:dyDescent="0.2">
      <c r="A982" s="679"/>
      <c r="B982" s="679"/>
      <c r="C982" s="705"/>
      <c r="D982" s="705"/>
      <c r="E982" s="705"/>
      <c r="F982" s="705"/>
      <c r="S982" s="660"/>
      <c r="T982" s="660" t="str">
        <f t="shared" si="91"/>
        <v/>
      </c>
      <c r="U982" s="660" t="str">
        <f t="shared" si="92"/>
        <v/>
      </c>
      <c r="V982" s="660" t="str">
        <f t="shared" si="93"/>
        <v/>
      </c>
      <c r="W982" s="660" t="str">
        <f t="shared" si="94"/>
        <v/>
      </c>
      <c r="X982" s="660" t="str">
        <f t="shared" si="95"/>
        <v/>
      </c>
      <c r="Y982" s="660" t="str">
        <f t="shared" si="96"/>
        <v/>
      </c>
    </row>
    <row r="983" spans="1:25" ht="16" x14ac:dyDescent="0.2">
      <c r="A983" s="679"/>
      <c r="B983" s="679"/>
      <c r="C983" s="705"/>
      <c r="D983" s="705"/>
      <c r="E983" s="705"/>
      <c r="F983" s="705"/>
      <c r="S983" s="660"/>
      <c r="T983" s="660" t="str">
        <f t="shared" si="91"/>
        <v/>
      </c>
      <c r="U983" s="660" t="str">
        <f t="shared" si="92"/>
        <v/>
      </c>
      <c r="V983" s="660" t="str">
        <f t="shared" si="93"/>
        <v/>
      </c>
      <c r="W983" s="660" t="str">
        <f t="shared" si="94"/>
        <v/>
      </c>
      <c r="X983" s="660" t="str">
        <f t="shared" si="95"/>
        <v/>
      </c>
      <c r="Y983" s="660" t="str">
        <f t="shared" si="96"/>
        <v/>
      </c>
    </row>
    <row r="984" spans="1:25" ht="16" x14ac:dyDescent="0.2">
      <c r="A984" s="679"/>
      <c r="B984" s="679"/>
      <c r="C984" s="705"/>
      <c r="D984" s="705"/>
      <c r="E984" s="705"/>
      <c r="F984" s="705"/>
      <c r="S984" s="660"/>
      <c r="T984" s="660" t="str">
        <f t="shared" si="91"/>
        <v/>
      </c>
      <c r="U984" s="660" t="str">
        <f t="shared" si="92"/>
        <v/>
      </c>
      <c r="V984" s="660" t="str">
        <f t="shared" si="93"/>
        <v/>
      </c>
      <c r="W984" s="660" t="str">
        <f t="shared" si="94"/>
        <v/>
      </c>
      <c r="X984" s="660" t="str">
        <f t="shared" si="95"/>
        <v/>
      </c>
      <c r="Y984" s="660" t="str">
        <f t="shared" si="96"/>
        <v/>
      </c>
    </row>
    <row r="985" spans="1:25" ht="16" x14ac:dyDescent="0.2">
      <c r="A985" s="679"/>
      <c r="B985" s="679"/>
      <c r="C985" s="705"/>
      <c r="D985" s="705"/>
      <c r="E985" s="705"/>
      <c r="F985" s="705"/>
      <c r="S985" s="660"/>
      <c r="T985" s="660" t="str">
        <f t="shared" si="91"/>
        <v/>
      </c>
      <c r="U985" s="660" t="str">
        <f t="shared" si="92"/>
        <v/>
      </c>
      <c r="V985" s="660" t="str">
        <f t="shared" si="93"/>
        <v/>
      </c>
      <c r="W985" s="660" t="str">
        <f t="shared" si="94"/>
        <v/>
      </c>
      <c r="X985" s="660" t="str">
        <f t="shared" si="95"/>
        <v/>
      </c>
      <c r="Y985" s="660" t="str">
        <f t="shared" si="96"/>
        <v/>
      </c>
    </row>
    <row r="986" spans="1:25" ht="16" x14ac:dyDescent="0.2">
      <c r="A986" s="679"/>
      <c r="B986" s="679"/>
      <c r="C986" s="705"/>
      <c r="D986" s="705"/>
      <c r="E986" s="705"/>
      <c r="F986" s="705"/>
      <c r="S986" s="660"/>
      <c r="T986" s="660" t="str">
        <f t="shared" si="91"/>
        <v/>
      </c>
      <c r="U986" s="660" t="str">
        <f t="shared" si="92"/>
        <v/>
      </c>
      <c r="V986" s="660" t="str">
        <f t="shared" si="93"/>
        <v/>
      </c>
      <c r="W986" s="660" t="str">
        <f t="shared" si="94"/>
        <v/>
      </c>
      <c r="X986" s="660" t="str">
        <f t="shared" si="95"/>
        <v/>
      </c>
      <c r="Y986" s="660" t="str">
        <f t="shared" si="96"/>
        <v/>
      </c>
    </row>
    <row r="987" spans="1:25" ht="16" x14ac:dyDescent="0.2">
      <c r="A987" s="679"/>
      <c r="B987" s="679"/>
      <c r="C987" s="705"/>
      <c r="D987" s="705"/>
      <c r="E987" s="705"/>
      <c r="F987" s="705"/>
      <c r="S987" s="660"/>
      <c r="T987" s="660" t="str">
        <f t="shared" si="91"/>
        <v/>
      </c>
      <c r="U987" s="660" t="str">
        <f t="shared" si="92"/>
        <v/>
      </c>
      <c r="V987" s="660" t="str">
        <f t="shared" si="93"/>
        <v/>
      </c>
      <c r="W987" s="660" t="str">
        <f t="shared" si="94"/>
        <v/>
      </c>
      <c r="X987" s="660" t="str">
        <f t="shared" si="95"/>
        <v/>
      </c>
      <c r="Y987" s="660" t="str">
        <f t="shared" si="96"/>
        <v/>
      </c>
    </row>
    <row r="988" spans="1:25" ht="16" x14ac:dyDescent="0.2">
      <c r="A988" s="679"/>
      <c r="B988" s="679"/>
      <c r="C988" s="705"/>
      <c r="D988" s="705"/>
      <c r="E988" s="705"/>
      <c r="F988" s="705"/>
      <c r="S988" s="660"/>
      <c r="T988" s="660" t="str">
        <f t="shared" si="91"/>
        <v/>
      </c>
      <c r="U988" s="660" t="str">
        <f t="shared" si="92"/>
        <v/>
      </c>
      <c r="V988" s="660" t="str">
        <f t="shared" si="93"/>
        <v/>
      </c>
      <c r="W988" s="660" t="str">
        <f t="shared" si="94"/>
        <v/>
      </c>
      <c r="X988" s="660" t="str">
        <f t="shared" si="95"/>
        <v/>
      </c>
      <c r="Y988" s="660" t="str">
        <f t="shared" si="96"/>
        <v/>
      </c>
    </row>
    <row r="989" spans="1:25" ht="16" x14ac:dyDescent="0.2">
      <c r="A989" s="679"/>
      <c r="B989" s="679"/>
      <c r="C989" s="705"/>
      <c r="D989" s="705"/>
      <c r="E989" s="705"/>
      <c r="F989" s="705"/>
      <c r="S989" s="660"/>
      <c r="T989" s="660" t="str">
        <f t="shared" si="91"/>
        <v/>
      </c>
      <c r="U989" s="660" t="str">
        <f t="shared" si="92"/>
        <v/>
      </c>
      <c r="V989" s="660" t="str">
        <f t="shared" si="93"/>
        <v/>
      </c>
      <c r="W989" s="660" t="str">
        <f t="shared" si="94"/>
        <v/>
      </c>
      <c r="X989" s="660" t="str">
        <f t="shared" si="95"/>
        <v/>
      </c>
      <c r="Y989" s="660" t="str">
        <f t="shared" si="96"/>
        <v/>
      </c>
    </row>
    <row r="990" spans="1:25" ht="16" x14ac:dyDescent="0.2">
      <c r="A990" s="679"/>
      <c r="B990" s="679"/>
      <c r="C990" s="705"/>
      <c r="D990" s="705"/>
      <c r="E990" s="705"/>
      <c r="F990" s="705"/>
      <c r="S990" s="660"/>
      <c r="T990" s="660" t="str">
        <f t="shared" si="91"/>
        <v/>
      </c>
      <c r="U990" s="660" t="str">
        <f t="shared" si="92"/>
        <v/>
      </c>
      <c r="V990" s="660" t="str">
        <f t="shared" si="93"/>
        <v/>
      </c>
      <c r="W990" s="660" t="str">
        <f t="shared" si="94"/>
        <v/>
      </c>
      <c r="X990" s="660" t="str">
        <f t="shared" si="95"/>
        <v/>
      </c>
      <c r="Y990" s="660" t="str">
        <f t="shared" si="96"/>
        <v/>
      </c>
    </row>
    <row r="991" spans="1:25" ht="16" x14ac:dyDescent="0.2">
      <c r="A991" s="679"/>
      <c r="B991" s="679"/>
      <c r="C991" s="705"/>
      <c r="D991" s="705"/>
      <c r="E991" s="705"/>
      <c r="F991" s="705"/>
      <c r="S991" s="660"/>
      <c r="T991" s="660" t="str">
        <f t="shared" si="91"/>
        <v/>
      </c>
      <c r="U991" s="660" t="str">
        <f t="shared" si="92"/>
        <v/>
      </c>
      <c r="V991" s="660" t="str">
        <f t="shared" si="93"/>
        <v/>
      </c>
      <c r="W991" s="660" t="str">
        <f t="shared" si="94"/>
        <v/>
      </c>
      <c r="X991" s="660" t="str">
        <f t="shared" si="95"/>
        <v/>
      </c>
      <c r="Y991" s="660" t="str">
        <f t="shared" si="96"/>
        <v/>
      </c>
    </row>
    <row r="992" spans="1:25" ht="16" x14ac:dyDescent="0.2">
      <c r="A992" s="679"/>
      <c r="B992" s="679"/>
      <c r="C992" s="705"/>
      <c r="D992" s="705"/>
      <c r="E992" s="705"/>
      <c r="F992" s="705"/>
      <c r="S992" s="660"/>
      <c r="T992" s="660" t="str">
        <f t="shared" si="91"/>
        <v/>
      </c>
      <c r="U992" s="660" t="str">
        <f t="shared" si="92"/>
        <v/>
      </c>
      <c r="V992" s="660" t="str">
        <f t="shared" si="93"/>
        <v/>
      </c>
      <c r="W992" s="660" t="str">
        <f t="shared" si="94"/>
        <v/>
      </c>
      <c r="X992" s="660" t="str">
        <f t="shared" si="95"/>
        <v/>
      </c>
      <c r="Y992" s="660" t="str">
        <f t="shared" si="96"/>
        <v/>
      </c>
    </row>
    <row r="993" spans="1:25" ht="16" x14ac:dyDescent="0.2">
      <c r="A993" s="679"/>
      <c r="B993" s="679"/>
      <c r="C993" s="705"/>
      <c r="D993" s="705"/>
      <c r="E993" s="705"/>
      <c r="F993" s="705"/>
      <c r="S993" s="660"/>
      <c r="T993" s="660" t="str">
        <f t="shared" si="91"/>
        <v/>
      </c>
      <c r="U993" s="660" t="str">
        <f t="shared" si="92"/>
        <v/>
      </c>
      <c r="V993" s="660" t="str">
        <f t="shared" si="93"/>
        <v/>
      </c>
      <c r="W993" s="660" t="str">
        <f t="shared" si="94"/>
        <v/>
      </c>
      <c r="X993" s="660" t="str">
        <f t="shared" si="95"/>
        <v/>
      </c>
      <c r="Y993" s="660" t="str">
        <f t="shared" si="96"/>
        <v/>
      </c>
    </row>
    <row r="994" spans="1:25" ht="16" x14ac:dyDescent="0.2">
      <c r="A994" s="679"/>
      <c r="B994" s="679"/>
      <c r="C994" s="705"/>
      <c r="D994" s="705"/>
      <c r="E994" s="705"/>
      <c r="F994" s="705"/>
      <c r="S994" s="660"/>
      <c r="T994" s="660" t="str">
        <f t="shared" si="91"/>
        <v/>
      </c>
      <c r="U994" s="660" t="str">
        <f t="shared" si="92"/>
        <v/>
      </c>
      <c r="V994" s="660" t="str">
        <f t="shared" si="93"/>
        <v/>
      </c>
      <c r="W994" s="660" t="str">
        <f t="shared" si="94"/>
        <v/>
      </c>
      <c r="X994" s="660" t="str">
        <f t="shared" si="95"/>
        <v/>
      </c>
      <c r="Y994" s="660" t="str">
        <f t="shared" si="96"/>
        <v/>
      </c>
    </row>
    <row r="995" spans="1:25" ht="16" x14ac:dyDescent="0.2">
      <c r="A995" s="679"/>
      <c r="B995" s="679"/>
      <c r="C995" s="705"/>
      <c r="D995" s="705"/>
      <c r="E995" s="705"/>
      <c r="F995" s="705"/>
      <c r="S995" s="660"/>
      <c r="T995" s="660" t="str">
        <f t="shared" si="91"/>
        <v/>
      </c>
      <c r="U995" s="660" t="str">
        <f t="shared" si="92"/>
        <v/>
      </c>
      <c r="V995" s="660" t="str">
        <f t="shared" si="93"/>
        <v/>
      </c>
      <c r="W995" s="660" t="str">
        <f t="shared" si="94"/>
        <v/>
      </c>
      <c r="X995" s="660" t="str">
        <f t="shared" si="95"/>
        <v/>
      </c>
      <c r="Y995" s="660" t="str">
        <f t="shared" si="96"/>
        <v/>
      </c>
    </row>
    <row r="996" spans="1:25" ht="16" x14ac:dyDescent="0.2">
      <c r="A996" s="679"/>
      <c r="B996" s="679"/>
      <c r="C996" s="705"/>
      <c r="D996" s="705"/>
      <c r="E996" s="705"/>
      <c r="F996" s="705"/>
      <c r="S996" s="660"/>
      <c r="T996" s="660" t="str">
        <f t="shared" si="91"/>
        <v/>
      </c>
      <c r="U996" s="660" t="str">
        <f t="shared" si="92"/>
        <v/>
      </c>
      <c r="V996" s="660" t="str">
        <f t="shared" si="93"/>
        <v/>
      </c>
      <c r="W996" s="660" t="str">
        <f t="shared" si="94"/>
        <v/>
      </c>
      <c r="X996" s="660" t="str">
        <f t="shared" si="95"/>
        <v/>
      </c>
      <c r="Y996" s="660" t="str">
        <f t="shared" si="96"/>
        <v/>
      </c>
    </row>
    <row r="997" spans="1:25" ht="16" x14ac:dyDescent="0.2">
      <c r="A997" s="679"/>
      <c r="B997" s="679"/>
      <c r="C997" s="705"/>
      <c r="D997" s="705"/>
      <c r="E997" s="705"/>
      <c r="F997" s="705"/>
      <c r="S997" s="660"/>
      <c r="T997" s="660" t="str">
        <f t="shared" si="91"/>
        <v/>
      </c>
      <c r="U997" s="660" t="str">
        <f t="shared" si="92"/>
        <v/>
      </c>
      <c r="V997" s="660" t="str">
        <f t="shared" si="93"/>
        <v/>
      </c>
      <c r="W997" s="660" t="str">
        <f t="shared" si="94"/>
        <v/>
      </c>
      <c r="X997" s="660" t="str">
        <f t="shared" si="95"/>
        <v/>
      </c>
      <c r="Y997" s="660" t="str">
        <f t="shared" si="96"/>
        <v/>
      </c>
    </row>
    <row r="998" spans="1:25" ht="16" x14ac:dyDescent="0.2">
      <c r="A998" s="679"/>
      <c r="B998" s="679"/>
      <c r="C998" s="705"/>
      <c r="D998" s="705"/>
      <c r="E998" s="705"/>
      <c r="F998" s="705"/>
      <c r="S998" s="660"/>
      <c r="T998" s="660" t="str">
        <f t="shared" si="91"/>
        <v/>
      </c>
      <c r="U998" s="660" t="str">
        <f t="shared" si="92"/>
        <v/>
      </c>
      <c r="V998" s="660" t="str">
        <f t="shared" si="93"/>
        <v/>
      </c>
      <c r="W998" s="660" t="str">
        <f t="shared" si="94"/>
        <v/>
      </c>
      <c r="X998" s="660" t="str">
        <f t="shared" si="95"/>
        <v/>
      </c>
      <c r="Y998" s="660" t="str">
        <f t="shared" si="96"/>
        <v/>
      </c>
    </row>
    <row r="999" spans="1:25" ht="16" x14ac:dyDescent="0.2">
      <c r="A999" s="679"/>
      <c r="B999" s="679"/>
      <c r="C999" s="705"/>
      <c r="D999" s="705"/>
      <c r="E999" s="705"/>
      <c r="F999" s="705"/>
      <c r="S999" s="660"/>
      <c r="T999" s="660" t="str">
        <f t="shared" si="91"/>
        <v/>
      </c>
      <c r="U999" s="660" t="str">
        <f t="shared" si="92"/>
        <v/>
      </c>
      <c r="V999" s="660" t="str">
        <f t="shared" si="93"/>
        <v/>
      </c>
      <c r="W999" s="660" t="str">
        <f t="shared" si="94"/>
        <v/>
      </c>
      <c r="X999" s="660" t="str">
        <f t="shared" si="95"/>
        <v/>
      </c>
      <c r="Y999" s="660" t="str">
        <f t="shared" si="96"/>
        <v/>
      </c>
    </row>
    <row r="1000" spans="1:25" ht="16" x14ac:dyDescent="0.2">
      <c r="A1000" s="679"/>
      <c r="B1000" s="679"/>
      <c r="C1000" s="705"/>
      <c r="D1000" s="705"/>
      <c r="E1000" s="705"/>
      <c r="F1000" s="705"/>
      <c r="S1000" s="660"/>
      <c r="T1000" s="660" t="str">
        <f t="shared" si="91"/>
        <v/>
      </c>
      <c r="U1000" s="660" t="str">
        <f t="shared" si="92"/>
        <v/>
      </c>
      <c r="V1000" s="660" t="str">
        <f t="shared" si="93"/>
        <v/>
      </c>
      <c r="W1000" s="660" t="str">
        <f t="shared" si="94"/>
        <v/>
      </c>
      <c r="X1000" s="660" t="str">
        <f t="shared" si="95"/>
        <v/>
      </c>
      <c r="Y1000" s="660" t="str">
        <f t="shared" si="96"/>
        <v/>
      </c>
    </row>
    <row r="1001" spans="1:25" ht="16" x14ac:dyDescent="0.2">
      <c r="A1001" s="679"/>
      <c r="B1001" s="679"/>
      <c r="C1001" s="705"/>
      <c r="D1001" s="705"/>
      <c r="E1001" s="705"/>
      <c r="F1001" s="705"/>
      <c r="S1001" s="660"/>
      <c r="T1001" s="660" t="str">
        <f t="shared" si="91"/>
        <v/>
      </c>
      <c r="U1001" s="660" t="str">
        <f t="shared" si="92"/>
        <v/>
      </c>
      <c r="V1001" s="660" t="str">
        <f t="shared" si="93"/>
        <v/>
      </c>
      <c r="W1001" s="660" t="str">
        <f t="shared" si="94"/>
        <v/>
      </c>
      <c r="X1001" s="660" t="str">
        <f t="shared" si="95"/>
        <v/>
      </c>
      <c r="Y1001" s="660" t="str">
        <f t="shared" si="96"/>
        <v/>
      </c>
    </row>
    <row r="1002" spans="1:25" ht="16" x14ac:dyDescent="0.2">
      <c r="A1002" s="679"/>
      <c r="B1002" s="679"/>
      <c r="C1002" s="705"/>
      <c r="D1002" s="705"/>
      <c r="E1002" s="705"/>
      <c r="F1002" s="705"/>
      <c r="S1002" s="660"/>
      <c r="T1002" s="660" t="str">
        <f t="shared" si="91"/>
        <v/>
      </c>
      <c r="U1002" s="660" t="str">
        <f t="shared" si="92"/>
        <v/>
      </c>
      <c r="V1002" s="660" t="str">
        <f t="shared" si="93"/>
        <v/>
      </c>
      <c r="W1002" s="660" t="str">
        <f t="shared" si="94"/>
        <v/>
      </c>
      <c r="X1002" s="660" t="str">
        <f t="shared" si="95"/>
        <v/>
      </c>
      <c r="Y1002" s="660" t="str">
        <f t="shared" si="96"/>
        <v/>
      </c>
    </row>
    <row r="1003" spans="1:25" ht="16" x14ac:dyDescent="0.2">
      <c r="A1003" s="679"/>
      <c r="B1003" s="679"/>
      <c r="C1003" s="705"/>
      <c r="D1003" s="705"/>
      <c r="E1003" s="705"/>
      <c r="F1003" s="705"/>
      <c r="S1003" s="660"/>
      <c r="T1003" s="660" t="str">
        <f t="shared" si="91"/>
        <v/>
      </c>
      <c r="U1003" s="660" t="str">
        <f t="shared" si="92"/>
        <v/>
      </c>
      <c r="V1003" s="660" t="str">
        <f t="shared" si="93"/>
        <v/>
      </c>
      <c r="W1003" s="660" t="str">
        <f t="shared" si="94"/>
        <v/>
      </c>
      <c r="X1003" s="660" t="str">
        <f t="shared" si="95"/>
        <v/>
      </c>
      <c r="Y1003" s="660" t="str">
        <f t="shared" si="96"/>
        <v/>
      </c>
    </row>
    <row r="1004" spans="1:25" ht="16" x14ac:dyDescent="0.2">
      <c r="A1004" s="679"/>
      <c r="B1004" s="679"/>
      <c r="C1004" s="705"/>
      <c r="D1004" s="705"/>
      <c r="E1004" s="705"/>
      <c r="F1004" s="705"/>
      <c r="S1004" s="660"/>
      <c r="T1004" s="660" t="str">
        <f t="shared" si="91"/>
        <v/>
      </c>
      <c r="U1004" s="660" t="str">
        <f t="shared" si="92"/>
        <v/>
      </c>
      <c r="V1004" s="660" t="str">
        <f t="shared" si="93"/>
        <v/>
      </c>
      <c r="W1004" s="660" t="str">
        <f t="shared" si="94"/>
        <v/>
      </c>
      <c r="X1004" s="660" t="str">
        <f t="shared" si="95"/>
        <v/>
      </c>
      <c r="Y1004" s="660" t="str">
        <f t="shared" si="96"/>
        <v/>
      </c>
    </row>
    <row r="1005" spans="1:25" ht="16" x14ac:dyDescent="0.2">
      <c r="A1005" s="679"/>
      <c r="B1005" s="679"/>
      <c r="C1005" s="705"/>
      <c r="D1005" s="705"/>
      <c r="E1005" s="705"/>
      <c r="F1005" s="705"/>
      <c r="S1005" s="660"/>
      <c r="T1005" s="660" t="str">
        <f t="shared" si="91"/>
        <v/>
      </c>
      <c r="U1005" s="660" t="str">
        <f t="shared" si="92"/>
        <v/>
      </c>
      <c r="V1005" s="660" t="str">
        <f t="shared" si="93"/>
        <v/>
      </c>
      <c r="W1005" s="660" t="str">
        <f t="shared" si="94"/>
        <v/>
      </c>
      <c r="X1005" s="660" t="str">
        <f t="shared" si="95"/>
        <v/>
      </c>
      <c r="Y1005" s="660" t="str">
        <f t="shared" si="96"/>
        <v/>
      </c>
    </row>
    <row r="1006" spans="1:25" ht="16" x14ac:dyDescent="0.2">
      <c r="A1006" s="679"/>
      <c r="B1006" s="679"/>
      <c r="C1006" s="705"/>
      <c r="D1006" s="705"/>
      <c r="E1006" s="705"/>
      <c r="F1006" s="705"/>
      <c r="S1006" s="660"/>
      <c r="T1006" s="660" t="str">
        <f t="shared" si="91"/>
        <v/>
      </c>
      <c r="U1006" s="660" t="str">
        <f t="shared" si="92"/>
        <v/>
      </c>
      <c r="V1006" s="660" t="str">
        <f t="shared" si="93"/>
        <v/>
      </c>
      <c r="W1006" s="660" t="str">
        <f t="shared" si="94"/>
        <v/>
      </c>
      <c r="X1006" s="660" t="str">
        <f t="shared" si="95"/>
        <v/>
      </c>
      <c r="Y1006" s="660" t="str">
        <f t="shared" si="96"/>
        <v/>
      </c>
    </row>
    <row r="1007" spans="1:25" ht="16" x14ac:dyDescent="0.2">
      <c r="A1007" s="679"/>
      <c r="B1007" s="679"/>
      <c r="C1007" s="705"/>
      <c r="D1007" s="705"/>
      <c r="E1007" s="705"/>
      <c r="F1007" s="705"/>
      <c r="S1007" s="660"/>
      <c r="T1007" s="660" t="str">
        <f t="shared" si="91"/>
        <v/>
      </c>
      <c r="U1007" s="660" t="str">
        <f t="shared" si="92"/>
        <v/>
      </c>
      <c r="V1007" s="660" t="str">
        <f t="shared" si="93"/>
        <v/>
      </c>
      <c r="W1007" s="660" t="str">
        <f t="shared" si="94"/>
        <v/>
      </c>
      <c r="X1007" s="660" t="str">
        <f t="shared" si="95"/>
        <v/>
      </c>
      <c r="Y1007" s="660" t="str">
        <f t="shared" si="96"/>
        <v/>
      </c>
    </row>
    <row r="1008" spans="1:25" ht="16" x14ac:dyDescent="0.2">
      <c r="A1008" s="679"/>
      <c r="B1008" s="679"/>
      <c r="C1008" s="705"/>
      <c r="D1008" s="705"/>
      <c r="E1008" s="705"/>
      <c r="F1008" s="705"/>
      <c r="S1008" s="660"/>
      <c r="T1008" s="660" t="str">
        <f t="shared" si="91"/>
        <v/>
      </c>
      <c r="U1008" s="660" t="str">
        <f t="shared" si="92"/>
        <v/>
      </c>
      <c r="V1008" s="660" t="str">
        <f t="shared" si="93"/>
        <v/>
      </c>
      <c r="W1008" s="660" t="str">
        <f t="shared" si="94"/>
        <v/>
      </c>
      <c r="X1008" s="660" t="str">
        <f t="shared" si="95"/>
        <v/>
      </c>
      <c r="Y1008" s="660" t="str">
        <f t="shared" si="96"/>
        <v/>
      </c>
    </row>
    <row r="1009" spans="1:25" ht="16" x14ac:dyDescent="0.2">
      <c r="A1009" s="679"/>
      <c r="B1009" s="679"/>
      <c r="C1009" s="705"/>
      <c r="D1009" s="705"/>
      <c r="E1009" s="705"/>
      <c r="F1009" s="705"/>
      <c r="S1009" s="660"/>
      <c r="T1009" s="660" t="str">
        <f t="shared" si="91"/>
        <v/>
      </c>
      <c r="U1009" s="660" t="str">
        <f t="shared" si="92"/>
        <v/>
      </c>
      <c r="V1009" s="660" t="str">
        <f t="shared" si="93"/>
        <v/>
      </c>
      <c r="W1009" s="660" t="str">
        <f t="shared" si="94"/>
        <v/>
      </c>
      <c r="X1009" s="660" t="str">
        <f t="shared" si="95"/>
        <v/>
      </c>
      <c r="Y1009" s="660" t="str">
        <f t="shared" si="96"/>
        <v/>
      </c>
    </row>
    <row r="1010" spans="1:25" ht="16" x14ac:dyDescent="0.2">
      <c r="A1010" s="679"/>
      <c r="B1010" s="679"/>
      <c r="C1010" s="705"/>
      <c r="D1010" s="705"/>
      <c r="E1010" s="705"/>
      <c r="F1010" s="705"/>
      <c r="S1010" s="660"/>
      <c r="T1010" s="660" t="str">
        <f t="shared" si="91"/>
        <v/>
      </c>
      <c r="U1010" s="660" t="str">
        <f t="shared" si="92"/>
        <v/>
      </c>
      <c r="V1010" s="660" t="str">
        <f t="shared" si="93"/>
        <v/>
      </c>
      <c r="W1010" s="660" t="str">
        <f t="shared" si="94"/>
        <v/>
      </c>
      <c r="X1010" s="660" t="str">
        <f t="shared" si="95"/>
        <v/>
      </c>
      <c r="Y1010" s="660" t="str">
        <f t="shared" si="96"/>
        <v/>
      </c>
    </row>
    <row r="1011" spans="1:25" ht="16" x14ac:dyDescent="0.2">
      <c r="A1011" s="679"/>
      <c r="B1011" s="679"/>
      <c r="C1011" s="705"/>
      <c r="D1011" s="705"/>
      <c r="E1011" s="705"/>
      <c r="F1011" s="705"/>
      <c r="S1011" s="660"/>
      <c r="T1011" s="660" t="str">
        <f t="shared" si="91"/>
        <v/>
      </c>
      <c r="U1011" s="660" t="str">
        <f t="shared" si="92"/>
        <v/>
      </c>
      <c r="V1011" s="660" t="str">
        <f t="shared" si="93"/>
        <v/>
      </c>
      <c r="W1011" s="660" t="str">
        <f t="shared" si="94"/>
        <v/>
      </c>
      <c r="X1011" s="660" t="str">
        <f t="shared" si="95"/>
        <v/>
      </c>
      <c r="Y1011" s="660" t="str">
        <f t="shared" si="96"/>
        <v/>
      </c>
    </row>
    <row r="1012" spans="1:25" ht="16" x14ac:dyDescent="0.2">
      <c r="A1012" s="679"/>
      <c r="B1012" s="679"/>
      <c r="C1012" s="705"/>
      <c r="D1012" s="705"/>
      <c r="E1012" s="705"/>
      <c r="F1012" s="705"/>
      <c r="S1012" s="660"/>
      <c r="T1012" s="660" t="str">
        <f t="shared" si="91"/>
        <v/>
      </c>
      <c r="U1012" s="660" t="str">
        <f t="shared" si="92"/>
        <v/>
      </c>
      <c r="V1012" s="660" t="str">
        <f t="shared" si="93"/>
        <v/>
      </c>
      <c r="W1012" s="660" t="str">
        <f t="shared" si="94"/>
        <v/>
      </c>
      <c r="X1012" s="660" t="str">
        <f t="shared" si="95"/>
        <v/>
      </c>
      <c r="Y1012" s="660" t="str">
        <f t="shared" si="96"/>
        <v/>
      </c>
    </row>
    <row r="1013" spans="1:25" ht="16" x14ac:dyDescent="0.2">
      <c r="A1013" s="679"/>
      <c r="B1013" s="679"/>
      <c r="C1013" s="705"/>
      <c r="D1013" s="705"/>
      <c r="E1013" s="705"/>
      <c r="F1013" s="705"/>
      <c r="S1013" s="660"/>
      <c r="T1013" s="660" t="str">
        <f t="shared" si="91"/>
        <v/>
      </c>
      <c r="U1013" s="660" t="str">
        <f t="shared" si="92"/>
        <v/>
      </c>
      <c r="V1013" s="660" t="str">
        <f t="shared" si="93"/>
        <v/>
      </c>
      <c r="W1013" s="660" t="str">
        <f t="shared" si="94"/>
        <v/>
      </c>
      <c r="X1013" s="660" t="str">
        <f t="shared" si="95"/>
        <v/>
      </c>
      <c r="Y1013" s="660" t="str">
        <f t="shared" si="96"/>
        <v/>
      </c>
    </row>
    <row r="1014" spans="1:25" ht="16" x14ac:dyDescent="0.2">
      <c r="A1014" s="679"/>
      <c r="B1014" s="679"/>
      <c r="C1014" s="705"/>
      <c r="D1014" s="705"/>
      <c r="E1014" s="705"/>
      <c r="F1014" s="705"/>
      <c r="S1014" s="660"/>
      <c r="T1014" s="660" t="str">
        <f t="shared" si="91"/>
        <v/>
      </c>
      <c r="U1014" s="660" t="str">
        <f t="shared" si="92"/>
        <v/>
      </c>
      <c r="V1014" s="660" t="str">
        <f t="shared" si="93"/>
        <v/>
      </c>
      <c r="W1014" s="660" t="str">
        <f t="shared" si="94"/>
        <v/>
      </c>
      <c r="X1014" s="660" t="str">
        <f t="shared" si="95"/>
        <v/>
      </c>
      <c r="Y1014" s="660" t="str">
        <f t="shared" si="96"/>
        <v/>
      </c>
    </row>
    <row r="1015" spans="1:25" ht="16" x14ac:dyDescent="0.2">
      <c r="A1015" s="679"/>
      <c r="B1015" s="679"/>
      <c r="C1015" s="705"/>
      <c r="D1015" s="705"/>
      <c r="E1015" s="705"/>
      <c r="F1015" s="705"/>
      <c r="S1015" s="660"/>
      <c r="T1015" s="660" t="str">
        <f t="shared" si="91"/>
        <v/>
      </c>
      <c r="U1015" s="660" t="str">
        <f t="shared" si="92"/>
        <v/>
      </c>
      <c r="V1015" s="660" t="str">
        <f t="shared" si="93"/>
        <v/>
      </c>
      <c r="W1015" s="660" t="str">
        <f t="shared" si="94"/>
        <v/>
      </c>
      <c r="X1015" s="660" t="str">
        <f t="shared" si="95"/>
        <v/>
      </c>
      <c r="Y1015" s="660" t="str">
        <f t="shared" si="96"/>
        <v/>
      </c>
    </row>
    <row r="1016" spans="1:25" ht="16" x14ac:dyDescent="0.2">
      <c r="A1016" s="679"/>
      <c r="B1016" s="679"/>
      <c r="C1016" s="705"/>
      <c r="D1016" s="705"/>
      <c r="E1016" s="705"/>
      <c r="F1016" s="705"/>
      <c r="S1016" s="660"/>
      <c r="T1016" s="660" t="str">
        <f t="shared" si="91"/>
        <v/>
      </c>
      <c r="U1016" s="660" t="str">
        <f t="shared" si="92"/>
        <v/>
      </c>
      <c r="V1016" s="660" t="str">
        <f t="shared" si="93"/>
        <v/>
      </c>
      <c r="W1016" s="660" t="str">
        <f t="shared" si="94"/>
        <v/>
      </c>
      <c r="X1016" s="660" t="str">
        <f t="shared" si="95"/>
        <v/>
      </c>
      <c r="Y1016" s="660" t="str">
        <f t="shared" si="96"/>
        <v/>
      </c>
    </row>
    <row r="1017" spans="1:25" ht="16" x14ac:dyDescent="0.2">
      <c r="A1017" s="679"/>
      <c r="B1017" s="679"/>
      <c r="C1017" s="705"/>
      <c r="D1017" s="705"/>
      <c r="E1017" s="705"/>
      <c r="F1017" s="705"/>
      <c r="S1017" s="660"/>
      <c r="T1017" s="660" t="str">
        <f t="shared" si="91"/>
        <v/>
      </c>
      <c r="U1017" s="660" t="str">
        <f t="shared" si="92"/>
        <v/>
      </c>
      <c r="V1017" s="660" t="str">
        <f t="shared" si="93"/>
        <v/>
      </c>
      <c r="W1017" s="660" t="str">
        <f t="shared" si="94"/>
        <v/>
      </c>
      <c r="X1017" s="660" t="str">
        <f t="shared" si="95"/>
        <v/>
      </c>
      <c r="Y1017" s="660" t="str">
        <f t="shared" si="96"/>
        <v/>
      </c>
    </row>
    <row r="1018" spans="1:25" ht="16" x14ac:dyDescent="0.2">
      <c r="A1018" s="679"/>
      <c r="B1018" s="679"/>
      <c r="C1018" s="705"/>
      <c r="D1018" s="705"/>
      <c r="E1018" s="705"/>
      <c r="F1018" s="705"/>
      <c r="S1018" s="660"/>
      <c r="T1018" s="660" t="str">
        <f t="shared" si="91"/>
        <v/>
      </c>
      <c r="U1018" s="660" t="str">
        <f t="shared" si="92"/>
        <v/>
      </c>
      <c r="V1018" s="660" t="str">
        <f t="shared" si="93"/>
        <v/>
      </c>
      <c r="W1018" s="660" t="str">
        <f t="shared" si="94"/>
        <v/>
      </c>
      <c r="X1018" s="660" t="str">
        <f t="shared" si="95"/>
        <v/>
      </c>
      <c r="Y1018" s="660" t="str">
        <f t="shared" si="96"/>
        <v/>
      </c>
    </row>
    <row r="1019" spans="1:25" ht="16" x14ac:dyDescent="0.2">
      <c r="A1019" s="679"/>
      <c r="B1019" s="679"/>
      <c r="C1019" s="705"/>
      <c r="D1019" s="705"/>
      <c r="E1019" s="705"/>
      <c r="F1019" s="705"/>
      <c r="S1019" s="660"/>
      <c r="T1019" s="660" t="str">
        <f t="shared" si="91"/>
        <v/>
      </c>
      <c r="U1019" s="660" t="str">
        <f t="shared" si="92"/>
        <v/>
      </c>
      <c r="V1019" s="660" t="str">
        <f t="shared" si="93"/>
        <v/>
      </c>
      <c r="W1019" s="660" t="str">
        <f t="shared" si="94"/>
        <v/>
      </c>
      <c r="X1019" s="660" t="str">
        <f t="shared" si="95"/>
        <v/>
      </c>
      <c r="Y1019" s="660" t="str">
        <f t="shared" si="96"/>
        <v/>
      </c>
    </row>
    <row r="1020" spans="1:25" ht="16" x14ac:dyDescent="0.2">
      <c r="A1020" s="679"/>
      <c r="B1020" s="679"/>
      <c r="C1020" s="705"/>
      <c r="D1020" s="705"/>
      <c r="E1020" s="705"/>
      <c r="F1020" s="705"/>
      <c r="S1020" s="660"/>
      <c r="T1020" s="660" t="str">
        <f t="shared" si="91"/>
        <v/>
      </c>
      <c r="U1020" s="660" t="str">
        <f t="shared" si="92"/>
        <v/>
      </c>
      <c r="V1020" s="660" t="str">
        <f t="shared" si="93"/>
        <v/>
      </c>
      <c r="W1020" s="660" t="str">
        <f t="shared" si="94"/>
        <v/>
      </c>
      <c r="X1020" s="660" t="str">
        <f t="shared" si="95"/>
        <v/>
      </c>
      <c r="Y1020" s="660" t="str">
        <f t="shared" si="96"/>
        <v/>
      </c>
    </row>
    <row r="1021" spans="1:25" ht="16" x14ac:dyDescent="0.2">
      <c r="A1021" s="679"/>
      <c r="B1021" s="679"/>
      <c r="C1021" s="705"/>
      <c r="D1021" s="705"/>
      <c r="E1021" s="705"/>
      <c r="F1021" s="705"/>
      <c r="S1021" s="660"/>
      <c r="T1021" s="660" t="str">
        <f t="shared" si="91"/>
        <v/>
      </c>
      <c r="U1021" s="660" t="str">
        <f t="shared" si="92"/>
        <v/>
      </c>
      <c r="V1021" s="660" t="str">
        <f t="shared" si="93"/>
        <v/>
      </c>
      <c r="W1021" s="660" t="str">
        <f t="shared" si="94"/>
        <v/>
      </c>
      <c r="X1021" s="660" t="str">
        <f t="shared" si="95"/>
        <v/>
      </c>
      <c r="Y1021" s="660" t="str">
        <f t="shared" si="96"/>
        <v/>
      </c>
    </row>
    <row r="1022" spans="1:25" ht="16" x14ac:dyDescent="0.2">
      <c r="A1022" s="679"/>
      <c r="B1022" s="679"/>
      <c r="C1022" s="705"/>
      <c r="D1022" s="705"/>
      <c r="E1022" s="705"/>
      <c r="F1022" s="705"/>
      <c r="S1022" s="660"/>
      <c r="T1022" s="660" t="str">
        <f t="shared" si="91"/>
        <v/>
      </c>
      <c r="U1022" s="660" t="str">
        <f t="shared" si="92"/>
        <v/>
      </c>
      <c r="V1022" s="660" t="str">
        <f t="shared" si="93"/>
        <v/>
      </c>
      <c r="W1022" s="660" t="str">
        <f t="shared" si="94"/>
        <v/>
      </c>
      <c r="X1022" s="660" t="str">
        <f t="shared" si="95"/>
        <v/>
      </c>
      <c r="Y1022" s="660" t="str">
        <f t="shared" si="96"/>
        <v/>
      </c>
    </row>
    <row r="1023" spans="1:25" ht="16" x14ac:dyDescent="0.2">
      <c r="A1023" s="679"/>
      <c r="B1023" s="679"/>
      <c r="C1023" s="705"/>
      <c r="D1023" s="705"/>
      <c r="E1023" s="705"/>
      <c r="F1023" s="705"/>
      <c r="S1023" s="660"/>
      <c r="T1023" s="660" t="str">
        <f t="shared" si="91"/>
        <v/>
      </c>
      <c r="U1023" s="660" t="str">
        <f t="shared" si="92"/>
        <v/>
      </c>
      <c r="V1023" s="660" t="str">
        <f t="shared" si="93"/>
        <v/>
      </c>
      <c r="W1023" s="660" t="str">
        <f t="shared" si="94"/>
        <v/>
      </c>
      <c r="X1023" s="660" t="str">
        <f t="shared" si="95"/>
        <v/>
      </c>
      <c r="Y1023" s="660" t="str">
        <f t="shared" si="96"/>
        <v/>
      </c>
    </row>
    <row r="1024" spans="1:25" ht="16" x14ac:dyDescent="0.2">
      <c r="A1024" s="679"/>
      <c r="B1024" s="679"/>
      <c r="C1024" s="705"/>
      <c r="D1024" s="705"/>
      <c r="E1024" s="705"/>
      <c r="F1024" s="705"/>
      <c r="S1024" s="660"/>
      <c r="T1024" s="660" t="str">
        <f t="shared" si="91"/>
        <v/>
      </c>
      <c r="U1024" s="660" t="str">
        <f t="shared" si="92"/>
        <v/>
      </c>
      <c r="V1024" s="660" t="str">
        <f t="shared" si="93"/>
        <v/>
      </c>
      <c r="W1024" s="660" t="str">
        <f t="shared" si="94"/>
        <v/>
      </c>
      <c r="X1024" s="660" t="str">
        <f t="shared" si="95"/>
        <v/>
      </c>
      <c r="Y1024" s="660" t="str">
        <f t="shared" si="96"/>
        <v/>
      </c>
    </row>
    <row r="1025" spans="1:25" ht="16" x14ac:dyDescent="0.2">
      <c r="A1025" s="679"/>
      <c r="B1025" s="679"/>
      <c r="C1025" s="705"/>
      <c r="D1025" s="705"/>
      <c r="E1025" s="705"/>
      <c r="F1025" s="705"/>
      <c r="S1025" s="660"/>
      <c r="T1025" s="660" t="str">
        <f t="shared" si="91"/>
        <v/>
      </c>
      <c r="U1025" s="660" t="str">
        <f t="shared" si="92"/>
        <v/>
      </c>
      <c r="V1025" s="660" t="str">
        <f t="shared" si="93"/>
        <v/>
      </c>
      <c r="W1025" s="660" t="str">
        <f t="shared" si="94"/>
        <v/>
      </c>
      <c r="X1025" s="660" t="str">
        <f t="shared" si="95"/>
        <v/>
      </c>
      <c r="Y1025" s="660" t="str">
        <f t="shared" si="96"/>
        <v/>
      </c>
    </row>
    <row r="1026" spans="1:25" ht="16" x14ac:dyDescent="0.2">
      <c r="A1026" s="679"/>
      <c r="B1026" s="679"/>
      <c r="C1026" s="705"/>
      <c r="D1026" s="705"/>
      <c r="E1026" s="705"/>
      <c r="F1026" s="705"/>
      <c r="S1026" s="660"/>
      <c r="T1026" s="660" t="str">
        <f t="shared" si="91"/>
        <v/>
      </c>
      <c r="U1026" s="660" t="str">
        <f t="shared" si="92"/>
        <v/>
      </c>
      <c r="V1026" s="660" t="str">
        <f t="shared" si="93"/>
        <v/>
      </c>
      <c r="W1026" s="660" t="str">
        <f t="shared" si="94"/>
        <v/>
      </c>
      <c r="X1026" s="660" t="str">
        <f t="shared" si="95"/>
        <v/>
      </c>
      <c r="Y1026" s="660" t="str">
        <f t="shared" si="96"/>
        <v/>
      </c>
    </row>
    <row r="1027" spans="1:25" ht="16" x14ac:dyDescent="0.2">
      <c r="A1027" s="679"/>
      <c r="B1027" s="679"/>
      <c r="C1027" s="705"/>
      <c r="D1027" s="705"/>
      <c r="E1027" s="705"/>
      <c r="F1027" s="705"/>
      <c r="S1027" s="660"/>
      <c r="T1027" s="660" t="str">
        <f t="shared" si="91"/>
        <v/>
      </c>
      <c r="U1027" s="660" t="str">
        <f t="shared" si="92"/>
        <v/>
      </c>
      <c r="V1027" s="660" t="str">
        <f t="shared" si="93"/>
        <v/>
      </c>
      <c r="W1027" s="660" t="str">
        <f t="shared" si="94"/>
        <v/>
      </c>
      <c r="X1027" s="660" t="str">
        <f t="shared" si="95"/>
        <v/>
      </c>
      <c r="Y1027" s="660" t="str">
        <f t="shared" si="96"/>
        <v/>
      </c>
    </row>
    <row r="1028" spans="1:25" ht="16" x14ac:dyDescent="0.2">
      <c r="A1028" s="679"/>
      <c r="B1028" s="679"/>
      <c r="C1028" s="705"/>
      <c r="D1028" s="705"/>
      <c r="E1028" s="705"/>
      <c r="F1028" s="705"/>
      <c r="S1028" s="660"/>
      <c r="T1028" s="660" t="str">
        <f t="shared" ref="T1028:T1091" si="97">IF(LEN($A1028)&gt;=2,LEFT($A1028,6),"")</f>
        <v/>
      </c>
      <c r="U1028" s="660" t="str">
        <f t="shared" ref="U1028:U1091" si="98">IF(LEN($A1028)&gt;=2,LEFT($A1028,5),"")</f>
        <v/>
      </c>
      <c r="V1028" s="660" t="str">
        <f t="shared" ref="V1028:V1091" si="99">IF(LEN($A1028)&gt;=2,LEFT($A1028,4),"")</f>
        <v/>
      </c>
      <c r="W1028" s="660" t="str">
        <f t="shared" ref="W1028:W1091" si="100">IF(LEN($A1028)&gt;=2,LEFT($A1028,3),"")</f>
        <v/>
      </c>
      <c r="X1028" s="660" t="str">
        <f t="shared" ref="X1028:X1091" si="101">IF(LEN($A1028)&gt;=2,LEFT($A1028,2),"")</f>
        <v/>
      </c>
      <c r="Y1028" s="660" t="str">
        <f t="shared" ref="Y1028:Y1091" si="102">IF(LEN($A1028)&gt;=2,LEFT($A1028,1),"")</f>
        <v/>
      </c>
    </row>
    <row r="1029" spans="1:25" ht="16" x14ac:dyDescent="0.2">
      <c r="A1029" s="679"/>
      <c r="B1029" s="679"/>
      <c r="C1029" s="705"/>
      <c r="D1029" s="705"/>
      <c r="E1029" s="705"/>
      <c r="F1029" s="705"/>
      <c r="S1029" s="660"/>
      <c r="T1029" s="660" t="str">
        <f t="shared" si="97"/>
        <v/>
      </c>
      <c r="U1029" s="660" t="str">
        <f t="shared" si="98"/>
        <v/>
      </c>
      <c r="V1029" s="660" t="str">
        <f t="shared" si="99"/>
        <v/>
      </c>
      <c r="W1029" s="660" t="str">
        <f t="shared" si="100"/>
        <v/>
      </c>
      <c r="X1029" s="660" t="str">
        <f t="shared" si="101"/>
        <v/>
      </c>
      <c r="Y1029" s="660" t="str">
        <f t="shared" si="102"/>
        <v/>
      </c>
    </row>
    <row r="1030" spans="1:25" ht="16" x14ac:dyDescent="0.2">
      <c r="A1030" s="679"/>
      <c r="B1030" s="679"/>
      <c r="C1030" s="705"/>
      <c r="D1030" s="705"/>
      <c r="E1030" s="705"/>
      <c r="F1030" s="705"/>
      <c r="S1030" s="660"/>
      <c r="T1030" s="660" t="str">
        <f t="shared" si="97"/>
        <v/>
      </c>
      <c r="U1030" s="660" t="str">
        <f t="shared" si="98"/>
        <v/>
      </c>
      <c r="V1030" s="660" t="str">
        <f t="shared" si="99"/>
        <v/>
      </c>
      <c r="W1030" s="660" t="str">
        <f t="shared" si="100"/>
        <v/>
      </c>
      <c r="X1030" s="660" t="str">
        <f t="shared" si="101"/>
        <v/>
      </c>
      <c r="Y1030" s="660" t="str">
        <f t="shared" si="102"/>
        <v/>
      </c>
    </row>
    <row r="1031" spans="1:25" ht="16" x14ac:dyDescent="0.2">
      <c r="A1031" s="679"/>
      <c r="B1031" s="679"/>
      <c r="C1031" s="705"/>
      <c r="D1031" s="705"/>
      <c r="E1031" s="705"/>
      <c r="F1031" s="705"/>
      <c r="S1031" s="660"/>
      <c r="T1031" s="660" t="str">
        <f t="shared" si="97"/>
        <v/>
      </c>
      <c r="U1031" s="660" t="str">
        <f t="shared" si="98"/>
        <v/>
      </c>
      <c r="V1031" s="660" t="str">
        <f t="shared" si="99"/>
        <v/>
      </c>
      <c r="W1031" s="660" t="str">
        <f t="shared" si="100"/>
        <v/>
      </c>
      <c r="X1031" s="660" t="str">
        <f t="shared" si="101"/>
        <v/>
      </c>
      <c r="Y1031" s="660" t="str">
        <f t="shared" si="102"/>
        <v/>
      </c>
    </row>
    <row r="1032" spans="1:25" ht="16" x14ac:dyDescent="0.2">
      <c r="A1032" s="679"/>
      <c r="B1032" s="679"/>
      <c r="C1032" s="705"/>
      <c r="D1032" s="705"/>
      <c r="E1032" s="705"/>
      <c r="F1032" s="705"/>
      <c r="S1032" s="660"/>
      <c r="T1032" s="660" t="str">
        <f t="shared" si="97"/>
        <v/>
      </c>
      <c r="U1032" s="660" t="str">
        <f t="shared" si="98"/>
        <v/>
      </c>
      <c r="V1032" s="660" t="str">
        <f t="shared" si="99"/>
        <v/>
      </c>
      <c r="W1032" s="660" t="str">
        <f t="shared" si="100"/>
        <v/>
      </c>
      <c r="X1032" s="660" t="str">
        <f t="shared" si="101"/>
        <v/>
      </c>
      <c r="Y1032" s="660" t="str">
        <f t="shared" si="102"/>
        <v/>
      </c>
    </row>
    <row r="1033" spans="1:25" ht="16" x14ac:dyDescent="0.2">
      <c r="A1033" s="679"/>
      <c r="B1033" s="679"/>
      <c r="C1033" s="705"/>
      <c r="D1033" s="705"/>
      <c r="E1033" s="705"/>
      <c r="F1033" s="705"/>
      <c r="S1033" s="660"/>
      <c r="T1033" s="660" t="str">
        <f t="shared" si="97"/>
        <v/>
      </c>
      <c r="U1033" s="660" t="str">
        <f t="shared" si="98"/>
        <v/>
      </c>
      <c r="V1033" s="660" t="str">
        <f t="shared" si="99"/>
        <v/>
      </c>
      <c r="W1033" s="660" t="str">
        <f t="shared" si="100"/>
        <v/>
      </c>
      <c r="X1033" s="660" t="str">
        <f t="shared" si="101"/>
        <v/>
      </c>
      <c r="Y1033" s="660" t="str">
        <f t="shared" si="102"/>
        <v/>
      </c>
    </row>
    <row r="1034" spans="1:25" ht="16" x14ac:dyDescent="0.2">
      <c r="A1034" s="679"/>
      <c r="B1034" s="679"/>
      <c r="C1034" s="705"/>
      <c r="D1034" s="705"/>
      <c r="E1034" s="705"/>
      <c r="F1034" s="705"/>
      <c r="S1034" s="660"/>
      <c r="T1034" s="660" t="str">
        <f t="shared" si="97"/>
        <v/>
      </c>
      <c r="U1034" s="660" t="str">
        <f t="shared" si="98"/>
        <v/>
      </c>
      <c r="V1034" s="660" t="str">
        <f t="shared" si="99"/>
        <v/>
      </c>
      <c r="W1034" s="660" t="str">
        <f t="shared" si="100"/>
        <v/>
      </c>
      <c r="X1034" s="660" t="str">
        <f t="shared" si="101"/>
        <v/>
      </c>
      <c r="Y1034" s="660" t="str">
        <f t="shared" si="102"/>
        <v/>
      </c>
    </row>
    <row r="1035" spans="1:25" ht="16" x14ac:dyDescent="0.2">
      <c r="A1035" s="679"/>
      <c r="B1035" s="679"/>
      <c r="C1035" s="705"/>
      <c r="D1035" s="705"/>
      <c r="E1035" s="705"/>
      <c r="F1035" s="705"/>
      <c r="S1035" s="660"/>
      <c r="T1035" s="660" t="str">
        <f t="shared" si="97"/>
        <v/>
      </c>
      <c r="U1035" s="660" t="str">
        <f t="shared" si="98"/>
        <v/>
      </c>
      <c r="V1035" s="660" t="str">
        <f t="shared" si="99"/>
        <v/>
      </c>
      <c r="W1035" s="660" t="str">
        <f t="shared" si="100"/>
        <v/>
      </c>
      <c r="X1035" s="660" t="str">
        <f t="shared" si="101"/>
        <v/>
      </c>
      <c r="Y1035" s="660" t="str">
        <f t="shared" si="102"/>
        <v/>
      </c>
    </row>
    <row r="1036" spans="1:25" ht="16" x14ac:dyDescent="0.2">
      <c r="A1036" s="679"/>
      <c r="B1036" s="679"/>
      <c r="C1036" s="705"/>
      <c r="D1036" s="705"/>
      <c r="E1036" s="705"/>
      <c r="F1036" s="705"/>
      <c r="S1036" s="660"/>
      <c r="T1036" s="660" t="str">
        <f t="shared" si="97"/>
        <v/>
      </c>
      <c r="U1036" s="660" t="str">
        <f t="shared" si="98"/>
        <v/>
      </c>
      <c r="V1036" s="660" t="str">
        <f t="shared" si="99"/>
        <v/>
      </c>
      <c r="W1036" s="660" t="str">
        <f t="shared" si="100"/>
        <v/>
      </c>
      <c r="X1036" s="660" t="str">
        <f t="shared" si="101"/>
        <v/>
      </c>
      <c r="Y1036" s="660" t="str">
        <f t="shared" si="102"/>
        <v/>
      </c>
    </row>
    <row r="1037" spans="1:25" ht="16" x14ac:dyDescent="0.2">
      <c r="A1037" s="679"/>
      <c r="B1037" s="679"/>
      <c r="C1037" s="705"/>
      <c r="D1037" s="705"/>
      <c r="E1037" s="705"/>
      <c r="F1037" s="705"/>
      <c r="S1037" s="660"/>
      <c r="T1037" s="660" t="str">
        <f t="shared" si="97"/>
        <v/>
      </c>
      <c r="U1037" s="660" t="str">
        <f t="shared" si="98"/>
        <v/>
      </c>
      <c r="V1037" s="660" t="str">
        <f t="shared" si="99"/>
        <v/>
      </c>
      <c r="W1037" s="660" t="str">
        <f t="shared" si="100"/>
        <v/>
      </c>
      <c r="X1037" s="660" t="str">
        <f t="shared" si="101"/>
        <v/>
      </c>
      <c r="Y1037" s="660" t="str">
        <f t="shared" si="102"/>
        <v/>
      </c>
    </row>
    <row r="1038" spans="1:25" ht="16" x14ac:dyDescent="0.2">
      <c r="A1038" s="679"/>
      <c r="B1038" s="679"/>
      <c r="C1038" s="705"/>
      <c r="D1038" s="705"/>
      <c r="E1038" s="705"/>
      <c r="F1038" s="705"/>
      <c r="S1038" s="660"/>
      <c r="T1038" s="660" t="str">
        <f t="shared" si="97"/>
        <v/>
      </c>
      <c r="U1038" s="660" t="str">
        <f t="shared" si="98"/>
        <v/>
      </c>
      <c r="V1038" s="660" t="str">
        <f t="shared" si="99"/>
        <v/>
      </c>
      <c r="W1038" s="660" t="str">
        <f t="shared" si="100"/>
        <v/>
      </c>
      <c r="X1038" s="660" t="str">
        <f t="shared" si="101"/>
        <v/>
      </c>
      <c r="Y1038" s="660" t="str">
        <f t="shared" si="102"/>
        <v/>
      </c>
    </row>
    <row r="1039" spans="1:25" ht="16" x14ac:dyDescent="0.2">
      <c r="A1039" s="679"/>
      <c r="B1039" s="679"/>
      <c r="C1039" s="705"/>
      <c r="D1039" s="705"/>
      <c r="E1039" s="705"/>
      <c r="F1039" s="705"/>
      <c r="S1039" s="660"/>
      <c r="T1039" s="660" t="str">
        <f t="shared" si="97"/>
        <v/>
      </c>
      <c r="U1039" s="660" t="str">
        <f t="shared" si="98"/>
        <v/>
      </c>
      <c r="V1039" s="660" t="str">
        <f t="shared" si="99"/>
        <v/>
      </c>
      <c r="W1039" s="660" t="str">
        <f t="shared" si="100"/>
        <v/>
      </c>
      <c r="X1039" s="660" t="str">
        <f t="shared" si="101"/>
        <v/>
      </c>
      <c r="Y1039" s="660" t="str">
        <f t="shared" si="102"/>
        <v/>
      </c>
    </row>
    <row r="1040" spans="1:25" ht="16" x14ac:dyDescent="0.2">
      <c r="A1040" s="679"/>
      <c r="B1040" s="679"/>
      <c r="C1040" s="705"/>
      <c r="D1040" s="705"/>
      <c r="E1040" s="705"/>
      <c r="F1040" s="705"/>
      <c r="S1040" s="660"/>
      <c r="T1040" s="660" t="str">
        <f t="shared" si="97"/>
        <v/>
      </c>
      <c r="U1040" s="660" t="str">
        <f t="shared" si="98"/>
        <v/>
      </c>
      <c r="V1040" s="660" t="str">
        <f t="shared" si="99"/>
        <v/>
      </c>
      <c r="W1040" s="660" t="str">
        <f t="shared" si="100"/>
        <v/>
      </c>
      <c r="X1040" s="660" t="str">
        <f t="shared" si="101"/>
        <v/>
      </c>
      <c r="Y1040" s="660" t="str">
        <f t="shared" si="102"/>
        <v/>
      </c>
    </row>
    <row r="1041" spans="1:25" ht="16" x14ac:dyDescent="0.2">
      <c r="A1041" s="679"/>
      <c r="B1041" s="679"/>
      <c r="C1041" s="705"/>
      <c r="D1041" s="705"/>
      <c r="E1041" s="705"/>
      <c r="F1041" s="705"/>
      <c r="S1041" s="660"/>
      <c r="T1041" s="660" t="str">
        <f t="shared" si="97"/>
        <v/>
      </c>
      <c r="U1041" s="660" t="str">
        <f t="shared" si="98"/>
        <v/>
      </c>
      <c r="V1041" s="660" t="str">
        <f t="shared" si="99"/>
        <v/>
      </c>
      <c r="W1041" s="660" t="str">
        <f t="shared" si="100"/>
        <v/>
      </c>
      <c r="X1041" s="660" t="str">
        <f t="shared" si="101"/>
        <v/>
      </c>
      <c r="Y1041" s="660" t="str">
        <f t="shared" si="102"/>
        <v/>
      </c>
    </row>
    <row r="1042" spans="1:25" ht="16" x14ac:dyDescent="0.2">
      <c r="A1042" s="679"/>
      <c r="B1042" s="679"/>
      <c r="C1042" s="679"/>
      <c r="D1042" s="679"/>
      <c r="E1042" s="665"/>
      <c r="F1042" s="665"/>
      <c r="S1042" s="660"/>
      <c r="T1042" s="660" t="str">
        <f t="shared" si="97"/>
        <v/>
      </c>
      <c r="U1042" s="660" t="str">
        <f t="shared" si="98"/>
        <v/>
      </c>
      <c r="V1042" s="660" t="str">
        <f t="shared" si="99"/>
        <v/>
      </c>
      <c r="W1042" s="660" t="str">
        <f t="shared" si="100"/>
        <v/>
      </c>
      <c r="X1042" s="660" t="str">
        <f t="shared" si="101"/>
        <v/>
      </c>
      <c r="Y1042" s="660" t="str">
        <f t="shared" si="102"/>
        <v/>
      </c>
    </row>
    <row r="1043" spans="1:25" ht="16" x14ac:dyDescent="0.2">
      <c r="A1043" s="679"/>
      <c r="B1043" s="679"/>
      <c r="C1043" s="679"/>
      <c r="D1043" s="679"/>
      <c r="E1043" s="665"/>
      <c r="F1043" s="665"/>
      <c r="S1043" s="660"/>
      <c r="T1043" s="660" t="str">
        <f t="shared" si="97"/>
        <v/>
      </c>
      <c r="U1043" s="660" t="str">
        <f t="shared" si="98"/>
        <v/>
      </c>
      <c r="V1043" s="660" t="str">
        <f t="shared" si="99"/>
        <v/>
      </c>
      <c r="W1043" s="660" t="str">
        <f t="shared" si="100"/>
        <v/>
      </c>
      <c r="X1043" s="660" t="str">
        <f t="shared" si="101"/>
        <v/>
      </c>
      <c r="Y1043" s="660" t="str">
        <f t="shared" si="102"/>
        <v/>
      </c>
    </row>
    <row r="1044" spans="1:25" ht="16" x14ac:dyDescent="0.2">
      <c r="A1044" s="679"/>
      <c r="B1044" s="679"/>
      <c r="C1044" s="679"/>
      <c r="D1044" s="679"/>
      <c r="E1044" s="665"/>
      <c r="F1044" s="665"/>
      <c r="S1044" s="660"/>
      <c r="T1044" s="660" t="str">
        <f t="shared" si="97"/>
        <v/>
      </c>
      <c r="U1044" s="660" t="str">
        <f t="shared" si="98"/>
        <v/>
      </c>
      <c r="V1044" s="660" t="str">
        <f t="shared" si="99"/>
        <v/>
      </c>
      <c r="W1044" s="660" t="str">
        <f t="shared" si="100"/>
        <v/>
      </c>
      <c r="X1044" s="660" t="str">
        <f t="shared" si="101"/>
        <v/>
      </c>
      <c r="Y1044" s="660" t="str">
        <f t="shared" si="102"/>
        <v/>
      </c>
    </row>
    <row r="1045" spans="1:25" ht="16" x14ac:dyDescent="0.2">
      <c r="A1045" s="679"/>
      <c r="B1045" s="679"/>
      <c r="C1045" s="679"/>
      <c r="D1045" s="679"/>
      <c r="E1045" s="665"/>
      <c r="F1045" s="665"/>
      <c r="S1045" s="660"/>
      <c r="T1045" s="660" t="str">
        <f t="shared" si="97"/>
        <v/>
      </c>
      <c r="U1045" s="660" t="str">
        <f t="shared" si="98"/>
        <v/>
      </c>
      <c r="V1045" s="660" t="str">
        <f t="shared" si="99"/>
        <v/>
      </c>
      <c r="W1045" s="660" t="str">
        <f t="shared" si="100"/>
        <v/>
      </c>
      <c r="X1045" s="660" t="str">
        <f t="shared" si="101"/>
        <v/>
      </c>
      <c r="Y1045" s="660" t="str">
        <f t="shared" si="102"/>
        <v/>
      </c>
    </row>
    <row r="1046" spans="1:25" ht="16" x14ac:dyDescent="0.2">
      <c r="A1046" s="679"/>
      <c r="B1046" s="679"/>
      <c r="C1046" s="679"/>
      <c r="D1046" s="679"/>
      <c r="E1046" s="665"/>
      <c r="F1046" s="665"/>
      <c r="S1046" s="660"/>
      <c r="T1046" s="660" t="str">
        <f t="shared" si="97"/>
        <v/>
      </c>
      <c r="U1046" s="660" t="str">
        <f t="shared" si="98"/>
        <v/>
      </c>
      <c r="V1046" s="660" t="str">
        <f t="shared" si="99"/>
        <v/>
      </c>
      <c r="W1046" s="660" t="str">
        <f t="shared" si="100"/>
        <v/>
      </c>
      <c r="X1046" s="660" t="str">
        <f t="shared" si="101"/>
        <v/>
      </c>
      <c r="Y1046" s="660" t="str">
        <f t="shared" si="102"/>
        <v/>
      </c>
    </row>
    <row r="1047" spans="1:25" ht="16" x14ac:dyDescent="0.2">
      <c r="A1047" s="679"/>
      <c r="B1047" s="679"/>
      <c r="C1047" s="679"/>
      <c r="D1047" s="679"/>
      <c r="E1047" s="665"/>
      <c r="F1047" s="665"/>
      <c r="S1047" s="660"/>
      <c r="T1047" s="660" t="str">
        <f t="shared" si="97"/>
        <v/>
      </c>
      <c r="U1047" s="660" t="str">
        <f t="shared" si="98"/>
        <v/>
      </c>
      <c r="V1047" s="660" t="str">
        <f t="shared" si="99"/>
        <v/>
      </c>
      <c r="W1047" s="660" t="str">
        <f t="shared" si="100"/>
        <v/>
      </c>
      <c r="X1047" s="660" t="str">
        <f t="shared" si="101"/>
        <v/>
      </c>
      <c r="Y1047" s="660" t="str">
        <f t="shared" si="102"/>
        <v/>
      </c>
    </row>
    <row r="1048" spans="1:25" ht="16" x14ac:dyDescent="0.2">
      <c r="A1048" s="679"/>
      <c r="B1048" s="679"/>
      <c r="C1048" s="679"/>
      <c r="D1048" s="679"/>
      <c r="E1048" s="665"/>
      <c r="F1048" s="665"/>
      <c r="S1048" s="660"/>
      <c r="T1048" s="660" t="str">
        <f t="shared" si="97"/>
        <v/>
      </c>
      <c r="U1048" s="660" t="str">
        <f t="shared" si="98"/>
        <v/>
      </c>
      <c r="V1048" s="660" t="str">
        <f t="shared" si="99"/>
        <v/>
      </c>
      <c r="W1048" s="660" t="str">
        <f t="shared" si="100"/>
        <v/>
      </c>
      <c r="X1048" s="660" t="str">
        <f t="shared" si="101"/>
        <v/>
      </c>
      <c r="Y1048" s="660" t="str">
        <f t="shared" si="102"/>
        <v/>
      </c>
    </row>
    <row r="1049" spans="1:25" ht="16" x14ac:dyDescent="0.2">
      <c r="A1049" s="679"/>
      <c r="B1049" s="679"/>
      <c r="C1049" s="679"/>
      <c r="D1049" s="679"/>
      <c r="E1049" s="665"/>
      <c r="F1049" s="665"/>
      <c r="S1049" s="660"/>
      <c r="T1049" s="660" t="str">
        <f t="shared" si="97"/>
        <v/>
      </c>
      <c r="U1049" s="660" t="str">
        <f t="shared" si="98"/>
        <v/>
      </c>
      <c r="V1049" s="660" t="str">
        <f t="shared" si="99"/>
        <v/>
      </c>
      <c r="W1049" s="660" t="str">
        <f t="shared" si="100"/>
        <v/>
      </c>
      <c r="X1049" s="660" t="str">
        <f t="shared" si="101"/>
        <v/>
      </c>
      <c r="Y1049" s="660" t="str">
        <f t="shared" si="102"/>
        <v/>
      </c>
    </row>
    <row r="1050" spans="1:25" ht="16" x14ac:dyDescent="0.2">
      <c r="A1050" s="679"/>
      <c r="B1050" s="679"/>
      <c r="C1050" s="679"/>
      <c r="D1050" s="679"/>
      <c r="E1050" s="665"/>
      <c r="F1050" s="665"/>
      <c r="S1050" s="660"/>
      <c r="T1050" s="660" t="str">
        <f t="shared" si="97"/>
        <v/>
      </c>
      <c r="U1050" s="660" t="str">
        <f t="shared" si="98"/>
        <v/>
      </c>
      <c r="V1050" s="660" t="str">
        <f t="shared" si="99"/>
        <v/>
      </c>
      <c r="W1050" s="660" t="str">
        <f t="shared" si="100"/>
        <v/>
      </c>
      <c r="X1050" s="660" t="str">
        <f t="shared" si="101"/>
        <v/>
      </c>
      <c r="Y1050" s="660" t="str">
        <f t="shared" si="102"/>
        <v/>
      </c>
    </row>
    <row r="1051" spans="1:25" ht="16" x14ac:dyDescent="0.2">
      <c r="A1051" s="679"/>
      <c r="B1051" s="679"/>
      <c r="C1051" s="679"/>
      <c r="D1051" s="679"/>
      <c r="E1051" s="665"/>
      <c r="F1051" s="665"/>
      <c r="S1051" s="660"/>
      <c r="T1051" s="660" t="str">
        <f t="shared" si="97"/>
        <v/>
      </c>
      <c r="U1051" s="660" t="str">
        <f t="shared" si="98"/>
        <v/>
      </c>
      <c r="V1051" s="660" t="str">
        <f t="shared" si="99"/>
        <v/>
      </c>
      <c r="W1051" s="660" t="str">
        <f t="shared" si="100"/>
        <v/>
      </c>
      <c r="X1051" s="660" t="str">
        <f t="shared" si="101"/>
        <v/>
      </c>
      <c r="Y1051" s="660" t="str">
        <f t="shared" si="102"/>
        <v/>
      </c>
    </row>
    <row r="1052" spans="1:25" ht="16" x14ac:dyDescent="0.2">
      <c r="A1052" s="679"/>
      <c r="B1052" s="679"/>
      <c r="C1052" s="679"/>
      <c r="D1052" s="679"/>
      <c r="E1052" s="665"/>
      <c r="F1052" s="665"/>
      <c r="S1052" s="660"/>
      <c r="T1052" s="660" t="str">
        <f t="shared" si="97"/>
        <v/>
      </c>
      <c r="U1052" s="660" t="str">
        <f t="shared" si="98"/>
        <v/>
      </c>
      <c r="V1052" s="660" t="str">
        <f t="shared" si="99"/>
        <v/>
      </c>
      <c r="W1052" s="660" t="str">
        <f t="shared" si="100"/>
        <v/>
      </c>
      <c r="X1052" s="660" t="str">
        <f t="shared" si="101"/>
        <v/>
      </c>
      <c r="Y1052" s="660" t="str">
        <f t="shared" si="102"/>
        <v/>
      </c>
    </row>
    <row r="1053" spans="1:25" ht="16" x14ac:dyDescent="0.2">
      <c r="A1053" s="679"/>
      <c r="B1053" s="679"/>
      <c r="C1053" s="679"/>
      <c r="D1053" s="679"/>
      <c r="E1053" s="665"/>
      <c r="F1053" s="665"/>
      <c r="S1053" s="660"/>
      <c r="T1053" s="660" t="str">
        <f t="shared" si="97"/>
        <v/>
      </c>
      <c r="U1053" s="660" t="str">
        <f t="shared" si="98"/>
        <v/>
      </c>
      <c r="V1053" s="660" t="str">
        <f t="shared" si="99"/>
        <v/>
      </c>
      <c r="W1053" s="660" t="str">
        <f t="shared" si="100"/>
        <v/>
      </c>
      <c r="X1053" s="660" t="str">
        <f t="shared" si="101"/>
        <v/>
      </c>
      <c r="Y1053" s="660" t="str">
        <f t="shared" si="102"/>
        <v/>
      </c>
    </row>
    <row r="1054" spans="1:25" ht="16" x14ac:dyDescent="0.2">
      <c r="A1054" s="679"/>
      <c r="B1054" s="679"/>
      <c r="C1054" s="679"/>
      <c r="D1054" s="679"/>
      <c r="E1054" s="665"/>
      <c r="F1054" s="665"/>
      <c r="S1054" s="660"/>
      <c r="T1054" s="660" t="str">
        <f t="shared" si="97"/>
        <v/>
      </c>
      <c r="U1054" s="660" t="str">
        <f t="shared" si="98"/>
        <v/>
      </c>
      <c r="V1054" s="660" t="str">
        <f t="shared" si="99"/>
        <v/>
      </c>
      <c r="W1054" s="660" t="str">
        <f t="shared" si="100"/>
        <v/>
      </c>
      <c r="X1054" s="660" t="str">
        <f t="shared" si="101"/>
        <v/>
      </c>
      <c r="Y1054" s="660" t="str">
        <f t="shared" si="102"/>
        <v/>
      </c>
    </row>
    <row r="1055" spans="1:25" ht="16" x14ac:dyDescent="0.2">
      <c r="A1055" s="679"/>
      <c r="B1055" s="679"/>
      <c r="C1055" s="679"/>
      <c r="D1055" s="679"/>
      <c r="E1055" s="665"/>
      <c r="F1055" s="665"/>
      <c r="S1055" s="660"/>
      <c r="T1055" s="660" t="str">
        <f t="shared" si="97"/>
        <v/>
      </c>
      <c r="U1055" s="660" t="str">
        <f t="shared" si="98"/>
        <v/>
      </c>
      <c r="V1055" s="660" t="str">
        <f t="shared" si="99"/>
        <v/>
      </c>
      <c r="W1055" s="660" t="str">
        <f t="shared" si="100"/>
        <v/>
      </c>
      <c r="X1055" s="660" t="str">
        <f t="shared" si="101"/>
        <v/>
      </c>
      <c r="Y1055" s="660" t="str">
        <f t="shared" si="102"/>
        <v/>
      </c>
    </row>
    <row r="1056" spans="1:25" ht="16" x14ac:dyDescent="0.2">
      <c r="A1056" s="679"/>
      <c r="B1056" s="679"/>
      <c r="C1056" s="679"/>
      <c r="D1056" s="679"/>
      <c r="E1056" s="665"/>
      <c r="F1056" s="665"/>
      <c r="S1056" s="660"/>
      <c r="T1056" s="660" t="str">
        <f t="shared" si="97"/>
        <v/>
      </c>
      <c r="U1056" s="660" t="str">
        <f t="shared" si="98"/>
        <v/>
      </c>
      <c r="V1056" s="660" t="str">
        <f t="shared" si="99"/>
        <v/>
      </c>
      <c r="W1056" s="660" t="str">
        <f t="shared" si="100"/>
        <v/>
      </c>
      <c r="X1056" s="660" t="str">
        <f t="shared" si="101"/>
        <v/>
      </c>
      <c r="Y1056" s="660" t="str">
        <f t="shared" si="102"/>
        <v/>
      </c>
    </row>
    <row r="1057" spans="1:25" ht="16" x14ac:dyDescent="0.2">
      <c r="A1057" s="679"/>
      <c r="B1057" s="679"/>
      <c r="C1057" s="679"/>
      <c r="D1057" s="679"/>
      <c r="E1057" s="665"/>
      <c r="F1057" s="665"/>
      <c r="S1057" s="660"/>
      <c r="T1057" s="660" t="str">
        <f t="shared" si="97"/>
        <v/>
      </c>
      <c r="U1057" s="660" t="str">
        <f t="shared" si="98"/>
        <v/>
      </c>
      <c r="V1057" s="660" t="str">
        <f t="shared" si="99"/>
        <v/>
      </c>
      <c r="W1057" s="660" t="str">
        <f t="shared" si="100"/>
        <v/>
      </c>
      <c r="X1057" s="660" t="str">
        <f t="shared" si="101"/>
        <v/>
      </c>
      <c r="Y1057" s="660" t="str">
        <f t="shared" si="102"/>
        <v/>
      </c>
    </row>
    <row r="1058" spans="1:25" ht="16" x14ac:dyDescent="0.2">
      <c r="A1058" s="679"/>
      <c r="B1058" s="679"/>
      <c r="C1058" s="679"/>
      <c r="D1058" s="679"/>
      <c r="E1058" s="665"/>
      <c r="F1058" s="665"/>
      <c r="S1058" s="660"/>
      <c r="T1058" s="660" t="str">
        <f t="shared" si="97"/>
        <v/>
      </c>
      <c r="U1058" s="660" t="str">
        <f t="shared" si="98"/>
        <v/>
      </c>
      <c r="V1058" s="660" t="str">
        <f t="shared" si="99"/>
        <v/>
      </c>
      <c r="W1058" s="660" t="str">
        <f t="shared" si="100"/>
        <v/>
      </c>
      <c r="X1058" s="660" t="str">
        <f t="shared" si="101"/>
        <v/>
      </c>
      <c r="Y1058" s="660" t="str">
        <f t="shared" si="102"/>
        <v/>
      </c>
    </row>
    <row r="1059" spans="1:25" ht="16" x14ac:dyDescent="0.2">
      <c r="A1059" s="679"/>
      <c r="B1059" s="679"/>
      <c r="C1059" s="679"/>
      <c r="D1059" s="679"/>
      <c r="E1059" s="665"/>
      <c r="F1059" s="665"/>
      <c r="S1059" s="660"/>
      <c r="T1059" s="660" t="str">
        <f t="shared" si="97"/>
        <v/>
      </c>
      <c r="U1059" s="660" t="str">
        <f t="shared" si="98"/>
        <v/>
      </c>
      <c r="V1059" s="660" t="str">
        <f t="shared" si="99"/>
        <v/>
      </c>
      <c r="W1059" s="660" t="str">
        <f t="shared" si="100"/>
        <v/>
      </c>
      <c r="X1059" s="660" t="str">
        <f t="shared" si="101"/>
        <v/>
      </c>
      <c r="Y1059" s="660" t="str">
        <f t="shared" si="102"/>
        <v/>
      </c>
    </row>
    <row r="1060" spans="1:25" ht="16" x14ac:dyDescent="0.2">
      <c r="A1060" s="679"/>
      <c r="B1060" s="679"/>
      <c r="C1060" s="679"/>
      <c r="D1060" s="679"/>
      <c r="E1060" s="665"/>
      <c r="F1060" s="665"/>
      <c r="S1060" s="660"/>
      <c r="T1060" s="660" t="str">
        <f t="shared" si="97"/>
        <v/>
      </c>
      <c r="U1060" s="660" t="str">
        <f t="shared" si="98"/>
        <v/>
      </c>
      <c r="V1060" s="660" t="str">
        <f t="shared" si="99"/>
        <v/>
      </c>
      <c r="W1060" s="660" t="str">
        <f t="shared" si="100"/>
        <v/>
      </c>
      <c r="X1060" s="660" t="str">
        <f t="shared" si="101"/>
        <v/>
      </c>
      <c r="Y1060" s="660" t="str">
        <f t="shared" si="102"/>
        <v/>
      </c>
    </row>
    <row r="1061" spans="1:25" ht="16" x14ac:dyDescent="0.2">
      <c r="A1061" s="679"/>
      <c r="B1061" s="679"/>
      <c r="C1061" s="679"/>
      <c r="D1061" s="679"/>
      <c r="E1061" s="665"/>
      <c r="F1061" s="665"/>
      <c r="S1061" s="660"/>
      <c r="T1061" s="660" t="str">
        <f t="shared" si="97"/>
        <v/>
      </c>
      <c r="U1061" s="660" t="str">
        <f t="shared" si="98"/>
        <v/>
      </c>
      <c r="V1061" s="660" t="str">
        <f t="shared" si="99"/>
        <v/>
      </c>
      <c r="W1061" s="660" t="str">
        <f t="shared" si="100"/>
        <v/>
      </c>
      <c r="X1061" s="660" t="str">
        <f t="shared" si="101"/>
        <v/>
      </c>
      <c r="Y1061" s="660" t="str">
        <f t="shared" si="102"/>
        <v/>
      </c>
    </row>
    <row r="1062" spans="1:25" ht="16" x14ac:dyDescent="0.2">
      <c r="A1062" s="679"/>
      <c r="B1062" s="679"/>
      <c r="C1062" s="679"/>
      <c r="D1062" s="679"/>
      <c r="E1062" s="665"/>
      <c r="F1062" s="665"/>
      <c r="S1062" s="660"/>
      <c r="T1062" s="660" t="str">
        <f t="shared" si="97"/>
        <v/>
      </c>
      <c r="U1062" s="660" t="str">
        <f t="shared" si="98"/>
        <v/>
      </c>
      <c r="V1062" s="660" t="str">
        <f t="shared" si="99"/>
        <v/>
      </c>
      <c r="W1062" s="660" t="str">
        <f t="shared" si="100"/>
        <v/>
      </c>
      <c r="X1062" s="660" t="str">
        <f t="shared" si="101"/>
        <v/>
      </c>
      <c r="Y1062" s="660" t="str">
        <f t="shared" si="102"/>
        <v/>
      </c>
    </row>
    <row r="1063" spans="1:25" ht="16" x14ac:dyDescent="0.2">
      <c r="A1063" s="679"/>
      <c r="B1063" s="679"/>
      <c r="C1063" s="679"/>
      <c r="D1063" s="679"/>
      <c r="E1063" s="665"/>
      <c r="F1063" s="665"/>
      <c r="S1063" s="660"/>
      <c r="T1063" s="660" t="str">
        <f t="shared" si="97"/>
        <v/>
      </c>
      <c r="U1063" s="660" t="str">
        <f t="shared" si="98"/>
        <v/>
      </c>
      <c r="V1063" s="660" t="str">
        <f t="shared" si="99"/>
        <v/>
      </c>
      <c r="W1063" s="660" t="str">
        <f t="shared" si="100"/>
        <v/>
      </c>
      <c r="X1063" s="660" t="str">
        <f t="shared" si="101"/>
        <v/>
      </c>
      <c r="Y1063" s="660" t="str">
        <f t="shared" si="102"/>
        <v/>
      </c>
    </row>
    <row r="1064" spans="1:25" ht="16" x14ac:dyDescent="0.2">
      <c r="A1064" s="679"/>
      <c r="B1064" s="679"/>
      <c r="C1064" s="679"/>
      <c r="D1064" s="679"/>
      <c r="E1064" s="665"/>
      <c r="F1064" s="665"/>
      <c r="S1064" s="660"/>
      <c r="T1064" s="660" t="str">
        <f t="shared" si="97"/>
        <v/>
      </c>
      <c r="U1064" s="660" t="str">
        <f t="shared" si="98"/>
        <v/>
      </c>
      <c r="V1064" s="660" t="str">
        <f t="shared" si="99"/>
        <v/>
      </c>
      <c r="W1064" s="660" t="str">
        <f t="shared" si="100"/>
        <v/>
      </c>
      <c r="X1064" s="660" t="str">
        <f t="shared" si="101"/>
        <v/>
      </c>
      <c r="Y1064" s="660" t="str">
        <f t="shared" si="102"/>
        <v/>
      </c>
    </row>
    <row r="1065" spans="1:25" ht="16" x14ac:dyDescent="0.2">
      <c r="A1065" s="679"/>
      <c r="B1065" s="679"/>
      <c r="C1065" s="679"/>
      <c r="D1065" s="679"/>
      <c r="E1065" s="665"/>
      <c r="F1065" s="665"/>
      <c r="S1065" s="660"/>
      <c r="T1065" s="660" t="str">
        <f t="shared" si="97"/>
        <v/>
      </c>
      <c r="U1065" s="660" t="str">
        <f t="shared" si="98"/>
        <v/>
      </c>
      <c r="V1065" s="660" t="str">
        <f t="shared" si="99"/>
        <v/>
      </c>
      <c r="W1065" s="660" t="str">
        <f t="shared" si="100"/>
        <v/>
      </c>
      <c r="X1065" s="660" t="str">
        <f t="shared" si="101"/>
        <v/>
      </c>
      <c r="Y1065" s="660" t="str">
        <f t="shared" si="102"/>
        <v/>
      </c>
    </row>
    <row r="1066" spans="1:25" ht="16" x14ac:dyDescent="0.2">
      <c r="A1066" s="679"/>
      <c r="B1066" s="679"/>
      <c r="C1066" s="679"/>
      <c r="D1066" s="679"/>
      <c r="E1066" s="665"/>
      <c r="F1066" s="665"/>
      <c r="S1066" s="660"/>
      <c r="T1066" s="660" t="str">
        <f t="shared" si="97"/>
        <v/>
      </c>
      <c r="U1066" s="660" t="str">
        <f t="shared" si="98"/>
        <v/>
      </c>
      <c r="V1066" s="660" t="str">
        <f t="shared" si="99"/>
        <v/>
      </c>
      <c r="W1066" s="660" t="str">
        <f t="shared" si="100"/>
        <v/>
      </c>
      <c r="X1066" s="660" t="str">
        <f t="shared" si="101"/>
        <v/>
      </c>
      <c r="Y1066" s="660" t="str">
        <f t="shared" si="102"/>
        <v/>
      </c>
    </row>
    <row r="1067" spans="1:25" ht="16" x14ac:dyDescent="0.2">
      <c r="A1067" s="679"/>
      <c r="B1067" s="679"/>
      <c r="C1067" s="679"/>
      <c r="D1067" s="679"/>
      <c r="E1067" s="665"/>
      <c r="F1067" s="665"/>
      <c r="S1067" s="660"/>
      <c r="T1067" s="660" t="str">
        <f t="shared" si="97"/>
        <v/>
      </c>
      <c r="U1067" s="660" t="str">
        <f t="shared" si="98"/>
        <v/>
      </c>
      <c r="V1067" s="660" t="str">
        <f t="shared" si="99"/>
        <v/>
      </c>
      <c r="W1067" s="660" t="str">
        <f t="shared" si="100"/>
        <v/>
      </c>
      <c r="X1067" s="660" t="str">
        <f t="shared" si="101"/>
        <v/>
      </c>
      <c r="Y1067" s="660" t="str">
        <f t="shared" si="102"/>
        <v/>
      </c>
    </row>
    <row r="1068" spans="1:25" ht="16" x14ac:dyDescent="0.2">
      <c r="A1068" s="679"/>
      <c r="B1068" s="679"/>
      <c r="C1068" s="679"/>
      <c r="D1068" s="679"/>
      <c r="E1068" s="665"/>
      <c r="F1068" s="665"/>
      <c r="S1068" s="660"/>
      <c r="T1068" s="660" t="str">
        <f t="shared" si="97"/>
        <v/>
      </c>
      <c r="U1068" s="660" t="str">
        <f t="shared" si="98"/>
        <v/>
      </c>
      <c r="V1068" s="660" t="str">
        <f t="shared" si="99"/>
        <v/>
      </c>
      <c r="W1068" s="660" t="str">
        <f t="shared" si="100"/>
        <v/>
      </c>
      <c r="X1068" s="660" t="str">
        <f t="shared" si="101"/>
        <v/>
      </c>
      <c r="Y1068" s="660" t="str">
        <f t="shared" si="102"/>
        <v/>
      </c>
    </row>
    <row r="1069" spans="1:25" ht="16" x14ac:dyDescent="0.2">
      <c r="A1069" s="679"/>
      <c r="B1069" s="679"/>
      <c r="C1069" s="679"/>
      <c r="D1069" s="679"/>
      <c r="E1069" s="665"/>
      <c r="F1069" s="665"/>
      <c r="S1069" s="660"/>
      <c r="T1069" s="660" t="str">
        <f t="shared" si="97"/>
        <v/>
      </c>
      <c r="U1069" s="660" t="str">
        <f t="shared" si="98"/>
        <v/>
      </c>
      <c r="V1069" s="660" t="str">
        <f t="shared" si="99"/>
        <v/>
      </c>
      <c r="W1069" s="660" t="str">
        <f t="shared" si="100"/>
        <v/>
      </c>
      <c r="X1069" s="660" t="str">
        <f t="shared" si="101"/>
        <v/>
      </c>
      <c r="Y1069" s="660" t="str">
        <f t="shared" si="102"/>
        <v/>
      </c>
    </row>
    <row r="1070" spans="1:25" ht="16" x14ac:dyDescent="0.2">
      <c r="A1070" s="679"/>
      <c r="B1070" s="679"/>
      <c r="C1070" s="679"/>
      <c r="D1070" s="679"/>
      <c r="E1070" s="665"/>
      <c r="F1070" s="665"/>
      <c r="S1070" s="660"/>
      <c r="T1070" s="660" t="str">
        <f t="shared" si="97"/>
        <v/>
      </c>
      <c r="U1070" s="660" t="str">
        <f t="shared" si="98"/>
        <v/>
      </c>
      <c r="V1070" s="660" t="str">
        <f t="shared" si="99"/>
        <v/>
      </c>
      <c r="W1070" s="660" t="str">
        <f t="shared" si="100"/>
        <v/>
      </c>
      <c r="X1070" s="660" t="str">
        <f t="shared" si="101"/>
        <v/>
      </c>
      <c r="Y1070" s="660" t="str">
        <f t="shared" si="102"/>
        <v/>
      </c>
    </row>
    <row r="1071" spans="1:25" ht="16" x14ac:dyDescent="0.2">
      <c r="A1071" s="679"/>
      <c r="B1071" s="679"/>
      <c r="C1071" s="679"/>
      <c r="D1071" s="679"/>
      <c r="E1071" s="665"/>
      <c r="F1071" s="665"/>
      <c r="S1071" s="660"/>
      <c r="T1071" s="660" t="str">
        <f t="shared" si="97"/>
        <v/>
      </c>
      <c r="U1071" s="660" t="str">
        <f t="shared" si="98"/>
        <v/>
      </c>
      <c r="V1071" s="660" t="str">
        <f t="shared" si="99"/>
        <v/>
      </c>
      <c r="W1071" s="660" t="str">
        <f t="shared" si="100"/>
        <v/>
      </c>
      <c r="X1071" s="660" t="str">
        <f t="shared" si="101"/>
        <v/>
      </c>
      <c r="Y1071" s="660" t="str">
        <f t="shared" si="102"/>
        <v/>
      </c>
    </row>
    <row r="1072" spans="1:25" ht="16" x14ac:dyDescent="0.2">
      <c r="A1072" s="679"/>
      <c r="B1072" s="679"/>
      <c r="C1072" s="679"/>
      <c r="D1072" s="679"/>
      <c r="E1072" s="665"/>
      <c r="F1072" s="665"/>
      <c r="S1072" s="660"/>
      <c r="T1072" s="660" t="str">
        <f t="shared" si="97"/>
        <v/>
      </c>
      <c r="U1072" s="660" t="str">
        <f t="shared" si="98"/>
        <v/>
      </c>
      <c r="V1072" s="660" t="str">
        <f t="shared" si="99"/>
        <v/>
      </c>
      <c r="W1072" s="660" t="str">
        <f t="shared" si="100"/>
        <v/>
      </c>
      <c r="X1072" s="660" t="str">
        <f t="shared" si="101"/>
        <v/>
      </c>
      <c r="Y1072" s="660" t="str">
        <f t="shared" si="102"/>
        <v/>
      </c>
    </row>
    <row r="1073" spans="1:25" ht="16" x14ac:dyDescent="0.2">
      <c r="A1073" s="679"/>
      <c r="B1073" s="679"/>
      <c r="C1073" s="679"/>
      <c r="D1073" s="679"/>
      <c r="E1073" s="665"/>
      <c r="F1073" s="665"/>
      <c r="S1073" s="660"/>
      <c r="T1073" s="660" t="str">
        <f t="shared" si="97"/>
        <v/>
      </c>
      <c r="U1073" s="660" t="str">
        <f t="shared" si="98"/>
        <v/>
      </c>
      <c r="V1073" s="660" t="str">
        <f t="shared" si="99"/>
        <v/>
      </c>
      <c r="W1073" s="660" t="str">
        <f t="shared" si="100"/>
        <v/>
      </c>
      <c r="X1073" s="660" t="str">
        <f t="shared" si="101"/>
        <v/>
      </c>
      <c r="Y1073" s="660" t="str">
        <f t="shared" si="102"/>
        <v/>
      </c>
    </row>
    <row r="1074" spans="1:25" ht="16" x14ac:dyDescent="0.2">
      <c r="A1074" s="679"/>
      <c r="B1074" s="679"/>
      <c r="C1074" s="679"/>
      <c r="D1074" s="679"/>
      <c r="E1074" s="665"/>
      <c r="F1074" s="665"/>
      <c r="S1074" s="660"/>
      <c r="T1074" s="660" t="str">
        <f t="shared" si="97"/>
        <v/>
      </c>
      <c r="U1074" s="660" t="str">
        <f t="shared" si="98"/>
        <v/>
      </c>
      <c r="V1074" s="660" t="str">
        <f t="shared" si="99"/>
        <v/>
      </c>
      <c r="W1074" s="660" t="str">
        <f t="shared" si="100"/>
        <v/>
      </c>
      <c r="X1074" s="660" t="str">
        <f t="shared" si="101"/>
        <v/>
      </c>
      <c r="Y1074" s="660" t="str">
        <f t="shared" si="102"/>
        <v/>
      </c>
    </row>
    <row r="1075" spans="1:25" ht="16" x14ac:dyDescent="0.2">
      <c r="A1075" s="679"/>
      <c r="B1075" s="679"/>
      <c r="C1075" s="679"/>
      <c r="D1075" s="679"/>
      <c r="E1075" s="665"/>
      <c r="F1075" s="665"/>
      <c r="S1075" s="660"/>
      <c r="T1075" s="660" t="str">
        <f t="shared" si="97"/>
        <v/>
      </c>
      <c r="U1075" s="660" t="str">
        <f t="shared" si="98"/>
        <v/>
      </c>
      <c r="V1075" s="660" t="str">
        <f t="shared" si="99"/>
        <v/>
      </c>
      <c r="W1075" s="660" t="str">
        <f t="shared" si="100"/>
        <v/>
      </c>
      <c r="X1075" s="660" t="str">
        <f t="shared" si="101"/>
        <v/>
      </c>
      <c r="Y1075" s="660" t="str">
        <f t="shared" si="102"/>
        <v/>
      </c>
    </row>
    <row r="1076" spans="1:25" ht="16" x14ac:dyDescent="0.2">
      <c r="A1076" s="679"/>
      <c r="B1076" s="679"/>
      <c r="C1076" s="679"/>
      <c r="D1076" s="679"/>
      <c r="E1076" s="665"/>
      <c r="F1076" s="665"/>
      <c r="S1076" s="660"/>
      <c r="T1076" s="660" t="str">
        <f t="shared" si="97"/>
        <v/>
      </c>
      <c r="U1076" s="660" t="str">
        <f t="shared" si="98"/>
        <v/>
      </c>
      <c r="V1076" s="660" t="str">
        <f t="shared" si="99"/>
        <v/>
      </c>
      <c r="W1076" s="660" t="str">
        <f t="shared" si="100"/>
        <v/>
      </c>
      <c r="X1076" s="660" t="str">
        <f t="shared" si="101"/>
        <v/>
      </c>
      <c r="Y1076" s="660" t="str">
        <f t="shared" si="102"/>
        <v/>
      </c>
    </row>
    <row r="1077" spans="1:25" ht="16" x14ac:dyDescent="0.2">
      <c r="A1077" s="679"/>
      <c r="B1077" s="679"/>
      <c r="C1077" s="679"/>
      <c r="D1077" s="679"/>
      <c r="E1077" s="665"/>
      <c r="F1077" s="665"/>
      <c r="S1077" s="660"/>
      <c r="T1077" s="660" t="str">
        <f t="shared" si="97"/>
        <v/>
      </c>
      <c r="U1077" s="660" t="str">
        <f t="shared" si="98"/>
        <v/>
      </c>
      <c r="V1077" s="660" t="str">
        <f t="shared" si="99"/>
        <v/>
      </c>
      <c r="W1077" s="660" t="str">
        <f t="shared" si="100"/>
        <v/>
      </c>
      <c r="X1077" s="660" t="str">
        <f t="shared" si="101"/>
        <v/>
      </c>
      <c r="Y1077" s="660" t="str">
        <f t="shared" si="102"/>
        <v/>
      </c>
    </row>
    <row r="1078" spans="1:25" ht="16" x14ac:dyDescent="0.2">
      <c r="A1078" s="679"/>
      <c r="B1078" s="679"/>
      <c r="C1078" s="679"/>
      <c r="D1078" s="679"/>
      <c r="E1078" s="665"/>
      <c r="F1078" s="665"/>
      <c r="S1078" s="660"/>
      <c r="T1078" s="660" t="str">
        <f t="shared" si="97"/>
        <v/>
      </c>
      <c r="U1078" s="660" t="str">
        <f t="shared" si="98"/>
        <v/>
      </c>
      <c r="V1078" s="660" t="str">
        <f t="shared" si="99"/>
        <v/>
      </c>
      <c r="W1078" s="660" t="str">
        <f t="shared" si="100"/>
        <v/>
      </c>
      <c r="X1078" s="660" t="str">
        <f t="shared" si="101"/>
        <v/>
      </c>
      <c r="Y1078" s="660" t="str">
        <f t="shared" si="102"/>
        <v/>
      </c>
    </row>
    <row r="1079" spans="1:25" ht="16" x14ac:dyDescent="0.2">
      <c r="A1079" s="679"/>
      <c r="B1079" s="679"/>
      <c r="C1079" s="679"/>
      <c r="D1079" s="679"/>
      <c r="E1079" s="665"/>
      <c r="F1079" s="665"/>
      <c r="S1079" s="660"/>
      <c r="T1079" s="660" t="str">
        <f t="shared" si="97"/>
        <v/>
      </c>
      <c r="U1079" s="660" t="str">
        <f t="shared" si="98"/>
        <v/>
      </c>
      <c r="V1079" s="660" t="str">
        <f t="shared" si="99"/>
        <v/>
      </c>
      <c r="W1079" s="660" t="str">
        <f t="shared" si="100"/>
        <v/>
      </c>
      <c r="X1079" s="660" t="str">
        <f t="shared" si="101"/>
        <v/>
      </c>
      <c r="Y1079" s="660" t="str">
        <f t="shared" si="102"/>
        <v/>
      </c>
    </row>
    <row r="1080" spans="1:25" ht="16" x14ac:dyDescent="0.2">
      <c r="A1080" s="679"/>
      <c r="B1080" s="679"/>
      <c r="C1080" s="679"/>
      <c r="D1080" s="679"/>
      <c r="E1080" s="665"/>
      <c r="F1080" s="665"/>
      <c r="S1080" s="660"/>
      <c r="T1080" s="660" t="str">
        <f t="shared" si="97"/>
        <v/>
      </c>
      <c r="U1080" s="660" t="str">
        <f t="shared" si="98"/>
        <v/>
      </c>
      <c r="V1080" s="660" t="str">
        <f t="shared" si="99"/>
        <v/>
      </c>
      <c r="W1080" s="660" t="str">
        <f t="shared" si="100"/>
        <v/>
      </c>
      <c r="X1080" s="660" t="str">
        <f t="shared" si="101"/>
        <v/>
      </c>
      <c r="Y1080" s="660" t="str">
        <f t="shared" si="102"/>
        <v/>
      </c>
    </row>
    <row r="1081" spans="1:25" ht="16" x14ac:dyDescent="0.2">
      <c r="A1081" s="679"/>
      <c r="B1081" s="679"/>
      <c r="C1081" s="679"/>
      <c r="D1081" s="679"/>
      <c r="E1081" s="665"/>
      <c r="F1081" s="665"/>
      <c r="S1081" s="660"/>
      <c r="T1081" s="660" t="str">
        <f t="shared" si="97"/>
        <v/>
      </c>
      <c r="U1081" s="660" t="str">
        <f t="shared" si="98"/>
        <v/>
      </c>
      <c r="V1081" s="660" t="str">
        <f t="shared" si="99"/>
        <v/>
      </c>
      <c r="W1081" s="660" t="str">
        <f t="shared" si="100"/>
        <v/>
      </c>
      <c r="X1081" s="660" t="str">
        <f t="shared" si="101"/>
        <v/>
      </c>
      <c r="Y1081" s="660" t="str">
        <f t="shared" si="102"/>
        <v/>
      </c>
    </row>
    <row r="1082" spans="1:25" ht="16" x14ac:dyDescent="0.2">
      <c r="A1082" s="679"/>
      <c r="B1082" s="679"/>
      <c r="C1082" s="679"/>
      <c r="D1082" s="679"/>
      <c r="E1082" s="665"/>
      <c r="F1082" s="665"/>
      <c r="S1082" s="660"/>
      <c r="T1082" s="660" t="str">
        <f t="shared" si="97"/>
        <v/>
      </c>
      <c r="U1082" s="660" t="str">
        <f t="shared" si="98"/>
        <v/>
      </c>
      <c r="V1082" s="660" t="str">
        <f t="shared" si="99"/>
        <v/>
      </c>
      <c r="W1082" s="660" t="str">
        <f t="shared" si="100"/>
        <v/>
      </c>
      <c r="X1082" s="660" t="str">
        <f t="shared" si="101"/>
        <v/>
      </c>
      <c r="Y1082" s="660" t="str">
        <f t="shared" si="102"/>
        <v/>
      </c>
    </row>
    <row r="1083" spans="1:25" ht="16" x14ac:dyDescent="0.2">
      <c r="A1083" s="679"/>
      <c r="B1083" s="679"/>
      <c r="C1083" s="679"/>
      <c r="D1083" s="679"/>
      <c r="E1083" s="665"/>
      <c r="F1083" s="665"/>
      <c r="S1083" s="660"/>
      <c r="T1083" s="660" t="str">
        <f t="shared" si="97"/>
        <v/>
      </c>
      <c r="U1083" s="660" t="str">
        <f t="shared" si="98"/>
        <v/>
      </c>
      <c r="V1083" s="660" t="str">
        <f t="shared" si="99"/>
        <v/>
      </c>
      <c r="W1083" s="660" t="str">
        <f t="shared" si="100"/>
        <v/>
      </c>
      <c r="X1083" s="660" t="str">
        <f t="shared" si="101"/>
        <v/>
      </c>
      <c r="Y1083" s="660" t="str">
        <f t="shared" si="102"/>
        <v/>
      </c>
    </row>
    <row r="1084" spans="1:25" ht="16" x14ac:dyDescent="0.2">
      <c r="A1084" s="679"/>
      <c r="B1084" s="679"/>
      <c r="C1084" s="679"/>
      <c r="D1084" s="679"/>
      <c r="E1084" s="665"/>
      <c r="F1084" s="665"/>
      <c r="S1084" s="660"/>
      <c r="T1084" s="660" t="str">
        <f t="shared" si="97"/>
        <v/>
      </c>
      <c r="U1084" s="660" t="str">
        <f t="shared" si="98"/>
        <v/>
      </c>
      <c r="V1084" s="660" t="str">
        <f t="shared" si="99"/>
        <v/>
      </c>
      <c r="W1084" s="660" t="str">
        <f t="shared" si="100"/>
        <v/>
      </c>
      <c r="X1084" s="660" t="str">
        <f t="shared" si="101"/>
        <v/>
      </c>
      <c r="Y1084" s="660" t="str">
        <f t="shared" si="102"/>
        <v/>
      </c>
    </row>
    <row r="1085" spans="1:25" ht="16" x14ac:dyDescent="0.2">
      <c r="A1085" s="679"/>
      <c r="B1085" s="679"/>
      <c r="C1085" s="679"/>
      <c r="D1085" s="679"/>
      <c r="E1085" s="665"/>
      <c r="F1085" s="665"/>
      <c r="S1085" s="660"/>
      <c r="T1085" s="660" t="str">
        <f t="shared" si="97"/>
        <v/>
      </c>
      <c r="U1085" s="660" t="str">
        <f t="shared" si="98"/>
        <v/>
      </c>
      <c r="V1085" s="660" t="str">
        <f t="shared" si="99"/>
        <v/>
      </c>
      <c r="W1085" s="660" t="str">
        <f t="shared" si="100"/>
        <v/>
      </c>
      <c r="X1085" s="660" t="str">
        <f t="shared" si="101"/>
        <v/>
      </c>
      <c r="Y1085" s="660" t="str">
        <f t="shared" si="102"/>
        <v/>
      </c>
    </row>
    <row r="1086" spans="1:25" ht="16" x14ac:dyDescent="0.2">
      <c r="A1086" s="679"/>
      <c r="B1086" s="679"/>
      <c r="C1086" s="679"/>
      <c r="D1086" s="679"/>
      <c r="E1086" s="665"/>
      <c r="F1086" s="665"/>
      <c r="S1086" s="660"/>
      <c r="T1086" s="660" t="str">
        <f t="shared" si="97"/>
        <v/>
      </c>
      <c r="U1086" s="660" t="str">
        <f t="shared" si="98"/>
        <v/>
      </c>
      <c r="V1086" s="660" t="str">
        <f t="shared" si="99"/>
        <v/>
      </c>
      <c r="W1086" s="660" t="str">
        <f t="shared" si="100"/>
        <v/>
      </c>
      <c r="X1086" s="660" t="str">
        <f t="shared" si="101"/>
        <v/>
      </c>
      <c r="Y1086" s="660" t="str">
        <f t="shared" si="102"/>
        <v/>
      </c>
    </row>
    <row r="1087" spans="1:25" ht="16" x14ac:dyDescent="0.2">
      <c r="A1087" s="679"/>
      <c r="B1087" s="679"/>
      <c r="C1087" s="679"/>
      <c r="D1087" s="679"/>
      <c r="E1087" s="665"/>
      <c r="F1087" s="665"/>
      <c r="S1087" s="660"/>
      <c r="T1087" s="660" t="str">
        <f t="shared" si="97"/>
        <v/>
      </c>
      <c r="U1087" s="660" t="str">
        <f t="shared" si="98"/>
        <v/>
      </c>
      <c r="V1087" s="660" t="str">
        <f t="shared" si="99"/>
        <v/>
      </c>
      <c r="W1087" s="660" t="str">
        <f t="shared" si="100"/>
        <v/>
      </c>
      <c r="X1087" s="660" t="str">
        <f t="shared" si="101"/>
        <v/>
      </c>
      <c r="Y1087" s="660" t="str">
        <f t="shared" si="102"/>
        <v/>
      </c>
    </row>
    <row r="1088" spans="1:25" ht="16" x14ac:dyDescent="0.2">
      <c r="A1088" s="679"/>
      <c r="B1088" s="679"/>
      <c r="C1088" s="679"/>
      <c r="D1088" s="679"/>
      <c r="E1088" s="665"/>
      <c r="F1088" s="665"/>
      <c r="S1088" s="660"/>
      <c r="T1088" s="660" t="str">
        <f t="shared" si="97"/>
        <v/>
      </c>
      <c r="U1088" s="660" t="str">
        <f t="shared" si="98"/>
        <v/>
      </c>
      <c r="V1088" s="660" t="str">
        <f t="shared" si="99"/>
        <v/>
      </c>
      <c r="W1088" s="660" t="str">
        <f t="shared" si="100"/>
        <v/>
      </c>
      <c r="X1088" s="660" t="str">
        <f t="shared" si="101"/>
        <v/>
      </c>
      <c r="Y1088" s="660" t="str">
        <f t="shared" si="102"/>
        <v/>
      </c>
    </row>
    <row r="1089" spans="1:25" ht="16" x14ac:dyDescent="0.2">
      <c r="A1089" s="679"/>
      <c r="B1089" s="679"/>
      <c r="C1089" s="679"/>
      <c r="D1089" s="679"/>
      <c r="E1089" s="665"/>
      <c r="F1089" s="665"/>
      <c r="S1089" s="660"/>
      <c r="T1089" s="660" t="str">
        <f t="shared" si="97"/>
        <v/>
      </c>
      <c r="U1089" s="660" t="str">
        <f t="shared" si="98"/>
        <v/>
      </c>
      <c r="V1089" s="660" t="str">
        <f t="shared" si="99"/>
        <v/>
      </c>
      <c r="W1089" s="660" t="str">
        <f t="shared" si="100"/>
        <v/>
      </c>
      <c r="X1089" s="660" t="str">
        <f t="shared" si="101"/>
        <v/>
      </c>
      <c r="Y1089" s="660" t="str">
        <f t="shared" si="102"/>
        <v/>
      </c>
    </row>
    <row r="1090" spans="1:25" ht="16" x14ac:dyDescent="0.2">
      <c r="A1090" s="679"/>
      <c r="B1090" s="679"/>
      <c r="C1090" s="679"/>
      <c r="D1090" s="679"/>
      <c r="E1090" s="665"/>
      <c r="F1090" s="665"/>
      <c r="S1090" s="660"/>
      <c r="T1090" s="660" t="str">
        <f t="shared" si="97"/>
        <v/>
      </c>
      <c r="U1090" s="660" t="str">
        <f t="shared" si="98"/>
        <v/>
      </c>
      <c r="V1090" s="660" t="str">
        <f t="shared" si="99"/>
        <v/>
      </c>
      <c r="W1090" s="660" t="str">
        <f t="shared" si="100"/>
        <v/>
      </c>
      <c r="X1090" s="660" t="str">
        <f t="shared" si="101"/>
        <v/>
      </c>
      <c r="Y1090" s="660" t="str">
        <f t="shared" si="102"/>
        <v/>
      </c>
    </row>
    <row r="1091" spans="1:25" ht="16" x14ac:dyDescent="0.2">
      <c r="A1091" s="679"/>
      <c r="B1091" s="679"/>
      <c r="C1091" s="679"/>
      <c r="D1091" s="679"/>
      <c r="E1091" s="665"/>
      <c r="F1091" s="665"/>
      <c r="S1091" s="660"/>
      <c r="T1091" s="660" t="str">
        <f t="shared" si="97"/>
        <v/>
      </c>
      <c r="U1091" s="660" t="str">
        <f t="shared" si="98"/>
        <v/>
      </c>
      <c r="V1091" s="660" t="str">
        <f t="shared" si="99"/>
        <v/>
      </c>
      <c r="W1091" s="660" t="str">
        <f t="shared" si="100"/>
        <v/>
      </c>
      <c r="X1091" s="660" t="str">
        <f t="shared" si="101"/>
        <v/>
      </c>
      <c r="Y1091" s="660" t="str">
        <f t="shared" si="102"/>
        <v/>
      </c>
    </row>
    <row r="1092" spans="1:25" ht="16" x14ac:dyDescent="0.2">
      <c r="A1092" s="679"/>
      <c r="B1092" s="679"/>
      <c r="C1092" s="679"/>
      <c r="D1092" s="679"/>
      <c r="E1092" s="665"/>
      <c r="F1092" s="665"/>
      <c r="S1092" s="660"/>
      <c r="T1092" s="660" t="str">
        <f t="shared" ref="T1092:T1155" si="103">IF(LEN($A1092)&gt;=2,LEFT($A1092,6),"")</f>
        <v/>
      </c>
      <c r="U1092" s="660" t="str">
        <f t="shared" ref="U1092:U1155" si="104">IF(LEN($A1092)&gt;=2,LEFT($A1092,5),"")</f>
        <v/>
      </c>
      <c r="V1092" s="660" t="str">
        <f t="shared" ref="V1092:V1155" si="105">IF(LEN($A1092)&gt;=2,LEFT($A1092,4),"")</f>
        <v/>
      </c>
      <c r="W1092" s="660" t="str">
        <f t="shared" ref="W1092:W1155" si="106">IF(LEN($A1092)&gt;=2,LEFT($A1092,3),"")</f>
        <v/>
      </c>
      <c r="X1092" s="660" t="str">
        <f t="shared" ref="X1092:X1155" si="107">IF(LEN($A1092)&gt;=2,LEFT($A1092,2),"")</f>
        <v/>
      </c>
      <c r="Y1092" s="660" t="str">
        <f t="shared" ref="Y1092:Y1155" si="108">IF(LEN($A1092)&gt;=2,LEFT($A1092,1),"")</f>
        <v/>
      </c>
    </row>
    <row r="1093" spans="1:25" ht="16" x14ac:dyDescent="0.2">
      <c r="A1093" s="679"/>
      <c r="B1093" s="679"/>
      <c r="C1093" s="679"/>
      <c r="D1093" s="679"/>
      <c r="E1093" s="665"/>
      <c r="F1093" s="665"/>
      <c r="S1093" s="660"/>
      <c r="T1093" s="660" t="str">
        <f t="shared" si="103"/>
        <v/>
      </c>
      <c r="U1093" s="660" t="str">
        <f t="shared" si="104"/>
        <v/>
      </c>
      <c r="V1093" s="660" t="str">
        <f t="shared" si="105"/>
        <v/>
      </c>
      <c r="W1093" s="660" t="str">
        <f t="shared" si="106"/>
        <v/>
      </c>
      <c r="X1093" s="660" t="str">
        <f t="shared" si="107"/>
        <v/>
      </c>
      <c r="Y1093" s="660" t="str">
        <f t="shared" si="108"/>
        <v/>
      </c>
    </row>
    <row r="1094" spans="1:25" ht="16" x14ac:dyDescent="0.2">
      <c r="A1094" s="679"/>
      <c r="B1094" s="679"/>
      <c r="C1094" s="679"/>
      <c r="D1094" s="679"/>
      <c r="E1094" s="665"/>
      <c r="F1094" s="665"/>
      <c r="S1094" s="660"/>
      <c r="T1094" s="660" t="str">
        <f t="shared" si="103"/>
        <v/>
      </c>
      <c r="U1094" s="660" t="str">
        <f t="shared" si="104"/>
        <v/>
      </c>
      <c r="V1094" s="660" t="str">
        <f t="shared" si="105"/>
        <v/>
      </c>
      <c r="W1094" s="660" t="str">
        <f t="shared" si="106"/>
        <v/>
      </c>
      <c r="X1094" s="660" t="str">
        <f t="shared" si="107"/>
        <v/>
      </c>
      <c r="Y1094" s="660" t="str">
        <f t="shared" si="108"/>
        <v/>
      </c>
    </row>
    <row r="1095" spans="1:25" ht="16" x14ac:dyDescent="0.2">
      <c r="A1095" s="679"/>
      <c r="B1095" s="679"/>
      <c r="C1095" s="679"/>
      <c r="D1095" s="679"/>
      <c r="E1095" s="665"/>
      <c r="F1095" s="665"/>
      <c r="S1095" s="660"/>
      <c r="T1095" s="660" t="str">
        <f t="shared" si="103"/>
        <v/>
      </c>
      <c r="U1095" s="660" t="str">
        <f t="shared" si="104"/>
        <v/>
      </c>
      <c r="V1095" s="660" t="str">
        <f t="shared" si="105"/>
        <v/>
      </c>
      <c r="W1095" s="660" t="str">
        <f t="shared" si="106"/>
        <v/>
      </c>
      <c r="X1095" s="660" t="str">
        <f t="shared" si="107"/>
        <v/>
      </c>
      <c r="Y1095" s="660" t="str">
        <f t="shared" si="108"/>
        <v/>
      </c>
    </row>
    <row r="1096" spans="1:25" ht="16" x14ac:dyDescent="0.2">
      <c r="A1096" s="679"/>
      <c r="B1096" s="679"/>
      <c r="C1096" s="679"/>
      <c r="D1096" s="679"/>
      <c r="E1096" s="665"/>
      <c r="F1096" s="665"/>
      <c r="S1096" s="660"/>
      <c r="T1096" s="660" t="str">
        <f t="shared" si="103"/>
        <v/>
      </c>
      <c r="U1096" s="660" t="str">
        <f t="shared" si="104"/>
        <v/>
      </c>
      <c r="V1096" s="660" t="str">
        <f t="shared" si="105"/>
        <v/>
      </c>
      <c r="W1096" s="660" t="str">
        <f t="shared" si="106"/>
        <v/>
      </c>
      <c r="X1096" s="660" t="str">
        <f t="shared" si="107"/>
        <v/>
      </c>
      <c r="Y1096" s="660" t="str">
        <f t="shared" si="108"/>
        <v/>
      </c>
    </row>
    <row r="1097" spans="1:25" ht="16" x14ac:dyDescent="0.2">
      <c r="A1097" s="679"/>
      <c r="B1097" s="679"/>
      <c r="C1097" s="679"/>
      <c r="D1097" s="679"/>
      <c r="E1097" s="665"/>
      <c r="F1097" s="665"/>
      <c r="S1097" s="660"/>
      <c r="T1097" s="660" t="str">
        <f t="shared" si="103"/>
        <v/>
      </c>
      <c r="U1097" s="660" t="str">
        <f t="shared" si="104"/>
        <v/>
      </c>
      <c r="V1097" s="660" t="str">
        <f t="shared" si="105"/>
        <v/>
      </c>
      <c r="W1097" s="660" t="str">
        <f t="shared" si="106"/>
        <v/>
      </c>
      <c r="X1097" s="660" t="str">
        <f t="shared" si="107"/>
        <v/>
      </c>
      <c r="Y1097" s="660" t="str">
        <f t="shared" si="108"/>
        <v/>
      </c>
    </row>
    <row r="1098" spans="1:25" ht="16" x14ac:dyDescent="0.2">
      <c r="A1098" s="679"/>
      <c r="B1098" s="679"/>
      <c r="C1098" s="679"/>
      <c r="D1098" s="679"/>
      <c r="E1098" s="665"/>
      <c r="F1098" s="665"/>
      <c r="S1098" s="660"/>
      <c r="T1098" s="660" t="str">
        <f t="shared" si="103"/>
        <v/>
      </c>
      <c r="U1098" s="660" t="str">
        <f t="shared" si="104"/>
        <v/>
      </c>
      <c r="V1098" s="660" t="str">
        <f t="shared" si="105"/>
        <v/>
      </c>
      <c r="W1098" s="660" t="str">
        <f t="shared" si="106"/>
        <v/>
      </c>
      <c r="X1098" s="660" t="str">
        <f t="shared" si="107"/>
        <v/>
      </c>
      <c r="Y1098" s="660" t="str">
        <f t="shared" si="108"/>
        <v/>
      </c>
    </row>
    <row r="1099" spans="1:25" ht="16" x14ac:dyDescent="0.2">
      <c r="A1099" s="679"/>
      <c r="B1099" s="679"/>
      <c r="C1099" s="679"/>
      <c r="D1099" s="679"/>
      <c r="E1099" s="665"/>
      <c r="F1099" s="665"/>
      <c r="S1099" s="660"/>
      <c r="T1099" s="660" t="str">
        <f t="shared" si="103"/>
        <v/>
      </c>
      <c r="U1099" s="660" t="str">
        <f t="shared" si="104"/>
        <v/>
      </c>
      <c r="V1099" s="660" t="str">
        <f t="shared" si="105"/>
        <v/>
      </c>
      <c r="W1099" s="660" t="str">
        <f t="shared" si="106"/>
        <v/>
      </c>
      <c r="X1099" s="660" t="str">
        <f t="shared" si="107"/>
        <v/>
      </c>
      <c r="Y1099" s="660" t="str">
        <f t="shared" si="108"/>
        <v/>
      </c>
    </row>
    <row r="1100" spans="1:25" ht="16" x14ac:dyDescent="0.2">
      <c r="A1100" s="679"/>
      <c r="B1100" s="679"/>
      <c r="C1100" s="679"/>
      <c r="D1100" s="679"/>
      <c r="E1100" s="665"/>
      <c r="F1100" s="665"/>
      <c r="S1100" s="660"/>
      <c r="T1100" s="660" t="str">
        <f t="shared" si="103"/>
        <v/>
      </c>
      <c r="U1100" s="660" t="str">
        <f t="shared" si="104"/>
        <v/>
      </c>
      <c r="V1100" s="660" t="str">
        <f t="shared" si="105"/>
        <v/>
      </c>
      <c r="W1100" s="660" t="str">
        <f t="shared" si="106"/>
        <v/>
      </c>
      <c r="X1100" s="660" t="str">
        <f t="shared" si="107"/>
        <v/>
      </c>
      <c r="Y1100" s="660" t="str">
        <f t="shared" si="108"/>
        <v/>
      </c>
    </row>
    <row r="1101" spans="1:25" ht="16" x14ac:dyDescent="0.2">
      <c r="A1101" s="679"/>
      <c r="B1101" s="679"/>
      <c r="C1101" s="679"/>
      <c r="D1101" s="679"/>
      <c r="E1101" s="665"/>
      <c r="F1101" s="665"/>
      <c r="S1101" s="660"/>
      <c r="T1101" s="660" t="str">
        <f t="shared" si="103"/>
        <v/>
      </c>
      <c r="U1101" s="660" t="str">
        <f t="shared" si="104"/>
        <v/>
      </c>
      <c r="V1101" s="660" t="str">
        <f t="shared" si="105"/>
        <v/>
      </c>
      <c r="W1101" s="660" t="str">
        <f t="shared" si="106"/>
        <v/>
      </c>
      <c r="X1101" s="660" t="str">
        <f t="shared" si="107"/>
        <v/>
      </c>
      <c r="Y1101" s="660" t="str">
        <f t="shared" si="108"/>
        <v/>
      </c>
    </row>
    <row r="1102" spans="1:25" ht="16" x14ac:dyDescent="0.2">
      <c r="A1102" s="679"/>
      <c r="B1102" s="679"/>
      <c r="C1102" s="679"/>
      <c r="D1102" s="679"/>
      <c r="E1102" s="665"/>
      <c r="F1102" s="665"/>
      <c r="S1102" s="660"/>
      <c r="T1102" s="660" t="str">
        <f t="shared" si="103"/>
        <v/>
      </c>
      <c r="U1102" s="660" t="str">
        <f t="shared" si="104"/>
        <v/>
      </c>
      <c r="V1102" s="660" t="str">
        <f t="shared" si="105"/>
        <v/>
      </c>
      <c r="W1102" s="660" t="str">
        <f t="shared" si="106"/>
        <v/>
      </c>
      <c r="X1102" s="660" t="str">
        <f t="shared" si="107"/>
        <v/>
      </c>
      <c r="Y1102" s="660" t="str">
        <f t="shared" si="108"/>
        <v/>
      </c>
    </row>
    <row r="1103" spans="1:25" ht="16" x14ac:dyDescent="0.2">
      <c r="A1103" s="679"/>
      <c r="B1103" s="679"/>
      <c r="C1103" s="679"/>
      <c r="D1103" s="679"/>
      <c r="E1103" s="665"/>
      <c r="F1103" s="665"/>
      <c r="S1103" s="660"/>
      <c r="T1103" s="660" t="str">
        <f t="shared" si="103"/>
        <v/>
      </c>
      <c r="U1103" s="660" t="str">
        <f t="shared" si="104"/>
        <v/>
      </c>
      <c r="V1103" s="660" t="str">
        <f t="shared" si="105"/>
        <v/>
      </c>
      <c r="W1103" s="660" t="str">
        <f t="shared" si="106"/>
        <v/>
      </c>
      <c r="X1103" s="660" t="str">
        <f t="shared" si="107"/>
        <v/>
      </c>
      <c r="Y1103" s="660" t="str">
        <f t="shared" si="108"/>
        <v/>
      </c>
    </row>
    <row r="1104" spans="1:25" ht="16" x14ac:dyDescent="0.2">
      <c r="A1104" s="679"/>
      <c r="B1104" s="679"/>
      <c r="C1104" s="679"/>
      <c r="D1104" s="679"/>
      <c r="E1104" s="665"/>
      <c r="F1104" s="665"/>
      <c r="S1104" s="660"/>
      <c r="T1104" s="660" t="str">
        <f t="shared" si="103"/>
        <v/>
      </c>
      <c r="U1104" s="660" t="str">
        <f t="shared" si="104"/>
        <v/>
      </c>
      <c r="V1104" s="660" t="str">
        <f t="shared" si="105"/>
        <v/>
      </c>
      <c r="W1104" s="660" t="str">
        <f t="shared" si="106"/>
        <v/>
      </c>
      <c r="X1104" s="660" t="str">
        <f t="shared" si="107"/>
        <v/>
      </c>
      <c r="Y1104" s="660" t="str">
        <f t="shared" si="108"/>
        <v/>
      </c>
    </row>
    <row r="1105" spans="1:25" ht="16" x14ac:dyDescent="0.2">
      <c r="A1105" s="679"/>
      <c r="B1105" s="679"/>
      <c r="C1105" s="679"/>
      <c r="D1105" s="679"/>
      <c r="E1105" s="665"/>
      <c r="F1105" s="665"/>
      <c r="S1105" s="660"/>
      <c r="T1105" s="660" t="str">
        <f t="shared" si="103"/>
        <v/>
      </c>
      <c r="U1105" s="660" t="str">
        <f t="shared" si="104"/>
        <v/>
      </c>
      <c r="V1105" s="660" t="str">
        <f t="shared" si="105"/>
        <v/>
      </c>
      <c r="W1105" s="660" t="str">
        <f t="shared" si="106"/>
        <v/>
      </c>
      <c r="X1105" s="660" t="str">
        <f t="shared" si="107"/>
        <v/>
      </c>
      <c r="Y1105" s="660" t="str">
        <f t="shared" si="108"/>
        <v/>
      </c>
    </row>
    <row r="1106" spans="1:25" ht="16" x14ac:dyDescent="0.2">
      <c r="A1106" s="679"/>
      <c r="B1106" s="679"/>
      <c r="C1106" s="679"/>
      <c r="D1106" s="679"/>
      <c r="E1106" s="665"/>
      <c r="F1106" s="665"/>
      <c r="S1106" s="660"/>
      <c r="T1106" s="660" t="str">
        <f t="shared" si="103"/>
        <v/>
      </c>
      <c r="U1106" s="660" t="str">
        <f t="shared" si="104"/>
        <v/>
      </c>
      <c r="V1106" s="660" t="str">
        <f t="shared" si="105"/>
        <v/>
      </c>
      <c r="W1106" s="660" t="str">
        <f t="shared" si="106"/>
        <v/>
      </c>
      <c r="X1106" s="660" t="str">
        <f t="shared" si="107"/>
        <v/>
      </c>
      <c r="Y1106" s="660" t="str">
        <f t="shared" si="108"/>
        <v/>
      </c>
    </row>
    <row r="1107" spans="1:25" ht="16" x14ac:dyDescent="0.2">
      <c r="A1107" s="679"/>
      <c r="B1107" s="679"/>
      <c r="C1107" s="679"/>
      <c r="D1107" s="679"/>
      <c r="E1107" s="665"/>
      <c r="F1107" s="665"/>
      <c r="S1107" s="660"/>
      <c r="T1107" s="660" t="str">
        <f t="shared" si="103"/>
        <v/>
      </c>
      <c r="U1107" s="660" t="str">
        <f t="shared" si="104"/>
        <v/>
      </c>
      <c r="V1107" s="660" t="str">
        <f t="shared" si="105"/>
        <v/>
      </c>
      <c r="W1107" s="660" t="str">
        <f t="shared" si="106"/>
        <v/>
      </c>
      <c r="X1107" s="660" t="str">
        <f t="shared" si="107"/>
        <v/>
      </c>
      <c r="Y1107" s="660" t="str">
        <f t="shared" si="108"/>
        <v/>
      </c>
    </row>
    <row r="1108" spans="1:25" ht="16" x14ac:dyDescent="0.2">
      <c r="A1108" s="679"/>
      <c r="B1108" s="679"/>
      <c r="C1108" s="679"/>
      <c r="D1108" s="679"/>
      <c r="E1108" s="665"/>
      <c r="F1108" s="665"/>
      <c r="S1108" s="660"/>
      <c r="T1108" s="660" t="str">
        <f t="shared" si="103"/>
        <v/>
      </c>
      <c r="U1108" s="660" t="str">
        <f t="shared" si="104"/>
        <v/>
      </c>
      <c r="V1108" s="660" t="str">
        <f t="shared" si="105"/>
        <v/>
      </c>
      <c r="W1108" s="660" t="str">
        <f t="shared" si="106"/>
        <v/>
      </c>
      <c r="X1108" s="660" t="str">
        <f t="shared" si="107"/>
        <v/>
      </c>
      <c r="Y1108" s="660" t="str">
        <f t="shared" si="108"/>
        <v/>
      </c>
    </row>
    <row r="1109" spans="1:25" ht="16" x14ac:dyDescent="0.2">
      <c r="A1109" s="679"/>
      <c r="B1109" s="679"/>
      <c r="C1109" s="679"/>
      <c r="D1109" s="679"/>
      <c r="E1109" s="665"/>
      <c r="F1109" s="665"/>
      <c r="S1109" s="660"/>
      <c r="T1109" s="660" t="str">
        <f t="shared" si="103"/>
        <v/>
      </c>
      <c r="U1109" s="660" t="str">
        <f t="shared" si="104"/>
        <v/>
      </c>
      <c r="V1109" s="660" t="str">
        <f t="shared" si="105"/>
        <v/>
      </c>
      <c r="W1109" s="660" t="str">
        <f t="shared" si="106"/>
        <v/>
      </c>
      <c r="X1109" s="660" t="str">
        <f t="shared" si="107"/>
        <v/>
      </c>
      <c r="Y1109" s="660" t="str">
        <f t="shared" si="108"/>
        <v/>
      </c>
    </row>
    <row r="1110" spans="1:25" ht="16" x14ac:dyDescent="0.2">
      <c r="A1110" s="679"/>
      <c r="B1110" s="679"/>
      <c r="C1110" s="679"/>
      <c r="D1110" s="679"/>
      <c r="E1110" s="665"/>
      <c r="F1110" s="665"/>
      <c r="S1110" s="660"/>
      <c r="T1110" s="660" t="str">
        <f t="shared" si="103"/>
        <v/>
      </c>
      <c r="U1110" s="660" t="str">
        <f t="shared" si="104"/>
        <v/>
      </c>
      <c r="V1110" s="660" t="str">
        <f t="shared" si="105"/>
        <v/>
      </c>
      <c r="W1110" s="660" t="str">
        <f t="shared" si="106"/>
        <v/>
      </c>
      <c r="X1110" s="660" t="str">
        <f t="shared" si="107"/>
        <v/>
      </c>
      <c r="Y1110" s="660" t="str">
        <f t="shared" si="108"/>
        <v/>
      </c>
    </row>
    <row r="1111" spans="1:25" ht="16" x14ac:dyDescent="0.2">
      <c r="A1111" s="679"/>
      <c r="B1111" s="679"/>
      <c r="C1111" s="679"/>
      <c r="D1111" s="679"/>
      <c r="E1111" s="665"/>
      <c r="F1111" s="665"/>
      <c r="S1111" s="660"/>
      <c r="T1111" s="660" t="str">
        <f t="shared" si="103"/>
        <v/>
      </c>
      <c r="U1111" s="660" t="str">
        <f t="shared" si="104"/>
        <v/>
      </c>
      <c r="V1111" s="660" t="str">
        <f t="shared" si="105"/>
        <v/>
      </c>
      <c r="W1111" s="660" t="str">
        <f t="shared" si="106"/>
        <v/>
      </c>
      <c r="X1111" s="660" t="str">
        <f t="shared" si="107"/>
        <v/>
      </c>
      <c r="Y1111" s="660" t="str">
        <f t="shared" si="108"/>
        <v/>
      </c>
    </row>
    <row r="1112" spans="1:25" ht="16" x14ac:dyDescent="0.2">
      <c r="A1112" s="679"/>
      <c r="B1112" s="679"/>
      <c r="C1112" s="679"/>
      <c r="D1112" s="679"/>
      <c r="E1112" s="665"/>
      <c r="F1112" s="665"/>
      <c r="S1112" s="660"/>
      <c r="T1112" s="660" t="str">
        <f t="shared" si="103"/>
        <v/>
      </c>
      <c r="U1112" s="660" t="str">
        <f t="shared" si="104"/>
        <v/>
      </c>
      <c r="V1112" s="660" t="str">
        <f t="shared" si="105"/>
        <v/>
      </c>
      <c r="W1112" s="660" t="str">
        <f t="shared" si="106"/>
        <v/>
      </c>
      <c r="X1112" s="660" t="str">
        <f t="shared" si="107"/>
        <v/>
      </c>
      <c r="Y1112" s="660" t="str">
        <f t="shared" si="108"/>
        <v/>
      </c>
    </row>
    <row r="1113" spans="1:25" ht="16" x14ac:dyDescent="0.2">
      <c r="A1113" s="679"/>
      <c r="B1113" s="679"/>
      <c r="C1113" s="679"/>
      <c r="D1113" s="679"/>
      <c r="E1113" s="665"/>
      <c r="F1113" s="665"/>
      <c r="S1113" s="660"/>
      <c r="T1113" s="660" t="str">
        <f t="shared" si="103"/>
        <v/>
      </c>
      <c r="U1113" s="660" t="str">
        <f t="shared" si="104"/>
        <v/>
      </c>
      <c r="V1113" s="660" t="str">
        <f t="shared" si="105"/>
        <v/>
      </c>
      <c r="W1113" s="660" t="str">
        <f t="shared" si="106"/>
        <v/>
      </c>
      <c r="X1113" s="660" t="str">
        <f t="shared" si="107"/>
        <v/>
      </c>
      <c r="Y1113" s="660" t="str">
        <f t="shared" si="108"/>
        <v/>
      </c>
    </row>
    <row r="1114" spans="1:25" ht="16" x14ac:dyDescent="0.2">
      <c r="A1114" s="679"/>
      <c r="B1114" s="679"/>
      <c r="C1114" s="679"/>
      <c r="D1114" s="679"/>
      <c r="E1114" s="665"/>
      <c r="F1114" s="665"/>
      <c r="S1114" s="660"/>
      <c r="T1114" s="660" t="str">
        <f t="shared" si="103"/>
        <v/>
      </c>
      <c r="U1114" s="660" t="str">
        <f t="shared" si="104"/>
        <v/>
      </c>
      <c r="V1114" s="660" t="str">
        <f t="shared" si="105"/>
        <v/>
      </c>
      <c r="W1114" s="660" t="str">
        <f t="shared" si="106"/>
        <v/>
      </c>
      <c r="X1114" s="660" t="str">
        <f t="shared" si="107"/>
        <v/>
      </c>
      <c r="Y1114" s="660" t="str">
        <f t="shared" si="108"/>
        <v/>
      </c>
    </row>
    <row r="1115" spans="1:25" ht="16" x14ac:dyDescent="0.2">
      <c r="A1115" s="679"/>
      <c r="B1115" s="679"/>
      <c r="C1115" s="679"/>
      <c r="D1115" s="679"/>
      <c r="E1115" s="665"/>
      <c r="F1115" s="665"/>
      <c r="S1115" s="660"/>
      <c r="T1115" s="660" t="str">
        <f t="shared" si="103"/>
        <v/>
      </c>
      <c r="U1115" s="660" t="str">
        <f t="shared" si="104"/>
        <v/>
      </c>
      <c r="V1115" s="660" t="str">
        <f t="shared" si="105"/>
        <v/>
      </c>
      <c r="W1115" s="660" t="str">
        <f t="shared" si="106"/>
        <v/>
      </c>
      <c r="X1115" s="660" t="str">
        <f t="shared" si="107"/>
        <v/>
      </c>
      <c r="Y1115" s="660" t="str">
        <f t="shared" si="108"/>
        <v/>
      </c>
    </row>
    <row r="1116" spans="1:25" ht="16" x14ac:dyDescent="0.2">
      <c r="A1116" s="679"/>
      <c r="B1116" s="679"/>
      <c r="C1116" s="679"/>
      <c r="D1116" s="679"/>
      <c r="E1116" s="665"/>
      <c r="F1116" s="665"/>
      <c r="S1116" s="660"/>
      <c r="T1116" s="660" t="str">
        <f t="shared" si="103"/>
        <v/>
      </c>
      <c r="U1116" s="660" t="str">
        <f t="shared" si="104"/>
        <v/>
      </c>
      <c r="V1116" s="660" t="str">
        <f t="shared" si="105"/>
        <v/>
      </c>
      <c r="W1116" s="660" t="str">
        <f t="shared" si="106"/>
        <v/>
      </c>
      <c r="X1116" s="660" t="str">
        <f t="shared" si="107"/>
        <v/>
      </c>
      <c r="Y1116" s="660" t="str">
        <f t="shared" si="108"/>
        <v/>
      </c>
    </row>
    <row r="1117" spans="1:25" ht="16" x14ac:dyDescent="0.2">
      <c r="A1117" s="679"/>
      <c r="B1117" s="679"/>
      <c r="C1117" s="679"/>
      <c r="D1117" s="679"/>
      <c r="E1117" s="665"/>
      <c r="F1117" s="665"/>
      <c r="S1117" s="660"/>
      <c r="T1117" s="660" t="str">
        <f t="shared" si="103"/>
        <v/>
      </c>
      <c r="U1117" s="660" t="str">
        <f t="shared" si="104"/>
        <v/>
      </c>
      <c r="V1117" s="660" t="str">
        <f t="shared" si="105"/>
        <v/>
      </c>
      <c r="W1117" s="660" t="str">
        <f t="shared" si="106"/>
        <v/>
      </c>
      <c r="X1117" s="660" t="str">
        <f t="shared" si="107"/>
        <v/>
      </c>
      <c r="Y1117" s="660" t="str">
        <f t="shared" si="108"/>
        <v/>
      </c>
    </row>
    <row r="1118" spans="1:25" ht="16" x14ac:dyDescent="0.2">
      <c r="A1118" s="679"/>
      <c r="B1118" s="679"/>
      <c r="C1118" s="679"/>
      <c r="D1118" s="679"/>
      <c r="E1118" s="665"/>
      <c r="F1118" s="665"/>
      <c r="S1118" s="660"/>
      <c r="T1118" s="660" t="str">
        <f t="shared" si="103"/>
        <v/>
      </c>
      <c r="U1118" s="660" t="str">
        <f t="shared" si="104"/>
        <v/>
      </c>
      <c r="V1118" s="660" t="str">
        <f t="shared" si="105"/>
        <v/>
      </c>
      <c r="W1118" s="660" t="str">
        <f t="shared" si="106"/>
        <v/>
      </c>
      <c r="X1118" s="660" t="str">
        <f t="shared" si="107"/>
        <v/>
      </c>
      <c r="Y1118" s="660" t="str">
        <f t="shared" si="108"/>
        <v/>
      </c>
    </row>
    <row r="1119" spans="1:25" ht="16" x14ac:dyDescent="0.2">
      <c r="A1119" s="679"/>
      <c r="B1119" s="679"/>
      <c r="C1119" s="679"/>
      <c r="D1119" s="679"/>
      <c r="E1119" s="665"/>
      <c r="F1119" s="665"/>
      <c r="S1119" s="660"/>
      <c r="T1119" s="660" t="str">
        <f t="shared" si="103"/>
        <v/>
      </c>
      <c r="U1119" s="660" t="str">
        <f t="shared" si="104"/>
        <v/>
      </c>
      <c r="V1119" s="660" t="str">
        <f t="shared" si="105"/>
        <v/>
      </c>
      <c r="W1119" s="660" t="str">
        <f t="shared" si="106"/>
        <v/>
      </c>
      <c r="X1119" s="660" t="str">
        <f t="shared" si="107"/>
        <v/>
      </c>
      <c r="Y1119" s="660" t="str">
        <f t="shared" si="108"/>
        <v/>
      </c>
    </row>
    <row r="1120" spans="1:25" ht="16" x14ac:dyDescent="0.2">
      <c r="A1120" s="679"/>
      <c r="B1120" s="679"/>
      <c r="C1120" s="679"/>
      <c r="D1120" s="679"/>
      <c r="E1120" s="665"/>
      <c r="F1120" s="665"/>
      <c r="S1120" s="660"/>
      <c r="T1120" s="660" t="str">
        <f t="shared" si="103"/>
        <v/>
      </c>
      <c r="U1120" s="660" t="str">
        <f t="shared" si="104"/>
        <v/>
      </c>
      <c r="V1120" s="660" t="str">
        <f t="shared" si="105"/>
        <v/>
      </c>
      <c r="W1120" s="660" t="str">
        <f t="shared" si="106"/>
        <v/>
      </c>
      <c r="X1120" s="660" t="str">
        <f t="shared" si="107"/>
        <v/>
      </c>
      <c r="Y1120" s="660" t="str">
        <f t="shared" si="108"/>
        <v/>
      </c>
    </row>
    <row r="1121" spans="1:25" ht="16" x14ac:dyDescent="0.2">
      <c r="A1121" s="679"/>
      <c r="B1121" s="679"/>
      <c r="C1121" s="679"/>
      <c r="D1121" s="679"/>
      <c r="E1121" s="665"/>
      <c r="F1121" s="665"/>
      <c r="S1121" s="660"/>
      <c r="T1121" s="660" t="str">
        <f t="shared" si="103"/>
        <v/>
      </c>
      <c r="U1121" s="660" t="str">
        <f t="shared" si="104"/>
        <v/>
      </c>
      <c r="V1121" s="660" t="str">
        <f t="shared" si="105"/>
        <v/>
      </c>
      <c r="W1121" s="660" t="str">
        <f t="shared" si="106"/>
        <v/>
      </c>
      <c r="X1121" s="660" t="str">
        <f t="shared" si="107"/>
        <v/>
      </c>
      <c r="Y1121" s="660" t="str">
        <f t="shared" si="108"/>
        <v/>
      </c>
    </row>
    <row r="1122" spans="1:25" ht="16" x14ac:dyDescent="0.2">
      <c r="A1122" s="679"/>
      <c r="B1122" s="679"/>
      <c r="C1122" s="679"/>
      <c r="D1122" s="679"/>
      <c r="E1122" s="665"/>
      <c r="F1122" s="665"/>
      <c r="S1122" s="660"/>
      <c r="T1122" s="660" t="str">
        <f t="shared" si="103"/>
        <v/>
      </c>
      <c r="U1122" s="660" t="str">
        <f t="shared" si="104"/>
        <v/>
      </c>
      <c r="V1122" s="660" t="str">
        <f t="shared" si="105"/>
        <v/>
      </c>
      <c r="W1122" s="660" t="str">
        <f t="shared" si="106"/>
        <v/>
      </c>
      <c r="X1122" s="660" t="str">
        <f t="shared" si="107"/>
        <v/>
      </c>
      <c r="Y1122" s="660" t="str">
        <f t="shared" si="108"/>
        <v/>
      </c>
    </row>
    <row r="1123" spans="1:25" ht="16" x14ac:dyDescent="0.2">
      <c r="A1123" s="679"/>
      <c r="B1123" s="679"/>
      <c r="C1123" s="679"/>
      <c r="D1123" s="679"/>
      <c r="E1123" s="665"/>
      <c r="F1123" s="665"/>
      <c r="S1123" s="660"/>
      <c r="T1123" s="660" t="str">
        <f t="shared" si="103"/>
        <v/>
      </c>
      <c r="U1123" s="660" t="str">
        <f t="shared" si="104"/>
        <v/>
      </c>
      <c r="V1123" s="660" t="str">
        <f t="shared" si="105"/>
        <v/>
      </c>
      <c r="W1123" s="660" t="str">
        <f t="shared" si="106"/>
        <v/>
      </c>
      <c r="X1123" s="660" t="str">
        <f t="shared" si="107"/>
        <v/>
      </c>
      <c r="Y1123" s="660" t="str">
        <f t="shared" si="108"/>
        <v/>
      </c>
    </row>
    <row r="1124" spans="1:25" ht="16" x14ac:dyDescent="0.2">
      <c r="A1124" s="679"/>
      <c r="B1124" s="679"/>
      <c r="C1124" s="679"/>
      <c r="D1124" s="679"/>
      <c r="E1124" s="665"/>
      <c r="F1124" s="665"/>
      <c r="S1124" s="660"/>
      <c r="T1124" s="660" t="str">
        <f t="shared" si="103"/>
        <v/>
      </c>
      <c r="U1124" s="660" t="str">
        <f t="shared" si="104"/>
        <v/>
      </c>
      <c r="V1124" s="660" t="str">
        <f t="shared" si="105"/>
        <v/>
      </c>
      <c r="W1124" s="660" t="str">
        <f t="shared" si="106"/>
        <v/>
      </c>
      <c r="X1124" s="660" t="str">
        <f t="shared" si="107"/>
        <v/>
      </c>
      <c r="Y1124" s="660" t="str">
        <f t="shared" si="108"/>
        <v/>
      </c>
    </row>
    <row r="1125" spans="1:25" ht="16" x14ac:dyDescent="0.2">
      <c r="A1125" s="679"/>
      <c r="B1125" s="679"/>
      <c r="C1125" s="679"/>
      <c r="D1125" s="679"/>
      <c r="E1125" s="665"/>
      <c r="F1125" s="665"/>
      <c r="S1125" s="660"/>
      <c r="T1125" s="660" t="str">
        <f t="shared" si="103"/>
        <v/>
      </c>
      <c r="U1125" s="660" t="str">
        <f t="shared" si="104"/>
        <v/>
      </c>
      <c r="V1125" s="660" t="str">
        <f t="shared" si="105"/>
        <v/>
      </c>
      <c r="W1125" s="660" t="str">
        <f t="shared" si="106"/>
        <v/>
      </c>
      <c r="X1125" s="660" t="str">
        <f t="shared" si="107"/>
        <v/>
      </c>
      <c r="Y1125" s="660" t="str">
        <f t="shared" si="108"/>
        <v/>
      </c>
    </row>
    <row r="1126" spans="1:25" ht="16" x14ac:dyDescent="0.2">
      <c r="A1126" s="679"/>
      <c r="B1126" s="679"/>
      <c r="C1126" s="679"/>
      <c r="D1126" s="679"/>
      <c r="E1126" s="665"/>
      <c r="F1126" s="665"/>
      <c r="S1126" s="660"/>
      <c r="T1126" s="660" t="str">
        <f t="shared" si="103"/>
        <v/>
      </c>
      <c r="U1126" s="660" t="str">
        <f t="shared" si="104"/>
        <v/>
      </c>
      <c r="V1126" s="660" t="str">
        <f t="shared" si="105"/>
        <v/>
      </c>
      <c r="W1126" s="660" t="str">
        <f t="shared" si="106"/>
        <v/>
      </c>
      <c r="X1126" s="660" t="str">
        <f t="shared" si="107"/>
        <v/>
      </c>
      <c r="Y1126" s="660" t="str">
        <f t="shared" si="108"/>
        <v/>
      </c>
    </row>
    <row r="1127" spans="1:25" ht="16" x14ac:dyDescent="0.2">
      <c r="A1127" s="679"/>
      <c r="B1127" s="679"/>
      <c r="C1127" s="679"/>
      <c r="D1127" s="679"/>
      <c r="E1127" s="665"/>
      <c r="F1127" s="665"/>
      <c r="S1127" s="660"/>
      <c r="T1127" s="660" t="str">
        <f t="shared" si="103"/>
        <v/>
      </c>
      <c r="U1127" s="660" t="str">
        <f t="shared" si="104"/>
        <v/>
      </c>
      <c r="V1127" s="660" t="str">
        <f t="shared" si="105"/>
        <v/>
      </c>
      <c r="W1127" s="660" t="str">
        <f t="shared" si="106"/>
        <v/>
      </c>
      <c r="X1127" s="660" t="str">
        <f t="shared" si="107"/>
        <v/>
      </c>
      <c r="Y1127" s="660" t="str">
        <f t="shared" si="108"/>
        <v/>
      </c>
    </row>
    <row r="1128" spans="1:25" ht="16" x14ac:dyDescent="0.2">
      <c r="A1128" s="679"/>
      <c r="B1128" s="679"/>
      <c r="C1128" s="679"/>
      <c r="D1128" s="679"/>
      <c r="E1128" s="665"/>
      <c r="F1128" s="665"/>
      <c r="S1128" s="660"/>
      <c r="T1128" s="660" t="str">
        <f t="shared" si="103"/>
        <v/>
      </c>
      <c r="U1128" s="660" t="str">
        <f t="shared" si="104"/>
        <v/>
      </c>
      <c r="V1128" s="660" t="str">
        <f t="shared" si="105"/>
        <v/>
      </c>
      <c r="W1128" s="660" t="str">
        <f t="shared" si="106"/>
        <v/>
      </c>
      <c r="X1128" s="660" t="str">
        <f t="shared" si="107"/>
        <v/>
      </c>
      <c r="Y1128" s="660" t="str">
        <f t="shared" si="108"/>
        <v/>
      </c>
    </row>
    <row r="1129" spans="1:25" ht="16" x14ac:dyDescent="0.2">
      <c r="A1129" s="679"/>
      <c r="B1129" s="679"/>
      <c r="C1129" s="679"/>
      <c r="D1129" s="679"/>
      <c r="E1129" s="665"/>
      <c r="F1129" s="665"/>
      <c r="S1129" s="660"/>
      <c r="T1129" s="660" t="str">
        <f t="shared" si="103"/>
        <v/>
      </c>
      <c r="U1129" s="660" t="str">
        <f t="shared" si="104"/>
        <v/>
      </c>
      <c r="V1129" s="660" t="str">
        <f t="shared" si="105"/>
        <v/>
      </c>
      <c r="W1129" s="660" t="str">
        <f t="shared" si="106"/>
        <v/>
      </c>
      <c r="X1129" s="660" t="str">
        <f t="shared" si="107"/>
        <v/>
      </c>
      <c r="Y1129" s="660" t="str">
        <f t="shared" si="108"/>
        <v/>
      </c>
    </row>
    <row r="1130" spans="1:25" ht="16" x14ac:dyDescent="0.2">
      <c r="A1130" s="679"/>
      <c r="B1130" s="679"/>
      <c r="C1130" s="679"/>
      <c r="D1130" s="679"/>
      <c r="E1130" s="665"/>
      <c r="F1130" s="665"/>
      <c r="S1130" s="660"/>
      <c r="T1130" s="660" t="str">
        <f t="shared" si="103"/>
        <v/>
      </c>
      <c r="U1130" s="660" t="str">
        <f t="shared" si="104"/>
        <v/>
      </c>
      <c r="V1130" s="660" t="str">
        <f t="shared" si="105"/>
        <v/>
      </c>
      <c r="W1130" s="660" t="str">
        <f t="shared" si="106"/>
        <v/>
      </c>
      <c r="X1130" s="660" t="str">
        <f t="shared" si="107"/>
        <v/>
      </c>
      <c r="Y1130" s="660" t="str">
        <f t="shared" si="108"/>
        <v/>
      </c>
    </row>
    <row r="1131" spans="1:25" ht="16" x14ac:dyDescent="0.2">
      <c r="A1131" s="679"/>
      <c r="B1131" s="679"/>
      <c r="C1131" s="679"/>
      <c r="D1131" s="679"/>
      <c r="E1131" s="665"/>
      <c r="F1131" s="665"/>
      <c r="S1131" s="660"/>
      <c r="T1131" s="660" t="str">
        <f t="shared" si="103"/>
        <v/>
      </c>
      <c r="U1131" s="660" t="str">
        <f t="shared" si="104"/>
        <v/>
      </c>
      <c r="V1131" s="660" t="str">
        <f t="shared" si="105"/>
        <v/>
      </c>
      <c r="W1131" s="660" t="str">
        <f t="shared" si="106"/>
        <v/>
      </c>
      <c r="X1131" s="660" t="str">
        <f t="shared" si="107"/>
        <v/>
      </c>
      <c r="Y1131" s="660" t="str">
        <f t="shared" si="108"/>
        <v/>
      </c>
    </row>
    <row r="1132" spans="1:25" ht="16" x14ac:dyDescent="0.2">
      <c r="A1132" s="679"/>
      <c r="B1132" s="679"/>
      <c r="C1132" s="679"/>
      <c r="D1132" s="679"/>
      <c r="E1132" s="665"/>
      <c r="F1132" s="665"/>
      <c r="S1132" s="660"/>
      <c r="T1132" s="660" t="str">
        <f t="shared" si="103"/>
        <v/>
      </c>
      <c r="U1132" s="660" t="str">
        <f t="shared" si="104"/>
        <v/>
      </c>
      <c r="V1132" s="660" t="str">
        <f t="shared" si="105"/>
        <v/>
      </c>
      <c r="W1132" s="660" t="str">
        <f t="shared" si="106"/>
        <v/>
      </c>
      <c r="X1132" s="660" t="str">
        <f t="shared" si="107"/>
        <v/>
      </c>
      <c r="Y1132" s="660" t="str">
        <f t="shared" si="108"/>
        <v/>
      </c>
    </row>
    <row r="1133" spans="1:25" ht="16" x14ac:dyDescent="0.2">
      <c r="A1133" s="679"/>
      <c r="B1133" s="679"/>
      <c r="C1133" s="679"/>
      <c r="D1133" s="679"/>
      <c r="E1133" s="665"/>
      <c r="F1133" s="665"/>
      <c r="S1133" s="660"/>
      <c r="T1133" s="660" t="str">
        <f t="shared" si="103"/>
        <v/>
      </c>
      <c r="U1133" s="660" t="str">
        <f t="shared" si="104"/>
        <v/>
      </c>
      <c r="V1133" s="660" t="str">
        <f t="shared" si="105"/>
        <v/>
      </c>
      <c r="W1133" s="660" t="str">
        <f t="shared" si="106"/>
        <v/>
      </c>
      <c r="X1133" s="660" t="str">
        <f t="shared" si="107"/>
        <v/>
      </c>
      <c r="Y1133" s="660" t="str">
        <f t="shared" si="108"/>
        <v/>
      </c>
    </row>
    <row r="1134" spans="1:25" ht="16" x14ac:dyDescent="0.2">
      <c r="A1134" s="679"/>
      <c r="B1134" s="679"/>
      <c r="C1134" s="679"/>
      <c r="D1134" s="679"/>
      <c r="E1134" s="665"/>
      <c r="F1134" s="665"/>
      <c r="S1134" s="660"/>
      <c r="T1134" s="660" t="str">
        <f t="shared" si="103"/>
        <v/>
      </c>
      <c r="U1134" s="660" t="str">
        <f t="shared" si="104"/>
        <v/>
      </c>
      <c r="V1134" s="660" t="str">
        <f t="shared" si="105"/>
        <v/>
      </c>
      <c r="W1134" s="660" t="str">
        <f t="shared" si="106"/>
        <v/>
      </c>
      <c r="X1134" s="660" t="str">
        <f t="shared" si="107"/>
        <v/>
      </c>
      <c r="Y1134" s="660" t="str">
        <f t="shared" si="108"/>
        <v/>
      </c>
    </row>
    <row r="1135" spans="1:25" ht="16" x14ac:dyDescent="0.2">
      <c r="A1135" s="679"/>
      <c r="B1135" s="679"/>
      <c r="C1135" s="679"/>
      <c r="D1135" s="679"/>
      <c r="E1135" s="665"/>
      <c r="F1135" s="665"/>
      <c r="S1135" s="660"/>
      <c r="T1135" s="660" t="str">
        <f t="shared" si="103"/>
        <v/>
      </c>
      <c r="U1135" s="660" t="str">
        <f t="shared" si="104"/>
        <v/>
      </c>
      <c r="V1135" s="660" t="str">
        <f t="shared" si="105"/>
        <v/>
      </c>
      <c r="W1135" s="660" t="str">
        <f t="shared" si="106"/>
        <v/>
      </c>
      <c r="X1135" s="660" t="str">
        <f t="shared" si="107"/>
        <v/>
      </c>
      <c r="Y1135" s="660" t="str">
        <f t="shared" si="108"/>
        <v/>
      </c>
    </row>
    <row r="1136" spans="1:25" ht="16" x14ac:dyDescent="0.2">
      <c r="A1136" s="679"/>
      <c r="B1136" s="679"/>
      <c r="C1136" s="679"/>
      <c r="D1136" s="679"/>
      <c r="E1136" s="665"/>
      <c r="F1136" s="665"/>
      <c r="S1136" s="660"/>
      <c r="T1136" s="660" t="str">
        <f t="shared" si="103"/>
        <v/>
      </c>
      <c r="U1136" s="660" t="str">
        <f t="shared" si="104"/>
        <v/>
      </c>
      <c r="V1136" s="660" t="str">
        <f t="shared" si="105"/>
        <v/>
      </c>
      <c r="W1136" s="660" t="str">
        <f t="shared" si="106"/>
        <v/>
      </c>
      <c r="X1136" s="660" t="str">
        <f t="shared" si="107"/>
        <v/>
      </c>
      <c r="Y1136" s="660" t="str">
        <f t="shared" si="108"/>
        <v/>
      </c>
    </row>
    <row r="1137" spans="1:25" ht="16" x14ac:dyDescent="0.2">
      <c r="A1137" s="679"/>
      <c r="B1137" s="679"/>
      <c r="C1137" s="679"/>
      <c r="D1137" s="679"/>
      <c r="E1137" s="665"/>
      <c r="F1137" s="665"/>
      <c r="S1137" s="660"/>
      <c r="T1137" s="660" t="str">
        <f t="shared" si="103"/>
        <v/>
      </c>
      <c r="U1137" s="660" t="str">
        <f t="shared" si="104"/>
        <v/>
      </c>
      <c r="V1137" s="660" t="str">
        <f t="shared" si="105"/>
        <v/>
      </c>
      <c r="W1137" s="660" t="str">
        <f t="shared" si="106"/>
        <v/>
      </c>
      <c r="X1137" s="660" t="str">
        <f t="shared" si="107"/>
        <v/>
      </c>
      <c r="Y1137" s="660" t="str">
        <f t="shared" si="108"/>
        <v/>
      </c>
    </row>
    <row r="1138" spans="1:25" ht="16" x14ac:dyDescent="0.2">
      <c r="A1138" s="679"/>
      <c r="B1138" s="679"/>
      <c r="C1138" s="679"/>
      <c r="D1138" s="679"/>
      <c r="E1138" s="665"/>
      <c r="F1138" s="665"/>
      <c r="S1138" s="660"/>
      <c r="T1138" s="660" t="str">
        <f t="shared" si="103"/>
        <v/>
      </c>
      <c r="U1138" s="660" t="str">
        <f t="shared" si="104"/>
        <v/>
      </c>
      <c r="V1138" s="660" t="str">
        <f t="shared" si="105"/>
        <v/>
      </c>
      <c r="W1138" s="660" t="str">
        <f t="shared" si="106"/>
        <v/>
      </c>
      <c r="X1138" s="660" t="str">
        <f t="shared" si="107"/>
        <v/>
      </c>
      <c r="Y1138" s="660" t="str">
        <f t="shared" si="108"/>
        <v/>
      </c>
    </row>
    <row r="1139" spans="1:25" ht="16" x14ac:dyDescent="0.2">
      <c r="A1139" s="679"/>
      <c r="B1139" s="679"/>
      <c r="C1139" s="679"/>
      <c r="D1139" s="679"/>
      <c r="E1139" s="665"/>
      <c r="F1139" s="665"/>
      <c r="S1139" s="660"/>
      <c r="T1139" s="660" t="str">
        <f t="shared" si="103"/>
        <v/>
      </c>
      <c r="U1139" s="660" t="str">
        <f t="shared" si="104"/>
        <v/>
      </c>
      <c r="V1139" s="660" t="str">
        <f t="shared" si="105"/>
        <v/>
      </c>
      <c r="W1139" s="660" t="str">
        <f t="shared" si="106"/>
        <v/>
      </c>
      <c r="X1139" s="660" t="str">
        <f t="shared" si="107"/>
        <v/>
      </c>
      <c r="Y1139" s="660" t="str">
        <f t="shared" si="108"/>
        <v/>
      </c>
    </row>
    <row r="1140" spans="1:25" ht="16" x14ac:dyDescent="0.2">
      <c r="A1140" s="679"/>
      <c r="B1140" s="679"/>
      <c r="C1140" s="679"/>
      <c r="D1140" s="679"/>
      <c r="E1140" s="665"/>
      <c r="F1140" s="665"/>
      <c r="S1140" s="660"/>
      <c r="T1140" s="660" t="str">
        <f t="shared" si="103"/>
        <v/>
      </c>
      <c r="U1140" s="660" t="str">
        <f t="shared" si="104"/>
        <v/>
      </c>
      <c r="V1140" s="660" t="str">
        <f t="shared" si="105"/>
        <v/>
      </c>
      <c r="W1140" s="660" t="str">
        <f t="shared" si="106"/>
        <v/>
      </c>
      <c r="X1140" s="660" t="str">
        <f t="shared" si="107"/>
        <v/>
      </c>
      <c r="Y1140" s="660" t="str">
        <f t="shared" si="108"/>
        <v/>
      </c>
    </row>
    <row r="1141" spans="1:25" ht="16" x14ac:dyDescent="0.2">
      <c r="A1141" s="679"/>
      <c r="B1141" s="679"/>
      <c r="C1141" s="679"/>
      <c r="D1141" s="679"/>
      <c r="E1141" s="665"/>
      <c r="F1141" s="665"/>
      <c r="S1141" s="660"/>
      <c r="T1141" s="660" t="str">
        <f t="shared" si="103"/>
        <v/>
      </c>
      <c r="U1141" s="660" t="str">
        <f t="shared" si="104"/>
        <v/>
      </c>
      <c r="V1141" s="660" t="str">
        <f t="shared" si="105"/>
        <v/>
      </c>
      <c r="W1141" s="660" t="str">
        <f t="shared" si="106"/>
        <v/>
      </c>
      <c r="X1141" s="660" t="str">
        <f t="shared" si="107"/>
        <v/>
      </c>
      <c r="Y1141" s="660" t="str">
        <f t="shared" si="108"/>
        <v/>
      </c>
    </row>
    <row r="1142" spans="1:25" ht="16" x14ac:dyDescent="0.2">
      <c r="A1142" s="679"/>
      <c r="B1142" s="679"/>
      <c r="C1142" s="679"/>
      <c r="D1142" s="679"/>
      <c r="E1142" s="665"/>
      <c r="F1142" s="665"/>
      <c r="S1142" s="660"/>
      <c r="T1142" s="660" t="str">
        <f t="shared" si="103"/>
        <v/>
      </c>
      <c r="U1142" s="660" t="str">
        <f t="shared" si="104"/>
        <v/>
      </c>
      <c r="V1142" s="660" t="str">
        <f t="shared" si="105"/>
        <v/>
      </c>
      <c r="W1142" s="660" t="str">
        <f t="shared" si="106"/>
        <v/>
      </c>
      <c r="X1142" s="660" t="str">
        <f t="shared" si="107"/>
        <v/>
      </c>
      <c r="Y1142" s="660" t="str">
        <f t="shared" si="108"/>
        <v/>
      </c>
    </row>
    <row r="1143" spans="1:25" ht="16" x14ac:dyDescent="0.2">
      <c r="A1143" s="679"/>
      <c r="B1143" s="679"/>
      <c r="C1143" s="679"/>
      <c r="D1143" s="679"/>
      <c r="E1143" s="665"/>
      <c r="F1143" s="665"/>
      <c r="S1143" s="660"/>
      <c r="T1143" s="660" t="str">
        <f t="shared" si="103"/>
        <v/>
      </c>
      <c r="U1143" s="660" t="str">
        <f t="shared" si="104"/>
        <v/>
      </c>
      <c r="V1143" s="660" t="str">
        <f t="shared" si="105"/>
        <v/>
      </c>
      <c r="W1143" s="660" t="str">
        <f t="shared" si="106"/>
        <v/>
      </c>
      <c r="X1143" s="660" t="str">
        <f t="shared" si="107"/>
        <v/>
      </c>
      <c r="Y1143" s="660" t="str">
        <f t="shared" si="108"/>
        <v/>
      </c>
    </row>
    <row r="1144" spans="1:25" ht="16" x14ac:dyDescent="0.2">
      <c r="A1144" s="679"/>
      <c r="B1144" s="679"/>
      <c r="C1144" s="679"/>
      <c r="D1144" s="679"/>
      <c r="E1144" s="665"/>
      <c r="F1144" s="665"/>
      <c r="S1144" s="660"/>
      <c r="T1144" s="660" t="str">
        <f t="shared" si="103"/>
        <v/>
      </c>
      <c r="U1144" s="660" t="str">
        <f t="shared" si="104"/>
        <v/>
      </c>
      <c r="V1144" s="660" t="str">
        <f t="shared" si="105"/>
        <v/>
      </c>
      <c r="W1144" s="660" t="str">
        <f t="shared" si="106"/>
        <v/>
      </c>
      <c r="X1144" s="660" t="str">
        <f t="shared" si="107"/>
        <v/>
      </c>
      <c r="Y1144" s="660" t="str">
        <f t="shared" si="108"/>
        <v/>
      </c>
    </row>
    <row r="1145" spans="1:25" ht="16" x14ac:dyDescent="0.2">
      <c r="A1145" s="679"/>
      <c r="B1145" s="679"/>
      <c r="C1145" s="679"/>
      <c r="D1145" s="679"/>
      <c r="E1145" s="665"/>
      <c r="F1145" s="665"/>
      <c r="S1145" s="660"/>
      <c r="T1145" s="660" t="str">
        <f t="shared" si="103"/>
        <v/>
      </c>
      <c r="U1145" s="660" t="str">
        <f t="shared" si="104"/>
        <v/>
      </c>
      <c r="V1145" s="660" t="str">
        <f t="shared" si="105"/>
        <v/>
      </c>
      <c r="W1145" s="660" t="str">
        <f t="shared" si="106"/>
        <v/>
      </c>
      <c r="X1145" s="660" t="str">
        <f t="shared" si="107"/>
        <v/>
      </c>
      <c r="Y1145" s="660" t="str">
        <f t="shared" si="108"/>
        <v/>
      </c>
    </row>
    <row r="1146" spans="1:25" ht="16" x14ac:dyDescent="0.2">
      <c r="A1146" s="679"/>
      <c r="B1146" s="679"/>
      <c r="C1146" s="679"/>
      <c r="D1146" s="679"/>
      <c r="E1146" s="665"/>
      <c r="F1146" s="665"/>
      <c r="S1146" s="660"/>
      <c r="T1146" s="660" t="str">
        <f t="shared" si="103"/>
        <v/>
      </c>
      <c r="U1146" s="660" t="str">
        <f t="shared" si="104"/>
        <v/>
      </c>
      <c r="V1146" s="660" t="str">
        <f t="shared" si="105"/>
        <v/>
      </c>
      <c r="W1146" s="660" t="str">
        <f t="shared" si="106"/>
        <v/>
      </c>
      <c r="X1146" s="660" t="str">
        <f t="shared" si="107"/>
        <v/>
      </c>
      <c r="Y1146" s="660" t="str">
        <f t="shared" si="108"/>
        <v/>
      </c>
    </row>
    <row r="1147" spans="1:25" ht="16" x14ac:dyDescent="0.2">
      <c r="A1147" s="679"/>
      <c r="B1147" s="679"/>
      <c r="C1147" s="679"/>
      <c r="D1147" s="679"/>
      <c r="E1147" s="665"/>
      <c r="F1147" s="665"/>
      <c r="S1147" s="660"/>
      <c r="T1147" s="660" t="str">
        <f t="shared" si="103"/>
        <v/>
      </c>
      <c r="U1147" s="660" t="str">
        <f t="shared" si="104"/>
        <v/>
      </c>
      <c r="V1147" s="660" t="str">
        <f t="shared" si="105"/>
        <v/>
      </c>
      <c r="W1147" s="660" t="str">
        <f t="shared" si="106"/>
        <v/>
      </c>
      <c r="X1147" s="660" t="str">
        <f t="shared" si="107"/>
        <v/>
      </c>
      <c r="Y1147" s="660" t="str">
        <f t="shared" si="108"/>
        <v/>
      </c>
    </row>
    <row r="1148" spans="1:25" ht="16" x14ac:dyDescent="0.2">
      <c r="A1148" s="679"/>
      <c r="B1148" s="679"/>
      <c r="C1148" s="679"/>
      <c r="D1148" s="679"/>
      <c r="E1148" s="665"/>
      <c r="F1148" s="665"/>
      <c r="S1148" s="660"/>
      <c r="T1148" s="660" t="str">
        <f t="shared" si="103"/>
        <v/>
      </c>
      <c r="U1148" s="660" t="str">
        <f t="shared" si="104"/>
        <v/>
      </c>
      <c r="V1148" s="660" t="str">
        <f t="shared" si="105"/>
        <v/>
      </c>
      <c r="W1148" s="660" t="str">
        <f t="shared" si="106"/>
        <v/>
      </c>
      <c r="X1148" s="660" t="str">
        <f t="shared" si="107"/>
        <v/>
      </c>
      <c r="Y1148" s="660" t="str">
        <f t="shared" si="108"/>
        <v/>
      </c>
    </row>
    <row r="1149" spans="1:25" ht="16" x14ac:dyDescent="0.2">
      <c r="A1149" s="679"/>
      <c r="B1149" s="679"/>
      <c r="C1149" s="679"/>
      <c r="D1149" s="679"/>
      <c r="E1149" s="665"/>
      <c r="F1149" s="665"/>
      <c r="S1149" s="660"/>
      <c r="T1149" s="660" t="str">
        <f t="shared" si="103"/>
        <v/>
      </c>
      <c r="U1149" s="660" t="str">
        <f t="shared" si="104"/>
        <v/>
      </c>
      <c r="V1149" s="660" t="str">
        <f t="shared" si="105"/>
        <v/>
      </c>
      <c r="W1149" s="660" t="str">
        <f t="shared" si="106"/>
        <v/>
      </c>
      <c r="X1149" s="660" t="str">
        <f t="shared" si="107"/>
        <v/>
      </c>
      <c r="Y1149" s="660" t="str">
        <f t="shared" si="108"/>
        <v/>
      </c>
    </row>
    <row r="1150" spans="1:25" ht="16" x14ac:dyDescent="0.2">
      <c r="A1150" s="679"/>
      <c r="B1150" s="679"/>
      <c r="C1150" s="679"/>
      <c r="D1150" s="679"/>
      <c r="E1150" s="665"/>
      <c r="F1150" s="665"/>
      <c r="S1150" s="660"/>
      <c r="T1150" s="660" t="str">
        <f t="shared" si="103"/>
        <v/>
      </c>
      <c r="U1150" s="660" t="str">
        <f t="shared" si="104"/>
        <v/>
      </c>
      <c r="V1150" s="660" t="str">
        <f t="shared" si="105"/>
        <v/>
      </c>
      <c r="W1150" s="660" t="str">
        <f t="shared" si="106"/>
        <v/>
      </c>
      <c r="X1150" s="660" t="str">
        <f t="shared" si="107"/>
        <v/>
      </c>
      <c r="Y1150" s="660" t="str">
        <f t="shared" si="108"/>
        <v/>
      </c>
    </row>
    <row r="1151" spans="1:25" ht="16" x14ac:dyDescent="0.2">
      <c r="A1151" s="679"/>
      <c r="B1151" s="679"/>
      <c r="C1151" s="679"/>
      <c r="D1151" s="679"/>
      <c r="E1151" s="665"/>
      <c r="F1151" s="665"/>
      <c r="S1151" s="660"/>
      <c r="T1151" s="660" t="str">
        <f t="shared" si="103"/>
        <v/>
      </c>
      <c r="U1151" s="660" t="str">
        <f t="shared" si="104"/>
        <v/>
      </c>
      <c r="V1151" s="660" t="str">
        <f t="shared" si="105"/>
        <v/>
      </c>
      <c r="W1151" s="660" t="str">
        <f t="shared" si="106"/>
        <v/>
      </c>
      <c r="X1151" s="660" t="str">
        <f t="shared" si="107"/>
        <v/>
      </c>
      <c r="Y1151" s="660" t="str">
        <f t="shared" si="108"/>
        <v/>
      </c>
    </row>
    <row r="1152" spans="1:25" ht="16" x14ac:dyDescent="0.2">
      <c r="A1152" s="679"/>
      <c r="B1152" s="679"/>
      <c r="C1152" s="679"/>
      <c r="D1152" s="679"/>
      <c r="E1152" s="665"/>
      <c r="F1152" s="665"/>
      <c r="S1152" s="660"/>
      <c r="T1152" s="660" t="str">
        <f t="shared" si="103"/>
        <v/>
      </c>
      <c r="U1152" s="660" t="str">
        <f t="shared" si="104"/>
        <v/>
      </c>
      <c r="V1152" s="660" t="str">
        <f t="shared" si="105"/>
        <v/>
      </c>
      <c r="W1152" s="660" t="str">
        <f t="shared" si="106"/>
        <v/>
      </c>
      <c r="X1152" s="660" t="str">
        <f t="shared" si="107"/>
        <v/>
      </c>
      <c r="Y1152" s="660" t="str">
        <f t="shared" si="108"/>
        <v/>
      </c>
    </row>
    <row r="1153" spans="1:25" ht="16" x14ac:dyDescent="0.2">
      <c r="A1153" s="679"/>
      <c r="B1153" s="679"/>
      <c r="C1153" s="679"/>
      <c r="D1153" s="679"/>
      <c r="E1153" s="665"/>
      <c r="F1153" s="665"/>
      <c r="S1153" s="660"/>
      <c r="T1153" s="660" t="str">
        <f t="shared" si="103"/>
        <v/>
      </c>
      <c r="U1153" s="660" t="str">
        <f t="shared" si="104"/>
        <v/>
      </c>
      <c r="V1153" s="660" t="str">
        <f t="shared" si="105"/>
        <v/>
      </c>
      <c r="W1153" s="660" t="str">
        <f t="shared" si="106"/>
        <v/>
      </c>
      <c r="X1153" s="660" t="str">
        <f t="shared" si="107"/>
        <v/>
      </c>
      <c r="Y1153" s="660" t="str">
        <f t="shared" si="108"/>
        <v/>
      </c>
    </row>
    <row r="1154" spans="1:25" ht="16" x14ac:dyDescent="0.2">
      <c r="A1154" s="679"/>
      <c r="B1154" s="679"/>
      <c r="C1154" s="679"/>
      <c r="D1154" s="679"/>
      <c r="E1154" s="665"/>
      <c r="F1154" s="665"/>
      <c r="S1154" s="660"/>
      <c r="T1154" s="660" t="str">
        <f t="shared" si="103"/>
        <v/>
      </c>
      <c r="U1154" s="660" t="str">
        <f t="shared" si="104"/>
        <v/>
      </c>
      <c r="V1154" s="660" t="str">
        <f t="shared" si="105"/>
        <v/>
      </c>
      <c r="W1154" s="660" t="str">
        <f t="shared" si="106"/>
        <v/>
      </c>
      <c r="X1154" s="660" t="str">
        <f t="shared" si="107"/>
        <v/>
      </c>
      <c r="Y1154" s="660" t="str">
        <f t="shared" si="108"/>
        <v/>
      </c>
    </row>
    <row r="1155" spans="1:25" ht="16" x14ac:dyDescent="0.2">
      <c r="A1155" s="679"/>
      <c r="B1155" s="679"/>
      <c r="C1155" s="679"/>
      <c r="D1155" s="679"/>
      <c r="E1155" s="665"/>
      <c r="F1155" s="665"/>
      <c r="S1155" s="660"/>
      <c r="T1155" s="660" t="str">
        <f t="shared" si="103"/>
        <v/>
      </c>
      <c r="U1155" s="660" t="str">
        <f t="shared" si="104"/>
        <v/>
      </c>
      <c r="V1155" s="660" t="str">
        <f t="shared" si="105"/>
        <v/>
      </c>
      <c r="W1155" s="660" t="str">
        <f t="shared" si="106"/>
        <v/>
      </c>
      <c r="X1155" s="660" t="str">
        <f t="shared" si="107"/>
        <v/>
      </c>
      <c r="Y1155" s="660" t="str">
        <f t="shared" si="108"/>
        <v/>
      </c>
    </row>
    <row r="1156" spans="1:25" ht="16" x14ac:dyDescent="0.2">
      <c r="A1156" s="679"/>
      <c r="B1156" s="679"/>
      <c r="C1156" s="679"/>
      <c r="D1156" s="679"/>
      <c r="E1156" s="665"/>
      <c r="F1156" s="665"/>
      <c r="S1156" s="660"/>
      <c r="T1156" s="660" t="str">
        <f t="shared" ref="T1156:T1219" si="109">IF(LEN($A1156)&gt;=2,LEFT($A1156,6),"")</f>
        <v/>
      </c>
      <c r="U1156" s="660" t="str">
        <f t="shared" ref="U1156:U1219" si="110">IF(LEN($A1156)&gt;=2,LEFT($A1156,5),"")</f>
        <v/>
      </c>
      <c r="V1156" s="660" t="str">
        <f t="shared" ref="V1156:V1219" si="111">IF(LEN($A1156)&gt;=2,LEFT($A1156,4),"")</f>
        <v/>
      </c>
      <c r="W1156" s="660" t="str">
        <f t="shared" ref="W1156:W1219" si="112">IF(LEN($A1156)&gt;=2,LEFT($A1156,3),"")</f>
        <v/>
      </c>
      <c r="X1156" s="660" t="str">
        <f t="shared" ref="X1156:X1219" si="113">IF(LEN($A1156)&gt;=2,LEFT($A1156,2),"")</f>
        <v/>
      </c>
      <c r="Y1156" s="660" t="str">
        <f t="shared" ref="Y1156:Y1219" si="114">IF(LEN($A1156)&gt;=2,LEFT($A1156,1),"")</f>
        <v/>
      </c>
    </row>
    <row r="1157" spans="1:25" ht="16" x14ac:dyDescent="0.2">
      <c r="A1157" s="679"/>
      <c r="B1157" s="679"/>
      <c r="C1157" s="679"/>
      <c r="D1157" s="679"/>
      <c r="E1157" s="665"/>
      <c r="F1157" s="665"/>
      <c r="S1157" s="660"/>
      <c r="T1157" s="660" t="str">
        <f t="shared" si="109"/>
        <v/>
      </c>
      <c r="U1157" s="660" t="str">
        <f t="shared" si="110"/>
        <v/>
      </c>
      <c r="V1157" s="660" t="str">
        <f t="shared" si="111"/>
        <v/>
      </c>
      <c r="W1157" s="660" t="str">
        <f t="shared" si="112"/>
        <v/>
      </c>
      <c r="X1157" s="660" t="str">
        <f t="shared" si="113"/>
        <v/>
      </c>
      <c r="Y1157" s="660" t="str">
        <f t="shared" si="114"/>
        <v/>
      </c>
    </row>
    <row r="1158" spans="1:25" ht="16" x14ac:dyDescent="0.2">
      <c r="A1158" s="679"/>
      <c r="B1158" s="679"/>
      <c r="C1158" s="679"/>
      <c r="D1158" s="679"/>
      <c r="E1158" s="665"/>
      <c r="F1158" s="665"/>
      <c r="S1158" s="660"/>
      <c r="T1158" s="660" t="str">
        <f t="shared" si="109"/>
        <v/>
      </c>
      <c r="U1158" s="660" t="str">
        <f t="shared" si="110"/>
        <v/>
      </c>
      <c r="V1158" s="660" t="str">
        <f t="shared" si="111"/>
        <v/>
      </c>
      <c r="W1158" s="660" t="str">
        <f t="shared" si="112"/>
        <v/>
      </c>
      <c r="X1158" s="660" t="str">
        <f t="shared" si="113"/>
        <v/>
      </c>
      <c r="Y1158" s="660" t="str">
        <f t="shared" si="114"/>
        <v/>
      </c>
    </row>
    <row r="1159" spans="1:25" ht="16" x14ac:dyDescent="0.2">
      <c r="A1159" s="679"/>
      <c r="B1159" s="679"/>
      <c r="C1159" s="679"/>
      <c r="D1159" s="679"/>
      <c r="E1159" s="665"/>
      <c r="F1159" s="665"/>
      <c r="S1159" s="660"/>
      <c r="T1159" s="660" t="str">
        <f t="shared" si="109"/>
        <v/>
      </c>
      <c r="U1159" s="660" t="str">
        <f t="shared" si="110"/>
        <v/>
      </c>
      <c r="V1159" s="660" t="str">
        <f t="shared" si="111"/>
        <v/>
      </c>
      <c r="W1159" s="660" t="str">
        <f t="shared" si="112"/>
        <v/>
      </c>
      <c r="X1159" s="660" t="str">
        <f t="shared" si="113"/>
        <v/>
      </c>
      <c r="Y1159" s="660" t="str">
        <f t="shared" si="114"/>
        <v/>
      </c>
    </row>
    <row r="1160" spans="1:25" ht="16" x14ac:dyDescent="0.2">
      <c r="A1160" s="679"/>
      <c r="B1160" s="679"/>
      <c r="C1160" s="679"/>
      <c r="D1160" s="679"/>
      <c r="E1160" s="665"/>
      <c r="F1160" s="665"/>
      <c r="S1160" s="660"/>
      <c r="T1160" s="660" t="str">
        <f t="shared" si="109"/>
        <v/>
      </c>
      <c r="U1160" s="660" t="str">
        <f t="shared" si="110"/>
        <v/>
      </c>
      <c r="V1160" s="660" t="str">
        <f t="shared" si="111"/>
        <v/>
      </c>
      <c r="W1160" s="660" t="str">
        <f t="shared" si="112"/>
        <v/>
      </c>
      <c r="X1160" s="660" t="str">
        <f t="shared" si="113"/>
        <v/>
      </c>
      <c r="Y1160" s="660" t="str">
        <f t="shared" si="114"/>
        <v/>
      </c>
    </row>
    <row r="1161" spans="1:25" ht="16" x14ac:dyDescent="0.2">
      <c r="A1161" s="679"/>
      <c r="B1161" s="679"/>
      <c r="C1161" s="679"/>
      <c r="D1161" s="679"/>
      <c r="E1161" s="665"/>
      <c r="F1161" s="665"/>
      <c r="S1161" s="660"/>
      <c r="T1161" s="660" t="str">
        <f t="shared" si="109"/>
        <v/>
      </c>
      <c r="U1161" s="660" t="str">
        <f t="shared" si="110"/>
        <v/>
      </c>
      <c r="V1161" s="660" t="str">
        <f t="shared" si="111"/>
        <v/>
      </c>
      <c r="W1161" s="660" t="str">
        <f t="shared" si="112"/>
        <v/>
      </c>
      <c r="X1161" s="660" t="str">
        <f t="shared" si="113"/>
        <v/>
      </c>
      <c r="Y1161" s="660" t="str">
        <f t="shared" si="114"/>
        <v/>
      </c>
    </row>
    <row r="1162" spans="1:25" ht="16" x14ac:dyDescent="0.2">
      <c r="A1162" s="679"/>
      <c r="B1162" s="679"/>
      <c r="C1162" s="679"/>
      <c r="D1162" s="679"/>
      <c r="E1162" s="665"/>
      <c r="F1162" s="665"/>
      <c r="S1162" s="660"/>
      <c r="T1162" s="660" t="str">
        <f t="shared" si="109"/>
        <v/>
      </c>
      <c r="U1162" s="660" t="str">
        <f t="shared" si="110"/>
        <v/>
      </c>
      <c r="V1162" s="660" t="str">
        <f t="shared" si="111"/>
        <v/>
      </c>
      <c r="W1162" s="660" t="str">
        <f t="shared" si="112"/>
        <v/>
      </c>
      <c r="X1162" s="660" t="str">
        <f t="shared" si="113"/>
        <v/>
      </c>
      <c r="Y1162" s="660" t="str">
        <f t="shared" si="114"/>
        <v/>
      </c>
    </row>
    <row r="1163" spans="1:25" ht="16" x14ac:dyDescent="0.2">
      <c r="A1163" s="679"/>
      <c r="B1163" s="679"/>
      <c r="C1163" s="679"/>
      <c r="D1163" s="679"/>
      <c r="E1163" s="665"/>
      <c r="F1163" s="665"/>
      <c r="S1163" s="660"/>
      <c r="T1163" s="660" t="str">
        <f t="shared" si="109"/>
        <v/>
      </c>
      <c r="U1163" s="660" t="str">
        <f t="shared" si="110"/>
        <v/>
      </c>
      <c r="V1163" s="660" t="str">
        <f t="shared" si="111"/>
        <v/>
      </c>
      <c r="W1163" s="660" t="str">
        <f t="shared" si="112"/>
        <v/>
      </c>
      <c r="X1163" s="660" t="str">
        <f t="shared" si="113"/>
        <v/>
      </c>
      <c r="Y1163" s="660" t="str">
        <f t="shared" si="114"/>
        <v/>
      </c>
    </row>
    <row r="1164" spans="1:25" ht="16" x14ac:dyDescent="0.2">
      <c r="A1164" s="679"/>
      <c r="B1164" s="679"/>
      <c r="C1164" s="679"/>
      <c r="D1164" s="679"/>
      <c r="E1164" s="665"/>
      <c r="F1164" s="665"/>
      <c r="S1164" s="660"/>
      <c r="T1164" s="660" t="str">
        <f t="shared" si="109"/>
        <v/>
      </c>
      <c r="U1164" s="660" t="str">
        <f t="shared" si="110"/>
        <v/>
      </c>
      <c r="V1164" s="660" t="str">
        <f t="shared" si="111"/>
        <v/>
      </c>
      <c r="W1164" s="660" t="str">
        <f t="shared" si="112"/>
        <v/>
      </c>
      <c r="X1164" s="660" t="str">
        <f t="shared" si="113"/>
        <v/>
      </c>
      <c r="Y1164" s="660" t="str">
        <f t="shared" si="114"/>
        <v/>
      </c>
    </row>
    <row r="1165" spans="1:25" ht="16" x14ac:dyDescent="0.2">
      <c r="A1165" s="679"/>
      <c r="B1165" s="679"/>
      <c r="C1165" s="679"/>
      <c r="D1165" s="679"/>
      <c r="E1165" s="665"/>
      <c r="F1165" s="665"/>
      <c r="S1165" s="660"/>
      <c r="T1165" s="660" t="str">
        <f t="shared" si="109"/>
        <v/>
      </c>
      <c r="U1165" s="660" t="str">
        <f t="shared" si="110"/>
        <v/>
      </c>
      <c r="V1165" s="660" t="str">
        <f t="shared" si="111"/>
        <v/>
      </c>
      <c r="W1165" s="660" t="str">
        <f t="shared" si="112"/>
        <v/>
      </c>
      <c r="X1165" s="660" t="str">
        <f t="shared" si="113"/>
        <v/>
      </c>
      <c r="Y1165" s="660" t="str">
        <f t="shared" si="114"/>
        <v/>
      </c>
    </row>
    <row r="1166" spans="1:25" ht="16" x14ac:dyDescent="0.2">
      <c r="A1166" s="679"/>
      <c r="B1166" s="679"/>
      <c r="C1166" s="679"/>
      <c r="D1166" s="679"/>
      <c r="E1166" s="665"/>
      <c r="F1166" s="665"/>
      <c r="S1166" s="660"/>
      <c r="T1166" s="660" t="str">
        <f t="shared" si="109"/>
        <v/>
      </c>
      <c r="U1166" s="660" t="str">
        <f t="shared" si="110"/>
        <v/>
      </c>
      <c r="V1166" s="660" t="str">
        <f t="shared" si="111"/>
        <v/>
      </c>
      <c r="W1166" s="660" t="str">
        <f t="shared" si="112"/>
        <v/>
      </c>
      <c r="X1166" s="660" t="str">
        <f t="shared" si="113"/>
        <v/>
      </c>
      <c r="Y1166" s="660" t="str">
        <f t="shared" si="114"/>
        <v/>
      </c>
    </row>
    <row r="1167" spans="1:25" ht="16" x14ac:dyDescent="0.2">
      <c r="A1167" s="679"/>
      <c r="B1167" s="679"/>
      <c r="C1167" s="679"/>
      <c r="D1167" s="679"/>
      <c r="E1167" s="665"/>
      <c r="F1167" s="665"/>
      <c r="S1167" s="660"/>
      <c r="T1167" s="660" t="str">
        <f t="shared" si="109"/>
        <v/>
      </c>
      <c r="U1167" s="660" t="str">
        <f t="shared" si="110"/>
        <v/>
      </c>
      <c r="V1167" s="660" t="str">
        <f t="shared" si="111"/>
        <v/>
      </c>
      <c r="W1167" s="660" t="str">
        <f t="shared" si="112"/>
        <v/>
      </c>
      <c r="X1167" s="660" t="str">
        <f t="shared" si="113"/>
        <v/>
      </c>
      <c r="Y1167" s="660" t="str">
        <f t="shared" si="114"/>
        <v/>
      </c>
    </row>
    <row r="1168" spans="1:25" ht="16" x14ac:dyDescent="0.2">
      <c r="A1168" s="679"/>
      <c r="B1168" s="679"/>
      <c r="C1168" s="679"/>
      <c r="D1168" s="679"/>
      <c r="E1168" s="665"/>
      <c r="F1168" s="665"/>
      <c r="S1168" s="660"/>
      <c r="T1168" s="660" t="str">
        <f t="shared" si="109"/>
        <v/>
      </c>
      <c r="U1168" s="660" t="str">
        <f t="shared" si="110"/>
        <v/>
      </c>
      <c r="V1168" s="660" t="str">
        <f t="shared" si="111"/>
        <v/>
      </c>
      <c r="W1168" s="660" t="str">
        <f t="shared" si="112"/>
        <v/>
      </c>
      <c r="X1168" s="660" t="str">
        <f t="shared" si="113"/>
        <v/>
      </c>
      <c r="Y1168" s="660" t="str">
        <f t="shared" si="114"/>
        <v/>
      </c>
    </row>
    <row r="1169" spans="1:25" ht="16" x14ac:dyDescent="0.2">
      <c r="A1169" s="679"/>
      <c r="B1169" s="679"/>
      <c r="C1169" s="679"/>
      <c r="D1169" s="679"/>
      <c r="E1169" s="665"/>
      <c r="F1169" s="665"/>
      <c r="S1169" s="660"/>
      <c r="T1169" s="660" t="str">
        <f t="shared" si="109"/>
        <v/>
      </c>
      <c r="U1169" s="660" t="str">
        <f t="shared" si="110"/>
        <v/>
      </c>
      <c r="V1169" s="660" t="str">
        <f t="shared" si="111"/>
        <v/>
      </c>
      <c r="W1169" s="660" t="str">
        <f t="shared" si="112"/>
        <v/>
      </c>
      <c r="X1169" s="660" t="str">
        <f t="shared" si="113"/>
        <v/>
      </c>
      <c r="Y1169" s="660" t="str">
        <f t="shared" si="114"/>
        <v/>
      </c>
    </row>
    <row r="1170" spans="1:25" ht="16" x14ac:dyDescent="0.2">
      <c r="A1170" s="679"/>
      <c r="B1170" s="679"/>
      <c r="C1170" s="679"/>
      <c r="D1170" s="679"/>
      <c r="E1170" s="665"/>
      <c r="F1170" s="665"/>
      <c r="S1170" s="660"/>
      <c r="T1170" s="660" t="str">
        <f t="shared" si="109"/>
        <v/>
      </c>
      <c r="U1170" s="660" t="str">
        <f t="shared" si="110"/>
        <v/>
      </c>
      <c r="V1170" s="660" t="str">
        <f t="shared" si="111"/>
        <v/>
      </c>
      <c r="W1170" s="660" t="str">
        <f t="shared" si="112"/>
        <v/>
      </c>
      <c r="X1170" s="660" t="str">
        <f t="shared" si="113"/>
        <v/>
      </c>
      <c r="Y1170" s="660" t="str">
        <f t="shared" si="114"/>
        <v/>
      </c>
    </row>
    <row r="1171" spans="1:25" ht="16" x14ac:dyDescent="0.2">
      <c r="A1171" s="679"/>
      <c r="B1171" s="679"/>
      <c r="C1171" s="679"/>
      <c r="D1171" s="679"/>
      <c r="E1171" s="665"/>
      <c r="F1171" s="665"/>
      <c r="S1171" s="660"/>
      <c r="T1171" s="660" t="str">
        <f t="shared" si="109"/>
        <v/>
      </c>
      <c r="U1171" s="660" t="str">
        <f t="shared" si="110"/>
        <v/>
      </c>
      <c r="V1171" s="660" t="str">
        <f t="shared" si="111"/>
        <v/>
      </c>
      <c r="W1171" s="660" t="str">
        <f t="shared" si="112"/>
        <v/>
      </c>
      <c r="X1171" s="660" t="str">
        <f t="shared" si="113"/>
        <v/>
      </c>
      <c r="Y1171" s="660" t="str">
        <f t="shared" si="114"/>
        <v/>
      </c>
    </row>
    <row r="1172" spans="1:25" ht="16" x14ac:dyDescent="0.2">
      <c r="A1172" s="679"/>
      <c r="B1172" s="679"/>
      <c r="C1172" s="679"/>
      <c r="D1172" s="679"/>
      <c r="E1172" s="665"/>
      <c r="F1172" s="665"/>
      <c r="S1172" s="660"/>
      <c r="T1172" s="660" t="str">
        <f t="shared" si="109"/>
        <v/>
      </c>
      <c r="U1172" s="660" t="str">
        <f t="shared" si="110"/>
        <v/>
      </c>
      <c r="V1172" s="660" t="str">
        <f t="shared" si="111"/>
        <v/>
      </c>
      <c r="W1172" s="660" t="str">
        <f t="shared" si="112"/>
        <v/>
      </c>
      <c r="X1172" s="660" t="str">
        <f t="shared" si="113"/>
        <v/>
      </c>
      <c r="Y1172" s="660" t="str">
        <f t="shared" si="114"/>
        <v/>
      </c>
    </row>
    <row r="1173" spans="1:25" ht="16" x14ac:dyDescent="0.2">
      <c r="A1173" s="679"/>
      <c r="B1173" s="679"/>
      <c r="C1173" s="679"/>
      <c r="D1173" s="679"/>
      <c r="E1173" s="665"/>
      <c r="F1173" s="665"/>
      <c r="S1173" s="660"/>
      <c r="T1173" s="660" t="str">
        <f t="shared" si="109"/>
        <v/>
      </c>
      <c r="U1173" s="660" t="str">
        <f t="shared" si="110"/>
        <v/>
      </c>
      <c r="V1173" s="660" t="str">
        <f t="shared" si="111"/>
        <v/>
      </c>
      <c r="W1173" s="660" t="str">
        <f t="shared" si="112"/>
        <v/>
      </c>
      <c r="X1173" s="660" t="str">
        <f t="shared" si="113"/>
        <v/>
      </c>
      <c r="Y1173" s="660" t="str">
        <f t="shared" si="114"/>
        <v/>
      </c>
    </row>
    <row r="1174" spans="1:25" ht="16" x14ac:dyDescent="0.2">
      <c r="A1174" s="679"/>
      <c r="B1174" s="679"/>
      <c r="C1174" s="679"/>
      <c r="D1174" s="679"/>
      <c r="E1174" s="665"/>
      <c r="F1174" s="665"/>
      <c r="S1174" s="660"/>
      <c r="T1174" s="660" t="str">
        <f t="shared" si="109"/>
        <v/>
      </c>
      <c r="U1174" s="660" t="str">
        <f t="shared" si="110"/>
        <v/>
      </c>
      <c r="V1174" s="660" t="str">
        <f t="shared" si="111"/>
        <v/>
      </c>
      <c r="W1174" s="660" t="str">
        <f t="shared" si="112"/>
        <v/>
      </c>
      <c r="X1174" s="660" t="str">
        <f t="shared" si="113"/>
        <v/>
      </c>
      <c r="Y1174" s="660" t="str">
        <f t="shared" si="114"/>
        <v/>
      </c>
    </row>
    <row r="1175" spans="1:25" ht="16" x14ac:dyDescent="0.2">
      <c r="A1175" s="679"/>
      <c r="B1175" s="679"/>
      <c r="C1175" s="679"/>
      <c r="D1175" s="679"/>
      <c r="E1175" s="665"/>
      <c r="F1175" s="665"/>
      <c r="S1175" s="660"/>
      <c r="T1175" s="660" t="str">
        <f t="shared" si="109"/>
        <v/>
      </c>
      <c r="U1175" s="660" t="str">
        <f t="shared" si="110"/>
        <v/>
      </c>
      <c r="V1175" s="660" t="str">
        <f t="shared" si="111"/>
        <v/>
      </c>
      <c r="W1175" s="660" t="str">
        <f t="shared" si="112"/>
        <v/>
      </c>
      <c r="X1175" s="660" t="str">
        <f t="shared" si="113"/>
        <v/>
      </c>
      <c r="Y1175" s="660" t="str">
        <f t="shared" si="114"/>
        <v/>
      </c>
    </row>
    <row r="1176" spans="1:25" ht="16" x14ac:dyDescent="0.2">
      <c r="A1176" s="679"/>
      <c r="B1176" s="679"/>
      <c r="C1176" s="679"/>
      <c r="D1176" s="679"/>
      <c r="E1176" s="665"/>
      <c r="F1176" s="665"/>
      <c r="S1176" s="660"/>
      <c r="T1176" s="660" t="str">
        <f t="shared" si="109"/>
        <v/>
      </c>
      <c r="U1176" s="660" t="str">
        <f t="shared" si="110"/>
        <v/>
      </c>
      <c r="V1176" s="660" t="str">
        <f t="shared" si="111"/>
        <v/>
      </c>
      <c r="W1176" s="660" t="str">
        <f t="shared" si="112"/>
        <v/>
      </c>
      <c r="X1176" s="660" t="str">
        <f t="shared" si="113"/>
        <v/>
      </c>
      <c r="Y1176" s="660" t="str">
        <f t="shared" si="114"/>
        <v/>
      </c>
    </row>
    <row r="1177" spans="1:25" ht="16" x14ac:dyDescent="0.2">
      <c r="A1177" s="679"/>
      <c r="B1177" s="679"/>
      <c r="C1177" s="679"/>
      <c r="D1177" s="679"/>
      <c r="E1177" s="665"/>
      <c r="F1177" s="665"/>
      <c r="S1177" s="660"/>
      <c r="T1177" s="660" t="str">
        <f t="shared" si="109"/>
        <v/>
      </c>
      <c r="U1177" s="660" t="str">
        <f t="shared" si="110"/>
        <v/>
      </c>
      <c r="V1177" s="660" t="str">
        <f t="shared" si="111"/>
        <v/>
      </c>
      <c r="W1177" s="660" t="str">
        <f t="shared" si="112"/>
        <v/>
      </c>
      <c r="X1177" s="660" t="str">
        <f t="shared" si="113"/>
        <v/>
      </c>
      <c r="Y1177" s="660" t="str">
        <f t="shared" si="114"/>
        <v/>
      </c>
    </row>
    <row r="1178" spans="1:25" ht="16" x14ac:dyDescent="0.2">
      <c r="A1178" s="679"/>
      <c r="B1178" s="679"/>
      <c r="C1178" s="679"/>
      <c r="D1178" s="679"/>
      <c r="E1178" s="665"/>
      <c r="F1178" s="665"/>
      <c r="S1178" s="660"/>
      <c r="T1178" s="660" t="str">
        <f t="shared" si="109"/>
        <v/>
      </c>
      <c r="U1178" s="660" t="str">
        <f t="shared" si="110"/>
        <v/>
      </c>
      <c r="V1178" s="660" t="str">
        <f t="shared" si="111"/>
        <v/>
      </c>
      <c r="W1178" s="660" t="str">
        <f t="shared" si="112"/>
        <v/>
      </c>
      <c r="X1178" s="660" t="str">
        <f t="shared" si="113"/>
        <v/>
      </c>
      <c r="Y1178" s="660" t="str">
        <f t="shared" si="114"/>
        <v/>
      </c>
    </row>
    <row r="1179" spans="1:25" ht="16" x14ac:dyDescent="0.2">
      <c r="A1179" s="679"/>
      <c r="B1179" s="679"/>
      <c r="C1179" s="679"/>
      <c r="D1179" s="679"/>
      <c r="E1179" s="665"/>
      <c r="F1179" s="665"/>
      <c r="S1179" s="660"/>
      <c r="T1179" s="660" t="str">
        <f t="shared" si="109"/>
        <v/>
      </c>
      <c r="U1179" s="660" t="str">
        <f t="shared" si="110"/>
        <v/>
      </c>
      <c r="V1179" s="660" t="str">
        <f t="shared" si="111"/>
        <v/>
      </c>
      <c r="W1179" s="660" t="str">
        <f t="shared" si="112"/>
        <v/>
      </c>
      <c r="X1179" s="660" t="str">
        <f t="shared" si="113"/>
        <v/>
      </c>
      <c r="Y1179" s="660" t="str">
        <f t="shared" si="114"/>
        <v/>
      </c>
    </row>
    <row r="1180" spans="1:25" ht="16" x14ac:dyDescent="0.2">
      <c r="A1180" s="679"/>
      <c r="B1180" s="679"/>
      <c r="C1180" s="679"/>
      <c r="D1180" s="679"/>
      <c r="E1180" s="665"/>
      <c r="F1180" s="665"/>
      <c r="S1180" s="660"/>
      <c r="T1180" s="660" t="str">
        <f t="shared" si="109"/>
        <v/>
      </c>
      <c r="U1180" s="660" t="str">
        <f t="shared" si="110"/>
        <v/>
      </c>
      <c r="V1180" s="660" t="str">
        <f t="shared" si="111"/>
        <v/>
      </c>
      <c r="W1180" s="660" t="str">
        <f t="shared" si="112"/>
        <v/>
      </c>
      <c r="X1180" s="660" t="str">
        <f t="shared" si="113"/>
        <v/>
      </c>
      <c r="Y1180" s="660" t="str">
        <f t="shared" si="114"/>
        <v/>
      </c>
    </row>
    <row r="1181" spans="1:25" ht="16" x14ac:dyDescent="0.2">
      <c r="A1181" s="679"/>
      <c r="B1181" s="679"/>
      <c r="C1181" s="679"/>
      <c r="D1181" s="679"/>
      <c r="E1181" s="665"/>
      <c r="F1181" s="665"/>
      <c r="S1181" s="660"/>
      <c r="T1181" s="660" t="str">
        <f t="shared" si="109"/>
        <v/>
      </c>
      <c r="U1181" s="660" t="str">
        <f t="shared" si="110"/>
        <v/>
      </c>
      <c r="V1181" s="660" t="str">
        <f t="shared" si="111"/>
        <v/>
      </c>
      <c r="W1181" s="660" t="str">
        <f t="shared" si="112"/>
        <v/>
      </c>
      <c r="X1181" s="660" t="str">
        <f t="shared" si="113"/>
        <v/>
      </c>
      <c r="Y1181" s="660" t="str">
        <f t="shared" si="114"/>
        <v/>
      </c>
    </row>
    <row r="1182" spans="1:25" ht="16" x14ac:dyDescent="0.2">
      <c r="A1182" s="679"/>
      <c r="B1182" s="679"/>
      <c r="C1182" s="679"/>
      <c r="D1182" s="679"/>
      <c r="E1182" s="665"/>
      <c r="F1182" s="665"/>
      <c r="S1182" s="660"/>
      <c r="T1182" s="660" t="str">
        <f t="shared" si="109"/>
        <v/>
      </c>
      <c r="U1182" s="660" t="str">
        <f t="shared" si="110"/>
        <v/>
      </c>
      <c r="V1182" s="660" t="str">
        <f t="shared" si="111"/>
        <v/>
      </c>
      <c r="W1182" s="660" t="str">
        <f t="shared" si="112"/>
        <v/>
      </c>
      <c r="X1182" s="660" t="str">
        <f t="shared" si="113"/>
        <v/>
      </c>
      <c r="Y1182" s="660" t="str">
        <f t="shared" si="114"/>
        <v/>
      </c>
    </row>
    <row r="1183" spans="1:25" ht="16" x14ac:dyDescent="0.2">
      <c r="A1183" s="679"/>
      <c r="B1183" s="679"/>
      <c r="C1183" s="679"/>
      <c r="D1183" s="679"/>
      <c r="E1183" s="665"/>
      <c r="F1183" s="665"/>
      <c r="S1183" s="660"/>
      <c r="T1183" s="660" t="str">
        <f t="shared" si="109"/>
        <v/>
      </c>
      <c r="U1183" s="660" t="str">
        <f t="shared" si="110"/>
        <v/>
      </c>
      <c r="V1183" s="660" t="str">
        <f t="shared" si="111"/>
        <v/>
      </c>
      <c r="W1183" s="660" t="str">
        <f t="shared" si="112"/>
        <v/>
      </c>
      <c r="X1183" s="660" t="str">
        <f t="shared" si="113"/>
        <v/>
      </c>
      <c r="Y1183" s="660" t="str">
        <f t="shared" si="114"/>
        <v/>
      </c>
    </row>
    <row r="1184" spans="1:25" ht="16" x14ac:dyDescent="0.2">
      <c r="A1184" s="679"/>
      <c r="B1184" s="679"/>
      <c r="C1184" s="679"/>
      <c r="D1184" s="679"/>
      <c r="E1184" s="665"/>
      <c r="F1184" s="665"/>
      <c r="S1184" s="660"/>
      <c r="T1184" s="660" t="str">
        <f t="shared" si="109"/>
        <v/>
      </c>
      <c r="U1184" s="660" t="str">
        <f t="shared" si="110"/>
        <v/>
      </c>
      <c r="V1184" s="660" t="str">
        <f t="shared" si="111"/>
        <v/>
      </c>
      <c r="W1184" s="660" t="str">
        <f t="shared" si="112"/>
        <v/>
      </c>
      <c r="X1184" s="660" t="str">
        <f t="shared" si="113"/>
        <v/>
      </c>
      <c r="Y1184" s="660" t="str">
        <f t="shared" si="114"/>
        <v/>
      </c>
    </row>
    <row r="1185" spans="1:25" ht="16" x14ac:dyDescent="0.2">
      <c r="A1185" s="679"/>
      <c r="B1185" s="679"/>
      <c r="C1185" s="679"/>
      <c r="D1185" s="679"/>
      <c r="E1185" s="665"/>
      <c r="F1185" s="665"/>
      <c r="S1185" s="660"/>
      <c r="T1185" s="660" t="str">
        <f t="shared" si="109"/>
        <v/>
      </c>
      <c r="U1185" s="660" t="str">
        <f t="shared" si="110"/>
        <v/>
      </c>
      <c r="V1185" s="660" t="str">
        <f t="shared" si="111"/>
        <v/>
      </c>
      <c r="W1185" s="660" t="str">
        <f t="shared" si="112"/>
        <v/>
      </c>
      <c r="X1185" s="660" t="str">
        <f t="shared" si="113"/>
        <v/>
      </c>
      <c r="Y1185" s="660" t="str">
        <f t="shared" si="114"/>
        <v/>
      </c>
    </row>
    <row r="1186" spans="1:25" ht="16" x14ac:dyDescent="0.2">
      <c r="A1186" s="679"/>
      <c r="B1186" s="679"/>
      <c r="C1186" s="679"/>
      <c r="D1186" s="679"/>
      <c r="E1186" s="665"/>
      <c r="F1186" s="665"/>
      <c r="S1186" s="660"/>
      <c r="T1186" s="660" t="str">
        <f t="shared" si="109"/>
        <v/>
      </c>
      <c r="U1186" s="660" t="str">
        <f t="shared" si="110"/>
        <v/>
      </c>
      <c r="V1186" s="660" t="str">
        <f t="shared" si="111"/>
        <v/>
      </c>
      <c r="W1186" s="660" t="str">
        <f t="shared" si="112"/>
        <v/>
      </c>
      <c r="X1186" s="660" t="str">
        <f t="shared" si="113"/>
        <v/>
      </c>
      <c r="Y1186" s="660" t="str">
        <f t="shared" si="114"/>
        <v/>
      </c>
    </row>
    <row r="1187" spans="1:25" ht="16" x14ac:dyDescent="0.2">
      <c r="A1187" s="679"/>
      <c r="B1187" s="679"/>
      <c r="C1187" s="679"/>
      <c r="D1187" s="679"/>
      <c r="E1187" s="665"/>
      <c r="F1187" s="665"/>
      <c r="S1187" s="660"/>
      <c r="T1187" s="660" t="str">
        <f t="shared" si="109"/>
        <v/>
      </c>
      <c r="U1187" s="660" t="str">
        <f t="shared" si="110"/>
        <v/>
      </c>
      <c r="V1187" s="660" t="str">
        <f t="shared" si="111"/>
        <v/>
      </c>
      <c r="W1187" s="660" t="str">
        <f t="shared" si="112"/>
        <v/>
      </c>
      <c r="X1187" s="660" t="str">
        <f t="shared" si="113"/>
        <v/>
      </c>
      <c r="Y1187" s="660" t="str">
        <f t="shared" si="114"/>
        <v/>
      </c>
    </row>
    <row r="1188" spans="1:25" ht="16" x14ac:dyDescent="0.2">
      <c r="A1188" s="679"/>
      <c r="B1188" s="679"/>
      <c r="C1188" s="679"/>
      <c r="D1188" s="679"/>
      <c r="E1188" s="665"/>
      <c r="F1188" s="665"/>
      <c r="S1188" s="660"/>
      <c r="T1188" s="660" t="str">
        <f t="shared" si="109"/>
        <v/>
      </c>
      <c r="U1188" s="660" t="str">
        <f t="shared" si="110"/>
        <v/>
      </c>
      <c r="V1188" s="660" t="str">
        <f t="shared" si="111"/>
        <v/>
      </c>
      <c r="W1188" s="660" t="str">
        <f t="shared" si="112"/>
        <v/>
      </c>
      <c r="X1188" s="660" t="str">
        <f t="shared" si="113"/>
        <v/>
      </c>
      <c r="Y1188" s="660" t="str">
        <f t="shared" si="114"/>
        <v/>
      </c>
    </row>
    <row r="1189" spans="1:25" ht="16" x14ac:dyDescent="0.2">
      <c r="A1189" s="679"/>
      <c r="B1189" s="679"/>
      <c r="C1189" s="679"/>
      <c r="D1189" s="679"/>
      <c r="E1189" s="665"/>
      <c r="F1189" s="665"/>
      <c r="S1189" s="660"/>
      <c r="T1189" s="660" t="str">
        <f t="shared" si="109"/>
        <v/>
      </c>
      <c r="U1189" s="660" t="str">
        <f t="shared" si="110"/>
        <v/>
      </c>
      <c r="V1189" s="660" t="str">
        <f t="shared" si="111"/>
        <v/>
      </c>
      <c r="W1189" s="660" t="str">
        <f t="shared" si="112"/>
        <v/>
      </c>
      <c r="X1189" s="660" t="str">
        <f t="shared" si="113"/>
        <v/>
      </c>
      <c r="Y1189" s="660" t="str">
        <f t="shared" si="114"/>
        <v/>
      </c>
    </row>
    <row r="1190" spans="1:25" ht="16" x14ac:dyDescent="0.2">
      <c r="A1190" s="679"/>
      <c r="B1190" s="679"/>
      <c r="C1190" s="679"/>
      <c r="D1190" s="679"/>
      <c r="E1190" s="665"/>
      <c r="F1190" s="665"/>
      <c r="S1190" s="660"/>
      <c r="T1190" s="660" t="str">
        <f t="shared" si="109"/>
        <v/>
      </c>
      <c r="U1190" s="660" t="str">
        <f t="shared" si="110"/>
        <v/>
      </c>
      <c r="V1190" s="660" t="str">
        <f t="shared" si="111"/>
        <v/>
      </c>
      <c r="W1190" s="660" t="str">
        <f t="shared" si="112"/>
        <v/>
      </c>
      <c r="X1190" s="660" t="str">
        <f t="shared" si="113"/>
        <v/>
      </c>
      <c r="Y1190" s="660" t="str">
        <f t="shared" si="114"/>
        <v/>
      </c>
    </row>
    <row r="1191" spans="1:25" ht="16" x14ac:dyDescent="0.2">
      <c r="A1191" s="679"/>
      <c r="B1191" s="679"/>
      <c r="C1191" s="679"/>
      <c r="D1191" s="679"/>
      <c r="E1191" s="665"/>
      <c r="F1191" s="665"/>
      <c r="S1191" s="660"/>
      <c r="T1191" s="660" t="str">
        <f t="shared" si="109"/>
        <v/>
      </c>
      <c r="U1191" s="660" t="str">
        <f t="shared" si="110"/>
        <v/>
      </c>
      <c r="V1191" s="660" t="str">
        <f t="shared" si="111"/>
        <v/>
      </c>
      <c r="W1191" s="660" t="str">
        <f t="shared" si="112"/>
        <v/>
      </c>
      <c r="X1191" s="660" t="str">
        <f t="shared" si="113"/>
        <v/>
      </c>
      <c r="Y1191" s="660" t="str">
        <f t="shared" si="114"/>
        <v/>
      </c>
    </row>
    <row r="1192" spans="1:25" ht="16" x14ac:dyDescent="0.2">
      <c r="A1192" s="679"/>
      <c r="B1192" s="679"/>
      <c r="C1192" s="679"/>
      <c r="D1192" s="679"/>
      <c r="E1192" s="665"/>
      <c r="F1192" s="665"/>
      <c r="S1192" s="660"/>
      <c r="T1192" s="660" t="str">
        <f t="shared" si="109"/>
        <v/>
      </c>
      <c r="U1192" s="660" t="str">
        <f t="shared" si="110"/>
        <v/>
      </c>
      <c r="V1192" s="660" t="str">
        <f t="shared" si="111"/>
        <v/>
      </c>
      <c r="W1192" s="660" t="str">
        <f t="shared" si="112"/>
        <v/>
      </c>
      <c r="X1192" s="660" t="str">
        <f t="shared" si="113"/>
        <v/>
      </c>
      <c r="Y1192" s="660" t="str">
        <f t="shared" si="114"/>
        <v/>
      </c>
    </row>
    <row r="1193" spans="1:25" ht="16" x14ac:dyDescent="0.2">
      <c r="A1193" s="679"/>
      <c r="B1193" s="679"/>
      <c r="C1193" s="679"/>
      <c r="D1193" s="679"/>
      <c r="E1193" s="665"/>
      <c r="F1193" s="665"/>
      <c r="S1193" s="660"/>
      <c r="T1193" s="660" t="str">
        <f t="shared" si="109"/>
        <v/>
      </c>
      <c r="U1193" s="660" t="str">
        <f t="shared" si="110"/>
        <v/>
      </c>
      <c r="V1193" s="660" t="str">
        <f t="shared" si="111"/>
        <v/>
      </c>
      <c r="W1193" s="660" t="str">
        <f t="shared" si="112"/>
        <v/>
      </c>
      <c r="X1193" s="660" t="str">
        <f t="shared" si="113"/>
        <v/>
      </c>
      <c r="Y1193" s="660" t="str">
        <f t="shared" si="114"/>
        <v/>
      </c>
    </row>
    <row r="1194" spans="1:25" ht="16" x14ac:dyDescent="0.2">
      <c r="A1194" s="679"/>
      <c r="B1194" s="679"/>
      <c r="C1194" s="679"/>
      <c r="D1194" s="679"/>
      <c r="E1194" s="665"/>
      <c r="F1194" s="665"/>
      <c r="S1194" s="660"/>
      <c r="T1194" s="660" t="str">
        <f t="shared" si="109"/>
        <v/>
      </c>
      <c r="U1194" s="660" t="str">
        <f t="shared" si="110"/>
        <v/>
      </c>
      <c r="V1194" s="660" t="str">
        <f t="shared" si="111"/>
        <v/>
      </c>
      <c r="W1194" s="660" t="str">
        <f t="shared" si="112"/>
        <v/>
      </c>
      <c r="X1194" s="660" t="str">
        <f t="shared" si="113"/>
        <v/>
      </c>
      <c r="Y1194" s="660" t="str">
        <f t="shared" si="114"/>
        <v/>
      </c>
    </row>
    <row r="1195" spans="1:25" ht="16" x14ac:dyDescent="0.2">
      <c r="A1195" s="679"/>
      <c r="B1195" s="679"/>
      <c r="C1195" s="679"/>
      <c r="D1195" s="679"/>
      <c r="E1195" s="665"/>
      <c r="F1195" s="665"/>
      <c r="S1195" s="660"/>
      <c r="T1195" s="660" t="str">
        <f t="shared" si="109"/>
        <v/>
      </c>
      <c r="U1195" s="660" t="str">
        <f t="shared" si="110"/>
        <v/>
      </c>
      <c r="V1195" s="660" t="str">
        <f t="shared" si="111"/>
        <v/>
      </c>
      <c r="W1195" s="660" t="str">
        <f t="shared" si="112"/>
        <v/>
      </c>
      <c r="X1195" s="660" t="str">
        <f t="shared" si="113"/>
        <v/>
      </c>
      <c r="Y1195" s="660" t="str">
        <f t="shared" si="114"/>
        <v/>
      </c>
    </row>
    <row r="1196" spans="1:25" ht="16" x14ac:dyDescent="0.2">
      <c r="A1196" s="679"/>
      <c r="B1196" s="679"/>
      <c r="C1196" s="679"/>
      <c r="D1196" s="679"/>
      <c r="E1196" s="665"/>
      <c r="F1196" s="665"/>
      <c r="S1196" s="660"/>
      <c r="T1196" s="660" t="str">
        <f t="shared" si="109"/>
        <v/>
      </c>
      <c r="U1196" s="660" t="str">
        <f t="shared" si="110"/>
        <v/>
      </c>
      <c r="V1196" s="660" t="str">
        <f t="shared" si="111"/>
        <v/>
      </c>
      <c r="W1196" s="660" t="str">
        <f t="shared" si="112"/>
        <v/>
      </c>
      <c r="X1196" s="660" t="str">
        <f t="shared" si="113"/>
        <v/>
      </c>
      <c r="Y1196" s="660" t="str">
        <f t="shared" si="114"/>
        <v/>
      </c>
    </row>
    <row r="1197" spans="1:25" ht="16" x14ac:dyDescent="0.2">
      <c r="A1197" s="679"/>
      <c r="B1197" s="679"/>
      <c r="C1197" s="679"/>
      <c r="D1197" s="679"/>
      <c r="E1197" s="665"/>
      <c r="F1197" s="665"/>
      <c r="S1197" s="660"/>
      <c r="T1197" s="660" t="str">
        <f t="shared" si="109"/>
        <v/>
      </c>
      <c r="U1197" s="660" t="str">
        <f t="shared" si="110"/>
        <v/>
      </c>
      <c r="V1197" s="660" t="str">
        <f t="shared" si="111"/>
        <v/>
      </c>
      <c r="W1197" s="660" t="str">
        <f t="shared" si="112"/>
        <v/>
      </c>
      <c r="X1197" s="660" t="str">
        <f t="shared" si="113"/>
        <v/>
      </c>
      <c r="Y1197" s="660" t="str">
        <f t="shared" si="114"/>
        <v/>
      </c>
    </row>
    <row r="1198" spans="1:25" ht="16" x14ac:dyDescent="0.2">
      <c r="A1198" s="679"/>
      <c r="B1198" s="679"/>
      <c r="C1198" s="679"/>
      <c r="D1198" s="679"/>
      <c r="E1198" s="665"/>
      <c r="F1198" s="665"/>
      <c r="S1198" s="660"/>
      <c r="T1198" s="660" t="str">
        <f t="shared" si="109"/>
        <v/>
      </c>
      <c r="U1198" s="660" t="str">
        <f t="shared" si="110"/>
        <v/>
      </c>
      <c r="V1198" s="660" t="str">
        <f t="shared" si="111"/>
        <v/>
      </c>
      <c r="W1198" s="660" t="str">
        <f t="shared" si="112"/>
        <v/>
      </c>
      <c r="X1198" s="660" t="str">
        <f t="shared" si="113"/>
        <v/>
      </c>
      <c r="Y1198" s="660" t="str">
        <f t="shared" si="114"/>
        <v/>
      </c>
    </row>
    <row r="1199" spans="1:25" ht="16" x14ac:dyDescent="0.2">
      <c r="A1199" s="679"/>
      <c r="B1199" s="679"/>
      <c r="C1199" s="679"/>
      <c r="D1199" s="679"/>
      <c r="E1199" s="665"/>
      <c r="F1199" s="665"/>
      <c r="S1199" s="660"/>
      <c r="T1199" s="660" t="str">
        <f t="shared" si="109"/>
        <v/>
      </c>
      <c r="U1199" s="660" t="str">
        <f t="shared" si="110"/>
        <v/>
      </c>
      <c r="V1199" s="660" t="str">
        <f t="shared" si="111"/>
        <v/>
      </c>
      <c r="W1199" s="660" t="str">
        <f t="shared" si="112"/>
        <v/>
      </c>
      <c r="X1199" s="660" t="str">
        <f t="shared" si="113"/>
        <v/>
      </c>
      <c r="Y1199" s="660" t="str">
        <f t="shared" si="114"/>
        <v/>
      </c>
    </row>
    <row r="1200" spans="1:25" ht="16" x14ac:dyDescent="0.2">
      <c r="A1200" s="679"/>
      <c r="B1200" s="679"/>
      <c r="C1200" s="679"/>
      <c r="D1200" s="679"/>
      <c r="E1200" s="665"/>
      <c r="F1200" s="665"/>
      <c r="S1200" s="660"/>
      <c r="T1200" s="660" t="str">
        <f t="shared" si="109"/>
        <v/>
      </c>
      <c r="U1200" s="660" t="str">
        <f t="shared" si="110"/>
        <v/>
      </c>
      <c r="V1200" s="660" t="str">
        <f t="shared" si="111"/>
        <v/>
      </c>
      <c r="W1200" s="660" t="str">
        <f t="shared" si="112"/>
        <v/>
      </c>
      <c r="X1200" s="660" t="str">
        <f t="shared" si="113"/>
        <v/>
      </c>
      <c r="Y1200" s="660" t="str">
        <f t="shared" si="114"/>
        <v/>
      </c>
    </row>
    <row r="1201" spans="1:25" ht="16" x14ac:dyDescent="0.2">
      <c r="A1201" s="679"/>
      <c r="B1201" s="679"/>
      <c r="C1201" s="679"/>
      <c r="D1201" s="679"/>
      <c r="E1201" s="665"/>
      <c r="F1201" s="665"/>
      <c r="S1201" s="660"/>
      <c r="T1201" s="660" t="str">
        <f t="shared" si="109"/>
        <v/>
      </c>
      <c r="U1201" s="660" t="str">
        <f t="shared" si="110"/>
        <v/>
      </c>
      <c r="V1201" s="660" t="str">
        <f t="shared" si="111"/>
        <v/>
      </c>
      <c r="W1201" s="660" t="str">
        <f t="shared" si="112"/>
        <v/>
      </c>
      <c r="X1201" s="660" t="str">
        <f t="shared" si="113"/>
        <v/>
      </c>
      <c r="Y1201" s="660" t="str">
        <f t="shared" si="114"/>
        <v/>
      </c>
    </row>
    <row r="1202" spans="1:25" ht="16" x14ac:dyDescent="0.2">
      <c r="A1202" s="679"/>
      <c r="B1202" s="679"/>
      <c r="C1202" s="679"/>
      <c r="D1202" s="679"/>
      <c r="E1202" s="665"/>
      <c r="F1202" s="665"/>
      <c r="S1202" s="660"/>
      <c r="T1202" s="660" t="str">
        <f t="shared" si="109"/>
        <v/>
      </c>
      <c r="U1202" s="660" t="str">
        <f t="shared" si="110"/>
        <v/>
      </c>
      <c r="V1202" s="660" t="str">
        <f t="shared" si="111"/>
        <v/>
      </c>
      <c r="W1202" s="660" t="str">
        <f t="shared" si="112"/>
        <v/>
      </c>
      <c r="X1202" s="660" t="str">
        <f t="shared" si="113"/>
        <v/>
      </c>
      <c r="Y1202" s="660" t="str">
        <f t="shared" si="114"/>
        <v/>
      </c>
    </row>
    <row r="1203" spans="1:25" ht="16" x14ac:dyDescent="0.2">
      <c r="A1203" s="679"/>
      <c r="B1203" s="679"/>
      <c r="C1203" s="679"/>
      <c r="D1203" s="679"/>
      <c r="E1203" s="665"/>
      <c r="F1203" s="665"/>
      <c r="S1203" s="660"/>
      <c r="T1203" s="660" t="str">
        <f t="shared" si="109"/>
        <v/>
      </c>
      <c r="U1203" s="660" t="str">
        <f t="shared" si="110"/>
        <v/>
      </c>
      <c r="V1203" s="660" t="str">
        <f t="shared" si="111"/>
        <v/>
      </c>
      <c r="W1203" s="660" t="str">
        <f t="shared" si="112"/>
        <v/>
      </c>
      <c r="X1203" s="660" t="str">
        <f t="shared" si="113"/>
        <v/>
      </c>
      <c r="Y1203" s="660" t="str">
        <f t="shared" si="114"/>
        <v/>
      </c>
    </row>
    <row r="1204" spans="1:25" ht="16" x14ac:dyDescent="0.2">
      <c r="A1204" s="679"/>
      <c r="B1204" s="679"/>
      <c r="C1204" s="679"/>
      <c r="D1204" s="679"/>
      <c r="E1204" s="665"/>
      <c r="F1204" s="665"/>
      <c r="S1204" s="660"/>
      <c r="T1204" s="660" t="str">
        <f t="shared" si="109"/>
        <v/>
      </c>
      <c r="U1204" s="660" t="str">
        <f t="shared" si="110"/>
        <v/>
      </c>
      <c r="V1204" s="660" t="str">
        <f t="shared" si="111"/>
        <v/>
      </c>
      <c r="W1204" s="660" t="str">
        <f t="shared" si="112"/>
        <v/>
      </c>
      <c r="X1204" s="660" t="str">
        <f t="shared" si="113"/>
        <v/>
      </c>
      <c r="Y1204" s="660" t="str">
        <f t="shared" si="114"/>
        <v/>
      </c>
    </row>
    <row r="1205" spans="1:25" ht="16" x14ac:dyDescent="0.2">
      <c r="A1205" s="679"/>
      <c r="B1205" s="679"/>
      <c r="C1205" s="679"/>
      <c r="D1205" s="679"/>
      <c r="E1205" s="665"/>
      <c r="F1205" s="665"/>
      <c r="S1205" s="660"/>
      <c r="T1205" s="660" t="str">
        <f t="shared" si="109"/>
        <v/>
      </c>
      <c r="U1205" s="660" t="str">
        <f t="shared" si="110"/>
        <v/>
      </c>
      <c r="V1205" s="660" t="str">
        <f t="shared" si="111"/>
        <v/>
      </c>
      <c r="W1205" s="660" t="str">
        <f t="shared" si="112"/>
        <v/>
      </c>
      <c r="X1205" s="660" t="str">
        <f t="shared" si="113"/>
        <v/>
      </c>
      <c r="Y1205" s="660" t="str">
        <f t="shared" si="114"/>
        <v/>
      </c>
    </row>
    <row r="1206" spans="1:25" ht="16" x14ac:dyDescent="0.2">
      <c r="A1206" s="679"/>
      <c r="B1206" s="679"/>
      <c r="C1206" s="679"/>
      <c r="D1206" s="679"/>
      <c r="E1206" s="665"/>
      <c r="F1206" s="665"/>
      <c r="S1206" s="660"/>
      <c r="T1206" s="660" t="str">
        <f t="shared" si="109"/>
        <v/>
      </c>
      <c r="U1206" s="660" t="str">
        <f t="shared" si="110"/>
        <v/>
      </c>
      <c r="V1206" s="660" t="str">
        <f t="shared" si="111"/>
        <v/>
      </c>
      <c r="W1206" s="660" t="str">
        <f t="shared" si="112"/>
        <v/>
      </c>
      <c r="X1206" s="660" t="str">
        <f t="shared" si="113"/>
        <v/>
      </c>
      <c r="Y1206" s="660" t="str">
        <f t="shared" si="114"/>
        <v/>
      </c>
    </row>
    <row r="1207" spans="1:25" ht="16" x14ac:dyDescent="0.2">
      <c r="A1207" s="679"/>
      <c r="B1207" s="679"/>
      <c r="C1207" s="679"/>
      <c r="D1207" s="679"/>
      <c r="E1207" s="665"/>
      <c r="F1207" s="665"/>
      <c r="S1207" s="660"/>
      <c r="T1207" s="660" t="str">
        <f t="shared" si="109"/>
        <v/>
      </c>
      <c r="U1207" s="660" t="str">
        <f t="shared" si="110"/>
        <v/>
      </c>
      <c r="V1207" s="660" t="str">
        <f t="shared" si="111"/>
        <v/>
      </c>
      <c r="W1207" s="660" t="str">
        <f t="shared" si="112"/>
        <v/>
      </c>
      <c r="X1207" s="660" t="str">
        <f t="shared" si="113"/>
        <v/>
      </c>
      <c r="Y1207" s="660" t="str">
        <f t="shared" si="114"/>
        <v/>
      </c>
    </row>
    <row r="1208" spans="1:25" ht="16" x14ac:dyDescent="0.2">
      <c r="A1208" s="679"/>
      <c r="B1208" s="679"/>
      <c r="C1208" s="679"/>
      <c r="D1208" s="679"/>
      <c r="E1208" s="665"/>
      <c r="F1208" s="665"/>
      <c r="S1208" s="660"/>
      <c r="T1208" s="660" t="str">
        <f t="shared" si="109"/>
        <v/>
      </c>
      <c r="U1208" s="660" t="str">
        <f t="shared" si="110"/>
        <v/>
      </c>
      <c r="V1208" s="660" t="str">
        <f t="shared" si="111"/>
        <v/>
      </c>
      <c r="W1208" s="660" t="str">
        <f t="shared" si="112"/>
        <v/>
      </c>
      <c r="X1208" s="660" t="str">
        <f t="shared" si="113"/>
        <v/>
      </c>
      <c r="Y1208" s="660" t="str">
        <f t="shared" si="114"/>
        <v/>
      </c>
    </row>
    <row r="1209" spans="1:25" ht="16" x14ac:dyDescent="0.2">
      <c r="A1209" s="679"/>
      <c r="B1209" s="679"/>
      <c r="C1209" s="679"/>
      <c r="D1209" s="679"/>
      <c r="E1209" s="665"/>
      <c r="F1209" s="665"/>
      <c r="S1209" s="660"/>
      <c r="T1209" s="660" t="str">
        <f t="shared" si="109"/>
        <v/>
      </c>
      <c r="U1209" s="660" t="str">
        <f t="shared" si="110"/>
        <v/>
      </c>
      <c r="V1209" s="660" t="str">
        <f t="shared" si="111"/>
        <v/>
      </c>
      <c r="W1209" s="660" t="str">
        <f t="shared" si="112"/>
        <v/>
      </c>
      <c r="X1209" s="660" t="str">
        <f t="shared" si="113"/>
        <v/>
      </c>
      <c r="Y1209" s="660" t="str">
        <f t="shared" si="114"/>
        <v/>
      </c>
    </row>
    <row r="1210" spans="1:25" ht="16" x14ac:dyDescent="0.2">
      <c r="A1210" s="679"/>
      <c r="B1210" s="679"/>
      <c r="C1210" s="679"/>
      <c r="D1210" s="679"/>
      <c r="E1210" s="665"/>
      <c r="F1210" s="665"/>
      <c r="S1210" s="660"/>
      <c r="T1210" s="660" t="str">
        <f t="shared" si="109"/>
        <v/>
      </c>
      <c r="U1210" s="660" t="str">
        <f t="shared" si="110"/>
        <v/>
      </c>
      <c r="V1210" s="660" t="str">
        <f t="shared" si="111"/>
        <v/>
      </c>
      <c r="W1210" s="660" t="str">
        <f t="shared" si="112"/>
        <v/>
      </c>
      <c r="X1210" s="660" t="str">
        <f t="shared" si="113"/>
        <v/>
      </c>
      <c r="Y1210" s="660" t="str">
        <f t="shared" si="114"/>
        <v/>
      </c>
    </row>
    <row r="1211" spans="1:25" ht="16" x14ac:dyDescent="0.2">
      <c r="A1211" s="679"/>
      <c r="B1211" s="679"/>
      <c r="C1211" s="679"/>
      <c r="D1211" s="679"/>
      <c r="E1211" s="665"/>
      <c r="F1211" s="665"/>
      <c r="S1211" s="660"/>
      <c r="T1211" s="660" t="str">
        <f t="shared" si="109"/>
        <v/>
      </c>
      <c r="U1211" s="660" t="str">
        <f t="shared" si="110"/>
        <v/>
      </c>
      <c r="V1211" s="660" t="str">
        <f t="shared" si="111"/>
        <v/>
      </c>
      <c r="W1211" s="660" t="str">
        <f t="shared" si="112"/>
        <v/>
      </c>
      <c r="X1211" s="660" t="str">
        <f t="shared" si="113"/>
        <v/>
      </c>
      <c r="Y1211" s="660" t="str">
        <f t="shared" si="114"/>
        <v/>
      </c>
    </row>
    <row r="1212" spans="1:25" ht="16" x14ac:dyDescent="0.2">
      <c r="A1212" s="679"/>
      <c r="B1212" s="679"/>
      <c r="C1212" s="679"/>
      <c r="D1212" s="679"/>
      <c r="E1212" s="665"/>
      <c r="F1212" s="665"/>
      <c r="S1212" s="660"/>
      <c r="T1212" s="660" t="str">
        <f t="shared" si="109"/>
        <v/>
      </c>
      <c r="U1212" s="660" t="str">
        <f t="shared" si="110"/>
        <v/>
      </c>
      <c r="V1212" s="660" t="str">
        <f t="shared" si="111"/>
        <v/>
      </c>
      <c r="W1212" s="660" t="str">
        <f t="shared" si="112"/>
        <v/>
      </c>
      <c r="X1212" s="660" t="str">
        <f t="shared" si="113"/>
        <v/>
      </c>
      <c r="Y1212" s="660" t="str">
        <f t="shared" si="114"/>
        <v/>
      </c>
    </row>
    <row r="1213" spans="1:25" ht="16" x14ac:dyDescent="0.2">
      <c r="A1213" s="679"/>
      <c r="B1213" s="679"/>
      <c r="C1213" s="679"/>
      <c r="D1213" s="679"/>
      <c r="E1213" s="665"/>
      <c r="F1213" s="665"/>
      <c r="S1213" s="660"/>
      <c r="T1213" s="660" t="str">
        <f t="shared" si="109"/>
        <v/>
      </c>
      <c r="U1213" s="660" t="str">
        <f t="shared" si="110"/>
        <v/>
      </c>
      <c r="V1213" s="660" t="str">
        <f t="shared" si="111"/>
        <v/>
      </c>
      <c r="W1213" s="660" t="str">
        <f t="shared" si="112"/>
        <v/>
      </c>
      <c r="X1213" s="660" t="str">
        <f t="shared" si="113"/>
        <v/>
      </c>
      <c r="Y1213" s="660" t="str">
        <f t="shared" si="114"/>
        <v/>
      </c>
    </row>
    <row r="1214" spans="1:25" ht="16" x14ac:dyDescent="0.2">
      <c r="A1214" s="679"/>
      <c r="B1214" s="679"/>
      <c r="C1214" s="679"/>
      <c r="D1214" s="679"/>
      <c r="E1214" s="665"/>
      <c r="F1214" s="665"/>
      <c r="S1214" s="660"/>
      <c r="T1214" s="660" t="str">
        <f t="shared" si="109"/>
        <v/>
      </c>
      <c r="U1214" s="660" t="str">
        <f t="shared" si="110"/>
        <v/>
      </c>
      <c r="V1214" s="660" t="str">
        <f t="shared" si="111"/>
        <v/>
      </c>
      <c r="W1214" s="660" t="str">
        <f t="shared" si="112"/>
        <v/>
      </c>
      <c r="X1214" s="660" t="str">
        <f t="shared" si="113"/>
        <v/>
      </c>
      <c r="Y1214" s="660" t="str">
        <f t="shared" si="114"/>
        <v/>
      </c>
    </row>
    <row r="1215" spans="1:25" ht="16" x14ac:dyDescent="0.2">
      <c r="A1215" s="679"/>
      <c r="B1215" s="679"/>
      <c r="C1215" s="679"/>
      <c r="D1215" s="679"/>
      <c r="E1215" s="665"/>
      <c r="F1215" s="665"/>
      <c r="S1215" s="660"/>
      <c r="T1215" s="660" t="str">
        <f t="shared" si="109"/>
        <v/>
      </c>
      <c r="U1215" s="660" t="str">
        <f t="shared" si="110"/>
        <v/>
      </c>
      <c r="V1215" s="660" t="str">
        <f t="shared" si="111"/>
        <v/>
      </c>
      <c r="W1215" s="660" t="str">
        <f t="shared" si="112"/>
        <v/>
      </c>
      <c r="X1215" s="660" t="str">
        <f t="shared" si="113"/>
        <v/>
      </c>
      <c r="Y1215" s="660" t="str">
        <f t="shared" si="114"/>
        <v/>
      </c>
    </row>
    <row r="1216" spans="1:25" ht="16" x14ac:dyDescent="0.2">
      <c r="A1216" s="679"/>
      <c r="B1216" s="679"/>
      <c r="C1216" s="679"/>
      <c r="D1216" s="679"/>
      <c r="E1216" s="665"/>
      <c r="F1216" s="665"/>
      <c r="S1216" s="660"/>
      <c r="T1216" s="660" t="str">
        <f t="shared" si="109"/>
        <v/>
      </c>
      <c r="U1216" s="660" t="str">
        <f t="shared" si="110"/>
        <v/>
      </c>
      <c r="V1216" s="660" t="str">
        <f t="shared" si="111"/>
        <v/>
      </c>
      <c r="W1216" s="660" t="str">
        <f t="shared" si="112"/>
        <v/>
      </c>
      <c r="X1216" s="660" t="str">
        <f t="shared" si="113"/>
        <v/>
      </c>
      <c r="Y1216" s="660" t="str">
        <f t="shared" si="114"/>
        <v/>
      </c>
    </row>
    <row r="1217" spans="1:25" ht="16" x14ac:dyDescent="0.2">
      <c r="A1217" s="679"/>
      <c r="B1217" s="679"/>
      <c r="C1217" s="679"/>
      <c r="D1217" s="679"/>
      <c r="E1217" s="665"/>
      <c r="F1217" s="665"/>
      <c r="S1217" s="660"/>
      <c r="T1217" s="660" t="str">
        <f t="shared" si="109"/>
        <v/>
      </c>
      <c r="U1217" s="660" t="str">
        <f t="shared" si="110"/>
        <v/>
      </c>
      <c r="V1217" s="660" t="str">
        <f t="shared" si="111"/>
        <v/>
      </c>
      <c r="W1217" s="660" t="str">
        <f t="shared" si="112"/>
        <v/>
      </c>
      <c r="X1217" s="660" t="str">
        <f t="shared" si="113"/>
        <v/>
      </c>
      <c r="Y1217" s="660" t="str">
        <f t="shared" si="114"/>
        <v/>
      </c>
    </row>
    <row r="1218" spans="1:25" ht="16" x14ac:dyDescent="0.2">
      <c r="A1218" s="679"/>
      <c r="B1218" s="679"/>
      <c r="C1218" s="679"/>
      <c r="D1218" s="679"/>
      <c r="E1218" s="665"/>
      <c r="F1218" s="665"/>
      <c r="S1218" s="660"/>
      <c r="T1218" s="660" t="str">
        <f t="shared" si="109"/>
        <v/>
      </c>
      <c r="U1218" s="660" t="str">
        <f t="shared" si="110"/>
        <v/>
      </c>
      <c r="V1218" s="660" t="str">
        <f t="shared" si="111"/>
        <v/>
      </c>
      <c r="W1218" s="660" t="str">
        <f t="shared" si="112"/>
        <v/>
      </c>
      <c r="X1218" s="660" t="str">
        <f t="shared" si="113"/>
        <v/>
      </c>
      <c r="Y1218" s="660" t="str">
        <f t="shared" si="114"/>
        <v/>
      </c>
    </row>
    <row r="1219" spans="1:25" ht="16" x14ac:dyDescent="0.2">
      <c r="A1219" s="679"/>
      <c r="B1219" s="679"/>
      <c r="C1219" s="679"/>
      <c r="D1219" s="679"/>
      <c r="E1219" s="665"/>
      <c r="F1219" s="665"/>
      <c r="S1219" s="660"/>
      <c r="T1219" s="660" t="str">
        <f t="shared" si="109"/>
        <v/>
      </c>
      <c r="U1219" s="660" t="str">
        <f t="shared" si="110"/>
        <v/>
      </c>
      <c r="V1219" s="660" t="str">
        <f t="shared" si="111"/>
        <v/>
      </c>
      <c r="W1219" s="660" t="str">
        <f t="shared" si="112"/>
        <v/>
      </c>
      <c r="X1219" s="660" t="str">
        <f t="shared" si="113"/>
        <v/>
      </c>
      <c r="Y1219" s="660" t="str">
        <f t="shared" si="114"/>
        <v/>
      </c>
    </row>
    <row r="1220" spans="1:25" ht="16" x14ac:dyDescent="0.2">
      <c r="A1220" s="679"/>
      <c r="B1220" s="679"/>
      <c r="C1220" s="679"/>
      <c r="D1220" s="679"/>
      <c r="E1220" s="665"/>
      <c r="F1220" s="665"/>
      <c r="S1220" s="660"/>
      <c r="T1220" s="660" t="str">
        <f t="shared" ref="T1220:T1283" si="115">IF(LEN($A1220)&gt;=2,LEFT($A1220,6),"")</f>
        <v/>
      </c>
      <c r="U1220" s="660" t="str">
        <f t="shared" ref="U1220:U1283" si="116">IF(LEN($A1220)&gt;=2,LEFT($A1220,5),"")</f>
        <v/>
      </c>
      <c r="V1220" s="660" t="str">
        <f t="shared" ref="V1220:V1283" si="117">IF(LEN($A1220)&gt;=2,LEFT($A1220,4),"")</f>
        <v/>
      </c>
      <c r="W1220" s="660" t="str">
        <f t="shared" ref="W1220:W1283" si="118">IF(LEN($A1220)&gt;=2,LEFT($A1220,3),"")</f>
        <v/>
      </c>
      <c r="X1220" s="660" t="str">
        <f t="shared" ref="X1220:X1283" si="119">IF(LEN($A1220)&gt;=2,LEFT($A1220,2),"")</f>
        <v/>
      </c>
      <c r="Y1220" s="660" t="str">
        <f t="shared" ref="Y1220:Y1283" si="120">IF(LEN($A1220)&gt;=2,LEFT($A1220,1),"")</f>
        <v/>
      </c>
    </row>
    <row r="1221" spans="1:25" ht="16" x14ac:dyDescent="0.2">
      <c r="A1221" s="679"/>
      <c r="B1221" s="679"/>
      <c r="C1221" s="679"/>
      <c r="D1221" s="679"/>
      <c r="E1221" s="665"/>
      <c r="F1221" s="665"/>
      <c r="S1221" s="660"/>
      <c r="T1221" s="660" t="str">
        <f t="shared" si="115"/>
        <v/>
      </c>
      <c r="U1221" s="660" t="str">
        <f t="shared" si="116"/>
        <v/>
      </c>
      <c r="V1221" s="660" t="str">
        <f t="shared" si="117"/>
        <v/>
      </c>
      <c r="W1221" s="660" t="str">
        <f t="shared" si="118"/>
        <v/>
      </c>
      <c r="X1221" s="660" t="str">
        <f t="shared" si="119"/>
        <v/>
      </c>
      <c r="Y1221" s="660" t="str">
        <f t="shared" si="120"/>
        <v/>
      </c>
    </row>
    <row r="1222" spans="1:25" ht="16" x14ac:dyDescent="0.2">
      <c r="A1222" s="679"/>
      <c r="B1222" s="679"/>
      <c r="C1222" s="679"/>
      <c r="D1222" s="679"/>
      <c r="E1222" s="665"/>
      <c r="F1222" s="665"/>
      <c r="S1222" s="660"/>
      <c r="T1222" s="660" t="str">
        <f t="shared" si="115"/>
        <v/>
      </c>
      <c r="U1222" s="660" t="str">
        <f t="shared" si="116"/>
        <v/>
      </c>
      <c r="V1222" s="660" t="str">
        <f t="shared" si="117"/>
        <v/>
      </c>
      <c r="W1222" s="660" t="str">
        <f t="shared" si="118"/>
        <v/>
      </c>
      <c r="X1222" s="660" t="str">
        <f t="shared" si="119"/>
        <v/>
      </c>
      <c r="Y1222" s="660" t="str">
        <f t="shared" si="120"/>
        <v/>
      </c>
    </row>
    <row r="1223" spans="1:25" ht="16" x14ac:dyDescent="0.2">
      <c r="A1223" s="679"/>
      <c r="B1223" s="679"/>
      <c r="C1223" s="679"/>
      <c r="D1223" s="679"/>
      <c r="E1223" s="665"/>
      <c r="F1223" s="665"/>
      <c r="S1223" s="660"/>
      <c r="T1223" s="660" t="str">
        <f t="shared" si="115"/>
        <v/>
      </c>
      <c r="U1223" s="660" t="str">
        <f t="shared" si="116"/>
        <v/>
      </c>
      <c r="V1223" s="660" t="str">
        <f t="shared" si="117"/>
        <v/>
      </c>
      <c r="W1223" s="660" t="str">
        <f t="shared" si="118"/>
        <v/>
      </c>
      <c r="X1223" s="660" t="str">
        <f t="shared" si="119"/>
        <v/>
      </c>
      <c r="Y1223" s="660" t="str">
        <f t="shared" si="120"/>
        <v/>
      </c>
    </row>
    <row r="1224" spans="1:25" ht="16" x14ac:dyDescent="0.2">
      <c r="A1224" s="679"/>
      <c r="B1224" s="679"/>
      <c r="C1224" s="679"/>
      <c r="D1224" s="679"/>
      <c r="E1224" s="665"/>
      <c r="F1224" s="665"/>
      <c r="S1224" s="660"/>
      <c r="T1224" s="660" t="str">
        <f t="shared" si="115"/>
        <v/>
      </c>
      <c r="U1224" s="660" t="str">
        <f t="shared" si="116"/>
        <v/>
      </c>
      <c r="V1224" s="660" t="str">
        <f t="shared" si="117"/>
        <v/>
      </c>
      <c r="W1224" s="660" t="str">
        <f t="shared" si="118"/>
        <v/>
      </c>
      <c r="X1224" s="660" t="str">
        <f t="shared" si="119"/>
        <v/>
      </c>
      <c r="Y1224" s="660" t="str">
        <f t="shared" si="120"/>
        <v/>
      </c>
    </row>
    <row r="1225" spans="1:25" ht="16" x14ac:dyDescent="0.2">
      <c r="A1225" s="679"/>
      <c r="B1225" s="679"/>
      <c r="C1225" s="679"/>
      <c r="D1225" s="679"/>
      <c r="E1225" s="665"/>
      <c r="F1225" s="665"/>
      <c r="S1225" s="660"/>
      <c r="T1225" s="660" t="str">
        <f t="shared" si="115"/>
        <v/>
      </c>
      <c r="U1225" s="660" t="str">
        <f t="shared" si="116"/>
        <v/>
      </c>
      <c r="V1225" s="660" t="str">
        <f t="shared" si="117"/>
        <v/>
      </c>
      <c r="W1225" s="660" t="str">
        <f t="shared" si="118"/>
        <v/>
      </c>
      <c r="X1225" s="660" t="str">
        <f t="shared" si="119"/>
        <v/>
      </c>
      <c r="Y1225" s="660" t="str">
        <f t="shared" si="120"/>
        <v/>
      </c>
    </row>
    <row r="1226" spans="1:25" ht="16" x14ac:dyDescent="0.2">
      <c r="A1226" s="679"/>
      <c r="B1226" s="679"/>
      <c r="C1226" s="679"/>
      <c r="D1226" s="679"/>
      <c r="E1226" s="665"/>
      <c r="F1226" s="665"/>
      <c r="S1226" s="660"/>
      <c r="T1226" s="660" t="str">
        <f t="shared" si="115"/>
        <v/>
      </c>
      <c r="U1226" s="660" t="str">
        <f t="shared" si="116"/>
        <v/>
      </c>
      <c r="V1226" s="660" t="str">
        <f t="shared" si="117"/>
        <v/>
      </c>
      <c r="W1226" s="660" t="str">
        <f t="shared" si="118"/>
        <v/>
      </c>
      <c r="X1226" s="660" t="str">
        <f t="shared" si="119"/>
        <v/>
      </c>
      <c r="Y1226" s="660" t="str">
        <f t="shared" si="120"/>
        <v/>
      </c>
    </row>
    <row r="1227" spans="1:25" ht="16" x14ac:dyDescent="0.2">
      <c r="A1227" s="679"/>
      <c r="B1227" s="679"/>
      <c r="C1227" s="679"/>
      <c r="D1227" s="679"/>
      <c r="E1227" s="665"/>
      <c r="F1227" s="665"/>
      <c r="S1227" s="660"/>
      <c r="T1227" s="660" t="str">
        <f t="shared" si="115"/>
        <v/>
      </c>
      <c r="U1227" s="660" t="str">
        <f t="shared" si="116"/>
        <v/>
      </c>
      <c r="V1227" s="660" t="str">
        <f t="shared" si="117"/>
        <v/>
      </c>
      <c r="W1227" s="660" t="str">
        <f t="shared" si="118"/>
        <v/>
      </c>
      <c r="X1227" s="660" t="str">
        <f t="shared" si="119"/>
        <v/>
      </c>
      <c r="Y1227" s="660" t="str">
        <f t="shared" si="120"/>
        <v/>
      </c>
    </row>
    <row r="1228" spans="1:25" ht="16" x14ac:dyDescent="0.2">
      <c r="A1228" s="679"/>
      <c r="B1228" s="679"/>
      <c r="C1228" s="679"/>
      <c r="D1228" s="679"/>
      <c r="E1228" s="665"/>
      <c r="F1228" s="665"/>
      <c r="S1228" s="660"/>
      <c r="T1228" s="660" t="str">
        <f t="shared" si="115"/>
        <v/>
      </c>
      <c r="U1228" s="660" t="str">
        <f t="shared" si="116"/>
        <v/>
      </c>
      <c r="V1228" s="660" t="str">
        <f t="shared" si="117"/>
        <v/>
      </c>
      <c r="W1228" s="660" t="str">
        <f t="shared" si="118"/>
        <v/>
      </c>
      <c r="X1228" s="660" t="str">
        <f t="shared" si="119"/>
        <v/>
      </c>
      <c r="Y1228" s="660" t="str">
        <f t="shared" si="120"/>
        <v/>
      </c>
    </row>
    <row r="1229" spans="1:25" ht="16" x14ac:dyDescent="0.2">
      <c r="A1229" s="679"/>
      <c r="B1229" s="679"/>
      <c r="C1229" s="679"/>
      <c r="D1229" s="679"/>
      <c r="E1229" s="665"/>
      <c r="F1229" s="665"/>
      <c r="S1229" s="660"/>
      <c r="T1229" s="660" t="str">
        <f t="shared" si="115"/>
        <v/>
      </c>
      <c r="U1229" s="660" t="str">
        <f t="shared" si="116"/>
        <v/>
      </c>
      <c r="V1229" s="660" t="str">
        <f t="shared" si="117"/>
        <v/>
      </c>
      <c r="W1229" s="660" t="str">
        <f t="shared" si="118"/>
        <v/>
      </c>
      <c r="X1229" s="660" t="str">
        <f t="shared" si="119"/>
        <v/>
      </c>
      <c r="Y1229" s="660" t="str">
        <f t="shared" si="120"/>
        <v/>
      </c>
    </row>
    <row r="1230" spans="1:25" ht="16" x14ac:dyDescent="0.2">
      <c r="A1230" s="679"/>
      <c r="B1230" s="679"/>
      <c r="C1230" s="679"/>
      <c r="D1230" s="679"/>
      <c r="E1230" s="665"/>
      <c r="F1230" s="665"/>
      <c r="S1230" s="660"/>
      <c r="T1230" s="660" t="str">
        <f t="shared" si="115"/>
        <v/>
      </c>
      <c r="U1230" s="660" t="str">
        <f t="shared" si="116"/>
        <v/>
      </c>
      <c r="V1230" s="660" t="str">
        <f t="shared" si="117"/>
        <v/>
      </c>
      <c r="W1230" s="660" t="str">
        <f t="shared" si="118"/>
        <v/>
      </c>
      <c r="X1230" s="660" t="str">
        <f t="shared" si="119"/>
        <v/>
      </c>
      <c r="Y1230" s="660" t="str">
        <f t="shared" si="120"/>
        <v/>
      </c>
    </row>
    <row r="1231" spans="1:25" ht="16" x14ac:dyDescent="0.2">
      <c r="A1231" s="679"/>
      <c r="B1231" s="679"/>
      <c r="C1231" s="679"/>
      <c r="D1231" s="679"/>
      <c r="E1231" s="665"/>
      <c r="F1231" s="665"/>
      <c r="S1231" s="660"/>
      <c r="T1231" s="660" t="str">
        <f t="shared" si="115"/>
        <v/>
      </c>
      <c r="U1231" s="660" t="str">
        <f t="shared" si="116"/>
        <v/>
      </c>
      <c r="V1231" s="660" t="str">
        <f t="shared" si="117"/>
        <v/>
      </c>
      <c r="W1231" s="660" t="str">
        <f t="shared" si="118"/>
        <v/>
      </c>
      <c r="X1231" s="660" t="str">
        <f t="shared" si="119"/>
        <v/>
      </c>
      <c r="Y1231" s="660" t="str">
        <f t="shared" si="120"/>
        <v/>
      </c>
    </row>
    <row r="1232" spans="1:25" ht="16" x14ac:dyDescent="0.2">
      <c r="A1232" s="679"/>
      <c r="B1232" s="679"/>
      <c r="C1232" s="679"/>
      <c r="D1232" s="679"/>
      <c r="E1232" s="665"/>
      <c r="F1232" s="665"/>
      <c r="S1232" s="660"/>
      <c r="T1232" s="660" t="str">
        <f t="shared" si="115"/>
        <v/>
      </c>
      <c r="U1232" s="660" t="str">
        <f t="shared" si="116"/>
        <v/>
      </c>
      <c r="V1232" s="660" t="str">
        <f t="shared" si="117"/>
        <v/>
      </c>
      <c r="W1232" s="660" t="str">
        <f t="shared" si="118"/>
        <v/>
      </c>
      <c r="X1232" s="660" t="str">
        <f t="shared" si="119"/>
        <v/>
      </c>
      <c r="Y1232" s="660" t="str">
        <f t="shared" si="120"/>
        <v/>
      </c>
    </row>
    <row r="1233" spans="1:25" ht="16" x14ac:dyDescent="0.2">
      <c r="A1233" s="679"/>
      <c r="B1233" s="679"/>
      <c r="C1233" s="679"/>
      <c r="D1233" s="679"/>
      <c r="E1233" s="665"/>
      <c r="F1233" s="665"/>
      <c r="S1233" s="660"/>
      <c r="T1233" s="660" t="str">
        <f t="shared" si="115"/>
        <v/>
      </c>
      <c r="U1233" s="660" t="str">
        <f t="shared" si="116"/>
        <v/>
      </c>
      <c r="V1233" s="660" t="str">
        <f t="shared" si="117"/>
        <v/>
      </c>
      <c r="W1233" s="660" t="str">
        <f t="shared" si="118"/>
        <v/>
      </c>
      <c r="X1233" s="660" t="str">
        <f t="shared" si="119"/>
        <v/>
      </c>
      <c r="Y1233" s="660" t="str">
        <f t="shared" si="120"/>
        <v/>
      </c>
    </row>
    <row r="1234" spans="1:25" ht="16" x14ac:dyDescent="0.2">
      <c r="A1234" s="679"/>
      <c r="B1234" s="679"/>
      <c r="C1234" s="679"/>
      <c r="D1234" s="679"/>
      <c r="E1234" s="665"/>
      <c r="F1234" s="665"/>
      <c r="S1234" s="660"/>
      <c r="T1234" s="660" t="str">
        <f t="shared" si="115"/>
        <v/>
      </c>
      <c r="U1234" s="660" t="str">
        <f t="shared" si="116"/>
        <v/>
      </c>
      <c r="V1234" s="660" t="str">
        <f t="shared" si="117"/>
        <v/>
      </c>
      <c r="W1234" s="660" t="str">
        <f t="shared" si="118"/>
        <v/>
      </c>
      <c r="X1234" s="660" t="str">
        <f t="shared" si="119"/>
        <v/>
      </c>
      <c r="Y1234" s="660" t="str">
        <f t="shared" si="120"/>
        <v/>
      </c>
    </row>
    <row r="1235" spans="1:25" ht="16" x14ac:dyDescent="0.2">
      <c r="A1235" s="679"/>
      <c r="B1235" s="679"/>
      <c r="C1235" s="679"/>
      <c r="D1235" s="679"/>
      <c r="E1235" s="665"/>
      <c r="F1235" s="665"/>
      <c r="S1235" s="660"/>
      <c r="T1235" s="660" t="str">
        <f t="shared" si="115"/>
        <v/>
      </c>
      <c r="U1235" s="660" t="str">
        <f t="shared" si="116"/>
        <v/>
      </c>
      <c r="V1235" s="660" t="str">
        <f t="shared" si="117"/>
        <v/>
      </c>
      <c r="W1235" s="660" t="str">
        <f t="shared" si="118"/>
        <v/>
      </c>
      <c r="X1235" s="660" t="str">
        <f t="shared" si="119"/>
        <v/>
      </c>
      <c r="Y1235" s="660" t="str">
        <f t="shared" si="120"/>
        <v/>
      </c>
    </row>
    <row r="1236" spans="1:25" ht="16" x14ac:dyDescent="0.2">
      <c r="A1236" s="679"/>
      <c r="B1236" s="679"/>
      <c r="C1236" s="679"/>
      <c r="D1236" s="679"/>
      <c r="E1236" s="665"/>
      <c r="F1236" s="665"/>
      <c r="S1236" s="660"/>
      <c r="T1236" s="660" t="str">
        <f t="shared" si="115"/>
        <v/>
      </c>
      <c r="U1236" s="660" t="str">
        <f t="shared" si="116"/>
        <v/>
      </c>
      <c r="V1236" s="660" t="str">
        <f t="shared" si="117"/>
        <v/>
      </c>
      <c r="W1236" s="660" t="str">
        <f t="shared" si="118"/>
        <v/>
      </c>
      <c r="X1236" s="660" t="str">
        <f t="shared" si="119"/>
        <v/>
      </c>
      <c r="Y1236" s="660" t="str">
        <f t="shared" si="120"/>
        <v/>
      </c>
    </row>
    <row r="1237" spans="1:25" ht="16" x14ac:dyDescent="0.2">
      <c r="A1237" s="679"/>
      <c r="B1237" s="679"/>
      <c r="C1237" s="679"/>
      <c r="D1237" s="679"/>
      <c r="E1237" s="665"/>
      <c r="F1237" s="665"/>
      <c r="S1237" s="660"/>
      <c r="T1237" s="660" t="str">
        <f t="shared" si="115"/>
        <v/>
      </c>
      <c r="U1237" s="660" t="str">
        <f t="shared" si="116"/>
        <v/>
      </c>
      <c r="V1237" s="660" t="str">
        <f t="shared" si="117"/>
        <v/>
      </c>
      <c r="W1237" s="660" t="str">
        <f t="shared" si="118"/>
        <v/>
      </c>
      <c r="X1237" s="660" t="str">
        <f t="shared" si="119"/>
        <v/>
      </c>
      <c r="Y1237" s="660" t="str">
        <f t="shared" si="120"/>
        <v/>
      </c>
    </row>
    <row r="1238" spans="1:25" ht="16" x14ac:dyDescent="0.2">
      <c r="A1238" s="679"/>
      <c r="B1238" s="679"/>
      <c r="C1238" s="679"/>
      <c r="D1238" s="679"/>
      <c r="E1238" s="665"/>
      <c r="F1238" s="665"/>
      <c r="S1238" s="660"/>
      <c r="T1238" s="660" t="str">
        <f t="shared" si="115"/>
        <v/>
      </c>
      <c r="U1238" s="660" t="str">
        <f t="shared" si="116"/>
        <v/>
      </c>
      <c r="V1238" s="660" t="str">
        <f t="shared" si="117"/>
        <v/>
      </c>
      <c r="W1238" s="660" t="str">
        <f t="shared" si="118"/>
        <v/>
      </c>
      <c r="X1238" s="660" t="str">
        <f t="shared" si="119"/>
        <v/>
      </c>
      <c r="Y1238" s="660" t="str">
        <f t="shared" si="120"/>
        <v/>
      </c>
    </row>
    <row r="1239" spans="1:25" ht="16" x14ac:dyDescent="0.2">
      <c r="A1239" s="679"/>
      <c r="B1239" s="679"/>
      <c r="C1239" s="679"/>
      <c r="D1239" s="679"/>
      <c r="E1239" s="665"/>
      <c r="F1239" s="665"/>
      <c r="S1239" s="660"/>
      <c r="T1239" s="660" t="str">
        <f t="shared" si="115"/>
        <v/>
      </c>
      <c r="U1239" s="660" t="str">
        <f t="shared" si="116"/>
        <v/>
      </c>
      <c r="V1239" s="660" t="str">
        <f t="shared" si="117"/>
        <v/>
      </c>
      <c r="W1239" s="660" t="str">
        <f t="shared" si="118"/>
        <v/>
      </c>
      <c r="X1239" s="660" t="str">
        <f t="shared" si="119"/>
        <v/>
      </c>
      <c r="Y1239" s="660" t="str">
        <f t="shared" si="120"/>
        <v/>
      </c>
    </row>
    <row r="1240" spans="1:25" ht="16" x14ac:dyDescent="0.2">
      <c r="A1240" s="679"/>
      <c r="B1240" s="679"/>
      <c r="C1240" s="679"/>
      <c r="D1240" s="679"/>
      <c r="E1240" s="665"/>
      <c r="F1240" s="665"/>
      <c r="S1240" s="660"/>
      <c r="T1240" s="660" t="str">
        <f t="shared" si="115"/>
        <v/>
      </c>
      <c r="U1240" s="660" t="str">
        <f t="shared" si="116"/>
        <v/>
      </c>
      <c r="V1240" s="660" t="str">
        <f t="shared" si="117"/>
        <v/>
      </c>
      <c r="W1240" s="660" t="str">
        <f t="shared" si="118"/>
        <v/>
      </c>
      <c r="X1240" s="660" t="str">
        <f t="shared" si="119"/>
        <v/>
      </c>
      <c r="Y1240" s="660" t="str">
        <f t="shared" si="120"/>
        <v/>
      </c>
    </row>
    <row r="1241" spans="1:25" ht="16" x14ac:dyDescent="0.2">
      <c r="A1241" s="679"/>
      <c r="B1241" s="679"/>
      <c r="C1241" s="679"/>
      <c r="D1241" s="679"/>
      <c r="E1241" s="665"/>
      <c r="F1241" s="665"/>
      <c r="S1241" s="660"/>
      <c r="T1241" s="660" t="str">
        <f t="shared" si="115"/>
        <v/>
      </c>
      <c r="U1241" s="660" t="str">
        <f t="shared" si="116"/>
        <v/>
      </c>
      <c r="V1241" s="660" t="str">
        <f t="shared" si="117"/>
        <v/>
      </c>
      <c r="W1241" s="660" t="str">
        <f t="shared" si="118"/>
        <v/>
      </c>
      <c r="X1241" s="660" t="str">
        <f t="shared" si="119"/>
        <v/>
      </c>
      <c r="Y1241" s="660" t="str">
        <f t="shared" si="120"/>
        <v/>
      </c>
    </row>
    <row r="1242" spans="1:25" ht="16" x14ac:dyDescent="0.2">
      <c r="A1242" s="679"/>
      <c r="B1242" s="679"/>
      <c r="C1242" s="679"/>
      <c r="D1242" s="679"/>
      <c r="E1242" s="665"/>
      <c r="F1242" s="665"/>
      <c r="S1242" s="660"/>
      <c r="T1242" s="660" t="str">
        <f t="shared" si="115"/>
        <v/>
      </c>
      <c r="U1242" s="660" t="str">
        <f t="shared" si="116"/>
        <v/>
      </c>
      <c r="V1242" s="660" t="str">
        <f t="shared" si="117"/>
        <v/>
      </c>
      <c r="W1242" s="660" t="str">
        <f t="shared" si="118"/>
        <v/>
      </c>
      <c r="X1242" s="660" t="str">
        <f t="shared" si="119"/>
        <v/>
      </c>
      <c r="Y1242" s="660" t="str">
        <f t="shared" si="120"/>
        <v/>
      </c>
    </row>
    <row r="1243" spans="1:25" ht="16" x14ac:dyDescent="0.2">
      <c r="A1243" s="679"/>
      <c r="B1243" s="679"/>
      <c r="C1243" s="679"/>
      <c r="D1243" s="679"/>
      <c r="E1243" s="665"/>
      <c r="F1243" s="665"/>
      <c r="S1243" s="660"/>
      <c r="T1243" s="660" t="str">
        <f t="shared" si="115"/>
        <v/>
      </c>
      <c r="U1243" s="660" t="str">
        <f t="shared" si="116"/>
        <v/>
      </c>
      <c r="V1243" s="660" t="str">
        <f t="shared" si="117"/>
        <v/>
      </c>
      <c r="W1243" s="660" t="str">
        <f t="shared" si="118"/>
        <v/>
      </c>
      <c r="X1243" s="660" t="str">
        <f t="shared" si="119"/>
        <v/>
      </c>
      <c r="Y1243" s="660" t="str">
        <f t="shared" si="120"/>
        <v/>
      </c>
    </row>
    <row r="1244" spans="1:25" ht="16" x14ac:dyDescent="0.2">
      <c r="A1244" s="679"/>
      <c r="B1244" s="679"/>
      <c r="C1244" s="679"/>
      <c r="D1244" s="679"/>
      <c r="E1244" s="665"/>
      <c r="F1244" s="665"/>
      <c r="S1244" s="660"/>
      <c r="T1244" s="660" t="str">
        <f t="shared" si="115"/>
        <v/>
      </c>
      <c r="U1244" s="660" t="str">
        <f t="shared" si="116"/>
        <v/>
      </c>
      <c r="V1244" s="660" t="str">
        <f t="shared" si="117"/>
        <v/>
      </c>
      <c r="W1244" s="660" t="str">
        <f t="shared" si="118"/>
        <v/>
      </c>
      <c r="X1244" s="660" t="str">
        <f t="shared" si="119"/>
        <v/>
      </c>
      <c r="Y1244" s="660" t="str">
        <f t="shared" si="120"/>
        <v/>
      </c>
    </row>
    <row r="1245" spans="1:25" ht="16" x14ac:dyDescent="0.2">
      <c r="A1245" s="679"/>
      <c r="B1245" s="679"/>
      <c r="C1245" s="679"/>
      <c r="D1245" s="679"/>
      <c r="E1245" s="665"/>
      <c r="F1245" s="665"/>
      <c r="S1245" s="660"/>
      <c r="T1245" s="660" t="str">
        <f t="shared" si="115"/>
        <v/>
      </c>
      <c r="U1245" s="660" t="str">
        <f t="shared" si="116"/>
        <v/>
      </c>
      <c r="V1245" s="660" t="str">
        <f t="shared" si="117"/>
        <v/>
      </c>
      <c r="W1245" s="660" t="str">
        <f t="shared" si="118"/>
        <v/>
      </c>
      <c r="X1245" s="660" t="str">
        <f t="shared" si="119"/>
        <v/>
      </c>
      <c r="Y1245" s="660" t="str">
        <f t="shared" si="120"/>
        <v/>
      </c>
    </row>
    <row r="1246" spans="1:25" ht="16" x14ac:dyDescent="0.2">
      <c r="A1246" s="679"/>
      <c r="B1246" s="679"/>
      <c r="C1246" s="679"/>
      <c r="D1246" s="679"/>
      <c r="E1246" s="665"/>
      <c r="F1246" s="665"/>
      <c r="S1246" s="660"/>
      <c r="T1246" s="660" t="str">
        <f t="shared" si="115"/>
        <v/>
      </c>
      <c r="U1246" s="660" t="str">
        <f t="shared" si="116"/>
        <v/>
      </c>
      <c r="V1246" s="660" t="str">
        <f t="shared" si="117"/>
        <v/>
      </c>
      <c r="W1246" s="660" t="str">
        <f t="shared" si="118"/>
        <v/>
      </c>
      <c r="X1246" s="660" t="str">
        <f t="shared" si="119"/>
        <v/>
      </c>
      <c r="Y1246" s="660" t="str">
        <f t="shared" si="120"/>
        <v/>
      </c>
    </row>
    <row r="1247" spans="1:25" ht="16" x14ac:dyDescent="0.2">
      <c r="A1247" s="679"/>
      <c r="B1247" s="679"/>
      <c r="C1247" s="679"/>
      <c r="D1247" s="679"/>
      <c r="E1247" s="665"/>
      <c r="F1247" s="665"/>
      <c r="S1247" s="660"/>
      <c r="T1247" s="660" t="str">
        <f t="shared" si="115"/>
        <v/>
      </c>
      <c r="U1247" s="660" t="str">
        <f t="shared" si="116"/>
        <v/>
      </c>
      <c r="V1247" s="660" t="str">
        <f t="shared" si="117"/>
        <v/>
      </c>
      <c r="W1247" s="660" t="str">
        <f t="shared" si="118"/>
        <v/>
      </c>
      <c r="X1247" s="660" t="str">
        <f t="shared" si="119"/>
        <v/>
      </c>
      <c r="Y1247" s="660" t="str">
        <f t="shared" si="120"/>
        <v/>
      </c>
    </row>
    <row r="1248" spans="1:25" ht="16" x14ac:dyDescent="0.2">
      <c r="A1248" s="679"/>
      <c r="B1248" s="679"/>
      <c r="C1248" s="679"/>
      <c r="D1248" s="679"/>
      <c r="E1248" s="665"/>
      <c r="F1248" s="665"/>
      <c r="S1248" s="660"/>
      <c r="T1248" s="660" t="str">
        <f t="shared" si="115"/>
        <v/>
      </c>
      <c r="U1248" s="660" t="str">
        <f t="shared" si="116"/>
        <v/>
      </c>
      <c r="V1248" s="660" t="str">
        <f t="shared" si="117"/>
        <v/>
      </c>
      <c r="W1248" s="660" t="str">
        <f t="shared" si="118"/>
        <v/>
      </c>
      <c r="X1248" s="660" t="str">
        <f t="shared" si="119"/>
        <v/>
      </c>
      <c r="Y1248" s="660" t="str">
        <f t="shared" si="120"/>
        <v/>
      </c>
    </row>
    <row r="1249" spans="1:25" ht="16" x14ac:dyDescent="0.2">
      <c r="A1249" s="679"/>
      <c r="B1249" s="679"/>
      <c r="C1249" s="679"/>
      <c r="D1249" s="679"/>
      <c r="E1249" s="665"/>
      <c r="F1249" s="665"/>
      <c r="S1249" s="660"/>
      <c r="T1249" s="660" t="str">
        <f t="shared" si="115"/>
        <v/>
      </c>
      <c r="U1249" s="660" t="str">
        <f t="shared" si="116"/>
        <v/>
      </c>
      <c r="V1249" s="660" t="str">
        <f t="shared" si="117"/>
        <v/>
      </c>
      <c r="W1249" s="660" t="str">
        <f t="shared" si="118"/>
        <v/>
      </c>
      <c r="X1249" s="660" t="str">
        <f t="shared" si="119"/>
        <v/>
      </c>
      <c r="Y1249" s="660" t="str">
        <f t="shared" si="120"/>
        <v/>
      </c>
    </row>
    <row r="1250" spans="1:25" ht="16" x14ac:dyDescent="0.2">
      <c r="A1250" s="679"/>
      <c r="B1250" s="679"/>
      <c r="C1250" s="679"/>
      <c r="D1250" s="679"/>
      <c r="E1250" s="665"/>
      <c r="F1250" s="665"/>
      <c r="S1250" s="660"/>
      <c r="T1250" s="660" t="str">
        <f t="shared" si="115"/>
        <v/>
      </c>
      <c r="U1250" s="660" t="str">
        <f t="shared" si="116"/>
        <v/>
      </c>
      <c r="V1250" s="660" t="str">
        <f t="shared" si="117"/>
        <v/>
      </c>
      <c r="W1250" s="660" t="str">
        <f t="shared" si="118"/>
        <v/>
      </c>
      <c r="X1250" s="660" t="str">
        <f t="shared" si="119"/>
        <v/>
      </c>
      <c r="Y1250" s="660" t="str">
        <f t="shared" si="120"/>
        <v/>
      </c>
    </row>
    <row r="1251" spans="1:25" ht="16" x14ac:dyDescent="0.2">
      <c r="A1251" s="679"/>
      <c r="B1251" s="679"/>
      <c r="C1251" s="679"/>
      <c r="D1251" s="679"/>
      <c r="E1251" s="665"/>
      <c r="F1251" s="665"/>
      <c r="S1251" s="660"/>
      <c r="T1251" s="660" t="str">
        <f t="shared" si="115"/>
        <v/>
      </c>
      <c r="U1251" s="660" t="str">
        <f t="shared" si="116"/>
        <v/>
      </c>
      <c r="V1251" s="660" t="str">
        <f t="shared" si="117"/>
        <v/>
      </c>
      <c r="W1251" s="660" t="str">
        <f t="shared" si="118"/>
        <v/>
      </c>
      <c r="X1251" s="660" t="str">
        <f t="shared" si="119"/>
        <v/>
      </c>
      <c r="Y1251" s="660" t="str">
        <f t="shared" si="120"/>
        <v/>
      </c>
    </row>
    <row r="1252" spans="1:25" ht="16" x14ac:dyDescent="0.2">
      <c r="A1252" s="679"/>
      <c r="B1252" s="679"/>
      <c r="C1252" s="679"/>
      <c r="D1252" s="679"/>
      <c r="E1252" s="665"/>
      <c r="F1252" s="665"/>
      <c r="S1252" s="660"/>
      <c r="T1252" s="660" t="str">
        <f t="shared" si="115"/>
        <v/>
      </c>
      <c r="U1252" s="660" t="str">
        <f t="shared" si="116"/>
        <v/>
      </c>
      <c r="V1252" s="660" t="str">
        <f t="shared" si="117"/>
        <v/>
      </c>
      <c r="W1252" s="660" t="str">
        <f t="shared" si="118"/>
        <v/>
      </c>
      <c r="X1252" s="660" t="str">
        <f t="shared" si="119"/>
        <v/>
      </c>
      <c r="Y1252" s="660" t="str">
        <f t="shared" si="120"/>
        <v/>
      </c>
    </row>
    <row r="1253" spans="1:25" ht="16" x14ac:dyDescent="0.2">
      <c r="A1253" s="679"/>
      <c r="B1253" s="679"/>
      <c r="C1253" s="679"/>
      <c r="D1253" s="679"/>
      <c r="E1253" s="665"/>
      <c r="F1253" s="665"/>
      <c r="S1253" s="660"/>
      <c r="T1253" s="660" t="str">
        <f t="shared" si="115"/>
        <v/>
      </c>
      <c r="U1253" s="660" t="str">
        <f t="shared" si="116"/>
        <v/>
      </c>
      <c r="V1253" s="660" t="str">
        <f t="shared" si="117"/>
        <v/>
      </c>
      <c r="W1253" s="660" t="str">
        <f t="shared" si="118"/>
        <v/>
      </c>
      <c r="X1253" s="660" t="str">
        <f t="shared" si="119"/>
        <v/>
      </c>
      <c r="Y1253" s="660" t="str">
        <f t="shared" si="120"/>
        <v/>
      </c>
    </row>
    <row r="1254" spans="1:25" ht="16" x14ac:dyDescent="0.2">
      <c r="A1254" s="679"/>
      <c r="B1254" s="679"/>
      <c r="C1254" s="679"/>
      <c r="D1254" s="679"/>
      <c r="E1254" s="665"/>
      <c r="F1254" s="665"/>
      <c r="S1254" s="660"/>
      <c r="T1254" s="660" t="str">
        <f t="shared" si="115"/>
        <v/>
      </c>
      <c r="U1254" s="660" t="str">
        <f t="shared" si="116"/>
        <v/>
      </c>
      <c r="V1254" s="660" t="str">
        <f t="shared" si="117"/>
        <v/>
      </c>
      <c r="W1254" s="660" t="str">
        <f t="shared" si="118"/>
        <v/>
      </c>
      <c r="X1254" s="660" t="str">
        <f t="shared" si="119"/>
        <v/>
      </c>
      <c r="Y1254" s="660" t="str">
        <f t="shared" si="120"/>
        <v/>
      </c>
    </row>
    <row r="1255" spans="1:25" ht="16" x14ac:dyDescent="0.2">
      <c r="A1255" s="679"/>
      <c r="B1255" s="679"/>
      <c r="C1255" s="679"/>
      <c r="D1255" s="679"/>
      <c r="E1255" s="665"/>
      <c r="F1255" s="665"/>
      <c r="S1255" s="660"/>
      <c r="T1255" s="660" t="str">
        <f t="shared" si="115"/>
        <v/>
      </c>
      <c r="U1255" s="660" t="str">
        <f t="shared" si="116"/>
        <v/>
      </c>
      <c r="V1255" s="660" t="str">
        <f t="shared" si="117"/>
        <v/>
      </c>
      <c r="W1255" s="660" t="str">
        <f t="shared" si="118"/>
        <v/>
      </c>
      <c r="X1255" s="660" t="str">
        <f t="shared" si="119"/>
        <v/>
      </c>
      <c r="Y1255" s="660" t="str">
        <f t="shared" si="120"/>
        <v/>
      </c>
    </row>
    <row r="1256" spans="1:25" ht="16" x14ac:dyDescent="0.2">
      <c r="A1256" s="679"/>
      <c r="B1256" s="679"/>
      <c r="C1256" s="679"/>
      <c r="D1256" s="679"/>
      <c r="E1256" s="665"/>
      <c r="F1256" s="665"/>
      <c r="S1256" s="660"/>
      <c r="T1256" s="660" t="str">
        <f t="shared" si="115"/>
        <v/>
      </c>
      <c r="U1256" s="660" t="str">
        <f t="shared" si="116"/>
        <v/>
      </c>
      <c r="V1256" s="660" t="str">
        <f t="shared" si="117"/>
        <v/>
      </c>
      <c r="W1256" s="660" t="str">
        <f t="shared" si="118"/>
        <v/>
      </c>
      <c r="X1256" s="660" t="str">
        <f t="shared" si="119"/>
        <v/>
      </c>
      <c r="Y1256" s="660" t="str">
        <f t="shared" si="120"/>
        <v/>
      </c>
    </row>
    <row r="1257" spans="1:25" ht="16" x14ac:dyDescent="0.2">
      <c r="A1257" s="679"/>
      <c r="B1257" s="679"/>
      <c r="C1257" s="679"/>
      <c r="D1257" s="679"/>
      <c r="E1257" s="665"/>
      <c r="F1257" s="665"/>
      <c r="S1257" s="660"/>
      <c r="T1257" s="660" t="str">
        <f t="shared" si="115"/>
        <v/>
      </c>
      <c r="U1257" s="660" t="str">
        <f t="shared" si="116"/>
        <v/>
      </c>
      <c r="V1257" s="660" t="str">
        <f t="shared" si="117"/>
        <v/>
      </c>
      <c r="W1257" s="660" t="str">
        <f t="shared" si="118"/>
        <v/>
      </c>
      <c r="X1257" s="660" t="str">
        <f t="shared" si="119"/>
        <v/>
      </c>
      <c r="Y1257" s="660" t="str">
        <f t="shared" si="120"/>
        <v/>
      </c>
    </row>
    <row r="1258" spans="1:25" ht="16" x14ac:dyDescent="0.2">
      <c r="A1258" s="679"/>
      <c r="B1258" s="679"/>
      <c r="C1258" s="679"/>
      <c r="D1258" s="679"/>
      <c r="E1258" s="665"/>
      <c r="F1258" s="665"/>
      <c r="S1258" s="660"/>
      <c r="T1258" s="660" t="str">
        <f t="shared" si="115"/>
        <v/>
      </c>
      <c r="U1258" s="660" t="str">
        <f t="shared" si="116"/>
        <v/>
      </c>
      <c r="V1258" s="660" t="str">
        <f t="shared" si="117"/>
        <v/>
      </c>
      <c r="W1258" s="660" t="str">
        <f t="shared" si="118"/>
        <v/>
      </c>
      <c r="X1258" s="660" t="str">
        <f t="shared" si="119"/>
        <v/>
      </c>
      <c r="Y1258" s="660" t="str">
        <f t="shared" si="120"/>
        <v/>
      </c>
    </row>
    <row r="1259" spans="1:25" ht="16" x14ac:dyDescent="0.2">
      <c r="A1259" s="679"/>
      <c r="B1259" s="679"/>
      <c r="C1259" s="679"/>
      <c r="D1259" s="679"/>
      <c r="E1259" s="665"/>
      <c r="F1259" s="665"/>
      <c r="S1259" s="660"/>
      <c r="T1259" s="660" t="str">
        <f t="shared" si="115"/>
        <v/>
      </c>
      <c r="U1259" s="660" t="str">
        <f t="shared" si="116"/>
        <v/>
      </c>
      <c r="V1259" s="660" t="str">
        <f t="shared" si="117"/>
        <v/>
      </c>
      <c r="W1259" s="660" t="str">
        <f t="shared" si="118"/>
        <v/>
      </c>
      <c r="X1259" s="660" t="str">
        <f t="shared" si="119"/>
        <v/>
      </c>
      <c r="Y1259" s="660" t="str">
        <f t="shared" si="120"/>
        <v/>
      </c>
    </row>
    <row r="1260" spans="1:25" ht="16" x14ac:dyDescent="0.2">
      <c r="A1260" s="679"/>
      <c r="B1260" s="679"/>
      <c r="C1260" s="679"/>
      <c r="D1260" s="679"/>
      <c r="E1260" s="665"/>
      <c r="F1260" s="665"/>
      <c r="S1260" s="660"/>
      <c r="T1260" s="660" t="str">
        <f t="shared" si="115"/>
        <v/>
      </c>
      <c r="U1260" s="660" t="str">
        <f t="shared" si="116"/>
        <v/>
      </c>
      <c r="V1260" s="660" t="str">
        <f t="shared" si="117"/>
        <v/>
      </c>
      <c r="W1260" s="660" t="str">
        <f t="shared" si="118"/>
        <v/>
      </c>
      <c r="X1260" s="660" t="str">
        <f t="shared" si="119"/>
        <v/>
      </c>
      <c r="Y1260" s="660" t="str">
        <f t="shared" si="120"/>
        <v/>
      </c>
    </row>
    <row r="1261" spans="1:25" ht="16" x14ac:dyDescent="0.2">
      <c r="A1261" s="679"/>
      <c r="B1261" s="679"/>
      <c r="C1261" s="679"/>
      <c r="D1261" s="679"/>
      <c r="E1261" s="665"/>
      <c r="F1261" s="665"/>
      <c r="S1261" s="660"/>
      <c r="T1261" s="660" t="str">
        <f t="shared" si="115"/>
        <v/>
      </c>
      <c r="U1261" s="660" t="str">
        <f t="shared" si="116"/>
        <v/>
      </c>
      <c r="V1261" s="660" t="str">
        <f t="shared" si="117"/>
        <v/>
      </c>
      <c r="W1261" s="660" t="str">
        <f t="shared" si="118"/>
        <v/>
      </c>
      <c r="X1261" s="660" t="str">
        <f t="shared" si="119"/>
        <v/>
      </c>
      <c r="Y1261" s="660" t="str">
        <f t="shared" si="120"/>
        <v/>
      </c>
    </row>
    <row r="1262" spans="1:25" ht="16" x14ac:dyDescent="0.2">
      <c r="A1262" s="679"/>
      <c r="B1262" s="679"/>
      <c r="C1262" s="679"/>
      <c r="D1262" s="679"/>
      <c r="E1262" s="665"/>
      <c r="F1262" s="665"/>
      <c r="S1262" s="660"/>
      <c r="T1262" s="660" t="str">
        <f t="shared" si="115"/>
        <v/>
      </c>
      <c r="U1262" s="660" t="str">
        <f t="shared" si="116"/>
        <v/>
      </c>
      <c r="V1262" s="660" t="str">
        <f t="shared" si="117"/>
        <v/>
      </c>
      <c r="W1262" s="660" t="str">
        <f t="shared" si="118"/>
        <v/>
      </c>
      <c r="X1262" s="660" t="str">
        <f t="shared" si="119"/>
        <v/>
      </c>
      <c r="Y1262" s="660" t="str">
        <f t="shared" si="120"/>
        <v/>
      </c>
    </row>
    <row r="1263" spans="1:25" ht="16" x14ac:dyDescent="0.2">
      <c r="A1263" s="679"/>
      <c r="B1263" s="679"/>
      <c r="C1263" s="679"/>
      <c r="D1263" s="679"/>
      <c r="E1263" s="665"/>
      <c r="F1263" s="665"/>
      <c r="S1263" s="660"/>
      <c r="T1263" s="660" t="str">
        <f t="shared" si="115"/>
        <v/>
      </c>
      <c r="U1263" s="660" t="str">
        <f t="shared" si="116"/>
        <v/>
      </c>
      <c r="V1263" s="660" t="str">
        <f t="shared" si="117"/>
        <v/>
      </c>
      <c r="W1263" s="660" t="str">
        <f t="shared" si="118"/>
        <v/>
      </c>
      <c r="X1263" s="660" t="str">
        <f t="shared" si="119"/>
        <v/>
      </c>
      <c r="Y1263" s="660" t="str">
        <f t="shared" si="120"/>
        <v/>
      </c>
    </row>
    <row r="1264" spans="1:25" ht="16" x14ac:dyDescent="0.2">
      <c r="A1264" s="679"/>
      <c r="B1264" s="679"/>
      <c r="C1264" s="679"/>
      <c r="D1264" s="679"/>
      <c r="E1264" s="665"/>
      <c r="F1264" s="665"/>
      <c r="S1264" s="660"/>
      <c r="T1264" s="660" t="str">
        <f t="shared" si="115"/>
        <v/>
      </c>
      <c r="U1264" s="660" t="str">
        <f t="shared" si="116"/>
        <v/>
      </c>
      <c r="V1264" s="660" t="str">
        <f t="shared" si="117"/>
        <v/>
      </c>
      <c r="W1264" s="660" t="str">
        <f t="shared" si="118"/>
        <v/>
      </c>
      <c r="X1264" s="660" t="str">
        <f t="shared" si="119"/>
        <v/>
      </c>
      <c r="Y1264" s="660" t="str">
        <f t="shared" si="120"/>
        <v/>
      </c>
    </row>
    <row r="1265" spans="1:25" ht="16" x14ac:dyDescent="0.2">
      <c r="A1265" s="679"/>
      <c r="B1265" s="679"/>
      <c r="C1265" s="679"/>
      <c r="D1265" s="679"/>
      <c r="E1265" s="665"/>
      <c r="F1265" s="665"/>
      <c r="S1265" s="660"/>
      <c r="T1265" s="660" t="str">
        <f t="shared" si="115"/>
        <v/>
      </c>
      <c r="U1265" s="660" t="str">
        <f t="shared" si="116"/>
        <v/>
      </c>
      <c r="V1265" s="660" t="str">
        <f t="shared" si="117"/>
        <v/>
      </c>
      <c r="W1265" s="660" t="str">
        <f t="shared" si="118"/>
        <v/>
      </c>
      <c r="X1265" s="660" t="str">
        <f t="shared" si="119"/>
        <v/>
      </c>
      <c r="Y1265" s="660" t="str">
        <f t="shared" si="120"/>
        <v/>
      </c>
    </row>
    <row r="1266" spans="1:25" ht="16" x14ac:dyDescent="0.2">
      <c r="A1266" s="679"/>
      <c r="B1266" s="679"/>
      <c r="C1266" s="679"/>
      <c r="D1266" s="679"/>
      <c r="E1266" s="665"/>
      <c r="F1266" s="665"/>
      <c r="S1266" s="660"/>
      <c r="T1266" s="660" t="str">
        <f t="shared" si="115"/>
        <v/>
      </c>
      <c r="U1266" s="660" t="str">
        <f t="shared" si="116"/>
        <v/>
      </c>
      <c r="V1266" s="660" t="str">
        <f t="shared" si="117"/>
        <v/>
      </c>
      <c r="W1266" s="660" t="str">
        <f t="shared" si="118"/>
        <v/>
      </c>
      <c r="X1266" s="660" t="str">
        <f t="shared" si="119"/>
        <v/>
      </c>
      <c r="Y1266" s="660" t="str">
        <f t="shared" si="120"/>
        <v/>
      </c>
    </row>
    <row r="1267" spans="1:25" ht="16" x14ac:dyDescent="0.2">
      <c r="A1267" s="679"/>
      <c r="B1267" s="679"/>
      <c r="C1267" s="679"/>
      <c r="D1267" s="679"/>
      <c r="E1267" s="665"/>
      <c r="F1267" s="665"/>
      <c r="S1267" s="660"/>
      <c r="T1267" s="660" t="str">
        <f t="shared" si="115"/>
        <v/>
      </c>
      <c r="U1267" s="660" t="str">
        <f t="shared" si="116"/>
        <v/>
      </c>
      <c r="V1267" s="660" t="str">
        <f t="shared" si="117"/>
        <v/>
      </c>
      <c r="W1267" s="660" t="str">
        <f t="shared" si="118"/>
        <v/>
      </c>
      <c r="X1267" s="660" t="str">
        <f t="shared" si="119"/>
        <v/>
      </c>
      <c r="Y1267" s="660" t="str">
        <f t="shared" si="120"/>
        <v/>
      </c>
    </row>
    <row r="1268" spans="1:25" ht="16" x14ac:dyDescent="0.2">
      <c r="A1268" s="679"/>
      <c r="B1268" s="679"/>
      <c r="C1268" s="679"/>
      <c r="D1268" s="679"/>
      <c r="E1268" s="665"/>
      <c r="F1268" s="665"/>
      <c r="S1268" s="660"/>
      <c r="T1268" s="660" t="str">
        <f t="shared" si="115"/>
        <v/>
      </c>
      <c r="U1268" s="660" t="str">
        <f t="shared" si="116"/>
        <v/>
      </c>
      <c r="V1268" s="660" t="str">
        <f t="shared" si="117"/>
        <v/>
      </c>
      <c r="W1268" s="660" t="str">
        <f t="shared" si="118"/>
        <v/>
      </c>
      <c r="X1268" s="660" t="str">
        <f t="shared" si="119"/>
        <v/>
      </c>
      <c r="Y1268" s="660" t="str">
        <f t="shared" si="120"/>
        <v/>
      </c>
    </row>
    <row r="1269" spans="1:25" ht="16" x14ac:dyDescent="0.2">
      <c r="A1269" s="679"/>
      <c r="B1269" s="679"/>
      <c r="C1269" s="679"/>
      <c r="D1269" s="679"/>
      <c r="E1269" s="665"/>
      <c r="F1269" s="665"/>
      <c r="S1269" s="660"/>
      <c r="T1269" s="660" t="str">
        <f t="shared" si="115"/>
        <v/>
      </c>
      <c r="U1269" s="660" t="str">
        <f t="shared" si="116"/>
        <v/>
      </c>
      <c r="V1269" s="660" t="str">
        <f t="shared" si="117"/>
        <v/>
      </c>
      <c r="W1269" s="660" t="str">
        <f t="shared" si="118"/>
        <v/>
      </c>
      <c r="X1269" s="660" t="str">
        <f t="shared" si="119"/>
        <v/>
      </c>
      <c r="Y1269" s="660" t="str">
        <f t="shared" si="120"/>
        <v/>
      </c>
    </row>
    <row r="1270" spans="1:25" ht="16" x14ac:dyDescent="0.2">
      <c r="A1270" s="679"/>
      <c r="B1270" s="679"/>
      <c r="C1270" s="679"/>
      <c r="D1270" s="679"/>
      <c r="E1270" s="665"/>
      <c r="F1270" s="665"/>
      <c r="S1270" s="660"/>
      <c r="T1270" s="660" t="str">
        <f t="shared" si="115"/>
        <v/>
      </c>
      <c r="U1270" s="660" t="str">
        <f t="shared" si="116"/>
        <v/>
      </c>
      <c r="V1270" s="660" t="str">
        <f t="shared" si="117"/>
        <v/>
      </c>
      <c r="W1270" s="660" t="str">
        <f t="shared" si="118"/>
        <v/>
      </c>
      <c r="X1270" s="660" t="str">
        <f t="shared" si="119"/>
        <v/>
      </c>
      <c r="Y1270" s="660" t="str">
        <f t="shared" si="120"/>
        <v/>
      </c>
    </row>
    <row r="1271" spans="1:25" ht="16" x14ac:dyDescent="0.2">
      <c r="A1271" s="679"/>
      <c r="B1271" s="679"/>
      <c r="C1271" s="679"/>
      <c r="D1271" s="679"/>
      <c r="E1271" s="665"/>
      <c r="F1271" s="665"/>
      <c r="S1271" s="660"/>
      <c r="T1271" s="660" t="str">
        <f t="shared" si="115"/>
        <v/>
      </c>
      <c r="U1271" s="660" t="str">
        <f t="shared" si="116"/>
        <v/>
      </c>
      <c r="V1271" s="660" t="str">
        <f t="shared" si="117"/>
        <v/>
      </c>
      <c r="W1271" s="660" t="str">
        <f t="shared" si="118"/>
        <v/>
      </c>
      <c r="X1271" s="660" t="str">
        <f t="shared" si="119"/>
        <v/>
      </c>
      <c r="Y1271" s="660" t="str">
        <f t="shared" si="120"/>
        <v/>
      </c>
    </row>
    <row r="1272" spans="1:25" ht="16" x14ac:dyDescent="0.2">
      <c r="A1272" s="679"/>
      <c r="B1272" s="679"/>
      <c r="C1272" s="679"/>
      <c r="D1272" s="679"/>
      <c r="E1272" s="665"/>
      <c r="F1272" s="665"/>
      <c r="S1272" s="660"/>
      <c r="T1272" s="660" t="str">
        <f t="shared" si="115"/>
        <v/>
      </c>
      <c r="U1272" s="660" t="str">
        <f t="shared" si="116"/>
        <v/>
      </c>
      <c r="V1272" s="660" t="str">
        <f t="shared" si="117"/>
        <v/>
      </c>
      <c r="W1272" s="660" t="str">
        <f t="shared" si="118"/>
        <v/>
      </c>
      <c r="X1272" s="660" t="str">
        <f t="shared" si="119"/>
        <v/>
      </c>
      <c r="Y1272" s="660" t="str">
        <f t="shared" si="120"/>
        <v/>
      </c>
    </row>
    <row r="1273" spans="1:25" ht="16" x14ac:dyDescent="0.2">
      <c r="A1273" s="679"/>
      <c r="B1273" s="679"/>
      <c r="C1273" s="679"/>
      <c r="D1273" s="679"/>
      <c r="E1273" s="665"/>
      <c r="F1273" s="665"/>
      <c r="S1273" s="660"/>
      <c r="T1273" s="660" t="str">
        <f t="shared" si="115"/>
        <v/>
      </c>
      <c r="U1273" s="660" t="str">
        <f t="shared" si="116"/>
        <v/>
      </c>
      <c r="V1273" s="660" t="str">
        <f t="shared" si="117"/>
        <v/>
      </c>
      <c r="W1273" s="660" t="str">
        <f t="shared" si="118"/>
        <v/>
      </c>
      <c r="X1273" s="660" t="str">
        <f t="shared" si="119"/>
        <v/>
      </c>
      <c r="Y1273" s="660" t="str">
        <f t="shared" si="120"/>
        <v/>
      </c>
    </row>
    <row r="1274" spans="1:25" ht="16" x14ac:dyDescent="0.2">
      <c r="A1274" s="679"/>
      <c r="B1274" s="679"/>
      <c r="C1274" s="679"/>
      <c r="D1274" s="679"/>
      <c r="E1274" s="665"/>
      <c r="F1274" s="665"/>
      <c r="S1274" s="660"/>
      <c r="T1274" s="660" t="str">
        <f t="shared" si="115"/>
        <v/>
      </c>
      <c r="U1274" s="660" t="str">
        <f t="shared" si="116"/>
        <v/>
      </c>
      <c r="V1274" s="660" t="str">
        <f t="shared" si="117"/>
        <v/>
      </c>
      <c r="W1274" s="660" t="str">
        <f t="shared" si="118"/>
        <v/>
      </c>
      <c r="X1274" s="660" t="str">
        <f t="shared" si="119"/>
        <v/>
      </c>
      <c r="Y1274" s="660" t="str">
        <f t="shared" si="120"/>
        <v/>
      </c>
    </row>
    <row r="1275" spans="1:25" ht="16" x14ac:dyDescent="0.2">
      <c r="A1275" s="679"/>
      <c r="B1275" s="679"/>
      <c r="C1275" s="679"/>
      <c r="D1275" s="679"/>
      <c r="E1275" s="665"/>
      <c r="F1275" s="665"/>
      <c r="S1275" s="660"/>
      <c r="T1275" s="660" t="str">
        <f t="shared" si="115"/>
        <v/>
      </c>
      <c r="U1275" s="660" t="str">
        <f t="shared" si="116"/>
        <v/>
      </c>
      <c r="V1275" s="660" t="str">
        <f t="shared" si="117"/>
        <v/>
      </c>
      <c r="W1275" s="660" t="str">
        <f t="shared" si="118"/>
        <v/>
      </c>
      <c r="X1275" s="660" t="str">
        <f t="shared" si="119"/>
        <v/>
      </c>
      <c r="Y1275" s="660" t="str">
        <f t="shared" si="120"/>
        <v/>
      </c>
    </row>
    <row r="1276" spans="1:25" ht="16" x14ac:dyDescent="0.2">
      <c r="A1276" s="679"/>
      <c r="B1276" s="679"/>
      <c r="C1276" s="679"/>
      <c r="D1276" s="679"/>
      <c r="E1276" s="665"/>
      <c r="F1276" s="665"/>
      <c r="S1276" s="660"/>
      <c r="T1276" s="660" t="str">
        <f t="shared" si="115"/>
        <v/>
      </c>
      <c r="U1276" s="660" t="str">
        <f t="shared" si="116"/>
        <v/>
      </c>
      <c r="V1276" s="660" t="str">
        <f t="shared" si="117"/>
        <v/>
      </c>
      <c r="W1276" s="660" t="str">
        <f t="shared" si="118"/>
        <v/>
      </c>
      <c r="X1276" s="660" t="str">
        <f t="shared" si="119"/>
        <v/>
      </c>
      <c r="Y1276" s="660" t="str">
        <f t="shared" si="120"/>
        <v/>
      </c>
    </row>
    <row r="1277" spans="1:25" ht="16" x14ac:dyDescent="0.2">
      <c r="A1277" s="679"/>
      <c r="B1277" s="679"/>
      <c r="C1277" s="679"/>
      <c r="D1277" s="679"/>
      <c r="E1277" s="665"/>
      <c r="F1277" s="665"/>
      <c r="S1277" s="660"/>
      <c r="T1277" s="660" t="str">
        <f t="shared" si="115"/>
        <v/>
      </c>
      <c r="U1277" s="660" t="str">
        <f t="shared" si="116"/>
        <v/>
      </c>
      <c r="V1277" s="660" t="str">
        <f t="shared" si="117"/>
        <v/>
      </c>
      <c r="W1277" s="660" t="str">
        <f t="shared" si="118"/>
        <v/>
      </c>
      <c r="X1277" s="660" t="str">
        <f t="shared" si="119"/>
        <v/>
      </c>
      <c r="Y1277" s="660" t="str">
        <f t="shared" si="120"/>
        <v/>
      </c>
    </row>
    <row r="1278" spans="1:25" ht="16" x14ac:dyDescent="0.2">
      <c r="A1278" s="679"/>
      <c r="B1278" s="679"/>
      <c r="C1278" s="679"/>
      <c r="D1278" s="679"/>
      <c r="E1278" s="665"/>
      <c r="F1278" s="665"/>
      <c r="S1278" s="660"/>
      <c r="T1278" s="660" t="str">
        <f t="shared" si="115"/>
        <v/>
      </c>
      <c r="U1278" s="660" t="str">
        <f t="shared" si="116"/>
        <v/>
      </c>
      <c r="V1278" s="660" t="str">
        <f t="shared" si="117"/>
        <v/>
      </c>
      <c r="W1278" s="660" t="str">
        <f t="shared" si="118"/>
        <v/>
      </c>
      <c r="X1278" s="660" t="str">
        <f t="shared" si="119"/>
        <v/>
      </c>
      <c r="Y1278" s="660" t="str">
        <f t="shared" si="120"/>
        <v/>
      </c>
    </row>
    <row r="1279" spans="1:25" ht="16" x14ac:dyDescent="0.2">
      <c r="A1279" s="679"/>
      <c r="B1279" s="679"/>
      <c r="C1279" s="679"/>
      <c r="D1279" s="679"/>
      <c r="E1279" s="665"/>
      <c r="F1279" s="665"/>
      <c r="S1279" s="660"/>
      <c r="T1279" s="660" t="str">
        <f t="shared" si="115"/>
        <v/>
      </c>
      <c r="U1279" s="660" t="str">
        <f t="shared" si="116"/>
        <v/>
      </c>
      <c r="V1279" s="660" t="str">
        <f t="shared" si="117"/>
        <v/>
      </c>
      <c r="W1279" s="660" t="str">
        <f t="shared" si="118"/>
        <v/>
      </c>
      <c r="X1279" s="660" t="str">
        <f t="shared" si="119"/>
        <v/>
      </c>
      <c r="Y1279" s="660" t="str">
        <f t="shared" si="120"/>
        <v/>
      </c>
    </row>
    <row r="1280" spans="1:25" ht="16" x14ac:dyDescent="0.2">
      <c r="A1280" s="679"/>
      <c r="B1280" s="679"/>
      <c r="C1280" s="679"/>
      <c r="D1280" s="679"/>
      <c r="E1280" s="665"/>
      <c r="F1280" s="665"/>
      <c r="S1280" s="660"/>
      <c r="T1280" s="660" t="str">
        <f t="shared" si="115"/>
        <v/>
      </c>
      <c r="U1280" s="660" t="str">
        <f t="shared" si="116"/>
        <v/>
      </c>
      <c r="V1280" s="660" t="str">
        <f t="shared" si="117"/>
        <v/>
      </c>
      <c r="W1280" s="660" t="str">
        <f t="shared" si="118"/>
        <v/>
      </c>
      <c r="X1280" s="660" t="str">
        <f t="shared" si="119"/>
        <v/>
      </c>
      <c r="Y1280" s="660" t="str">
        <f t="shared" si="120"/>
        <v/>
      </c>
    </row>
    <row r="1281" spans="1:25" ht="16" x14ac:dyDescent="0.2">
      <c r="A1281" s="679"/>
      <c r="B1281" s="679"/>
      <c r="C1281" s="679"/>
      <c r="D1281" s="679"/>
      <c r="E1281" s="665"/>
      <c r="F1281" s="665"/>
      <c r="S1281" s="660"/>
      <c r="T1281" s="660" t="str">
        <f t="shared" si="115"/>
        <v/>
      </c>
      <c r="U1281" s="660" t="str">
        <f t="shared" si="116"/>
        <v/>
      </c>
      <c r="V1281" s="660" t="str">
        <f t="shared" si="117"/>
        <v/>
      </c>
      <c r="W1281" s="660" t="str">
        <f t="shared" si="118"/>
        <v/>
      </c>
      <c r="X1281" s="660" t="str">
        <f t="shared" si="119"/>
        <v/>
      </c>
      <c r="Y1281" s="660" t="str">
        <f t="shared" si="120"/>
        <v/>
      </c>
    </row>
    <row r="1282" spans="1:25" ht="16" x14ac:dyDescent="0.2">
      <c r="A1282" s="679"/>
      <c r="B1282" s="679"/>
      <c r="C1282" s="679"/>
      <c r="D1282" s="679"/>
      <c r="E1282" s="665"/>
      <c r="F1282" s="665"/>
      <c r="S1282" s="660"/>
      <c r="T1282" s="660" t="str">
        <f t="shared" si="115"/>
        <v/>
      </c>
      <c r="U1282" s="660" t="str">
        <f t="shared" si="116"/>
        <v/>
      </c>
      <c r="V1282" s="660" t="str">
        <f t="shared" si="117"/>
        <v/>
      </c>
      <c r="W1282" s="660" t="str">
        <f t="shared" si="118"/>
        <v/>
      </c>
      <c r="X1282" s="660" t="str">
        <f t="shared" si="119"/>
        <v/>
      </c>
      <c r="Y1282" s="660" t="str">
        <f t="shared" si="120"/>
        <v/>
      </c>
    </row>
    <row r="1283" spans="1:25" ht="16" x14ac:dyDescent="0.2">
      <c r="A1283" s="679"/>
      <c r="B1283" s="679"/>
      <c r="C1283" s="679"/>
      <c r="D1283" s="679"/>
      <c r="E1283" s="665"/>
      <c r="F1283" s="665"/>
      <c r="S1283" s="660"/>
      <c r="T1283" s="660" t="str">
        <f t="shared" si="115"/>
        <v/>
      </c>
      <c r="U1283" s="660" t="str">
        <f t="shared" si="116"/>
        <v/>
      </c>
      <c r="V1283" s="660" t="str">
        <f t="shared" si="117"/>
        <v/>
      </c>
      <c r="W1283" s="660" t="str">
        <f t="shared" si="118"/>
        <v/>
      </c>
      <c r="X1283" s="660" t="str">
        <f t="shared" si="119"/>
        <v/>
      </c>
      <c r="Y1283" s="660" t="str">
        <f t="shared" si="120"/>
        <v/>
      </c>
    </row>
    <row r="1284" spans="1:25" ht="16" x14ac:dyDescent="0.2">
      <c r="A1284" s="679"/>
      <c r="B1284" s="679"/>
      <c r="C1284" s="679"/>
      <c r="D1284" s="679"/>
      <c r="E1284" s="665"/>
      <c r="F1284" s="665"/>
      <c r="S1284" s="660"/>
      <c r="T1284" s="660" t="str">
        <f t="shared" ref="T1284:T1347" si="121">IF(LEN($A1284)&gt;=2,LEFT($A1284,6),"")</f>
        <v/>
      </c>
      <c r="U1284" s="660" t="str">
        <f t="shared" ref="U1284:U1347" si="122">IF(LEN($A1284)&gt;=2,LEFT($A1284,5),"")</f>
        <v/>
      </c>
      <c r="V1284" s="660" t="str">
        <f t="shared" ref="V1284:V1347" si="123">IF(LEN($A1284)&gt;=2,LEFT($A1284,4),"")</f>
        <v/>
      </c>
      <c r="W1284" s="660" t="str">
        <f t="shared" ref="W1284:W1347" si="124">IF(LEN($A1284)&gt;=2,LEFT($A1284,3),"")</f>
        <v/>
      </c>
      <c r="X1284" s="660" t="str">
        <f t="shared" ref="X1284:X1347" si="125">IF(LEN($A1284)&gt;=2,LEFT($A1284,2),"")</f>
        <v/>
      </c>
      <c r="Y1284" s="660" t="str">
        <f t="shared" ref="Y1284:Y1347" si="126">IF(LEN($A1284)&gt;=2,LEFT($A1284,1),"")</f>
        <v/>
      </c>
    </row>
    <row r="1285" spans="1:25" ht="16" x14ac:dyDescent="0.2">
      <c r="A1285" s="679"/>
      <c r="B1285" s="679"/>
      <c r="C1285" s="679"/>
      <c r="D1285" s="679"/>
      <c r="E1285" s="665"/>
      <c r="F1285" s="665"/>
      <c r="S1285" s="660"/>
      <c r="T1285" s="660" t="str">
        <f t="shared" si="121"/>
        <v/>
      </c>
      <c r="U1285" s="660" t="str">
        <f t="shared" si="122"/>
        <v/>
      </c>
      <c r="V1285" s="660" t="str">
        <f t="shared" si="123"/>
        <v/>
      </c>
      <c r="W1285" s="660" t="str">
        <f t="shared" si="124"/>
        <v/>
      </c>
      <c r="X1285" s="660" t="str">
        <f t="shared" si="125"/>
        <v/>
      </c>
      <c r="Y1285" s="660" t="str">
        <f t="shared" si="126"/>
        <v/>
      </c>
    </row>
    <row r="1286" spans="1:25" ht="16" x14ac:dyDescent="0.2">
      <c r="A1286" s="679"/>
      <c r="B1286" s="679"/>
      <c r="C1286" s="679"/>
      <c r="D1286" s="679"/>
      <c r="E1286" s="665"/>
      <c r="F1286" s="665"/>
      <c r="S1286" s="660"/>
      <c r="T1286" s="660" t="str">
        <f t="shared" si="121"/>
        <v/>
      </c>
      <c r="U1286" s="660" t="str">
        <f t="shared" si="122"/>
        <v/>
      </c>
      <c r="V1286" s="660" t="str">
        <f t="shared" si="123"/>
        <v/>
      </c>
      <c r="W1286" s="660" t="str">
        <f t="shared" si="124"/>
        <v/>
      </c>
      <c r="X1286" s="660" t="str">
        <f t="shared" si="125"/>
        <v/>
      </c>
      <c r="Y1286" s="660" t="str">
        <f t="shared" si="126"/>
        <v/>
      </c>
    </row>
    <row r="1287" spans="1:25" ht="16" x14ac:dyDescent="0.2">
      <c r="A1287" s="679"/>
      <c r="B1287" s="679"/>
      <c r="C1287" s="679"/>
      <c r="D1287" s="679"/>
      <c r="E1287" s="665"/>
      <c r="F1287" s="665"/>
      <c r="S1287" s="660"/>
      <c r="T1287" s="660" t="str">
        <f t="shared" si="121"/>
        <v/>
      </c>
      <c r="U1287" s="660" t="str">
        <f t="shared" si="122"/>
        <v/>
      </c>
      <c r="V1287" s="660" t="str">
        <f t="shared" si="123"/>
        <v/>
      </c>
      <c r="W1287" s="660" t="str">
        <f t="shared" si="124"/>
        <v/>
      </c>
      <c r="X1287" s="660" t="str">
        <f t="shared" si="125"/>
        <v/>
      </c>
      <c r="Y1287" s="660" t="str">
        <f t="shared" si="126"/>
        <v/>
      </c>
    </row>
    <row r="1288" spans="1:25" ht="16" x14ac:dyDescent="0.2">
      <c r="A1288" s="679"/>
      <c r="B1288" s="679"/>
      <c r="C1288" s="679"/>
      <c r="D1288" s="679"/>
      <c r="E1288" s="665"/>
      <c r="F1288" s="665"/>
      <c r="S1288" s="660"/>
      <c r="T1288" s="660" t="str">
        <f t="shared" si="121"/>
        <v/>
      </c>
      <c r="U1288" s="660" t="str">
        <f t="shared" si="122"/>
        <v/>
      </c>
      <c r="V1288" s="660" t="str">
        <f t="shared" si="123"/>
        <v/>
      </c>
      <c r="W1288" s="660" t="str">
        <f t="shared" si="124"/>
        <v/>
      </c>
      <c r="X1288" s="660" t="str">
        <f t="shared" si="125"/>
        <v/>
      </c>
      <c r="Y1288" s="660" t="str">
        <f t="shared" si="126"/>
        <v/>
      </c>
    </row>
    <row r="1289" spans="1:25" ht="16" x14ac:dyDescent="0.2">
      <c r="A1289" s="679"/>
      <c r="B1289" s="679"/>
      <c r="C1289" s="679"/>
      <c r="D1289" s="679"/>
      <c r="E1289" s="665"/>
      <c r="F1289" s="665"/>
      <c r="S1289" s="660"/>
      <c r="T1289" s="660" t="str">
        <f t="shared" si="121"/>
        <v/>
      </c>
      <c r="U1289" s="660" t="str">
        <f t="shared" si="122"/>
        <v/>
      </c>
      <c r="V1289" s="660" t="str">
        <f t="shared" si="123"/>
        <v/>
      </c>
      <c r="W1289" s="660" t="str">
        <f t="shared" si="124"/>
        <v/>
      </c>
      <c r="X1289" s="660" t="str">
        <f t="shared" si="125"/>
        <v/>
      </c>
      <c r="Y1289" s="660" t="str">
        <f t="shared" si="126"/>
        <v/>
      </c>
    </row>
    <row r="1290" spans="1:25" ht="16" x14ac:dyDescent="0.2">
      <c r="A1290" s="679"/>
      <c r="B1290" s="679"/>
      <c r="C1290" s="679"/>
      <c r="D1290" s="679"/>
      <c r="E1290" s="665"/>
      <c r="F1290" s="665"/>
      <c r="S1290" s="660"/>
      <c r="T1290" s="660" t="str">
        <f t="shared" si="121"/>
        <v/>
      </c>
      <c r="U1290" s="660" t="str">
        <f t="shared" si="122"/>
        <v/>
      </c>
      <c r="V1290" s="660" t="str">
        <f t="shared" si="123"/>
        <v/>
      </c>
      <c r="W1290" s="660" t="str">
        <f t="shared" si="124"/>
        <v/>
      </c>
      <c r="X1290" s="660" t="str">
        <f t="shared" si="125"/>
        <v/>
      </c>
      <c r="Y1290" s="660" t="str">
        <f t="shared" si="126"/>
        <v/>
      </c>
    </row>
    <row r="1291" spans="1:25" ht="16" x14ac:dyDescent="0.2">
      <c r="A1291" s="679"/>
      <c r="B1291" s="679"/>
      <c r="C1291" s="679"/>
      <c r="D1291" s="679"/>
      <c r="E1291" s="665"/>
      <c r="F1291" s="665"/>
      <c r="S1291" s="660"/>
      <c r="T1291" s="660" t="str">
        <f t="shared" si="121"/>
        <v/>
      </c>
      <c r="U1291" s="660" t="str">
        <f t="shared" si="122"/>
        <v/>
      </c>
      <c r="V1291" s="660" t="str">
        <f t="shared" si="123"/>
        <v/>
      </c>
      <c r="W1291" s="660" t="str">
        <f t="shared" si="124"/>
        <v/>
      </c>
      <c r="X1291" s="660" t="str">
        <f t="shared" si="125"/>
        <v/>
      </c>
      <c r="Y1291" s="660" t="str">
        <f t="shared" si="126"/>
        <v/>
      </c>
    </row>
    <row r="1292" spans="1:25" ht="16" x14ac:dyDescent="0.2">
      <c r="A1292" s="679"/>
      <c r="B1292" s="679"/>
      <c r="C1292" s="679"/>
      <c r="D1292" s="679"/>
      <c r="E1292" s="665"/>
      <c r="F1292" s="665"/>
      <c r="S1292" s="660"/>
      <c r="T1292" s="660" t="str">
        <f t="shared" si="121"/>
        <v/>
      </c>
      <c r="U1292" s="660" t="str">
        <f t="shared" si="122"/>
        <v/>
      </c>
      <c r="V1292" s="660" t="str">
        <f t="shared" si="123"/>
        <v/>
      </c>
      <c r="W1292" s="660" t="str">
        <f t="shared" si="124"/>
        <v/>
      </c>
      <c r="X1292" s="660" t="str">
        <f t="shared" si="125"/>
        <v/>
      </c>
      <c r="Y1292" s="660" t="str">
        <f t="shared" si="126"/>
        <v/>
      </c>
    </row>
    <row r="1293" spans="1:25" ht="16" x14ac:dyDescent="0.2">
      <c r="A1293" s="679"/>
      <c r="B1293" s="679"/>
      <c r="C1293" s="679"/>
      <c r="D1293" s="679"/>
      <c r="E1293" s="665"/>
      <c r="F1293" s="665"/>
      <c r="S1293" s="660"/>
      <c r="T1293" s="660" t="str">
        <f t="shared" si="121"/>
        <v/>
      </c>
      <c r="U1293" s="660" t="str">
        <f t="shared" si="122"/>
        <v/>
      </c>
      <c r="V1293" s="660" t="str">
        <f t="shared" si="123"/>
        <v/>
      </c>
      <c r="W1293" s="660" t="str">
        <f t="shared" si="124"/>
        <v/>
      </c>
      <c r="X1293" s="660" t="str">
        <f t="shared" si="125"/>
        <v/>
      </c>
      <c r="Y1293" s="660" t="str">
        <f t="shared" si="126"/>
        <v/>
      </c>
    </row>
    <row r="1294" spans="1:25" ht="16" x14ac:dyDescent="0.2">
      <c r="A1294" s="679"/>
      <c r="B1294" s="679"/>
      <c r="C1294" s="679"/>
      <c r="D1294" s="679"/>
      <c r="E1294" s="665"/>
      <c r="F1294" s="665"/>
      <c r="S1294" s="660"/>
      <c r="T1294" s="660" t="str">
        <f t="shared" si="121"/>
        <v/>
      </c>
      <c r="U1294" s="660" t="str">
        <f t="shared" si="122"/>
        <v/>
      </c>
      <c r="V1294" s="660" t="str">
        <f t="shared" si="123"/>
        <v/>
      </c>
      <c r="W1294" s="660" t="str">
        <f t="shared" si="124"/>
        <v/>
      </c>
      <c r="X1294" s="660" t="str">
        <f t="shared" si="125"/>
        <v/>
      </c>
      <c r="Y1294" s="660" t="str">
        <f t="shared" si="126"/>
        <v/>
      </c>
    </row>
    <row r="1295" spans="1:25" ht="16" x14ac:dyDescent="0.2">
      <c r="A1295" s="679"/>
      <c r="B1295" s="679"/>
      <c r="C1295" s="679"/>
      <c r="D1295" s="679"/>
      <c r="E1295" s="665"/>
      <c r="F1295" s="665"/>
      <c r="S1295" s="660"/>
      <c r="T1295" s="660" t="str">
        <f t="shared" si="121"/>
        <v/>
      </c>
      <c r="U1295" s="660" t="str">
        <f t="shared" si="122"/>
        <v/>
      </c>
      <c r="V1295" s="660" t="str">
        <f t="shared" si="123"/>
        <v/>
      </c>
      <c r="W1295" s="660" t="str">
        <f t="shared" si="124"/>
        <v/>
      </c>
      <c r="X1295" s="660" t="str">
        <f t="shared" si="125"/>
        <v/>
      </c>
      <c r="Y1295" s="660" t="str">
        <f t="shared" si="126"/>
        <v/>
      </c>
    </row>
    <row r="1296" spans="1:25" ht="16" x14ac:dyDescent="0.2">
      <c r="A1296" s="679"/>
      <c r="B1296" s="679"/>
      <c r="C1296" s="679"/>
      <c r="D1296" s="679"/>
      <c r="E1296" s="665"/>
      <c r="F1296" s="665"/>
      <c r="S1296" s="660"/>
      <c r="T1296" s="660" t="str">
        <f t="shared" si="121"/>
        <v/>
      </c>
      <c r="U1296" s="660" t="str">
        <f t="shared" si="122"/>
        <v/>
      </c>
      <c r="V1296" s="660" t="str">
        <f t="shared" si="123"/>
        <v/>
      </c>
      <c r="W1296" s="660" t="str">
        <f t="shared" si="124"/>
        <v/>
      </c>
      <c r="X1296" s="660" t="str">
        <f t="shared" si="125"/>
        <v/>
      </c>
      <c r="Y1296" s="660" t="str">
        <f t="shared" si="126"/>
        <v/>
      </c>
    </row>
    <row r="1297" spans="1:25" ht="16" x14ac:dyDescent="0.2">
      <c r="A1297" s="679"/>
      <c r="B1297" s="679"/>
      <c r="C1297" s="679"/>
      <c r="D1297" s="679"/>
      <c r="E1297" s="665"/>
      <c r="F1297" s="665"/>
      <c r="S1297" s="660"/>
      <c r="T1297" s="660" t="str">
        <f t="shared" si="121"/>
        <v/>
      </c>
      <c r="U1297" s="660" t="str">
        <f t="shared" si="122"/>
        <v/>
      </c>
      <c r="V1297" s="660" t="str">
        <f t="shared" si="123"/>
        <v/>
      </c>
      <c r="W1297" s="660" t="str">
        <f t="shared" si="124"/>
        <v/>
      </c>
      <c r="X1297" s="660" t="str">
        <f t="shared" si="125"/>
        <v/>
      </c>
      <c r="Y1297" s="660" t="str">
        <f t="shared" si="126"/>
        <v/>
      </c>
    </row>
    <row r="1298" spans="1:25" ht="16" x14ac:dyDescent="0.2">
      <c r="A1298" s="679"/>
      <c r="B1298" s="679"/>
      <c r="C1298" s="679"/>
      <c r="D1298" s="679"/>
      <c r="E1298" s="665"/>
      <c r="F1298" s="665"/>
      <c r="S1298" s="660"/>
      <c r="T1298" s="660" t="str">
        <f t="shared" si="121"/>
        <v/>
      </c>
      <c r="U1298" s="660" t="str">
        <f t="shared" si="122"/>
        <v/>
      </c>
      <c r="V1298" s="660" t="str">
        <f t="shared" si="123"/>
        <v/>
      </c>
      <c r="W1298" s="660" t="str">
        <f t="shared" si="124"/>
        <v/>
      </c>
      <c r="X1298" s="660" t="str">
        <f t="shared" si="125"/>
        <v/>
      </c>
      <c r="Y1298" s="660" t="str">
        <f t="shared" si="126"/>
        <v/>
      </c>
    </row>
    <row r="1299" spans="1:25" ht="16" x14ac:dyDescent="0.2">
      <c r="A1299" s="679"/>
      <c r="B1299" s="679"/>
      <c r="C1299" s="679"/>
      <c r="D1299" s="679"/>
      <c r="E1299" s="665"/>
      <c r="F1299" s="665"/>
      <c r="S1299" s="660"/>
      <c r="T1299" s="660" t="str">
        <f t="shared" si="121"/>
        <v/>
      </c>
      <c r="U1299" s="660" t="str">
        <f t="shared" si="122"/>
        <v/>
      </c>
      <c r="V1299" s="660" t="str">
        <f t="shared" si="123"/>
        <v/>
      </c>
      <c r="W1299" s="660" t="str">
        <f t="shared" si="124"/>
        <v/>
      </c>
      <c r="X1299" s="660" t="str">
        <f t="shared" si="125"/>
        <v/>
      </c>
      <c r="Y1299" s="660" t="str">
        <f t="shared" si="126"/>
        <v/>
      </c>
    </row>
    <row r="1300" spans="1:25" ht="16" x14ac:dyDescent="0.2">
      <c r="A1300" s="679"/>
      <c r="B1300" s="679"/>
      <c r="C1300" s="679"/>
      <c r="D1300" s="679"/>
      <c r="E1300" s="665"/>
      <c r="F1300" s="665"/>
      <c r="S1300" s="660"/>
      <c r="T1300" s="660" t="str">
        <f t="shared" si="121"/>
        <v/>
      </c>
      <c r="U1300" s="660" t="str">
        <f t="shared" si="122"/>
        <v/>
      </c>
      <c r="V1300" s="660" t="str">
        <f t="shared" si="123"/>
        <v/>
      </c>
      <c r="W1300" s="660" t="str">
        <f t="shared" si="124"/>
        <v/>
      </c>
      <c r="X1300" s="660" t="str">
        <f t="shared" si="125"/>
        <v/>
      </c>
      <c r="Y1300" s="660" t="str">
        <f t="shared" si="126"/>
        <v/>
      </c>
    </row>
    <row r="1301" spans="1:25" ht="16" x14ac:dyDescent="0.2">
      <c r="A1301" s="679"/>
      <c r="B1301" s="679"/>
      <c r="C1301" s="679"/>
      <c r="D1301" s="679"/>
      <c r="E1301" s="665"/>
      <c r="F1301" s="665"/>
      <c r="S1301" s="660"/>
      <c r="T1301" s="660" t="str">
        <f t="shared" si="121"/>
        <v/>
      </c>
      <c r="U1301" s="660" t="str">
        <f t="shared" si="122"/>
        <v/>
      </c>
      <c r="V1301" s="660" t="str">
        <f t="shared" si="123"/>
        <v/>
      </c>
      <c r="W1301" s="660" t="str">
        <f t="shared" si="124"/>
        <v/>
      </c>
      <c r="X1301" s="660" t="str">
        <f t="shared" si="125"/>
        <v/>
      </c>
      <c r="Y1301" s="660" t="str">
        <f t="shared" si="126"/>
        <v/>
      </c>
    </row>
    <row r="1302" spans="1:25" ht="16" x14ac:dyDescent="0.2">
      <c r="A1302" s="679"/>
      <c r="B1302" s="679"/>
      <c r="C1302" s="679"/>
      <c r="D1302" s="679"/>
      <c r="E1302" s="665"/>
      <c r="F1302" s="665"/>
      <c r="S1302" s="660"/>
      <c r="T1302" s="660" t="str">
        <f t="shared" si="121"/>
        <v/>
      </c>
      <c r="U1302" s="660" t="str">
        <f t="shared" si="122"/>
        <v/>
      </c>
      <c r="V1302" s="660" t="str">
        <f t="shared" si="123"/>
        <v/>
      </c>
      <c r="W1302" s="660" t="str">
        <f t="shared" si="124"/>
        <v/>
      </c>
      <c r="X1302" s="660" t="str">
        <f t="shared" si="125"/>
        <v/>
      </c>
      <c r="Y1302" s="660" t="str">
        <f t="shared" si="126"/>
        <v/>
      </c>
    </row>
    <row r="1303" spans="1:25" ht="16" x14ac:dyDescent="0.2">
      <c r="A1303" s="679"/>
      <c r="B1303" s="679"/>
      <c r="C1303" s="679"/>
      <c r="D1303" s="679"/>
      <c r="E1303" s="665"/>
      <c r="F1303" s="665"/>
      <c r="S1303" s="660"/>
      <c r="T1303" s="660" t="str">
        <f t="shared" si="121"/>
        <v/>
      </c>
      <c r="U1303" s="660" t="str">
        <f t="shared" si="122"/>
        <v/>
      </c>
      <c r="V1303" s="660" t="str">
        <f t="shared" si="123"/>
        <v/>
      </c>
      <c r="W1303" s="660" t="str">
        <f t="shared" si="124"/>
        <v/>
      </c>
      <c r="X1303" s="660" t="str">
        <f t="shared" si="125"/>
        <v/>
      </c>
      <c r="Y1303" s="660" t="str">
        <f t="shared" si="126"/>
        <v/>
      </c>
    </row>
    <row r="1304" spans="1:25" ht="16" x14ac:dyDescent="0.2">
      <c r="A1304" s="679"/>
      <c r="B1304" s="679"/>
      <c r="C1304" s="679"/>
      <c r="D1304" s="679"/>
      <c r="E1304" s="665"/>
      <c r="F1304" s="665"/>
      <c r="S1304" s="660"/>
      <c r="T1304" s="660" t="str">
        <f t="shared" si="121"/>
        <v/>
      </c>
      <c r="U1304" s="660" t="str">
        <f t="shared" si="122"/>
        <v/>
      </c>
      <c r="V1304" s="660" t="str">
        <f t="shared" si="123"/>
        <v/>
      </c>
      <c r="W1304" s="660" t="str">
        <f t="shared" si="124"/>
        <v/>
      </c>
      <c r="X1304" s="660" t="str">
        <f t="shared" si="125"/>
        <v/>
      </c>
      <c r="Y1304" s="660" t="str">
        <f t="shared" si="126"/>
        <v/>
      </c>
    </row>
    <row r="1305" spans="1:25" ht="16" x14ac:dyDescent="0.2">
      <c r="A1305" s="679"/>
      <c r="B1305" s="679"/>
      <c r="C1305" s="679"/>
      <c r="D1305" s="679"/>
      <c r="E1305" s="665"/>
      <c r="F1305" s="665"/>
      <c r="S1305" s="660"/>
      <c r="T1305" s="660" t="str">
        <f t="shared" si="121"/>
        <v/>
      </c>
      <c r="U1305" s="660" t="str">
        <f t="shared" si="122"/>
        <v/>
      </c>
      <c r="V1305" s="660" t="str">
        <f t="shared" si="123"/>
        <v/>
      </c>
      <c r="W1305" s="660" t="str">
        <f t="shared" si="124"/>
        <v/>
      </c>
      <c r="X1305" s="660" t="str">
        <f t="shared" si="125"/>
        <v/>
      </c>
      <c r="Y1305" s="660" t="str">
        <f t="shared" si="126"/>
        <v/>
      </c>
    </row>
    <row r="1306" spans="1:25" ht="16" x14ac:dyDescent="0.2">
      <c r="A1306" s="679"/>
      <c r="B1306" s="679"/>
      <c r="C1306" s="679"/>
      <c r="D1306" s="679"/>
      <c r="E1306" s="665"/>
      <c r="F1306" s="665"/>
      <c r="S1306" s="660"/>
      <c r="T1306" s="660" t="str">
        <f t="shared" si="121"/>
        <v/>
      </c>
      <c r="U1306" s="660" t="str">
        <f t="shared" si="122"/>
        <v/>
      </c>
      <c r="V1306" s="660" t="str">
        <f t="shared" si="123"/>
        <v/>
      </c>
      <c r="W1306" s="660" t="str">
        <f t="shared" si="124"/>
        <v/>
      </c>
      <c r="X1306" s="660" t="str">
        <f t="shared" si="125"/>
        <v/>
      </c>
      <c r="Y1306" s="660" t="str">
        <f t="shared" si="126"/>
        <v/>
      </c>
    </row>
    <row r="1307" spans="1:25" ht="16" x14ac:dyDescent="0.2">
      <c r="A1307" s="679"/>
      <c r="B1307" s="679"/>
      <c r="C1307" s="679"/>
      <c r="D1307" s="679"/>
      <c r="E1307" s="665"/>
      <c r="F1307" s="665"/>
      <c r="S1307" s="660"/>
      <c r="T1307" s="660" t="str">
        <f t="shared" si="121"/>
        <v/>
      </c>
      <c r="U1307" s="660" t="str">
        <f t="shared" si="122"/>
        <v/>
      </c>
      <c r="V1307" s="660" t="str">
        <f t="shared" si="123"/>
        <v/>
      </c>
      <c r="W1307" s="660" t="str">
        <f t="shared" si="124"/>
        <v/>
      </c>
      <c r="X1307" s="660" t="str">
        <f t="shared" si="125"/>
        <v/>
      </c>
      <c r="Y1307" s="660" t="str">
        <f t="shared" si="126"/>
        <v/>
      </c>
    </row>
    <row r="1308" spans="1:25" ht="16" x14ac:dyDescent="0.2">
      <c r="A1308" s="679"/>
      <c r="B1308" s="679"/>
      <c r="C1308" s="679"/>
      <c r="D1308" s="679"/>
      <c r="E1308" s="665"/>
      <c r="F1308" s="665"/>
      <c r="S1308" s="660"/>
      <c r="T1308" s="660" t="str">
        <f t="shared" si="121"/>
        <v/>
      </c>
      <c r="U1308" s="660" t="str">
        <f t="shared" si="122"/>
        <v/>
      </c>
      <c r="V1308" s="660" t="str">
        <f t="shared" si="123"/>
        <v/>
      </c>
      <c r="W1308" s="660" t="str">
        <f t="shared" si="124"/>
        <v/>
      </c>
      <c r="X1308" s="660" t="str">
        <f t="shared" si="125"/>
        <v/>
      </c>
      <c r="Y1308" s="660" t="str">
        <f t="shared" si="126"/>
        <v/>
      </c>
    </row>
    <row r="1309" spans="1:25" ht="16" x14ac:dyDescent="0.2">
      <c r="A1309" s="679"/>
      <c r="B1309" s="679"/>
      <c r="C1309" s="679"/>
      <c r="D1309" s="679"/>
      <c r="E1309" s="665"/>
      <c r="F1309" s="665"/>
      <c r="S1309" s="660"/>
      <c r="T1309" s="660" t="str">
        <f t="shared" si="121"/>
        <v/>
      </c>
      <c r="U1309" s="660" t="str">
        <f t="shared" si="122"/>
        <v/>
      </c>
      <c r="V1309" s="660" t="str">
        <f t="shared" si="123"/>
        <v/>
      </c>
      <c r="W1309" s="660" t="str">
        <f t="shared" si="124"/>
        <v/>
      </c>
      <c r="X1309" s="660" t="str">
        <f t="shared" si="125"/>
        <v/>
      </c>
      <c r="Y1309" s="660" t="str">
        <f t="shared" si="126"/>
        <v/>
      </c>
    </row>
    <row r="1310" spans="1:25" ht="16" x14ac:dyDescent="0.2">
      <c r="A1310" s="679"/>
      <c r="B1310" s="679"/>
      <c r="C1310" s="679"/>
      <c r="D1310" s="679"/>
      <c r="E1310" s="665"/>
      <c r="F1310" s="665"/>
      <c r="S1310" s="660"/>
      <c r="T1310" s="660" t="str">
        <f t="shared" si="121"/>
        <v/>
      </c>
      <c r="U1310" s="660" t="str">
        <f t="shared" si="122"/>
        <v/>
      </c>
      <c r="V1310" s="660" t="str">
        <f t="shared" si="123"/>
        <v/>
      </c>
      <c r="W1310" s="660" t="str">
        <f t="shared" si="124"/>
        <v/>
      </c>
      <c r="X1310" s="660" t="str">
        <f t="shared" si="125"/>
        <v/>
      </c>
      <c r="Y1310" s="660" t="str">
        <f t="shared" si="126"/>
        <v/>
      </c>
    </row>
    <row r="1311" spans="1:25" ht="16" x14ac:dyDescent="0.2">
      <c r="A1311" s="679"/>
      <c r="B1311" s="679"/>
      <c r="C1311" s="679"/>
      <c r="D1311" s="679"/>
      <c r="E1311" s="665"/>
      <c r="F1311" s="665"/>
      <c r="S1311" s="660"/>
      <c r="T1311" s="660" t="str">
        <f t="shared" si="121"/>
        <v/>
      </c>
      <c r="U1311" s="660" t="str">
        <f t="shared" si="122"/>
        <v/>
      </c>
      <c r="V1311" s="660" t="str">
        <f t="shared" si="123"/>
        <v/>
      </c>
      <c r="W1311" s="660" t="str">
        <f t="shared" si="124"/>
        <v/>
      </c>
      <c r="X1311" s="660" t="str">
        <f t="shared" si="125"/>
        <v/>
      </c>
      <c r="Y1311" s="660" t="str">
        <f t="shared" si="126"/>
        <v/>
      </c>
    </row>
    <row r="1312" spans="1:25" ht="16" x14ac:dyDescent="0.2">
      <c r="A1312" s="679"/>
      <c r="B1312" s="679"/>
      <c r="C1312" s="679"/>
      <c r="D1312" s="679"/>
      <c r="E1312" s="665"/>
      <c r="F1312" s="665"/>
      <c r="S1312" s="660"/>
      <c r="T1312" s="660" t="str">
        <f t="shared" si="121"/>
        <v/>
      </c>
      <c r="U1312" s="660" t="str">
        <f t="shared" si="122"/>
        <v/>
      </c>
      <c r="V1312" s="660" t="str">
        <f t="shared" si="123"/>
        <v/>
      </c>
      <c r="W1312" s="660" t="str">
        <f t="shared" si="124"/>
        <v/>
      </c>
      <c r="X1312" s="660" t="str">
        <f t="shared" si="125"/>
        <v/>
      </c>
      <c r="Y1312" s="660" t="str">
        <f t="shared" si="126"/>
        <v/>
      </c>
    </row>
    <row r="1313" spans="1:25" ht="16" x14ac:dyDescent="0.2">
      <c r="A1313" s="679"/>
      <c r="B1313" s="679"/>
      <c r="C1313" s="679"/>
      <c r="D1313" s="679"/>
      <c r="E1313" s="665"/>
      <c r="F1313" s="665"/>
      <c r="S1313" s="660"/>
      <c r="T1313" s="660" t="str">
        <f t="shared" si="121"/>
        <v/>
      </c>
      <c r="U1313" s="660" t="str">
        <f t="shared" si="122"/>
        <v/>
      </c>
      <c r="V1313" s="660" t="str">
        <f t="shared" si="123"/>
        <v/>
      </c>
      <c r="W1313" s="660" t="str">
        <f t="shared" si="124"/>
        <v/>
      </c>
      <c r="X1313" s="660" t="str">
        <f t="shared" si="125"/>
        <v/>
      </c>
      <c r="Y1313" s="660" t="str">
        <f t="shared" si="126"/>
        <v/>
      </c>
    </row>
    <row r="1314" spans="1:25" ht="16" x14ac:dyDescent="0.2">
      <c r="A1314" s="679"/>
      <c r="B1314" s="679"/>
      <c r="C1314" s="679"/>
      <c r="D1314" s="679"/>
      <c r="E1314" s="665"/>
      <c r="F1314" s="665"/>
      <c r="S1314" s="660"/>
      <c r="T1314" s="660" t="str">
        <f t="shared" si="121"/>
        <v/>
      </c>
      <c r="U1314" s="660" t="str">
        <f t="shared" si="122"/>
        <v/>
      </c>
      <c r="V1314" s="660" t="str">
        <f t="shared" si="123"/>
        <v/>
      </c>
      <c r="W1314" s="660" t="str">
        <f t="shared" si="124"/>
        <v/>
      </c>
      <c r="X1314" s="660" t="str">
        <f t="shared" si="125"/>
        <v/>
      </c>
      <c r="Y1314" s="660" t="str">
        <f t="shared" si="126"/>
        <v/>
      </c>
    </row>
    <row r="1315" spans="1:25" ht="16" x14ac:dyDescent="0.2">
      <c r="A1315" s="679"/>
      <c r="B1315" s="679"/>
      <c r="C1315" s="679"/>
      <c r="D1315" s="679"/>
      <c r="E1315" s="665"/>
      <c r="F1315" s="665"/>
      <c r="S1315" s="660"/>
      <c r="T1315" s="660" t="str">
        <f t="shared" si="121"/>
        <v/>
      </c>
      <c r="U1315" s="660" t="str">
        <f t="shared" si="122"/>
        <v/>
      </c>
      <c r="V1315" s="660" t="str">
        <f t="shared" si="123"/>
        <v/>
      </c>
      <c r="W1315" s="660" t="str">
        <f t="shared" si="124"/>
        <v/>
      </c>
      <c r="X1315" s="660" t="str">
        <f t="shared" si="125"/>
        <v/>
      </c>
      <c r="Y1315" s="660" t="str">
        <f t="shared" si="126"/>
        <v/>
      </c>
    </row>
    <row r="1316" spans="1:25" ht="16" x14ac:dyDescent="0.2">
      <c r="A1316" s="679"/>
      <c r="B1316" s="679"/>
      <c r="C1316" s="679"/>
      <c r="D1316" s="679"/>
      <c r="E1316" s="665"/>
      <c r="F1316" s="665"/>
      <c r="S1316" s="660"/>
      <c r="T1316" s="660" t="str">
        <f t="shared" si="121"/>
        <v/>
      </c>
      <c r="U1316" s="660" t="str">
        <f t="shared" si="122"/>
        <v/>
      </c>
      <c r="V1316" s="660" t="str">
        <f t="shared" si="123"/>
        <v/>
      </c>
      <c r="W1316" s="660" t="str">
        <f t="shared" si="124"/>
        <v/>
      </c>
      <c r="X1316" s="660" t="str">
        <f t="shared" si="125"/>
        <v/>
      </c>
      <c r="Y1316" s="660" t="str">
        <f t="shared" si="126"/>
        <v/>
      </c>
    </row>
    <row r="1317" spans="1:25" ht="16" x14ac:dyDescent="0.2">
      <c r="A1317" s="679"/>
      <c r="B1317" s="679"/>
      <c r="C1317" s="679"/>
      <c r="D1317" s="679"/>
      <c r="E1317" s="665"/>
      <c r="F1317" s="665"/>
      <c r="S1317" s="660"/>
      <c r="T1317" s="660" t="str">
        <f t="shared" si="121"/>
        <v/>
      </c>
      <c r="U1317" s="660" t="str">
        <f t="shared" si="122"/>
        <v/>
      </c>
      <c r="V1317" s="660" t="str">
        <f t="shared" si="123"/>
        <v/>
      </c>
      <c r="W1317" s="660" t="str">
        <f t="shared" si="124"/>
        <v/>
      </c>
      <c r="X1317" s="660" t="str">
        <f t="shared" si="125"/>
        <v/>
      </c>
      <c r="Y1317" s="660" t="str">
        <f t="shared" si="126"/>
        <v/>
      </c>
    </row>
    <row r="1318" spans="1:25" ht="16" x14ac:dyDescent="0.2">
      <c r="A1318" s="679"/>
      <c r="B1318" s="679"/>
      <c r="C1318" s="679"/>
      <c r="D1318" s="679"/>
      <c r="E1318" s="665"/>
      <c r="F1318" s="665"/>
      <c r="S1318" s="660"/>
      <c r="T1318" s="660" t="str">
        <f t="shared" si="121"/>
        <v/>
      </c>
      <c r="U1318" s="660" t="str">
        <f t="shared" si="122"/>
        <v/>
      </c>
      <c r="V1318" s="660" t="str">
        <f t="shared" si="123"/>
        <v/>
      </c>
      <c r="W1318" s="660" t="str">
        <f t="shared" si="124"/>
        <v/>
      </c>
      <c r="X1318" s="660" t="str">
        <f t="shared" si="125"/>
        <v/>
      </c>
      <c r="Y1318" s="660" t="str">
        <f t="shared" si="126"/>
        <v/>
      </c>
    </row>
    <row r="1319" spans="1:25" ht="16" x14ac:dyDescent="0.2">
      <c r="A1319" s="679"/>
      <c r="B1319" s="679"/>
      <c r="C1319" s="679"/>
      <c r="D1319" s="679"/>
      <c r="E1319" s="665"/>
      <c r="F1319" s="665"/>
      <c r="S1319" s="660"/>
      <c r="T1319" s="660" t="str">
        <f t="shared" si="121"/>
        <v/>
      </c>
      <c r="U1319" s="660" t="str">
        <f t="shared" si="122"/>
        <v/>
      </c>
      <c r="V1319" s="660" t="str">
        <f t="shared" si="123"/>
        <v/>
      </c>
      <c r="W1319" s="660" t="str">
        <f t="shared" si="124"/>
        <v/>
      </c>
      <c r="X1319" s="660" t="str">
        <f t="shared" si="125"/>
        <v/>
      </c>
      <c r="Y1319" s="660" t="str">
        <f t="shared" si="126"/>
        <v/>
      </c>
    </row>
    <row r="1320" spans="1:25" ht="16" x14ac:dyDescent="0.2">
      <c r="A1320" s="679"/>
      <c r="B1320" s="679"/>
      <c r="C1320" s="679"/>
      <c r="D1320" s="679"/>
      <c r="E1320" s="665"/>
      <c r="F1320" s="665"/>
      <c r="S1320" s="660"/>
      <c r="T1320" s="660" t="str">
        <f t="shared" si="121"/>
        <v/>
      </c>
      <c r="U1320" s="660" t="str">
        <f t="shared" si="122"/>
        <v/>
      </c>
      <c r="V1320" s="660" t="str">
        <f t="shared" si="123"/>
        <v/>
      </c>
      <c r="W1320" s="660" t="str">
        <f t="shared" si="124"/>
        <v/>
      </c>
      <c r="X1320" s="660" t="str">
        <f t="shared" si="125"/>
        <v/>
      </c>
      <c r="Y1320" s="660" t="str">
        <f t="shared" si="126"/>
        <v/>
      </c>
    </row>
    <row r="1321" spans="1:25" ht="16" x14ac:dyDescent="0.2">
      <c r="A1321" s="679"/>
      <c r="B1321" s="679"/>
      <c r="C1321" s="679"/>
      <c r="D1321" s="679"/>
      <c r="E1321" s="665"/>
      <c r="F1321" s="665"/>
      <c r="S1321" s="660"/>
      <c r="T1321" s="660" t="str">
        <f t="shared" si="121"/>
        <v/>
      </c>
      <c r="U1321" s="660" t="str">
        <f t="shared" si="122"/>
        <v/>
      </c>
      <c r="V1321" s="660" t="str">
        <f t="shared" si="123"/>
        <v/>
      </c>
      <c r="W1321" s="660" t="str">
        <f t="shared" si="124"/>
        <v/>
      </c>
      <c r="X1321" s="660" t="str">
        <f t="shared" si="125"/>
        <v/>
      </c>
      <c r="Y1321" s="660" t="str">
        <f t="shared" si="126"/>
        <v/>
      </c>
    </row>
    <row r="1322" spans="1:25" ht="16" x14ac:dyDescent="0.2">
      <c r="A1322" s="679"/>
      <c r="B1322" s="679"/>
      <c r="C1322" s="679"/>
      <c r="D1322" s="679"/>
      <c r="E1322" s="665"/>
      <c r="F1322" s="665"/>
      <c r="S1322" s="660"/>
      <c r="T1322" s="660" t="str">
        <f t="shared" si="121"/>
        <v/>
      </c>
      <c r="U1322" s="660" t="str">
        <f t="shared" si="122"/>
        <v/>
      </c>
      <c r="V1322" s="660" t="str">
        <f t="shared" si="123"/>
        <v/>
      </c>
      <c r="W1322" s="660" t="str">
        <f t="shared" si="124"/>
        <v/>
      </c>
      <c r="X1322" s="660" t="str">
        <f t="shared" si="125"/>
        <v/>
      </c>
      <c r="Y1322" s="660" t="str">
        <f t="shared" si="126"/>
        <v/>
      </c>
    </row>
    <row r="1323" spans="1:25" ht="16" x14ac:dyDescent="0.2">
      <c r="A1323" s="679"/>
      <c r="B1323" s="679"/>
      <c r="C1323" s="679"/>
      <c r="D1323" s="679"/>
      <c r="E1323" s="665"/>
      <c r="F1323" s="665"/>
      <c r="S1323" s="660"/>
      <c r="T1323" s="660" t="str">
        <f t="shared" si="121"/>
        <v/>
      </c>
      <c r="U1323" s="660" t="str">
        <f t="shared" si="122"/>
        <v/>
      </c>
      <c r="V1323" s="660" t="str">
        <f t="shared" si="123"/>
        <v/>
      </c>
      <c r="W1323" s="660" t="str">
        <f t="shared" si="124"/>
        <v/>
      </c>
      <c r="X1323" s="660" t="str">
        <f t="shared" si="125"/>
        <v/>
      </c>
      <c r="Y1323" s="660" t="str">
        <f t="shared" si="126"/>
        <v/>
      </c>
    </row>
    <row r="1324" spans="1:25" ht="16" x14ac:dyDescent="0.2">
      <c r="A1324" s="679"/>
      <c r="B1324" s="679"/>
      <c r="C1324" s="679"/>
      <c r="D1324" s="679"/>
      <c r="E1324" s="665"/>
      <c r="F1324" s="665"/>
      <c r="S1324" s="660"/>
      <c r="T1324" s="660" t="str">
        <f t="shared" si="121"/>
        <v/>
      </c>
      <c r="U1324" s="660" t="str">
        <f t="shared" si="122"/>
        <v/>
      </c>
      <c r="V1324" s="660" t="str">
        <f t="shared" si="123"/>
        <v/>
      </c>
      <c r="W1324" s="660" t="str">
        <f t="shared" si="124"/>
        <v/>
      </c>
      <c r="X1324" s="660" t="str">
        <f t="shared" si="125"/>
        <v/>
      </c>
      <c r="Y1324" s="660" t="str">
        <f t="shared" si="126"/>
        <v/>
      </c>
    </row>
    <row r="1325" spans="1:25" ht="16" x14ac:dyDescent="0.2">
      <c r="A1325" s="679"/>
      <c r="B1325" s="679"/>
      <c r="C1325" s="679"/>
      <c r="D1325" s="679"/>
      <c r="E1325" s="665"/>
      <c r="F1325" s="665"/>
      <c r="S1325" s="660"/>
      <c r="T1325" s="660" t="str">
        <f t="shared" si="121"/>
        <v/>
      </c>
      <c r="U1325" s="660" t="str">
        <f t="shared" si="122"/>
        <v/>
      </c>
      <c r="V1325" s="660" t="str">
        <f t="shared" si="123"/>
        <v/>
      </c>
      <c r="W1325" s="660" t="str">
        <f t="shared" si="124"/>
        <v/>
      </c>
      <c r="X1325" s="660" t="str">
        <f t="shared" si="125"/>
        <v/>
      </c>
      <c r="Y1325" s="660" t="str">
        <f t="shared" si="126"/>
        <v/>
      </c>
    </row>
    <row r="1326" spans="1:25" ht="16" x14ac:dyDescent="0.2">
      <c r="A1326" s="679"/>
      <c r="B1326" s="679"/>
      <c r="C1326" s="679"/>
      <c r="D1326" s="679"/>
      <c r="E1326" s="665"/>
      <c r="F1326" s="665"/>
      <c r="S1326" s="660"/>
      <c r="T1326" s="660" t="str">
        <f t="shared" si="121"/>
        <v/>
      </c>
      <c r="U1326" s="660" t="str">
        <f t="shared" si="122"/>
        <v/>
      </c>
      <c r="V1326" s="660" t="str">
        <f t="shared" si="123"/>
        <v/>
      </c>
      <c r="W1326" s="660" t="str">
        <f t="shared" si="124"/>
        <v/>
      </c>
      <c r="X1326" s="660" t="str">
        <f t="shared" si="125"/>
        <v/>
      </c>
      <c r="Y1326" s="660" t="str">
        <f t="shared" si="126"/>
        <v/>
      </c>
    </row>
    <row r="1327" spans="1:25" ht="16" x14ac:dyDescent="0.2">
      <c r="A1327" s="679"/>
      <c r="B1327" s="679"/>
      <c r="C1327" s="679"/>
      <c r="D1327" s="679"/>
      <c r="E1327" s="665"/>
      <c r="F1327" s="665"/>
      <c r="S1327" s="660"/>
      <c r="T1327" s="660" t="str">
        <f t="shared" si="121"/>
        <v/>
      </c>
      <c r="U1327" s="660" t="str">
        <f t="shared" si="122"/>
        <v/>
      </c>
      <c r="V1327" s="660" t="str">
        <f t="shared" si="123"/>
        <v/>
      </c>
      <c r="W1327" s="660" t="str">
        <f t="shared" si="124"/>
        <v/>
      </c>
      <c r="X1327" s="660" t="str">
        <f t="shared" si="125"/>
        <v/>
      </c>
      <c r="Y1327" s="660" t="str">
        <f t="shared" si="126"/>
        <v/>
      </c>
    </row>
    <row r="1328" spans="1:25" ht="16" x14ac:dyDescent="0.2">
      <c r="A1328" s="679"/>
      <c r="B1328" s="679"/>
      <c r="C1328" s="679"/>
      <c r="D1328" s="679"/>
      <c r="E1328" s="665"/>
      <c r="F1328" s="665"/>
      <c r="S1328" s="660"/>
      <c r="T1328" s="660" t="str">
        <f t="shared" si="121"/>
        <v/>
      </c>
      <c r="U1328" s="660" t="str">
        <f t="shared" si="122"/>
        <v/>
      </c>
      <c r="V1328" s="660" t="str">
        <f t="shared" si="123"/>
        <v/>
      </c>
      <c r="W1328" s="660" t="str">
        <f t="shared" si="124"/>
        <v/>
      </c>
      <c r="X1328" s="660" t="str">
        <f t="shared" si="125"/>
        <v/>
      </c>
      <c r="Y1328" s="660" t="str">
        <f t="shared" si="126"/>
        <v/>
      </c>
    </row>
    <row r="1329" spans="1:25" ht="16" x14ac:dyDescent="0.2">
      <c r="A1329" s="679"/>
      <c r="B1329" s="679"/>
      <c r="C1329" s="679"/>
      <c r="D1329" s="679"/>
      <c r="E1329" s="665"/>
      <c r="F1329" s="665"/>
      <c r="S1329" s="660"/>
      <c r="T1329" s="660" t="str">
        <f t="shared" si="121"/>
        <v/>
      </c>
      <c r="U1329" s="660" t="str">
        <f t="shared" si="122"/>
        <v/>
      </c>
      <c r="V1329" s="660" t="str">
        <f t="shared" si="123"/>
        <v/>
      </c>
      <c r="W1329" s="660" t="str">
        <f t="shared" si="124"/>
        <v/>
      </c>
      <c r="X1329" s="660" t="str">
        <f t="shared" si="125"/>
        <v/>
      </c>
      <c r="Y1329" s="660" t="str">
        <f t="shared" si="126"/>
        <v/>
      </c>
    </row>
    <row r="1330" spans="1:25" ht="16" x14ac:dyDescent="0.2">
      <c r="A1330" s="679"/>
      <c r="B1330" s="679"/>
      <c r="C1330" s="679"/>
      <c r="D1330" s="679"/>
      <c r="E1330" s="665"/>
      <c r="F1330" s="665"/>
      <c r="S1330" s="660"/>
      <c r="T1330" s="660" t="str">
        <f t="shared" si="121"/>
        <v/>
      </c>
      <c r="U1330" s="660" t="str">
        <f t="shared" si="122"/>
        <v/>
      </c>
      <c r="V1330" s="660" t="str">
        <f t="shared" si="123"/>
        <v/>
      </c>
      <c r="W1330" s="660" t="str">
        <f t="shared" si="124"/>
        <v/>
      </c>
      <c r="X1330" s="660" t="str">
        <f t="shared" si="125"/>
        <v/>
      </c>
      <c r="Y1330" s="660" t="str">
        <f t="shared" si="126"/>
        <v/>
      </c>
    </row>
    <row r="1331" spans="1:25" ht="16" x14ac:dyDescent="0.2">
      <c r="A1331" s="679"/>
      <c r="B1331" s="679"/>
      <c r="C1331" s="679"/>
      <c r="D1331" s="679"/>
      <c r="E1331" s="665"/>
      <c r="F1331" s="665"/>
      <c r="S1331" s="660"/>
      <c r="T1331" s="660" t="str">
        <f t="shared" si="121"/>
        <v/>
      </c>
      <c r="U1331" s="660" t="str">
        <f t="shared" si="122"/>
        <v/>
      </c>
      <c r="V1331" s="660" t="str">
        <f t="shared" si="123"/>
        <v/>
      </c>
      <c r="W1331" s="660" t="str">
        <f t="shared" si="124"/>
        <v/>
      </c>
      <c r="X1331" s="660" t="str">
        <f t="shared" si="125"/>
        <v/>
      </c>
      <c r="Y1331" s="660" t="str">
        <f t="shared" si="126"/>
        <v/>
      </c>
    </row>
    <row r="1332" spans="1:25" ht="16" x14ac:dyDescent="0.2">
      <c r="A1332" s="679"/>
      <c r="B1332" s="679"/>
      <c r="C1332" s="679"/>
      <c r="D1332" s="679"/>
      <c r="E1332" s="665"/>
      <c r="F1332" s="665"/>
      <c r="S1332" s="660"/>
      <c r="T1332" s="660" t="str">
        <f t="shared" si="121"/>
        <v/>
      </c>
      <c r="U1332" s="660" t="str">
        <f t="shared" si="122"/>
        <v/>
      </c>
      <c r="V1332" s="660" t="str">
        <f t="shared" si="123"/>
        <v/>
      </c>
      <c r="W1332" s="660" t="str">
        <f t="shared" si="124"/>
        <v/>
      </c>
      <c r="X1332" s="660" t="str">
        <f t="shared" si="125"/>
        <v/>
      </c>
      <c r="Y1332" s="660" t="str">
        <f t="shared" si="126"/>
        <v/>
      </c>
    </row>
    <row r="1333" spans="1:25" ht="16" x14ac:dyDescent="0.2">
      <c r="A1333" s="679"/>
      <c r="B1333" s="679"/>
      <c r="C1333" s="679"/>
      <c r="D1333" s="679"/>
      <c r="E1333" s="665"/>
      <c r="F1333" s="665"/>
      <c r="S1333" s="660"/>
      <c r="T1333" s="660" t="str">
        <f t="shared" si="121"/>
        <v/>
      </c>
      <c r="U1333" s="660" t="str">
        <f t="shared" si="122"/>
        <v/>
      </c>
      <c r="V1333" s="660" t="str">
        <f t="shared" si="123"/>
        <v/>
      </c>
      <c r="W1333" s="660" t="str">
        <f t="shared" si="124"/>
        <v/>
      </c>
      <c r="X1333" s="660" t="str">
        <f t="shared" si="125"/>
        <v/>
      </c>
      <c r="Y1333" s="660" t="str">
        <f t="shared" si="126"/>
        <v/>
      </c>
    </row>
    <row r="1334" spans="1:25" ht="16" x14ac:dyDescent="0.2">
      <c r="A1334" s="679"/>
      <c r="B1334" s="679"/>
      <c r="C1334" s="679"/>
      <c r="D1334" s="679"/>
      <c r="E1334" s="665"/>
      <c r="F1334" s="665"/>
      <c r="S1334" s="660"/>
      <c r="T1334" s="660" t="str">
        <f t="shared" si="121"/>
        <v/>
      </c>
      <c r="U1334" s="660" t="str">
        <f t="shared" si="122"/>
        <v/>
      </c>
      <c r="V1334" s="660" t="str">
        <f t="shared" si="123"/>
        <v/>
      </c>
      <c r="W1334" s="660" t="str">
        <f t="shared" si="124"/>
        <v/>
      </c>
      <c r="X1334" s="660" t="str">
        <f t="shared" si="125"/>
        <v/>
      </c>
      <c r="Y1334" s="660" t="str">
        <f t="shared" si="126"/>
        <v/>
      </c>
    </row>
    <row r="1335" spans="1:25" ht="16" x14ac:dyDescent="0.2">
      <c r="A1335" s="679"/>
      <c r="B1335" s="679"/>
      <c r="C1335" s="679"/>
      <c r="D1335" s="679"/>
      <c r="E1335" s="665"/>
      <c r="F1335" s="665"/>
      <c r="S1335" s="660"/>
      <c r="T1335" s="660" t="str">
        <f t="shared" si="121"/>
        <v/>
      </c>
      <c r="U1335" s="660" t="str">
        <f t="shared" si="122"/>
        <v/>
      </c>
      <c r="V1335" s="660" t="str">
        <f t="shared" si="123"/>
        <v/>
      </c>
      <c r="W1335" s="660" t="str">
        <f t="shared" si="124"/>
        <v/>
      </c>
      <c r="X1335" s="660" t="str">
        <f t="shared" si="125"/>
        <v/>
      </c>
      <c r="Y1335" s="660" t="str">
        <f t="shared" si="126"/>
        <v/>
      </c>
    </row>
    <row r="1336" spans="1:25" ht="16" x14ac:dyDescent="0.2">
      <c r="A1336" s="679"/>
      <c r="B1336" s="679"/>
      <c r="C1336" s="679"/>
      <c r="D1336" s="679"/>
      <c r="E1336" s="665"/>
      <c r="F1336" s="665"/>
      <c r="S1336" s="660"/>
      <c r="T1336" s="660" t="str">
        <f t="shared" si="121"/>
        <v/>
      </c>
      <c r="U1336" s="660" t="str">
        <f t="shared" si="122"/>
        <v/>
      </c>
      <c r="V1336" s="660" t="str">
        <f t="shared" si="123"/>
        <v/>
      </c>
      <c r="W1336" s="660" t="str">
        <f t="shared" si="124"/>
        <v/>
      </c>
      <c r="X1336" s="660" t="str">
        <f t="shared" si="125"/>
        <v/>
      </c>
      <c r="Y1336" s="660" t="str">
        <f t="shared" si="126"/>
        <v/>
      </c>
    </row>
    <row r="1337" spans="1:25" ht="16" x14ac:dyDescent="0.2">
      <c r="A1337" s="679"/>
      <c r="B1337" s="679"/>
      <c r="C1337" s="679"/>
      <c r="D1337" s="679"/>
      <c r="E1337" s="665"/>
      <c r="F1337" s="665"/>
      <c r="S1337" s="660"/>
      <c r="T1337" s="660" t="str">
        <f t="shared" si="121"/>
        <v/>
      </c>
      <c r="U1337" s="660" t="str">
        <f t="shared" si="122"/>
        <v/>
      </c>
      <c r="V1337" s="660" t="str">
        <f t="shared" si="123"/>
        <v/>
      </c>
      <c r="W1337" s="660" t="str">
        <f t="shared" si="124"/>
        <v/>
      </c>
      <c r="X1337" s="660" t="str">
        <f t="shared" si="125"/>
        <v/>
      </c>
      <c r="Y1337" s="660" t="str">
        <f t="shared" si="126"/>
        <v/>
      </c>
    </row>
    <row r="1338" spans="1:25" ht="16" x14ac:dyDescent="0.2">
      <c r="A1338" s="679"/>
      <c r="B1338" s="679"/>
      <c r="C1338" s="679"/>
      <c r="D1338" s="679"/>
      <c r="E1338" s="665"/>
      <c r="F1338" s="665"/>
      <c r="S1338" s="660"/>
      <c r="T1338" s="660" t="str">
        <f t="shared" si="121"/>
        <v/>
      </c>
      <c r="U1338" s="660" t="str">
        <f t="shared" si="122"/>
        <v/>
      </c>
      <c r="V1338" s="660" t="str">
        <f t="shared" si="123"/>
        <v/>
      </c>
      <c r="W1338" s="660" t="str">
        <f t="shared" si="124"/>
        <v/>
      </c>
      <c r="X1338" s="660" t="str">
        <f t="shared" si="125"/>
        <v/>
      </c>
      <c r="Y1338" s="660" t="str">
        <f t="shared" si="126"/>
        <v/>
      </c>
    </row>
    <row r="1339" spans="1:25" ht="16" x14ac:dyDescent="0.2">
      <c r="A1339" s="679"/>
      <c r="B1339" s="679"/>
      <c r="C1339" s="679"/>
      <c r="D1339" s="679"/>
      <c r="E1339" s="665"/>
      <c r="F1339" s="665"/>
      <c r="S1339" s="660"/>
      <c r="T1339" s="660" t="str">
        <f t="shared" si="121"/>
        <v/>
      </c>
      <c r="U1339" s="660" t="str">
        <f t="shared" si="122"/>
        <v/>
      </c>
      <c r="V1339" s="660" t="str">
        <f t="shared" si="123"/>
        <v/>
      </c>
      <c r="W1339" s="660" t="str">
        <f t="shared" si="124"/>
        <v/>
      </c>
      <c r="X1339" s="660" t="str">
        <f t="shared" si="125"/>
        <v/>
      </c>
      <c r="Y1339" s="660" t="str">
        <f t="shared" si="126"/>
        <v/>
      </c>
    </row>
    <row r="1340" spans="1:25" ht="16" x14ac:dyDescent="0.2">
      <c r="A1340" s="679"/>
      <c r="B1340" s="679"/>
      <c r="C1340" s="679"/>
      <c r="D1340" s="679"/>
      <c r="E1340" s="665"/>
      <c r="F1340" s="665"/>
      <c r="S1340" s="660"/>
      <c r="T1340" s="660" t="str">
        <f t="shared" si="121"/>
        <v/>
      </c>
      <c r="U1340" s="660" t="str">
        <f t="shared" si="122"/>
        <v/>
      </c>
      <c r="V1340" s="660" t="str">
        <f t="shared" si="123"/>
        <v/>
      </c>
      <c r="W1340" s="660" t="str">
        <f t="shared" si="124"/>
        <v/>
      </c>
      <c r="X1340" s="660" t="str">
        <f t="shared" si="125"/>
        <v/>
      </c>
      <c r="Y1340" s="660" t="str">
        <f t="shared" si="126"/>
        <v/>
      </c>
    </row>
    <row r="1341" spans="1:25" ht="16" x14ac:dyDescent="0.2">
      <c r="A1341" s="679"/>
      <c r="B1341" s="679"/>
      <c r="C1341" s="679"/>
      <c r="D1341" s="679"/>
      <c r="E1341" s="665"/>
      <c r="F1341" s="665"/>
      <c r="S1341" s="660"/>
      <c r="T1341" s="660" t="str">
        <f t="shared" si="121"/>
        <v/>
      </c>
      <c r="U1341" s="660" t="str">
        <f t="shared" si="122"/>
        <v/>
      </c>
      <c r="V1341" s="660" t="str">
        <f t="shared" si="123"/>
        <v/>
      </c>
      <c r="W1341" s="660" t="str">
        <f t="shared" si="124"/>
        <v/>
      </c>
      <c r="X1341" s="660" t="str">
        <f t="shared" si="125"/>
        <v/>
      </c>
      <c r="Y1341" s="660" t="str">
        <f t="shared" si="126"/>
        <v/>
      </c>
    </row>
    <row r="1342" spans="1:25" ht="16" x14ac:dyDescent="0.2">
      <c r="A1342" s="679"/>
      <c r="B1342" s="679"/>
      <c r="C1342" s="679"/>
      <c r="D1342" s="679"/>
      <c r="E1342" s="665"/>
      <c r="F1342" s="665"/>
      <c r="S1342" s="660"/>
      <c r="T1342" s="660" t="str">
        <f t="shared" si="121"/>
        <v/>
      </c>
      <c r="U1342" s="660" t="str">
        <f t="shared" si="122"/>
        <v/>
      </c>
      <c r="V1342" s="660" t="str">
        <f t="shared" si="123"/>
        <v/>
      </c>
      <c r="W1342" s="660" t="str">
        <f t="shared" si="124"/>
        <v/>
      </c>
      <c r="X1342" s="660" t="str">
        <f t="shared" si="125"/>
        <v/>
      </c>
      <c r="Y1342" s="660" t="str">
        <f t="shared" si="126"/>
        <v/>
      </c>
    </row>
    <row r="1343" spans="1:25" ht="16" x14ac:dyDescent="0.2">
      <c r="A1343" s="679"/>
      <c r="B1343" s="679"/>
      <c r="C1343" s="679"/>
      <c r="D1343" s="679"/>
      <c r="E1343" s="665"/>
      <c r="F1343" s="665"/>
      <c r="S1343" s="660"/>
      <c r="T1343" s="660" t="str">
        <f t="shared" si="121"/>
        <v/>
      </c>
      <c r="U1343" s="660" t="str">
        <f t="shared" si="122"/>
        <v/>
      </c>
      <c r="V1343" s="660" t="str">
        <f t="shared" si="123"/>
        <v/>
      </c>
      <c r="W1343" s="660" t="str">
        <f t="shared" si="124"/>
        <v/>
      </c>
      <c r="X1343" s="660" t="str">
        <f t="shared" si="125"/>
        <v/>
      </c>
      <c r="Y1343" s="660" t="str">
        <f t="shared" si="126"/>
        <v/>
      </c>
    </row>
    <row r="1344" spans="1:25" ht="16" x14ac:dyDescent="0.2">
      <c r="A1344" s="679"/>
      <c r="B1344" s="679"/>
      <c r="C1344" s="679"/>
      <c r="D1344" s="679"/>
      <c r="E1344" s="665"/>
      <c r="F1344" s="665"/>
      <c r="S1344" s="660"/>
      <c r="T1344" s="660" t="str">
        <f t="shared" si="121"/>
        <v/>
      </c>
      <c r="U1344" s="660" t="str">
        <f t="shared" si="122"/>
        <v/>
      </c>
      <c r="V1344" s="660" t="str">
        <f t="shared" si="123"/>
        <v/>
      </c>
      <c r="W1344" s="660" t="str">
        <f t="shared" si="124"/>
        <v/>
      </c>
      <c r="X1344" s="660" t="str">
        <f t="shared" si="125"/>
        <v/>
      </c>
      <c r="Y1344" s="660" t="str">
        <f t="shared" si="126"/>
        <v/>
      </c>
    </row>
    <row r="1345" spans="1:25" ht="16" x14ac:dyDescent="0.2">
      <c r="A1345" s="679"/>
      <c r="B1345" s="679"/>
      <c r="C1345" s="679"/>
      <c r="D1345" s="679"/>
      <c r="E1345" s="665"/>
      <c r="F1345" s="665"/>
      <c r="S1345" s="660"/>
      <c r="T1345" s="660" t="str">
        <f t="shared" si="121"/>
        <v/>
      </c>
      <c r="U1345" s="660" t="str">
        <f t="shared" si="122"/>
        <v/>
      </c>
      <c r="V1345" s="660" t="str">
        <f t="shared" si="123"/>
        <v/>
      </c>
      <c r="W1345" s="660" t="str">
        <f t="shared" si="124"/>
        <v/>
      </c>
      <c r="X1345" s="660" t="str">
        <f t="shared" si="125"/>
        <v/>
      </c>
      <c r="Y1345" s="660" t="str">
        <f t="shared" si="126"/>
        <v/>
      </c>
    </row>
    <row r="1346" spans="1:25" ht="16" x14ac:dyDescent="0.2">
      <c r="A1346" s="679"/>
      <c r="B1346" s="679"/>
      <c r="C1346" s="679"/>
      <c r="D1346" s="679"/>
      <c r="E1346" s="665"/>
      <c r="F1346" s="665"/>
      <c r="S1346" s="660"/>
      <c r="T1346" s="660" t="str">
        <f t="shared" si="121"/>
        <v/>
      </c>
      <c r="U1346" s="660" t="str">
        <f t="shared" si="122"/>
        <v/>
      </c>
      <c r="V1346" s="660" t="str">
        <f t="shared" si="123"/>
        <v/>
      </c>
      <c r="W1346" s="660" t="str">
        <f t="shared" si="124"/>
        <v/>
      </c>
      <c r="X1346" s="660" t="str">
        <f t="shared" si="125"/>
        <v/>
      </c>
      <c r="Y1346" s="660" t="str">
        <f t="shared" si="126"/>
        <v/>
      </c>
    </row>
    <row r="1347" spans="1:25" ht="16" x14ac:dyDescent="0.2">
      <c r="A1347" s="679"/>
      <c r="B1347" s="679"/>
      <c r="C1347" s="679"/>
      <c r="D1347" s="679"/>
      <c r="E1347" s="665"/>
      <c r="F1347" s="665"/>
      <c r="S1347" s="660"/>
      <c r="T1347" s="660" t="str">
        <f t="shared" si="121"/>
        <v/>
      </c>
      <c r="U1347" s="660" t="str">
        <f t="shared" si="122"/>
        <v/>
      </c>
      <c r="V1347" s="660" t="str">
        <f t="shared" si="123"/>
        <v/>
      </c>
      <c r="W1347" s="660" t="str">
        <f t="shared" si="124"/>
        <v/>
      </c>
      <c r="X1347" s="660" t="str">
        <f t="shared" si="125"/>
        <v/>
      </c>
      <c r="Y1347" s="660" t="str">
        <f t="shared" si="126"/>
        <v/>
      </c>
    </row>
    <row r="1348" spans="1:25" ht="16" x14ac:dyDescent="0.2">
      <c r="A1348" s="679"/>
      <c r="B1348" s="679"/>
      <c r="C1348" s="679"/>
      <c r="D1348" s="679"/>
      <c r="E1348" s="665"/>
      <c r="F1348" s="665"/>
      <c r="S1348" s="660"/>
      <c r="T1348" s="660" t="str">
        <f t="shared" ref="T1348:T1411" si="127">IF(LEN($A1348)&gt;=2,LEFT($A1348,6),"")</f>
        <v/>
      </c>
      <c r="U1348" s="660" t="str">
        <f t="shared" ref="U1348:U1411" si="128">IF(LEN($A1348)&gt;=2,LEFT($A1348,5),"")</f>
        <v/>
      </c>
      <c r="V1348" s="660" t="str">
        <f t="shared" ref="V1348:V1411" si="129">IF(LEN($A1348)&gt;=2,LEFT($A1348,4),"")</f>
        <v/>
      </c>
      <c r="W1348" s="660" t="str">
        <f t="shared" ref="W1348:W1411" si="130">IF(LEN($A1348)&gt;=2,LEFT($A1348,3),"")</f>
        <v/>
      </c>
      <c r="X1348" s="660" t="str">
        <f t="shared" ref="X1348:X1411" si="131">IF(LEN($A1348)&gt;=2,LEFT($A1348,2),"")</f>
        <v/>
      </c>
      <c r="Y1348" s="660" t="str">
        <f t="shared" ref="Y1348:Y1411" si="132">IF(LEN($A1348)&gt;=2,LEFT($A1348,1),"")</f>
        <v/>
      </c>
    </row>
    <row r="1349" spans="1:25" ht="16" x14ac:dyDescent="0.2">
      <c r="A1349" s="679"/>
      <c r="B1349" s="679"/>
      <c r="C1349" s="679"/>
      <c r="D1349" s="679"/>
      <c r="E1349" s="665"/>
      <c r="F1349" s="665"/>
      <c r="S1349" s="660"/>
      <c r="T1349" s="660" t="str">
        <f t="shared" si="127"/>
        <v/>
      </c>
      <c r="U1349" s="660" t="str">
        <f t="shared" si="128"/>
        <v/>
      </c>
      <c r="V1349" s="660" t="str">
        <f t="shared" si="129"/>
        <v/>
      </c>
      <c r="W1349" s="660" t="str">
        <f t="shared" si="130"/>
        <v/>
      </c>
      <c r="X1349" s="660" t="str">
        <f t="shared" si="131"/>
        <v/>
      </c>
      <c r="Y1349" s="660" t="str">
        <f t="shared" si="132"/>
        <v/>
      </c>
    </row>
    <row r="1350" spans="1:25" ht="16" x14ac:dyDescent="0.2">
      <c r="A1350" s="679"/>
      <c r="B1350" s="679"/>
      <c r="C1350" s="679"/>
      <c r="D1350" s="679"/>
      <c r="E1350" s="665"/>
      <c r="F1350" s="665"/>
      <c r="S1350" s="660"/>
      <c r="T1350" s="660" t="str">
        <f t="shared" si="127"/>
        <v/>
      </c>
      <c r="U1350" s="660" t="str">
        <f t="shared" si="128"/>
        <v/>
      </c>
      <c r="V1350" s="660" t="str">
        <f t="shared" si="129"/>
        <v/>
      </c>
      <c r="W1350" s="660" t="str">
        <f t="shared" si="130"/>
        <v/>
      </c>
      <c r="X1350" s="660" t="str">
        <f t="shared" si="131"/>
        <v/>
      </c>
      <c r="Y1350" s="660" t="str">
        <f t="shared" si="132"/>
        <v/>
      </c>
    </row>
    <row r="1351" spans="1:25" ht="16" x14ac:dyDescent="0.2">
      <c r="A1351" s="679"/>
      <c r="B1351" s="679"/>
      <c r="C1351" s="679"/>
      <c r="D1351" s="679"/>
      <c r="E1351" s="665"/>
      <c r="F1351" s="665"/>
      <c r="S1351" s="660"/>
      <c r="T1351" s="660" t="str">
        <f t="shared" si="127"/>
        <v/>
      </c>
      <c r="U1351" s="660" t="str">
        <f t="shared" si="128"/>
        <v/>
      </c>
      <c r="V1351" s="660" t="str">
        <f t="shared" si="129"/>
        <v/>
      </c>
      <c r="W1351" s="660" t="str">
        <f t="shared" si="130"/>
        <v/>
      </c>
      <c r="X1351" s="660" t="str">
        <f t="shared" si="131"/>
        <v/>
      </c>
      <c r="Y1351" s="660" t="str">
        <f t="shared" si="132"/>
        <v/>
      </c>
    </row>
    <row r="1352" spans="1:25" ht="16" x14ac:dyDescent="0.2">
      <c r="A1352" s="679"/>
      <c r="B1352" s="679"/>
      <c r="C1352" s="679"/>
      <c r="D1352" s="679"/>
      <c r="E1352" s="665"/>
      <c r="F1352" s="665"/>
      <c r="S1352" s="660"/>
      <c r="T1352" s="660" t="str">
        <f t="shared" si="127"/>
        <v/>
      </c>
      <c r="U1352" s="660" t="str">
        <f t="shared" si="128"/>
        <v/>
      </c>
      <c r="V1352" s="660" t="str">
        <f t="shared" si="129"/>
        <v/>
      </c>
      <c r="W1352" s="660" t="str">
        <f t="shared" si="130"/>
        <v/>
      </c>
      <c r="X1352" s="660" t="str">
        <f t="shared" si="131"/>
        <v/>
      </c>
      <c r="Y1352" s="660" t="str">
        <f t="shared" si="132"/>
        <v/>
      </c>
    </row>
    <row r="1353" spans="1:25" ht="16" x14ac:dyDescent="0.2">
      <c r="A1353" s="679"/>
      <c r="B1353" s="679"/>
      <c r="C1353" s="679"/>
      <c r="D1353" s="679"/>
      <c r="E1353" s="665"/>
      <c r="F1353" s="665"/>
      <c r="S1353" s="660"/>
      <c r="T1353" s="660" t="str">
        <f t="shared" si="127"/>
        <v/>
      </c>
      <c r="U1353" s="660" t="str">
        <f t="shared" si="128"/>
        <v/>
      </c>
      <c r="V1353" s="660" t="str">
        <f t="shared" si="129"/>
        <v/>
      </c>
      <c r="W1353" s="660" t="str">
        <f t="shared" si="130"/>
        <v/>
      </c>
      <c r="X1353" s="660" t="str">
        <f t="shared" si="131"/>
        <v/>
      </c>
      <c r="Y1353" s="660" t="str">
        <f t="shared" si="132"/>
        <v/>
      </c>
    </row>
    <row r="1354" spans="1:25" ht="16" x14ac:dyDescent="0.2">
      <c r="A1354" s="679"/>
      <c r="B1354" s="679"/>
      <c r="C1354" s="679"/>
      <c r="D1354" s="679"/>
      <c r="E1354" s="665"/>
      <c r="F1354" s="665"/>
      <c r="S1354" s="660"/>
      <c r="T1354" s="660" t="str">
        <f t="shared" si="127"/>
        <v/>
      </c>
      <c r="U1354" s="660" t="str">
        <f t="shared" si="128"/>
        <v/>
      </c>
      <c r="V1354" s="660" t="str">
        <f t="shared" si="129"/>
        <v/>
      </c>
      <c r="W1354" s="660" t="str">
        <f t="shared" si="130"/>
        <v/>
      </c>
      <c r="X1354" s="660" t="str">
        <f t="shared" si="131"/>
        <v/>
      </c>
      <c r="Y1354" s="660" t="str">
        <f t="shared" si="132"/>
        <v/>
      </c>
    </row>
    <row r="1355" spans="1:25" ht="16" x14ac:dyDescent="0.2">
      <c r="A1355" s="679"/>
      <c r="B1355" s="679"/>
      <c r="C1355" s="679"/>
      <c r="D1355" s="679"/>
      <c r="E1355" s="665"/>
      <c r="F1355" s="665"/>
      <c r="S1355" s="660"/>
      <c r="T1355" s="660" t="str">
        <f t="shared" si="127"/>
        <v/>
      </c>
      <c r="U1355" s="660" t="str">
        <f t="shared" si="128"/>
        <v/>
      </c>
      <c r="V1355" s="660" t="str">
        <f t="shared" si="129"/>
        <v/>
      </c>
      <c r="W1355" s="660" t="str">
        <f t="shared" si="130"/>
        <v/>
      </c>
      <c r="X1355" s="660" t="str">
        <f t="shared" si="131"/>
        <v/>
      </c>
      <c r="Y1355" s="660" t="str">
        <f t="shared" si="132"/>
        <v/>
      </c>
    </row>
    <row r="1356" spans="1:25" ht="16" x14ac:dyDescent="0.2">
      <c r="A1356" s="679"/>
      <c r="B1356" s="679"/>
      <c r="C1356" s="679"/>
      <c r="D1356" s="679"/>
      <c r="E1356" s="665"/>
      <c r="F1356" s="665"/>
      <c r="S1356" s="660"/>
      <c r="T1356" s="660" t="str">
        <f t="shared" si="127"/>
        <v/>
      </c>
      <c r="U1356" s="660" t="str">
        <f t="shared" si="128"/>
        <v/>
      </c>
      <c r="V1356" s="660" t="str">
        <f t="shared" si="129"/>
        <v/>
      </c>
      <c r="W1356" s="660" t="str">
        <f t="shared" si="130"/>
        <v/>
      </c>
      <c r="X1356" s="660" t="str">
        <f t="shared" si="131"/>
        <v/>
      </c>
      <c r="Y1356" s="660" t="str">
        <f t="shared" si="132"/>
        <v/>
      </c>
    </row>
    <row r="1357" spans="1:25" ht="16" x14ac:dyDescent="0.2">
      <c r="A1357" s="679"/>
      <c r="B1357" s="679"/>
      <c r="C1357" s="679"/>
      <c r="D1357" s="679"/>
      <c r="E1357" s="665"/>
      <c r="F1357" s="665"/>
      <c r="S1357" s="660"/>
      <c r="T1357" s="660" t="str">
        <f t="shared" si="127"/>
        <v/>
      </c>
      <c r="U1357" s="660" t="str">
        <f t="shared" si="128"/>
        <v/>
      </c>
      <c r="V1357" s="660" t="str">
        <f t="shared" si="129"/>
        <v/>
      </c>
      <c r="W1357" s="660" t="str">
        <f t="shared" si="130"/>
        <v/>
      </c>
      <c r="X1357" s="660" t="str">
        <f t="shared" si="131"/>
        <v/>
      </c>
      <c r="Y1357" s="660" t="str">
        <f t="shared" si="132"/>
        <v/>
      </c>
    </row>
    <row r="1358" spans="1:25" ht="16" x14ac:dyDescent="0.2">
      <c r="A1358" s="679"/>
      <c r="B1358" s="679"/>
      <c r="C1358" s="679"/>
      <c r="D1358" s="679"/>
      <c r="E1358" s="665"/>
      <c r="F1358" s="665"/>
      <c r="S1358" s="660"/>
      <c r="T1358" s="660" t="str">
        <f t="shared" si="127"/>
        <v/>
      </c>
      <c r="U1358" s="660" t="str">
        <f t="shared" si="128"/>
        <v/>
      </c>
      <c r="V1358" s="660" t="str">
        <f t="shared" si="129"/>
        <v/>
      </c>
      <c r="W1358" s="660" t="str">
        <f t="shared" si="130"/>
        <v/>
      </c>
      <c r="X1358" s="660" t="str">
        <f t="shared" si="131"/>
        <v/>
      </c>
      <c r="Y1358" s="660" t="str">
        <f t="shared" si="132"/>
        <v/>
      </c>
    </row>
    <row r="1359" spans="1:25" ht="16" x14ac:dyDescent="0.2">
      <c r="A1359" s="679"/>
      <c r="B1359" s="679"/>
      <c r="C1359" s="679"/>
      <c r="D1359" s="679"/>
      <c r="E1359" s="665"/>
      <c r="F1359" s="665"/>
      <c r="S1359" s="660"/>
      <c r="T1359" s="660" t="str">
        <f t="shared" si="127"/>
        <v/>
      </c>
      <c r="U1359" s="660" t="str">
        <f t="shared" si="128"/>
        <v/>
      </c>
      <c r="V1359" s="660" t="str">
        <f t="shared" si="129"/>
        <v/>
      </c>
      <c r="W1359" s="660" t="str">
        <f t="shared" si="130"/>
        <v/>
      </c>
      <c r="X1359" s="660" t="str">
        <f t="shared" si="131"/>
        <v/>
      </c>
      <c r="Y1359" s="660" t="str">
        <f t="shared" si="132"/>
        <v/>
      </c>
    </row>
    <row r="1360" spans="1:25" ht="16" x14ac:dyDescent="0.2">
      <c r="A1360" s="679"/>
      <c r="B1360" s="679"/>
      <c r="C1360" s="679"/>
      <c r="D1360" s="679"/>
      <c r="E1360" s="665"/>
      <c r="F1360" s="665"/>
      <c r="S1360" s="660"/>
      <c r="T1360" s="660" t="str">
        <f t="shared" si="127"/>
        <v/>
      </c>
      <c r="U1360" s="660" t="str">
        <f t="shared" si="128"/>
        <v/>
      </c>
      <c r="V1360" s="660" t="str">
        <f t="shared" si="129"/>
        <v/>
      </c>
      <c r="W1360" s="660" t="str">
        <f t="shared" si="130"/>
        <v/>
      </c>
      <c r="X1360" s="660" t="str">
        <f t="shared" si="131"/>
        <v/>
      </c>
      <c r="Y1360" s="660" t="str">
        <f t="shared" si="132"/>
        <v/>
      </c>
    </row>
    <row r="1361" spans="1:25" ht="16" x14ac:dyDescent="0.2">
      <c r="A1361" s="679"/>
      <c r="B1361" s="679"/>
      <c r="C1361" s="679"/>
      <c r="D1361" s="679"/>
      <c r="E1361" s="665"/>
      <c r="F1361" s="665"/>
      <c r="S1361" s="660"/>
      <c r="T1361" s="660" t="str">
        <f t="shared" si="127"/>
        <v/>
      </c>
      <c r="U1361" s="660" t="str">
        <f t="shared" si="128"/>
        <v/>
      </c>
      <c r="V1361" s="660" t="str">
        <f t="shared" si="129"/>
        <v/>
      </c>
      <c r="W1361" s="660" t="str">
        <f t="shared" si="130"/>
        <v/>
      </c>
      <c r="X1361" s="660" t="str">
        <f t="shared" si="131"/>
        <v/>
      </c>
      <c r="Y1361" s="660" t="str">
        <f t="shared" si="132"/>
        <v/>
      </c>
    </row>
    <row r="1362" spans="1:25" ht="16" x14ac:dyDescent="0.2">
      <c r="A1362" s="679"/>
      <c r="B1362" s="679"/>
      <c r="C1362" s="679"/>
      <c r="D1362" s="679"/>
      <c r="E1362" s="665"/>
      <c r="F1362" s="665"/>
      <c r="S1362" s="660"/>
      <c r="T1362" s="660" t="str">
        <f t="shared" si="127"/>
        <v/>
      </c>
      <c r="U1362" s="660" t="str">
        <f t="shared" si="128"/>
        <v/>
      </c>
      <c r="V1362" s="660" t="str">
        <f t="shared" si="129"/>
        <v/>
      </c>
      <c r="W1362" s="660" t="str">
        <f t="shared" si="130"/>
        <v/>
      </c>
      <c r="X1362" s="660" t="str">
        <f t="shared" si="131"/>
        <v/>
      </c>
      <c r="Y1362" s="660" t="str">
        <f t="shared" si="132"/>
        <v/>
      </c>
    </row>
    <row r="1363" spans="1:25" ht="16" x14ac:dyDescent="0.2">
      <c r="A1363" s="679"/>
      <c r="B1363" s="679"/>
      <c r="C1363" s="679"/>
      <c r="D1363" s="679"/>
      <c r="E1363" s="665"/>
      <c r="F1363" s="665"/>
      <c r="S1363" s="660"/>
      <c r="T1363" s="660" t="str">
        <f t="shared" si="127"/>
        <v/>
      </c>
      <c r="U1363" s="660" t="str">
        <f t="shared" si="128"/>
        <v/>
      </c>
      <c r="V1363" s="660" t="str">
        <f t="shared" si="129"/>
        <v/>
      </c>
      <c r="W1363" s="660" t="str">
        <f t="shared" si="130"/>
        <v/>
      </c>
      <c r="X1363" s="660" t="str">
        <f t="shared" si="131"/>
        <v/>
      </c>
      <c r="Y1363" s="660" t="str">
        <f t="shared" si="132"/>
        <v/>
      </c>
    </row>
    <row r="1364" spans="1:25" ht="16" x14ac:dyDescent="0.2">
      <c r="A1364" s="679"/>
      <c r="B1364" s="679"/>
      <c r="C1364" s="679"/>
      <c r="D1364" s="679"/>
      <c r="E1364" s="665"/>
      <c r="F1364" s="665"/>
      <c r="S1364" s="660"/>
      <c r="T1364" s="660" t="str">
        <f t="shared" si="127"/>
        <v/>
      </c>
      <c r="U1364" s="660" t="str">
        <f t="shared" si="128"/>
        <v/>
      </c>
      <c r="V1364" s="660" t="str">
        <f t="shared" si="129"/>
        <v/>
      </c>
      <c r="W1364" s="660" t="str">
        <f t="shared" si="130"/>
        <v/>
      </c>
      <c r="X1364" s="660" t="str">
        <f t="shared" si="131"/>
        <v/>
      </c>
      <c r="Y1364" s="660" t="str">
        <f t="shared" si="132"/>
        <v/>
      </c>
    </row>
    <row r="1365" spans="1:25" ht="16" x14ac:dyDescent="0.2">
      <c r="A1365" s="679"/>
      <c r="B1365" s="679"/>
      <c r="C1365" s="679"/>
      <c r="D1365" s="679"/>
      <c r="E1365" s="665"/>
      <c r="F1365" s="665"/>
      <c r="S1365" s="660"/>
      <c r="T1365" s="660" t="str">
        <f t="shared" si="127"/>
        <v/>
      </c>
      <c r="U1365" s="660" t="str">
        <f t="shared" si="128"/>
        <v/>
      </c>
      <c r="V1365" s="660" t="str">
        <f t="shared" si="129"/>
        <v/>
      </c>
      <c r="W1365" s="660" t="str">
        <f t="shared" si="130"/>
        <v/>
      </c>
      <c r="X1365" s="660" t="str">
        <f t="shared" si="131"/>
        <v/>
      </c>
      <c r="Y1365" s="660" t="str">
        <f t="shared" si="132"/>
        <v/>
      </c>
    </row>
    <row r="1366" spans="1:25" ht="16" x14ac:dyDescent="0.2">
      <c r="A1366" s="679"/>
      <c r="B1366" s="679"/>
      <c r="C1366" s="679"/>
      <c r="D1366" s="679"/>
      <c r="E1366" s="665"/>
      <c r="F1366" s="665"/>
      <c r="S1366" s="660"/>
      <c r="T1366" s="660" t="str">
        <f t="shared" si="127"/>
        <v/>
      </c>
      <c r="U1366" s="660" t="str">
        <f t="shared" si="128"/>
        <v/>
      </c>
      <c r="V1366" s="660" t="str">
        <f t="shared" si="129"/>
        <v/>
      </c>
      <c r="W1366" s="660" t="str">
        <f t="shared" si="130"/>
        <v/>
      </c>
      <c r="X1366" s="660" t="str">
        <f t="shared" si="131"/>
        <v/>
      </c>
      <c r="Y1366" s="660" t="str">
        <f t="shared" si="132"/>
        <v/>
      </c>
    </row>
    <row r="1367" spans="1:25" ht="16" x14ac:dyDescent="0.2">
      <c r="A1367" s="679"/>
      <c r="B1367" s="679"/>
      <c r="C1367" s="679"/>
      <c r="D1367" s="679"/>
      <c r="E1367" s="665"/>
      <c r="F1367" s="665"/>
      <c r="S1367" s="660"/>
      <c r="T1367" s="660" t="str">
        <f t="shared" si="127"/>
        <v/>
      </c>
      <c r="U1367" s="660" t="str">
        <f t="shared" si="128"/>
        <v/>
      </c>
      <c r="V1367" s="660" t="str">
        <f t="shared" si="129"/>
        <v/>
      </c>
      <c r="W1367" s="660" t="str">
        <f t="shared" si="130"/>
        <v/>
      </c>
      <c r="X1367" s="660" t="str">
        <f t="shared" si="131"/>
        <v/>
      </c>
      <c r="Y1367" s="660" t="str">
        <f t="shared" si="132"/>
        <v/>
      </c>
    </row>
    <row r="1368" spans="1:25" ht="16" x14ac:dyDescent="0.2">
      <c r="A1368" s="679"/>
      <c r="B1368" s="679"/>
      <c r="C1368" s="679"/>
      <c r="D1368" s="679"/>
      <c r="E1368" s="665"/>
      <c r="F1368" s="665"/>
      <c r="S1368" s="660"/>
      <c r="T1368" s="660" t="str">
        <f t="shared" si="127"/>
        <v/>
      </c>
      <c r="U1368" s="660" t="str">
        <f t="shared" si="128"/>
        <v/>
      </c>
      <c r="V1368" s="660" t="str">
        <f t="shared" si="129"/>
        <v/>
      </c>
      <c r="W1368" s="660" t="str">
        <f t="shared" si="130"/>
        <v/>
      </c>
      <c r="X1368" s="660" t="str">
        <f t="shared" si="131"/>
        <v/>
      </c>
      <c r="Y1368" s="660" t="str">
        <f t="shared" si="132"/>
        <v/>
      </c>
    </row>
    <row r="1369" spans="1:25" ht="16" x14ac:dyDescent="0.2">
      <c r="A1369" s="679"/>
      <c r="B1369" s="679"/>
      <c r="C1369" s="679"/>
      <c r="D1369" s="679"/>
      <c r="E1369" s="665"/>
      <c r="F1369" s="665"/>
      <c r="S1369" s="660"/>
      <c r="T1369" s="660" t="str">
        <f t="shared" si="127"/>
        <v/>
      </c>
      <c r="U1369" s="660" t="str">
        <f t="shared" si="128"/>
        <v/>
      </c>
      <c r="V1369" s="660" t="str">
        <f t="shared" si="129"/>
        <v/>
      </c>
      <c r="W1369" s="660" t="str">
        <f t="shared" si="130"/>
        <v/>
      </c>
      <c r="X1369" s="660" t="str">
        <f t="shared" si="131"/>
        <v/>
      </c>
      <c r="Y1369" s="660" t="str">
        <f t="shared" si="132"/>
        <v/>
      </c>
    </row>
    <row r="1370" spans="1:25" ht="16" x14ac:dyDescent="0.2">
      <c r="A1370" s="679"/>
      <c r="B1370" s="679"/>
      <c r="C1370" s="679"/>
      <c r="D1370" s="679"/>
      <c r="E1370" s="665"/>
      <c r="F1370" s="665"/>
      <c r="S1370" s="660"/>
      <c r="T1370" s="660" t="str">
        <f t="shared" si="127"/>
        <v/>
      </c>
      <c r="U1370" s="660" t="str">
        <f t="shared" si="128"/>
        <v/>
      </c>
      <c r="V1370" s="660" t="str">
        <f t="shared" si="129"/>
        <v/>
      </c>
      <c r="W1370" s="660" t="str">
        <f t="shared" si="130"/>
        <v/>
      </c>
      <c r="X1370" s="660" t="str">
        <f t="shared" si="131"/>
        <v/>
      </c>
      <c r="Y1370" s="660" t="str">
        <f t="shared" si="132"/>
        <v/>
      </c>
    </row>
    <row r="1371" spans="1:25" ht="16" x14ac:dyDescent="0.2">
      <c r="A1371" s="679"/>
      <c r="B1371" s="679"/>
      <c r="C1371" s="679"/>
      <c r="D1371" s="679"/>
      <c r="E1371" s="665"/>
      <c r="F1371" s="665"/>
      <c r="S1371" s="660"/>
      <c r="T1371" s="660" t="str">
        <f t="shared" si="127"/>
        <v/>
      </c>
      <c r="U1371" s="660" t="str">
        <f t="shared" si="128"/>
        <v/>
      </c>
      <c r="V1371" s="660" t="str">
        <f t="shared" si="129"/>
        <v/>
      </c>
      <c r="W1371" s="660" t="str">
        <f t="shared" si="130"/>
        <v/>
      </c>
      <c r="X1371" s="660" t="str">
        <f t="shared" si="131"/>
        <v/>
      </c>
      <c r="Y1371" s="660" t="str">
        <f t="shared" si="132"/>
        <v/>
      </c>
    </row>
    <row r="1372" spans="1:25" ht="16" x14ac:dyDescent="0.2">
      <c r="A1372" s="679"/>
      <c r="B1372" s="679"/>
      <c r="C1372" s="679"/>
      <c r="D1372" s="679"/>
      <c r="E1372" s="665"/>
      <c r="F1372" s="665"/>
      <c r="S1372" s="660"/>
      <c r="T1372" s="660" t="str">
        <f t="shared" si="127"/>
        <v/>
      </c>
      <c r="U1372" s="660" t="str">
        <f t="shared" si="128"/>
        <v/>
      </c>
      <c r="V1372" s="660" t="str">
        <f t="shared" si="129"/>
        <v/>
      </c>
      <c r="W1372" s="660" t="str">
        <f t="shared" si="130"/>
        <v/>
      </c>
      <c r="X1372" s="660" t="str">
        <f t="shared" si="131"/>
        <v/>
      </c>
      <c r="Y1372" s="660" t="str">
        <f t="shared" si="132"/>
        <v/>
      </c>
    </row>
    <row r="1373" spans="1:25" ht="16" x14ac:dyDescent="0.2">
      <c r="A1373" s="679"/>
      <c r="B1373" s="679"/>
      <c r="C1373" s="679"/>
      <c r="D1373" s="679"/>
      <c r="E1373" s="665"/>
      <c r="F1373" s="665"/>
      <c r="S1373" s="660"/>
      <c r="T1373" s="660" t="str">
        <f t="shared" si="127"/>
        <v/>
      </c>
      <c r="U1373" s="660" t="str">
        <f t="shared" si="128"/>
        <v/>
      </c>
      <c r="V1373" s="660" t="str">
        <f t="shared" si="129"/>
        <v/>
      </c>
      <c r="W1373" s="660" t="str">
        <f t="shared" si="130"/>
        <v/>
      </c>
      <c r="X1373" s="660" t="str">
        <f t="shared" si="131"/>
        <v/>
      </c>
      <c r="Y1373" s="660" t="str">
        <f t="shared" si="132"/>
        <v/>
      </c>
    </row>
    <row r="1374" spans="1:25" ht="16" x14ac:dyDescent="0.2">
      <c r="A1374" s="679"/>
      <c r="B1374" s="679"/>
      <c r="C1374" s="679"/>
      <c r="D1374" s="679"/>
      <c r="E1374" s="665"/>
      <c r="F1374" s="665"/>
      <c r="S1374" s="660"/>
      <c r="T1374" s="660" t="str">
        <f t="shared" si="127"/>
        <v/>
      </c>
      <c r="U1374" s="660" t="str">
        <f t="shared" si="128"/>
        <v/>
      </c>
      <c r="V1374" s="660" t="str">
        <f t="shared" si="129"/>
        <v/>
      </c>
      <c r="W1374" s="660" t="str">
        <f t="shared" si="130"/>
        <v/>
      </c>
      <c r="X1374" s="660" t="str">
        <f t="shared" si="131"/>
        <v/>
      </c>
      <c r="Y1374" s="660" t="str">
        <f t="shared" si="132"/>
        <v/>
      </c>
    </row>
    <row r="1375" spans="1:25" ht="16" x14ac:dyDescent="0.2">
      <c r="A1375" s="679"/>
      <c r="B1375" s="679"/>
      <c r="C1375" s="679"/>
      <c r="D1375" s="679"/>
      <c r="E1375" s="665"/>
      <c r="F1375" s="665"/>
      <c r="S1375" s="660"/>
      <c r="T1375" s="660" t="str">
        <f t="shared" si="127"/>
        <v/>
      </c>
      <c r="U1375" s="660" t="str">
        <f t="shared" si="128"/>
        <v/>
      </c>
      <c r="V1375" s="660" t="str">
        <f t="shared" si="129"/>
        <v/>
      </c>
      <c r="W1375" s="660" t="str">
        <f t="shared" si="130"/>
        <v/>
      </c>
      <c r="X1375" s="660" t="str">
        <f t="shared" si="131"/>
        <v/>
      </c>
      <c r="Y1375" s="660" t="str">
        <f t="shared" si="132"/>
        <v/>
      </c>
    </row>
    <row r="1376" spans="1:25" ht="16" x14ac:dyDescent="0.2">
      <c r="A1376" s="679"/>
      <c r="B1376" s="679"/>
      <c r="C1376" s="679"/>
      <c r="D1376" s="679"/>
      <c r="E1376" s="665"/>
      <c r="F1376" s="665"/>
      <c r="S1376" s="660"/>
      <c r="T1376" s="660" t="str">
        <f t="shared" si="127"/>
        <v/>
      </c>
      <c r="U1376" s="660" t="str">
        <f t="shared" si="128"/>
        <v/>
      </c>
      <c r="V1376" s="660" t="str">
        <f t="shared" si="129"/>
        <v/>
      </c>
      <c r="W1376" s="660" t="str">
        <f t="shared" si="130"/>
        <v/>
      </c>
      <c r="X1376" s="660" t="str">
        <f t="shared" si="131"/>
        <v/>
      </c>
      <c r="Y1376" s="660" t="str">
        <f t="shared" si="132"/>
        <v/>
      </c>
    </row>
    <row r="1377" spans="1:25" ht="16" x14ac:dyDescent="0.2">
      <c r="A1377" s="679"/>
      <c r="B1377" s="679"/>
      <c r="C1377" s="679"/>
      <c r="D1377" s="679"/>
      <c r="E1377" s="665"/>
      <c r="F1377" s="665"/>
      <c r="S1377" s="660"/>
      <c r="T1377" s="660" t="str">
        <f t="shared" si="127"/>
        <v/>
      </c>
      <c r="U1377" s="660" t="str">
        <f t="shared" si="128"/>
        <v/>
      </c>
      <c r="V1377" s="660" t="str">
        <f t="shared" si="129"/>
        <v/>
      </c>
      <c r="W1377" s="660" t="str">
        <f t="shared" si="130"/>
        <v/>
      </c>
      <c r="X1377" s="660" t="str">
        <f t="shared" si="131"/>
        <v/>
      </c>
      <c r="Y1377" s="660" t="str">
        <f t="shared" si="132"/>
        <v/>
      </c>
    </row>
    <row r="1378" spans="1:25" ht="16" x14ac:dyDescent="0.2">
      <c r="A1378" s="679"/>
      <c r="B1378" s="679"/>
      <c r="C1378" s="679"/>
      <c r="D1378" s="679"/>
      <c r="E1378" s="665"/>
      <c r="F1378" s="665"/>
      <c r="S1378" s="660"/>
      <c r="T1378" s="660" t="str">
        <f t="shared" si="127"/>
        <v/>
      </c>
      <c r="U1378" s="660" t="str">
        <f t="shared" si="128"/>
        <v/>
      </c>
      <c r="V1378" s="660" t="str">
        <f t="shared" si="129"/>
        <v/>
      </c>
      <c r="W1378" s="660" t="str">
        <f t="shared" si="130"/>
        <v/>
      </c>
      <c r="X1378" s="660" t="str">
        <f t="shared" si="131"/>
        <v/>
      </c>
      <c r="Y1378" s="660" t="str">
        <f t="shared" si="132"/>
        <v/>
      </c>
    </row>
    <row r="1379" spans="1:25" ht="16" x14ac:dyDescent="0.2">
      <c r="A1379" s="679"/>
      <c r="B1379" s="679"/>
      <c r="C1379" s="679"/>
      <c r="D1379" s="679"/>
      <c r="E1379" s="665"/>
      <c r="F1379" s="665"/>
      <c r="S1379" s="660"/>
      <c r="T1379" s="660" t="str">
        <f t="shared" si="127"/>
        <v/>
      </c>
      <c r="U1379" s="660" t="str">
        <f t="shared" si="128"/>
        <v/>
      </c>
      <c r="V1379" s="660" t="str">
        <f t="shared" si="129"/>
        <v/>
      </c>
      <c r="W1379" s="660" t="str">
        <f t="shared" si="130"/>
        <v/>
      </c>
      <c r="X1379" s="660" t="str">
        <f t="shared" si="131"/>
        <v/>
      </c>
      <c r="Y1379" s="660" t="str">
        <f t="shared" si="132"/>
        <v/>
      </c>
    </row>
    <row r="1380" spans="1:25" ht="16" x14ac:dyDescent="0.2">
      <c r="A1380" s="679"/>
      <c r="B1380" s="679"/>
      <c r="C1380" s="679"/>
      <c r="D1380" s="679"/>
      <c r="E1380" s="665"/>
      <c r="F1380" s="665"/>
      <c r="S1380" s="660"/>
      <c r="T1380" s="660" t="str">
        <f t="shared" si="127"/>
        <v/>
      </c>
      <c r="U1380" s="660" t="str">
        <f t="shared" si="128"/>
        <v/>
      </c>
      <c r="V1380" s="660" t="str">
        <f t="shared" si="129"/>
        <v/>
      </c>
      <c r="W1380" s="660" t="str">
        <f t="shared" si="130"/>
        <v/>
      </c>
      <c r="X1380" s="660" t="str">
        <f t="shared" si="131"/>
        <v/>
      </c>
      <c r="Y1380" s="660" t="str">
        <f t="shared" si="132"/>
        <v/>
      </c>
    </row>
    <row r="1381" spans="1:25" ht="16" x14ac:dyDescent="0.2">
      <c r="A1381" s="679"/>
      <c r="B1381" s="679"/>
      <c r="C1381" s="679"/>
      <c r="D1381" s="679"/>
      <c r="E1381" s="665"/>
      <c r="F1381" s="665"/>
      <c r="S1381" s="660"/>
      <c r="T1381" s="660" t="str">
        <f t="shared" si="127"/>
        <v/>
      </c>
      <c r="U1381" s="660" t="str">
        <f t="shared" si="128"/>
        <v/>
      </c>
      <c r="V1381" s="660" t="str">
        <f t="shared" si="129"/>
        <v/>
      </c>
      <c r="W1381" s="660" t="str">
        <f t="shared" si="130"/>
        <v/>
      </c>
      <c r="X1381" s="660" t="str">
        <f t="shared" si="131"/>
        <v/>
      </c>
      <c r="Y1381" s="660" t="str">
        <f t="shared" si="132"/>
        <v/>
      </c>
    </row>
    <row r="1382" spans="1:25" ht="16" x14ac:dyDescent="0.2">
      <c r="A1382" s="679"/>
      <c r="B1382" s="679"/>
      <c r="C1382" s="679"/>
      <c r="D1382" s="679"/>
      <c r="E1382" s="665"/>
      <c r="F1382" s="665"/>
      <c r="S1382" s="660"/>
      <c r="T1382" s="660" t="str">
        <f t="shared" si="127"/>
        <v/>
      </c>
      <c r="U1382" s="660" t="str">
        <f t="shared" si="128"/>
        <v/>
      </c>
      <c r="V1382" s="660" t="str">
        <f t="shared" si="129"/>
        <v/>
      </c>
      <c r="W1382" s="660" t="str">
        <f t="shared" si="130"/>
        <v/>
      </c>
      <c r="X1382" s="660" t="str">
        <f t="shared" si="131"/>
        <v/>
      </c>
      <c r="Y1382" s="660" t="str">
        <f t="shared" si="132"/>
        <v/>
      </c>
    </row>
    <row r="1383" spans="1:25" ht="16" x14ac:dyDescent="0.2">
      <c r="A1383" s="679"/>
      <c r="B1383" s="679"/>
      <c r="C1383" s="679"/>
      <c r="D1383" s="679"/>
      <c r="E1383" s="665"/>
      <c r="F1383" s="665"/>
      <c r="S1383" s="660"/>
      <c r="T1383" s="660" t="str">
        <f t="shared" si="127"/>
        <v/>
      </c>
      <c r="U1383" s="660" t="str">
        <f t="shared" si="128"/>
        <v/>
      </c>
      <c r="V1383" s="660" t="str">
        <f t="shared" si="129"/>
        <v/>
      </c>
      <c r="W1383" s="660" t="str">
        <f t="shared" si="130"/>
        <v/>
      </c>
      <c r="X1383" s="660" t="str">
        <f t="shared" si="131"/>
        <v/>
      </c>
      <c r="Y1383" s="660" t="str">
        <f t="shared" si="132"/>
        <v/>
      </c>
    </row>
    <row r="1384" spans="1:25" ht="16" x14ac:dyDescent="0.2">
      <c r="A1384" s="679"/>
      <c r="B1384" s="679"/>
      <c r="C1384" s="679"/>
      <c r="D1384" s="679"/>
      <c r="E1384" s="665"/>
      <c r="F1384" s="665"/>
      <c r="S1384" s="660"/>
      <c r="T1384" s="660" t="str">
        <f t="shared" si="127"/>
        <v/>
      </c>
      <c r="U1384" s="660" t="str">
        <f t="shared" si="128"/>
        <v/>
      </c>
      <c r="V1384" s="660" t="str">
        <f t="shared" si="129"/>
        <v/>
      </c>
      <c r="W1384" s="660" t="str">
        <f t="shared" si="130"/>
        <v/>
      </c>
      <c r="X1384" s="660" t="str">
        <f t="shared" si="131"/>
        <v/>
      </c>
      <c r="Y1384" s="660" t="str">
        <f t="shared" si="132"/>
        <v/>
      </c>
    </row>
    <row r="1385" spans="1:25" ht="16" x14ac:dyDescent="0.2">
      <c r="A1385" s="679"/>
      <c r="B1385" s="679"/>
      <c r="C1385" s="679"/>
      <c r="D1385" s="679"/>
      <c r="E1385" s="665"/>
      <c r="F1385" s="665"/>
      <c r="S1385" s="660"/>
      <c r="T1385" s="660" t="str">
        <f t="shared" si="127"/>
        <v/>
      </c>
      <c r="U1385" s="660" t="str">
        <f t="shared" si="128"/>
        <v/>
      </c>
      <c r="V1385" s="660" t="str">
        <f t="shared" si="129"/>
        <v/>
      </c>
      <c r="W1385" s="660" t="str">
        <f t="shared" si="130"/>
        <v/>
      </c>
      <c r="X1385" s="660" t="str">
        <f t="shared" si="131"/>
        <v/>
      </c>
      <c r="Y1385" s="660" t="str">
        <f t="shared" si="132"/>
        <v/>
      </c>
    </row>
    <row r="1386" spans="1:25" ht="16" x14ac:dyDescent="0.2">
      <c r="A1386" s="679"/>
      <c r="B1386" s="679"/>
      <c r="C1386" s="679"/>
      <c r="D1386" s="679"/>
      <c r="E1386" s="665"/>
      <c r="F1386" s="665"/>
      <c r="S1386" s="660"/>
      <c r="T1386" s="660" t="str">
        <f t="shared" si="127"/>
        <v/>
      </c>
      <c r="U1386" s="660" t="str">
        <f t="shared" si="128"/>
        <v/>
      </c>
      <c r="V1386" s="660" t="str">
        <f t="shared" si="129"/>
        <v/>
      </c>
      <c r="W1386" s="660" t="str">
        <f t="shared" si="130"/>
        <v/>
      </c>
      <c r="X1386" s="660" t="str">
        <f t="shared" si="131"/>
        <v/>
      </c>
      <c r="Y1386" s="660" t="str">
        <f t="shared" si="132"/>
        <v/>
      </c>
    </row>
    <row r="1387" spans="1:25" ht="16" x14ac:dyDescent="0.2">
      <c r="A1387" s="679"/>
      <c r="B1387" s="679"/>
      <c r="C1387" s="679"/>
      <c r="D1387" s="679"/>
      <c r="E1387" s="665"/>
      <c r="F1387" s="665"/>
      <c r="S1387" s="660"/>
      <c r="T1387" s="660" t="str">
        <f t="shared" si="127"/>
        <v/>
      </c>
      <c r="U1387" s="660" t="str">
        <f t="shared" si="128"/>
        <v/>
      </c>
      <c r="V1387" s="660" t="str">
        <f t="shared" si="129"/>
        <v/>
      </c>
      <c r="W1387" s="660" t="str">
        <f t="shared" si="130"/>
        <v/>
      </c>
      <c r="X1387" s="660" t="str">
        <f t="shared" si="131"/>
        <v/>
      </c>
      <c r="Y1387" s="660" t="str">
        <f t="shared" si="132"/>
        <v/>
      </c>
    </row>
    <row r="1388" spans="1:25" ht="16" x14ac:dyDescent="0.2">
      <c r="A1388" s="679"/>
      <c r="B1388" s="679"/>
      <c r="C1388" s="679"/>
      <c r="D1388" s="679"/>
      <c r="E1388" s="665"/>
      <c r="F1388" s="665"/>
      <c r="S1388" s="660"/>
      <c r="T1388" s="660" t="str">
        <f t="shared" si="127"/>
        <v/>
      </c>
      <c r="U1388" s="660" t="str">
        <f t="shared" si="128"/>
        <v/>
      </c>
      <c r="V1388" s="660" t="str">
        <f t="shared" si="129"/>
        <v/>
      </c>
      <c r="W1388" s="660" t="str">
        <f t="shared" si="130"/>
        <v/>
      </c>
      <c r="X1388" s="660" t="str">
        <f t="shared" si="131"/>
        <v/>
      </c>
      <c r="Y1388" s="660" t="str">
        <f t="shared" si="132"/>
        <v/>
      </c>
    </row>
    <row r="1389" spans="1:25" ht="16" x14ac:dyDescent="0.2">
      <c r="A1389" s="679"/>
      <c r="B1389" s="679"/>
      <c r="C1389" s="679"/>
      <c r="D1389" s="679"/>
      <c r="E1389" s="665"/>
      <c r="F1389" s="665"/>
      <c r="S1389" s="660"/>
      <c r="T1389" s="660" t="str">
        <f t="shared" si="127"/>
        <v/>
      </c>
      <c r="U1389" s="660" t="str">
        <f t="shared" si="128"/>
        <v/>
      </c>
      <c r="V1389" s="660" t="str">
        <f t="shared" si="129"/>
        <v/>
      </c>
      <c r="W1389" s="660" t="str">
        <f t="shared" si="130"/>
        <v/>
      </c>
      <c r="X1389" s="660" t="str">
        <f t="shared" si="131"/>
        <v/>
      </c>
      <c r="Y1389" s="660" t="str">
        <f t="shared" si="132"/>
        <v/>
      </c>
    </row>
    <row r="1390" spans="1:25" ht="16" x14ac:dyDescent="0.2">
      <c r="A1390" s="679"/>
      <c r="B1390" s="679"/>
      <c r="C1390" s="679"/>
      <c r="D1390" s="679"/>
      <c r="E1390" s="665"/>
      <c r="F1390" s="665"/>
      <c r="S1390" s="660"/>
      <c r="T1390" s="660" t="str">
        <f t="shared" si="127"/>
        <v/>
      </c>
      <c r="U1390" s="660" t="str">
        <f t="shared" si="128"/>
        <v/>
      </c>
      <c r="V1390" s="660" t="str">
        <f t="shared" si="129"/>
        <v/>
      </c>
      <c r="W1390" s="660" t="str">
        <f t="shared" si="130"/>
        <v/>
      </c>
      <c r="X1390" s="660" t="str">
        <f t="shared" si="131"/>
        <v/>
      </c>
      <c r="Y1390" s="660" t="str">
        <f t="shared" si="132"/>
        <v/>
      </c>
    </row>
    <row r="1391" spans="1:25" ht="16" x14ac:dyDescent="0.2">
      <c r="A1391" s="679"/>
      <c r="B1391" s="679"/>
      <c r="C1391" s="679"/>
      <c r="D1391" s="679"/>
      <c r="E1391" s="665"/>
      <c r="F1391" s="665"/>
      <c r="S1391" s="660"/>
      <c r="T1391" s="660" t="str">
        <f t="shared" si="127"/>
        <v/>
      </c>
      <c r="U1391" s="660" t="str">
        <f t="shared" si="128"/>
        <v/>
      </c>
      <c r="V1391" s="660" t="str">
        <f t="shared" si="129"/>
        <v/>
      </c>
      <c r="W1391" s="660" t="str">
        <f t="shared" si="130"/>
        <v/>
      </c>
      <c r="X1391" s="660" t="str">
        <f t="shared" si="131"/>
        <v/>
      </c>
      <c r="Y1391" s="660" t="str">
        <f t="shared" si="132"/>
        <v/>
      </c>
    </row>
    <row r="1392" spans="1:25" ht="16" x14ac:dyDescent="0.2">
      <c r="A1392" s="679"/>
      <c r="B1392" s="679"/>
      <c r="C1392" s="679"/>
      <c r="D1392" s="679"/>
      <c r="E1392" s="665"/>
      <c r="F1392" s="665"/>
      <c r="S1392" s="660"/>
      <c r="T1392" s="660" t="str">
        <f t="shared" si="127"/>
        <v/>
      </c>
      <c r="U1392" s="660" t="str">
        <f t="shared" si="128"/>
        <v/>
      </c>
      <c r="V1392" s="660" t="str">
        <f t="shared" si="129"/>
        <v/>
      </c>
      <c r="W1392" s="660" t="str">
        <f t="shared" si="130"/>
        <v/>
      </c>
      <c r="X1392" s="660" t="str">
        <f t="shared" si="131"/>
        <v/>
      </c>
      <c r="Y1392" s="660" t="str">
        <f t="shared" si="132"/>
        <v/>
      </c>
    </row>
    <row r="1393" spans="1:25" ht="16" x14ac:dyDescent="0.2">
      <c r="A1393" s="679"/>
      <c r="B1393" s="679"/>
      <c r="C1393" s="679"/>
      <c r="D1393" s="679"/>
      <c r="E1393" s="665"/>
      <c r="F1393" s="665"/>
      <c r="S1393" s="660"/>
      <c r="T1393" s="660" t="str">
        <f t="shared" si="127"/>
        <v/>
      </c>
      <c r="U1393" s="660" t="str">
        <f t="shared" si="128"/>
        <v/>
      </c>
      <c r="V1393" s="660" t="str">
        <f t="shared" si="129"/>
        <v/>
      </c>
      <c r="W1393" s="660" t="str">
        <f t="shared" si="130"/>
        <v/>
      </c>
      <c r="X1393" s="660" t="str">
        <f t="shared" si="131"/>
        <v/>
      </c>
      <c r="Y1393" s="660" t="str">
        <f t="shared" si="132"/>
        <v/>
      </c>
    </row>
    <row r="1394" spans="1:25" ht="16" x14ac:dyDescent="0.2">
      <c r="A1394" s="679"/>
      <c r="B1394" s="679"/>
      <c r="C1394" s="679"/>
      <c r="D1394" s="679"/>
      <c r="E1394" s="665"/>
      <c r="F1394" s="665"/>
      <c r="S1394" s="660"/>
      <c r="T1394" s="660" t="str">
        <f t="shared" si="127"/>
        <v/>
      </c>
      <c r="U1394" s="660" t="str">
        <f t="shared" si="128"/>
        <v/>
      </c>
      <c r="V1394" s="660" t="str">
        <f t="shared" si="129"/>
        <v/>
      </c>
      <c r="W1394" s="660" t="str">
        <f t="shared" si="130"/>
        <v/>
      </c>
      <c r="X1394" s="660" t="str">
        <f t="shared" si="131"/>
        <v/>
      </c>
      <c r="Y1394" s="660" t="str">
        <f t="shared" si="132"/>
        <v/>
      </c>
    </row>
    <row r="1395" spans="1:25" ht="16" x14ac:dyDescent="0.2">
      <c r="A1395" s="679"/>
      <c r="B1395" s="679"/>
      <c r="C1395" s="679"/>
      <c r="D1395" s="679"/>
      <c r="E1395" s="665"/>
      <c r="F1395" s="665"/>
      <c r="S1395" s="660"/>
      <c r="T1395" s="660" t="str">
        <f t="shared" si="127"/>
        <v/>
      </c>
      <c r="U1395" s="660" t="str">
        <f t="shared" si="128"/>
        <v/>
      </c>
      <c r="V1395" s="660" t="str">
        <f t="shared" si="129"/>
        <v/>
      </c>
      <c r="W1395" s="660" t="str">
        <f t="shared" si="130"/>
        <v/>
      </c>
      <c r="X1395" s="660" t="str">
        <f t="shared" si="131"/>
        <v/>
      </c>
      <c r="Y1395" s="660" t="str">
        <f t="shared" si="132"/>
        <v/>
      </c>
    </row>
    <row r="1396" spans="1:25" ht="16" x14ac:dyDescent="0.2">
      <c r="A1396" s="679"/>
      <c r="B1396" s="679"/>
      <c r="C1396" s="679"/>
      <c r="D1396" s="679"/>
      <c r="E1396" s="665"/>
      <c r="F1396" s="665"/>
      <c r="S1396" s="660"/>
      <c r="T1396" s="660" t="str">
        <f t="shared" si="127"/>
        <v/>
      </c>
      <c r="U1396" s="660" t="str">
        <f t="shared" si="128"/>
        <v/>
      </c>
      <c r="V1396" s="660" t="str">
        <f t="shared" si="129"/>
        <v/>
      </c>
      <c r="W1396" s="660" t="str">
        <f t="shared" si="130"/>
        <v/>
      </c>
      <c r="X1396" s="660" t="str">
        <f t="shared" si="131"/>
        <v/>
      </c>
      <c r="Y1396" s="660" t="str">
        <f t="shared" si="132"/>
        <v/>
      </c>
    </row>
    <row r="1397" spans="1:25" ht="16" x14ac:dyDescent="0.2">
      <c r="A1397" s="679"/>
      <c r="B1397" s="679"/>
      <c r="C1397" s="679"/>
      <c r="D1397" s="679"/>
      <c r="E1397" s="665"/>
      <c r="F1397" s="665"/>
      <c r="S1397" s="660"/>
      <c r="T1397" s="660" t="str">
        <f t="shared" si="127"/>
        <v/>
      </c>
      <c r="U1397" s="660" t="str">
        <f t="shared" si="128"/>
        <v/>
      </c>
      <c r="V1397" s="660" t="str">
        <f t="shared" si="129"/>
        <v/>
      </c>
      <c r="W1397" s="660" t="str">
        <f t="shared" si="130"/>
        <v/>
      </c>
      <c r="X1397" s="660" t="str">
        <f t="shared" si="131"/>
        <v/>
      </c>
      <c r="Y1397" s="660" t="str">
        <f t="shared" si="132"/>
        <v/>
      </c>
    </row>
    <row r="1398" spans="1:25" ht="16" x14ac:dyDescent="0.2">
      <c r="A1398" s="679"/>
      <c r="B1398" s="679"/>
      <c r="C1398" s="679"/>
      <c r="D1398" s="679"/>
      <c r="E1398" s="665"/>
      <c r="F1398" s="665"/>
      <c r="S1398" s="660"/>
      <c r="T1398" s="660" t="str">
        <f t="shared" si="127"/>
        <v/>
      </c>
      <c r="U1398" s="660" t="str">
        <f t="shared" si="128"/>
        <v/>
      </c>
      <c r="V1398" s="660" t="str">
        <f t="shared" si="129"/>
        <v/>
      </c>
      <c r="W1398" s="660" t="str">
        <f t="shared" si="130"/>
        <v/>
      </c>
      <c r="X1398" s="660" t="str">
        <f t="shared" si="131"/>
        <v/>
      </c>
      <c r="Y1398" s="660" t="str">
        <f t="shared" si="132"/>
        <v/>
      </c>
    </row>
    <row r="1399" spans="1:25" ht="16" x14ac:dyDescent="0.2">
      <c r="A1399" s="679"/>
      <c r="B1399" s="679"/>
      <c r="C1399" s="679"/>
      <c r="D1399" s="679"/>
      <c r="E1399" s="665"/>
      <c r="F1399" s="665"/>
      <c r="S1399" s="660"/>
      <c r="T1399" s="660" t="str">
        <f t="shared" si="127"/>
        <v/>
      </c>
      <c r="U1399" s="660" t="str">
        <f t="shared" si="128"/>
        <v/>
      </c>
      <c r="V1399" s="660" t="str">
        <f t="shared" si="129"/>
        <v/>
      </c>
      <c r="W1399" s="660" t="str">
        <f t="shared" si="130"/>
        <v/>
      </c>
      <c r="X1399" s="660" t="str">
        <f t="shared" si="131"/>
        <v/>
      </c>
      <c r="Y1399" s="660" t="str">
        <f t="shared" si="132"/>
        <v/>
      </c>
    </row>
    <row r="1400" spans="1:25" ht="16" x14ac:dyDescent="0.2">
      <c r="A1400" s="679"/>
      <c r="B1400" s="679"/>
      <c r="C1400" s="679"/>
      <c r="D1400" s="679"/>
      <c r="E1400" s="665"/>
      <c r="F1400" s="665"/>
      <c r="S1400" s="660"/>
      <c r="T1400" s="660" t="str">
        <f t="shared" si="127"/>
        <v/>
      </c>
      <c r="U1400" s="660" t="str">
        <f t="shared" si="128"/>
        <v/>
      </c>
      <c r="V1400" s="660" t="str">
        <f t="shared" si="129"/>
        <v/>
      </c>
      <c r="W1400" s="660" t="str">
        <f t="shared" si="130"/>
        <v/>
      </c>
      <c r="X1400" s="660" t="str">
        <f t="shared" si="131"/>
        <v/>
      </c>
      <c r="Y1400" s="660" t="str">
        <f t="shared" si="132"/>
        <v/>
      </c>
    </row>
    <row r="1401" spans="1:25" ht="16" x14ac:dyDescent="0.2">
      <c r="A1401" s="679"/>
      <c r="B1401" s="679"/>
      <c r="C1401" s="679"/>
      <c r="D1401" s="679"/>
      <c r="E1401" s="665"/>
      <c r="F1401" s="665"/>
      <c r="S1401" s="660"/>
      <c r="T1401" s="660" t="str">
        <f t="shared" si="127"/>
        <v/>
      </c>
      <c r="U1401" s="660" t="str">
        <f t="shared" si="128"/>
        <v/>
      </c>
      <c r="V1401" s="660" t="str">
        <f t="shared" si="129"/>
        <v/>
      </c>
      <c r="W1401" s="660" t="str">
        <f t="shared" si="130"/>
        <v/>
      </c>
      <c r="X1401" s="660" t="str">
        <f t="shared" si="131"/>
        <v/>
      </c>
      <c r="Y1401" s="660" t="str">
        <f t="shared" si="132"/>
        <v/>
      </c>
    </row>
    <row r="1402" spans="1:25" ht="16" x14ac:dyDescent="0.2">
      <c r="A1402" s="679"/>
      <c r="B1402" s="679"/>
      <c r="C1402" s="679"/>
      <c r="D1402" s="679"/>
      <c r="E1402" s="665"/>
      <c r="F1402" s="665"/>
      <c r="S1402" s="660"/>
      <c r="T1402" s="660" t="str">
        <f t="shared" si="127"/>
        <v/>
      </c>
      <c r="U1402" s="660" t="str">
        <f t="shared" si="128"/>
        <v/>
      </c>
      <c r="V1402" s="660" t="str">
        <f t="shared" si="129"/>
        <v/>
      </c>
      <c r="W1402" s="660" t="str">
        <f t="shared" si="130"/>
        <v/>
      </c>
      <c r="X1402" s="660" t="str">
        <f t="shared" si="131"/>
        <v/>
      </c>
      <c r="Y1402" s="660" t="str">
        <f t="shared" si="132"/>
        <v/>
      </c>
    </row>
    <row r="1403" spans="1:25" ht="16" x14ac:dyDescent="0.2">
      <c r="A1403" s="679"/>
      <c r="B1403" s="679"/>
      <c r="C1403" s="679"/>
      <c r="D1403" s="679"/>
      <c r="E1403" s="665"/>
      <c r="F1403" s="665"/>
      <c r="S1403" s="660"/>
      <c r="T1403" s="660" t="str">
        <f t="shared" si="127"/>
        <v/>
      </c>
      <c r="U1403" s="660" t="str">
        <f t="shared" si="128"/>
        <v/>
      </c>
      <c r="V1403" s="660" t="str">
        <f t="shared" si="129"/>
        <v/>
      </c>
      <c r="W1403" s="660" t="str">
        <f t="shared" si="130"/>
        <v/>
      </c>
      <c r="X1403" s="660" t="str">
        <f t="shared" si="131"/>
        <v/>
      </c>
      <c r="Y1403" s="660" t="str">
        <f t="shared" si="132"/>
        <v/>
      </c>
    </row>
    <row r="1404" spans="1:25" ht="16" x14ac:dyDescent="0.2">
      <c r="A1404" s="679"/>
      <c r="B1404" s="679"/>
      <c r="C1404" s="679"/>
      <c r="D1404" s="679"/>
      <c r="E1404" s="665"/>
      <c r="F1404" s="665"/>
      <c r="S1404" s="660"/>
      <c r="T1404" s="660" t="str">
        <f t="shared" si="127"/>
        <v/>
      </c>
      <c r="U1404" s="660" t="str">
        <f t="shared" si="128"/>
        <v/>
      </c>
      <c r="V1404" s="660" t="str">
        <f t="shared" si="129"/>
        <v/>
      </c>
      <c r="W1404" s="660" t="str">
        <f t="shared" si="130"/>
        <v/>
      </c>
      <c r="X1404" s="660" t="str">
        <f t="shared" si="131"/>
        <v/>
      </c>
      <c r="Y1404" s="660" t="str">
        <f t="shared" si="132"/>
        <v/>
      </c>
    </row>
    <row r="1405" spans="1:25" ht="16" x14ac:dyDescent="0.2">
      <c r="A1405" s="679"/>
      <c r="B1405" s="679"/>
      <c r="C1405" s="679"/>
      <c r="D1405" s="679"/>
      <c r="E1405" s="665"/>
      <c r="F1405" s="665"/>
      <c r="S1405" s="660"/>
      <c r="T1405" s="660" t="str">
        <f t="shared" si="127"/>
        <v/>
      </c>
      <c r="U1405" s="660" t="str">
        <f t="shared" si="128"/>
        <v/>
      </c>
      <c r="V1405" s="660" t="str">
        <f t="shared" si="129"/>
        <v/>
      </c>
      <c r="W1405" s="660" t="str">
        <f t="shared" si="130"/>
        <v/>
      </c>
      <c r="X1405" s="660" t="str">
        <f t="shared" si="131"/>
        <v/>
      </c>
      <c r="Y1405" s="660" t="str">
        <f t="shared" si="132"/>
        <v/>
      </c>
    </row>
    <row r="1406" spans="1:25" ht="16" x14ac:dyDescent="0.2">
      <c r="A1406" s="679"/>
      <c r="B1406" s="679"/>
      <c r="C1406" s="679"/>
      <c r="D1406" s="679"/>
      <c r="E1406" s="665"/>
      <c r="F1406" s="665"/>
      <c r="S1406" s="660"/>
      <c r="T1406" s="660" t="str">
        <f t="shared" si="127"/>
        <v/>
      </c>
      <c r="U1406" s="660" t="str">
        <f t="shared" si="128"/>
        <v/>
      </c>
      <c r="V1406" s="660" t="str">
        <f t="shared" si="129"/>
        <v/>
      </c>
      <c r="W1406" s="660" t="str">
        <f t="shared" si="130"/>
        <v/>
      </c>
      <c r="X1406" s="660" t="str">
        <f t="shared" si="131"/>
        <v/>
      </c>
      <c r="Y1406" s="660" t="str">
        <f t="shared" si="132"/>
        <v/>
      </c>
    </row>
    <row r="1407" spans="1:25" ht="16" x14ac:dyDescent="0.2">
      <c r="A1407" s="679"/>
      <c r="B1407" s="679"/>
      <c r="C1407" s="679"/>
      <c r="D1407" s="679"/>
      <c r="E1407" s="665"/>
      <c r="F1407" s="665"/>
      <c r="S1407" s="660"/>
      <c r="T1407" s="660" t="str">
        <f t="shared" si="127"/>
        <v/>
      </c>
      <c r="U1407" s="660" t="str">
        <f t="shared" si="128"/>
        <v/>
      </c>
      <c r="V1407" s="660" t="str">
        <f t="shared" si="129"/>
        <v/>
      </c>
      <c r="W1407" s="660" t="str">
        <f t="shared" si="130"/>
        <v/>
      </c>
      <c r="X1407" s="660" t="str">
        <f t="shared" si="131"/>
        <v/>
      </c>
      <c r="Y1407" s="660" t="str">
        <f t="shared" si="132"/>
        <v/>
      </c>
    </row>
    <row r="1408" spans="1:25" ht="16" x14ac:dyDescent="0.2">
      <c r="A1408" s="679"/>
      <c r="B1408" s="679"/>
      <c r="C1408" s="679"/>
      <c r="D1408" s="679"/>
      <c r="E1408" s="665"/>
      <c r="F1408" s="665"/>
      <c r="S1408" s="660"/>
      <c r="T1408" s="660" t="str">
        <f t="shared" si="127"/>
        <v/>
      </c>
      <c r="U1408" s="660" t="str">
        <f t="shared" si="128"/>
        <v/>
      </c>
      <c r="V1408" s="660" t="str">
        <f t="shared" si="129"/>
        <v/>
      </c>
      <c r="W1408" s="660" t="str">
        <f t="shared" si="130"/>
        <v/>
      </c>
      <c r="X1408" s="660" t="str">
        <f t="shared" si="131"/>
        <v/>
      </c>
      <c r="Y1408" s="660" t="str">
        <f t="shared" si="132"/>
        <v/>
      </c>
    </row>
    <row r="1409" spans="1:25" ht="16" x14ac:dyDescent="0.2">
      <c r="A1409" s="679"/>
      <c r="B1409" s="679"/>
      <c r="C1409" s="679"/>
      <c r="D1409" s="679"/>
      <c r="E1409" s="665"/>
      <c r="F1409" s="665"/>
      <c r="S1409" s="660"/>
      <c r="T1409" s="660" t="str">
        <f t="shared" si="127"/>
        <v/>
      </c>
      <c r="U1409" s="660" t="str">
        <f t="shared" si="128"/>
        <v/>
      </c>
      <c r="V1409" s="660" t="str">
        <f t="shared" si="129"/>
        <v/>
      </c>
      <c r="W1409" s="660" t="str">
        <f t="shared" si="130"/>
        <v/>
      </c>
      <c r="X1409" s="660" t="str">
        <f t="shared" si="131"/>
        <v/>
      </c>
      <c r="Y1409" s="660" t="str">
        <f t="shared" si="132"/>
        <v/>
      </c>
    </row>
    <row r="1410" spans="1:25" ht="16" x14ac:dyDescent="0.2">
      <c r="A1410" s="679"/>
      <c r="B1410" s="679"/>
      <c r="C1410" s="679"/>
      <c r="D1410" s="679"/>
      <c r="E1410" s="665"/>
      <c r="F1410" s="665"/>
      <c r="S1410" s="660"/>
      <c r="T1410" s="660" t="str">
        <f t="shared" si="127"/>
        <v/>
      </c>
      <c r="U1410" s="660" t="str">
        <f t="shared" si="128"/>
        <v/>
      </c>
      <c r="V1410" s="660" t="str">
        <f t="shared" si="129"/>
        <v/>
      </c>
      <c r="W1410" s="660" t="str">
        <f t="shared" si="130"/>
        <v/>
      </c>
      <c r="X1410" s="660" t="str">
        <f t="shared" si="131"/>
        <v/>
      </c>
      <c r="Y1410" s="660" t="str">
        <f t="shared" si="132"/>
        <v/>
      </c>
    </row>
    <row r="1411" spans="1:25" ht="16" x14ac:dyDescent="0.2">
      <c r="A1411" s="679"/>
      <c r="B1411" s="679"/>
      <c r="C1411" s="679"/>
      <c r="D1411" s="679"/>
      <c r="E1411" s="665"/>
      <c r="F1411" s="665"/>
      <c r="S1411" s="660"/>
      <c r="T1411" s="660" t="str">
        <f t="shared" si="127"/>
        <v/>
      </c>
      <c r="U1411" s="660" t="str">
        <f t="shared" si="128"/>
        <v/>
      </c>
      <c r="V1411" s="660" t="str">
        <f t="shared" si="129"/>
        <v/>
      </c>
      <c r="W1411" s="660" t="str">
        <f t="shared" si="130"/>
        <v/>
      </c>
      <c r="X1411" s="660" t="str">
        <f t="shared" si="131"/>
        <v/>
      </c>
      <c r="Y1411" s="660" t="str">
        <f t="shared" si="132"/>
        <v/>
      </c>
    </row>
    <row r="1412" spans="1:25" ht="16" x14ac:dyDescent="0.2">
      <c r="A1412" s="679"/>
      <c r="B1412" s="679"/>
      <c r="C1412" s="679"/>
      <c r="D1412" s="679"/>
      <c r="E1412" s="665"/>
      <c r="F1412" s="665"/>
      <c r="S1412" s="660"/>
      <c r="T1412" s="660" t="str">
        <f t="shared" ref="T1412:T1475" si="133">IF(LEN($A1412)&gt;=2,LEFT($A1412,6),"")</f>
        <v/>
      </c>
      <c r="U1412" s="660" t="str">
        <f t="shared" ref="U1412:U1475" si="134">IF(LEN($A1412)&gt;=2,LEFT($A1412,5),"")</f>
        <v/>
      </c>
      <c r="V1412" s="660" t="str">
        <f t="shared" ref="V1412:V1475" si="135">IF(LEN($A1412)&gt;=2,LEFT($A1412,4),"")</f>
        <v/>
      </c>
      <c r="W1412" s="660" t="str">
        <f t="shared" ref="W1412:W1475" si="136">IF(LEN($A1412)&gt;=2,LEFT($A1412,3),"")</f>
        <v/>
      </c>
      <c r="X1412" s="660" t="str">
        <f t="shared" ref="X1412:X1475" si="137">IF(LEN($A1412)&gt;=2,LEFT($A1412,2),"")</f>
        <v/>
      </c>
      <c r="Y1412" s="660" t="str">
        <f t="shared" ref="Y1412:Y1475" si="138">IF(LEN($A1412)&gt;=2,LEFT($A1412,1),"")</f>
        <v/>
      </c>
    </row>
    <row r="1413" spans="1:25" ht="16" x14ac:dyDescent="0.2">
      <c r="A1413" s="679"/>
      <c r="B1413" s="679"/>
      <c r="C1413" s="679"/>
      <c r="D1413" s="679"/>
      <c r="E1413" s="665"/>
      <c r="F1413" s="665"/>
      <c r="S1413" s="660"/>
      <c r="T1413" s="660" t="str">
        <f t="shared" si="133"/>
        <v/>
      </c>
      <c r="U1413" s="660" t="str">
        <f t="shared" si="134"/>
        <v/>
      </c>
      <c r="V1413" s="660" t="str">
        <f t="shared" si="135"/>
        <v/>
      </c>
      <c r="W1413" s="660" t="str">
        <f t="shared" si="136"/>
        <v/>
      </c>
      <c r="X1413" s="660" t="str">
        <f t="shared" si="137"/>
        <v/>
      </c>
      <c r="Y1413" s="660" t="str">
        <f t="shared" si="138"/>
        <v/>
      </c>
    </row>
    <row r="1414" spans="1:25" ht="16" x14ac:dyDescent="0.2">
      <c r="A1414" s="679"/>
      <c r="B1414" s="679"/>
      <c r="C1414" s="679"/>
      <c r="D1414" s="679"/>
      <c r="E1414" s="665"/>
      <c r="F1414" s="665"/>
      <c r="S1414" s="660"/>
      <c r="T1414" s="660" t="str">
        <f t="shared" si="133"/>
        <v/>
      </c>
      <c r="U1414" s="660" t="str">
        <f t="shared" si="134"/>
        <v/>
      </c>
      <c r="V1414" s="660" t="str">
        <f t="shared" si="135"/>
        <v/>
      </c>
      <c r="W1414" s="660" t="str">
        <f t="shared" si="136"/>
        <v/>
      </c>
      <c r="X1414" s="660" t="str">
        <f t="shared" si="137"/>
        <v/>
      </c>
      <c r="Y1414" s="660" t="str">
        <f t="shared" si="138"/>
        <v/>
      </c>
    </row>
    <row r="1415" spans="1:25" ht="16" x14ac:dyDescent="0.2">
      <c r="A1415" s="679"/>
      <c r="B1415" s="679"/>
      <c r="C1415" s="679"/>
      <c r="D1415" s="679"/>
      <c r="E1415" s="665"/>
      <c r="F1415" s="665"/>
      <c r="S1415" s="660"/>
      <c r="T1415" s="660" t="str">
        <f t="shared" si="133"/>
        <v/>
      </c>
      <c r="U1415" s="660" t="str">
        <f t="shared" si="134"/>
        <v/>
      </c>
      <c r="V1415" s="660" t="str">
        <f t="shared" si="135"/>
        <v/>
      </c>
      <c r="W1415" s="660" t="str">
        <f t="shared" si="136"/>
        <v/>
      </c>
      <c r="X1415" s="660" t="str">
        <f t="shared" si="137"/>
        <v/>
      </c>
      <c r="Y1415" s="660" t="str">
        <f t="shared" si="138"/>
        <v/>
      </c>
    </row>
    <row r="1416" spans="1:25" ht="16" x14ac:dyDescent="0.2">
      <c r="A1416" s="679"/>
      <c r="B1416" s="679"/>
      <c r="C1416" s="679"/>
      <c r="D1416" s="679"/>
      <c r="E1416" s="665"/>
      <c r="F1416" s="665"/>
      <c r="S1416" s="660"/>
      <c r="T1416" s="660" t="str">
        <f t="shared" si="133"/>
        <v/>
      </c>
      <c r="U1416" s="660" t="str">
        <f t="shared" si="134"/>
        <v/>
      </c>
      <c r="V1416" s="660" t="str">
        <f t="shared" si="135"/>
        <v/>
      </c>
      <c r="W1416" s="660" t="str">
        <f t="shared" si="136"/>
        <v/>
      </c>
      <c r="X1416" s="660" t="str">
        <f t="shared" si="137"/>
        <v/>
      </c>
      <c r="Y1416" s="660" t="str">
        <f t="shared" si="138"/>
        <v/>
      </c>
    </row>
    <row r="1417" spans="1:25" ht="16" x14ac:dyDescent="0.2">
      <c r="A1417" s="679"/>
      <c r="B1417" s="679"/>
      <c r="C1417" s="679"/>
      <c r="D1417" s="679"/>
      <c r="E1417" s="665"/>
      <c r="F1417" s="665"/>
      <c r="S1417" s="660"/>
      <c r="T1417" s="660" t="str">
        <f t="shared" si="133"/>
        <v/>
      </c>
      <c r="U1417" s="660" t="str">
        <f t="shared" si="134"/>
        <v/>
      </c>
      <c r="V1417" s="660" t="str">
        <f t="shared" si="135"/>
        <v/>
      </c>
      <c r="W1417" s="660" t="str">
        <f t="shared" si="136"/>
        <v/>
      </c>
      <c r="X1417" s="660" t="str">
        <f t="shared" si="137"/>
        <v/>
      </c>
      <c r="Y1417" s="660" t="str">
        <f t="shared" si="138"/>
        <v/>
      </c>
    </row>
    <row r="1418" spans="1:25" ht="16" x14ac:dyDescent="0.2">
      <c r="A1418" s="679"/>
      <c r="B1418" s="679"/>
      <c r="C1418" s="679"/>
      <c r="D1418" s="679"/>
      <c r="E1418" s="665"/>
      <c r="F1418" s="665"/>
      <c r="S1418" s="660"/>
      <c r="T1418" s="660" t="str">
        <f t="shared" si="133"/>
        <v/>
      </c>
      <c r="U1418" s="660" t="str">
        <f t="shared" si="134"/>
        <v/>
      </c>
      <c r="V1418" s="660" t="str">
        <f t="shared" si="135"/>
        <v/>
      </c>
      <c r="W1418" s="660" t="str">
        <f t="shared" si="136"/>
        <v/>
      </c>
      <c r="X1418" s="660" t="str">
        <f t="shared" si="137"/>
        <v/>
      </c>
      <c r="Y1418" s="660" t="str">
        <f t="shared" si="138"/>
        <v/>
      </c>
    </row>
    <row r="1419" spans="1:25" ht="16" x14ac:dyDescent="0.2">
      <c r="A1419" s="679"/>
      <c r="B1419" s="679"/>
      <c r="C1419" s="679"/>
      <c r="D1419" s="679"/>
      <c r="E1419" s="665"/>
      <c r="F1419" s="665"/>
      <c r="S1419" s="660"/>
      <c r="T1419" s="660" t="str">
        <f t="shared" si="133"/>
        <v/>
      </c>
      <c r="U1419" s="660" t="str">
        <f t="shared" si="134"/>
        <v/>
      </c>
      <c r="V1419" s="660" t="str">
        <f t="shared" si="135"/>
        <v/>
      </c>
      <c r="W1419" s="660" t="str">
        <f t="shared" si="136"/>
        <v/>
      </c>
      <c r="X1419" s="660" t="str">
        <f t="shared" si="137"/>
        <v/>
      </c>
      <c r="Y1419" s="660" t="str">
        <f t="shared" si="138"/>
        <v/>
      </c>
    </row>
    <row r="1420" spans="1:25" ht="16" x14ac:dyDescent="0.2">
      <c r="A1420" s="679"/>
      <c r="B1420" s="679"/>
      <c r="C1420" s="679"/>
      <c r="D1420" s="679"/>
      <c r="E1420" s="665"/>
      <c r="F1420" s="665"/>
      <c r="S1420" s="660"/>
      <c r="T1420" s="660" t="str">
        <f t="shared" si="133"/>
        <v/>
      </c>
      <c r="U1420" s="660" t="str">
        <f t="shared" si="134"/>
        <v/>
      </c>
      <c r="V1420" s="660" t="str">
        <f t="shared" si="135"/>
        <v/>
      </c>
      <c r="W1420" s="660" t="str">
        <f t="shared" si="136"/>
        <v/>
      </c>
      <c r="X1420" s="660" t="str">
        <f t="shared" si="137"/>
        <v/>
      </c>
      <c r="Y1420" s="660" t="str">
        <f t="shared" si="138"/>
        <v/>
      </c>
    </row>
    <row r="1421" spans="1:25" ht="16" x14ac:dyDescent="0.2">
      <c r="A1421" s="679"/>
      <c r="B1421" s="679"/>
      <c r="C1421" s="679"/>
      <c r="D1421" s="679"/>
      <c r="E1421" s="665"/>
      <c r="F1421" s="665"/>
      <c r="S1421" s="660"/>
      <c r="T1421" s="660" t="str">
        <f t="shared" si="133"/>
        <v/>
      </c>
      <c r="U1421" s="660" t="str">
        <f t="shared" si="134"/>
        <v/>
      </c>
      <c r="V1421" s="660" t="str">
        <f t="shared" si="135"/>
        <v/>
      </c>
      <c r="W1421" s="660" t="str">
        <f t="shared" si="136"/>
        <v/>
      </c>
      <c r="X1421" s="660" t="str">
        <f t="shared" si="137"/>
        <v/>
      </c>
      <c r="Y1421" s="660" t="str">
        <f t="shared" si="138"/>
        <v/>
      </c>
    </row>
    <row r="1422" spans="1:25" ht="16" x14ac:dyDescent="0.2">
      <c r="A1422" s="679"/>
      <c r="B1422" s="679"/>
      <c r="C1422" s="679"/>
      <c r="D1422" s="679"/>
      <c r="E1422" s="665"/>
      <c r="F1422" s="665"/>
      <c r="S1422" s="660"/>
      <c r="T1422" s="660" t="str">
        <f t="shared" si="133"/>
        <v/>
      </c>
      <c r="U1422" s="660" t="str">
        <f t="shared" si="134"/>
        <v/>
      </c>
      <c r="V1422" s="660" t="str">
        <f t="shared" si="135"/>
        <v/>
      </c>
      <c r="W1422" s="660" t="str">
        <f t="shared" si="136"/>
        <v/>
      </c>
      <c r="X1422" s="660" t="str">
        <f t="shared" si="137"/>
        <v/>
      </c>
      <c r="Y1422" s="660" t="str">
        <f t="shared" si="138"/>
        <v/>
      </c>
    </row>
    <row r="1423" spans="1:25" ht="16" x14ac:dyDescent="0.2">
      <c r="A1423" s="679"/>
      <c r="B1423" s="679"/>
      <c r="C1423" s="679"/>
      <c r="D1423" s="679"/>
      <c r="E1423" s="665"/>
      <c r="F1423" s="665"/>
      <c r="S1423" s="660"/>
      <c r="T1423" s="660" t="str">
        <f t="shared" si="133"/>
        <v/>
      </c>
      <c r="U1423" s="660" t="str">
        <f t="shared" si="134"/>
        <v/>
      </c>
      <c r="V1423" s="660" t="str">
        <f t="shared" si="135"/>
        <v/>
      </c>
      <c r="W1423" s="660" t="str">
        <f t="shared" si="136"/>
        <v/>
      </c>
      <c r="X1423" s="660" t="str">
        <f t="shared" si="137"/>
        <v/>
      </c>
      <c r="Y1423" s="660" t="str">
        <f t="shared" si="138"/>
        <v/>
      </c>
    </row>
    <row r="1424" spans="1:25" ht="16" x14ac:dyDescent="0.2">
      <c r="A1424" s="679"/>
      <c r="B1424" s="679"/>
      <c r="C1424" s="679"/>
      <c r="D1424" s="679"/>
      <c r="E1424" s="665"/>
      <c r="F1424" s="665"/>
      <c r="S1424" s="660"/>
      <c r="T1424" s="660" t="str">
        <f t="shared" si="133"/>
        <v/>
      </c>
      <c r="U1424" s="660" t="str">
        <f t="shared" si="134"/>
        <v/>
      </c>
      <c r="V1424" s="660" t="str">
        <f t="shared" si="135"/>
        <v/>
      </c>
      <c r="W1424" s="660" t="str">
        <f t="shared" si="136"/>
        <v/>
      </c>
      <c r="X1424" s="660" t="str">
        <f t="shared" si="137"/>
        <v/>
      </c>
      <c r="Y1424" s="660" t="str">
        <f t="shared" si="138"/>
        <v/>
      </c>
    </row>
    <row r="1425" spans="1:25" ht="16" x14ac:dyDescent="0.2">
      <c r="A1425" s="679"/>
      <c r="B1425" s="679"/>
      <c r="C1425" s="679"/>
      <c r="D1425" s="679"/>
      <c r="E1425" s="665"/>
      <c r="F1425" s="665"/>
      <c r="S1425" s="660"/>
      <c r="T1425" s="660" t="str">
        <f t="shared" si="133"/>
        <v/>
      </c>
      <c r="U1425" s="660" t="str">
        <f t="shared" si="134"/>
        <v/>
      </c>
      <c r="V1425" s="660" t="str">
        <f t="shared" si="135"/>
        <v/>
      </c>
      <c r="W1425" s="660" t="str">
        <f t="shared" si="136"/>
        <v/>
      </c>
      <c r="X1425" s="660" t="str">
        <f t="shared" si="137"/>
        <v/>
      </c>
      <c r="Y1425" s="660" t="str">
        <f t="shared" si="138"/>
        <v/>
      </c>
    </row>
    <row r="1426" spans="1:25" ht="16" x14ac:dyDescent="0.2">
      <c r="A1426" s="679"/>
      <c r="B1426" s="679"/>
      <c r="C1426" s="679"/>
      <c r="D1426" s="679"/>
      <c r="E1426" s="665"/>
      <c r="F1426" s="665"/>
      <c r="S1426" s="660"/>
      <c r="T1426" s="660" t="str">
        <f t="shared" si="133"/>
        <v/>
      </c>
      <c r="U1426" s="660" t="str">
        <f t="shared" si="134"/>
        <v/>
      </c>
      <c r="V1426" s="660" t="str">
        <f t="shared" si="135"/>
        <v/>
      </c>
      <c r="W1426" s="660" t="str">
        <f t="shared" si="136"/>
        <v/>
      </c>
      <c r="X1426" s="660" t="str">
        <f t="shared" si="137"/>
        <v/>
      </c>
      <c r="Y1426" s="660" t="str">
        <f t="shared" si="138"/>
        <v/>
      </c>
    </row>
    <row r="1427" spans="1:25" ht="16" x14ac:dyDescent="0.2">
      <c r="A1427" s="679"/>
      <c r="B1427" s="679"/>
      <c r="C1427" s="679"/>
      <c r="D1427" s="679"/>
      <c r="E1427" s="665"/>
      <c r="F1427" s="665"/>
      <c r="S1427" s="660"/>
      <c r="T1427" s="660" t="str">
        <f t="shared" si="133"/>
        <v/>
      </c>
      <c r="U1427" s="660" t="str">
        <f t="shared" si="134"/>
        <v/>
      </c>
      <c r="V1427" s="660" t="str">
        <f t="shared" si="135"/>
        <v/>
      </c>
      <c r="W1427" s="660" t="str">
        <f t="shared" si="136"/>
        <v/>
      </c>
      <c r="X1427" s="660" t="str">
        <f t="shared" si="137"/>
        <v/>
      </c>
      <c r="Y1427" s="660" t="str">
        <f t="shared" si="138"/>
        <v/>
      </c>
    </row>
    <row r="1428" spans="1:25" ht="16" x14ac:dyDescent="0.2">
      <c r="A1428" s="679"/>
      <c r="B1428" s="679"/>
      <c r="C1428" s="679"/>
      <c r="D1428" s="679"/>
      <c r="E1428" s="665"/>
      <c r="F1428" s="665"/>
      <c r="S1428" s="660"/>
      <c r="T1428" s="660" t="str">
        <f t="shared" si="133"/>
        <v/>
      </c>
      <c r="U1428" s="660" t="str">
        <f t="shared" si="134"/>
        <v/>
      </c>
      <c r="V1428" s="660" t="str">
        <f t="shared" si="135"/>
        <v/>
      </c>
      <c r="W1428" s="660" t="str">
        <f t="shared" si="136"/>
        <v/>
      </c>
      <c r="X1428" s="660" t="str">
        <f t="shared" si="137"/>
        <v/>
      </c>
      <c r="Y1428" s="660" t="str">
        <f t="shared" si="138"/>
        <v/>
      </c>
    </row>
    <row r="1429" spans="1:25" ht="16" x14ac:dyDescent="0.2">
      <c r="A1429" s="679"/>
      <c r="B1429" s="679"/>
      <c r="C1429" s="679"/>
      <c r="D1429" s="679"/>
      <c r="E1429" s="665"/>
      <c r="F1429" s="665"/>
      <c r="S1429" s="660"/>
      <c r="T1429" s="660" t="str">
        <f t="shared" si="133"/>
        <v/>
      </c>
      <c r="U1429" s="660" t="str">
        <f t="shared" si="134"/>
        <v/>
      </c>
      <c r="V1429" s="660" t="str">
        <f t="shared" si="135"/>
        <v/>
      </c>
      <c r="W1429" s="660" t="str">
        <f t="shared" si="136"/>
        <v/>
      </c>
      <c r="X1429" s="660" t="str">
        <f t="shared" si="137"/>
        <v/>
      </c>
      <c r="Y1429" s="660" t="str">
        <f t="shared" si="138"/>
        <v/>
      </c>
    </row>
    <row r="1430" spans="1:25" ht="16" x14ac:dyDescent="0.2">
      <c r="A1430" s="679"/>
      <c r="B1430" s="679"/>
      <c r="C1430" s="679"/>
      <c r="D1430" s="679"/>
      <c r="E1430" s="665"/>
      <c r="F1430" s="665"/>
      <c r="S1430" s="660"/>
      <c r="T1430" s="660" t="str">
        <f t="shared" si="133"/>
        <v/>
      </c>
      <c r="U1430" s="660" t="str">
        <f t="shared" si="134"/>
        <v/>
      </c>
      <c r="V1430" s="660" t="str">
        <f t="shared" si="135"/>
        <v/>
      </c>
      <c r="W1430" s="660" t="str">
        <f t="shared" si="136"/>
        <v/>
      </c>
      <c r="X1430" s="660" t="str">
        <f t="shared" si="137"/>
        <v/>
      </c>
      <c r="Y1430" s="660" t="str">
        <f t="shared" si="138"/>
        <v/>
      </c>
    </row>
    <row r="1431" spans="1:25" ht="16" x14ac:dyDescent="0.2">
      <c r="A1431" s="679"/>
      <c r="B1431" s="679"/>
      <c r="C1431" s="679"/>
      <c r="D1431" s="679"/>
      <c r="E1431" s="665"/>
      <c r="F1431" s="665"/>
      <c r="S1431" s="660"/>
      <c r="T1431" s="660" t="str">
        <f t="shared" si="133"/>
        <v/>
      </c>
      <c r="U1431" s="660" t="str">
        <f t="shared" si="134"/>
        <v/>
      </c>
      <c r="V1431" s="660" t="str">
        <f t="shared" si="135"/>
        <v/>
      </c>
      <c r="W1431" s="660" t="str">
        <f t="shared" si="136"/>
        <v/>
      </c>
      <c r="X1431" s="660" t="str">
        <f t="shared" si="137"/>
        <v/>
      </c>
      <c r="Y1431" s="660" t="str">
        <f t="shared" si="138"/>
        <v/>
      </c>
    </row>
    <row r="1432" spans="1:25" ht="16" x14ac:dyDescent="0.2">
      <c r="A1432" s="679"/>
      <c r="B1432" s="679"/>
      <c r="C1432" s="679"/>
      <c r="D1432" s="679"/>
      <c r="E1432" s="665"/>
      <c r="F1432" s="665"/>
      <c r="S1432" s="660"/>
      <c r="T1432" s="660" t="str">
        <f t="shared" si="133"/>
        <v/>
      </c>
      <c r="U1432" s="660" t="str">
        <f t="shared" si="134"/>
        <v/>
      </c>
      <c r="V1432" s="660" t="str">
        <f t="shared" si="135"/>
        <v/>
      </c>
      <c r="W1432" s="660" t="str">
        <f t="shared" si="136"/>
        <v/>
      </c>
      <c r="X1432" s="660" t="str">
        <f t="shared" si="137"/>
        <v/>
      </c>
      <c r="Y1432" s="660" t="str">
        <f t="shared" si="138"/>
        <v/>
      </c>
    </row>
    <row r="1433" spans="1:25" ht="16" x14ac:dyDescent="0.2">
      <c r="A1433" s="679"/>
      <c r="B1433" s="679"/>
      <c r="C1433" s="679"/>
      <c r="D1433" s="679"/>
      <c r="E1433" s="665"/>
      <c r="F1433" s="665"/>
      <c r="S1433" s="660"/>
      <c r="T1433" s="660" t="str">
        <f t="shared" si="133"/>
        <v/>
      </c>
      <c r="U1433" s="660" t="str">
        <f t="shared" si="134"/>
        <v/>
      </c>
      <c r="V1433" s="660" t="str">
        <f t="shared" si="135"/>
        <v/>
      </c>
      <c r="W1433" s="660" t="str">
        <f t="shared" si="136"/>
        <v/>
      </c>
      <c r="X1433" s="660" t="str">
        <f t="shared" si="137"/>
        <v/>
      </c>
      <c r="Y1433" s="660" t="str">
        <f t="shared" si="138"/>
        <v/>
      </c>
    </row>
    <row r="1434" spans="1:25" ht="16" x14ac:dyDescent="0.2">
      <c r="A1434" s="679"/>
      <c r="B1434" s="679"/>
      <c r="C1434" s="679"/>
      <c r="D1434" s="679"/>
      <c r="E1434" s="665"/>
      <c r="F1434" s="665"/>
      <c r="S1434" s="660"/>
      <c r="T1434" s="660" t="str">
        <f t="shared" si="133"/>
        <v/>
      </c>
      <c r="U1434" s="660" t="str">
        <f t="shared" si="134"/>
        <v/>
      </c>
      <c r="V1434" s="660" t="str">
        <f t="shared" si="135"/>
        <v/>
      </c>
      <c r="W1434" s="660" t="str">
        <f t="shared" si="136"/>
        <v/>
      </c>
      <c r="X1434" s="660" t="str">
        <f t="shared" si="137"/>
        <v/>
      </c>
      <c r="Y1434" s="660" t="str">
        <f t="shared" si="138"/>
        <v/>
      </c>
    </row>
    <row r="1435" spans="1:25" ht="16" x14ac:dyDescent="0.2">
      <c r="A1435" s="679"/>
      <c r="B1435" s="679"/>
      <c r="C1435" s="679"/>
      <c r="D1435" s="679"/>
      <c r="E1435" s="665"/>
      <c r="F1435" s="665"/>
      <c r="S1435" s="660"/>
      <c r="T1435" s="660" t="str">
        <f t="shared" si="133"/>
        <v/>
      </c>
      <c r="U1435" s="660" t="str">
        <f t="shared" si="134"/>
        <v/>
      </c>
      <c r="V1435" s="660" t="str">
        <f t="shared" si="135"/>
        <v/>
      </c>
      <c r="W1435" s="660" t="str">
        <f t="shared" si="136"/>
        <v/>
      </c>
      <c r="X1435" s="660" t="str">
        <f t="shared" si="137"/>
        <v/>
      </c>
      <c r="Y1435" s="660" t="str">
        <f t="shared" si="138"/>
        <v/>
      </c>
    </row>
    <row r="1436" spans="1:25" ht="16" x14ac:dyDescent="0.2">
      <c r="A1436" s="679"/>
      <c r="B1436" s="679"/>
      <c r="C1436" s="679"/>
      <c r="D1436" s="679"/>
      <c r="E1436" s="665"/>
      <c r="F1436" s="665"/>
      <c r="S1436" s="660"/>
      <c r="T1436" s="660" t="str">
        <f t="shared" si="133"/>
        <v/>
      </c>
      <c r="U1436" s="660" t="str">
        <f t="shared" si="134"/>
        <v/>
      </c>
      <c r="V1436" s="660" t="str">
        <f t="shared" si="135"/>
        <v/>
      </c>
      <c r="W1436" s="660" t="str">
        <f t="shared" si="136"/>
        <v/>
      </c>
      <c r="X1436" s="660" t="str">
        <f t="shared" si="137"/>
        <v/>
      </c>
      <c r="Y1436" s="660" t="str">
        <f t="shared" si="138"/>
        <v/>
      </c>
    </row>
    <row r="1437" spans="1:25" ht="16" x14ac:dyDescent="0.2">
      <c r="A1437" s="679"/>
      <c r="B1437" s="679"/>
      <c r="C1437" s="679"/>
      <c r="D1437" s="679"/>
      <c r="E1437" s="665"/>
      <c r="F1437" s="665"/>
      <c r="S1437" s="660"/>
      <c r="T1437" s="660" t="str">
        <f t="shared" si="133"/>
        <v/>
      </c>
      <c r="U1437" s="660" t="str">
        <f t="shared" si="134"/>
        <v/>
      </c>
      <c r="V1437" s="660" t="str">
        <f t="shared" si="135"/>
        <v/>
      </c>
      <c r="W1437" s="660" t="str">
        <f t="shared" si="136"/>
        <v/>
      </c>
      <c r="X1437" s="660" t="str">
        <f t="shared" si="137"/>
        <v/>
      </c>
      <c r="Y1437" s="660" t="str">
        <f t="shared" si="138"/>
        <v/>
      </c>
    </row>
    <row r="1438" spans="1:25" ht="16" x14ac:dyDescent="0.2">
      <c r="A1438" s="679"/>
      <c r="B1438" s="679"/>
      <c r="C1438" s="679"/>
      <c r="D1438" s="679"/>
      <c r="E1438" s="665"/>
      <c r="F1438" s="665"/>
      <c r="S1438" s="660"/>
      <c r="T1438" s="660" t="str">
        <f t="shared" si="133"/>
        <v/>
      </c>
      <c r="U1438" s="660" t="str">
        <f t="shared" si="134"/>
        <v/>
      </c>
      <c r="V1438" s="660" t="str">
        <f t="shared" si="135"/>
        <v/>
      </c>
      <c r="W1438" s="660" t="str">
        <f t="shared" si="136"/>
        <v/>
      </c>
      <c r="X1438" s="660" t="str">
        <f t="shared" si="137"/>
        <v/>
      </c>
      <c r="Y1438" s="660" t="str">
        <f t="shared" si="138"/>
        <v/>
      </c>
    </row>
    <row r="1439" spans="1:25" ht="16" x14ac:dyDescent="0.2">
      <c r="A1439" s="679"/>
      <c r="B1439" s="679"/>
      <c r="C1439" s="679"/>
      <c r="D1439" s="679"/>
      <c r="E1439" s="665"/>
      <c r="F1439" s="665"/>
      <c r="S1439" s="660"/>
      <c r="T1439" s="660" t="str">
        <f t="shared" si="133"/>
        <v/>
      </c>
      <c r="U1439" s="660" t="str">
        <f t="shared" si="134"/>
        <v/>
      </c>
      <c r="V1439" s="660" t="str">
        <f t="shared" si="135"/>
        <v/>
      </c>
      <c r="W1439" s="660" t="str">
        <f t="shared" si="136"/>
        <v/>
      </c>
      <c r="X1439" s="660" t="str">
        <f t="shared" si="137"/>
        <v/>
      </c>
      <c r="Y1439" s="660" t="str">
        <f t="shared" si="138"/>
        <v/>
      </c>
    </row>
    <row r="1440" spans="1:25" ht="16" x14ac:dyDescent="0.2">
      <c r="A1440" s="679"/>
      <c r="B1440" s="679"/>
      <c r="C1440" s="679"/>
      <c r="D1440" s="679"/>
      <c r="E1440" s="665"/>
      <c r="F1440" s="665"/>
      <c r="S1440" s="660"/>
      <c r="T1440" s="660" t="str">
        <f t="shared" si="133"/>
        <v/>
      </c>
      <c r="U1440" s="660" t="str">
        <f t="shared" si="134"/>
        <v/>
      </c>
      <c r="V1440" s="660" t="str">
        <f t="shared" si="135"/>
        <v/>
      </c>
      <c r="W1440" s="660" t="str">
        <f t="shared" si="136"/>
        <v/>
      </c>
      <c r="X1440" s="660" t="str">
        <f t="shared" si="137"/>
        <v/>
      </c>
      <c r="Y1440" s="660" t="str">
        <f t="shared" si="138"/>
        <v/>
      </c>
    </row>
    <row r="1441" spans="1:25" ht="16" x14ac:dyDescent="0.2">
      <c r="A1441" s="679"/>
      <c r="B1441" s="679"/>
      <c r="C1441" s="679"/>
      <c r="D1441" s="679"/>
      <c r="E1441" s="665"/>
      <c r="F1441" s="665"/>
      <c r="S1441" s="660"/>
      <c r="T1441" s="660" t="str">
        <f t="shared" si="133"/>
        <v/>
      </c>
      <c r="U1441" s="660" t="str">
        <f t="shared" si="134"/>
        <v/>
      </c>
      <c r="V1441" s="660" t="str">
        <f t="shared" si="135"/>
        <v/>
      </c>
      <c r="W1441" s="660" t="str">
        <f t="shared" si="136"/>
        <v/>
      </c>
      <c r="X1441" s="660" t="str">
        <f t="shared" si="137"/>
        <v/>
      </c>
      <c r="Y1441" s="660" t="str">
        <f t="shared" si="138"/>
        <v/>
      </c>
    </row>
    <row r="1442" spans="1:25" ht="16" x14ac:dyDescent="0.2">
      <c r="A1442" s="679"/>
      <c r="B1442" s="679"/>
      <c r="C1442" s="679"/>
      <c r="D1442" s="679"/>
      <c r="E1442" s="665"/>
      <c r="F1442" s="665"/>
      <c r="S1442" s="660"/>
      <c r="T1442" s="660" t="str">
        <f t="shared" si="133"/>
        <v/>
      </c>
      <c r="U1442" s="660" t="str">
        <f t="shared" si="134"/>
        <v/>
      </c>
      <c r="V1442" s="660" t="str">
        <f t="shared" si="135"/>
        <v/>
      </c>
      <c r="W1442" s="660" t="str">
        <f t="shared" si="136"/>
        <v/>
      </c>
      <c r="X1442" s="660" t="str">
        <f t="shared" si="137"/>
        <v/>
      </c>
      <c r="Y1442" s="660" t="str">
        <f t="shared" si="138"/>
        <v/>
      </c>
    </row>
    <row r="1443" spans="1:25" ht="16" x14ac:dyDescent="0.2">
      <c r="A1443" s="679"/>
      <c r="B1443" s="679"/>
      <c r="C1443" s="679"/>
      <c r="D1443" s="679"/>
      <c r="E1443" s="665"/>
      <c r="F1443" s="665"/>
      <c r="S1443" s="660"/>
      <c r="T1443" s="660" t="str">
        <f t="shared" si="133"/>
        <v/>
      </c>
      <c r="U1443" s="660" t="str">
        <f t="shared" si="134"/>
        <v/>
      </c>
      <c r="V1443" s="660" t="str">
        <f t="shared" si="135"/>
        <v/>
      </c>
      <c r="W1443" s="660" t="str">
        <f t="shared" si="136"/>
        <v/>
      </c>
      <c r="X1443" s="660" t="str">
        <f t="shared" si="137"/>
        <v/>
      </c>
      <c r="Y1443" s="660" t="str">
        <f t="shared" si="138"/>
        <v/>
      </c>
    </row>
    <row r="1444" spans="1:25" ht="16" x14ac:dyDescent="0.2">
      <c r="A1444" s="679"/>
      <c r="B1444" s="679"/>
      <c r="C1444" s="679"/>
      <c r="D1444" s="679"/>
      <c r="E1444" s="665"/>
      <c r="F1444" s="665"/>
      <c r="S1444" s="660"/>
      <c r="T1444" s="660" t="str">
        <f t="shared" si="133"/>
        <v/>
      </c>
      <c r="U1444" s="660" t="str">
        <f t="shared" si="134"/>
        <v/>
      </c>
      <c r="V1444" s="660" t="str">
        <f t="shared" si="135"/>
        <v/>
      </c>
      <c r="W1444" s="660" t="str">
        <f t="shared" si="136"/>
        <v/>
      </c>
      <c r="X1444" s="660" t="str">
        <f t="shared" si="137"/>
        <v/>
      </c>
      <c r="Y1444" s="660" t="str">
        <f t="shared" si="138"/>
        <v/>
      </c>
    </row>
    <row r="1445" spans="1:25" ht="16" x14ac:dyDescent="0.2">
      <c r="A1445" s="679"/>
      <c r="B1445" s="679"/>
      <c r="C1445" s="679"/>
      <c r="D1445" s="679"/>
      <c r="E1445" s="665"/>
      <c r="F1445" s="665"/>
      <c r="S1445" s="660"/>
      <c r="T1445" s="660" t="str">
        <f t="shared" si="133"/>
        <v/>
      </c>
      <c r="U1445" s="660" t="str">
        <f t="shared" si="134"/>
        <v/>
      </c>
      <c r="V1445" s="660" t="str">
        <f t="shared" si="135"/>
        <v/>
      </c>
      <c r="W1445" s="660" t="str">
        <f t="shared" si="136"/>
        <v/>
      </c>
      <c r="X1445" s="660" t="str">
        <f t="shared" si="137"/>
        <v/>
      </c>
      <c r="Y1445" s="660" t="str">
        <f t="shared" si="138"/>
        <v/>
      </c>
    </row>
    <row r="1446" spans="1:25" ht="16" x14ac:dyDescent="0.2">
      <c r="A1446" s="679"/>
      <c r="B1446" s="679"/>
      <c r="C1446" s="679"/>
      <c r="D1446" s="679"/>
      <c r="E1446" s="665"/>
      <c r="F1446" s="665"/>
      <c r="S1446" s="660"/>
      <c r="T1446" s="660" t="str">
        <f t="shared" si="133"/>
        <v/>
      </c>
      <c r="U1446" s="660" t="str">
        <f t="shared" si="134"/>
        <v/>
      </c>
      <c r="V1446" s="660" t="str">
        <f t="shared" si="135"/>
        <v/>
      </c>
      <c r="W1446" s="660" t="str">
        <f t="shared" si="136"/>
        <v/>
      </c>
      <c r="X1446" s="660" t="str">
        <f t="shared" si="137"/>
        <v/>
      </c>
      <c r="Y1446" s="660" t="str">
        <f t="shared" si="138"/>
        <v/>
      </c>
    </row>
    <row r="1447" spans="1:25" ht="16" x14ac:dyDescent="0.2">
      <c r="A1447" s="679"/>
      <c r="B1447" s="679"/>
      <c r="C1447" s="679"/>
      <c r="D1447" s="679"/>
      <c r="E1447" s="665"/>
      <c r="F1447" s="665"/>
      <c r="S1447" s="660"/>
      <c r="T1447" s="660" t="str">
        <f t="shared" si="133"/>
        <v/>
      </c>
      <c r="U1447" s="660" t="str">
        <f t="shared" si="134"/>
        <v/>
      </c>
      <c r="V1447" s="660" t="str">
        <f t="shared" si="135"/>
        <v/>
      </c>
      <c r="W1447" s="660" t="str">
        <f t="shared" si="136"/>
        <v/>
      </c>
      <c r="X1447" s="660" t="str">
        <f t="shared" si="137"/>
        <v/>
      </c>
      <c r="Y1447" s="660" t="str">
        <f t="shared" si="138"/>
        <v/>
      </c>
    </row>
    <row r="1448" spans="1:25" ht="16" x14ac:dyDescent="0.2">
      <c r="A1448" s="679"/>
      <c r="B1448" s="679"/>
      <c r="C1448" s="679"/>
      <c r="D1448" s="679"/>
      <c r="E1448" s="665"/>
      <c r="F1448" s="665"/>
      <c r="S1448" s="660"/>
      <c r="T1448" s="660" t="str">
        <f t="shared" si="133"/>
        <v/>
      </c>
      <c r="U1448" s="660" t="str">
        <f t="shared" si="134"/>
        <v/>
      </c>
      <c r="V1448" s="660" t="str">
        <f t="shared" si="135"/>
        <v/>
      </c>
      <c r="W1448" s="660" t="str">
        <f t="shared" si="136"/>
        <v/>
      </c>
      <c r="X1448" s="660" t="str">
        <f t="shared" si="137"/>
        <v/>
      </c>
      <c r="Y1448" s="660" t="str">
        <f t="shared" si="138"/>
        <v/>
      </c>
    </row>
    <row r="1449" spans="1:25" ht="16" x14ac:dyDescent="0.2">
      <c r="A1449" s="679"/>
      <c r="B1449" s="679"/>
      <c r="C1449" s="679"/>
      <c r="D1449" s="679"/>
      <c r="E1449" s="665"/>
      <c r="F1449" s="665"/>
      <c r="S1449" s="660"/>
      <c r="T1449" s="660" t="str">
        <f t="shared" si="133"/>
        <v/>
      </c>
      <c r="U1449" s="660" t="str">
        <f t="shared" si="134"/>
        <v/>
      </c>
      <c r="V1449" s="660" t="str">
        <f t="shared" si="135"/>
        <v/>
      </c>
      <c r="W1449" s="660" t="str">
        <f t="shared" si="136"/>
        <v/>
      </c>
      <c r="X1449" s="660" t="str">
        <f t="shared" si="137"/>
        <v/>
      </c>
      <c r="Y1449" s="660" t="str">
        <f t="shared" si="138"/>
        <v/>
      </c>
    </row>
    <row r="1450" spans="1:25" ht="16" x14ac:dyDescent="0.2">
      <c r="A1450" s="679"/>
      <c r="B1450" s="679"/>
      <c r="C1450" s="679"/>
      <c r="D1450" s="679"/>
      <c r="E1450" s="665"/>
      <c r="F1450" s="665"/>
      <c r="S1450" s="660"/>
      <c r="T1450" s="660" t="str">
        <f t="shared" si="133"/>
        <v/>
      </c>
      <c r="U1450" s="660" t="str">
        <f t="shared" si="134"/>
        <v/>
      </c>
      <c r="V1450" s="660" t="str">
        <f t="shared" si="135"/>
        <v/>
      </c>
      <c r="W1450" s="660" t="str">
        <f t="shared" si="136"/>
        <v/>
      </c>
      <c r="X1450" s="660" t="str">
        <f t="shared" si="137"/>
        <v/>
      </c>
      <c r="Y1450" s="660" t="str">
        <f t="shared" si="138"/>
        <v/>
      </c>
    </row>
    <row r="1451" spans="1:25" ht="16" x14ac:dyDescent="0.2">
      <c r="A1451" s="679"/>
      <c r="B1451" s="679"/>
      <c r="C1451" s="679"/>
      <c r="D1451" s="679"/>
      <c r="E1451" s="665"/>
      <c r="F1451" s="665"/>
      <c r="S1451" s="660"/>
      <c r="T1451" s="660" t="str">
        <f t="shared" si="133"/>
        <v/>
      </c>
      <c r="U1451" s="660" t="str">
        <f t="shared" si="134"/>
        <v/>
      </c>
      <c r="V1451" s="660" t="str">
        <f t="shared" si="135"/>
        <v/>
      </c>
      <c r="W1451" s="660" t="str">
        <f t="shared" si="136"/>
        <v/>
      </c>
      <c r="X1451" s="660" t="str">
        <f t="shared" si="137"/>
        <v/>
      </c>
      <c r="Y1451" s="660" t="str">
        <f t="shared" si="138"/>
        <v/>
      </c>
    </row>
    <row r="1452" spans="1:25" ht="16" x14ac:dyDescent="0.2">
      <c r="A1452" s="679"/>
      <c r="B1452" s="679"/>
      <c r="C1452" s="679"/>
      <c r="D1452" s="679"/>
      <c r="E1452" s="665"/>
      <c r="F1452" s="665"/>
      <c r="S1452" s="660"/>
      <c r="T1452" s="660" t="str">
        <f t="shared" si="133"/>
        <v/>
      </c>
      <c r="U1452" s="660" t="str">
        <f t="shared" si="134"/>
        <v/>
      </c>
      <c r="V1452" s="660" t="str">
        <f t="shared" si="135"/>
        <v/>
      </c>
      <c r="W1452" s="660" t="str">
        <f t="shared" si="136"/>
        <v/>
      </c>
      <c r="X1452" s="660" t="str">
        <f t="shared" si="137"/>
        <v/>
      </c>
      <c r="Y1452" s="660" t="str">
        <f t="shared" si="138"/>
        <v/>
      </c>
    </row>
    <row r="1453" spans="1:25" ht="16" x14ac:dyDescent="0.2">
      <c r="A1453" s="679"/>
      <c r="B1453" s="679"/>
      <c r="C1453" s="679"/>
      <c r="D1453" s="679"/>
      <c r="E1453" s="665"/>
      <c r="F1453" s="665"/>
      <c r="S1453" s="660"/>
      <c r="T1453" s="660" t="str">
        <f t="shared" si="133"/>
        <v/>
      </c>
      <c r="U1453" s="660" t="str">
        <f t="shared" si="134"/>
        <v/>
      </c>
      <c r="V1453" s="660" t="str">
        <f t="shared" si="135"/>
        <v/>
      </c>
      <c r="W1453" s="660" t="str">
        <f t="shared" si="136"/>
        <v/>
      </c>
      <c r="X1453" s="660" t="str">
        <f t="shared" si="137"/>
        <v/>
      </c>
      <c r="Y1453" s="660" t="str">
        <f t="shared" si="138"/>
        <v/>
      </c>
    </row>
    <row r="1454" spans="1:25" ht="16" x14ac:dyDescent="0.2">
      <c r="A1454" s="679"/>
      <c r="B1454" s="679"/>
      <c r="C1454" s="679"/>
      <c r="D1454" s="679"/>
      <c r="E1454" s="665"/>
      <c r="F1454" s="665"/>
      <c r="S1454" s="660"/>
      <c r="T1454" s="660" t="str">
        <f t="shared" si="133"/>
        <v/>
      </c>
      <c r="U1454" s="660" t="str">
        <f t="shared" si="134"/>
        <v/>
      </c>
      <c r="V1454" s="660" t="str">
        <f t="shared" si="135"/>
        <v/>
      </c>
      <c r="W1454" s="660" t="str">
        <f t="shared" si="136"/>
        <v/>
      </c>
      <c r="X1454" s="660" t="str">
        <f t="shared" si="137"/>
        <v/>
      </c>
      <c r="Y1454" s="660" t="str">
        <f t="shared" si="138"/>
        <v/>
      </c>
    </row>
    <row r="1455" spans="1:25" ht="16" x14ac:dyDescent="0.2">
      <c r="A1455" s="679"/>
      <c r="B1455" s="679"/>
      <c r="C1455" s="679"/>
      <c r="D1455" s="679"/>
      <c r="E1455" s="665"/>
      <c r="F1455" s="665"/>
      <c r="S1455" s="660"/>
      <c r="T1455" s="660" t="str">
        <f t="shared" si="133"/>
        <v/>
      </c>
      <c r="U1455" s="660" t="str">
        <f t="shared" si="134"/>
        <v/>
      </c>
      <c r="V1455" s="660" t="str">
        <f t="shared" si="135"/>
        <v/>
      </c>
      <c r="W1455" s="660" t="str">
        <f t="shared" si="136"/>
        <v/>
      </c>
      <c r="X1455" s="660" t="str">
        <f t="shared" si="137"/>
        <v/>
      </c>
      <c r="Y1455" s="660" t="str">
        <f t="shared" si="138"/>
        <v/>
      </c>
    </row>
    <row r="1456" spans="1:25" ht="16" x14ac:dyDescent="0.2">
      <c r="A1456" s="679"/>
      <c r="B1456" s="679"/>
      <c r="C1456" s="679"/>
      <c r="D1456" s="679"/>
      <c r="E1456" s="665"/>
      <c r="F1456" s="665"/>
      <c r="S1456" s="660"/>
      <c r="T1456" s="660" t="str">
        <f t="shared" si="133"/>
        <v/>
      </c>
      <c r="U1456" s="660" t="str">
        <f t="shared" si="134"/>
        <v/>
      </c>
      <c r="V1456" s="660" t="str">
        <f t="shared" si="135"/>
        <v/>
      </c>
      <c r="W1456" s="660" t="str">
        <f t="shared" si="136"/>
        <v/>
      </c>
      <c r="X1456" s="660" t="str">
        <f t="shared" si="137"/>
        <v/>
      </c>
      <c r="Y1456" s="660" t="str">
        <f t="shared" si="138"/>
        <v/>
      </c>
    </row>
    <row r="1457" spans="1:25" ht="16" x14ac:dyDescent="0.2">
      <c r="A1457" s="679"/>
      <c r="B1457" s="679"/>
      <c r="C1457" s="679"/>
      <c r="D1457" s="679"/>
      <c r="E1457" s="665"/>
      <c r="F1457" s="665"/>
      <c r="S1457" s="660"/>
      <c r="T1457" s="660" t="str">
        <f t="shared" si="133"/>
        <v/>
      </c>
      <c r="U1457" s="660" t="str">
        <f t="shared" si="134"/>
        <v/>
      </c>
      <c r="V1457" s="660" t="str">
        <f t="shared" si="135"/>
        <v/>
      </c>
      <c r="W1457" s="660" t="str">
        <f t="shared" si="136"/>
        <v/>
      </c>
      <c r="X1457" s="660" t="str">
        <f t="shared" si="137"/>
        <v/>
      </c>
      <c r="Y1457" s="660" t="str">
        <f t="shared" si="138"/>
        <v/>
      </c>
    </row>
    <row r="1458" spans="1:25" ht="16" x14ac:dyDescent="0.2">
      <c r="A1458" s="679"/>
      <c r="B1458" s="679"/>
      <c r="C1458" s="679"/>
      <c r="D1458" s="679"/>
      <c r="E1458" s="665"/>
      <c r="F1458" s="665"/>
      <c r="S1458" s="660"/>
      <c r="T1458" s="660" t="str">
        <f t="shared" si="133"/>
        <v/>
      </c>
      <c r="U1458" s="660" t="str">
        <f t="shared" si="134"/>
        <v/>
      </c>
      <c r="V1458" s="660" t="str">
        <f t="shared" si="135"/>
        <v/>
      </c>
      <c r="W1458" s="660" t="str">
        <f t="shared" si="136"/>
        <v/>
      </c>
      <c r="X1458" s="660" t="str">
        <f t="shared" si="137"/>
        <v/>
      </c>
      <c r="Y1458" s="660" t="str">
        <f t="shared" si="138"/>
        <v/>
      </c>
    </row>
    <row r="1459" spans="1:25" ht="16" x14ac:dyDescent="0.2">
      <c r="A1459" s="679"/>
      <c r="B1459" s="679"/>
      <c r="C1459" s="679"/>
      <c r="D1459" s="679"/>
      <c r="E1459" s="665"/>
      <c r="F1459" s="665"/>
      <c r="S1459" s="660"/>
      <c r="T1459" s="660" t="str">
        <f t="shared" si="133"/>
        <v/>
      </c>
      <c r="U1459" s="660" t="str">
        <f t="shared" si="134"/>
        <v/>
      </c>
      <c r="V1459" s="660" t="str">
        <f t="shared" si="135"/>
        <v/>
      </c>
      <c r="W1459" s="660" t="str">
        <f t="shared" si="136"/>
        <v/>
      </c>
      <c r="X1459" s="660" t="str">
        <f t="shared" si="137"/>
        <v/>
      </c>
      <c r="Y1459" s="660" t="str">
        <f t="shared" si="138"/>
        <v/>
      </c>
    </row>
    <row r="1460" spans="1:25" ht="16" x14ac:dyDescent="0.2">
      <c r="A1460" s="679"/>
      <c r="B1460" s="679"/>
      <c r="C1460" s="679"/>
      <c r="D1460" s="679"/>
      <c r="E1460" s="665"/>
      <c r="F1460" s="665"/>
      <c r="S1460" s="660"/>
      <c r="T1460" s="660" t="str">
        <f t="shared" si="133"/>
        <v/>
      </c>
      <c r="U1460" s="660" t="str">
        <f t="shared" si="134"/>
        <v/>
      </c>
      <c r="V1460" s="660" t="str">
        <f t="shared" si="135"/>
        <v/>
      </c>
      <c r="W1460" s="660" t="str">
        <f t="shared" si="136"/>
        <v/>
      </c>
      <c r="X1460" s="660" t="str">
        <f t="shared" si="137"/>
        <v/>
      </c>
      <c r="Y1460" s="660" t="str">
        <f t="shared" si="138"/>
        <v/>
      </c>
    </row>
    <row r="1461" spans="1:25" ht="16" x14ac:dyDescent="0.2">
      <c r="A1461" s="679"/>
      <c r="B1461" s="679"/>
      <c r="C1461" s="679"/>
      <c r="D1461" s="679"/>
      <c r="E1461" s="665"/>
      <c r="F1461" s="665"/>
      <c r="S1461" s="660"/>
      <c r="T1461" s="660" t="str">
        <f t="shared" si="133"/>
        <v/>
      </c>
      <c r="U1461" s="660" t="str">
        <f t="shared" si="134"/>
        <v/>
      </c>
      <c r="V1461" s="660" t="str">
        <f t="shared" si="135"/>
        <v/>
      </c>
      <c r="W1461" s="660" t="str">
        <f t="shared" si="136"/>
        <v/>
      </c>
      <c r="X1461" s="660" t="str">
        <f t="shared" si="137"/>
        <v/>
      </c>
      <c r="Y1461" s="660" t="str">
        <f t="shared" si="138"/>
        <v/>
      </c>
    </row>
    <row r="1462" spans="1:25" ht="16" x14ac:dyDescent="0.2">
      <c r="A1462" s="679"/>
      <c r="B1462" s="679"/>
      <c r="C1462" s="679"/>
      <c r="D1462" s="679"/>
      <c r="E1462" s="665"/>
      <c r="F1462" s="665"/>
      <c r="S1462" s="660"/>
      <c r="T1462" s="660" t="str">
        <f t="shared" si="133"/>
        <v/>
      </c>
      <c r="U1462" s="660" t="str">
        <f t="shared" si="134"/>
        <v/>
      </c>
      <c r="V1462" s="660" t="str">
        <f t="shared" si="135"/>
        <v/>
      </c>
      <c r="W1462" s="660" t="str">
        <f t="shared" si="136"/>
        <v/>
      </c>
      <c r="X1462" s="660" t="str">
        <f t="shared" si="137"/>
        <v/>
      </c>
      <c r="Y1462" s="660" t="str">
        <f t="shared" si="138"/>
        <v/>
      </c>
    </row>
    <row r="1463" spans="1:25" ht="16" x14ac:dyDescent="0.2">
      <c r="A1463" s="679"/>
      <c r="B1463" s="679"/>
      <c r="C1463" s="679"/>
      <c r="D1463" s="679"/>
      <c r="E1463" s="665"/>
      <c r="F1463" s="665"/>
      <c r="S1463" s="660"/>
      <c r="T1463" s="660" t="str">
        <f t="shared" si="133"/>
        <v/>
      </c>
      <c r="U1463" s="660" t="str">
        <f t="shared" si="134"/>
        <v/>
      </c>
      <c r="V1463" s="660" t="str">
        <f t="shared" si="135"/>
        <v/>
      </c>
      <c r="W1463" s="660" t="str">
        <f t="shared" si="136"/>
        <v/>
      </c>
      <c r="X1463" s="660" t="str">
        <f t="shared" si="137"/>
        <v/>
      </c>
      <c r="Y1463" s="660" t="str">
        <f t="shared" si="138"/>
        <v/>
      </c>
    </row>
    <row r="1464" spans="1:25" ht="16" x14ac:dyDescent="0.2">
      <c r="A1464" s="679"/>
      <c r="B1464" s="679"/>
      <c r="C1464" s="679"/>
      <c r="D1464" s="679"/>
      <c r="E1464" s="665"/>
      <c r="F1464" s="665"/>
      <c r="S1464" s="660"/>
      <c r="T1464" s="660" t="str">
        <f t="shared" si="133"/>
        <v/>
      </c>
      <c r="U1464" s="660" t="str">
        <f t="shared" si="134"/>
        <v/>
      </c>
      <c r="V1464" s="660" t="str">
        <f t="shared" si="135"/>
        <v/>
      </c>
      <c r="W1464" s="660" t="str">
        <f t="shared" si="136"/>
        <v/>
      </c>
      <c r="X1464" s="660" t="str">
        <f t="shared" si="137"/>
        <v/>
      </c>
      <c r="Y1464" s="660" t="str">
        <f t="shared" si="138"/>
        <v/>
      </c>
    </row>
    <row r="1465" spans="1:25" ht="16" x14ac:dyDescent="0.2">
      <c r="A1465" s="679"/>
      <c r="B1465" s="679"/>
      <c r="C1465" s="679"/>
      <c r="D1465" s="679"/>
      <c r="E1465" s="665"/>
      <c r="F1465" s="665"/>
      <c r="S1465" s="660"/>
      <c r="T1465" s="660" t="str">
        <f t="shared" si="133"/>
        <v/>
      </c>
      <c r="U1465" s="660" t="str">
        <f t="shared" si="134"/>
        <v/>
      </c>
      <c r="V1465" s="660" t="str">
        <f t="shared" si="135"/>
        <v/>
      </c>
      <c r="W1465" s="660" t="str">
        <f t="shared" si="136"/>
        <v/>
      </c>
      <c r="X1465" s="660" t="str">
        <f t="shared" si="137"/>
        <v/>
      </c>
      <c r="Y1465" s="660" t="str">
        <f t="shared" si="138"/>
        <v/>
      </c>
    </row>
    <row r="1466" spans="1:25" ht="16" x14ac:dyDescent="0.2">
      <c r="A1466" s="679"/>
      <c r="B1466" s="679"/>
      <c r="C1466" s="679"/>
      <c r="D1466" s="679"/>
      <c r="E1466" s="665"/>
      <c r="F1466" s="665"/>
      <c r="S1466" s="660"/>
      <c r="T1466" s="660" t="str">
        <f t="shared" si="133"/>
        <v/>
      </c>
      <c r="U1466" s="660" t="str">
        <f t="shared" si="134"/>
        <v/>
      </c>
      <c r="V1466" s="660" t="str">
        <f t="shared" si="135"/>
        <v/>
      </c>
      <c r="W1466" s="660" t="str">
        <f t="shared" si="136"/>
        <v/>
      </c>
      <c r="X1466" s="660" t="str">
        <f t="shared" si="137"/>
        <v/>
      </c>
      <c r="Y1466" s="660" t="str">
        <f t="shared" si="138"/>
        <v/>
      </c>
    </row>
    <row r="1467" spans="1:25" ht="16" x14ac:dyDescent="0.2">
      <c r="A1467" s="679"/>
      <c r="B1467" s="679"/>
      <c r="C1467" s="679"/>
      <c r="D1467" s="679"/>
      <c r="E1467" s="665"/>
      <c r="F1467" s="665"/>
      <c r="S1467" s="660"/>
      <c r="T1467" s="660" t="str">
        <f t="shared" si="133"/>
        <v/>
      </c>
      <c r="U1467" s="660" t="str">
        <f t="shared" si="134"/>
        <v/>
      </c>
      <c r="V1467" s="660" t="str">
        <f t="shared" si="135"/>
        <v/>
      </c>
      <c r="W1467" s="660" t="str">
        <f t="shared" si="136"/>
        <v/>
      </c>
      <c r="X1467" s="660" t="str">
        <f t="shared" si="137"/>
        <v/>
      </c>
      <c r="Y1467" s="660" t="str">
        <f t="shared" si="138"/>
        <v/>
      </c>
    </row>
    <row r="1468" spans="1:25" ht="16" x14ac:dyDescent="0.2">
      <c r="A1468" s="679"/>
      <c r="B1468" s="679"/>
      <c r="C1468" s="679"/>
      <c r="D1468" s="679"/>
      <c r="E1468" s="665"/>
      <c r="F1468" s="665"/>
      <c r="S1468" s="660"/>
      <c r="T1468" s="660" t="str">
        <f t="shared" si="133"/>
        <v/>
      </c>
      <c r="U1468" s="660" t="str">
        <f t="shared" si="134"/>
        <v/>
      </c>
      <c r="V1468" s="660" t="str">
        <f t="shared" si="135"/>
        <v/>
      </c>
      <c r="W1468" s="660" t="str">
        <f t="shared" si="136"/>
        <v/>
      </c>
      <c r="X1468" s="660" t="str">
        <f t="shared" si="137"/>
        <v/>
      </c>
      <c r="Y1468" s="660" t="str">
        <f t="shared" si="138"/>
        <v/>
      </c>
    </row>
    <row r="1469" spans="1:25" ht="16" x14ac:dyDescent="0.2">
      <c r="A1469" s="679"/>
      <c r="B1469" s="679"/>
      <c r="C1469" s="679"/>
      <c r="D1469" s="679"/>
      <c r="E1469" s="665"/>
      <c r="F1469" s="665"/>
      <c r="S1469" s="660"/>
      <c r="T1469" s="660" t="str">
        <f t="shared" si="133"/>
        <v/>
      </c>
      <c r="U1469" s="660" t="str">
        <f t="shared" si="134"/>
        <v/>
      </c>
      <c r="V1469" s="660" t="str">
        <f t="shared" si="135"/>
        <v/>
      </c>
      <c r="W1469" s="660" t="str">
        <f t="shared" si="136"/>
        <v/>
      </c>
      <c r="X1469" s="660" t="str">
        <f t="shared" si="137"/>
        <v/>
      </c>
      <c r="Y1469" s="660" t="str">
        <f t="shared" si="138"/>
        <v/>
      </c>
    </row>
    <row r="1470" spans="1:25" ht="16" x14ac:dyDescent="0.2">
      <c r="A1470" s="679"/>
      <c r="B1470" s="679"/>
      <c r="C1470" s="679"/>
      <c r="D1470" s="679"/>
      <c r="E1470" s="665"/>
      <c r="F1470" s="665"/>
      <c r="S1470" s="660"/>
      <c r="T1470" s="660" t="str">
        <f t="shared" si="133"/>
        <v/>
      </c>
      <c r="U1470" s="660" t="str">
        <f t="shared" si="134"/>
        <v/>
      </c>
      <c r="V1470" s="660" t="str">
        <f t="shared" si="135"/>
        <v/>
      </c>
      <c r="W1470" s="660" t="str">
        <f t="shared" si="136"/>
        <v/>
      </c>
      <c r="X1470" s="660" t="str">
        <f t="shared" si="137"/>
        <v/>
      </c>
      <c r="Y1470" s="660" t="str">
        <f t="shared" si="138"/>
        <v/>
      </c>
    </row>
    <row r="1471" spans="1:25" ht="16" x14ac:dyDescent="0.2">
      <c r="A1471" s="679"/>
      <c r="B1471" s="679"/>
      <c r="C1471" s="679"/>
      <c r="D1471" s="679"/>
      <c r="E1471" s="665"/>
      <c r="F1471" s="665"/>
      <c r="S1471" s="660"/>
      <c r="T1471" s="660" t="str">
        <f t="shared" si="133"/>
        <v/>
      </c>
      <c r="U1471" s="660" t="str">
        <f t="shared" si="134"/>
        <v/>
      </c>
      <c r="V1471" s="660" t="str">
        <f t="shared" si="135"/>
        <v/>
      </c>
      <c r="W1471" s="660" t="str">
        <f t="shared" si="136"/>
        <v/>
      </c>
      <c r="X1471" s="660" t="str">
        <f t="shared" si="137"/>
        <v/>
      </c>
      <c r="Y1471" s="660" t="str">
        <f t="shared" si="138"/>
        <v/>
      </c>
    </row>
    <row r="1472" spans="1:25" ht="16" x14ac:dyDescent="0.2">
      <c r="A1472" s="679"/>
      <c r="B1472" s="679"/>
      <c r="C1472" s="679"/>
      <c r="D1472" s="679"/>
      <c r="E1472" s="665"/>
      <c r="F1472" s="665"/>
      <c r="S1472" s="660"/>
      <c r="T1472" s="660" t="str">
        <f t="shared" si="133"/>
        <v/>
      </c>
      <c r="U1472" s="660" t="str">
        <f t="shared" si="134"/>
        <v/>
      </c>
      <c r="V1472" s="660" t="str">
        <f t="shared" si="135"/>
        <v/>
      </c>
      <c r="W1472" s="660" t="str">
        <f t="shared" si="136"/>
        <v/>
      </c>
      <c r="X1472" s="660" t="str">
        <f t="shared" si="137"/>
        <v/>
      </c>
      <c r="Y1472" s="660" t="str">
        <f t="shared" si="138"/>
        <v/>
      </c>
    </row>
    <row r="1473" spans="1:25" ht="16" x14ac:dyDescent="0.2">
      <c r="A1473" s="679"/>
      <c r="B1473" s="679"/>
      <c r="C1473" s="679"/>
      <c r="D1473" s="679"/>
      <c r="E1473" s="665"/>
      <c r="F1473" s="665"/>
      <c r="S1473" s="660"/>
      <c r="T1473" s="660" t="str">
        <f t="shared" si="133"/>
        <v/>
      </c>
      <c r="U1473" s="660" t="str">
        <f t="shared" si="134"/>
        <v/>
      </c>
      <c r="V1473" s="660" t="str">
        <f t="shared" si="135"/>
        <v/>
      </c>
      <c r="W1473" s="660" t="str">
        <f t="shared" si="136"/>
        <v/>
      </c>
      <c r="X1473" s="660" t="str">
        <f t="shared" si="137"/>
        <v/>
      </c>
      <c r="Y1473" s="660" t="str">
        <f t="shared" si="138"/>
        <v/>
      </c>
    </row>
    <row r="1474" spans="1:25" ht="16" x14ac:dyDescent="0.2">
      <c r="A1474" s="679"/>
      <c r="B1474" s="679"/>
      <c r="C1474" s="679"/>
      <c r="D1474" s="679"/>
      <c r="E1474" s="665"/>
      <c r="F1474" s="665"/>
      <c r="S1474" s="660"/>
      <c r="T1474" s="660" t="str">
        <f t="shared" si="133"/>
        <v/>
      </c>
      <c r="U1474" s="660" t="str">
        <f t="shared" si="134"/>
        <v/>
      </c>
      <c r="V1474" s="660" t="str">
        <f t="shared" si="135"/>
        <v/>
      </c>
      <c r="W1474" s="660" t="str">
        <f t="shared" si="136"/>
        <v/>
      </c>
      <c r="X1474" s="660" t="str">
        <f t="shared" si="137"/>
        <v/>
      </c>
      <c r="Y1474" s="660" t="str">
        <f t="shared" si="138"/>
        <v/>
      </c>
    </row>
    <row r="1475" spans="1:25" ht="16" x14ac:dyDescent="0.2">
      <c r="A1475" s="679"/>
      <c r="B1475" s="679"/>
      <c r="C1475" s="679"/>
      <c r="D1475" s="679"/>
      <c r="E1475" s="665"/>
      <c r="F1475" s="665"/>
      <c r="S1475" s="660"/>
      <c r="T1475" s="660" t="str">
        <f t="shared" si="133"/>
        <v/>
      </c>
      <c r="U1475" s="660" t="str">
        <f t="shared" si="134"/>
        <v/>
      </c>
      <c r="V1475" s="660" t="str">
        <f t="shared" si="135"/>
        <v/>
      </c>
      <c r="W1475" s="660" t="str">
        <f t="shared" si="136"/>
        <v/>
      </c>
      <c r="X1475" s="660" t="str">
        <f t="shared" si="137"/>
        <v/>
      </c>
      <c r="Y1475" s="660" t="str">
        <f t="shared" si="138"/>
        <v/>
      </c>
    </row>
    <row r="1476" spans="1:25" ht="16" x14ac:dyDescent="0.2">
      <c r="A1476" s="679"/>
      <c r="B1476" s="679"/>
      <c r="C1476" s="679"/>
      <c r="D1476" s="679"/>
      <c r="E1476" s="665"/>
      <c r="F1476" s="665"/>
      <c r="S1476" s="660"/>
      <c r="T1476" s="660" t="str">
        <f t="shared" ref="T1476:T1539" si="139">IF(LEN($A1476)&gt;=2,LEFT($A1476,6),"")</f>
        <v/>
      </c>
      <c r="U1476" s="660" t="str">
        <f t="shared" ref="U1476:U1539" si="140">IF(LEN($A1476)&gt;=2,LEFT($A1476,5),"")</f>
        <v/>
      </c>
      <c r="V1476" s="660" t="str">
        <f t="shared" ref="V1476:V1539" si="141">IF(LEN($A1476)&gt;=2,LEFT($A1476,4),"")</f>
        <v/>
      </c>
      <c r="W1476" s="660" t="str">
        <f t="shared" ref="W1476:W1539" si="142">IF(LEN($A1476)&gt;=2,LEFT($A1476,3),"")</f>
        <v/>
      </c>
      <c r="X1476" s="660" t="str">
        <f t="shared" ref="X1476:X1539" si="143">IF(LEN($A1476)&gt;=2,LEFT($A1476,2),"")</f>
        <v/>
      </c>
      <c r="Y1476" s="660" t="str">
        <f t="shared" ref="Y1476:Y1539" si="144">IF(LEN($A1476)&gt;=2,LEFT($A1476,1),"")</f>
        <v/>
      </c>
    </row>
    <row r="1477" spans="1:25" ht="16" x14ac:dyDescent="0.2">
      <c r="A1477" s="679"/>
      <c r="B1477" s="679"/>
      <c r="C1477" s="679"/>
      <c r="D1477" s="679"/>
      <c r="E1477" s="665"/>
      <c r="F1477" s="665"/>
      <c r="S1477" s="660"/>
      <c r="T1477" s="660" t="str">
        <f t="shared" si="139"/>
        <v/>
      </c>
      <c r="U1477" s="660" t="str">
        <f t="shared" si="140"/>
        <v/>
      </c>
      <c r="V1477" s="660" t="str">
        <f t="shared" si="141"/>
        <v/>
      </c>
      <c r="W1477" s="660" t="str">
        <f t="shared" si="142"/>
        <v/>
      </c>
      <c r="X1477" s="660" t="str">
        <f t="shared" si="143"/>
        <v/>
      </c>
      <c r="Y1477" s="660" t="str">
        <f t="shared" si="144"/>
        <v/>
      </c>
    </row>
    <row r="1478" spans="1:25" ht="16" x14ac:dyDescent="0.2">
      <c r="A1478" s="679"/>
      <c r="B1478" s="679"/>
      <c r="C1478" s="679"/>
      <c r="D1478" s="679"/>
      <c r="E1478" s="665"/>
      <c r="F1478" s="665"/>
      <c r="S1478" s="660"/>
      <c r="T1478" s="660" t="str">
        <f t="shared" si="139"/>
        <v/>
      </c>
      <c r="U1478" s="660" t="str">
        <f t="shared" si="140"/>
        <v/>
      </c>
      <c r="V1478" s="660" t="str">
        <f t="shared" si="141"/>
        <v/>
      </c>
      <c r="W1478" s="660" t="str">
        <f t="shared" si="142"/>
        <v/>
      </c>
      <c r="X1478" s="660" t="str">
        <f t="shared" si="143"/>
        <v/>
      </c>
      <c r="Y1478" s="660" t="str">
        <f t="shared" si="144"/>
        <v/>
      </c>
    </row>
    <row r="1479" spans="1:25" ht="16" x14ac:dyDescent="0.2">
      <c r="A1479" s="679"/>
      <c r="B1479" s="679"/>
      <c r="C1479" s="679"/>
      <c r="D1479" s="679"/>
      <c r="E1479" s="665"/>
      <c r="F1479" s="665"/>
      <c r="S1479" s="660"/>
      <c r="T1479" s="660" t="str">
        <f t="shared" si="139"/>
        <v/>
      </c>
      <c r="U1479" s="660" t="str">
        <f t="shared" si="140"/>
        <v/>
      </c>
      <c r="V1479" s="660" t="str">
        <f t="shared" si="141"/>
        <v/>
      </c>
      <c r="W1479" s="660" t="str">
        <f t="shared" si="142"/>
        <v/>
      </c>
      <c r="X1479" s="660" t="str">
        <f t="shared" si="143"/>
        <v/>
      </c>
      <c r="Y1479" s="660" t="str">
        <f t="shared" si="144"/>
        <v/>
      </c>
    </row>
    <row r="1480" spans="1:25" ht="16" x14ac:dyDescent="0.2">
      <c r="A1480" s="679"/>
      <c r="B1480" s="679"/>
      <c r="C1480" s="679"/>
      <c r="D1480" s="679"/>
      <c r="E1480" s="665"/>
      <c r="F1480" s="665"/>
      <c r="S1480" s="660"/>
      <c r="T1480" s="660" t="str">
        <f t="shared" si="139"/>
        <v/>
      </c>
      <c r="U1480" s="660" t="str">
        <f t="shared" si="140"/>
        <v/>
      </c>
      <c r="V1480" s="660" t="str">
        <f t="shared" si="141"/>
        <v/>
      </c>
      <c r="W1480" s="660" t="str">
        <f t="shared" si="142"/>
        <v/>
      </c>
      <c r="X1480" s="660" t="str">
        <f t="shared" si="143"/>
        <v/>
      </c>
      <c r="Y1480" s="660" t="str">
        <f t="shared" si="144"/>
        <v/>
      </c>
    </row>
    <row r="1481" spans="1:25" ht="16" x14ac:dyDescent="0.2">
      <c r="A1481" s="679"/>
      <c r="B1481" s="679"/>
      <c r="C1481" s="679"/>
      <c r="D1481" s="679"/>
      <c r="E1481" s="665"/>
      <c r="F1481" s="665"/>
      <c r="S1481" s="660"/>
      <c r="T1481" s="660" t="str">
        <f t="shared" si="139"/>
        <v/>
      </c>
      <c r="U1481" s="660" t="str">
        <f t="shared" si="140"/>
        <v/>
      </c>
      <c r="V1481" s="660" t="str">
        <f t="shared" si="141"/>
        <v/>
      </c>
      <c r="W1481" s="660" t="str">
        <f t="shared" si="142"/>
        <v/>
      </c>
      <c r="X1481" s="660" t="str">
        <f t="shared" si="143"/>
        <v/>
      </c>
      <c r="Y1481" s="660" t="str">
        <f t="shared" si="144"/>
        <v/>
      </c>
    </row>
    <row r="1482" spans="1:25" ht="16" x14ac:dyDescent="0.2">
      <c r="A1482" s="679"/>
      <c r="B1482" s="679"/>
      <c r="C1482" s="679"/>
      <c r="D1482" s="679"/>
      <c r="E1482" s="665"/>
      <c r="F1482" s="665"/>
      <c r="S1482" s="660"/>
      <c r="T1482" s="660" t="str">
        <f t="shared" si="139"/>
        <v/>
      </c>
      <c r="U1482" s="660" t="str">
        <f t="shared" si="140"/>
        <v/>
      </c>
      <c r="V1482" s="660" t="str">
        <f t="shared" si="141"/>
        <v/>
      </c>
      <c r="W1482" s="660" t="str">
        <f t="shared" si="142"/>
        <v/>
      </c>
      <c r="X1482" s="660" t="str">
        <f t="shared" si="143"/>
        <v/>
      </c>
      <c r="Y1482" s="660" t="str">
        <f t="shared" si="144"/>
        <v/>
      </c>
    </row>
    <row r="1483" spans="1:25" ht="16" x14ac:dyDescent="0.2">
      <c r="A1483" s="679"/>
      <c r="B1483" s="679"/>
      <c r="C1483" s="679"/>
      <c r="D1483" s="679"/>
      <c r="E1483" s="665"/>
      <c r="F1483" s="665"/>
      <c r="S1483" s="660"/>
      <c r="T1483" s="660" t="str">
        <f t="shared" si="139"/>
        <v/>
      </c>
      <c r="U1483" s="660" t="str">
        <f t="shared" si="140"/>
        <v/>
      </c>
      <c r="V1483" s="660" t="str">
        <f t="shared" si="141"/>
        <v/>
      </c>
      <c r="W1483" s="660" t="str">
        <f t="shared" si="142"/>
        <v/>
      </c>
      <c r="X1483" s="660" t="str">
        <f t="shared" si="143"/>
        <v/>
      </c>
      <c r="Y1483" s="660" t="str">
        <f t="shared" si="144"/>
        <v/>
      </c>
    </row>
    <row r="1484" spans="1:25" ht="16" x14ac:dyDescent="0.2">
      <c r="A1484" s="679"/>
      <c r="B1484" s="679"/>
      <c r="C1484" s="679"/>
      <c r="D1484" s="679"/>
      <c r="E1484" s="665"/>
      <c r="F1484" s="665"/>
      <c r="S1484" s="660"/>
      <c r="T1484" s="660" t="str">
        <f t="shared" si="139"/>
        <v/>
      </c>
      <c r="U1484" s="660" t="str">
        <f t="shared" si="140"/>
        <v/>
      </c>
      <c r="V1484" s="660" t="str">
        <f t="shared" si="141"/>
        <v/>
      </c>
      <c r="W1484" s="660" t="str">
        <f t="shared" si="142"/>
        <v/>
      </c>
      <c r="X1484" s="660" t="str">
        <f t="shared" si="143"/>
        <v/>
      </c>
      <c r="Y1484" s="660" t="str">
        <f t="shared" si="144"/>
        <v/>
      </c>
    </row>
    <row r="1485" spans="1:25" ht="16" x14ac:dyDescent="0.2">
      <c r="A1485" s="679"/>
      <c r="B1485" s="679"/>
      <c r="C1485" s="679"/>
      <c r="D1485" s="679"/>
      <c r="E1485" s="665"/>
      <c r="F1485" s="665"/>
      <c r="S1485" s="660"/>
      <c r="T1485" s="660" t="str">
        <f t="shared" si="139"/>
        <v/>
      </c>
      <c r="U1485" s="660" t="str">
        <f t="shared" si="140"/>
        <v/>
      </c>
      <c r="V1485" s="660" t="str">
        <f t="shared" si="141"/>
        <v/>
      </c>
      <c r="W1485" s="660" t="str">
        <f t="shared" si="142"/>
        <v/>
      </c>
      <c r="X1485" s="660" t="str">
        <f t="shared" si="143"/>
        <v/>
      </c>
      <c r="Y1485" s="660" t="str">
        <f t="shared" si="144"/>
        <v/>
      </c>
    </row>
    <row r="1486" spans="1:25" ht="16" x14ac:dyDescent="0.2">
      <c r="A1486" s="679"/>
      <c r="B1486" s="679"/>
      <c r="C1486" s="679"/>
      <c r="D1486" s="679"/>
      <c r="E1486" s="665"/>
      <c r="F1486" s="665"/>
      <c r="S1486" s="660"/>
      <c r="T1486" s="660" t="str">
        <f t="shared" si="139"/>
        <v/>
      </c>
      <c r="U1486" s="660" t="str">
        <f t="shared" si="140"/>
        <v/>
      </c>
      <c r="V1486" s="660" t="str">
        <f t="shared" si="141"/>
        <v/>
      </c>
      <c r="W1486" s="660" t="str">
        <f t="shared" si="142"/>
        <v/>
      </c>
      <c r="X1486" s="660" t="str">
        <f t="shared" si="143"/>
        <v/>
      </c>
      <c r="Y1486" s="660" t="str">
        <f t="shared" si="144"/>
        <v/>
      </c>
    </row>
    <row r="1487" spans="1:25" ht="16" x14ac:dyDescent="0.2">
      <c r="A1487" s="679"/>
      <c r="B1487" s="679"/>
      <c r="C1487" s="679"/>
      <c r="D1487" s="679"/>
      <c r="E1487" s="665"/>
      <c r="F1487" s="665"/>
      <c r="S1487" s="660"/>
      <c r="T1487" s="660" t="str">
        <f t="shared" si="139"/>
        <v/>
      </c>
      <c r="U1487" s="660" t="str">
        <f t="shared" si="140"/>
        <v/>
      </c>
      <c r="V1487" s="660" t="str">
        <f t="shared" si="141"/>
        <v/>
      </c>
      <c r="W1487" s="660" t="str">
        <f t="shared" si="142"/>
        <v/>
      </c>
      <c r="X1487" s="660" t="str">
        <f t="shared" si="143"/>
        <v/>
      </c>
      <c r="Y1487" s="660" t="str">
        <f t="shared" si="144"/>
        <v/>
      </c>
    </row>
    <row r="1488" spans="1:25" ht="16" x14ac:dyDescent="0.2">
      <c r="A1488" s="679"/>
      <c r="B1488" s="679"/>
      <c r="C1488" s="679"/>
      <c r="D1488" s="679"/>
      <c r="E1488" s="665"/>
      <c r="F1488" s="665"/>
      <c r="S1488" s="660"/>
      <c r="T1488" s="660" t="str">
        <f t="shared" si="139"/>
        <v/>
      </c>
      <c r="U1488" s="660" t="str">
        <f t="shared" si="140"/>
        <v/>
      </c>
      <c r="V1488" s="660" t="str">
        <f t="shared" si="141"/>
        <v/>
      </c>
      <c r="W1488" s="660" t="str">
        <f t="shared" si="142"/>
        <v/>
      </c>
      <c r="X1488" s="660" t="str">
        <f t="shared" si="143"/>
        <v/>
      </c>
      <c r="Y1488" s="660" t="str">
        <f t="shared" si="144"/>
        <v/>
      </c>
    </row>
    <row r="1489" spans="1:25" ht="16" x14ac:dyDescent="0.2">
      <c r="A1489" s="679"/>
      <c r="B1489" s="679"/>
      <c r="C1489" s="679"/>
      <c r="D1489" s="679"/>
      <c r="E1489" s="665"/>
      <c r="F1489" s="665"/>
      <c r="S1489" s="660"/>
      <c r="T1489" s="660" t="str">
        <f t="shared" si="139"/>
        <v/>
      </c>
      <c r="U1489" s="660" t="str">
        <f t="shared" si="140"/>
        <v/>
      </c>
      <c r="V1489" s="660" t="str">
        <f t="shared" si="141"/>
        <v/>
      </c>
      <c r="W1489" s="660" t="str">
        <f t="shared" si="142"/>
        <v/>
      </c>
      <c r="X1489" s="660" t="str">
        <f t="shared" si="143"/>
        <v/>
      </c>
      <c r="Y1489" s="660" t="str">
        <f t="shared" si="144"/>
        <v/>
      </c>
    </row>
    <row r="1490" spans="1:25" ht="16" x14ac:dyDescent="0.2">
      <c r="A1490" s="679"/>
      <c r="B1490" s="679"/>
      <c r="C1490" s="679"/>
      <c r="D1490" s="679"/>
      <c r="E1490" s="665"/>
      <c r="F1490" s="665"/>
      <c r="S1490" s="660"/>
      <c r="T1490" s="660" t="str">
        <f t="shared" si="139"/>
        <v/>
      </c>
      <c r="U1490" s="660" t="str">
        <f t="shared" si="140"/>
        <v/>
      </c>
      <c r="V1490" s="660" t="str">
        <f t="shared" si="141"/>
        <v/>
      </c>
      <c r="W1490" s="660" t="str">
        <f t="shared" si="142"/>
        <v/>
      </c>
      <c r="X1490" s="660" t="str">
        <f t="shared" si="143"/>
        <v/>
      </c>
      <c r="Y1490" s="660" t="str">
        <f t="shared" si="144"/>
        <v/>
      </c>
    </row>
    <row r="1491" spans="1:25" ht="16" x14ac:dyDescent="0.2">
      <c r="A1491" s="679"/>
      <c r="B1491" s="679"/>
      <c r="C1491" s="679"/>
      <c r="D1491" s="679"/>
      <c r="E1491" s="665"/>
      <c r="F1491" s="665"/>
      <c r="S1491" s="660"/>
      <c r="T1491" s="660" t="str">
        <f t="shared" si="139"/>
        <v/>
      </c>
      <c r="U1491" s="660" t="str">
        <f t="shared" si="140"/>
        <v/>
      </c>
      <c r="V1491" s="660" t="str">
        <f t="shared" si="141"/>
        <v/>
      </c>
      <c r="W1491" s="660" t="str">
        <f t="shared" si="142"/>
        <v/>
      </c>
      <c r="X1491" s="660" t="str">
        <f t="shared" si="143"/>
        <v/>
      </c>
      <c r="Y1491" s="660" t="str">
        <f t="shared" si="144"/>
        <v/>
      </c>
    </row>
    <row r="1492" spans="1:25" ht="16" x14ac:dyDescent="0.2">
      <c r="A1492" s="679"/>
      <c r="B1492" s="679"/>
      <c r="C1492" s="679"/>
      <c r="D1492" s="679"/>
      <c r="E1492" s="665"/>
      <c r="F1492" s="665"/>
      <c r="S1492" s="660"/>
      <c r="T1492" s="660" t="str">
        <f t="shared" si="139"/>
        <v/>
      </c>
      <c r="U1492" s="660" t="str">
        <f t="shared" si="140"/>
        <v/>
      </c>
      <c r="V1492" s="660" t="str">
        <f t="shared" si="141"/>
        <v/>
      </c>
      <c r="W1492" s="660" t="str">
        <f t="shared" si="142"/>
        <v/>
      </c>
      <c r="X1492" s="660" t="str">
        <f t="shared" si="143"/>
        <v/>
      </c>
      <c r="Y1492" s="660" t="str">
        <f t="shared" si="144"/>
        <v/>
      </c>
    </row>
    <row r="1493" spans="1:25" ht="16" x14ac:dyDescent="0.2">
      <c r="A1493" s="679"/>
      <c r="B1493" s="679"/>
      <c r="C1493" s="679"/>
      <c r="D1493" s="679"/>
      <c r="E1493" s="665"/>
      <c r="F1493" s="665"/>
      <c r="S1493" s="660"/>
      <c r="T1493" s="660" t="str">
        <f t="shared" si="139"/>
        <v/>
      </c>
      <c r="U1493" s="660" t="str">
        <f t="shared" si="140"/>
        <v/>
      </c>
      <c r="V1493" s="660" t="str">
        <f t="shared" si="141"/>
        <v/>
      </c>
      <c r="W1493" s="660" t="str">
        <f t="shared" si="142"/>
        <v/>
      </c>
      <c r="X1493" s="660" t="str">
        <f t="shared" si="143"/>
        <v/>
      </c>
      <c r="Y1493" s="660" t="str">
        <f t="shared" si="144"/>
        <v/>
      </c>
    </row>
    <row r="1494" spans="1:25" ht="16" x14ac:dyDescent="0.2">
      <c r="A1494" s="679"/>
      <c r="B1494" s="679"/>
      <c r="C1494" s="679"/>
      <c r="D1494" s="679"/>
      <c r="E1494" s="665"/>
      <c r="F1494" s="665"/>
      <c r="S1494" s="660"/>
      <c r="T1494" s="660" t="str">
        <f t="shared" si="139"/>
        <v/>
      </c>
      <c r="U1494" s="660" t="str">
        <f t="shared" si="140"/>
        <v/>
      </c>
      <c r="V1494" s="660" t="str">
        <f t="shared" si="141"/>
        <v/>
      </c>
      <c r="W1494" s="660" t="str">
        <f t="shared" si="142"/>
        <v/>
      </c>
      <c r="X1494" s="660" t="str">
        <f t="shared" si="143"/>
        <v/>
      </c>
      <c r="Y1494" s="660" t="str">
        <f t="shared" si="144"/>
        <v/>
      </c>
    </row>
    <row r="1495" spans="1:25" ht="16" x14ac:dyDescent="0.2">
      <c r="A1495" s="679"/>
      <c r="B1495" s="679"/>
      <c r="C1495" s="679"/>
      <c r="D1495" s="679"/>
      <c r="E1495" s="665"/>
      <c r="F1495" s="665"/>
      <c r="S1495" s="660"/>
      <c r="T1495" s="660" t="str">
        <f t="shared" si="139"/>
        <v/>
      </c>
      <c r="U1495" s="660" t="str">
        <f t="shared" si="140"/>
        <v/>
      </c>
      <c r="V1495" s="660" t="str">
        <f t="shared" si="141"/>
        <v/>
      </c>
      <c r="W1495" s="660" t="str">
        <f t="shared" si="142"/>
        <v/>
      </c>
      <c r="X1495" s="660" t="str">
        <f t="shared" si="143"/>
        <v/>
      </c>
      <c r="Y1495" s="660" t="str">
        <f t="shared" si="144"/>
        <v/>
      </c>
    </row>
    <row r="1496" spans="1:25" ht="16" x14ac:dyDescent="0.2">
      <c r="A1496" s="679"/>
      <c r="B1496" s="679"/>
      <c r="C1496" s="679"/>
      <c r="D1496" s="679"/>
      <c r="E1496" s="665"/>
      <c r="F1496" s="665"/>
      <c r="S1496" s="660"/>
      <c r="T1496" s="660" t="str">
        <f t="shared" si="139"/>
        <v/>
      </c>
      <c r="U1496" s="660" t="str">
        <f t="shared" si="140"/>
        <v/>
      </c>
      <c r="V1496" s="660" t="str">
        <f t="shared" si="141"/>
        <v/>
      </c>
      <c r="W1496" s="660" t="str">
        <f t="shared" si="142"/>
        <v/>
      </c>
      <c r="X1496" s="660" t="str">
        <f t="shared" si="143"/>
        <v/>
      </c>
      <c r="Y1496" s="660" t="str">
        <f t="shared" si="144"/>
        <v/>
      </c>
    </row>
    <row r="1497" spans="1:25" ht="16" x14ac:dyDescent="0.2">
      <c r="A1497" s="679"/>
      <c r="B1497" s="679"/>
      <c r="C1497" s="679"/>
      <c r="D1497" s="679"/>
      <c r="E1497" s="665"/>
      <c r="F1497" s="665"/>
      <c r="S1497" s="660"/>
      <c r="T1497" s="660" t="str">
        <f t="shared" si="139"/>
        <v/>
      </c>
      <c r="U1497" s="660" t="str">
        <f t="shared" si="140"/>
        <v/>
      </c>
      <c r="V1497" s="660" t="str">
        <f t="shared" si="141"/>
        <v/>
      </c>
      <c r="W1497" s="660" t="str">
        <f t="shared" si="142"/>
        <v/>
      </c>
      <c r="X1497" s="660" t="str">
        <f t="shared" si="143"/>
        <v/>
      </c>
      <c r="Y1497" s="660" t="str">
        <f t="shared" si="144"/>
        <v/>
      </c>
    </row>
    <row r="1498" spans="1:25" ht="16" x14ac:dyDescent="0.2">
      <c r="A1498" s="679"/>
      <c r="B1498" s="679"/>
      <c r="C1498" s="679"/>
      <c r="D1498" s="679"/>
      <c r="E1498" s="665"/>
      <c r="F1498" s="665"/>
      <c r="S1498" s="660"/>
      <c r="T1498" s="660" t="str">
        <f t="shared" si="139"/>
        <v/>
      </c>
      <c r="U1498" s="660" t="str">
        <f t="shared" si="140"/>
        <v/>
      </c>
      <c r="V1498" s="660" t="str">
        <f t="shared" si="141"/>
        <v/>
      </c>
      <c r="W1498" s="660" t="str">
        <f t="shared" si="142"/>
        <v/>
      </c>
      <c r="X1498" s="660" t="str">
        <f t="shared" si="143"/>
        <v/>
      </c>
      <c r="Y1498" s="660" t="str">
        <f t="shared" si="144"/>
        <v/>
      </c>
    </row>
    <row r="1499" spans="1:25" ht="16" x14ac:dyDescent="0.2">
      <c r="A1499" s="679"/>
      <c r="B1499" s="679"/>
      <c r="C1499" s="679"/>
      <c r="D1499" s="679"/>
      <c r="E1499" s="665"/>
      <c r="F1499" s="665"/>
      <c r="S1499" s="660"/>
      <c r="T1499" s="660" t="str">
        <f t="shared" si="139"/>
        <v/>
      </c>
      <c r="U1499" s="660" t="str">
        <f t="shared" si="140"/>
        <v/>
      </c>
      <c r="V1499" s="660" t="str">
        <f t="shared" si="141"/>
        <v/>
      </c>
      <c r="W1499" s="660" t="str">
        <f t="shared" si="142"/>
        <v/>
      </c>
      <c r="X1499" s="660" t="str">
        <f t="shared" si="143"/>
        <v/>
      </c>
      <c r="Y1499" s="660" t="str">
        <f t="shared" si="144"/>
        <v/>
      </c>
    </row>
    <row r="1500" spans="1:25" ht="16" x14ac:dyDescent="0.2">
      <c r="A1500" s="679"/>
      <c r="B1500" s="679"/>
      <c r="C1500" s="679"/>
      <c r="D1500" s="679"/>
      <c r="E1500" s="665"/>
      <c r="F1500" s="665"/>
      <c r="S1500" s="660"/>
      <c r="T1500" s="660" t="str">
        <f t="shared" si="139"/>
        <v/>
      </c>
      <c r="U1500" s="660" t="str">
        <f t="shared" si="140"/>
        <v/>
      </c>
      <c r="V1500" s="660" t="str">
        <f t="shared" si="141"/>
        <v/>
      </c>
      <c r="W1500" s="660" t="str">
        <f t="shared" si="142"/>
        <v/>
      </c>
      <c r="X1500" s="660" t="str">
        <f t="shared" si="143"/>
        <v/>
      </c>
      <c r="Y1500" s="660" t="str">
        <f t="shared" si="144"/>
        <v/>
      </c>
    </row>
    <row r="1501" spans="1:25" ht="16" x14ac:dyDescent="0.2">
      <c r="A1501" s="679"/>
      <c r="B1501" s="679"/>
      <c r="C1501" s="679"/>
      <c r="D1501" s="679"/>
      <c r="E1501" s="665"/>
      <c r="F1501" s="665"/>
      <c r="S1501" s="660"/>
      <c r="T1501" s="660" t="str">
        <f t="shared" si="139"/>
        <v/>
      </c>
      <c r="U1501" s="660" t="str">
        <f t="shared" si="140"/>
        <v/>
      </c>
      <c r="V1501" s="660" t="str">
        <f t="shared" si="141"/>
        <v/>
      </c>
      <c r="W1501" s="660" t="str">
        <f t="shared" si="142"/>
        <v/>
      </c>
      <c r="X1501" s="660" t="str">
        <f t="shared" si="143"/>
        <v/>
      </c>
      <c r="Y1501" s="660" t="str">
        <f t="shared" si="144"/>
        <v/>
      </c>
    </row>
    <row r="1502" spans="1:25" ht="16" x14ac:dyDescent="0.2">
      <c r="A1502" s="679"/>
      <c r="B1502" s="679"/>
      <c r="C1502" s="679"/>
      <c r="D1502" s="679"/>
      <c r="E1502" s="665"/>
      <c r="F1502" s="665"/>
      <c r="S1502" s="660"/>
      <c r="T1502" s="660" t="str">
        <f t="shared" si="139"/>
        <v/>
      </c>
      <c r="U1502" s="660" t="str">
        <f t="shared" si="140"/>
        <v/>
      </c>
      <c r="V1502" s="660" t="str">
        <f t="shared" si="141"/>
        <v/>
      </c>
      <c r="W1502" s="660" t="str">
        <f t="shared" si="142"/>
        <v/>
      </c>
      <c r="X1502" s="660" t="str">
        <f t="shared" si="143"/>
        <v/>
      </c>
      <c r="Y1502" s="660" t="str">
        <f t="shared" si="144"/>
        <v/>
      </c>
    </row>
    <row r="1503" spans="1:25" ht="16" x14ac:dyDescent="0.2">
      <c r="A1503" s="679"/>
      <c r="B1503" s="679"/>
      <c r="C1503" s="679"/>
      <c r="D1503" s="679"/>
      <c r="E1503" s="665"/>
      <c r="F1503" s="665"/>
      <c r="S1503" s="660"/>
      <c r="T1503" s="660" t="str">
        <f t="shared" si="139"/>
        <v/>
      </c>
      <c r="U1503" s="660" t="str">
        <f t="shared" si="140"/>
        <v/>
      </c>
      <c r="V1503" s="660" t="str">
        <f t="shared" si="141"/>
        <v/>
      </c>
      <c r="W1503" s="660" t="str">
        <f t="shared" si="142"/>
        <v/>
      </c>
      <c r="X1503" s="660" t="str">
        <f t="shared" si="143"/>
        <v/>
      </c>
      <c r="Y1503" s="660" t="str">
        <f t="shared" si="144"/>
        <v/>
      </c>
    </row>
    <row r="1504" spans="1:25" ht="16" x14ac:dyDescent="0.2">
      <c r="A1504" s="679"/>
      <c r="B1504" s="679"/>
      <c r="C1504" s="679"/>
      <c r="D1504" s="679"/>
      <c r="E1504" s="665"/>
      <c r="F1504" s="665"/>
      <c r="S1504" s="660"/>
      <c r="T1504" s="660" t="str">
        <f t="shared" si="139"/>
        <v/>
      </c>
      <c r="U1504" s="660" t="str">
        <f t="shared" si="140"/>
        <v/>
      </c>
      <c r="V1504" s="660" t="str">
        <f t="shared" si="141"/>
        <v/>
      </c>
      <c r="W1504" s="660" t="str">
        <f t="shared" si="142"/>
        <v/>
      </c>
      <c r="X1504" s="660" t="str">
        <f t="shared" si="143"/>
        <v/>
      </c>
      <c r="Y1504" s="660" t="str">
        <f t="shared" si="144"/>
        <v/>
      </c>
    </row>
    <row r="1505" spans="1:25" ht="16" x14ac:dyDescent="0.2">
      <c r="A1505" s="679"/>
      <c r="B1505" s="679"/>
      <c r="C1505" s="679"/>
      <c r="D1505" s="679"/>
      <c r="E1505" s="665"/>
      <c r="F1505" s="665"/>
      <c r="S1505" s="660"/>
      <c r="T1505" s="660" t="str">
        <f t="shared" si="139"/>
        <v/>
      </c>
      <c r="U1505" s="660" t="str">
        <f t="shared" si="140"/>
        <v/>
      </c>
      <c r="V1505" s="660" t="str">
        <f t="shared" si="141"/>
        <v/>
      </c>
      <c r="W1505" s="660" t="str">
        <f t="shared" si="142"/>
        <v/>
      </c>
      <c r="X1505" s="660" t="str">
        <f t="shared" si="143"/>
        <v/>
      </c>
      <c r="Y1505" s="660" t="str">
        <f t="shared" si="144"/>
        <v/>
      </c>
    </row>
    <row r="1506" spans="1:25" ht="16" x14ac:dyDescent="0.2">
      <c r="A1506" s="679"/>
      <c r="B1506" s="679"/>
      <c r="C1506" s="679"/>
      <c r="D1506" s="679"/>
      <c r="E1506" s="665"/>
      <c r="F1506" s="665"/>
      <c r="S1506" s="660"/>
      <c r="T1506" s="660" t="str">
        <f t="shared" si="139"/>
        <v/>
      </c>
      <c r="U1506" s="660" t="str">
        <f t="shared" si="140"/>
        <v/>
      </c>
      <c r="V1506" s="660" t="str">
        <f t="shared" si="141"/>
        <v/>
      </c>
      <c r="W1506" s="660" t="str">
        <f t="shared" si="142"/>
        <v/>
      </c>
      <c r="X1506" s="660" t="str">
        <f t="shared" si="143"/>
        <v/>
      </c>
      <c r="Y1506" s="660" t="str">
        <f t="shared" si="144"/>
        <v/>
      </c>
    </row>
    <row r="1507" spans="1:25" ht="16" x14ac:dyDescent="0.2">
      <c r="A1507" s="679"/>
      <c r="B1507" s="679"/>
      <c r="C1507" s="679"/>
      <c r="D1507" s="679"/>
      <c r="E1507" s="665"/>
      <c r="F1507" s="665"/>
      <c r="S1507" s="660"/>
      <c r="T1507" s="660" t="str">
        <f t="shared" si="139"/>
        <v/>
      </c>
      <c r="U1507" s="660" t="str">
        <f t="shared" si="140"/>
        <v/>
      </c>
      <c r="V1507" s="660" t="str">
        <f t="shared" si="141"/>
        <v/>
      </c>
      <c r="W1507" s="660" t="str">
        <f t="shared" si="142"/>
        <v/>
      </c>
      <c r="X1507" s="660" t="str">
        <f t="shared" si="143"/>
        <v/>
      </c>
      <c r="Y1507" s="660" t="str">
        <f t="shared" si="144"/>
        <v/>
      </c>
    </row>
    <row r="1508" spans="1:25" ht="16" x14ac:dyDescent="0.2">
      <c r="A1508" s="679"/>
      <c r="B1508" s="679"/>
      <c r="C1508" s="679"/>
      <c r="D1508" s="679"/>
      <c r="E1508" s="665"/>
      <c r="F1508" s="665"/>
      <c r="S1508" s="660"/>
      <c r="T1508" s="660" t="str">
        <f t="shared" si="139"/>
        <v/>
      </c>
      <c r="U1508" s="660" t="str">
        <f t="shared" si="140"/>
        <v/>
      </c>
      <c r="V1508" s="660" t="str">
        <f t="shared" si="141"/>
        <v/>
      </c>
      <c r="W1508" s="660" t="str">
        <f t="shared" si="142"/>
        <v/>
      </c>
      <c r="X1508" s="660" t="str">
        <f t="shared" si="143"/>
        <v/>
      </c>
      <c r="Y1508" s="660" t="str">
        <f t="shared" si="144"/>
        <v/>
      </c>
    </row>
    <row r="1509" spans="1:25" ht="16" x14ac:dyDescent="0.2">
      <c r="A1509" s="679"/>
      <c r="B1509" s="679"/>
      <c r="C1509" s="679"/>
      <c r="D1509" s="679"/>
      <c r="E1509" s="665"/>
      <c r="F1509" s="665"/>
      <c r="S1509" s="660"/>
      <c r="T1509" s="660" t="str">
        <f t="shared" si="139"/>
        <v/>
      </c>
      <c r="U1509" s="660" t="str">
        <f t="shared" si="140"/>
        <v/>
      </c>
      <c r="V1509" s="660" t="str">
        <f t="shared" si="141"/>
        <v/>
      </c>
      <c r="W1509" s="660" t="str">
        <f t="shared" si="142"/>
        <v/>
      </c>
      <c r="X1509" s="660" t="str">
        <f t="shared" si="143"/>
        <v/>
      </c>
      <c r="Y1509" s="660" t="str">
        <f t="shared" si="144"/>
        <v/>
      </c>
    </row>
    <row r="1510" spans="1:25" ht="16" x14ac:dyDescent="0.2">
      <c r="A1510" s="679"/>
      <c r="B1510" s="679"/>
      <c r="C1510" s="679"/>
      <c r="D1510" s="679"/>
      <c r="E1510" s="665"/>
      <c r="F1510" s="665"/>
      <c r="S1510" s="660"/>
      <c r="T1510" s="660" t="str">
        <f t="shared" si="139"/>
        <v/>
      </c>
      <c r="U1510" s="660" t="str">
        <f t="shared" si="140"/>
        <v/>
      </c>
      <c r="V1510" s="660" t="str">
        <f t="shared" si="141"/>
        <v/>
      </c>
      <c r="W1510" s="660" t="str">
        <f t="shared" si="142"/>
        <v/>
      </c>
      <c r="X1510" s="660" t="str">
        <f t="shared" si="143"/>
        <v/>
      </c>
      <c r="Y1510" s="660" t="str">
        <f t="shared" si="144"/>
        <v/>
      </c>
    </row>
    <row r="1511" spans="1:25" ht="16" x14ac:dyDescent="0.2">
      <c r="A1511" s="679"/>
      <c r="B1511" s="679"/>
      <c r="C1511" s="679"/>
      <c r="D1511" s="679"/>
      <c r="E1511" s="665"/>
      <c r="F1511" s="665"/>
      <c r="S1511" s="660"/>
      <c r="T1511" s="660" t="str">
        <f t="shared" si="139"/>
        <v/>
      </c>
      <c r="U1511" s="660" t="str">
        <f t="shared" si="140"/>
        <v/>
      </c>
      <c r="V1511" s="660" t="str">
        <f t="shared" si="141"/>
        <v/>
      </c>
      <c r="W1511" s="660" t="str">
        <f t="shared" si="142"/>
        <v/>
      </c>
      <c r="X1511" s="660" t="str">
        <f t="shared" si="143"/>
        <v/>
      </c>
      <c r="Y1511" s="660" t="str">
        <f t="shared" si="144"/>
        <v/>
      </c>
    </row>
    <row r="1512" spans="1:25" ht="16" x14ac:dyDescent="0.2">
      <c r="A1512" s="679"/>
      <c r="B1512" s="679"/>
      <c r="C1512" s="679"/>
      <c r="D1512" s="679"/>
      <c r="E1512" s="665"/>
      <c r="F1512" s="665"/>
      <c r="S1512" s="660"/>
      <c r="T1512" s="660" t="str">
        <f t="shared" si="139"/>
        <v/>
      </c>
      <c r="U1512" s="660" t="str">
        <f t="shared" si="140"/>
        <v/>
      </c>
      <c r="V1512" s="660" t="str">
        <f t="shared" si="141"/>
        <v/>
      </c>
      <c r="W1512" s="660" t="str">
        <f t="shared" si="142"/>
        <v/>
      </c>
      <c r="X1512" s="660" t="str">
        <f t="shared" si="143"/>
        <v/>
      </c>
      <c r="Y1512" s="660" t="str">
        <f t="shared" si="144"/>
        <v/>
      </c>
    </row>
    <row r="1513" spans="1:25" ht="16" x14ac:dyDescent="0.2">
      <c r="A1513" s="679"/>
      <c r="B1513" s="679"/>
      <c r="C1513" s="679"/>
      <c r="D1513" s="679"/>
      <c r="E1513" s="665"/>
      <c r="F1513" s="665"/>
      <c r="S1513" s="660"/>
      <c r="T1513" s="660" t="str">
        <f t="shared" si="139"/>
        <v/>
      </c>
      <c r="U1513" s="660" t="str">
        <f t="shared" si="140"/>
        <v/>
      </c>
      <c r="V1513" s="660" t="str">
        <f t="shared" si="141"/>
        <v/>
      </c>
      <c r="W1513" s="660" t="str">
        <f t="shared" si="142"/>
        <v/>
      </c>
      <c r="X1513" s="660" t="str">
        <f t="shared" si="143"/>
        <v/>
      </c>
      <c r="Y1513" s="660" t="str">
        <f t="shared" si="144"/>
        <v/>
      </c>
    </row>
    <row r="1514" spans="1:25" ht="16" x14ac:dyDescent="0.2">
      <c r="A1514" s="679"/>
      <c r="B1514" s="679"/>
      <c r="C1514" s="679"/>
      <c r="D1514" s="679"/>
      <c r="E1514" s="665"/>
      <c r="F1514" s="665"/>
      <c r="S1514" s="660"/>
      <c r="T1514" s="660" t="str">
        <f t="shared" si="139"/>
        <v/>
      </c>
      <c r="U1514" s="660" t="str">
        <f t="shared" si="140"/>
        <v/>
      </c>
      <c r="V1514" s="660" t="str">
        <f t="shared" si="141"/>
        <v/>
      </c>
      <c r="W1514" s="660" t="str">
        <f t="shared" si="142"/>
        <v/>
      </c>
      <c r="X1514" s="660" t="str">
        <f t="shared" si="143"/>
        <v/>
      </c>
      <c r="Y1514" s="660" t="str">
        <f t="shared" si="144"/>
        <v/>
      </c>
    </row>
    <row r="1515" spans="1:25" ht="16" x14ac:dyDescent="0.2">
      <c r="A1515" s="679"/>
      <c r="B1515" s="679"/>
      <c r="C1515" s="679"/>
      <c r="D1515" s="679"/>
      <c r="E1515" s="665"/>
      <c r="F1515" s="665"/>
      <c r="S1515" s="660"/>
      <c r="T1515" s="660" t="str">
        <f t="shared" si="139"/>
        <v/>
      </c>
      <c r="U1515" s="660" t="str">
        <f t="shared" si="140"/>
        <v/>
      </c>
      <c r="V1515" s="660" t="str">
        <f t="shared" si="141"/>
        <v/>
      </c>
      <c r="W1515" s="660" t="str">
        <f t="shared" si="142"/>
        <v/>
      </c>
      <c r="X1515" s="660" t="str">
        <f t="shared" si="143"/>
        <v/>
      </c>
      <c r="Y1515" s="660" t="str">
        <f t="shared" si="144"/>
        <v/>
      </c>
    </row>
    <row r="1516" spans="1:25" ht="16" x14ac:dyDescent="0.2">
      <c r="A1516" s="679"/>
      <c r="B1516" s="679"/>
      <c r="C1516" s="679"/>
      <c r="D1516" s="679"/>
      <c r="E1516" s="665"/>
      <c r="F1516" s="665"/>
      <c r="S1516" s="660"/>
      <c r="T1516" s="660" t="str">
        <f t="shared" si="139"/>
        <v/>
      </c>
      <c r="U1516" s="660" t="str">
        <f t="shared" si="140"/>
        <v/>
      </c>
      <c r="V1516" s="660" t="str">
        <f t="shared" si="141"/>
        <v/>
      </c>
      <c r="W1516" s="660" t="str">
        <f t="shared" si="142"/>
        <v/>
      </c>
      <c r="X1516" s="660" t="str">
        <f t="shared" si="143"/>
        <v/>
      </c>
      <c r="Y1516" s="660" t="str">
        <f t="shared" si="144"/>
        <v/>
      </c>
    </row>
    <row r="1517" spans="1:25" ht="16" x14ac:dyDescent="0.2">
      <c r="A1517" s="679"/>
      <c r="B1517" s="679"/>
      <c r="C1517" s="679"/>
      <c r="D1517" s="679"/>
      <c r="E1517" s="665"/>
      <c r="F1517" s="665"/>
      <c r="S1517" s="660"/>
      <c r="T1517" s="660" t="str">
        <f t="shared" si="139"/>
        <v/>
      </c>
      <c r="U1517" s="660" t="str">
        <f t="shared" si="140"/>
        <v/>
      </c>
      <c r="V1517" s="660" t="str">
        <f t="shared" si="141"/>
        <v/>
      </c>
      <c r="W1517" s="660" t="str">
        <f t="shared" si="142"/>
        <v/>
      </c>
      <c r="X1517" s="660" t="str">
        <f t="shared" si="143"/>
        <v/>
      </c>
      <c r="Y1517" s="660" t="str">
        <f t="shared" si="144"/>
        <v/>
      </c>
    </row>
    <row r="1518" spans="1:25" ht="16" x14ac:dyDescent="0.2">
      <c r="A1518" s="679"/>
      <c r="B1518" s="679"/>
      <c r="C1518" s="679"/>
      <c r="D1518" s="679"/>
      <c r="E1518" s="665"/>
      <c r="F1518" s="665"/>
      <c r="S1518" s="660"/>
      <c r="T1518" s="660" t="str">
        <f t="shared" si="139"/>
        <v/>
      </c>
      <c r="U1518" s="660" t="str">
        <f t="shared" si="140"/>
        <v/>
      </c>
      <c r="V1518" s="660" t="str">
        <f t="shared" si="141"/>
        <v/>
      </c>
      <c r="W1518" s="660" t="str">
        <f t="shared" si="142"/>
        <v/>
      </c>
      <c r="X1518" s="660" t="str">
        <f t="shared" si="143"/>
        <v/>
      </c>
      <c r="Y1518" s="660" t="str">
        <f t="shared" si="144"/>
        <v/>
      </c>
    </row>
    <row r="1519" spans="1:25" ht="16" x14ac:dyDescent="0.2">
      <c r="A1519" s="679"/>
      <c r="B1519" s="679"/>
      <c r="C1519" s="679"/>
      <c r="D1519" s="679"/>
      <c r="E1519" s="665"/>
      <c r="F1519" s="665"/>
      <c r="S1519" s="660"/>
      <c r="T1519" s="660" t="str">
        <f t="shared" si="139"/>
        <v/>
      </c>
      <c r="U1519" s="660" t="str">
        <f t="shared" si="140"/>
        <v/>
      </c>
      <c r="V1519" s="660" t="str">
        <f t="shared" si="141"/>
        <v/>
      </c>
      <c r="W1519" s="660" t="str">
        <f t="shared" si="142"/>
        <v/>
      </c>
      <c r="X1519" s="660" t="str">
        <f t="shared" si="143"/>
        <v/>
      </c>
      <c r="Y1519" s="660" t="str">
        <f t="shared" si="144"/>
        <v/>
      </c>
    </row>
    <row r="1520" spans="1:25" ht="16" x14ac:dyDescent="0.2">
      <c r="A1520" s="679"/>
      <c r="B1520" s="679"/>
      <c r="C1520" s="679"/>
      <c r="D1520" s="679"/>
      <c r="E1520" s="665"/>
      <c r="F1520" s="665"/>
      <c r="S1520" s="660"/>
      <c r="T1520" s="660" t="str">
        <f t="shared" si="139"/>
        <v/>
      </c>
      <c r="U1520" s="660" t="str">
        <f t="shared" si="140"/>
        <v/>
      </c>
      <c r="V1520" s="660" t="str">
        <f t="shared" si="141"/>
        <v/>
      </c>
      <c r="W1520" s="660" t="str">
        <f t="shared" si="142"/>
        <v/>
      </c>
      <c r="X1520" s="660" t="str">
        <f t="shared" si="143"/>
        <v/>
      </c>
      <c r="Y1520" s="660" t="str">
        <f t="shared" si="144"/>
        <v/>
      </c>
    </row>
    <row r="1521" spans="1:25" ht="16" x14ac:dyDescent="0.2">
      <c r="A1521" s="679"/>
      <c r="B1521" s="679"/>
      <c r="C1521" s="679"/>
      <c r="D1521" s="679"/>
      <c r="E1521" s="665"/>
      <c r="F1521" s="665"/>
      <c r="S1521" s="660"/>
      <c r="T1521" s="660" t="str">
        <f t="shared" si="139"/>
        <v/>
      </c>
      <c r="U1521" s="660" t="str">
        <f t="shared" si="140"/>
        <v/>
      </c>
      <c r="V1521" s="660" t="str">
        <f t="shared" si="141"/>
        <v/>
      </c>
      <c r="W1521" s="660" t="str">
        <f t="shared" si="142"/>
        <v/>
      </c>
      <c r="X1521" s="660" t="str">
        <f t="shared" si="143"/>
        <v/>
      </c>
      <c r="Y1521" s="660" t="str">
        <f t="shared" si="144"/>
        <v/>
      </c>
    </row>
    <row r="1522" spans="1:25" ht="16" x14ac:dyDescent="0.2">
      <c r="A1522" s="679"/>
      <c r="B1522" s="679"/>
      <c r="C1522" s="679"/>
      <c r="D1522" s="679"/>
      <c r="E1522" s="665"/>
      <c r="F1522" s="665"/>
      <c r="S1522" s="660"/>
      <c r="T1522" s="660" t="str">
        <f t="shared" si="139"/>
        <v/>
      </c>
      <c r="U1522" s="660" t="str">
        <f t="shared" si="140"/>
        <v/>
      </c>
      <c r="V1522" s="660" t="str">
        <f t="shared" si="141"/>
        <v/>
      </c>
      <c r="W1522" s="660" t="str">
        <f t="shared" si="142"/>
        <v/>
      </c>
      <c r="X1522" s="660" t="str">
        <f t="shared" si="143"/>
        <v/>
      </c>
      <c r="Y1522" s="660" t="str">
        <f t="shared" si="144"/>
        <v/>
      </c>
    </row>
    <row r="1523" spans="1:25" ht="16" x14ac:dyDescent="0.2">
      <c r="A1523" s="679"/>
      <c r="B1523" s="679"/>
      <c r="C1523" s="679"/>
      <c r="D1523" s="679"/>
      <c r="E1523" s="665"/>
      <c r="F1523" s="665"/>
      <c r="S1523" s="660"/>
      <c r="T1523" s="660" t="str">
        <f t="shared" si="139"/>
        <v/>
      </c>
      <c r="U1523" s="660" t="str">
        <f t="shared" si="140"/>
        <v/>
      </c>
      <c r="V1523" s="660" t="str">
        <f t="shared" si="141"/>
        <v/>
      </c>
      <c r="W1523" s="660" t="str">
        <f t="shared" si="142"/>
        <v/>
      </c>
      <c r="X1523" s="660" t="str">
        <f t="shared" si="143"/>
        <v/>
      </c>
      <c r="Y1523" s="660" t="str">
        <f t="shared" si="144"/>
        <v/>
      </c>
    </row>
    <row r="1524" spans="1:25" ht="16" x14ac:dyDescent="0.2">
      <c r="A1524" s="679"/>
      <c r="B1524" s="679"/>
      <c r="C1524" s="679"/>
      <c r="D1524" s="679"/>
      <c r="E1524" s="665"/>
      <c r="F1524" s="665"/>
      <c r="S1524" s="660"/>
      <c r="T1524" s="660" t="str">
        <f t="shared" si="139"/>
        <v/>
      </c>
      <c r="U1524" s="660" t="str">
        <f t="shared" si="140"/>
        <v/>
      </c>
      <c r="V1524" s="660" t="str">
        <f t="shared" si="141"/>
        <v/>
      </c>
      <c r="W1524" s="660" t="str">
        <f t="shared" si="142"/>
        <v/>
      </c>
      <c r="X1524" s="660" t="str">
        <f t="shared" si="143"/>
        <v/>
      </c>
      <c r="Y1524" s="660" t="str">
        <f t="shared" si="144"/>
        <v/>
      </c>
    </row>
    <row r="1525" spans="1:25" ht="16" x14ac:dyDescent="0.2">
      <c r="A1525" s="679"/>
      <c r="B1525" s="679"/>
      <c r="C1525" s="679"/>
      <c r="D1525" s="679"/>
      <c r="E1525" s="665"/>
      <c r="F1525" s="665"/>
      <c r="S1525" s="660"/>
      <c r="T1525" s="660" t="str">
        <f t="shared" si="139"/>
        <v/>
      </c>
      <c r="U1525" s="660" t="str">
        <f t="shared" si="140"/>
        <v/>
      </c>
      <c r="V1525" s="660" t="str">
        <f t="shared" si="141"/>
        <v/>
      </c>
      <c r="W1525" s="660" t="str">
        <f t="shared" si="142"/>
        <v/>
      </c>
      <c r="X1525" s="660" t="str">
        <f t="shared" si="143"/>
        <v/>
      </c>
      <c r="Y1525" s="660" t="str">
        <f t="shared" si="144"/>
        <v/>
      </c>
    </row>
    <row r="1526" spans="1:25" ht="16" x14ac:dyDescent="0.2">
      <c r="A1526" s="679"/>
      <c r="B1526" s="679"/>
      <c r="C1526" s="679"/>
      <c r="D1526" s="679"/>
      <c r="E1526" s="665"/>
      <c r="F1526" s="665"/>
      <c r="S1526" s="660"/>
      <c r="T1526" s="660" t="str">
        <f t="shared" si="139"/>
        <v/>
      </c>
      <c r="U1526" s="660" t="str">
        <f t="shared" si="140"/>
        <v/>
      </c>
      <c r="V1526" s="660" t="str">
        <f t="shared" si="141"/>
        <v/>
      </c>
      <c r="W1526" s="660" t="str">
        <f t="shared" si="142"/>
        <v/>
      </c>
      <c r="X1526" s="660" t="str">
        <f t="shared" si="143"/>
        <v/>
      </c>
      <c r="Y1526" s="660" t="str">
        <f t="shared" si="144"/>
        <v/>
      </c>
    </row>
    <row r="1527" spans="1:25" ht="16" x14ac:dyDescent="0.2">
      <c r="A1527" s="679"/>
      <c r="B1527" s="679"/>
      <c r="C1527" s="679"/>
      <c r="D1527" s="679"/>
      <c r="E1527" s="665"/>
      <c r="F1527" s="665"/>
      <c r="S1527" s="660"/>
      <c r="T1527" s="660" t="str">
        <f t="shared" si="139"/>
        <v/>
      </c>
      <c r="U1527" s="660" t="str">
        <f t="shared" si="140"/>
        <v/>
      </c>
      <c r="V1527" s="660" t="str">
        <f t="shared" si="141"/>
        <v/>
      </c>
      <c r="W1527" s="660" t="str">
        <f t="shared" si="142"/>
        <v/>
      </c>
      <c r="X1527" s="660" t="str">
        <f t="shared" si="143"/>
        <v/>
      </c>
      <c r="Y1527" s="660" t="str">
        <f t="shared" si="144"/>
        <v/>
      </c>
    </row>
    <row r="1528" spans="1:25" ht="16" x14ac:dyDescent="0.2">
      <c r="A1528" s="679"/>
      <c r="B1528" s="679"/>
      <c r="C1528" s="679"/>
      <c r="D1528" s="679"/>
      <c r="E1528" s="665"/>
      <c r="F1528" s="665"/>
      <c r="S1528" s="660"/>
      <c r="T1528" s="660" t="str">
        <f t="shared" si="139"/>
        <v/>
      </c>
      <c r="U1528" s="660" t="str">
        <f t="shared" si="140"/>
        <v/>
      </c>
      <c r="V1528" s="660" t="str">
        <f t="shared" si="141"/>
        <v/>
      </c>
      <c r="W1528" s="660" t="str">
        <f t="shared" si="142"/>
        <v/>
      </c>
      <c r="X1528" s="660" t="str">
        <f t="shared" si="143"/>
        <v/>
      </c>
      <c r="Y1528" s="660" t="str">
        <f t="shared" si="144"/>
        <v/>
      </c>
    </row>
    <row r="1529" spans="1:25" ht="16" x14ac:dyDescent="0.2">
      <c r="A1529" s="679"/>
      <c r="B1529" s="679"/>
      <c r="C1529" s="679"/>
      <c r="D1529" s="679"/>
      <c r="E1529" s="665"/>
      <c r="F1529" s="665"/>
      <c r="S1529" s="660"/>
      <c r="T1529" s="660" t="str">
        <f t="shared" si="139"/>
        <v/>
      </c>
      <c r="U1529" s="660" t="str">
        <f t="shared" si="140"/>
        <v/>
      </c>
      <c r="V1529" s="660" t="str">
        <f t="shared" si="141"/>
        <v/>
      </c>
      <c r="W1529" s="660" t="str">
        <f t="shared" si="142"/>
        <v/>
      </c>
      <c r="X1529" s="660" t="str">
        <f t="shared" si="143"/>
        <v/>
      </c>
      <c r="Y1529" s="660" t="str">
        <f t="shared" si="144"/>
        <v/>
      </c>
    </row>
    <row r="1530" spans="1:25" ht="16" x14ac:dyDescent="0.2">
      <c r="A1530" s="679"/>
      <c r="B1530" s="679"/>
      <c r="C1530" s="679"/>
      <c r="D1530" s="679"/>
      <c r="E1530" s="665"/>
      <c r="F1530" s="665"/>
      <c r="S1530" s="660"/>
      <c r="T1530" s="660" t="str">
        <f t="shared" si="139"/>
        <v/>
      </c>
      <c r="U1530" s="660" t="str">
        <f t="shared" si="140"/>
        <v/>
      </c>
      <c r="V1530" s="660" t="str">
        <f t="shared" si="141"/>
        <v/>
      </c>
      <c r="W1530" s="660" t="str">
        <f t="shared" si="142"/>
        <v/>
      </c>
      <c r="X1530" s="660" t="str">
        <f t="shared" si="143"/>
        <v/>
      </c>
      <c r="Y1530" s="660" t="str">
        <f t="shared" si="144"/>
        <v/>
      </c>
    </row>
    <row r="1531" spans="1:25" ht="16" x14ac:dyDescent="0.2">
      <c r="A1531" s="679"/>
      <c r="B1531" s="679"/>
      <c r="C1531" s="679"/>
      <c r="D1531" s="679"/>
      <c r="E1531" s="665"/>
      <c r="F1531" s="665"/>
      <c r="S1531" s="660"/>
      <c r="T1531" s="660" t="str">
        <f t="shared" si="139"/>
        <v/>
      </c>
      <c r="U1531" s="660" t="str">
        <f t="shared" si="140"/>
        <v/>
      </c>
      <c r="V1531" s="660" t="str">
        <f t="shared" si="141"/>
        <v/>
      </c>
      <c r="W1531" s="660" t="str">
        <f t="shared" si="142"/>
        <v/>
      </c>
      <c r="X1531" s="660" t="str">
        <f t="shared" si="143"/>
        <v/>
      </c>
      <c r="Y1531" s="660" t="str">
        <f t="shared" si="144"/>
        <v/>
      </c>
    </row>
    <row r="1532" spans="1:25" ht="16" x14ac:dyDescent="0.2">
      <c r="A1532" s="679"/>
      <c r="B1532" s="679"/>
      <c r="C1532" s="679"/>
      <c r="D1532" s="679"/>
      <c r="E1532" s="665"/>
      <c r="F1532" s="665"/>
      <c r="S1532" s="660"/>
      <c r="T1532" s="660" t="str">
        <f t="shared" si="139"/>
        <v/>
      </c>
      <c r="U1532" s="660" t="str">
        <f t="shared" si="140"/>
        <v/>
      </c>
      <c r="V1532" s="660" t="str">
        <f t="shared" si="141"/>
        <v/>
      </c>
      <c r="W1532" s="660" t="str">
        <f t="shared" si="142"/>
        <v/>
      </c>
      <c r="X1532" s="660" t="str">
        <f t="shared" si="143"/>
        <v/>
      </c>
      <c r="Y1532" s="660" t="str">
        <f t="shared" si="144"/>
        <v/>
      </c>
    </row>
    <row r="1533" spans="1:25" ht="16" x14ac:dyDescent="0.2">
      <c r="A1533" s="679"/>
      <c r="B1533" s="679"/>
      <c r="C1533" s="679"/>
      <c r="D1533" s="679"/>
      <c r="E1533" s="665"/>
      <c r="F1533" s="665"/>
      <c r="S1533" s="660"/>
      <c r="T1533" s="660" t="str">
        <f t="shared" si="139"/>
        <v/>
      </c>
      <c r="U1533" s="660" t="str">
        <f t="shared" si="140"/>
        <v/>
      </c>
      <c r="V1533" s="660" t="str">
        <f t="shared" si="141"/>
        <v/>
      </c>
      <c r="W1533" s="660" t="str">
        <f t="shared" si="142"/>
        <v/>
      </c>
      <c r="X1533" s="660" t="str">
        <f t="shared" si="143"/>
        <v/>
      </c>
      <c r="Y1533" s="660" t="str">
        <f t="shared" si="144"/>
        <v/>
      </c>
    </row>
    <row r="1534" spans="1:25" ht="16" x14ac:dyDescent="0.2">
      <c r="A1534" s="679"/>
      <c r="B1534" s="679"/>
      <c r="C1534" s="679"/>
      <c r="D1534" s="679"/>
      <c r="E1534" s="665"/>
      <c r="F1534" s="665"/>
      <c r="S1534" s="660"/>
      <c r="T1534" s="660" t="str">
        <f t="shared" si="139"/>
        <v/>
      </c>
      <c r="U1534" s="660" t="str">
        <f t="shared" si="140"/>
        <v/>
      </c>
      <c r="V1534" s="660" t="str">
        <f t="shared" si="141"/>
        <v/>
      </c>
      <c r="W1534" s="660" t="str">
        <f t="shared" si="142"/>
        <v/>
      </c>
      <c r="X1534" s="660" t="str">
        <f t="shared" si="143"/>
        <v/>
      </c>
      <c r="Y1534" s="660" t="str">
        <f t="shared" si="144"/>
        <v/>
      </c>
    </row>
    <row r="1535" spans="1:25" ht="16" x14ac:dyDescent="0.2">
      <c r="A1535" s="679"/>
      <c r="B1535" s="679"/>
      <c r="C1535" s="679"/>
      <c r="D1535" s="679"/>
      <c r="E1535" s="665"/>
      <c r="F1535" s="665"/>
      <c r="S1535" s="660"/>
      <c r="T1535" s="660" t="str">
        <f t="shared" si="139"/>
        <v/>
      </c>
      <c r="U1535" s="660" t="str">
        <f t="shared" si="140"/>
        <v/>
      </c>
      <c r="V1535" s="660" t="str">
        <f t="shared" si="141"/>
        <v/>
      </c>
      <c r="W1535" s="660" t="str">
        <f t="shared" si="142"/>
        <v/>
      </c>
      <c r="X1535" s="660" t="str">
        <f t="shared" si="143"/>
        <v/>
      </c>
      <c r="Y1535" s="660" t="str">
        <f t="shared" si="144"/>
        <v/>
      </c>
    </row>
    <row r="1536" spans="1:25" ht="16" x14ac:dyDescent="0.2">
      <c r="A1536" s="679"/>
      <c r="B1536" s="679"/>
      <c r="C1536" s="679"/>
      <c r="D1536" s="679"/>
      <c r="E1536" s="665"/>
      <c r="F1536" s="665"/>
      <c r="S1536" s="660"/>
      <c r="T1536" s="660" t="str">
        <f t="shared" si="139"/>
        <v/>
      </c>
      <c r="U1536" s="660" t="str">
        <f t="shared" si="140"/>
        <v/>
      </c>
      <c r="V1536" s="660" t="str">
        <f t="shared" si="141"/>
        <v/>
      </c>
      <c r="W1536" s="660" t="str">
        <f t="shared" si="142"/>
        <v/>
      </c>
      <c r="X1536" s="660" t="str">
        <f t="shared" si="143"/>
        <v/>
      </c>
      <c r="Y1536" s="660" t="str">
        <f t="shared" si="144"/>
        <v/>
      </c>
    </row>
    <row r="1537" spans="1:25" ht="16" x14ac:dyDescent="0.2">
      <c r="A1537" s="679"/>
      <c r="B1537" s="679"/>
      <c r="C1537" s="679"/>
      <c r="D1537" s="679"/>
      <c r="E1537" s="665"/>
      <c r="F1537" s="665"/>
      <c r="S1537" s="660"/>
      <c r="T1537" s="660" t="str">
        <f t="shared" si="139"/>
        <v/>
      </c>
      <c r="U1537" s="660" t="str">
        <f t="shared" si="140"/>
        <v/>
      </c>
      <c r="V1537" s="660" t="str">
        <f t="shared" si="141"/>
        <v/>
      </c>
      <c r="W1537" s="660" t="str">
        <f t="shared" si="142"/>
        <v/>
      </c>
      <c r="X1537" s="660" t="str">
        <f t="shared" si="143"/>
        <v/>
      </c>
      <c r="Y1537" s="660" t="str">
        <f t="shared" si="144"/>
        <v/>
      </c>
    </row>
    <row r="1538" spans="1:25" ht="16" x14ac:dyDescent="0.2">
      <c r="A1538" s="679"/>
      <c r="B1538" s="679"/>
      <c r="C1538" s="679"/>
      <c r="D1538" s="679"/>
      <c r="E1538" s="665"/>
      <c r="F1538" s="665"/>
      <c r="S1538" s="660"/>
      <c r="T1538" s="660" t="str">
        <f t="shared" si="139"/>
        <v/>
      </c>
      <c r="U1538" s="660" t="str">
        <f t="shared" si="140"/>
        <v/>
      </c>
      <c r="V1538" s="660" t="str">
        <f t="shared" si="141"/>
        <v/>
      </c>
      <c r="W1538" s="660" t="str">
        <f t="shared" si="142"/>
        <v/>
      </c>
      <c r="X1538" s="660" t="str">
        <f t="shared" si="143"/>
        <v/>
      </c>
      <c r="Y1538" s="660" t="str">
        <f t="shared" si="144"/>
        <v/>
      </c>
    </row>
    <row r="1539" spans="1:25" ht="16" x14ac:dyDescent="0.2">
      <c r="A1539" s="679"/>
      <c r="B1539" s="679"/>
      <c r="C1539" s="679"/>
      <c r="D1539" s="679"/>
      <c r="E1539" s="665"/>
      <c r="F1539" s="665"/>
      <c r="S1539" s="660"/>
      <c r="T1539" s="660" t="str">
        <f t="shared" si="139"/>
        <v/>
      </c>
      <c r="U1539" s="660" t="str">
        <f t="shared" si="140"/>
        <v/>
      </c>
      <c r="V1539" s="660" t="str">
        <f t="shared" si="141"/>
        <v/>
      </c>
      <c r="W1539" s="660" t="str">
        <f t="shared" si="142"/>
        <v/>
      </c>
      <c r="X1539" s="660" t="str">
        <f t="shared" si="143"/>
        <v/>
      </c>
      <c r="Y1539" s="660" t="str">
        <f t="shared" si="144"/>
        <v/>
      </c>
    </row>
    <row r="1540" spans="1:25" ht="16" x14ac:dyDescent="0.2">
      <c r="A1540" s="679"/>
      <c r="B1540" s="679"/>
      <c r="C1540" s="679"/>
      <c r="D1540" s="679"/>
      <c r="E1540" s="665"/>
      <c r="F1540" s="665"/>
      <c r="S1540" s="660"/>
      <c r="T1540" s="660" t="str">
        <f t="shared" ref="T1540:T1603" si="145">IF(LEN($A1540)&gt;=2,LEFT($A1540,6),"")</f>
        <v/>
      </c>
      <c r="U1540" s="660" t="str">
        <f t="shared" ref="U1540:U1603" si="146">IF(LEN($A1540)&gt;=2,LEFT($A1540,5),"")</f>
        <v/>
      </c>
      <c r="V1540" s="660" t="str">
        <f t="shared" ref="V1540:V1603" si="147">IF(LEN($A1540)&gt;=2,LEFT($A1540,4),"")</f>
        <v/>
      </c>
      <c r="W1540" s="660" t="str">
        <f t="shared" ref="W1540:W1603" si="148">IF(LEN($A1540)&gt;=2,LEFT($A1540,3),"")</f>
        <v/>
      </c>
      <c r="X1540" s="660" t="str">
        <f t="shared" ref="X1540:X1603" si="149">IF(LEN($A1540)&gt;=2,LEFT($A1540,2),"")</f>
        <v/>
      </c>
      <c r="Y1540" s="660" t="str">
        <f t="shared" ref="Y1540:Y1603" si="150">IF(LEN($A1540)&gt;=2,LEFT($A1540,1),"")</f>
        <v/>
      </c>
    </row>
    <row r="1541" spans="1:25" ht="16" x14ac:dyDescent="0.2">
      <c r="A1541" s="679"/>
      <c r="B1541" s="679"/>
      <c r="C1541" s="679"/>
      <c r="D1541" s="679"/>
      <c r="E1541" s="665"/>
      <c r="F1541" s="665"/>
      <c r="S1541" s="660"/>
      <c r="T1541" s="660" t="str">
        <f t="shared" si="145"/>
        <v/>
      </c>
      <c r="U1541" s="660" t="str">
        <f t="shared" si="146"/>
        <v/>
      </c>
      <c r="V1541" s="660" t="str">
        <f t="shared" si="147"/>
        <v/>
      </c>
      <c r="W1541" s="660" t="str">
        <f t="shared" si="148"/>
        <v/>
      </c>
      <c r="X1541" s="660" t="str">
        <f t="shared" si="149"/>
        <v/>
      </c>
      <c r="Y1541" s="660" t="str">
        <f t="shared" si="150"/>
        <v/>
      </c>
    </row>
    <row r="1542" spans="1:25" ht="16" x14ac:dyDescent="0.2">
      <c r="A1542" s="679"/>
      <c r="B1542" s="679"/>
      <c r="C1542" s="679"/>
      <c r="D1542" s="679"/>
      <c r="E1542" s="665"/>
      <c r="F1542" s="665"/>
      <c r="S1542" s="660"/>
      <c r="T1542" s="660" t="str">
        <f t="shared" si="145"/>
        <v/>
      </c>
      <c r="U1542" s="660" t="str">
        <f t="shared" si="146"/>
        <v/>
      </c>
      <c r="V1542" s="660" t="str">
        <f t="shared" si="147"/>
        <v/>
      </c>
      <c r="W1542" s="660" t="str">
        <f t="shared" si="148"/>
        <v/>
      </c>
      <c r="X1542" s="660" t="str">
        <f t="shared" si="149"/>
        <v/>
      </c>
      <c r="Y1542" s="660" t="str">
        <f t="shared" si="150"/>
        <v/>
      </c>
    </row>
    <row r="1543" spans="1:25" ht="16" x14ac:dyDescent="0.2">
      <c r="A1543" s="679"/>
      <c r="B1543" s="679"/>
      <c r="C1543" s="679"/>
      <c r="D1543" s="679"/>
      <c r="E1543" s="665"/>
      <c r="F1543" s="665"/>
      <c r="S1543" s="660"/>
      <c r="T1543" s="660" t="str">
        <f t="shared" si="145"/>
        <v/>
      </c>
      <c r="U1543" s="660" t="str">
        <f t="shared" si="146"/>
        <v/>
      </c>
      <c r="V1543" s="660" t="str">
        <f t="shared" si="147"/>
        <v/>
      </c>
      <c r="W1543" s="660" t="str">
        <f t="shared" si="148"/>
        <v/>
      </c>
      <c r="X1543" s="660" t="str">
        <f t="shared" si="149"/>
        <v/>
      </c>
      <c r="Y1543" s="660" t="str">
        <f t="shared" si="150"/>
        <v/>
      </c>
    </row>
    <row r="1544" spans="1:25" ht="16" x14ac:dyDescent="0.2">
      <c r="A1544" s="679"/>
      <c r="B1544" s="679"/>
      <c r="C1544" s="679"/>
      <c r="D1544" s="679"/>
      <c r="E1544" s="665"/>
      <c r="F1544" s="665"/>
      <c r="S1544" s="660"/>
      <c r="T1544" s="660" t="str">
        <f t="shared" si="145"/>
        <v/>
      </c>
      <c r="U1544" s="660" t="str">
        <f t="shared" si="146"/>
        <v/>
      </c>
      <c r="V1544" s="660" t="str">
        <f t="shared" si="147"/>
        <v/>
      </c>
      <c r="W1544" s="660" t="str">
        <f t="shared" si="148"/>
        <v/>
      </c>
      <c r="X1544" s="660" t="str">
        <f t="shared" si="149"/>
        <v/>
      </c>
      <c r="Y1544" s="660" t="str">
        <f t="shared" si="150"/>
        <v/>
      </c>
    </row>
    <row r="1545" spans="1:25" ht="16" x14ac:dyDescent="0.2">
      <c r="A1545" s="679"/>
      <c r="B1545" s="679"/>
      <c r="C1545" s="679"/>
      <c r="D1545" s="679"/>
      <c r="E1545" s="665"/>
      <c r="F1545" s="665"/>
      <c r="S1545" s="660"/>
      <c r="T1545" s="660" t="str">
        <f t="shared" si="145"/>
        <v/>
      </c>
      <c r="U1545" s="660" t="str">
        <f t="shared" si="146"/>
        <v/>
      </c>
      <c r="V1545" s="660" t="str">
        <f t="shared" si="147"/>
        <v/>
      </c>
      <c r="W1545" s="660" t="str">
        <f t="shared" si="148"/>
        <v/>
      </c>
      <c r="X1545" s="660" t="str">
        <f t="shared" si="149"/>
        <v/>
      </c>
      <c r="Y1545" s="660" t="str">
        <f t="shared" si="150"/>
        <v/>
      </c>
    </row>
    <row r="1546" spans="1:25" ht="16" x14ac:dyDescent="0.2">
      <c r="A1546" s="679"/>
      <c r="B1546" s="679"/>
      <c r="C1546" s="679"/>
      <c r="D1546" s="679"/>
      <c r="E1546" s="665"/>
      <c r="F1546" s="665"/>
      <c r="S1546" s="660"/>
      <c r="T1546" s="660" t="str">
        <f t="shared" si="145"/>
        <v/>
      </c>
      <c r="U1546" s="660" t="str">
        <f t="shared" si="146"/>
        <v/>
      </c>
      <c r="V1546" s="660" t="str">
        <f t="shared" si="147"/>
        <v/>
      </c>
      <c r="W1546" s="660" t="str">
        <f t="shared" si="148"/>
        <v/>
      </c>
      <c r="X1546" s="660" t="str">
        <f t="shared" si="149"/>
        <v/>
      </c>
      <c r="Y1546" s="660" t="str">
        <f t="shared" si="150"/>
        <v/>
      </c>
    </row>
    <row r="1547" spans="1:25" ht="16" x14ac:dyDescent="0.2">
      <c r="A1547" s="679"/>
      <c r="B1547" s="679"/>
      <c r="C1547" s="679"/>
      <c r="D1547" s="679"/>
      <c r="E1547" s="665"/>
      <c r="F1547" s="665"/>
      <c r="S1547" s="660"/>
      <c r="T1547" s="660" t="str">
        <f t="shared" si="145"/>
        <v/>
      </c>
      <c r="U1547" s="660" t="str">
        <f t="shared" si="146"/>
        <v/>
      </c>
      <c r="V1547" s="660" t="str">
        <f t="shared" si="147"/>
        <v/>
      </c>
      <c r="W1547" s="660" t="str">
        <f t="shared" si="148"/>
        <v/>
      </c>
      <c r="X1547" s="660" t="str">
        <f t="shared" si="149"/>
        <v/>
      </c>
      <c r="Y1547" s="660" t="str">
        <f t="shared" si="150"/>
        <v/>
      </c>
    </row>
    <row r="1548" spans="1:25" ht="16" x14ac:dyDescent="0.2">
      <c r="A1548" s="679"/>
      <c r="B1548" s="679"/>
      <c r="C1548" s="679"/>
      <c r="D1548" s="679"/>
      <c r="E1548" s="665"/>
      <c r="F1548" s="665"/>
      <c r="S1548" s="660"/>
      <c r="T1548" s="660" t="str">
        <f t="shared" si="145"/>
        <v/>
      </c>
      <c r="U1548" s="660" t="str">
        <f t="shared" si="146"/>
        <v/>
      </c>
      <c r="V1548" s="660" t="str">
        <f t="shared" si="147"/>
        <v/>
      </c>
      <c r="W1548" s="660" t="str">
        <f t="shared" si="148"/>
        <v/>
      </c>
      <c r="X1548" s="660" t="str">
        <f t="shared" si="149"/>
        <v/>
      </c>
      <c r="Y1548" s="660" t="str">
        <f t="shared" si="150"/>
        <v/>
      </c>
    </row>
    <row r="1549" spans="1:25" ht="16" x14ac:dyDescent="0.2">
      <c r="A1549" s="679"/>
      <c r="B1549" s="679"/>
      <c r="C1549" s="679"/>
      <c r="D1549" s="679"/>
      <c r="E1549" s="665"/>
      <c r="F1549" s="665"/>
      <c r="S1549" s="660"/>
      <c r="T1549" s="660" t="str">
        <f t="shared" si="145"/>
        <v/>
      </c>
      <c r="U1549" s="660" t="str">
        <f t="shared" si="146"/>
        <v/>
      </c>
      <c r="V1549" s="660" t="str">
        <f t="shared" si="147"/>
        <v/>
      </c>
      <c r="W1549" s="660" t="str">
        <f t="shared" si="148"/>
        <v/>
      </c>
      <c r="X1549" s="660" t="str">
        <f t="shared" si="149"/>
        <v/>
      </c>
      <c r="Y1549" s="660" t="str">
        <f t="shared" si="150"/>
        <v/>
      </c>
    </row>
    <row r="1550" spans="1:25" ht="16" x14ac:dyDescent="0.2">
      <c r="A1550" s="679"/>
      <c r="B1550" s="679"/>
      <c r="C1550" s="679"/>
      <c r="D1550" s="679"/>
      <c r="E1550" s="665"/>
      <c r="F1550" s="665"/>
      <c r="S1550" s="660"/>
      <c r="T1550" s="660" t="str">
        <f t="shared" si="145"/>
        <v/>
      </c>
      <c r="U1550" s="660" t="str">
        <f t="shared" si="146"/>
        <v/>
      </c>
      <c r="V1550" s="660" t="str">
        <f t="shared" si="147"/>
        <v/>
      </c>
      <c r="W1550" s="660" t="str">
        <f t="shared" si="148"/>
        <v/>
      </c>
      <c r="X1550" s="660" t="str">
        <f t="shared" si="149"/>
        <v/>
      </c>
      <c r="Y1550" s="660" t="str">
        <f t="shared" si="150"/>
        <v/>
      </c>
    </row>
    <row r="1551" spans="1:25" ht="16" x14ac:dyDescent="0.2">
      <c r="A1551" s="679"/>
      <c r="B1551" s="679"/>
      <c r="C1551" s="679"/>
      <c r="D1551" s="679"/>
      <c r="E1551" s="665"/>
      <c r="F1551" s="665"/>
      <c r="S1551" s="660"/>
      <c r="T1551" s="660" t="str">
        <f t="shared" si="145"/>
        <v/>
      </c>
      <c r="U1551" s="660" t="str">
        <f t="shared" si="146"/>
        <v/>
      </c>
      <c r="V1551" s="660" t="str">
        <f t="shared" si="147"/>
        <v/>
      </c>
      <c r="W1551" s="660" t="str">
        <f t="shared" si="148"/>
        <v/>
      </c>
      <c r="X1551" s="660" t="str">
        <f t="shared" si="149"/>
        <v/>
      </c>
      <c r="Y1551" s="660" t="str">
        <f t="shared" si="150"/>
        <v/>
      </c>
    </row>
    <row r="1552" spans="1:25" ht="16" x14ac:dyDescent="0.2">
      <c r="A1552" s="679"/>
      <c r="B1552" s="679"/>
      <c r="C1552" s="679"/>
      <c r="D1552" s="679"/>
      <c r="E1552" s="665"/>
      <c r="F1552" s="665"/>
      <c r="S1552" s="660"/>
      <c r="T1552" s="660" t="str">
        <f t="shared" si="145"/>
        <v/>
      </c>
      <c r="U1552" s="660" t="str">
        <f t="shared" si="146"/>
        <v/>
      </c>
      <c r="V1552" s="660" t="str">
        <f t="shared" si="147"/>
        <v/>
      </c>
      <c r="W1552" s="660" t="str">
        <f t="shared" si="148"/>
        <v/>
      </c>
      <c r="X1552" s="660" t="str">
        <f t="shared" si="149"/>
        <v/>
      </c>
      <c r="Y1552" s="660" t="str">
        <f t="shared" si="150"/>
        <v/>
      </c>
    </row>
    <row r="1553" spans="1:25" ht="16" x14ac:dyDescent="0.2">
      <c r="A1553" s="679"/>
      <c r="B1553" s="679"/>
      <c r="C1553" s="679"/>
      <c r="D1553" s="679"/>
      <c r="E1553" s="665"/>
      <c r="F1553" s="665"/>
      <c r="S1553" s="660"/>
      <c r="T1553" s="660" t="str">
        <f t="shared" si="145"/>
        <v/>
      </c>
      <c r="U1553" s="660" t="str">
        <f t="shared" si="146"/>
        <v/>
      </c>
      <c r="V1553" s="660" t="str">
        <f t="shared" si="147"/>
        <v/>
      </c>
      <c r="W1553" s="660" t="str">
        <f t="shared" si="148"/>
        <v/>
      </c>
      <c r="X1553" s="660" t="str">
        <f t="shared" si="149"/>
        <v/>
      </c>
      <c r="Y1553" s="660" t="str">
        <f t="shared" si="150"/>
        <v/>
      </c>
    </row>
    <row r="1554" spans="1:25" ht="16" x14ac:dyDescent="0.2">
      <c r="A1554" s="679"/>
      <c r="B1554" s="679"/>
      <c r="C1554" s="679"/>
      <c r="D1554" s="679"/>
      <c r="E1554" s="665"/>
      <c r="F1554" s="665"/>
      <c r="S1554" s="660"/>
      <c r="T1554" s="660" t="str">
        <f t="shared" si="145"/>
        <v/>
      </c>
      <c r="U1554" s="660" t="str">
        <f t="shared" si="146"/>
        <v/>
      </c>
      <c r="V1554" s="660" t="str">
        <f t="shared" si="147"/>
        <v/>
      </c>
      <c r="W1554" s="660" t="str">
        <f t="shared" si="148"/>
        <v/>
      </c>
      <c r="X1554" s="660" t="str">
        <f t="shared" si="149"/>
        <v/>
      </c>
      <c r="Y1554" s="660" t="str">
        <f t="shared" si="150"/>
        <v/>
      </c>
    </row>
    <row r="1555" spans="1:25" ht="16" x14ac:dyDescent="0.2">
      <c r="A1555" s="679"/>
      <c r="B1555" s="679"/>
      <c r="C1555" s="679"/>
      <c r="D1555" s="679"/>
      <c r="E1555" s="665"/>
      <c r="F1555" s="665"/>
      <c r="S1555" s="660"/>
      <c r="T1555" s="660" t="str">
        <f t="shared" si="145"/>
        <v/>
      </c>
      <c r="U1555" s="660" t="str">
        <f t="shared" si="146"/>
        <v/>
      </c>
      <c r="V1555" s="660" t="str">
        <f t="shared" si="147"/>
        <v/>
      </c>
      <c r="W1555" s="660" t="str">
        <f t="shared" si="148"/>
        <v/>
      </c>
      <c r="X1555" s="660" t="str">
        <f t="shared" si="149"/>
        <v/>
      </c>
      <c r="Y1555" s="660" t="str">
        <f t="shared" si="150"/>
        <v/>
      </c>
    </row>
    <row r="1556" spans="1:25" ht="16" x14ac:dyDescent="0.2">
      <c r="A1556" s="679"/>
      <c r="B1556" s="679"/>
      <c r="C1556" s="679"/>
      <c r="D1556" s="679"/>
      <c r="E1556" s="665"/>
      <c r="F1556" s="665"/>
      <c r="S1556" s="660"/>
      <c r="T1556" s="660" t="str">
        <f t="shared" si="145"/>
        <v/>
      </c>
      <c r="U1556" s="660" t="str">
        <f t="shared" si="146"/>
        <v/>
      </c>
      <c r="V1556" s="660" t="str">
        <f t="shared" si="147"/>
        <v/>
      </c>
      <c r="W1556" s="660" t="str">
        <f t="shared" si="148"/>
        <v/>
      </c>
      <c r="X1556" s="660" t="str">
        <f t="shared" si="149"/>
        <v/>
      </c>
      <c r="Y1556" s="660" t="str">
        <f t="shared" si="150"/>
        <v/>
      </c>
    </row>
    <row r="1557" spans="1:25" ht="16" x14ac:dyDescent="0.2">
      <c r="A1557" s="679"/>
      <c r="B1557" s="679"/>
      <c r="C1557" s="679"/>
      <c r="D1557" s="679"/>
      <c r="E1557" s="665"/>
      <c r="F1557" s="665"/>
      <c r="S1557" s="660"/>
      <c r="T1557" s="660" t="str">
        <f t="shared" si="145"/>
        <v/>
      </c>
      <c r="U1557" s="660" t="str">
        <f t="shared" si="146"/>
        <v/>
      </c>
      <c r="V1557" s="660" t="str">
        <f t="shared" si="147"/>
        <v/>
      </c>
      <c r="W1557" s="660" t="str">
        <f t="shared" si="148"/>
        <v/>
      </c>
      <c r="X1557" s="660" t="str">
        <f t="shared" si="149"/>
        <v/>
      </c>
      <c r="Y1557" s="660" t="str">
        <f t="shared" si="150"/>
        <v/>
      </c>
    </row>
    <row r="1558" spans="1:25" ht="16" x14ac:dyDescent="0.2">
      <c r="A1558" s="679"/>
      <c r="B1558" s="679"/>
      <c r="C1558" s="679"/>
      <c r="D1558" s="679"/>
      <c r="E1558" s="665"/>
      <c r="F1558" s="665"/>
      <c r="S1558" s="660"/>
      <c r="T1558" s="660" t="str">
        <f t="shared" si="145"/>
        <v/>
      </c>
      <c r="U1558" s="660" t="str">
        <f t="shared" si="146"/>
        <v/>
      </c>
      <c r="V1558" s="660" t="str">
        <f t="shared" si="147"/>
        <v/>
      </c>
      <c r="W1558" s="660" t="str">
        <f t="shared" si="148"/>
        <v/>
      </c>
      <c r="X1558" s="660" t="str">
        <f t="shared" si="149"/>
        <v/>
      </c>
      <c r="Y1558" s="660" t="str">
        <f t="shared" si="150"/>
        <v/>
      </c>
    </row>
    <row r="1559" spans="1:25" ht="16" x14ac:dyDescent="0.2">
      <c r="A1559" s="679"/>
      <c r="B1559" s="679"/>
      <c r="C1559" s="679"/>
      <c r="D1559" s="679"/>
      <c r="E1559" s="665"/>
      <c r="F1559" s="665"/>
      <c r="S1559" s="660"/>
      <c r="T1559" s="660" t="str">
        <f t="shared" si="145"/>
        <v/>
      </c>
      <c r="U1559" s="660" t="str">
        <f t="shared" si="146"/>
        <v/>
      </c>
      <c r="V1559" s="660" t="str">
        <f t="shared" si="147"/>
        <v/>
      </c>
      <c r="W1559" s="660" t="str">
        <f t="shared" si="148"/>
        <v/>
      </c>
      <c r="X1559" s="660" t="str">
        <f t="shared" si="149"/>
        <v/>
      </c>
      <c r="Y1559" s="660" t="str">
        <f t="shared" si="150"/>
        <v/>
      </c>
    </row>
    <row r="1560" spans="1:25" ht="16" x14ac:dyDescent="0.2">
      <c r="A1560" s="679"/>
      <c r="B1560" s="679"/>
      <c r="C1560" s="679"/>
      <c r="D1560" s="679"/>
      <c r="E1560" s="665"/>
      <c r="F1560" s="665"/>
      <c r="S1560" s="660"/>
      <c r="T1560" s="660" t="str">
        <f t="shared" si="145"/>
        <v/>
      </c>
      <c r="U1560" s="660" t="str">
        <f t="shared" si="146"/>
        <v/>
      </c>
      <c r="V1560" s="660" t="str">
        <f t="shared" si="147"/>
        <v/>
      </c>
      <c r="W1560" s="660" t="str">
        <f t="shared" si="148"/>
        <v/>
      </c>
      <c r="X1560" s="660" t="str">
        <f t="shared" si="149"/>
        <v/>
      </c>
      <c r="Y1560" s="660" t="str">
        <f t="shared" si="150"/>
        <v/>
      </c>
    </row>
    <row r="1561" spans="1:25" ht="16" x14ac:dyDescent="0.2">
      <c r="A1561" s="679"/>
      <c r="B1561" s="679"/>
      <c r="C1561" s="679"/>
      <c r="D1561" s="679"/>
      <c r="E1561" s="665"/>
      <c r="F1561" s="665"/>
      <c r="S1561" s="660"/>
      <c r="T1561" s="660" t="str">
        <f t="shared" si="145"/>
        <v/>
      </c>
      <c r="U1561" s="660" t="str">
        <f t="shared" si="146"/>
        <v/>
      </c>
      <c r="V1561" s="660" t="str">
        <f t="shared" si="147"/>
        <v/>
      </c>
      <c r="W1561" s="660" t="str">
        <f t="shared" si="148"/>
        <v/>
      </c>
      <c r="X1561" s="660" t="str">
        <f t="shared" si="149"/>
        <v/>
      </c>
      <c r="Y1561" s="660" t="str">
        <f t="shared" si="150"/>
        <v/>
      </c>
    </row>
    <row r="1562" spans="1:25" ht="16" x14ac:dyDescent="0.2">
      <c r="A1562" s="679"/>
      <c r="B1562" s="679"/>
      <c r="C1562" s="679"/>
      <c r="D1562" s="679"/>
      <c r="E1562" s="665"/>
      <c r="F1562" s="665"/>
      <c r="S1562" s="660"/>
      <c r="T1562" s="660" t="str">
        <f t="shared" si="145"/>
        <v/>
      </c>
      <c r="U1562" s="660" t="str">
        <f t="shared" si="146"/>
        <v/>
      </c>
      <c r="V1562" s="660" t="str">
        <f t="shared" si="147"/>
        <v/>
      </c>
      <c r="W1562" s="660" t="str">
        <f t="shared" si="148"/>
        <v/>
      </c>
      <c r="X1562" s="660" t="str">
        <f t="shared" si="149"/>
        <v/>
      </c>
      <c r="Y1562" s="660" t="str">
        <f t="shared" si="150"/>
        <v/>
      </c>
    </row>
    <row r="1563" spans="1:25" ht="16" x14ac:dyDescent="0.2">
      <c r="A1563" s="679"/>
      <c r="B1563" s="679"/>
      <c r="C1563" s="679"/>
      <c r="D1563" s="679"/>
      <c r="E1563" s="665"/>
      <c r="F1563" s="665"/>
      <c r="S1563" s="660"/>
      <c r="T1563" s="660" t="str">
        <f t="shared" si="145"/>
        <v/>
      </c>
      <c r="U1563" s="660" t="str">
        <f t="shared" si="146"/>
        <v/>
      </c>
      <c r="V1563" s="660" t="str">
        <f t="shared" si="147"/>
        <v/>
      </c>
      <c r="W1563" s="660" t="str">
        <f t="shared" si="148"/>
        <v/>
      </c>
      <c r="X1563" s="660" t="str">
        <f t="shared" si="149"/>
        <v/>
      </c>
      <c r="Y1563" s="660" t="str">
        <f t="shared" si="150"/>
        <v/>
      </c>
    </row>
    <row r="1564" spans="1:25" ht="16" x14ac:dyDescent="0.2">
      <c r="A1564" s="679"/>
      <c r="B1564" s="679"/>
      <c r="C1564" s="679"/>
      <c r="D1564" s="679"/>
      <c r="E1564" s="665"/>
      <c r="F1564" s="665"/>
      <c r="S1564" s="660"/>
      <c r="T1564" s="660" t="str">
        <f t="shared" si="145"/>
        <v/>
      </c>
      <c r="U1564" s="660" t="str">
        <f t="shared" si="146"/>
        <v/>
      </c>
      <c r="V1564" s="660" t="str">
        <f t="shared" si="147"/>
        <v/>
      </c>
      <c r="W1564" s="660" t="str">
        <f t="shared" si="148"/>
        <v/>
      </c>
      <c r="X1564" s="660" t="str">
        <f t="shared" si="149"/>
        <v/>
      </c>
      <c r="Y1564" s="660" t="str">
        <f t="shared" si="150"/>
        <v/>
      </c>
    </row>
    <row r="1565" spans="1:25" ht="16" x14ac:dyDescent="0.2">
      <c r="A1565" s="679"/>
      <c r="B1565" s="679"/>
      <c r="C1565" s="679"/>
      <c r="D1565" s="679"/>
      <c r="E1565" s="665"/>
      <c r="F1565" s="665"/>
      <c r="S1565" s="660"/>
      <c r="T1565" s="660" t="str">
        <f t="shared" si="145"/>
        <v/>
      </c>
      <c r="U1565" s="660" t="str">
        <f t="shared" si="146"/>
        <v/>
      </c>
      <c r="V1565" s="660" t="str">
        <f t="shared" si="147"/>
        <v/>
      </c>
      <c r="W1565" s="660" t="str">
        <f t="shared" si="148"/>
        <v/>
      </c>
      <c r="X1565" s="660" t="str">
        <f t="shared" si="149"/>
        <v/>
      </c>
      <c r="Y1565" s="660" t="str">
        <f t="shared" si="150"/>
        <v/>
      </c>
    </row>
    <row r="1566" spans="1:25" ht="16" x14ac:dyDescent="0.2">
      <c r="A1566" s="679"/>
      <c r="B1566" s="679"/>
      <c r="C1566" s="679"/>
      <c r="D1566" s="679"/>
      <c r="E1566" s="665"/>
      <c r="F1566" s="665"/>
      <c r="S1566" s="660"/>
      <c r="T1566" s="660" t="str">
        <f t="shared" si="145"/>
        <v/>
      </c>
      <c r="U1566" s="660" t="str">
        <f t="shared" si="146"/>
        <v/>
      </c>
      <c r="V1566" s="660" t="str">
        <f t="shared" si="147"/>
        <v/>
      </c>
      <c r="W1566" s="660" t="str">
        <f t="shared" si="148"/>
        <v/>
      </c>
      <c r="X1566" s="660" t="str">
        <f t="shared" si="149"/>
        <v/>
      </c>
      <c r="Y1566" s="660" t="str">
        <f t="shared" si="150"/>
        <v/>
      </c>
    </row>
    <row r="1567" spans="1:25" ht="16" x14ac:dyDescent="0.2">
      <c r="A1567" s="679"/>
      <c r="B1567" s="679"/>
      <c r="C1567" s="679"/>
      <c r="D1567" s="679"/>
      <c r="E1567" s="665"/>
      <c r="F1567" s="665"/>
      <c r="S1567" s="660"/>
      <c r="T1567" s="660" t="str">
        <f t="shared" si="145"/>
        <v/>
      </c>
      <c r="U1567" s="660" t="str">
        <f t="shared" si="146"/>
        <v/>
      </c>
      <c r="V1567" s="660" t="str">
        <f t="shared" si="147"/>
        <v/>
      </c>
      <c r="W1567" s="660" t="str">
        <f t="shared" si="148"/>
        <v/>
      </c>
      <c r="X1567" s="660" t="str">
        <f t="shared" si="149"/>
        <v/>
      </c>
      <c r="Y1567" s="660" t="str">
        <f t="shared" si="150"/>
        <v/>
      </c>
    </row>
    <row r="1568" spans="1:25" ht="16" x14ac:dyDescent="0.2">
      <c r="A1568" s="679"/>
      <c r="B1568" s="679"/>
      <c r="C1568" s="679"/>
      <c r="D1568" s="679"/>
      <c r="E1568" s="665"/>
      <c r="F1568" s="665"/>
      <c r="S1568" s="660"/>
      <c r="T1568" s="660" t="str">
        <f t="shared" si="145"/>
        <v/>
      </c>
      <c r="U1568" s="660" t="str">
        <f t="shared" si="146"/>
        <v/>
      </c>
      <c r="V1568" s="660" t="str">
        <f t="shared" si="147"/>
        <v/>
      </c>
      <c r="W1568" s="660" t="str">
        <f t="shared" si="148"/>
        <v/>
      </c>
      <c r="X1568" s="660" t="str">
        <f t="shared" si="149"/>
        <v/>
      </c>
      <c r="Y1568" s="660" t="str">
        <f t="shared" si="150"/>
        <v/>
      </c>
    </row>
    <row r="1569" spans="1:25" ht="16" x14ac:dyDescent="0.2">
      <c r="A1569" s="679"/>
      <c r="B1569" s="679"/>
      <c r="C1569" s="679"/>
      <c r="D1569" s="679"/>
      <c r="E1569" s="665"/>
      <c r="F1569" s="665"/>
      <c r="S1569" s="660"/>
      <c r="T1569" s="660" t="str">
        <f t="shared" si="145"/>
        <v/>
      </c>
      <c r="U1569" s="660" t="str">
        <f t="shared" si="146"/>
        <v/>
      </c>
      <c r="V1569" s="660" t="str">
        <f t="shared" si="147"/>
        <v/>
      </c>
      <c r="W1569" s="660" t="str">
        <f t="shared" si="148"/>
        <v/>
      </c>
      <c r="X1569" s="660" t="str">
        <f t="shared" si="149"/>
        <v/>
      </c>
      <c r="Y1569" s="660" t="str">
        <f t="shared" si="150"/>
        <v/>
      </c>
    </row>
    <row r="1570" spans="1:25" ht="16" x14ac:dyDescent="0.2">
      <c r="A1570" s="679"/>
      <c r="B1570" s="679"/>
      <c r="C1570" s="679"/>
      <c r="D1570" s="679"/>
      <c r="E1570" s="665"/>
      <c r="F1570" s="665"/>
      <c r="S1570" s="660"/>
      <c r="T1570" s="660" t="str">
        <f t="shared" si="145"/>
        <v/>
      </c>
      <c r="U1570" s="660" t="str">
        <f t="shared" si="146"/>
        <v/>
      </c>
      <c r="V1570" s="660" t="str">
        <f t="shared" si="147"/>
        <v/>
      </c>
      <c r="W1570" s="660" t="str">
        <f t="shared" si="148"/>
        <v/>
      </c>
      <c r="X1570" s="660" t="str">
        <f t="shared" si="149"/>
        <v/>
      </c>
      <c r="Y1570" s="660" t="str">
        <f t="shared" si="150"/>
        <v/>
      </c>
    </row>
    <row r="1571" spans="1:25" ht="16" x14ac:dyDescent="0.2">
      <c r="A1571" s="679"/>
      <c r="B1571" s="679"/>
      <c r="C1571" s="679"/>
      <c r="D1571" s="679"/>
      <c r="E1571" s="665"/>
      <c r="F1571" s="665"/>
      <c r="S1571" s="660"/>
      <c r="T1571" s="660" t="str">
        <f t="shared" si="145"/>
        <v/>
      </c>
      <c r="U1571" s="660" t="str">
        <f t="shared" si="146"/>
        <v/>
      </c>
      <c r="V1571" s="660" t="str">
        <f t="shared" si="147"/>
        <v/>
      </c>
      <c r="W1571" s="660" t="str">
        <f t="shared" si="148"/>
        <v/>
      </c>
      <c r="X1571" s="660" t="str">
        <f t="shared" si="149"/>
        <v/>
      </c>
      <c r="Y1571" s="660" t="str">
        <f t="shared" si="150"/>
        <v/>
      </c>
    </row>
    <row r="1572" spans="1:25" ht="16" x14ac:dyDescent="0.2">
      <c r="A1572" s="679"/>
      <c r="B1572" s="679"/>
      <c r="C1572" s="679"/>
      <c r="D1572" s="679"/>
      <c r="E1572" s="665"/>
      <c r="F1572" s="665"/>
      <c r="S1572" s="660"/>
      <c r="T1572" s="660" t="str">
        <f t="shared" si="145"/>
        <v/>
      </c>
      <c r="U1572" s="660" t="str">
        <f t="shared" si="146"/>
        <v/>
      </c>
      <c r="V1572" s="660" t="str">
        <f t="shared" si="147"/>
        <v/>
      </c>
      <c r="W1572" s="660" t="str">
        <f t="shared" si="148"/>
        <v/>
      </c>
      <c r="X1572" s="660" t="str">
        <f t="shared" si="149"/>
        <v/>
      </c>
      <c r="Y1572" s="660" t="str">
        <f t="shared" si="150"/>
        <v/>
      </c>
    </row>
    <row r="1573" spans="1:25" ht="16" x14ac:dyDescent="0.2">
      <c r="A1573" s="679"/>
      <c r="B1573" s="679"/>
      <c r="C1573" s="679"/>
      <c r="D1573" s="679"/>
      <c r="E1573" s="665"/>
      <c r="F1573" s="665"/>
      <c r="S1573" s="660"/>
      <c r="T1573" s="660" t="str">
        <f t="shared" si="145"/>
        <v/>
      </c>
      <c r="U1573" s="660" t="str">
        <f t="shared" si="146"/>
        <v/>
      </c>
      <c r="V1573" s="660" t="str">
        <f t="shared" si="147"/>
        <v/>
      </c>
      <c r="W1573" s="660" t="str">
        <f t="shared" si="148"/>
        <v/>
      </c>
      <c r="X1573" s="660" t="str">
        <f t="shared" si="149"/>
        <v/>
      </c>
      <c r="Y1573" s="660" t="str">
        <f t="shared" si="150"/>
        <v/>
      </c>
    </row>
    <row r="1574" spans="1:25" ht="16" x14ac:dyDescent="0.2">
      <c r="A1574" s="679"/>
      <c r="B1574" s="679"/>
      <c r="C1574" s="679"/>
      <c r="D1574" s="679"/>
      <c r="E1574" s="665"/>
      <c r="F1574" s="665"/>
      <c r="S1574" s="660"/>
      <c r="T1574" s="660" t="str">
        <f t="shared" si="145"/>
        <v/>
      </c>
      <c r="U1574" s="660" t="str">
        <f t="shared" si="146"/>
        <v/>
      </c>
      <c r="V1574" s="660" t="str">
        <f t="shared" si="147"/>
        <v/>
      </c>
      <c r="W1574" s="660" t="str">
        <f t="shared" si="148"/>
        <v/>
      </c>
      <c r="X1574" s="660" t="str">
        <f t="shared" si="149"/>
        <v/>
      </c>
      <c r="Y1574" s="660" t="str">
        <f t="shared" si="150"/>
        <v/>
      </c>
    </row>
    <row r="1575" spans="1:25" ht="16" x14ac:dyDescent="0.2">
      <c r="A1575" s="679"/>
      <c r="B1575" s="679"/>
      <c r="C1575" s="679"/>
      <c r="D1575" s="679"/>
      <c r="E1575" s="665"/>
      <c r="F1575" s="665"/>
      <c r="S1575" s="660"/>
      <c r="T1575" s="660" t="str">
        <f t="shared" si="145"/>
        <v/>
      </c>
      <c r="U1575" s="660" t="str">
        <f t="shared" si="146"/>
        <v/>
      </c>
      <c r="V1575" s="660" t="str">
        <f t="shared" si="147"/>
        <v/>
      </c>
      <c r="W1575" s="660" t="str">
        <f t="shared" si="148"/>
        <v/>
      </c>
      <c r="X1575" s="660" t="str">
        <f t="shared" si="149"/>
        <v/>
      </c>
      <c r="Y1575" s="660" t="str">
        <f t="shared" si="150"/>
        <v/>
      </c>
    </row>
    <row r="1576" spans="1:25" ht="16" x14ac:dyDescent="0.2">
      <c r="A1576" s="679"/>
      <c r="B1576" s="679"/>
      <c r="C1576" s="679"/>
      <c r="D1576" s="679"/>
      <c r="E1576" s="665"/>
      <c r="F1576" s="665"/>
      <c r="S1576" s="660"/>
      <c r="T1576" s="660" t="str">
        <f t="shared" si="145"/>
        <v/>
      </c>
      <c r="U1576" s="660" t="str">
        <f t="shared" si="146"/>
        <v/>
      </c>
      <c r="V1576" s="660" t="str">
        <f t="shared" si="147"/>
        <v/>
      </c>
      <c r="W1576" s="660" t="str">
        <f t="shared" si="148"/>
        <v/>
      </c>
      <c r="X1576" s="660" t="str">
        <f t="shared" si="149"/>
        <v/>
      </c>
      <c r="Y1576" s="660" t="str">
        <f t="shared" si="150"/>
        <v/>
      </c>
    </row>
    <row r="1577" spans="1:25" ht="16" x14ac:dyDescent="0.2">
      <c r="A1577" s="679"/>
      <c r="B1577" s="679"/>
      <c r="C1577" s="679"/>
      <c r="D1577" s="679"/>
      <c r="E1577" s="665"/>
      <c r="F1577" s="665"/>
      <c r="S1577" s="660"/>
      <c r="T1577" s="660" t="str">
        <f t="shared" si="145"/>
        <v/>
      </c>
      <c r="U1577" s="660" t="str">
        <f t="shared" si="146"/>
        <v/>
      </c>
      <c r="V1577" s="660" t="str">
        <f t="shared" si="147"/>
        <v/>
      </c>
      <c r="W1577" s="660" t="str">
        <f t="shared" si="148"/>
        <v/>
      </c>
      <c r="X1577" s="660" t="str">
        <f t="shared" si="149"/>
        <v/>
      </c>
      <c r="Y1577" s="660" t="str">
        <f t="shared" si="150"/>
        <v/>
      </c>
    </row>
    <row r="1578" spans="1:25" ht="16" x14ac:dyDescent="0.2">
      <c r="A1578" s="679"/>
      <c r="B1578" s="679"/>
      <c r="C1578" s="679"/>
      <c r="D1578" s="679"/>
      <c r="E1578" s="665"/>
      <c r="F1578" s="665"/>
      <c r="S1578" s="660"/>
      <c r="T1578" s="660" t="str">
        <f t="shared" si="145"/>
        <v/>
      </c>
      <c r="U1578" s="660" t="str">
        <f t="shared" si="146"/>
        <v/>
      </c>
      <c r="V1578" s="660" t="str">
        <f t="shared" si="147"/>
        <v/>
      </c>
      <c r="W1578" s="660" t="str">
        <f t="shared" si="148"/>
        <v/>
      </c>
      <c r="X1578" s="660" t="str">
        <f t="shared" si="149"/>
        <v/>
      </c>
      <c r="Y1578" s="660" t="str">
        <f t="shared" si="150"/>
        <v/>
      </c>
    </row>
    <row r="1579" spans="1:25" ht="16" x14ac:dyDescent="0.2">
      <c r="A1579" s="679"/>
      <c r="B1579" s="679"/>
      <c r="C1579" s="679"/>
      <c r="D1579" s="679"/>
      <c r="E1579" s="665"/>
      <c r="F1579" s="665"/>
      <c r="S1579" s="660"/>
      <c r="T1579" s="660" t="str">
        <f t="shared" si="145"/>
        <v/>
      </c>
      <c r="U1579" s="660" t="str">
        <f t="shared" si="146"/>
        <v/>
      </c>
      <c r="V1579" s="660" t="str">
        <f t="shared" si="147"/>
        <v/>
      </c>
      <c r="W1579" s="660" t="str">
        <f t="shared" si="148"/>
        <v/>
      </c>
      <c r="X1579" s="660" t="str">
        <f t="shared" si="149"/>
        <v/>
      </c>
      <c r="Y1579" s="660" t="str">
        <f t="shared" si="150"/>
        <v/>
      </c>
    </row>
    <row r="1580" spans="1:25" ht="16" x14ac:dyDescent="0.2">
      <c r="A1580" s="679"/>
      <c r="B1580" s="679"/>
      <c r="C1580" s="679"/>
      <c r="D1580" s="679"/>
      <c r="E1580" s="665"/>
      <c r="F1580" s="665"/>
      <c r="S1580" s="660"/>
      <c r="T1580" s="660" t="str">
        <f t="shared" si="145"/>
        <v/>
      </c>
      <c r="U1580" s="660" t="str">
        <f t="shared" si="146"/>
        <v/>
      </c>
      <c r="V1580" s="660" t="str">
        <f t="shared" si="147"/>
        <v/>
      </c>
      <c r="W1580" s="660" t="str">
        <f t="shared" si="148"/>
        <v/>
      </c>
      <c r="X1580" s="660" t="str">
        <f t="shared" si="149"/>
        <v/>
      </c>
      <c r="Y1580" s="660" t="str">
        <f t="shared" si="150"/>
        <v/>
      </c>
    </row>
    <row r="1581" spans="1:25" ht="16" x14ac:dyDescent="0.2">
      <c r="A1581" s="679"/>
      <c r="B1581" s="679"/>
      <c r="C1581" s="679"/>
      <c r="D1581" s="679"/>
      <c r="E1581" s="665"/>
      <c r="F1581" s="665"/>
      <c r="S1581" s="660"/>
      <c r="T1581" s="660" t="str">
        <f t="shared" si="145"/>
        <v/>
      </c>
      <c r="U1581" s="660" t="str">
        <f t="shared" si="146"/>
        <v/>
      </c>
      <c r="V1581" s="660" t="str">
        <f t="shared" si="147"/>
        <v/>
      </c>
      <c r="W1581" s="660" t="str">
        <f t="shared" si="148"/>
        <v/>
      </c>
      <c r="X1581" s="660" t="str">
        <f t="shared" si="149"/>
        <v/>
      </c>
      <c r="Y1581" s="660" t="str">
        <f t="shared" si="150"/>
        <v/>
      </c>
    </row>
    <row r="1582" spans="1:25" ht="16" x14ac:dyDescent="0.2">
      <c r="A1582" s="679"/>
      <c r="B1582" s="679"/>
      <c r="C1582" s="679"/>
      <c r="D1582" s="679"/>
      <c r="E1582" s="665"/>
      <c r="F1582" s="665"/>
      <c r="S1582" s="660"/>
      <c r="T1582" s="660" t="str">
        <f t="shared" si="145"/>
        <v/>
      </c>
      <c r="U1582" s="660" t="str">
        <f t="shared" si="146"/>
        <v/>
      </c>
      <c r="V1582" s="660" t="str">
        <f t="shared" si="147"/>
        <v/>
      </c>
      <c r="W1582" s="660" t="str">
        <f t="shared" si="148"/>
        <v/>
      </c>
      <c r="X1582" s="660" t="str">
        <f t="shared" si="149"/>
        <v/>
      </c>
      <c r="Y1582" s="660" t="str">
        <f t="shared" si="150"/>
        <v/>
      </c>
    </row>
    <row r="1583" spans="1:25" ht="16" x14ac:dyDescent="0.2">
      <c r="A1583" s="679"/>
      <c r="B1583" s="679"/>
      <c r="C1583" s="679"/>
      <c r="D1583" s="679"/>
      <c r="E1583" s="665"/>
      <c r="F1583" s="665"/>
      <c r="S1583" s="660"/>
      <c r="T1583" s="660" t="str">
        <f t="shared" si="145"/>
        <v/>
      </c>
      <c r="U1583" s="660" t="str">
        <f t="shared" si="146"/>
        <v/>
      </c>
      <c r="V1583" s="660" t="str">
        <f t="shared" si="147"/>
        <v/>
      </c>
      <c r="W1583" s="660" t="str">
        <f t="shared" si="148"/>
        <v/>
      </c>
      <c r="X1583" s="660" t="str">
        <f t="shared" si="149"/>
        <v/>
      </c>
      <c r="Y1583" s="660" t="str">
        <f t="shared" si="150"/>
        <v/>
      </c>
    </row>
    <row r="1584" spans="1:25" ht="16" x14ac:dyDescent="0.2">
      <c r="A1584" s="679"/>
      <c r="B1584" s="679"/>
      <c r="C1584" s="679"/>
      <c r="D1584" s="679"/>
      <c r="E1584" s="665"/>
      <c r="F1584" s="665"/>
      <c r="S1584" s="660"/>
      <c r="T1584" s="660" t="str">
        <f t="shared" si="145"/>
        <v/>
      </c>
      <c r="U1584" s="660" t="str">
        <f t="shared" si="146"/>
        <v/>
      </c>
      <c r="V1584" s="660" t="str">
        <f t="shared" si="147"/>
        <v/>
      </c>
      <c r="W1584" s="660" t="str">
        <f t="shared" si="148"/>
        <v/>
      </c>
      <c r="X1584" s="660" t="str">
        <f t="shared" si="149"/>
        <v/>
      </c>
      <c r="Y1584" s="660" t="str">
        <f t="shared" si="150"/>
        <v/>
      </c>
    </row>
    <row r="1585" spans="1:25" ht="16" x14ac:dyDescent="0.2">
      <c r="A1585" s="679"/>
      <c r="B1585" s="679"/>
      <c r="C1585" s="679"/>
      <c r="D1585" s="679"/>
      <c r="E1585" s="665"/>
      <c r="F1585" s="665"/>
      <c r="S1585" s="660"/>
      <c r="T1585" s="660" t="str">
        <f t="shared" si="145"/>
        <v/>
      </c>
      <c r="U1585" s="660" t="str">
        <f t="shared" si="146"/>
        <v/>
      </c>
      <c r="V1585" s="660" t="str">
        <f t="shared" si="147"/>
        <v/>
      </c>
      <c r="W1585" s="660" t="str">
        <f t="shared" si="148"/>
        <v/>
      </c>
      <c r="X1585" s="660" t="str">
        <f t="shared" si="149"/>
        <v/>
      </c>
      <c r="Y1585" s="660" t="str">
        <f t="shared" si="150"/>
        <v/>
      </c>
    </row>
    <row r="1586" spans="1:25" ht="16" x14ac:dyDescent="0.2">
      <c r="A1586" s="679"/>
      <c r="B1586" s="679"/>
      <c r="C1586" s="679"/>
      <c r="D1586" s="679"/>
      <c r="E1586" s="665"/>
      <c r="F1586" s="665"/>
      <c r="S1586" s="660"/>
      <c r="T1586" s="660" t="str">
        <f t="shared" si="145"/>
        <v/>
      </c>
      <c r="U1586" s="660" t="str">
        <f t="shared" si="146"/>
        <v/>
      </c>
      <c r="V1586" s="660" t="str">
        <f t="shared" si="147"/>
        <v/>
      </c>
      <c r="W1586" s="660" t="str">
        <f t="shared" si="148"/>
        <v/>
      </c>
      <c r="X1586" s="660" t="str">
        <f t="shared" si="149"/>
        <v/>
      </c>
      <c r="Y1586" s="660" t="str">
        <f t="shared" si="150"/>
        <v/>
      </c>
    </row>
    <row r="1587" spans="1:25" ht="16" x14ac:dyDescent="0.2">
      <c r="A1587" s="679"/>
      <c r="B1587" s="679"/>
      <c r="C1587" s="679"/>
      <c r="D1587" s="679"/>
      <c r="E1587" s="665"/>
      <c r="F1587" s="665"/>
      <c r="S1587" s="660"/>
      <c r="T1587" s="660" t="str">
        <f t="shared" si="145"/>
        <v/>
      </c>
      <c r="U1587" s="660" t="str">
        <f t="shared" si="146"/>
        <v/>
      </c>
      <c r="V1587" s="660" t="str">
        <f t="shared" si="147"/>
        <v/>
      </c>
      <c r="W1587" s="660" t="str">
        <f t="shared" si="148"/>
        <v/>
      </c>
      <c r="X1587" s="660" t="str">
        <f t="shared" si="149"/>
        <v/>
      </c>
      <c r="Y1587" s="660" t="str">
        <f t="shared" si="150"/>
        <v/>
      </c>
    </row>
    <row r="1588" spans="1:25" ht="16" x14ac:dyDescent="0.2">
      <c r="A1588" s="679"/>
      <c r="B1588" s="679"/>
      <c r="C1588" s="679"/>
      <c r="D1588" s="679"/>
      <c r="E1588" s="665"/>
      <c r="F1588" s="665"/>
      <c r="S1588" s="660"/>
      <c r="T1588" s="660" t="str">
        <f t="shared" si="145"/>
        <v/>
      </c>
      <c r="U1588" s="660" t="str">
        <f t="shared" si="146"/>
        <v/>
      </c>
      <c r="V1588" s="660" t="str">
        <f t="shared" si="147"/>
        <v/>
      </c>
      <c r="W1588" s="660" t="str">
        <f t="shared" si="148"/>
        <v/>
      </c>
      <c r="X1588" s="660" t="str">
        <f t="shared" si="149"/>
        <v/>
      </c>
      <c r="Y1588" s="660" t="str">
        <f t="shared" si="150"/>
        <v/>
      </c>
    </row>
    <row r="1589" spans="1:25" ht="16" x14ac:dyDescent="0.2">
      <c r="A1589" s="679"/>
      <c r="B1589" s="679"/>
      <c r="C1589" s="679"/>
      <c r="D1589" s="679"/>
      <c r="E1589" s="665"/>
      <c r="F1589" s="665"/>
      <c r="S1589" s="660"/>
      <c r="T1589" s="660" t="str">
        <f t="shared" si="145"/>
        <v/>
      </c>
      <c r="U1589" s="660" t="str">
        <f t="shared" si="146"/>
        <v/>
      </c>
      <c r="V1589" s="660" t="str">
        <f t="shared" si="147"/>
        <v/>
      </c>
      <c r="W1589" s="660" t="str">
        <f t="shared" si="148"/>
        <v/>
      </c>
      <c r="X1589" s="660" t="str">
        <f t="shared" si="149"/>
        <v/>
      </c>
      <c r="Y1589" s="660" t="str">
        <f t="shared" si="150"/>
        <v/>
      </c>
    </row>
    <row r="1590" spans="1:25" ht="16" x14ac:dyDescent="0.2">
      <c r="A1590" s="679"/>
      <c r="B1590" s="679"/>
      <c r="C1590" s="679"/>
      <c r="D1590" s="679"/>
      <c r="E1590" s="665"/>
      <c r="F1590" s="665"/>
      <c r="S1590" s="660"/>
      <c r="T1590" s="660" t="str">
        <f t="shared" si="145"/>
        <v/>
      </c>
      <c r="U1590" s="660" t="str">
        <f t="shared" si="146"/>
        <v/>
      </c>
      <c r="V1590" s="660" t="str">
        <f t="shared" si="147"/>
        <v/>
      </c>
      <c r="W1590" s="660" t="str">
        <f t="shared" si="148"/>
        <v/>
      </c>
      <c r="X1590" s="660" t="str">
        <f t="shared" si="149"/>
        <v/>
      </c>
      <c r="Y1590" s="660" t="str">
        <f t="shared" si="150"/>
        <v/>
      </c>
    </row>
    <row r="1591" spans="1:25" ht="16" x14ac:dyDescent="0.2">
      <c r="A1591" s="679"/>
      <c r="B1591" s="679"/>
      <c r="C1591" s="679"/>
      <c r="D1591" s="679"/>
      <c r="E1591" s="665"/>
      <c r="F1591" s="665"/>
      <c r="S1591" s="660"/>
      <c r="T1591" s="660" t="str">
        <f t="shared" si="145"/>
        <v/>
      </c>
      <c r="U1591" s="660" t="str">
        <f t="shared" si="146"/>
        <v/>
      </c>
      <c r="V1591" s="660" t="str">
        <f t="shared" si="147"/>
        <v/>
      </c>
      <c r="W1591" s="660" t="str">
        <f t="shared" si="148"/>
        <v/>
      </c>
      <c r="X1591" s="660" t="str">
        <f t="shared" si="149"/>
        <v/>
      </c>
      <c r="Y1591" s="660" t="str">
        <f t="shared" si="150"/>
        <v/>
      </c>
    </row>
    <row r="1592" spans="1:25" ht="16" x14ac:dyDescent="0.2">
      <c r="A1592" s="679"/>
      <c r="B1592" s="679"/>
      <c r="C1592" s="679"/>
      <c r="D1592" s="679"/>
      <c r="E1592" s="665"/>
      <c r="F1592" s="665"/>
      <c r="S1592" s="660"/>
      <c r="T1592" s="660" t="str">
        <f t="shared" si="145"/>
        <v/>
      </c>
      <c r="U1592" s="660" t="str">
        <f t="shared" si="146"/>
        <v/>
      </c>
      <c r="V1592" s="660" t="str">
        <f t="shared" si="147"/>
        <v/>
      </c>
      <c r="W1592" s="660" t="str">
        <f t="shared" si="148"/>
        <v/>
      </c>
      <c r="X1592" s="660" t="str">
        <f t="shared" si="149"/>
        <v/>
      </c>
      <c r="Y1592" s="660" t="str">
        <f t="shared" si="150"/>
        <v/>
      </c>
    </row>
    <row r="1593" spans="1:25" ht="16" x14ac:dyDescent="0.2">
      <c r="A1593" s="679"/>
      <c r="B1593" s="679"/>
      <c r="C1593" s="679"/>
      <c r="D1593" s="679"/>
      <c r="E1593" s="665"/>
      <c r="F1593" s="665"/>
      <c r="S1593" s="660"/>
      <c r="T1593" s="660" t="str">
        <f t="shared" si="145"/>
        <v/>
      </c>
      <c r="U1593" s="660" t="str">
        <f t="shared" si="146"/>
        <v/>
      </c>
      <c r="V1593" s="660" t="str">
        <f t="shared" si="147"/>
        <v/>
      </c>
      <c r="W1593" s="660" t="str">
        <f t="shared" si="148"/>
        <v/>
      </c>
      <c r="X1593" s="660" t="str">
        <f t="shared" si="149"/>
        <v/>
      </c>
      <c r="Y1593" s="660" t="str">
        <f t="shared" si="150"/>
        <v/>
      </c>
    </row>
    <row r="1594" spans="1:25" ht="16" x14ac:dyDescent="0.2">
      <c r="A1594" s="679"/>
      <c r="B1594" s="679"/>
      <c r="C1594" s="679"/>
      <c r="D1594" s="679"/>
      <c r="E1594" s="665"/>
      <c r="F1594" s="665"/>
      <c r="S1594" s="660"/>
      <c r="T1594" s="660" t="str">
        <f t="shared" si="145"/>
        <v/>
      </c>
      <c r="U1594" s="660" t="str">
        <f t="shared" si="146"/>
        <v/>
      </c>
      <c r="V1594" s="660" t="str">
        <f t="shared" si="147"/>
        <v/>
      </c>
      <c r="W1594" s="660" t="str">
        <f t="shared" si="148"/>
        <v/>
      </c>
      <c r="X1594" s="660" t="str">
        <f t="shared" si="149"/>
        <v/>
      </c>
      <c r="Y1594" s="660" t="str">
        <f t="shared" si="150"/>
        <v/>
      </c>
    </row>
    <row r="1595" spans="1:25" ht="16" x14ac:dyDescent="0.2">
      <c r="A1595" s="679"/>
      <c r="B1595" s="679"/>
      <c r="C1595" s="679"/>
      <c r="D1595" s="679"/>
      <c r="E1595" s="665"/>
      <c r="F1595" s="665"/>
      <c r="S1595" s="660"/>
      <c r="T1595" s="660" t="str">
        <f t="shared" si="145"/>
        <v/>
      </c>
      <c r="U1595" s="660" t="str">
        <f t="shared" si="146"/>
        <v/>
      </c>
      <c r="V1595" s="660" t="str">
        <f t="shared" si="147"/>
        <v/>
      </c>
      <c r="W1595" s="660" t="str">
        <f t="shared" si="148"/>
        <v/>
      </c>
      <c r="X1595" s="660" t="str">
        <f t="shared" si="149"/>
        <v/>
      </c>
      <c r="Y1595" s="660" t="str">
        <f t="shared" si="150"/>
        <v/>
      </c>
    </row>
    <row r="1596" spans="1:25" ht="16" x14ac:dyDescent="0.2">
      <c r="A1596" s="679"/>
      <c r="B1596" s="679"/>
      <c r="C1596" s="679"/>
      <c r="D1596" s="679"/>
      <c r="E1596" s="665"/>
      <c r="F1596" s="665"/>
      <c r="S1596" s="660"/>
      <c r="T1596" s="660" t="str">
        <f t="shared" si="145"/>
        <v/>
      </c>
      <c r="U1596" s="660" t="str">
        <f t="shared" si="146"/>
        <v/>
      </c>
      <c r="V1596" s="660" t="str">
        <f t="shared" si="147"/>
        <v/>
      </c>
      <c r="W1596" s="660" t="str">
        <f t="shared" si="148"/>
        <v/>
      </c>
      <c r="X1596" s="660" t="str">
        <f t="shared" si="149"/>
        <v/>
      </c>
      <c r="Y1596" s="660" t="str">
        <f t="shared" si="150"/>
        <v/>
      </c>
    </row>
    <row r="1597" spans="1:25" ht="16" x14ac:dyDescent="0.2">
      <c r="A1597" s="679"/>
      <c r="B1597" s="679"/>
      <c r="C1597" s="679"/>
      <c r="D1597" s="679"/>
      <c r="E1597" s="665"/>
      <c r="F1597" s="665"/>
      <c r="S1597" s="660"/>
      <c r="T1597" s="660" t="str">
        <f t="shared" si="145"/>
        <v/>
      </c>
      <c r="U1597" s="660" t="str">
        <f t="shared" si="146"/>
        <v/>
      </c>
      <c r="V1597" s="660" t="str">
        <f t="shared" si="147"/>
        <v/>
      </c>
      <c r="W1597" s="660" t="str">
        <f t="shared" si="148"/>
        <v/>
      </c>
      <c r="X1597" s="660" t="str">
        <f t="shared" si="149"/>
        <v/>
      </c>
      <c r="Y1597" s="660" t="str">
        <f t="shared" si="150"/>
        <v/>
      </c>
    </row>
    <row r="1598" spans="1:25" ht="16" x14ac:dyDescent="0.2">
      <c r="A1598" s="679"/>
      <c r="B1598" s="679"/>
      <c r="C1598" s="679"/>
      <c r="D1598" s="679"/>
      <c r="E1598" s="665"/>
      <c r="F1598" s="665"/>
      <c r="S1598" s="660"/>
      <c r="T1598" s="660" t="str">
        <f t="shared" si="145"/>
        <v/>
      </c>
      <c r="U1598" s="660" t="str">
        <f t="shared" si="146"/>
        <v/>
      </c>
      <c r="V1598" s="660" t="str">
        <f t="shared" si="147"/>
        <v/>
      </c>
      <c r="W1598" s="660" t="str">
        <f t="shared" si="148"/>
        <v/>
      </c>
      <c r="X1598" s="660" t="str">
        <f t="shared" si="149"/>
        <v/>
      </c>
      <c r="Y1598" s="660" t="str">
        <f t="shared" si="150"/>
        <v/>
      </c>
    </row>
    <row r="1599" spans="1:25" ht="16" x14ac:dyDescent="0.2">
      <c r="A1599" s="679"/>
      <c r="B1599" s="679"/>
      <c r="C1599" s="679"/>
      <c r="D1599" s="679"/>
      <c r="E1599" s="665"/>
      <c r="F1599" s="665"/>
      <c r="S1599" s="660"/>
      <c r="T1599" s="660" t="str">
        <f t="shared" si="145"/>
        <v/>
      </c>
      <c r="U1599" s="660" t="str">
        <f t="shared" si="146"/>
        <v/>
      </c>
      <c r="V1599" s="660" t="str">
        <f t="shared" si="147"/>
        <v/>
      </c>
      <c r="W1599" s="660" t="str">
        <f t="shared" si="148"/>
        <v/>
      </c>
      <c r="X1599" s="660" t="str">
        <f t="shared" si="149"/>
        <v/>
      </c>
      <c r="Y1599" s="660" t="str">
        <f t="shared" si="150"/>
        <v/>
      </c>
    </row>
    <row r="1600" spans="1:25" ht="16" x14ac:dyDescent="0.2">
      <c r="A1600" s="679"/>
      <c r="B1600" s="679"/>
      <c r="C1600" s="679"/>
      <c r="D1600" s="679"/>
      <c r="E1600" s="665"/>
      <c r="F1600" s="665"/>
      <c r="S1600" s="660"/>
      <c r="T1600" s="660" t="str">
        <f t="shared" si="145"/>
        <v/>
      </c>
      <c r="U1600" s="660" t="str">
        <f t="shared" si="146"/>
        <v/>
      </c>
      <c r="V1600" s="660" t="str">
        <f t="shared" si="147"/>
        <v/>
      </c>
      <c r="W1600" s="660" t="str">
        <f t="shared" si="148"/>
        <v/>
      </c>
      <c r="X1600" s="660" t="str">
        <f t="shared" si="149"/>
        <v/>
      </c>
      <c r="Y1600" s="660" t="str">
        <f t="shared" si="150"/>
        <v/>
      </c>
    </row>
    <row r="1601" spans="1:25" ht="16" x14ac:dyDescent="0.2">
      <c r="A1601" s="679"/>
      <c r="B1601" s="679"/>
      <c r="C1601" s="679"/>
      <c r="D1601" s="679"/>
      <c r="E1601" s="665"/>
      <c r="F1601" s="665"/>
      <c r="S1601" s="660"/>
      <c r="T1601" s="660" t="str">
        <f t="shared" si="145"/>
        <v/>
      </c>
      <c r="U1601" s="660" t="str">
        <f t="shared" si="146"/>
        <v/>
      </c>
      <c r="V1601" s="660" t="str">
        <f t="shared" si="147"/>
        <v/>
      </c>
      <c r="W1601" s="660" t="str">
        <f t="shared" si="148"/>
        <v/>
      </c>
      <c r="X1601" s="660" t="str">
        <f t="shared" si="149"/>
        <v/>
      </c>
      <c r="Y1601" s="660" t="str">
        <f t="shared" si="150"/>
        <v/>
      </c>
    </row>
    <row r="1602" spans="1:25" ht="16" x14ac:dyDescent="0.2">
      <c r="A1602" s="679"/>
      <c r="B1602" s="679"/>
      <c r="C1602" s="679"/>
      <c r="D1602" s="679"/>
      <c r="E1602" s="665"/>
      <c r="F1602" s="665"/>
      <c r="S1602" s="660"/>
      <c r="T1602" s="660" t="str">
        <f t="shared" si="145"/>
        <v/>
      </c>
      <c r="U1602" s="660" t="str">
        <f t="shared" si="146"/>
        <v/>
      </c>
      <c r="V1602" s="660" t="str">
        <f t="shared" si="147"/>
        <v/>
      </c>
      <c r="W1602" s="660" t="str">
        <f t="shared" si="148"/>
        <v/>
      </c>
      <c r="X1602" s="660" t="str">
        <f t="shared" si="149"/>
        <v/>
      </c>
      <c r="Y1602" s="660" t="str">
        <f t="shared" si="150"/>
        <v/>
      </c>
    </row>
    <row r="1603" spans="1:25" ht="16" x14ac:dyDescent="0.2">
      <c r="A1603" s="679"/>
      <c r="B1603" s="679"/>
      <c r="C1603" s="679"/>
      <c r="D1603" s="679"/>
      <c r="E1603" s="665"/>
      <c r="F1603" s="665"/>
      <c r="S1603" s="660"/>
      <c r="T1603" s="660" t="str">
        <f t="shared" si="145"/>
        <v/>
      </c>
      <c r="U1603" s="660" t="str">
        <f t="shared" si="146"/>
        <v/>
      </c>
      <c r="V1603" s="660" t="str">
        <f t="shared" si="147"/>
        <v/>
      </c>
      <c r="W1603" s="660" t="str">
        <f t="shared" si="148"/>
        <v/>
      </c>
      <c r="X1603" s="660" t="str">
        <f t="shared" si="149"/>
        <v/>
      </c>
      <c r="Y1603" s="660" t="str">
        <f t="shared" si="150"/>
        <v/>
      </c>
    </row>
    <row r="1604" spans="1:25" ht="16" x14ac:dyDescent="0.2">
      <c r="A1604" s="679"/>
      <c r="B1604" s="679"/>
      <c r="C1604" s="679"/>
      <c r="D1604" s="679"/>
      <c r="E1604" s="665"/>
      <c r="F1604" s="665"/>
      <c r="S1604" s="660"/>
      <c r="T1604" s="660" t="str">
        <f t="shared" ref="T1604:T1667" si="151">IF(LEN($A1604)&gt;=2,LEFT($A1604,6),"")</f>
        <v/>
      </c>
      <c r="U1604" s="660" t="str">
        <f t="shared" ref="U1604:U1667" si="152">IF(LEN($A1604)&gt;=2,LEFT($A1604,5),"")</f>
        <v/>
      </c>
      <c r="V1604" s="660" t="str">
        <f t="shared" ref="V1604:V1667" si="153">IF(LEN($A1604)&gt;=2,LEFT($A1604,4),"")</f>
        <v/>
      </c>
      <c r="W1604" s="660" t="str">
        <f t="shared" ref="W1604:W1667" si="154">IF(LEN($A1604)&gt;=2,LEFT($A1604,3),"")</f>
        <v/>
      </c>
      <c r="X1604" s="660" t="str">
        <f t="shared" ref="X1604:X1667" si="155">IF(LEN($A1604)&gt;=2,LEFT($A1604,2),"")</f>
        <v/>
      </c>
      <c r="Y1604" s="660" t="str">
        <f t="shared" ref="Y1604:Y1667" si="156">IF(LEN($A1604)&gt;=2,LEFT($A1604,1),"")</f>
        <v/>
      </c>
    </row>
    <row r="1605" spans="1:25" ht="16" x14ac:dyDescent="0.2">
      <c r="A1605" s="679"/>
      <c r="B1605" s="679"/>
      <c r="C1605" s="679"/>
      <c r="D1605" s="679"/>
      <c r="E1605" s="665"/>
      <c r="F1605" s="665"/>
      <c r="S1605" s="660"/>
      <c r="T1605" s="660" t="str">
        <f t="shared" si="151"/>
        <v/>
      </c>
      <c r="U1605" s="660" t="str">
        <f t="shared" si="152"/>
        <v/>
      </c>
      <c r="V1605" s="660" t="str">
        <f t="shared" si="153"/>
        <v/>
      </c>
      <c r="W1605" s="660" t="str">
        <f t="shared" si="154"/>
        <v/>
      </c>
      <c r="X1605" s="660" t="str">
        <f t="shared" si="155"/>
        <v/>
      </c>
      <c r="Y1605" s="660" t="str">
        <f t="shared" si="156"/>
        <v/>
      </c>
    </row>
    <row r="1606" spans="1:25" ht="16" x14ac:dyDescent="0.2">
      <c r="A1606" s="679"/>
      <c r="B1606" s="679"/>
      <c r="C1606" s="679"/>
      <c r="D1606" s="679"/>
      <c r="E1606" s="665"/>
      <c r="F1606" s="665"/>
      <c r="S1606" s="660"/>
      <c r="T1606" s="660" t="str">
        <f t="shared" si="151"/>
        <v/>
      </c>
      <c r="U1606" s="660" t="str">
        <f t="shared" si="152"/>
        <v/>
      </c>
      <c r="V1606" s="660" t="str">
        <f t="shared" si="153"/>
        <v/>
      </c>
      <c r="W1606" s="660" t="str">
        <f t="shared" si="154"/>
        <v/>
      </c>
      <c r="X1606" s="660" t="str">
        <f t="shared" si="155"/>
        <v/>
      </c>
      <c r="Y1606" s="660" t="str">
        <f t="shared" si="156"/>
        <v/>
      </c>
    </row>
    <row r="1607" spans="1:25" ht="16" x14ac:dyDescent="0.2">
      <c r="A1607" s="679"/>
      <c r="B1607" s="679"/>
      <c r="C1607" s="679"/>
      <c r="D1607" s="679"/>
      <c r="E1607" s="665"/>
      <c r="F1607" s="665"/>
      <c r="S1607" s="660"/>
      <c r="T1607" s="660" t="str">
        <f t="shared" si="151"/>
        <v/>
      </c>
      <c r="U1607" s="660" t="str">
        <f t="shared" si="152"/>
        <v/>
      </c>
      <c r="V1607" s="660" t="str">
        <f t="shared" si="153"/>
        <v/>
      </c>
      <c r="W1607" s="660" t="str">
        <f t="shared" si="154"/>
        <v/>
      </c>
      <c r="X1607" s="660" t="str">
        <f t="shared" si="155"/>
        <v/>
      </c>
      <c r="Y1607" s="660" t="str">
        <f t="shared" si="156"/>
        <v/>
      </c>
    </row>
    <row r="1608" spans="1:25" ht="16" x14ac:dyDescent="0.2">
      <c r="A1608" s="679"/>
      <c r="B1608" s="679"/>
      <c r="C1608" s="679"/>
      <c r="D1608" s="679"/>
      <c r="E1608" s="665"/>
      <c r="F1608" s="665"/>
      <c r="S1608" s="660"/>
      <c r="T1608" s="660" t="str">
        <f t="shared" si="151"/>
        <v/>
      </c>
      <c r="U1608" s="660" t="str">
        <f t="shared" si="152"/>
        <v/>
      </c>
      <c r="V1608" s="660" t="str">
        <f t="shared" si="153"/>
        <v/>
      </c>
      <c r="W1608" s="660" t="str">
        <f t="shared" si="154"/>
        <v/>
      </c>
      <c r="X1608" s="660" t="str">
        <f t="shared" si="155"/>
        <v/>
      </c>
      <c r="Y1608" s="660" t="str">
        <f t="shared" si="156"/>
        <v/>
      </c>
    </row>
    <row r="1609" spans="1:25" ht="16" x14ac:dyDescent="0.2">
      <c r="A1609" s="679"/>
      <c r="B1609" s="679"/>
      <c r="C1609" s="679"/>
      <c r="D1609" s="679"/>
      <c r="E1609" s="665"/>
      <c r="F1609" s="665"/>
      <c r="S1609" s="660"/>
      <c r="T1609" s="660" t="str">
        <f t="shared" si="151"/>
        <v/>
      </c>
      <c r="U1609" s="660" t="str">
        <f t="shared" si="152"/>
        <v/>
      </c>
      <c r="V1609" s="660" t="str">
        <f t="shared" si="153"/>
        <v/>
      </c>
      <c r="W1609" s="660" t="str">
        <f t="shared" si="154"/>
        <v/>
      </c>
      <c r="X1609" s="660" t="str">
        <f t="shared" si="155"/>
        <v/>
      </c>
      <c r="Y1609" s="660" t="str">
        <f t="shared" si="156"/>
        <v/>
      </c>
    </row>
    <row r="1610" spans="1:25" ht="16" x14ac:dyDescent="0.2">
      <c r="A1610" s="679"/>
      <c r="B1610" s="679"/>
      <c r="C1610" s="679"/>
      <c r="D1610" s="679"/>
      <c r="E1610" s="665"/>
      <c r="F1610" s="665"/>
      <c r="S1610" s="660"/>
      <c r="T1610" s="660" t="str">
        <f t="shared" si="151"/>
        <v/>
      </c>
      <c r="U1610" s="660" t="str">
        <f t="shared" si="152"/>
        <v/>
      </c>
      <c r="V1610" s="660" t="str">
        <f t="shared" si="153"/>
        <v/>
      </c>
      <c r="W1610" s="660" t="str">
        <f t="shared" si="154"/>
        <v/>
      </c>
      <c r="X1610" s="660" t="str">
        <f t="shared" si="155"/>
        <v/>
      </c>
      <c r="Y1610" s="660" t="str">
        <f t="shared" si="156"/>
        <v/>
      </c>
    </row>
    <row r="1611" spans="1:25" ht="16" x14ac:dyDescent="0.2">
      <c r="A1611" s="679"/>
      <c r="B1611" s="679"/>
      <c r="C1611" s="679"/>
      <c r="D1611" s="679"/>
      <c r="E1611" s="665"/>
      <c r="F1611" s="665"/>
      <c r="S1611" s="660"/>
      <c r="T1611" s="660" t="str">
        <f t="shared" si="151"/>
        <v/>
      </c>
      <c r="U1611" s="660" t="str">
        <f t="shared" si="152"/>
        <v/>
      </c>
      <c r="V1611" s="660" t="str">
        <f t="shared" si="153"/>
        <v/>
      </c>
      <c r="W1611" s="660" t="str">
        <f t="shared" si="154"/>
        <v/>
      </c>
      <c r="X1611" s="660" t="str">
        <f t="shared" si="155"/>
        <v/>
      </c>
      <c r="Y1611" s="660" t="str">
        <f t="shared" si="156"/>
        <v/>
      </c>
    </row>
    <row r="1612" spans="1:25" ht="16" x14ac:dyDescent="0.2">
      <c r="A1612" s="679"/>
      <c r="B1612" s="679"/>
      <c r="C1612" s="679"/>
      <c r="D1612" s="679"/>
      <c r="E1612" s="665"/>
      <c r="F1612" s="665"/>
      <c r="S1612" s="660"/>
      <c r="T1612" s="660" t="str">
        <f t="shared" si="151"/>
        <v/>
      </c>
      <c r="U1612" s="660" t="str">
        <f t="shared" si="152"/>
        <v/>
      </c>
      <c r="V1612" s="660" t="str">
        <f t="shared" si="153"/>
        <v/>
      </c>
      <c r="W1612" s="660" t="str">
        <f t="shared" si="154"/>
        <v/>
      </c>
      <c r="X1612" s="660" t="str">
        <f t="shared" si="155"/>
        <v/>
      </c>
      <c r="Y1612" s="660" t="str">
        <f t="shared" si="156"/>
        <v/>
      </c>
    </row>
    <row r="1613" spans="1:25" ht="16" x14ac:dyDescent="0.2">
      <c r="A1613" s="679"/>
      <c r="B1613" s="679"/>
      <c r="C1613" s="679"/>
      <c r="D1613" s="679"/>
      <c r="E1613" s="665"/>
      <c r="F1613" s="665"/>
      <c r="S1613" s="660"/>
      <c r="T1613" s="660" t="str">
        <f t="shared" si="151"/>
        <v/>
      </c>
      <c r="U1613" s="660" t="str">
        <f t="shared" si="152"/>
        <v/>
      </c>
      <c r="V1613" s="660" t="str">
        <f t="shared" si="153"/>
        <v/>
      </c>
      <c r="W1613" s="660" t="str">
        <f t="shared" si="154"/>
        <v/>
      </c>
      <c r="X1613" s="660" t="str">
        <f t="shared" si="155"/>
        <v/>
      </c>
      <c r="Y1613" s="660" t="str">
        <f t="shared" si="156"/>
        <v/>
      </c>
    </row>
    <row r="1614" spans="1:25" ht="16" x14ac:dyDescent="0.2">
      <c r="A1614" s="679"/>
      <c r="B1614" s="679"/>
      <c r="C1614" s="679"/>
      <c r="D1614" s="679"/>
      <c r="E1614" s="665"/>
      <c r="F1614" s="665"/>
      <c r="S1614" s="660"/>
      <c r="T1614" s="660" t="str">
        <f t="shared" si="151"/>
        <v/>
      </c>
      <c r="U1614" s="660" t="str">
        <f t="shared" si="152"/>
        <v/>
      </c>
      <c r="V1614" s="660" t="str">
        <f t="shared" si="153"/>
        <v/>
      </c>
      <c r="W1614" s="660" t="str">
        <f t="shared" si="154"/>
        <v/>
      </c>
      <c r="X1614" s="660" t="str">
        <f t="shared" si="155"/>
        <v/>
      </c>
      <c r="Y1614" s="660" t="str">
        <f t="shared" si="156"/>
        <v/>
      </c>
    </row>
    <row r="1615" spans="1:25" ht="16" x14ac:dyDescent="0.2">
      <c r="A1615" s="679"/>
      <c r="B1615" s="679"/>
      <c r="C1615" s="679"/>
      <c r="D1615" s="679"/>
      <c r="E1615" s="665"/>
      <c r="F1615" s="665"/>
      <c r="S1615" s="660"/>
      <c r="T1615" s="660" t="str">
        <f t="shared" si="151"/>
        <v/>
      </c>
      <c r="U1615" s="660" t="str">
        <f t="shared" si="152"/>
        <v/>
      </c>
      <c r="V1615" s="660" t="str">
        <f t="shared" si="153"/>
        <v/>
      </c>
      <c r="W1615" s="660" t="str">
        <f t="shared" si="154"/>
        <v/>
      </c>
      <c r="X1615" s="660" t="str">
        <f t="shared" si="155"/>
        <v/>
      </c>
      <c r="Y1615" s="660" t="str">
        <f t="shared" si="156"/>
        <v/>
      </c>
    </row>
    <row r="1616" spans="1:25" ht="16" x14ac:dyDescent="0.2">
      <c r="A1616" s="679"/>
      <c r="B1616" s="679"/>
      <c r="C1616" s="679"/>
      <c r="D1616" s="679"/>
      <c r="E1616" s="665"/>
      <c r="F1616" s="665"/>
      <c r="S1616" s="660"/>
      <c r="T1616" s="660" t="str">
        <f t="shared" si="151"/>
        <v/>
      </c>
      <c r="U1616" s="660" t="str">
        <f t="shared" si="152"/>
        <v/>
      </c>
      <c r="V1616" s="660" t="str">
        <f t="shared" si="153"/>
        <v/>
      </c>
      <c r="W1616" s="660" t="str">
        <f t="shared" si="154"/>
        <v/>
      </c>
      <c r="X1616" s="660" t="str">
        <f t="shared" si="155"/>
        <v/>
      </c>
      <c r="Y1616" s="660" t="str">
        <f t="shared" si="156"/>
        <v/>
      </c>
    </row>
    <row r="1617" spans="1:25" ht="16" x14ac:dyDescent="0.2">
      <c r="A1617" s="679"/>
      <c r="B1617" s="679"/>
      <c r="C1617" s="679"/>
      <c r="D1617" s="679"/>
      <c r="E1617" s="665"/>
      <c r="F1617" s="665"/>
      <c r="S1617" s="660"/>
      <c r="T1617" s="660" t="str">
        <f t="shared" si="151"/>
        <v/>
      </c>
      <c r="U1617" s="660" t="str">
        <f t="shared" si="152"/>
        <v/>
      </c>
      <c r="V1617" s="660" t="str">
        <f t="shared" si="153"/>
        <v/>
      </c>
      <c r="W1617" s="660" t="str">
        <f t="shared" si="154"/>
        <v/>
      </c>
      <c r="X1617" s="660" t="str">
        <f t="shared" si="155"/>
        <v/>
      </c>
      <c r="Y1617" s="660" t="str">
        <f t="shared" si="156"/>
        <v/>
      </c>
    </row>
    <row r="1618" spans="1:25" ht="16" x14ac:dyDescent="0.2">
      <c r="A1618" s="679"/>
      <c r="B1618" s="679"/>
      <c r="C1618" s="679"/>
      <c r="D1618" s="679"/>
      <c r="E1618" s="665"/>
      <c r="F1618" s="665"/>
      <c r="S1618" s="660"/>
      <c r="T1618" s="660" t="str">
        <f t="shared" si="151"/>
        <v/>
      </c>
      <c r="U1618" s="660" t="str">
        <f t="shared" si="152"/>
        <v/>
      </c>
      <c r="V1618" s="660" t="str">
        <f t="shared" si="153"/>
        <v/>
      </c>
      <c r="W1618" s="660" t="str">
        <f t="shared" si="154"/>
        <v/>
      </c>
      <c r="X1618" s="660" t="str">
        <f t="shared" si="155"/>
        <v/>
      </c>
      <c r="Y1618" s="660" t="str">
        <f t="shared" si="156"/>
        <v/>
      </c>
    </row>
    <row r="1619" spans="1:25" ht="16" x14ac:dyDescent="0.2">
      <c r="A1619" s="679"/>
      <c r="B1619" s="679"/>
      <c r="C1619" s="679"/>
      <c r="D1619" s="679"/>
      <c r="E1619" s="665"/>
      <c r="F1619" s="665"/>
      <c r="S1619" s="660"/>
      <c r="T1619" s="660" t="str">
        <f t="shared" si="151"/>
        <v/>
      </c>
      <c r="U1619" s="660" t="str">
        <f t="shared" si="152"/>
        <v/>
      </c>
      <c r="V1619" s="660" t="str">
        <f t="shared" si="153"/>
        <v/>
      </c>
      <c r="W1619" s="660" t="str">
        <f t="shared" si="154"/>
        <v/>
      </c>
      <c r="X1619" s="660" t="str">
        <f t="shared" si="155"/>
        <v/>
      </c>
      <c r="Y1619" s="660" t="str">
        <f t="shared" si="156"/>
        <v/>
      </c>
    </row>
    <row r="1620" spans="1:25" ht="16" x14ac:dyDescent="0.2">
      <c r="A1620" s="679"/>
      <c r="B1620" s="679"/>
      <c r="C1620" s="679"/>
      <c r="D1620" s="679"/>
      <c r="E1620" s="665"/>
      <c r="F1620" s="665"/>
      <c r="S1620" s="660"/>
      <c r="T1620" s="660" t="str">
        <f t="shared" si="151"/>
        <v/>
      </c>
      <c r="U1620" s="660" t="str">
        <f t="shared" si="152"/>
        <v/>
      </c>
      <c r="V1620" s="660" t="str">
        <f t="shared" si="153"/>
        <v/>
      </c>
      <c r="W1620" s="660" t="str">
        <f t="shared" si="154"/>
        <v/>
      </c>
      <c r="X1620" s="660" t="str">
        <f t="shared" si="155"/>
        <v/>
      </c>
      <c r="Y1620" s="660" t="str">
        <f t="shared" si="156"/>
        <v/>
      </c>
    </row>
    <row r="1621" spans="1:25" ht="16" x14ac:dyDescent="0.2">
      <c r="A1621" s="679"/>
      <c r="B1621" s="679"/>
      <c r="C1621" s="679"/>
      <c r="D1621" s="679"/>
      <c r="E1621" s="665"/>
      <c r="F1621" s="665"/>
      <c r="S1621" s="660"/>
      <c r="T1621" s="660" t="str">
        <f t="shared" si="151"/>
        <v/>
      </c>
      <c r="U1621" s="660" t="str">
        <f t="shared" si="152"/>
        <v/>
      </c>
      <c r="V1621" s="660" t="str">
        <f t="shared" si="153"/>
        <v/>
      </c>
      <c r="W1621" s="660" t="str">
        <f t="shared" si="154"/>
        <v/>
      </c>
      <c r="X1621" s="660" t="str">
        <f t="shared" si="155"/>
        <v/>
      </c>
      <c r="Y1621" s="660" t="str">
        <f t="shared" si="156"/>
        <v/>
      </c>
    </row>
    <row r="1622" spans="1:25" ht="16" x14ac:dyDescent="0.2">
      <c r="A1622" s="679"/>
      <c r="B1622" s="679"/>
      <c r="C1622" s="679"/>
      <c r="D1622" s="679"/>
      <c r="E1622" s="665"/>
      <c r="F1622" s="665"/>
      <c r="S1622" s="660"/>
      <c r="T1622" s="660" t="str">
        <f t="shared" si="151"/>
        <v/>
      </c>
      <c r="U1622" s="660" t="str">
        <f t="shared" si="152"/>
        <v/>
      </c>
      <c r="V1622" s="660" t="str">
        <f t="shared" si="153"/>
        <v/>
      </c>
      <c r="W1622" s="660" t="str">
        <f t="shared" si="154"/>
        <v/>
      </c>
      <c r="X1622" s="660" t="str">
        <f t="shared" si="155"/>
        <v/>
      </c>
      <c r="Y1622" s="660" t="str">
        <f t="shared" si="156"/>
        <v/>
      </c>
    </row>
    <row r="1623" spans="1:25" ht="16" x14ac:dyDescent="0.2">
      <c r="A1623" s="679"/>
      <c r="B1623" s="679"/>
      <c r="C1623" s="679"/>
      <c r="D1623" s="679"/>
      <c r="E1623" s="665"/>
      <c r="F1623" s="665"/>
      <c r="S1623" s="660"/>
      <c r="T1623" s="660" t="str">
        <f t="shared" si="151"/>
        <v/>
      </c>
      <c r="U1623" s="660" t="str">
        <f t="shared" si="152"/>
        <v/>
      </c>
      <c r="V1623" s="660" t="str">
        <f t="shared" si="153"/>
        <v/>
      </c>
      <c r="W1623" s="660" t="str">
        <f t="shared" si="154"/>
        <v/>
      </c>
      <c r="X1623" s="660" t="str">
        <f t="shared" si="155"/>
        <v/>
      </c>
      <c r="Y1623" s="660" t="str">
        <f t="shared" si="156"/>
        <v/>
      </c>
    </row>
    <row r="1624" spans="1:25" ht="16" x14ac:dyDescent="0.2">
      <c r="A1624" s="679"/>
      <c r="B1624" s="679"/>
      <c r="C1624" s="679"/>
      <c r="D1624" s="679"/>
      <c r="E1624" s="665"/>
      <c r="F1624" s="665"/>
      <c r="S1624" s="660"/>
      <c r="T1624" s="660" t="str">
        <f t="shared" si="151"/>
        <v/>
      </c>
      <c r="U1624" s="660" t="str">
        <f t="shared" si="152"/>
        <v/>
      </c>
      <c r="V1624" s="660" t="str">
        <f t="shared" si="153"/>
        <v/>
      </c>
      <c r="W1624" s="660" t="str">
        <f t="shared" si="154"/>
        <v/>
      </c>
      <c r="X1624" s="660" t="str">
        <f t="shared" si="155"/>
        <v/>
      </c>
      <c r="Y1624" s="660" t="str">
        <f t="shared" si="156"/>
        <v/>
      </c>
    </row>
    <row r="1625" spans="1:25" ht="16" x14ac:dyDescent="0.2">
      <c r="A1625" s="679"/>
      <c r="B1625" s="679"/>
      <c r="C1625" s="679"/>
      <c r="D1625" s="679"/>
      <c r="E1625" s="665"/>
      <c r="F1625" s="665"/>
      <c r="S1625" s="660"/>
      <c r="T1625" s="660" t="str">
        <f t="shared" si="151"/>
        <v/>
      </c>
      <c r="U1625" s="660" t="str">
        <f t="shared" si="152"/>
        <v/>
      </c>
      <c r="V1625" s="660" t="str">
        <f t="shared" si="153"/>
        <v/>
      </c>
      <c r="W1625" s="660" t="str">
        <f t="shared" si="154"/>
        <v/>
      </c>
      <c r="X1625" s="660" t="str">
        <f t="shared" si="155"/>
        <v/>
      </c>
      <c r="Y1625" s="660" t="str">
        <f t="shared" si="156"/>
        <v/>
      </c>
    </row>
    <row r="1626" spans="1:25" ht="16" x14ac:dyDescent="0.2">
      <c r="A1626" s="679"/>
      <c r="B1626" s="679"/>
      <c r="C1626" s="679"/>
      <c r="D1626" s="679"/>
      <c r="E1626" s="665"/>
      <c r="F1626" s="665"/>
      <c r="S1626" s="660"/>
      <c r="T1626" s="660" t="str">
        <f t="shared" si="151"/>
        <v/>
      </c>
      <c r="U1626" s="660" t="str">
        <f t="shared" si="152"/>
        <v/>
      </c>
      <c r="V1626" s="660" t="str">
        <f t="shared" si="153"/>
        <v/>
      </c>
      <c r="W1626" s="660" t="str">
        <f t="shared" si="154"/>
        <v/>
      </c>
      <c r="X1626" s="660" t="str">
        <f t="shared" si="155"/>
        <v/>
      </c>
      <c r="Y1626" s="660" t="str">
        <f t="shared" si="156"/>
        <v/>
      </c>
    </row>
    <row r="1627" spans="1:25" ht="16" x14ac:dyDescent="0.2">
      <c r="A1627" s="679"/>
      <c r="B1627" s="679"/>
      <c r="C1627" s="679"/>
      <c r="D1627" s="679"/>
      <c r="E1627" s="665"/>
      <c r="F1627" s="665"/>
      <c r="S1627" s="660"/>
      <c r="T1627" s="660" t="str">
        <f t="shared" si="151"/>
        <v/>
      </c>
      <c r="U1627" s="660" t="str">
        <f t="shared" si="152"/>
        <v/>
      </c>
      <c r="V1627" s="660" t="str">
        <f t="shared" si="153"/>
        <v/>
      </c>
      <c r="W1627" s="660" t="str">
        <f t="shared" si="154"/>
        <v/>
      </c>
      <c r="X1627" s="660" t="str">
        <f t="shared" si="155"/>
        <v/>
      </c>
      <c r="Y1627" s="660" t="str">
        <f t="shared" si="156"/>
        <v/>
      </c>
    </row>
    <row r="1628" spans="1:25" ht="16" x14ac:dyDescent="0.2">
      <c r="A1628" s="679"/>
      <c r="B1628" s="679"/>
      <c r="C1628" s="679"/>
      <c r="D1628" s="679"/>
      <c r="E1628" s="665"/>
      <c r="F1628" s="665"/>
      <c r="S1628" s="660"/>
      <c r="T1628" s="660" t="str">
        <f t="shared" si="151"/>
        <v/>
      </c>
      <c r="U1628" s="660" t="str">
        <f t="shared" si="152"/>
        <v/>
      </c>
      <c r="V1628" s="660" t="str">
        <f t="shared" si="153"/>
        <v/>
      </c>
      <c r="W1628" s="660" t="str">
        <f t="shared" si="154"/>
        <v/>
      </c>
      <c r="X1628" s="660" t="str">
        <f t="shared" si="155"/>
        <v/>
      </c>
      <c r="Y1628" s="660" t="str">
        <f t="shared" si="156"/>
        <v/>
      </c>
    </row>
    <row r="1629" spans="1:25" ht="16" x14ac:dyDescent="0.2">
      <c r="A1629" s="679"/>
      <c r="B1629" s="679"/>
      <c r="C1629" s="679"/>
      <c r="D1629" s="679"/>
      <c r="E1629" s="665"/>
      <c r="F1629" s="665"/>
      <c r="S1629" s="660"/>
      <c r="T1629" s="660" t="str">
        <f t="shared" si="151"/>
        <v/>
      </c>
      <c r="U1629" s="660" t="str">
        <f t="shared" si="152"/>
        <v/>
      </c>
      <c r="V1629" s="660" t="str">
        <f t="shared" si="153"/>
        <v/>
      </c>
      <c r="W1629" s="660" t="str">
        <f t="shared" si="154"/>
        <v/>
      </c>
      <c r="X1629" s="660" t="str">
        <f t="shared" si="155"/>
        <v/>
      </c>
      <c r="Y1629" s="660" t="str">
        <f t="shared" si="156"/>
        <v/>
      </c>
    </row>
    <row r="1630" spans="1:25" ht="16" x14ac:dyDescent="0.2">
      <c r="A1630" s="679"/>
      <c r="B1630" s="679"/>
      <c r="C1630" s="679"/>
      <c r="D1630" s="679"/>
      <c r="E1630" s="665"/>
      <c r="F1630" s="665"/>
      <c r="S1630" s="660"/>
      <c r="T1630" s="660" t="str">
        <f t="shared" si="151"/>
        <v/>
      </c>
      <c r="U1630" s="660" t="str">
        <f t="shared" si="152"/>
        <v/>
      </c>
      <c r="V1630" s="660" t="str">
        <f t="shared" si="153"/>
        <v/>
      </c>
      <c r="W1630" s="660" t="str">
        <f t="shared" si="154"/>
        <v/>
      </c>
      <c r="X1630" s="660" t="str">
        <f t="shared" si="155"/>
        <v/>
      </c>
      <c r="Y1630" s="660" t="str">
        <f t="shared" si="156"/>
        <v/>
      </c>
    </row>
    <row r="1631" spans="1:25" ht="16" x14ac:dyDescent="0.2">
      <c r="A1631" s="679"/>
      <c r="B1631" s="679"/>
      <c r="C1631" s="679"/>
      <c r="D1631" s="679"/>
      <c r="E1631" s="665"/>
      <c r="F1631" s="665"/>
      <c r="S1631" s="660"/>
      <c r="T1631" s="660" t="str">
        <f t="shared" si="151"/>
        <v/>
      </c>
      <c r="U1631" s="660" t="str">
        <f t="shared" si="152"/>
        <v/>
      </c>
      <c r="V1631" s="660" t="str">
        <f t="shared" si="153"/>
        <v/>
      </c>
      <c r="W1631" s="660" t="str">
        <f t="shared" si="154"/>
        <v/>
      </c>
      <c r="X1631" s="660" t="str">
        <f t="shared" si="155"/>
        <v/>
      </c>
      <c r="Y1631" s="660" t="str">
        <f t="shared" si="156"/>
        <v/>
      </c>
    </row>
    <row r="1632" spans="1:25" ht="16" x14ac:dyDescent="0.2">
      <c r="A1632" s="679"/>
      <c r="B1632" s="679"/>
      <c r="C1632" s="679"/>
      <c r="D1632" s="679"/>
      <c r="E1632" s="665"/>
      <c r="F1632" s="665"/>
      <c r="S1632" s="660"/>
      <c r="T1632" s="660" t="str">
        <f t="shared" si="151"/>
        <v/>
      </c>
      <c r="U1632" s="660" t="str">
        <f t="shared" si="152"/>
        <v/>
      </c>
      <c r="V1632" s="660" t="str">
        <f t="shared" si="153"/>
        <v/>
      </c>
      <c r="W1632" s="660" t="str">
        <f t="shared" si="154"/>
        <v/>
      </c>
      <c r="X1632" s="660" t="str">
        <f t="shared" si="155"/>
        <v/>
      </c>
      <c r="Y1632" s="660" t="str">
        <f t="shared" si="156"/>
        <v/>
      </c>
    </row>
    <row r="1633" spans="1:25" ht="16" x14ac:dyDescent="0.2">
      <c r="A1633" s="679"/>
      <c r="B1633" s="679"/>
      <c r="C1633" s="679"/>
      <c r="D1633" s="679"/>
      <c r="E1633" s="665"/>
      <c r="F1633" s="665"/>
      <c r="S1633" s="660"/>
      <c r="T1633" s="660" t="str">
        <f t="shared" si="151"/>
        <v/>
      </c>
      <c r="U1633" s="660" t="str">
        <f t="shared" si="152"/>
        <v/>
      </c>
      <c r="V1633" s="660" t="str">
        <f t="shared" si="153"/>
        <v/>
      </c>
      <c r="W1633" s="660" t="str">
        <f t="shared" si="154"/>
        <v/>
      </c>
      <c r="X1633" s="660" t="str">
        <f t="shared" si="155"/>
        <v/>
      </c>
      <c r="Y1633" s="660" t="str">
        <f t="shared" si="156"/>
        <v/>
      </c>
    </row>
    <row r="1634" spans="1:25" ht="16" x14ac:dyDescent="0.2">
      <c r="A1634" s="679"/>
      <c r="B1634" s="679"/>
      <c r="C1634" s="679"/>
      <c r="D1634" s="679"/>
      <c r="E1634" s="665"/>
      <c r="F1634" s="665"/>
      <c r="S1634" s="660"/>
      <c r="T1634" s="660" t="str">
        <f t="shared" si="151"/>
        <v/>
      </c>
      <c r="U1634" s="660" t="str">
        <f t="shared" si="152"/>
        <v/>
      </c>
      <c r="V1634" s="660" t="str">
        <f t="shared" si="153"/>
        <v/>
      </c>
      <c r="W1634" s="660" t="str">
        <f t="shared" si="154"/>
        <v/>
      </c>
      <c r="X1634" s="660" t="str">
        <f t="shared" si="155"/>
        <v/>
      </c>
      <c r="Y1634" s="660" t="str">
        <f t="shared" si="156"/>
        <v/>
      </c>
    </row>
    <row r="1635" spans="1:25" ht="16" x14ac:dyDescent="0.2">
      <c r="A1635" s="679"/>
      <c r="B1635" s="679"/>
      <c r="C1635" s="679"/>
      <c r="D1635" s="679"/>
      <c r="E1635" s="665"/>
      <c r="F1635" s="665"/>
      <c r="S1635" s="660"/>
      <c r="T1635" s="660" t="str">
        <f t="shared" si="151"/>
        <v/>
      </c>
      <c r="U1635" s="660" t="str">
        <f t="shared" si="152"/>
        <v/>
      </c>
      <c r="V1635" s="660" t="str">
        <f t="shared" si="153"/>
        <v/>
      </c>
      <c r="W1635" s="660" t="str">
        <f t="shared" si="154"/>
        <v/>
      </c>
      <c r="X1635" s="660" t="str">
        <f t="shared" si="155"/>
        <v/>
      </c>
      <c r="Y1635" s="660" t="str">
        <f t="shared" si="156"/>
        <v/>
      </c>
    </row>
    <row r="1636" spans="1:25" ht="16" x14ac:dyDescent="0.2">
      <c r="A1636" s="679"/>
      <c r="B1636" s="679"/>
      <c r="C1636" s="679"/>
      <c r="D1636" s="679"/>
      <c r="E1636" s="665"/>
      <c r="F1636" s="665"/>
      <c r="S1636" s="660"/>
      <c r="T1636" s="660" t="str">
        <f t="shared" si="151"/>
        <v/>
      </c>
      <c r="U1636" s="660" t="str">
        <f t="shared" si="152"/>
        <v/>
      </c>
      <c r="V1636" s="660" t="str">
        <f t="shared" si="153"/>
        <v/>
      </c>
      <c r="W1636" s="660" t="str">
        <f t="shared" si="154"/>
        <v/>
      </c>
      <c r="X1636" s="660" t="str">
        <f t="shared" si="155"/>
        <v/>
      </c>
      <c r="Y1636" s="660" t="str">
        <f t="shared" si="156"/>
        <v/>
      </c>
    </row>
    <row r="1637" spans="1:25" ht="16" x14ac:dyDescent="0.2">
      <c r="A1637" s="679"/>
      <c r="B1637" s="679"/>
      <c r="C1637" s="679"/>
      <c r="D1637" s="679"/>
      <c r="E1637" s="665"/>
      <c r="F1637" s="665"/>
      <c r="S1637" s="660"/>
      <c r="T1637" s="660" t="str">
        <f t="shared" si="151"/>
        <v/>
      </c>
      <c r="U1637" s="660" t="str">
        <f t="shared" si="152"/>
        <v/>
      </c>
      <c r="V1637" s="660" t="str">
        <f t="shared" si="153"/>
        <v/>
      </c>
      <c r="W1637" s="660" t="str">
        <f t="shared" si="154"/>
        <v/>
      </c>
      <c r="X1637" s="660" t="str">
        <f t="shared" si="155"/>
        <v/>
      </c>
      <c r="Y1637" s="660" t="str">
        <f t="shared" si="156"/>
        <v/>
      </c>
    </row>
    <row r="1638" spans="1:25" ht="16" x14ac:dyDescent="0.2">
      <c r="A1638" s="679"/>
      <c r="B1638" s="679"/>
      <c r="C1638" s="679"/>
      <c r="D1638" s="679"/>
      <c r="E1638" s="665"/>
      <c r="F1638" s="665"/>
      <c r="S1638" s="660"/>
      <c r="T1638" s="660" t="str">
        <f t="shared" si="151"/>
        <v/>
      </c>
      <c r="U1638" s="660" t="str">
        <f t="shared" si="152"/>
        <v/>
      </c>
      <c r="V1638" s="660" t="str">
        <f t="shared" si="153"/>
        <v/>
      </c>
      <c r="W1638" s="660" t="str">
        <f t="shared" si="154"/>
        <v/>
      </c>
      <c r="X1638" s="660" t="str">
        <f t="shared" si="155"/>
        <v/>
      </c>
      <c r="Y1638" s="660" t="str">
        <f t="shared" si="156"/>
        <v/>
      </c>
    </row>
    <row r="1639" spans="1:25" ht="16" x14ac:dyDescent="0.2">
      <c r="A1639" s="679"/>
      <c r="B1639" s="679"/>
      <c r="C1639" s="679"/>
      <c r="D1639" s="679"/>
      <c r="E1639" s="665"/>
      <c r="F1639" s="665"/>
      <c r="S1639" s="660"/>
      <c r="T1639" s="660" t="str">
        <f t="shared" si="151"/>
        <v/>
      </c>
      <c r="U1639" s="660" t="str">
        <f t="shared" si="152"/>
        <v/>
      </c>
      <c r="V1639" s="660" t="str">
        <f t="shared" si="153"/>
        <v/>
      </c>
      <c r="W1639" s="660" t="str">
        <f t="shared" si="154"/>
        <v/>
      </c>
      <c r="X1639" s="660" t="str">
        <f t="shared" si="155"/>
        <v/>
      </c>
      <c r="Y1639" s="660" t="str">
        <f t="shared" si="156"/>
        <v/>
      </c>
    </row>
    <row r="1640" spans="1:25" ht="16" x14ac:dyDescent="0.2">
      <c r="A1640" s="679"/>
      <c r="B1640" s="679"/>
      <c r="C1640" s="679"/>
      <c r="D1640" s="679"/>
      <c r="E1640" s="665"/>
      <c r="F1640" s="665"/>
      <c r="S1640" s="660"/>
      <c r="T1640" s="660" t="str">
        <f t="shared" si="151"/>
        <v/>
      </c>
      <c r="U1640" s="660" t="str">
        <f t="shared" si="152"/>
        <v/>
      </c>
      <c r="V1640" s="660" t="str">
        <f t="shared" si="153"/>
        <v/>
      </c>
      <c r="W1640" s="660" t="str">
        <f t="shared" si="154"/>
        <v/>
      </c>
      <c r="X1640" s="660" t="str">
        <f t="shared" si="155"/>
        <v/>
      </c>
      <c r="Y1640" s="660" t="str">
        <f t="shared" si="156"/>
        <v/>
      </c>
    </row>
    <row r="1641" spans="1:25" ht="16" x14ac:dyDescent="0.2">
      <c r="A1641" s="679"/>
      <c r="B1641" s="679"/>
      <c r="C1641" s="679"/>
      <c r="D1641" s="679"/>
      <c r="E1641" s="665"/>
      <c r="F1641" s="665"/>
      <c r="S1641" s="660"/>
      <c r="T1641" s="660" t="str">
        <f t="shared" si="151"/>
        <v/>
      </c>
      <c r="U1641" s="660" t="str">
        <f t="shared" si="152"/>
        <v/>
      </c>
      <c r="V1641" s="660" t="str">
        <f t="shared" si="153"/>
        <v/>
      </c>
      <c r="W1641" s="660" t="str">
        <f t="shared" si="154"/>
        <v/>
      </c>
      <c r="X1641" s="660" t="str">
        <f t="shared" si="155"/>
        <v/>
      </c>
      <c r="Y1641" s="660" t="str">
        <f t="shared" si="156"/>
        <v/>
      </c>
    </row>
    <row r="1642" spans="1:25" ht="16" x14ac:dyDescent="0.2">
      <c r="A1642" s="679"/>
      <c r="B1642" s="679"/>
      <c r="C1642" s="679"/>
      <c r="D1642" s="679"/>
      <c r="E1642" s="665"/>
      <c r="F1642" s="665"/>
      <c r="S1642" s="660"/>
      <c r="T1642" s="660" t="str">
        <f t="shared" si="151"/>
        <v/>
      </c>
      <c r="U1642" s="660" t="str">
        <f t="shared" si="152"/>
        <v/>
      </c>
      <c r="V1642" s="660" t="str">
        <f t="shared" si="153"/>
        <v/>
      </c>
      <c r="W1642" s="660" t="str">
        <f t="shared" si="154"/>
        <v/>
      </c>
      <c r="X1642" s="660" t="str">
        <f t="shared" si="155"/>
        <v/>
      </c>
      <c r="Y1642" s="660" t="str">
        <f t="shared" si="156"/>
        <v/>
      </c>
    </row>
    <row r="1643" spans="1:25" ht="16" x14ac:dyDescent="0.2">
      <c r="A1643" s="679"/>
      <c r="B1643" s="679"/>
      <c r="C1643" s="679"/>
      <c r="D1643" s="679"/>
      <c r="E1643" s="665"/>
      <c r="F1643" s="665"/>
      <c r="S1643" s="660"/>
      <c r="T1643" s="660" t="str">
        <f t="shared" si="151"/>
        <v/>
      </c>
      <c r="U1643" s="660" t="str">
        <f t="shared" si="152"/>
        <v/>
      </c>
      <c r="V1643" s="660" t="str">
        <f t="shared" si="153"/>
        <v/>
      </c>
      <c r="W1643" s="660" t="str">
        <f t="shared" si="154"/>
        <v/>
      </c>
      <c r="X1643" s="660" t="str">
        <f t="shared" si="155"/>
        <v/>
      </c>
      <c r="Y1643" s="660" t="str">
        <f t="shared" si="156"/>
        <v/>
      </c>
    </row>
    <row r="1644" spans="1:25" ht="16" x14ac:dyDescent="0.2">
      <c r="A1644" s="679"/>
      <c r="B1644" s="679"/>
      <c r="C1644" s="679"/>
      <c r="D1644" s="679"/>
      <c r="E1644" s="665"/>
      <c r="F1644" s="665"/>
      <c r="S1644" s="660"/>
      <c r="T1644" s="660" t="str">
        <f t="shared" si="151"/>
        <v/>
      </c>
      <c r="U1644" s="660" t="str">
        <f t="shared" si="152"/>
        <v/>
      </c>
      <c r="V1644" s="660" t="str">
        <f t="shared" si="153"/>
        <v/>
      </c>
      <c r="W1644" s="660" t="str">
        <f t="shared" si="154"/>
        <v/>
      </c>
      <c r="X1644" s="660" t="str">
        <f t="shared" si="155"/>
        <v/>
      </c>
      <c r="Y1644" s="660" t="str">
        <f t="shared" si="156"/>
        <v/>
      </c>
    </row>
    <row r="1645" spans="1:25" ht="16" x14ac:dyDescent="0.2">
      <c r="A1645" s="679"/>
      <c r="B1645" s="679"/>
      <c r="C1645" s="679"/>
      <c r="D1645" s="679"/>
      <c r="E1645" s="665"/>
      <c r="F1645" s="665"/>
      <c r="S1645" s="660"/>
      <c r="T1645" s="660" t="str">
        <f t="shared" si="151"/>
        <v/>
      </c>
      <c r="U1645" s="660" t="str">
        <f t="shared" si="152"/>
        <v/>
      </c>
      <c r="V1645" s="660" t="str">
        <f t="shared" si="153"/>
        <v/>
      </c>
      <c r="W1645" s="660" t="str">
        <f t="shared" si="154"/>
        <v/>
      </c>
      <c r="X1645" s="660" t="str">
        <f t="shared" si="155"/>
        <v/>
      </c>
      <c r="Y1645" s="660" t="str">
        <f t="shared" si="156"/>
        <v/>
      </c>
    </row>
    <row r="1646" spans="1:25" ht="16" x14ac:dyDescent="0.2">
      <c r="A1646" s="679"/>
      <c r="B1646" s="679"/>
      <c r="C1646" s="679"/>
      <c r="D1646" s="679"/>
      <c r="E1646" s="665"/>
      <c r="F1646" s="665"/>
      <c r="S1646" s="660"/>
      <c r="T1646" s="660" t="str">
        <f t="shared" si="151"/>
        <v/>
      </c>
      <c r="U1646" s="660" t="str">
        <f t="shared" si="152"/>
        <v/>
      </c>
      <c r="V1646" s="660" t="str">
        <f t="shared" si="153"/>
        <v/>
      </c>
      <c r="W1646" s="660" t="str">
        <f t="shared" si="154"/>
        <v/>
      </c>
      <c r="X1646" s="660" t="str">
        <f t="shared" si="155"/>
        <v/>
      </c>
      <c r="Y1646" s="660" t="str">
        <f t="shared" si="156"/>
        <v/>
      </c>
    </row>
    <row r="1647" spans="1:25" ht="16" x14ac:dyDescent="0.2">
      <c r="A1647" s="679"/>
      <c r="B1647" s="679"/>
      <c r="C1647" s="679"/>
      <c r="D1647" s="679"/>
      <c r="E1647" s="665"/>
      <c r="F1647" s="665"/>
      <c r="S1647" s="660"/>
      <c r="T1647" s="660" t="str">
        <f t="shared" si="151"/>
        <v/>
      </c>
      <c r="U1647" s="660" t="str">
        <f t="shared" si="152"/>
        <v/>
      </c>
      <c r="V1647" s="660" t="str">
        <f t="shared" si="153"/>
        <v/>
      </c>
      <c r="W1647" s="660" t="str">
        <f t="shared" si="154"/>
        <v/>
      </c>
      <c r="X1647" s="660" t="str">
        <f t="shared" si="155"/>
        <v/>
      </c>
      <c r="Y1647" s="660" t="str">
        <f t="shared" si="156"/>
        <v/>
      </c>
    </row>
    <row r="1648" spans="1:25" ht="16" x14ac:dyDescent="0.2">
      <c r="A1648" s="679"/>
      <c r="B1648" s="679"/>
      <c r="C1648" s="679"/>
      <c r="D1648" s="679"/>
      <c r="E1648" s="665"/>
      <c r="F1648" s="665"/>
      <c r="S1648" s="660"/>
      <c r="T1648" s="660" t="str">
        <f t="shared" si="151"/>
        <v/>
      </c>
      <c r="U1648" s="660" t="str">
        <f t="shared" si="152"/>
        <v/>
      </c>
      <c r="V1648" s="660" t="str">
        <f t="shared" si="153"/>
        <v/>
      </c>
      <c r="W1648" s="660" t="str">
        <f t="shared" si="154"/>
        <v/>
      </c>
      <c r="X1648" s="660" t="str">
        <f t="shared" si="155"/>
        <v/>
      </c>
      <c r="Y1648" s="660" t="str">
        <f t="shared" si="156"/>
        <v/>
      </c>
    </row>
    <row r="1649" spans="1:25" ht="16" x14ac:dyDescent="0.2">
      <c r="A1649" s="679"/>
      <c r="B1649" s="679"/>
      <c r="C1649" s="679"/>
      <c r="D1649" s="679"/>
      <c r="E1649" s="665"/>
      <c r="F1649" s="665"/>
      <c r="S1649" s="660"/>
      <c r="T1649" s="660" t="str">
        <f t="shared" si="151"/>
        <v/>
      </c>
      <c r="U1649" s="660" t="str">
        <f t="shared" si="152"/>
        <v/>
      </c>
      <c r="V1649" s="660" t="str">
        <f t="shared" si="153"/>
        <v/>
      </c>
      <c r="W1649" s="660" t="str">
        <f t="shared" si="154"/>
        <v/>
      </c>
      <c r="X1649" s="660" t="str">
        <f t="shared" si="155"/>
        <v/>
      </c>
      <c r="Y1649" s="660" t="str">
        <f t="shared" si="156"/>
        <v/>
      </c>
    </row>
    <row r="1650" spans="1:25" ht="16" x14ac:dyDescent="0.2">
      <c r="A1650" s="679"/>
      <c r="B1650" s="679"/>
      <c r="C1650" s="679"/>
      <c r="D1650" s="679"/>
      <c r="E1650" s="665"/>
      <c r="F1650" s="665"/>
      <c r="S1650" s="660"/>
      <c r="T1650" s="660" t="str">
        <f t="shared" si="151"/>
        <v/>
      </c>
      <c r="U1650" s="660" t="str">
        <f t="shared" si="152"/>
        <v/>
      </c>
      <c r="V1650" s="660" t="str">
        <f t="shared" si="153"/>
        <v/>
      </c>
      <c r="W1650" s="660" t="str">
        <f t="shared" si="154"/>
        <v/>
      </c>
      <c r="X1650" s="660" t="str">
        <f t="shared" si="155"/>
        <v/>
      </c>
      <c r="Y1650" s="660" t="str">
        <f t="shared" si="156"/>
        <v/>
      </c>
    </row>
    <row r="1651" spans="1:25" ht="16" x14ac:dyDescent="0.2">
      <c r="A1651" s="679"/>
      <c r="B1651" s="679"/>
      <c r="C1651" s="679"/>
      <c r="D1651" s="679"/>
      <c r="E1651" s="665"/>
      <c r="F1651" s="665"/>
      <c r="S1651" s="660"/>
      <c r="T1651" s="660" t="str">
        <f t="shared" si="151"/>
        <v/>
      </c>
      <c r="U1651" s="660" t="str">
        <f t="shared" si="152"/>
        <v/>
      </c>
      <c r="V1651" s="660" t="str">
        <f t="shared" si="153"/>
        <v/>
      </c>
      <c r="W1651" s="660" t="str">
        <f t="shared" si="154"/>
        <v/>
      </c>
      <c r="X1651" s="660" t="str">
        <f t="shared" si="155"/>
        <v/>
      </c>
      <c r="Y1651" s="660" t="str">
        <f t="shared" si="156"/>
        <v/>
      </c>
    </row>
    <row r="1652" spans="1:25" ht="16" x14ac:dyDescent="0.2">
      <c r="A1652" s="679"/>
      <c r="B1652" s="679"/>
      <c r="C1652" s="679"/>
      <c r="D1652" s="679"/>
      <c r="E1652" s="665"/>
      <c r="F1652" s="665"/>
      <c r="S1652" s="660"/>
      <c r="T1652" s="660" t="str">
        <f t="shared" si="151"/>
        <v/>
      </c>
      <c r="U1652" s="660" t="str">
        <f t="shared" si="152"/>
        <v/>
      </c>
      <c r="V1652" s="660" t="str">
        <f t="shared" si="153"/>
        <v/>
      </c>
      <c r="W1652" s="660" t="str">
        <f t="shared" si="154"/>
        <v/>
      </c>
      <c r="X1652" s="660" t="str">
        <f t="shared" si="155"/>
        <v/>
      </c>
      <c r="Y1652" s="660" t="str">
        <f t="shared" si="156"/>
        <v/>
      </c>
    </row>
    <row r="1653" spans="1:25" ht="16" x14ac:dyDescent="0.2">
      <c r="A1653" s="679"/>
      <c r="B1653" s="679"/>
      <c r="C1653" s="679"/>
      <c r="D1653" s="679"/>
      <c r="E1653" s="665"/>
      <c r="F1653" s="665"/>
      <c r="S1653" s="660"/>
      <c r="T1653" s="660" t="str">
        <f t="shared" si="151"/>
        <v/>
      </c>
      <c r="U1653" s="660" t="str">
        <f t="shared" si="152"/>
        <v/>
      </c>
      <c r="V1653" s="660" t="str">
        <f t="shared" si="153"/>
        <v/>
      </c>
      <c r="W1653" s="660" t="str">
        <f t="shared" si="154"/>
        <v/>
      </c>
      <c r="X1653" s="660" t="str">
        <f t="shared" si="155"/>
        <v/>
      </c>
      <c r="Y1653" s="660" t="str">
        <f t="shared" si="156"/>
        <v/>
      </c>
    </row>
    <row r="1654" spans="1:25" ht="16" x14ac:dyDescent="0.2">
      <c r="A1654" s="679"/>
      <c r="B1654" s="679"/>
      <c r="C1654" s="679"/>
      <c r="D1654" s="679"/>
      <c r="E1654" s="665"/>
      <c r="F1654" s="665"/>
      <c r="S1654" s="660"/>
      <c r="T1654" s="660" t="str">
        <f t="shared" si="151"/>
        <v/>
      </c>
      <c r="U1654" s="660" t="str">
        <f t="shared" si="152"/>
        <v/>
      </c>
      <c r="V1654" s="660" t="str">
        <f t="shared" si="153"/>
        <v/>
      </c>
      <c r="W1654" s="660" t="str">
        <f t="shared" si="154"/>
        <v/>
      </c>
      <c r="X1654" s="660" t="str">
        <f t="shared" si="155"/>
        <v/>
      </c>
      <c r="Y1654" s="660" t="str">
        <f t="shared" si="156"/>
        <v/>
      </c>
    </row>
    <row r="1655" spans="1:25" ht="16" x14ac:dyDescent="0.2">
      <c r="A1655" s="679"/>
      <c r="B1655" s="679"/>
      <c r="C1655" s="679"/>
      <c r="D1655" s="679"/>
      <c r="E1655" s="665"/>
      <c r="F1655" s="665"/>
      <c r="S1655" s="660"/>
      <c r="T1655" s="660" t="str">
        <f t="shared" si="151"/>
        <v/>
      </c>
      <c r="U1655" s="660" t="str">
        <f t="shared" si="152"/>
        <v/>
      </c>
      <c r="V1655" s="660" t="str">
        <f t="shared" si="153"/>
        <v/>
      </c>
      <c r="W1655" s="660" t="str">
        <f t="shared" si="154"/>
        <v/>
      </c>
      <c r="X1655" s="660" t="str">
        <f t="shared" si="155"/>
        <v/>
      </c>
      <c r="Y1655" s="660" t="str">
        <f t="shared" si="156"/>
        <v/>
      </c>
    </row>
    <row r="1656" spans="1:25" ht="16" x14ac:dyDescent="0.2">
      <c r="A1656" s="679"/>
      <c r="B1656" s="679"/>
      <c r="C1656" s="679"/>
      <c r="D1656" s="679"/>
      <c r="E1656" s="665"/>
      <c r="F1656" s="665"/>
      <c r="S1656" s="660"/>
      <c r="T1656" s="660" t="str">
        <f t="shared" si="151"/>
        <v/>
      </c>
      <c r="U1656" s="660" t="str">
        <f t="shared" si="152"/>
        <v/>
      </c>
      <c r="V1656" s="660" t="str">
        <f t="shared" si="153"/>
        <v/>
      </c>
      <c r="W1656" s="660" t="str">
        <f t="shared" si="154"/>
        <v/>
      </c>
      <c r="X1656" s="660" t="str">
        <f t="shared" si="155"/>
        <v/>
      </c>
      <c r="Y1656" s="660" t="str">
        <f t="shared" si="156"/>
        <v/>
      </c>
    </row>
    <row r="1657" spans="1:25" ht="16" x14ac:dyDescent="0.2">
      <c r="A1657" s="679"/>
      <c r="B1657" s="679"/>
      <c r="C1657" s="679"/>
      <c r="D1657" s="679"/>
      <c r="E1657" s="665"/>
      <c r="F1657" s="665"/>
      <c r="S1657" s="660"/>
      <c r="T1657" s="660" t="str">
        <f t="shared" si="151"/>
        <v/>
      </c>
      <c r="U1657" s="660" t="str">
        <f t="shared" si="152"/>
        <v/>
      </c>
      <c r="V1657" s="660" t="str">
        <f t="shared" si="153"/>
        <v/>
      </c>
      <c r="W1657" s="660" t="str">
        <f t="shared" si="154"/>
        <v/>
      </c>
      <c r="X1657" s="660" t="str">
        <f t="shared" si="155"/>
        <v/>
      </c>
      <c r="Y1657" s="660" t="str">
        <f t="shared" si="156"/>
        <v/>
      </c>
    </row>
    <row r="1658" spans="1:25" ht="16" x14ac:dyDescent="0.2">
      <c r="A1658" s="679"/>
      <c r="B1658" s="679"/>
      <c r="C1658" s="679"/>
      <c r="D1658" s="679"/>
      <c r="E1658" s="665"/>
      <c r="F1658" s="665"/>
      <c r="S1658" s="660"/>
      <c r="T1658" s="660" t="str">
        <f t="shared" si="151"/>
        <v/>
      </c>
      <c r="U1658" s="660" t="str">
        <f t="shared" si="152"/>
        <v/>
      </c>
      <c r="V1658" s="660" t="str">
        <f t="shared" si="153"/>
        <v/>
      </c>
      <c r="W1658" s="660" t="str">
        <f t="shared" si="154"/>
        <v/>
      </c>
      <c r="X1658" s="660" t="str">
        <f t="shared" si="155"/>
        <v/>
      </c>
      <c r="Y1658" s="660" t="str">
        <f t="shared" si="156"/>
        <v/>
      </c>
    </row>
    <row r="1659" spans="1:25" ht="16" x14ac:dyDescent="0.2">
      <c r="A1659" s="679"/>
      <c r="B1659" s="679"/>
      <c r="C1659" s="679"/>
      <c r="D1659" s="679"/>
      <c r="E1659" s="665"/>
      <c r="F1659" s="665"/>
      <c r="S1659" s="660"/>
      <c r="T1659" s="660" t="str">
        <f t="shared" si="151"/>
        <v/>
      </c>
      <c r="U1659" s="660" t="str">
        <f t="shared" si="152"/>
        <v/>
      </c>
      <c r="V1659" s="660" t="str">
        <f t="shared" si="153"/>
        <v/>
      </c>
      <c r="W1659" s="660" t="str">
        <f t="shared" si="154"/>
        <v/>
      </c>
      <c r="X1659" s="660" t="str">
        <f t="shared" si="155"/>
        <v/>
      </c>
      <c r="Y1659" s="660" t="str">
        <f t="shared" si="156"/>
        <v/>
      </c>
    </row>
    <row r="1660" spans="1:25" ht="16" x14ac:dyDescent="0.2">
      <c r="A1660" s="679"/>
      <c r="B1660" s="679"/>
      <c r="C1660" s="679"/>
      <c r="D1660" s="679"/>
      <c r="E1660" s="665"/>
      <c r="F1660" s="665"/>
      <c r="S1660" s="660"/>
      <c r="T1660" s="660" t="str">
        <f t="shared" si="151"/>
        <v/>
      </c>
      <c r="U1660" s="660" t="str">
        <f t="shared" si="152"/>
        <v/>
      </c>
      <c r="V1660" s="660" t="str">
        <f t="shared" si="153"/>
        <v/>
      </c>
      <c r="W1660" s="660" t="str">
        <f t="shared" si="154"/>
        <v/>
      </c>
      <c r="X1660" s="660" t="str">
        <f t="shared" si="155"/>
        <v/>
      </c>
      <c r="Y1660" s="660" t="str">
        <f t="shared" si="156"/>
        <v/>
      </c>
    </row>
    <row r="1661" spans="1:25" ht="16" x14ac:dyDescent="0.2">
      <c r="A1661" s="679"/>
      <c r="B1661" s="679"/>
      <c r="C1661" s="679"/>
      <c r="D1661" s="679"/>
      <c r="E1661" s="665"/>
      <c r="F1661" s="665"/>
      <c r="S1661" s="660"/>
      <c r="T1661" s="660" t="str">
        <f t="shared" si="151"/>
        <v/>
      </c>
      <c r="U1661" s="660" t="str">
        <f t="shared" si="152"/>
        <v/>
      </c>
      <c r="V1661" s="660" t="str">
        <f t="shared" si="153"/>
        <v/>
      </c>
      <c r="W1661" s="660" t="str">
        <f t="shared" si="154"/>
        <v/>
      </c>
      <c r="X1661" s="660" t="str">
        <f t="shared" si="155"/>
        <v/>
      </c>
      <c r="Y1661" s="660" t="str">
        <f t="shared" si="156"/>
        <v/>
      </c>
    </row>
    <row r="1662" spans="1:25" ht="16" x14ac:dyDescent="0.2">
      <c r="A1662" s="679"/>
      <c r="B1662" s="679"/>
      <c r="C1662" s="679"/>
      <c r="D1662" s="679"/>
      <c r="E1662" s="665"/>
      <c r="F1662" s="665"/>
      <c r="S1662" s="660"/>
      <c r="T1662" s="660" t="str">
        <f t="shared" si="151"/>
        <v/>
      </c>
      <c r="U1662" s="660" t="str">
        <f t="shared" si="152"/>
        <v/>
      </c>
      <c r="V1662" s="660" t="str">
        <f t="shared" si="153"/>
        <v/>
      </c>
      <c r="W1662" s="660" t="str">
        <f t="shared" si="154"/>
        <v/>
      </c>
      <c r="X1662" s="660" t="str">
        <f t="shared" si="155"/>
        <v/>
      </c>
      <c r="Y1662" s="660" t="str">
        <f t="shared" si="156"/>
        <v/>
      </c>
    </row>
    <row r="1663" spans="1:25" ht="16" x14ac:dyDescent="0.2">
      <c r="A1663" s="679"/>
      <c r="B1663" s="679"/>
      <c r="C1663" s="679"/>
      <c r="D1663" s="679"/>
      <c r="E1663" s="665"/>
      <c r="F1663" s="665"/>
      <c r="S1663" s="660"/>
      <c r="T1663" s="660" t="str">
        <f t="shared" si="151"/>
        <v/>
      </c>
      <c r="U1663" s="660" t="str">
        <f t="shared" si="152"/>
        <v/>
      </c>
      <c r="V1663" s="660" t="str">
        <f t="shared" si="153"/>
        <v/>
      </c>
      <c r="W1663" s="660" t="str">
        <f t="shared" si="154"/>
        <v/>
      </c>
      <c r="X1663" s="660" t="str">
        <f t="shared" si="155"/>
        <v/>
      </c>
      <c r="Y1663" s="660" t="str">
        <f t="shared" si="156"/>
        <v/>
      </c>
    </row>
    <row r="1664" spans="1:25" ht="16" x14ac:dyDescent="0.2">
      <c r="A1664" s="679"/>
      <c r="B1664" s="679"/>
      <c r="C1664" s="679"/>
      <c r="D1664" s="679"/>
      <c r="E1664" s="665"/>
      <c r="F1664" s="665"/>
      <c r="S1664" s="660"/>
      <c r="T1664" s="660" t="str">
        <f t="shared" si="151"/>
        <v/>
      </c>
      <c r="U1664" s="660" t="str">
        <f t="shared" si="152"/>
        <v/>
      </c>
      <c r="V1664" s="660" t="str">
        <f t="shared" si="153"/>
        <v/>
      </c>
      <c r="W1664" s="660" t="str">
        <f t="shared" si="154"/>
        <v/>
      </c>
      <c r="X1664" s="660" t="str">
        <f t="shared" si="155"/>
        <v/>
      </c>
      <c r="Y1664" s="660" t="str">
        <f t="shared" si="156"/>
        <v/>
      </c>
    </row>
    <row r="1665" spans="1:25" ht="16" x14ac:dyDescent="0.2">
      <c r="A1665" s="679"/>
      <c r="B1665" s="679"/>
      <c r="C1665" s="679"/>
      <c r="D1665" s="679"/>
      <c r="E1665" s="665"/>
      <c r="F1665" s="665"/>
      <c r="S1665" s="660"/>
      <c r="T1665" s="660" t="str">
        <f t="shared" si="151"/>
        <v/>
      </c>
      <c r="U1665" s="660" t="str">
        <f t="shared" si="152"/>
        <v/>
      </c>
      <c r="V1665" s="660" t="str">
        <f t="shared" si="153"/>
        <v/>
      </c>
      <c r="W1665" s="660" t="str">
        <f t="shared" si="154"/>
        <v/>
      </c>
      <c r="X1665" s="660" t="str">
        <f t="shared" si="155"/>
        <v/>
      </c>
      <c r="Y1665" s="660" t="str">
        <f t="shared" si="156"/>
        <v/>
      </c>
    </row>
    <row r="1666" spans="1:25" ht="16" x14ac:dyDescent="0.2">
      <c r="A1666" s="679"/>
      <c r="B1666" s="679"/>
      <c r="C1666" s="679"/>
      <c r="D1666" s="679"/>
      <c r="E1666" s="665"/>
      <c r="F1666" s="665"/>
      <c r="S1666" s="660"/>
      <c r="T1666" s="660" t="str">
        <f t="shared" si="151"/>
        <v/>
      </c>
      <c r="U1666" s="660" t="str">
        <f t="shared" si="152"/>
        <v/>
      </c>
      <c r="V1666" s="660" t="str">
        <f t="shared" si="153"/>
        <v/>
      </c>
      <c r="W1666" s="660" t="str">
        <f t="shared" si="154"/>
        <v/>
      </c>
      <c r="X1666" s="660" t="str">
        <f t="shared" si="155"/>
        <v/>
      </c>
      <c r="Y1666" s="660" t="str">
        <f t="shared" si="156"/>
        <v/>
      </c>
    </row>
    <row r="1667" spans="1:25" ht="16" x14ac:dyDescent="0.2">
      <c r="A1667" s="679"/>
      <c r="B1667" s="679"/>
      <c r="C1667" s="679"/>
      <c r="D1667" s="679"/>
      <c r="E1667" s="665"/>
      <c r="F1667" s="665"/>
      <c r="S1667" s="660"/>
      <c r="T1667" s="660" t="str">
        <f t="shared" si="151"/>
        <v/>
      </c>
      <c r="U1667" s="660" t="str">
        <f t="shared" si="152"/>
        <v/>
      </c>
      <c r="V1667" s="660" t="str">
        <f t="shared" si="153"/>
        <v/>
      </c>
      <c r="W1667" s="660" t="str">
        <f t="shared" si="154"/>
        <v/>
      </c>
      <c r="X1667" s="660" t="str">
        <f t="shared" si="155"/>
        <v/>
      </c>
      <c r="Y1667" s="660" t="str">
        <f t="shared" si="156"/>
        <v/>
      </c>
    </row>
    <row r="1668" spans="1:25" ht="16" x14ac:dyDescent="0.2">
      <c r="A1668" s="679"/>
      <c r="B1668" s="679"/>
      <c r="C1668" s="679"/>
      <c r="D1668" s="679"/>
      <c r="E1668" s="665"/>
      <c r="F1668" s="665"/>
      <c r="S1668" s="660"/>
      <c r="T1668" s="660" t="str">
        <f t="shared" ref="T1668:T1731" si="157">IF(LEN($A1668)&gt;=2,LEFT($A1668,6),"")</f>
        <v/>
      </c>
      <c r="U1668" s="660" t="str">
        <f t="shared" ref="U1668:U1731" si="158">IF(LEN($A1668)&gt;=2,LEFT($A1668,5),"")</f>
        <v/>
      </c>
      <c r="V1668" s="660" t="str">
        <f t="shared" ref="V1668:V1731" si="159">IF(LEN($A1668)&gt;=2,LEFT($A1668,4),"")</f>
        <v/>
      </c>
      <c r="W1668" s="660" t="str">
        <f t="shared" ref="W1668:W1731" si="160">IF(LEN($A1668)&gt;=2,LEFT($A1668,3),"")</f>
        <v/>
      </c>
      <c r="X1668" s="660" t="str">
        <f t="shared" ref="X1668:X1731" si="161">IF(LEN($A1668)&gt;=2,LEFT($A1668,2),"")</f>
        <v/>
      </c>
      <c r="Y1668" s="660" t="str">
        <f t="shared" ref="Y1668:Y1731" si="162">IF(LEN($A1668)&gt;=2,LEFT($A1668,1),"")</f>
        <v/>
      </c>
    </row>
    <row r="1669" spans="1:25" ht="16" x14ac:dyDescent="0.2">
      <c r="A1669" s="679"/>
      <c r="B1669" s="679"/>
      <c r="C1669" s="679"/>
      <c r="D1669" s="679"/>
      <c r="E1669" s="665"/>
      <c r="F1669" s="665"/>
      <c r="S1669" s="660"/>
      <c r="T1669" s="660" t="str">
        <f t="shared" si="157"/>
        <v/>
      </c>
      <c r="U1669" s="660" t="str">
        <f t="shared" si="158"/>
        <v/>
      </c>
      <c r="V1669" s="660" t="str">
        <f t="shared" si="159"/>
        <v/>
      </c>
      <c r="W1669" s="660" t="str">
        <f t="shared" si="160"/>
        <v/>
      </c>
      <c r="X1669" s="660" t="str">
        <f t="shared" si="161"/>
        <v/>
      </c>
      <c r="Y1669" s="660" t="str">
        <f t="shared" si="162"/>
        <v/>
      </c>
    </row>
    <row r="1670" spans="1:25" ht="16" x14ac:dyDescent="0.2">
      <c r="A1670" s="679"/>
      <c r="B1670" s="679"/>
      <c r="C1670" s="679"/>
      <c r="D1670" s="679"/>
      <c r="E1670" s="665"/>
      <c r="F1670" s="665"/>
      <c r="S1670" s="660"/>
      <c r="T1670" s="660" t="str">
        <f t="shared" si="157"/>
        <v/>
      </c>
      <c r="U1670" s="660" t="str">
        <f t="shared" si="158"/>
        <v/>
      </c>
      <c r="V1670" s="660" t="str">
        <f t="shared" si="159"/>
        <v/>
      </c>
      <c r="W1670" s="660" t="str">
        <f t="shared" si="160"/>
        <v/>
      </c>
      <c r="X1670" s="660" t="str">
        <f t="shared" si="161"/>
        <v/>
      </c>
      <c r="Y1670" s="660" t="str">
        <f t="shared" si="162"/>
        <v/>
      </c>
    </row>
    <row r="1671" spans="1:25" ht="16" x14ac:dyDescent="0.2">
      <c r="A1671" s="679"/>
      <c r="B1671" s="679"/>
      <c r="C1671" s="679"/>
      <c r="D1671" s="679"/>
      <c r="E1671" s="665"/>
      <c r="F1671" s="665"/>
      <c r="S1671" s="660"/>
      <c r="T1671" s="660" t="str">
        <f t="shared" si="157"/>
        <v/>
      </c>
      <c r="U1671" s="660" t="str">
        <f t="shared" si="158"/>
        <v/>
      </c>
      <c r="V1671" s="660" t="str">
        <f t="shared" si="159"/>
        <v/>
      </c>
      <c r="W1671" s="660" t="str">
        <f t="shared" si="160"/>
        <v/>
      </c>
      <c r="X1671" s="660" t="str">
        <f t="shared" si="161"/>
        <v/>
      </c>
      <c r="Y1671" s="660" t="str">
        <f t="shared" si="162"/>
        <v/>
      </c>
    </row>
    <row r="1672" spans="1:25" ht="16" x14ac:dyDescent="0.2">
      <c r="A1672" s="679"/>
      <c r="B1672" s="679"/>
      <c r="C1672" s="679"/>
      <c r="D1672" s="679"/>
      <c r="E1672" s="665"/>
      <c r="F1672" s="665"/>
      <c r="S1672" s="660"/>
      <c r="T1672" s="660" t="str">
        <f t="shared" si="157"/>
        <v/>
      </c>
      <c r="U1672" s="660" t="str">
        <f t="shared" si="158"/>
        <v/>
      </c>
      <c r="V1672" s="660" t="str">
        <f t="shared" si="159"/>
        <v/>
      </c>
      <c r="W1672" s="660" t="str">
        <f t="shared" si="160"/>
        <v/>
      </c>
      <c r="X1672" s="660" t="str">
        <f t="shared" si="161"/>
        <v/>
      </c>
      <c r="Y1672" s="660" t="str">
        <f t="shared" si="162"/>
        <v/>
      </c>
    </row>
    <row r="1673" spans="1:25" ht="16" x14ac:dyDescent="0.2">
      <c r="A1673" s="679"/>
      <c r="B1673" s="679"/>
      <c r="C1673" s="679"/>
      <c r="D1673" s="679"/>
      <c r="E1673" s="665"/>
      <c r="F1673" s="665"/>
      <c r="S1673" s="660"/>
      <c r="T1673" s="660" t="str">
        <f t="shared" si="157"/>
        <v/>
      </c>
      <c r="U1673" s="660" t="str">
        <f t="shared" si="158"/>
        <v/>
      </c>
      <c r="V1673" s="660" t="str">
        <f t="shared" si="159"/>
        <v/>
      </c>
      <c r="W1673" s="660" t="str">
        <f t="shared" si="160"/>
        <v/>
      </c>
      <c r="X1673" s="660" t="str">
        <f t="shared" si="161"/>
        <v/>
      </c>
      <c r="Y1673" s="660" t="str">
        <f t="shared" si="162"/>
        <v/>
      </c>
    </row>
    <row r="1674" spans="1:25" ht="16" x14ac:dyDescent="0.2">
      <c r="A1674" s="679"/>
      <c r="B1674" s="679"/>
      <c r="C1674" s="679"/>
      <c r="D1674" s="679"/>
      <c r="E1674" s="665"/>
      <c r="F1674" s="665"/>
      <c r="S1674" s="660"/>
      <c r="T1674" s="660" t="str">
        <f t="shared" si="157"/>
        <v/>
      </c>
      <c r="U1674" s="660" t="str">
        <f t="shared" si="158"/>
        <v/>
      </c>
      <c r="V1674" s="660" t="str">
        <f t="shared" si="159"/>
        <v/>
      </c>
      <c r="W1674" s="660" t="str">
        <f t="shared" si="160"/>
        <v/>
      </c>
      <c r="X1674" s="660" t="str">
        <f t="shared" si="161"/>
        <v/>
      </c>
      <c r="Y1674" s="660" t="str">
        <f t="shared" si="162"/>
        <v/>
      </c>
    </row>
    <row r="1675" spans="1:25" ht="16" x14ac:dyDescent="0.2">
      <c r="A1675" s="679"/>
      <c r="B1675" s="679"/>
      <c r="C1675" s="679"/>
      <c r="D1675" s="679"/>
      <c r="E1675" s="665"/>
      <c r="F1675" s="665"/>
      <c r="S1675" s="660"/>
      <c r="T1675" s="660" t="str">
        <f t="shared" si="157"/>
        <v/>
      </c>
      <c r="U1675" s="660" t="str">
        <f t="shared" si="158"/>
        <v/>
      </c>
      <c r="V1675" s="660" t="str">
        <f t="shared" si="159"/>
        <v/>
      </c>
      <c r="W1675" s="660" t="str">
        <f t="shared" si="160"/>
        <v/>
      </c>
      <c r="X1675" s="660" t="str">
        <f t="shared" si="161"/>
        <v/>
      </c>
      <c r="Y1675" s="660" t="str">
        <f t="shared" si="162"/>
        <v/>
      </c>
    </row>
    <row r="1676" spans="1:25" ht="16" x14ac:dyDescent="0.2">
      <c r="A1676" s="679"/>
      <c r="B1676" s="679"/>
      <c r="C1676" s="679"/>
      <c r="D1676" s="679"/>
      <c r="E1676" s="665"/>
      <c r="F1676" s="665"/>
      <c r="S1676" s="660"/>
      <c r="T1676" s="660" t="str">
        <f t="shared" si="157"/>
        <v/>
      </c>
      <c r="U1676" s="660" t="str">
        <f t="shared" si="158"/>
        <v/>
      </c>
      <c r="V1676" s="660" t="str">
        <f t="shared" si="159"/>
        <v/>
      </c>
      <c r="W1676" s="660" t="str">
        <f t="shared" si="160"/>
        <v/>
      </c>
      <c r="X1676" s="660" t="str">
        <f t="shared" si="161"/>
        <v/>
      </c>
      <c r="Y1676" s="660" t="str">
        <f t="shared" si="162"/>
        <v/>
      </c>
    </row>
    <row r="1677" spans="1:25" ht="16" x14ac:dyDescent="0.2">
      <c r="A1677" s="679"/>
      <c r="B1677" s="679"/>
      <c r="C1677" s="679"/>
      <c r="D1677" s="679"/>
      <c r="E1677" s="665"/>
      <c r="F1677" s="665"/>
      <c r="S1677" s="660"/>
      <c r="T1677" s="660" t="str">
        <f t="shared" si="157"/>
        <v/>
      </c>
      <c r="U1677" s="660" t="str">
        <f t="shared" si="158"/>
        <v/>
      </c>
      <c r="V1677" s="660" t="str">
        <f t="shared" si="159"/>
        <v/>
      </c>
      <c r="W1677" s="660" t="str">
        <f t="shared" si="160"/>
        <v/>
      </c>
      <c r="X1677" s="660" t="str">
        <f t="shared" si="161"/>
        <v/>
      </c>
      <c r="Y1677" s="660" t="str">
        <f t="shared" si="162"/>
        <v/>
      </c>
    </row>
    <row r="1678" spans="1:25" ht="16" x14ac:dyDescent="0.2">
      <c r="A1678" s="679"/>
      <c r="B1678" s="679"/>
      <c r="C1678" s="679"/>
      <c r="D1678" s="679"/>
      <c r="E1678" s="665"/>
      <c r="F1678" s="665"/>
      <c r="S1678" s="660"/>
      <c r="T1678" s="660" t="str">
        <f t="shared" si="157"/>
        <v/>
      </c>
      <c r="U1678" s="660" t="str">
        <f t="shared" si="158"/>
        <v/>
      </c>
      <c r="V1678" s="660" t="str">
        <f t="shared" si="159"/>
        <v/>
      </c>
      <c r="W1678" s="660" t="str">
        <f t="shared" si="160"/>
        <v/>
      </c>
      <c r="X1678" s="660" t="str">
        <f t="shared" si="161"/>
        <v/>
      </c>
      <c r="Y1678" s="660" t="str">
        <f t="shared" si="162"/>
        <v/>
      </c>
    </row>
    <row r="1679" spans="1:25" ht="16" x14ac:dyDescent="0.2">
      <c r="A1679" s="679"/>
      <c r="B1679" s="679"/>
      <c r="C1679" s="679"/>
      <c r="D1679" s="679"/>
      <c r="E1679" s="665"/>
      <c r="F1679" s="665"/>
      <c r="S1679" s="660"/>
      <c r="T1679" s="660" t="str">
        <f t="shared" si="157"/>
        <v/>
      </c>
      <c r="U1679" s="660" t="str">
        <f t="shared" si="158"/>
        <v/>
      </c>
      <c r="V1679" s="660" t="str">
        <f t="shared" si="159"/>
        <v/>
      </c>
      <c r="W1679" s="660" t="str">
        <f t="shared" si="160"/>
        <v/>
      </c>
      <c r="X1679" s="660" t="str">
        <f t="shared" si="161"/>
        <v/>
      </c>
      <c r="Y1679" s="660" t="str">
        <f t="shared" si="162"/>
        <v/>
      </c>
    </row>
    <row r="1680" spans="1:25" ht="16" x14ac:dyDescent="0.2">
      <c r="A1680" s="679"/>
      <c r="B1680" s="679"/>
      <c r="C1680" s="679"/>
      <c r="D1680" s="679"/>
      <c r="E1680" s="665"/>
      <c r="F1680" s="665"/>
      <c r="S1680" s="660"/>
      <c r="T1680" s="660" t="str">
        <f t="shared" si="157"/>
        <v/>
      </c>
      <c r="U1680" s="660" t="str">
        <f t="shared" si="158"/>
        <v/>
      </c>
      <c r="V1680" s="660" t="str">
        <f t="shared" si="159"/>
        <v/>
      </c>
      <c r="W1680" s="660" t="str">
        <f t="shared" si="160"/>
        <v/>
      </c>
      <c r="X1680" s="660" t="str">
        <f t="shared" si="161"/>
        <v/>
      </c>
      <c r="Y1680" s="660" t="str">
        <f t="shared" si="162"/>
        <v/>
      </c>
    </row>
    <row r="1681" spans="1:25" ht="16" x14ac:dyDescent="0.2">
      <c r="A1681" s="679"/>
      <c r="B1681" s="679"/>
      <c r="C1681" s="679"/>
      <c r="D1681" s="679"/>
      <c r="E1681" s="665"/>
      <c r="F1681" s="665"/>
      <c r="S1681" s="660"/>
      <c r="T1681" s="660" t="str">
        <f t="shared" si="157"/>
        <v/>
      </c>
      <c r="U1681" s="660" t="str">
        <f t="shared" si="158"/>
        <v/>
      </c>
      <c r="V1681" s="660" t="str">
        <f t="shared" si="159"/>
        <v/>
      </c>
      <c r="W1681" s="660" t="str">
        <f t="shared" si="160"/>
        <v/>
      </c>
      <c r="X1681" s="660" t="str">
        <f t="shared" si="161"/>
        <v/>
      </c>
      <c r="Y1681" s="660" t="str">
        <f t="shared" si="162"/>
        <v/>
      </c>
    </row>
    <row r="1682" spans="1:25" ht="16" x14ac:dyDescent="0.2">
      <c r="A1682" s="679"/>
      <c r="B1682" s="679"/>
      <c r="C1682" s="679"/>
      <c r="D1682" s="679"/>
      <c r="E1682" s="665"/>
      <c r="F1682" s="665"/>
      <c r="S1682" s="660"/>
      <c r="T1682" s="660" t="str">
        <f t="shared" si="157"/>
        <v/>
      </c>
      <c r="U1682" s="660" t="str">
        <f t="shared" si="158"/>
        <v/>
      </c>
      <c r="V1682" s="660" t="str">
        <f t="shared" si="159"/>
        <v/>
      </c>
      <c r="W1682" s="660" t="str">
        <f t="shared" si="160"/>
        <v/>
      </c>
      <c r="X1682" s="660" t="str">
        <f t="shared" si="161"/>
        <v/>
      </c>
      <c r="Y1682" s="660" t="str">
        <f t="shared" si="162"/>
        <v/>
      </c>
    </row>
    <row r="1683" spans="1:25" ht="16" x14ac:dyDescent="0.2">
      <c r="A1683" s="679"/>
      <c r="B1683" s="679"/>
      <c r="C1683" s="679"/>
      <c r="D1683" s="679"/>
      <c r="E1683" s="665"/>
      <c r="F1683" s="665"/>
      <c r="S1683" s="660"/>
      <c r="T1683" s="660" t="str">
        <f t="shared" si="157"/>
        <v/>
      </c>
      <c r="U1683" s="660" t="str">
        <f t="shared" si="158"/>
        <v/>
      </c>
      <c r="V1683" s="660" t="str">
        <f t="shared" si="159"/>
        <v/>
      </c>
      <c r="W1683" s="660" t="str">
        <f t="shared" si="160"/>
        <v/>
      </c>
      <c r="X1683" s="660" t="str">
        <f t="shared" si="161"/>
        <v/>
      </c>
      <c r="Y1683" s="660" t="str">
        <f t="shared" si="162"/>
        <v/>
      </c>
    </row>
    <row r="1684" spans="1:25" ht="16" x14ac:dyDescent="0.2">
      <c r="A1684" s="679"/>
      <c r="B1684" s="679"/>
      <c r="C1684" s="679"/>
      <c r="D1684" s="679"/>
      <c r="E1684" s="665"/>
      <c r="F1684" s="665"/>
      <c r="S1684" s="660"/>
      <c r="T1684" s="660" t="str">
        <f t="shared" si="157"/>
        <v/>
      </c>
      <c r="U1684" s="660" t="str">
        <f t="shared" si="158"/>
        <v/>
      </c>
      <c r="V1684" s="660" t="str">
        <f t="shared" si="159"/>
        <v/>
      </c>
      <c r="W1684" s="660" t="str">
        <f t="shared" si="160"/>
        <v/>
      </c>
      <c r="X1684" s="660" t="str">
        <f t="shared" si="161"/>
        <v/>
      </c>
      <c r="Y1684" s="660" t="str">
        <f t="shared" si="162"/>
        <v/>
      </c>
    </row>
    <row r="1685" spans="1:25" ht="16" x14ac:dyDescent="0.2">
      <c r="A1685" s="679"/>
      <c r="B1685" s="679"/>
      <c r="C1685" s="679"/>
      <c r="D1685" s="679"/>
      <c r="E1685" s="665"/>
      <c r="F1685" s="665"/>
      <c r="S1685" s="660"/>
      <c r="T1685" s="660" t="str">
        <f t="shared" si="157"/>
        <v/>
      </c>
      <c r="U1685" s="660" t="str">
        <f t="shared" si="158"/>
        <v/>
      </c>
      <c r="V1685" s="660" t="str">
        <f t="shared" si="159"/>
        <v/>
      </c>
      <c r="W1685" s="660" t="str">
        <f t="shared" si="160"/>
        <v/>
      </c>
      <c r="X1685" s="660" t="str">
        <f t="shared" si="161"/>
        <v/>
      </c>
      <c r="Y1685" s="660" t="str">
        <f t="shared" si="162"/>
        <v/>
      </c>
    </row>
    <row r="1686" spans="1:25" ht="16" x14ac:dyDescent="0.2">
      <c r="A1686" s="679"/>
      <c r="B1686" s="679"/>
      <c r="C1686" s="679"/>
      <c r="D1686" s="679"/>
      <c r="E1686" s="665"/>
      <c r="F1686" s="665"/>
      <c r="S1686" s="660"/>
      <c r="T1686" s="660" t="str">
        <f t="shared" si="157"/>
        <v/>
      </c>
      <c r="U1686" s="660" t="str">
        <f t="shared" si="158"/>
        <v/>
      </c>
      <c r="V1686" s="660" t="str">
        <f t="shared" si="159"/>
        <v/>
      </c>
      <c r="W1686" s="660" t="str">
        <f t="shared" si="160"/>
        <v/>
      </c>
      <c r="X1686" s="660" t="str">
        <f t="shared" si="161"/>
        <v/>
      </c>
      <c r="Y1686" s="660" t="str">
        <f t="shared" si="162"/>
        <v/>
      </c>
    </row>
    <row r="1687" spans="1:25" ht="16" x14ac:dyDescent="0.2">
      <c r="A1687" s="679"/>
      <c r="B1687" s="679"/>
      <c r="C1687" s="679"/>
      <c r="D1687" s="679"/>
      <c r="E1687" s="665"/>
      <c r="F1687" s="665"/>
      <c r="S1687" s="660"/>
      <c r="T1687" s="660" t="str">
        <f t="shared" si="157"/>
        <v/>
      </c>
      <c r="U1687" s="660" t="str">
        <f t="shared" si="158"/>
        <v/>
      </c>
      <c r="V1687" s="660" t="str">
        <f t="shared" si="159"/>
        <v/>
      </c>
      <c r="W1687" s="660" t="str">
        <f t="shared" si="160"/>
        <v/>
      </c>
      <c r="X1687" s="660" t="str">
        <f t="shared" si="161"/>
        <v/>
      </c>
      <c r="Y1687" s="660" t="str">
        <f t="shared" si="162"/>
        <v/>
      </c>
    </row>
    <row r="1688" spans="1:25" ht="16" x14ac:dyDescent="0.2">
      <c r="A1688" s="679"/>
      <c r="B1688" s="679"/>
      <c r="C1688" s="679"/>
      <c r="D1688" s="679"/>
      <c r="E1688" s="665"/>
      <c r="F1688" s="665"/>
      <c r="S1688" s="660"/>
      <c r="T1688" s="660" t="str">
        <f t="shared" si="157"/>
        <v/>
      </c>
      <c r="U1688" s="660" t="str">
        <f t="shared" si="158"/>
        <v/>
      </c>
      <c r="V1688" s="660" t="str">
        <f t="shared" si="159"/>
        <v/>
      </c>
      <c r="W1688" s="660" t="str">
        <f t="shared" si="160"/>
        <v/>
      </c>
      <c r="X1688" s="660" t="str">
        <f t="shared" si="161"/>
        <v/>
      </c>
      <c r="Y1688" s="660" t="str">
        <f t="shared" si="162"/>
        <v/>
      </c>
    </row>
    <row r="1689" spans="1:25" ht="16" x14ac:dyDescent="0.2">
      <c r="A1689" s="679"/>
      <c r="B1689" s="679"/>
      <c r="C1689" s="679"/>
      <c r="D1689" s="679"/>
      <c r="E1689" s="665"/>
      <c r="F1689" s="665"/>
      <c r="S1689" s="660"/>
      <c r="T1689" s="660" t="str">
        <f t="shared" si="157"/>
        <v/>
      </c>
      <c r="U1689" s="660" t="str">
        <f t="shared" si="158"/>
        <v/>
      </c>
      <c r="V1689" s="660" t="str">
        <f t="shared" si="159"/>
        <v/>
      </c>
      <c r="W1689" s="660" t="str">
        <f t="shared" si="160"/>
        <v/>
      </c>
      <c r="X1689" s="660" t="str">
        <f t="shared" si="161"/>
        <v/>
      </c>
      <c r="Y1689" s="660" t="str">
        <f t="shared" si="162"/>
        <v/>
      </c>
    </row>
    <row r="1690" spans="1:25" ht="16" x14ac:dyDescent="0.2">
      <c r="A1690" s="679"/>
      <c r="B1690" s="679"/>
      <c r="C1690" s="679"/>
      <c r="D1690" s="679"/>
      <c r="E1690" s="665"/>
      <c r="F1690" s="665"/>
      <c r="S1690" s="660"/>
      <c r="T1690" s="660" t="str">
        <f t="shared" si="157"/>
        <v/>
      </c>
      <c r="U1690" s="660" t="str">
        <f t="shared" si="158"/>
        <v/>
      </c>
      <c r="V1690" s="660" t="str">
        <f t="shared" si="159"/>
        <v/>
      </c>
      <c r="W1690" s="660" t="str">
        <f t="shared" si="160"/>
        <v/>
      </c>
      <c r="X1690" s="660" t="str">
        <f t="shared" si="161"/>
        <v/>
      </c>
      <c r="Y1690" s="660" t="str">
        <f t="shared" si="162"/>
        <v/>
      </c>
    </row>
    <row r="1691" spans="1:25" ht="16" x14ac:dyDescent="0.2">
      <c r="A1691" s="679"/>
      <c r="B1691" s="679"/>
      <c r="C1691" s="679"/>
      <c r="D1691" s="679"/>
      <c r="E1691" s="665"/>
      <c r="F1691" s="665"/>
      <c r="S1691" s="660"/>
      <c r="T1691" s="660" t="str">
        <f t="shared" si="157"/>
        <v/>
      </c>
      <c r="U1691" s="660" t="str">
        <f t="shared" si="158"/>
        <v/>
      </c>
      <c r="V1691" s="660" t="str">
        <f t="shared" si="159"/>
        <v/>
      </c>
      <c r="W1691" s="660" t="str">
        <f t="shared" si="160"/>
        <v/>
      </c>
      <c r="X1691" s="660" t="str">
        <f t="shared" si="161"/>
        <v/>
      </c>
      <c r="Y1691" s="660" t="str">
        <f t="shared" si="162"/>
        <v/>
      </c>
    </row>
    <row r="1692" spans="1:25" ht="16" x14ac:dyDescent="0.2">
      <c r="A1692" s="679"/>
      <c r="B1692" s="679"/>
      <c r="C1692" s="679"/>
      <c r="D1692" s="679"/>
      <c r="E1692" s="665"/>
      <c r="F1692" s="665"/>
      <c r="S1692" s="660"/>
      <c r="T1692" s="660" t="str">
        <f t="shared" si="157"/>
        <v/>
      </c>
      <c r="U1692" s="660" t="str">
        <f t="shared" si="158"/>
        <v/>
      </c>
      <c r="V1692" s="660" t="str">
        <f t="shared" si="159"/>
        <v/>
      </c>
      <c r="W1692" s="660" t="str">
        <f t="shared" si="160"/>
        <v/>
      </c>
      <c r="X1692" s="660" t="str">
        <f t="shared" si="161"/>
        <v/>
      </c>
      <c r="Y1692" s="660" t="str">
        <f t="shared" si="162"/>
        <v/>
      </c>
    </row>
    <row r="1693" spans="1:25" ht="16" x14ac:dyDescent="0.2">
      <c r="A1693" s="679"/>
      <c r="B1693" s="679"/>
      <c r="C1693" s="679"/>
      <c r="D1693" s="679"/>
      <c r="E1693" s="665"/>
      <c r="F1693" s="665"/>
      <c r="S1693" s="660"/>
      <c r="T1693" s="660" t="str">
        <f t="shared" si="157"/>
        <v/>
      </c>
      <c r="U1693" s="660" t="str">
        <f t="shared" si="158"/>
        <v/>
      </c>
      <c r="V1693" s="660" t="str">
        <f t="shared" si="159"/>
        <v/>
      </c>
      <c r="W1693" s="660" t="str">
        <f t="shared" si="160"/>
        <v/>
      </c>
      <c r="X1693" s="660" t="str">
        <f t="shared" si="161"/>
        <v/>
      </c>
      <c r="Y1693" s="660" t="str">
        <f t="shared" si="162"/>
        <v/>
      </c>
    </row>
    <row r="1694" spans="1:25" ht="16" x14ac:dyDescent="0.2">
      <c r="A1694" s="679"/>
      <c r="B1694" s="679"/>
      <c r="C1694" s="679"/>
      <c r="D1694" s="679"/>
      <c r="E1694" s="665"/>
      <c r="F1694" s="665"/>
      <c r="S1694" s="660"/>
      <c r="T1694" s="660" t="str">
        <f t="shared" si="157"/>
        <v/>
      </c>
      <c r="U1694" s="660" t="str">
        <f t="shared" si="158"/>
        <v/>
      </c>
      <c r="V1694" s="660" t="str">
        <f t="shared" si="159"/>
        <v/>
      </c>
      <c r="W1694" s="660" t="str">
        <f t="shared" si="160"/>
        <v/>
      </c>
      <c r="X1694" s="660" t="str">
        <f t="shared" si="161"/>
        <v/>
      </c>
      <c r="Y1694" s="660" t="str">
        <f t="shared" si="162"/>
        <v/>
      </c>
    </row>
    <row r="1695" spans="1:25" ht="16" x14ac:dyDescent="0.2">
      <c r="A1695" s="679"/>
      <c r="B1695" s="679"/>
      <c r="C1695" s="679"/>
      <c r="D1695" s="679"/>
      <c r="E1695" s="665"/>
      <c r="F1695" s="665"/>
      <c r="S1695" s="660"/>
      <c r="T1695" s="660" t="str">
        <f t="shared" si="157"/>
        <v/>
      </c>
      <c r="U1695" s="660" t="str">
        <f t="shared" si="158"/>
        <v/>
      </c>
      <c r="V1695" s="660" t="str">
        <f t="shared" si="159"/>
        <v/>
      </c>
      <c r="W1695" s="660" t="str">
        <f t="shared" si="160"/>
        <v/>
      </c>
      <c r="X1695" s="660" t="str">
        <f t="shared" si="161"/>
        <v/>
      </c>
      <c r="Y1695" s="660" t="str">
        <f t="shared" si="162"/>
        <v/>
      </c>
    </row>
    <row r="1696" spans="1:25" ht="16" x14ac:dyDescent="0.2">
      <c r="A1696" s="679"/>
      <c r="B1696" s="679"/>
      <c r="C1696" s="679"/>
      <c r="D1696" s="679"/>
      <c r="E1696" s="665"/>
      <c r="F1696" s="665"/>
      <c r="S1696" s="660"/>
      <c r="T1696" s="660" t="str">
        <f t="shared" si="157"/>
        <v/>
      </c>
      <c r="U1696" s="660" t="str">
        <f t="shared" si="158"/>
        <v/>
      </c>
      <c r="V1696" s="660" t="str">
        <f t="shared" si="159"/>
        <v/>
      </c>
      <c r="W1696" s="660" t="str">
        <f t="shared" si="160"/>
        <v/>
      </c>
      <c r="X1696" s="660" t="str">
        <f t="shared" si="161"/>
        <v/>
      </c>
      <c r="Y1696" s="660" t="str">
        <f t="shared" si="162"/>
        <v/>
      </c>
    </row>
    <row r="1697" spans="1:25" ht="16" x14ac:dyDescent="0.2">
      <c r="A1697" s="679"/>
      <c r="B1697" s="679"/>
      <c r="C1697" s="679"/>
      <c r="D1697" s="679"/>
      <c r="E1697" s="665"/>
      <c r="F1697" s="665"/>
      <c r="S1697" s="660"/>
      <c r="T1697" s="660" t="str">
        <f t="shared" si="157"/>
        <v/>
      </c>
      <c r="U1697" s="660" t="str">
        <f t="shared" si="158"/>
        <v/>
      </c>
      <c r="V1697" s="660" t="str">
        <f t="shared" si="159"/>
        <v/>
      </c>
      <c r="W1697" s="660" t="str">
        <f t="shared" si="160"/>
        <v/>
      </c>
      <c r="X1697" s="660" t="str">
        <f t="shared" si="161"/>
        <v/>
      </c>
      <c r="Y1697" s="660" t="str">
        <f t="shared" si="162"/>
        <v/>
      </c>
    </row>
    <row r="1698" spans="1:25" ht="16" x14ac:dyDescent="0.2">
      <c r="A1698" s="679"/>
      <c r="B1698" s="679"/>
      <c r="C1698" s="679"/>
      <c r="D1698" s="679"/>
      <c r="E1698" s="665"/>
      <c r="F1698" s="665"/>
      <c r="S1698" s="660"/>
      <c r="T1698" s="660" t="str">
        <f t="shared" si="157"/>
        <v/>
      </c>
      <c r="U1698" s="660" t="str">
        <f t="shared" si="158"/>
        <v/>
      </c>
      <c r="V1698" s="660" t="str">
        <f t="shared" si="159"/>
        <v/>
      </c>
      <c r="W1698" s="660" t="str">
        <f t="shared" si="160"/>
        <v/>
      </c>
      <c r="X1698" s="660" t="str">
        <f t="shared" si="161"/>
        <v/>
      </c>
      <c r="Y1698" s="660" t="str">
        <f t="shared" si="162"/>
        <v/>
      </c>
    </row>
    <row r="1699" spans="1:25" ht="16" x14ac:dyDescent="0.2">
      <c r="A1699" s="679"/>
      <c r="B1699" s="679"/>
      <c r="C1699" s="679"/>
      <c r="D1699" s="679"/>
      <c r="E1699" s="665"/>
      <c r="F1699" s="665"/>
      <c r="S1699" s="660"/>
      <c r="T1699" s="660" t="str">
        <f t="shared" si="157"/>
        <v/>
      </c>
      <c r="U1699" s="660" t="str">
        <f t="shared" si="158"/>
        <v/>
      </c>
      <c r="V1699" s="660" t="str">
        <f t="shared" si="159"/>
        <v/>
      </c>
      <c r="W1699" s="660" t="str">
        <f t="shared" si="160"/>
        <v/>
      </c>
      <c r="X1699" s="660" t="str">
        <f t="shared" si="161"/>
        <v/>
      </c>
      <c r="Y1699" s="660" t="str">
        <f t="shared" si="162"/>
        <v/>
      </c>
    </row>
    <row r="1700" spans="1:25" ht="16" x14ac:dyDescent="0.2">
      <c r="A1700" s="679"/>
      <c r="B1700" s="679"/>
      <c r="C1700" s="679"/>
      <c r="D1700" s="679"/>
      <c r="E1700" s="665"/>
      <c r="F1700" s="665"/>
      <c r="S1700" s="660"/>
      <c r="T1700" s="660" t="str">
        <f t="shared" si="157"/>
        <v/>
      </c>
      <c r="U1700" s="660" t="str">
        <f t="shared" si="158"/>
        <v/>
      </c>
      <c r="V1700" s="660" t="str">
        <f t="shared" si="159"/>
        <v/>
      </c>
      <c r="W1700" s="660" t="str">
        <f t="shared" si="160"/>
        <v/>
      </c>
      <c r="X1700" s="660" t="str">
        <f t="shared" si="161"/>
        <v/>
      </c>
      <c r="Y1700" s="660" t="str">
        <f t="shared" si="162"/>
        <v/>
      </c>
    </row>
    <row r="1701" spans="1:25" ht="16" x14ac:dyDescent="0.2">
      <c r="A1701" s="679"/>
      <c r="B1701" s="679"/>
      <c r="C1701" s="679"/>
      <c r="D1701" s="679"/>
      <c r="E1701" s="665"/>
      <c r="F1701" s="665"/>
      <c r="S1701" s="660"/>
      <c r="T1701" s="660" t="str">
        <f t="shared" si="157"/>
        <v/>
      </c>
      <c r="U1701" s="660" t="str">
        <f t="shared" si="158"/>
        <v/>
      </c>
      <c r="V1701" s="660" t="str">
        <f t="shared" si="159"/>
        <v/>
      </c>
      <c r="W1701" s="660" t="str">
        <f t="shared" si="160"/>
        <v/>
      </c>
      <c r="X1701" s="660" t="str">
        <f t="shared" si="161"/>
        <v/>
      </c>
      <c r="Y1701" s="660" t="str">
        <f t="shared" si="162"/>
        <v/>
      </c>
    </row>
    <row r="1702" spans="1:25" ht="16" x14ac:dyDescent="0.2">
      <c r="A1702" s="679"/>
      <c r="B1702" s="679"/>
      <c r="C1702" s="679"/>
      <c r="D1702" s="679"/>
      <c r="E1702" s="665"/>
      <c r="F1702" s="665"/>
      <c r="S1702" s="660"/>
      <c r="T1702" s="660" t="str">
        <f t="shared" si="157"/>
        <v/>
      </c>
      <c r="U1702" s="660" t="str">
        <f t="shared" si="158"/>
        <v/>
      </c>
      <c r="V1702" s="660" t="str">
        <f t="shared" si="159"/>
        <v/>
      </c>
      <c r="W1702" s="660" t="str">
        <f t="shared" si="160"/>
        <v/>
      </c>
      <c r="X1702" s="660" t="str">
        <f t="shared" si="161"/>
        <v/>
      </c>
      <c r="Y1702" s="660" t="str">
        <f t="shared" si="162"/>
        <v/>
      </c>
    </row>
    <row r="1703" spans="1:25" ht="16" x14ac:dyDescent="0.2">
      <c r="A1703" s="679"/>
      <c r="B1703" s="679"/>
      <c r="C1703" s="679"/>
      <c r="D1703" s="679"/>
      <c r="E1703" s="665"/>
      <c r="F1703" s="665"/>
      <c r="S1703" s="660"/>
      <c r="T1703" s="660" t="str">
        <f t="shared" si="157"/>
        <v/>
      </c>
      <c r="U1703" s="660" t="str">
        <f t="shared" si="158"/>
        <v/>
      </c>
      <c r="V1703" s="660" t="str">
        <f t="shared" si="159"/>
        <v/>
      </c>
      <c r="W1703" s="660" t="str">
        <f t="shared" si="160"/>
        <v/>
      </c>
      <c r="X1703" s="660" t="str">
        <f t="shared" si="161"/>
        <v/>
      </c>
      <c r="Y1703" s="660" t="str">
        <f t="shared" si="162"/>
        <v/>
      </c>
    </row>
    <row r="1704" spans="1:25" ht="16" x14ac:dyDescent="0.2">
      <c r="A1704" s="679"/>
      <c r="B1704" s="679"/>
      <c r="C1704" s="679"/>
      <c r="D1704" s="679"/>
      <c r="E1704" s="665"/>
      <c r="F1704" s="665"/>
      <c r="S1704" s="660"/>
      <c r="T1704" s="660" t="str">
        <f t="shared" si="157"/>
        <v/>
      </c>
      <c r="U1704" s="660" t="str">
        <f t="shared" si="158"/>
        <v/>
      </c>
      <c r="V1704" s="660" t="str">
        <f t="shared" si="159"/>
        <v/>
      </c>
      <c r="W1704" s="660" t="str">
        <f t="shared" si="160"/>
        <v/>
      </c>
      <c r="X1704" s="660" t="str">
        <f t="shared" si="161"/>
        <v/>
      </c>
      <c r="Y1704" s="660" t="str">
        <f t="shared" si="162"/>
        <v/>
      </c>
    </row>
    <row r="1705" spans="1:25" ht="16" x14ac:dyDescent="0.2">
      <c r="A1705" s="679"/>
      <c r="B1705" s="679"/>
      <c r="C1705" s="679"/>
      <c r="D1705" s="679"/>
      <c r="E1705" s="665"/>
      <c r="F1705" s="665"/>
      <c r="S1705" s="660"/>
      <c r="T1705" s="660" t="str">
        <f t="shared" si="157"/>
        <v/>
      </c>
      <c r="U1705" s="660" t="str">
        <f t="shared" si="158"/>
        <v/>
      </c>
      <c r="V1705" s="660" t="str">
        <f t="shared" si="159"/>
        <v/>
      </c>
      <c r="W1705" s="660" t="str">
        <f t="shared" si="160"/>
        <v/>
      </c>
      <c r="X1705" s="660" t="str">
        <f t="shared" si="161"/>
        <v/>
      </c>
      <c r="Y1705" s="660" t="str">
        <f t="shared" si="162"/>
        <v/>
      </c>
    </row>
    <row r="1706" spans="1:25" ht="16" x14ac:dyDescent="0.2">
      <c r="A1706" s="679"/>
      <c r="B1706" s="679"/>
      <c r="C1706" s="679"/>
      <c r="D1706" s="679"/>
      <c r="E1706" s="665"/>
      <c r="F1706" s="665"/>
      <c r="S1706" s="660"/>
      <c r="T1706" s="660" t="str">
        <f t="shared" si="157"/>
        <v/>
      </c>
      <c r="U1706" s="660" t="str">
        <f t="shared" si="158"/>
        <v/>
      </c>
      <c r="V1706" s="660" t="str">
        <f t="shared" si="159"/>
        <v/>
      </c>
      <c r="W1706" s="660" t="str">
        <f t="shared" si="160"/>
        <v/>
      </c>
      <c r="X1706" s="660" t="str">
        <f t="shared" si="161"/>
        <v/>
      </c>
      <c r="Y1706" s="660" t="str">
        <f t="shared" si="162"/>
        <v/>
      </c>
    </row>
    <row r="1707" spans="1:25" ht="16" x14ac:dyDescent="0.2">
      <c r="A1707" s="679"/>
      <c r="B1707" s="679"/>
      <c r="C1707" s="679"/>
      <c r="D1707" s="679"/>
      <c r="E1707" s="665"/>
      <c r="F1707" s="665"/>
      <c r="S1707" s="660"/>
      <c r="T1707" s="660" t="str">
        <f t="shared" si="157"/>
        <v/>
      </c>
      <c r="U1707" s="660" t="str">
        <f t="shared" si="158"/>
        <v/>
      </c>
      <c r="V1707" s="660" t="str">
        <f t="shared" si="159"/>
        <v/>
      </c>
      <c r="W1707" s="660" t="str">
        <f t="shared" si="160"/>
        <v/>
      </c>
      <c r="X1707" s="660" t="str">
        <f t="shared" si="161"/>
        <v/>
      </c>
      <c r="Y1707" s="660" t="str">
        <f t="shared" si="162"/>
        <v/>
      </c>
    </row>
    <row r="1708" spans="1:25" ht="16" x14ac:dyDescent="0.2">
      <c r="A1708" s="679"/>
      <c r="B1708" s="679"/>
      <c r="C1708" s="679"/>
      <c r="D1708" s="679"/>
      <c r="E1708" s="665"/>
      <c r="F1708" s="665"/>
      <c r="S1708" s="660"/>
      <c r="T1708" s="660" t="str">
        <f t="shared" si="157"/>
        <v/>
      </c>
      <c r="U1708" s="660" t="str">
        <f t="shared" si="158"/>
        <v/>
      </c>
      <c r="V1708" s="660" t="str">
        <f t="shared" si="159"/>
        <v/>
      </c>
      <c r="W1708" s="660" t="str">
        <f t="shared" si="160"/>
        <v/>
      </c>
      <c r="X1708" s="660" t="str">
        <f t="shared" si="161"/>
        <v/>
      </c>
      <c r="Y1708" s="660" t="str">
        <f t="shared" si="162"/>
        <v/>
      </c>
    </row>
    <row r="1709" spans="1:25" ht="16" x14ac:dyDescent="0.2">
      <c r="A1709" s="679"/>
      <c r="B1709" s="679"/>
      <c r="C1709" s="679"/>
      <c r="D1709" s="679"/>
      <c r="E1709" s="665"/>
      <c r="F1709" s="665"/>
      <c r="S1709" s="660"/>
      <c r="T1709" s="660" t="str">
        <f t="shared" si="157"/>
        <v/>
      </c>
      <c r="U1709" s="660" t="str">
        <f t="shared" si="158"/>
        <v/>
      </c>
      <c r="V1709" s="660" t="str">
        <f t="shared" si="159"/>
        <v/>
      </c>
      <c r="W1709" s="660" t="str">
        <f t="shared" si="160"/>
        <v/>
      </c>
      <c r="X1709" s="660" t="str">
        <f t="shared" si="161"/>
        <v/>
      </c>
      <c r="Y1709" s="660" t="str">
        <f t="shared" si="162"/>
        <v/>
      </c>
    </row>
    <row r="1710" spans="1:25" ht="16" x14ac:dyDescent="0.2">
      <c r="A1710" s="679"/>
      <c r="B1710" s="679"/>
      <c r="C1710" s="679"/>
      <c r="D1710" s="679"/>
      <c r="E1710" s="665"/>
      <c r="F1710" s="665"/>
      <c r="S1710" s="660"/>
      <c r="T1710" s="660" t="str">
        <f t="shared" si="157"/>
        <v/>
      </c>
      <c r="U1710" s="660" t="str">
        <f t="shared" si="158"/>
        <v/>
      </c>
      <c r="V1710" s="660" t="str">
        <f t="shared" si="159"/>
        <v/>
      </c>
      <c r="W1710" s="660" t="str">
        <f t="shared" si="160"/>
        <v/>
      </c>
      <c r="X1710" s="660" t="str">
        <f t="shared" si="161"/>
        <v/>
      </c>
      <c r="Y1710" s="660" t="str">
        <f t="shared" si="162"/>
        <v/>
      </c>
    </row>
    <row r="1711" spans="1:25" ht="16" x14ac:dyDescent="0.2">
      <c r="A1711" s="679"/>
      <c r="B1711" s="679"/>
      <c r="C1711" s="679"/>
      <c r="D1711" s="679"/>
      <c r="E1711" s="665"/>
      <c r="F1711" s="665"/>
      <c r="S1711" s="660"/>
      <c r="T1711" s="660" t="str">
        <f t="shared" si="157"/>
        <v/>
      </c>
      <c r="U1711" s="660" t="str">
        <f t="shared" si="158"/>
        <v/>
      </c>
      <c r="V1711" s="660" t="str">
        <f t="shared" si="159"/>
        <v/>
      </c>
      <c r="W1711" s="660" t="str">
        <f t="shared" si="160"/>
        <v/>
      </c>
      <c r="X1711" s="660" t="str">
        <f t="shared" si="161"/>
        <v/>
      </c>
      <c r="Y1711" s="660" t="str">
        <f t="shared" si="162"/>
        <v/>
      </c>
    </row>
    <row r="1712" spans="1:25" ht="16" x14ac:dyDescent="0.2">
      <c r="A1712" s="679"/>
      <c r="B1712" s="679"/>
      <c r="C1712" s="679"/>
      <c r="D1712" s="679"/>
      <c r="E1712" s="665"/>
      <c r="F1712" s="665"/>
      <c r="S1712" s="660"/>
      <c r="T1712" s="660" t="str">
        <f t="shared" si="157"/>
        <v/>
      </c>
      <c r="U1712" s="660" t="str">
        <f t="shared" si="158"/>
        <v/>
      </c>
      <c r="V1712" s="660" t="str">
        <f t="shared" si="159"/>
        <v/>
      </c>
      <c r="W1712" s="660" t="str">
        <f t="shared" si="160"/>
        <v/>
      </c>
      <c r="X1712" s="660" t="str">
        <f t="shared" si="161"/>
        <v/>
      </c>
      <c r="Y1712" s="660" t="str">
        <f t="shared" si="162"/>
        <v/>
      </c>
    </row>
    <row r="1713" spans="1:25" ht="16" x14ac:dyDescent="0.2">
      <c r="A1713" s="679"/>
      <c r="B1713" s="679"/>
      <c r="C1713" s="679"/>
      <c r="D1713" s="679"/>
      <c r="E1713" s="665"/>
      <c r="F1713" s="665"/>
      <c r="S1713" s="660"/>
      <c r="T1713" s="660" t="str">
        <f t="shared" si="157"/>
        <v/>
      </c>
      <c r="U1713" s="660" t="str">
        <f t="shared" si="158"/>
        <v/>
      </c>
      <c r="V1713" s="660" t="str">
        <f t="shared" si="159"/>
        <v/>
      </c>
      <c r="W1713" s="660" t="str">
        <f t="shared" si="160"/>
        <v/>
      </c>
      <c r="X1713" s="660" t="str">
        <f t="shared" si="161"/>
        <v/>
      </c>
      <c r="Y1713" s="660" t="str">
        <f t="shared" si="162"/>
        <v/>
      </c>
    </row>
    <row r="1714" spans="1:25" ht="16" x14ac:dyDescent="0.2">
      <c r="A1714" s="679"/>
      <c r="B1714" s="679"/>
      <c r="C1714" s="679"/>
      <c r="D1714" s="679"/>
      <c r="E1714" s="665"/>
      <c r="F1714" s="665"/>
      <c r="S1714" s="660"/>
      <c r="T1714" s="660" t="str">
        <f t="shared" si="157"/>
        <v/>
      </c>
      <c r="U1714" s="660" t="str">
        <f t="shared" si="158"/>
        <v/>
      </c>
      <c r="V1714" s="660" t="str">
        <f t="shared" si="159"/>
        <v/>
      </c>
      <c r="W1714" s="660" t="str">
        <f t="shared" si="160"/>
        <v/>
      </c>
      <c r="X1714" s="660" t="str">
        <f t="shared" si="161"/>
        <v/>
      </c>
      <c r="Y1714" s="660" t="str">
        <f t="shared" si="162"/>
        <v/>
      </c>
    </row>
    <row r="1715" spans="1:25" ht="16" x14ac:dyDescent="0.2">
      <c r="A1715" s="679"/>
      <c r="B1715" s="679"/>
      <c r="C1715" s="679"/>
      <c r="D1715" s="679"/>
      <c r="E1715" s="665"/>
      <c r="F1715" s="665"/>
      <c r="S1715" s="660"/>
      <c r="T1715" s="660" t="str">
        <f t="shared" si="157"/>
        <v/>
      </c>
      <c r="U1715" s="660" t="str">
        <f t="shared" si="158"/>
        <v/>
      </c>
      <c r="V1715" s="660" t="str">
        <f t="shared" si="159"/>
        <v/>
      </c>
      <c r="W1715" s="660" t="str">
        <f t="shared" si="160"/>
        <v/>
      </c>
      <c r="X1715" s="660" t="str">
        <f t="shared" si="161"/>
        <v/>
      </c>
      <c r="Y1715" s="660" t="str">
        <f t="shared" si="162"/>
        <v/>
      </c>
    </row>
    <row r="1716" spans="1:25" ht="16" x14ac:dyDescent="0.2">
      <c r="A1716" s="679"/>
      <c r="B1716" s="679"/>
      <c r="C1716" s="679"/>
      <c r="D1716" s="679"/>
      <c r="E1716" s="665"/>
      <c r="F1716" s="665"/>
      <c r="S1716" s="660"/>
      <c r="T1716" s="660" t="str">
        <f t="shared" si="157"/>
        <v/>
      </c>
      <c r="U1716" s="660" t="str">
        <f t="shared" si="158"/>
        <v/>
      </c>
      <c r="V1716" s="660" t="str">
        <f t="shared" si="159"/>
        <v/>
      </c>
      <c r="W1716" s="660" t="str">
        <f t="shared" si="160"/>
        <v/>
      </c>
      <c r="X1716" s="660" t="str">
        <f t="shared" si="161"/>
        <v/>
      </c>
      <c r="Y1716" s="660" t="str">
        <f t="shared" si="162"/>
        <v/>
      </c>
    </row>
    <row r="1717" spans="1:25" ht="16" x14ac:dyDescent="0.2">
      <c r="A1717" s="679"/>
      <c r="B1717" s="679"/>
      <c r="C1717" s="679"/>
      <c r="D1717" s="679"/>
      <c r="E1717" s="665"/>
      <c r="F1717" s="665"/>
      <c r="S1717" s="660"/>
      <c r="T1717" s="660" t="str">
        <f t="shared" si="157"/>
        <v/>
      </c>
      <c r="U1717" s="660" t="str">
        <f t="shared" si="158"/>
        <v/>
      </c>
      <c r="V1717" s="660" t="str">
        <f t="shared" si="159"/>
        <v/>
      </c>
      <c r="W1717" s="660" t="str">
        <f t="shared" si="160"/>
        <v/>
      </c>
      <c r="X1717" s="660" t="str">
        <f t="shared" si="161"/>
        <v/>
      </c>
      <c r="Y1717" s="660" t="str">
        <f t="shared" si="162"/>
        <v/>
      </c>
    </row>
    <row r="1718" spans="1:25" ht="16" x14ac:dyDescent="0.2">
      <c r="A1718" s="679"/>
      <c r="B1718" s="679"/>
      <c r="C1718" s="679"/>
      <c r="D1718" s="679"/>
      <c r="E1718" s="665"/>
      <c r="F1718" s="665"/>
      <c r="S1718" s="660"/>
      <c r="T1718" s="660" t="str">
        <f t="shared" si="157"/>
        <v/>
      </c>
      <c r="U1718" s="660" t="str">
        <f t="shared" si="158"/>
        <v/>
      </c>
      <c r="V1718" s="660" t="str">
        <f t="shared" si="159"/>
        <v/>
      </c>
      <c r="W1718" s="660" t="str">
        <f t="shared" si="160"/>
        <v/>
      </c>
      <c r="X1718" s="660" t="str">
        <f t="shared" si="161"/>
        <v/>
      </c>
      <c r="Y1718" s="660" t="str">
        <f t="shared" si="162"/>
        <v/>
      </c>
    </row>
    <row r="1719" spans="1:25" ht="16" x14ac:dyDescent="0.2">
      <c r="A1719" s="679"/>
      <c r="B1719" s="679"/>
      <c r="C1719" s="679"/>
      <c r="D1719" s="679"/>
      <c r="E1719" s="665"/>
      <c r="F1719" s="665"/>
      <c r="S1719" s="660"/>
      <c r="T1719" s="660" t="str">
        <f t="shared" si="157"/>
        <v/>
      </c>
      <c r="U1719" s="660" t="str">
        <f t="shared" si="158"/>
        <v/>
      </c>
      <c r="V1719" s="660" t="str">
        <f t="shared" si="159"/>
        <v/>
      </c>
      <c r="W1719" s="660" t="str">
        <f t="shared" si="160"/>
        <v/>
      </c>
      <c r="X1719" s="660" t="str">
        <f t="shared" si="161"/>
        <v/>
      </c>
      <c r="Y1719" s="660" t="str">
        <f t="shared" si="162"/>
        <v/>
      </c>
    </row>
    <row r="1720" spans="1:25" ht="16" x14ac:dyDescent="0.2">
      <c r="A1720" s="679"/>
      <c r="B1720" s="679"/>
      <c r="C1720" s="679"/>
      <c r="D1720" s="679"/>
      <c r="E1720" s="665"/>
      <c r="F1720" s="665"/>
      <c r="S1720" s="660"/>
      <c r="T1720" s="660" t="str">
        <f t="shared" si="157"/>
        <v/>
      </c>
      <c r="U1720" s="660" t="str">
        <f t="shared" si="158"/>
        <v/>
      </c>
      <c r="V1720" s="660" t="str">
        <f t="shared" si="159"/>
        <v/>
      </c>
      <c r="W1720" s="660" t="str">
        <f t="shared" si="160"/>
        <v/>
      </c>
      <c r="X1720" s="660" t="str">
        <f t="shared" si="161"/>
        <v/>
      </c>
      <c r="Y1720" s="660" t="str">
        <f t="shared" si="162"/>
        <v/>
      </c>
    </row>
    <row r="1721" spans="1:25" ht="16" x14ac:dyDescent="0.2">
      <c r="A1721" s="679"/>
      <c r="B1721" s="679"/>
      <c r="C1721" s="679"/>
      <c r="D1721" s="679"/>
      <c r="E1721" s="665"/>
      <c r="F1721" s="665"/>
      <c r="S1721" s="660"/>
      <c r="T1721" s="660" t="str">
        <f t="shared" si="157"/>
        <v/>
      </c>
      <c r="U1721" s="660" t="str">
        <f t="shared" si="158"/>
        <v/>
      </c>
      <c r="V1721" s="660" t="str">
        <f t="shared" si="159"/>
        <v/>
      </c>
      <c r="W1721" s="660" t="str">
        <f t="shared" si="160"/>
        <v/>
      </c>
      <c r="X1721" s="660" t="str">
        <f t="shared" si="161"/>
        <v/>
      </c>
      <c r="Y1721" s="660" t="str">
        <f t="shared" si="162"/>
        <v/>
      </c>
    </row>
    <row r="1722" spans="1:25" ht="16" x14ac:dyDescent="0.2">
      <c r="A1722" s="679"/>
      <c r="B1722" s="679"/>
      <c r="C1722" s="679"/>
      <c r="D1722" s="679"/>
      <c r="E1722" s="665"/>
      <c r="F1722" s="665"/>
      <c r="S1722" s="660"/>
      <c r="T1722" s="660" t="str">
        <f t="shared" si="157"/>
        <v/>
      </c>
      <c r="U1722" s="660" t="str">
        <f t="shared" si="158"/>
        <v/>
      </c>
      <c r="V1722" s="660" t="str">
        <f t="shared" si="159"/>
        <v/>
      </c>
      <c r="W1722" s="660" t="str">
        <f t="shared" si="160"/>
        <v/>
      </c>
      <c r="X1722" s="660" t="str">
        <f t="shared" si="161"/>
        <v/>
      </c>
      <c r="Y1722" s="660" t="str">
        <f t="shared" si="162"/>
        <v/>
      </c>
    </row>
    <row r="1723" spans="1:25" ht="16" x14ac:dyDescent="0.2">
      <c r="A1723" s="679"/>
      <c r="B1723" s="679"/>
      <c r="C1723" s="679"/>
      <c r="D1723" s="679"/>
      <c r="E1723" s="665"/>
      <c r="F1723" s="665"/>
      <c r="S1723" s="660"/>
      <c r="T1723" s="660" t="str">
        <f t="shared" si="157"/>
        <v/>
      </c>
      <c r="U1723" s="660" t="str">
        <f t="shared" si="158"/>
        <v/>
      </c>
      <c r="V1723" s="660" t="str">
        <f t="shared" si="159"/>
        <v/>
      </c>
      <c r="W1723" s="660" t="str">
        <f t="shared" si="160"/>
        <v/>
      </c>
      <c r="X1723" s="660" t="str">
        <f t="shared" si="161"/>
        <v/>
      </c>
      <c r="Y1723" s="660" t="str">
        <f t="shared" si="162"/>
        <v/>
      </c>
    </row>
    <row r="1724" spans="1:25" ht="16" x14ac:dyDescent="0.2">
      <c r="A1724" s="679"/>
      <c r="B1724" s="679"/>
      <c r="C1724" s="679"/>
      <c r="D1724" s="679"/>
      <c r="E1724" s="665"/>
      <c r="F1724" s="665"/>
      <c r="S1724" s="660"/>
      <c r="T1724" s="660" t="str">
        <f t="shared" si="157"/>
        <v/>
      </c>
      <c r="U1724" s="660" t="str">
        <f t="shared" si="158"/>
        <v/>
      </c>
      <c r="V1724" s="660" t="str">
        <f t="shared" si="159"/>
        <v/>
      </c>
      <c r="W1724" s="660" t="str">
        <f t="shared" si="160"/>
        <v/>
      </c>
      <c r="X1724" s="660" t="str">
        <f t="shared" si="161"/>
        <v/>
      </c>
      <c r="Y1724" s="660" t="str">
        <f t="shared" si="162"/>
        <v/>
      </c>
    </row>
    <row r="1725" spans="1:25" ht="16" x14ac:dyDescent="0.2">
      <c r="A1725" s="679"/>
      <c r="B1725" s="679"/>
      <c r="C1725" s="679"/>
      <c r="D1725" s="679"/>
      <c r="E1725" s="665"/>
      <c r="F1725" s="665"/>
      <c r="S1725" s="660"/>
      <c r="T1725" s="660" t="str">
        <f t="shared" si="157"/>
        <v/>
      </c>
      <c r="U1725" s="660" t="str">
        <f t="shared" si="158"/>
        <v/>
      </c>
      <c r="V1725" s="660" t="str">
        <f t="shared" si="159"/>
        <v/>
      </c>
      <c r="W1725" s="660" t="str">
        <f t="shared" si="160"/>
        <v/>
      </c>
      <c r="X1725" s="660" t="str">
        <f t="shared" si="161"/>
        <v/>
      </c>
      <c r="Y1725" s="660" t="str">
        <f t="shared" si="162"/>
        <v/>
      </c>
    </row>
    <row r="1726" spans="1:25" ht="16" x14ac:dyDescent="0.2">
      <c r="A1726" s="679"/>
      <c r="B1726" s="679"/>
      <c r="C1726" s="679"/>
      <c r="D1726" s="679"/>
      <c r="E1726" s="665"/>
      <c r="F1726" s="665"/>
      <c r="S1726" s="660"/>
      <c r="T1726" s="660" t="str">
        <f t="shared" si="157"/>
        <v/>
      </c>
      <c r="U1726" s="660" t="str">
        <f t="shared" si="158"/>
        <v/>
      </c>
      <c r="V1726" s="660" t="str">
        <f t="shared" si="159"/>
        <v/>
      </c>
      <c r="W1726" s="660" t="str">
        <f t="shared" si="160"/>
        <v/>
      </c>
      <c r="X1726" s="660" t="str">
        <f t="shared" si="161"/>
        <v/>
      </c>
      <c r="Y1726" s="660" t="str">
        <f t="shared" si="162"/>
        <v/>
      </c>
    </row>
    <row r="1727" spans="1:25" ht="16" x14ac:dyDescent="0.2">
      <c r="A1727" s="679"/>
      <c r="B1727" s="679"/>
      <c r="C1727" s="679"/>
      <c r="D1727" s="679"/>
      <c r="E1727" s="665"/>
      <c r="F1727" s="665"/>
      <c r="S1727" s="660"/>
      <c r="T1727" s="660" t="str">
        <f t="shared" si="157"/>
        <v/>
      </c>
      <c r="U1727" s="660" t="str">
        <f t="shared" si="158"/>
        <v/>
      </c>
      <c r="V1727" s="660" t="str">
        <f t="shared" si="159"/>
        <v/>
      </c>
      <c r="W1727" s="660" t="str">
        <f t="shared" si="160"/>
        <v/>
      </c>
      <c r="X1727" s="660" t="str">
        <f t="shared" si="161"/>
        <v/>
      </c>
      <c r="Y1727" s="660" t="str">
        <f t="shared" si="162"/>
        <v/>
      </c>
    </row>
    <row r="1728" spans="1:25" ht="16" x14ac:dyDescent="0.2">
      <c r="A1728" s="679"/>
      <c r="B1728" s="679"/>
      <c r="C1728" s="679"/>
      <c r="D1728" s="679"/>
      <c r="E1728" s="665"/>
      <c r="F1728" s="665"/>
      <c r="S1728" s="660"/>
      <c r="T1728" s="660" t="str">
        <f t="shared" si="157"/>
        <v/>
      </c>
      <c r="U1728" s="660" t="str">
        <f t="shared" si="158"/>
        <v/>
      </c>
      <c r="V1728" s="660" t="str">
        <f t="shared" si="159"/>
        <v/>
      </c>
      <c r="W1728" s="660" t="str">
        <f t="shared" si="160"/>
        <v/>
      </c>
      <c r="X1728" s="660" t="str">
        <f t="shared" si="161"/>
        <v/>
      </c>
      <c r="Y1728" s="660" t="str">
        <f t="shared" si="162"/>
        <v/>
      </c>
    </row>
    <row r="1729" spans="1:25" ht="16" x14ac:dyDescent="0.2">
      <c r="A1729" s="679"/>
      <c r="B1729" s="679"/>
      <c r="C1729" s="679"/>
      <c r="D1729" s="679"/>
      <c r="E1729" s="665"/>
      <c r="F1729" s="665"/>
      <c r="S1729" s="660"/>
      <c r="T1729" s="660" t="str">
        <f t="shared" si="157"/>
        <v/>
      </c>
      <c r="U1729" s="660" t="str">
        <f t="shared" si="158"/>
        <v/>
      </c>
      <c r="V1729" s="660" t="str">
        <f t="shared" si="159"/>
        <v/>
      </c>
      <c r="W1729" s="660" t="str">
        <f t="shared" si="160"/>
        <v/>
      </c>
      <c r="X1729" s="660" t="str">
        <f t="shared" si="161"/>
        <v/>
      </c>
      <c r="Y1729" s="660" t="str">
        <f t="shared" si="162"/>
        <v/>
      </c>
    </row>
    <row r="1730" spans="1:25" ht="16" x14ac:dyDescent="0.2">
      <c r="A1730" s="679"/>
      <c r="B1730" s="679"/>
      <c r="C1730" s="679"/>
      <c r="D1730" s="679"/>
      <c r="E1730" s="665"/>
      <c r="F1730" s="665"/>
      <c r="S1730" s="660"/>
      <c r="T1730" s="660" t="str">
        <f t="shared" si="157"/>
        <v/>
      </c>
      <c r="U1730" s="660" t="str">
        <f t="shared" si="158"/>
        <v/>
      </c>
      <c r="V1730" s="660" t="str">
        <f t="shared" si="159"/>
        <v/>
      </c>
      <c r="W1730" s="660" t="str">
        <f t="shared" si="160"/>
        <v/>
      </c>
      <c r="X1730" s="660" t="str">
        <f t="shared" si="161"/>
        <v/>
      </c>
      <c r="Y1730" s="660" t="str">
        <f t="shared" si="162"/>
        <v/>
      </c>
    </row>
    <row r="1731" spans="1:25" ht="16" x14ac:dyDescent="0.2">
      <c r="A1731" s="679"/>
      <c r="B1731" s="679"/>
      <c r="C1731" s="679"/>
      <c r="D1731" s="679"/>
      <c r="E1731" s="665"/>
      <c r="F1731" s="665"/>
      <c r="S1731" s="660"/>
      <c r="T1731" s="660" t="str">
        <f t="shared" si="157"/>
        <v/>
      </c>
      <c r="U1731" s="660" t="str">
        <f t="shared" si="158"/>
        <v/>
      </c>
      <c r="V1731" s="660" t="str">
        <f t="shared" si="159"/>
        <v/>
      </c>
      <c r="W1731" s="660" t="str">
        <f t="shared" si="160"/>
        <v/>
      </c>
      <c r="X1731" s="660" t="str">
        <f t="shared" si="161"/>
        <v/>
      </c>
      <c r="Y1731" s="660" t="str">
        <f t="shared" si="162"/>
        <v/>
      </c>
    </row>
    <row r="1732" spans="1:25" ht="16" x14ac:dyDescent="0.2">
      <c r="A1732" s="679"/>
      <c r="B1732" s="679"/>
      <c r="C1732" s="679"/>
      <c r="D1732" s="679"/>
      <c r="E1732" s="665"/>
      <c r="F1732" s="665"/>
      <c r="S1732" s="660"/>
      <c r="T1732" s="660" t="str">
        <f t="shared" ref="T1732:T1795" si="163">IF(LEN($A1732)&gt;=2,LEFT($A1732,6),"")</f>
        <v/>
      </c>
      <c r="U1732" s="660" t="str">
        <f t="shared" ref="U1732:U1795" si="164">IF(LEN($A1732)&gt;=2,LEFT($A1732,5),"")</f>
        <v/>
      </c>
      <c r="V1732" s="660" t="str">
        <f t="shared" ref="V1732:V1795" si="165">IF(LEN($A1732)&gt;=2,LEFT($A1732,4),"")</f>
        <v/>
      </c>
      <c r="W1732" s="660" t="str">
        <f t="shared" ref="W1732:W1795" si="166">IF(LEN($A1732)&gt;=2,LEFT($A1732,3),"")</f>
        <v/>
      </c>
      <c r="X1732" s="660" t="str">
        <f t="shared" ref="X1732:X1795" si="167">IF(LEN($A1732)&gt;=2,LEFT($A1732,2),"")</f>
        <v/>
      </c>
      <c r="Y1732" s="660" t="str">
        <f t="shared" ref="Y1732:Y1795" si="168">IF(LEN($A1732)&gt;=2,LEFT($A1732,1),"")</f>
        <v/>
      </c>
    </row>
    <row r="1733" spans="1:25" ht="16" x14ac:dyDescent="0.2">
      <c r="A1733" s="679"/>
      <c r="B1733" s="679"/>
      <c r="C1733" s="679"/>
      <c r="D1733" s="679"/>
      <c r="E1733" s="665"/>
      <c r="F1733" s="665"/>
      <c r="S1733" s="660"/>
      <c r="T1733" s="660" t="str">
        <f t="shared" si="163"/>
        <v/>
      </c>
      <c r="U1733" s="660" t="str">
        <f t="shared" si="164"/>
        <v/>
      </c>
      <c r="V1733" s="660" t="str">
        <f t="shared" si="165"/>
        <v/>
      </c>
      <c r="W1733" s="660" t="str">
        <f t="shared" si="166"/>
        <v/>
      </c>
      <c r="X1733" s="660" t="str">
        <f t="shared" si="167"/>
        <v/>
      </c>
      <c r="Y1733" s="660" t="str">
        <f t="shared" si="168"/>
        <v/>
      </c>
    </row>
    <row r="1734" spans="1:25" ht="16" x14ac:dyDescent="0.2">
      <c r="A1734" s="679"/>
      <c r="B1734" s="679"/>
      <c r="C1734" s="679"/>
      <c r="D1734" s="679"/>
      <c r="E1734" s="665"/>
      <c r="F1734" s="665"/>
      <c r="S1734" s="660"/>
      <c r="T1734" s="660" t="str">
        <f t="shared" si="163"/>
        <v/>
      </c>
      <c r="U1734" s="660" t="str">
        <f t="shared" si="164"/>
        <v/>
      </c>
      <c r="V1734" s="660" t="str">
        <f t="shared" si="165"/>
        <v/>
      </c>
      <c r="W1734" s="660" t="str">
        <f t="shared" si="166"/>
        <v/>
      </c>
      <c r="X1734" s="660" t="str">
        <f t="shared" si="167"/>
        <v/>
      </c>
      <c r="Y1734" s="660" t="str">
        <f t="shared" si="168"/>
        <v/>
      </c>
    </row>
    <row r="1735" spans="1:25" ht="16" x14ac:dyDescent="0.2">
      <c r="A1735" s="679"/>
      <c r="B1735" s="679"/>
      <c r="C1735" s="679"/>
      <c r="D1735" s="679"/>
      <c r="E1735" s="665"/>
      <c r="F1735" s="665"/>
      <c r="S1735" s="660"/>
      <c r="T1735" s="660" t="str">
        <f t="shared" si="163"/>
        <v/>
      </c>
      <c r="U1735" s="660" t="str">
        <f t="shared" si="164"/>
        <v/>
      </c>
      <c r="V1735" s="660" t="str">
        <f t="shared" si="165"/>
        <v/>
      </c>
      <c r="W1735" s="660" t="str">
        <f t="shared" si="166"/>
        <v/>
      </c>
      <c r="X1735" s="660" t="str">
        <f t="shared" si="167"/>
        <v/>
      </c>
      <c r="Y1735" s="660" t="str">
        <f t="shared" si="168"/>
        <v/>
      </c>
    </row>
    <row r="1736" spans="1:25" ht="16" x14ac:dyDescent="0.2">
      <c r="A1736" s="679"/>
      <c r="B1736" s="679"/>
      <c r="C1736" s="679"/>
      <c r="D1736" s="679"/>
      <c r="E1736" s="665"/>
      <c r="F1736" s="665"/>
      <c r="S1736" s="660"/>
      <c r="T1736" s="660" t="str">
        <f t="shared" si="163"/>
        <v/>
      </c>
      <c r="U1736" s="660" t="str">
        <f t="shared" si="164"/>
        <v/>
      </c>
      <c r="V1736" s="660" t="str">
        <f t="shared" si="165"/>
        <v/>
      </c>
      <c r="W1736" s="660" t="str">
        <f t="shared" si="166"/>
        <v/>
      </c>
      <c r="X1736" s="660" t="str">
        <f t="shared" si="167"/>
        <v/>
      </c>
      <c r="Y1736" s="660" t="str">
        <f t="shared" si="168"/>
        <v/>
      </c>
    </row>
    <row r="1737" spans="1:25" ht="16" x14ac:dyDescent="0.2">
      <c r="A1737" s="679"/>
      <c r="B1737" s="679"/>
      <c r="C1737" s="679"/>
      <c r="D1737" s="679"/>
      <c r="E1737" s="665"/>
      <c r="F1737" s="665"/>
      <c r="S1737" s="660"/>
      <c r="T1737" s="660" t="str">
        <f t="shared" si="163"/>
        <v/>
      </c>
      <c r="U1737" s="660" t="str">
        <f t="shared" si="164"/>
        <v/>
      </c>
      <c r="V1737" s="660" t="str">
        <f t="shared" si="165"/>
        <v/>
      </c>
      <c r="W1737" s="660" t="str">
        <f t="shared" si="166"/>
        <v/>
      </c>
      <c r="X1737" s="660" t="str">
        <f t="shared" si="167"/>
        <v/>
      </c>
      <c r="Y1737" s="660" t="str">
        <f t="shared" si="168"/>
        <v/>
      </c>
    </row>
    <row r="1738" spans="1:25" ht="16" x14ac:dyDescent="0.2">
      <c r="A1738" s="679"/>
      <c r="B1738" s="679"/>
      <c r="C1738" s="679"/>
      <c r="D1738" s="679"/>
      <c r="E1738" s="665"/>
      <c r="F1738" s="665"/>
      <c r="S1738" s="660"/>
      <c r="T1738" s="660" t="str">
        <f t="shared" si="163"/>
        <v/>
      </c>
      <c r="U1738" s="660" t="str">
        <f t="shared" si="164"/>
        <v/>
      </c>
      <c r="V1738" s="660" t="str">
        <f t="shared" si="165"/>
        <v/>
      </c>
      <c r="W1738" s="660" t="str">
        <f t="shared" si="166"/>
        <v/>
      </c>
      <c r="X1738" s="660" t="str">
        <f t="shared" si="167"/>
        <v/>
      </c>
      <c r="Y1738" s="660" t="str">
        <f t="shared" si="168"/>
        <v/>
      </c>
    </row>
    <row r="1739" spans="1:25" ht="16" x14ac:dyDescent="0.2">
      <c r="A1739" s="679"/>
      <c r="B1739" s="679"/>
      <c r="C1739" s="679"/>
      <c r="D1739" s="679"/>
      <c r="E1739" s="665"/>
      <c r="F1739" s="665"/>
      <c r="S1739" s="660"/>
      <c r="T1739" s="660" t="str">
        <f t="shared" si="163"/>
        <v/>
      </c>
      <c r="U1739" s="660" t="str">
        <f t="shared" si="164"/>
        <v/>
      </c>
      <c r="V1739" s="660" t="str">
        <f t="shared" si="165"/>
        <v/>
      </c>
      <c r="W1739" s="660" t="str">
        <f t="shared" si="166"/>
        <v/>
      </c>
      <c r="X1739" s="660" t="str">
        <f t="shared" si="167"/>
        <v/>
      </c>
      <c r="Y1739" s="660" t="str">
        <f t="shared" si="168"/>
        <v/>
      </c>
    </row>
    <row r="1740" spans="1:25" ht="16" x14ac:dyDescent="0.2">
      <c r="A1740" s="679"/>
      <c r="B1740" s="679"/>
      <c r="C1740" s="679"/>
      <c r="D1740" s="679"/>
      <c r="E1740" s="665"/>
      <c r="F1740" s="665"/>
      <c r="S1740" s="660"/>
      <c r="T1740" s="660" t="str">
        <f t="shared" si="163"/>
        <v/>
      </c>
      <c r="U1740" s="660" t="str">
        <f t="shared" si="164"/>
        <v/>
      </c>
      <c r="V1740" s="660" t="str">
        <f t="shared" si="165"/>
        <v/>
      </c>
      <c r="W1740" s="660" t="str">
        <f t="shared" si="166"/>
        <v/>
      </c>
      <c r="X1740" s="660" t="str">
        <f t="shared" si="167"/>
        <v/>
      </c>
      <c r="Y1740" s="660" t="str">
        <f t="shared" si="168"/>
        <v/>
      </c>
    </row>
    <row r="1741" spans="1:25" ht="16" x14ac:dyDescent="0.2">
      <c r="A1741" s="679"/>
      <c r="B1741" s="679"/>
      <c r="C1741" s="679"/>
      <c r="D1741" s="679"/>
      <c r="E1741" s="665"/>
      <c r="F1741" s="665"/>
      <c r="S1741" s="660"/>
      <c r="T1741" s="660" t="str">
        <f t="shared" si="163"/>
        <v/>
      </c>
      <c r="U1741" s="660" t="str">
        <f t="shared" si="164"/>
        <v/>
      </c>
      <c r="V1741" s="660" t="str">
        <f t="shared" si="165"/>
        <v/>
      </c>
      <c r="W1741" s="660" t="str">
        <f t="shared" si="166"/>
        <v/>
      </c>
      <c r="X1741" s="660" t="str">
        <f t="shared" si="167"/>
        <v/>
      </c>
      <c r="Y1741" s="660" t="str">
        <f t="shared" si="168"/>
        <v/>
      </c>
    </row>
    <row r="1742" spans="1:25" ht="16" x14ac:dyDescent="0.2">
      <c r="A1742" s="679"/>
      <c r="B1742" s="679"/>
      <c r="C1742" s="679"/>
      <c r="D1742" s="679"/>
      <c r="E1742" s="665"/>
      <c r="F1742" s="665"/>
      <c r="S1742" s="660"/>
      <c r="T1742" s="660" t="str">
        <f t="shared" si="163"/>
        <v/>
      </c>
      <c r="U1742" s="660" t="str">
        <f t="shared" si="164"/>
        <v/>
      </c>
      <c r="V1742" s="660" t="str">
        <f t="shared" si="165"/>
        <v/>
      </c>
      <c r="W1742" s="660" t="str">
        <f t="shared" si="166"/>
        <v/>
      </c>
      <c r="X1742" s="660" t="str">
        <f t="shared" si="167"/>
        <v/>
      </c>
      <c r="Y1742" s="660" t="str">
        <f t="shared" si="168"/>
        <v/>
      </c>
    </row>
    <row r="1743" spans="1:25" ht="16" x14ac:dyDescent="0.2">
      <c r="A1743" s="679"/>
      <c r="B1743" s="679"/>
      <c r="C1743" s="679"/>
      <c r="D1743" s="679"/>
      <c r="E1743" s="665"/>
      <c r="F1743" s="665"/>
      <c r="S1743" s="660"/>
      <c r="T1743" s="660" t="str">
        <f t="shared" si="163"/>
        <v/>
      </c>
      <c r="U1743" s="660" t="str">
        <f t="shared" si="164"/>
        <v/>
      </c>
      <c r="V1743" s="660" t="str">
        <f t="shared" si="165"/>
        <v/>
      </c>
      <c r="W1743" s="660" t="str">
        <f t="shared" si="166"/>
        <v/>
      </c>
      <c r="X1743" s="660" t="str">
        <f t="shared" si="167"/>
        <v/>
      </c>
      <c r="Y1743" s="660" t="str">
        <f t="shared" si="168"/>
        <v/>
      </c>
    </row>
    <row r="1744" spans="1:25" ht="16" x14ac:dyDescent="0.2">
      <c r="A1744" s="679"/>
      <c r="B1744" s="679"/>
      <c r="C1744" s="679"/>
      <c r="D1744" s="679"/>
      <c r="E1744" s="665"/>
      <c r="F1744" s="665"/>
      <c r="S1744" s="660"/>
      <c r="T1744" s="660" t="str">
        <f t="shared" si="163"/>
        <v/>
      </c>
      <c r="U1744" s="660" t="str">
        <f t="shared" si="164"/>
        <v/>
      </c>
      <c r="V1744" s="660" t="str">
        <f t="shared" si="165"/>
        <v/>
      </c>
      <c r="W1744" s="660" t="str">
        <f t="shared" si="166"/>
        <v/>
      </c>
      <c r="X1744" s="660" t="str">
        <f t="shared" si="167"/>
        <v/>
      </c>
      <c r="Y1744" s="660" t="str">
        <f t="shared" si="168"/>
        <v/>
      </c>
    </row>
    <row r="1745" spans="1:25" ht="16" x14ac:dyDescent="0.2">
      <c r="A1745" s="679"/>
      <c r="B1745" s="679"/>
      <c r="C1745" s="679"/>
      <c r="D1745" s="679"/>
      <c r="E1745" s="665"/>
      <c r="F1745" s="665"/>
      <c r="S1745" s="660"/>
      <c r="T1745" s="660" t="str">
        <f t="shared" si="163"/>
        <v/>
      </c>
      <c r="U1745" s="660" t="str">
        <f t="shared" si="164"/>
        <v/>
      </c>
      <c r="V1745" s="660" t="str">
        <f t="shared" si="165"/>
        <v/>
      </c>
      <c r="W1745" s="660" t="str">
        <f t="shared" si="166"/>
        <v/>
      </c>
      <c r="X1745" s="660" t="str">
        <f t="shared" si="167"/>
        <v/>
      </c>
      <c r="Y1745" s="660" t="str">
        <f t="shared" si="168"/>
        <v/>
      </c>
    </row>
    <row r="1746" spans="1:25" ht="16" x14ac:dyDescent="0.2">
      <c r="A1746" s="679"/>
      <c r="B1746" s="679"/>
      <c r="C1746" s="679"/>
      <c r="D1746" s="679"/>
      <c r="E1746" s="665"/>
      <c r="F1746" s="665"/>
      <c r="S1746" s="660"/>
      <c r="T1746" s="660" t="str">
        <f t="shared" si="163"/>
        <v/>
      </c>
      <c r="U1746" s="660" t="str">
        <f t="shared" si="164"/>
        <v/>
      </c>
      <c r="V1746" s="660" t="str">
        <f t="shared" si="165"/>
        <v/>
      </c>
      <c r="W1746" s="660" t="str">
        <f t="shared" si="166"/>
        <v/>
      </c>
      <c r="X1746" s="660" t="str">
        <f t="shared" si="167"/>
        <v/>
      </c>
      <c r="Y1746" s="660" t="str">
        <f t="shared" si="168"/>
        <v/>
      </c>
    </row>
    <row r="1747" spans="1:25" ht="16" x14ac:dyDescent="0.2">
      <c r="A1747" s="679"/>
      <c r="B1747" s="679"/>
      <c r="C1747" s="679"/>
      <c r="D1747" s="679"/>
      <c r="E1747" s="665"/>
      <c r="F1747" s="665"/>
      <c r="S1747" s="660"/>
      <c r="T1747" s="660" t="str">
        <f t="shared" si="163"/>
        <v/>
      </c>
      <c r="U1747" s="660" t="str">
        <f t="shared" si="164"/>
        <v/>
      </c>
      <c r="V1747" s="660" t="str">
        <f t="shared" si="165"/>
        <v/>
      </c>
      <c r="W1747" s="660" t="str">
        <f t="shared" si="166"/>
        <v/>
      </c>
      <c r="X1747" s="660" t="str">
        <f t="shared" si="167"/>
        <v/>
      </c>
      <c r="Y1747" s="660" t="str">
        <f t="shared" si="168"/>
        <v/>
      </c>
    </row>
    <row r="1748" spans="1:25" ht="16" x14ac:dyDescent="0.2">
      <c r="A1748" s="679"/>
      <c r="B1748" s="679"/>
      <c r="C1748" s="679"/>
      <c r="D1748" s="679"/>
      <c r="E1748" s="665"/>
      <c r="F1748" s="665"/>
      <c r="S1748" s="660"/>
      <c r="T1748" s="660" t="str">
        <f t="shared" si="163"/>
        <v/>
      </c>
      <c r="U1748" s="660" t="str">
        <f t="shared" si="164"/>
        <v/>
      </c>
      <c r="V1748" s="660" t="str">
        <f t="shared" si="165"/>
        <v/>
      </c>
      <c r="W1748" s="660" t="str">
        <f t="shared" si="166"/>
        <v/>
      </c>
      <c r="X1748" s="660" t="str">
        <f t="shared" si="167"/>
        <v/>
      </c>
      <c r="Y1748" s="660" t="str">
        <f t="shared" si="168"/>
        <v/>
      </c>
    </row>
    <row r="1749" spans="1:25" ht="16" x14ac:dyDescent="0.2">
      <c r="A1749" s="679"/>
      <c r="B1749" s="679"/>
      <c r="C1749" s="679"/>
      <c r="D1749" s="679"/>
      <c r="E1749" s="665"/>
      <c r="F1749" s="665"/>
      <c r="S1749" s="660"/>
      <c r="T1749" s="660" t="str">
        <f t="shared" si="163"/>
        <v/>
      </c>
      <c r="U1749" s="660" t="str">
        <f t="shared" si="164"/>
        <v/>
      </c>
      <c r="V1749" s="660" t="str">
        <f t="shared" si="165"/>
        <v/>
      </c>
      <c r="W1749" s="660" t="str">
        <f t="shared" si="166"/>
        <v/>
      </c>
      <c r="X1749" s="660" t="str">
        <f t="shared" si="167"/>
        <v/>
      </c>
      <c r="Y1749" s="660" t="str">
        <f t="shared" si="168"/>
        <v/>
      </c>
    </row>
    <row r="1750" spans="1:25" ht="16" x14ac:dyDescent="0.2">
      <c r="A1750" s="679"/>
      <c r="B1750" s="679"/>
      <c r="C1750" s="679"/>
      <c r="D1750" s="679"/>
      <c r="E1750" s="665"/>
      <c r="F1750" s="665"/>
      <c r="S1750" s="660"/>
      <c r="T1750" s="660" t="str">
        <f t="shared" si="163"/>
        <v/>
      </c>
      <c r="U1750" s="660" t="str">
        <f t="shared" si="164"/>
        <v/>
      </c>
      <c r="V1750" s="660" t="str">
        <f t="shared" si="165"/>
        <v/>
      </c>
      <c r="W1750" s="660" t="str">
        <f t="shared" si="166"/>
        <v/>
      </c>
      <c r="X1750" s="660" t="str">
        <f t="shared" si="167"/>
        <v/>
      </c>
      <c r="Y1750" s="660" t="str">
        <f t="shared" si="168"/>
        <v/>
      </c>
    </row>
    <row r="1751" spans="1:25" ht="16" x14ac:dyDescent="0.2">
      <c r="A1751" s="679"/>
      <c r="B1751" s="679"/>
      <c r="C1751" s="679"/>
      <c r="D1751" s="679"/>
      <c r="E1751" s="665"/>
      <c r="F1751" s="665"/>
      <c r="S1751" s="660"/>
      <c r="T1751" s="660" t="str">
        <f t="shared" si="163"/>
        <v/>
      </c>
      <c r="U1751" s="660" t="str">
        <f t="shared" si="164"/>
        <v/>
      </c>
      <c r="V1751" s="660" t="str">
        <f t="shared" si="165"/>
        <v/>
      </c>
      <c r="W1751" s="660" t="str">
        <f t="shared" si="166"/>
        <v/>
      </c>
      <c r="X1751" s="660" t="str">
        <f t="shared" si="167"/>
        <v/>
      </c>
      <c r="Y1751" s="660" t="str">
        <f t="shared" si="168"/>
        <v/>
      </c>
    </row>
    <row r="1752" spans="1:25" ht="16" x14ac:dyDescent="0.2">
      <c r="A1752" s="679"/>
      <c r="B1752" s="679"/>
      <c r="C1752" s="679"/>
      <c r="D1752" s="679"/>
      <c r="E1752" s="665"/>
      <c r="F1752" s="665"/>
      <c r="S1752" s="660"/>
      <c r="T1752" s="660" t="str">
        <f t="shared" si="163"/>
        <v/>
      </c>
      <c r="U1752" s="660" t="str">
        <f t="shared" si="164"/>
        <v/>
      </c>
      <c r="V1752" s="660" t="str">
        <f t="shared" si="165"/>
        <v/>
      </c>
      <c r="W1752" s="660" t="str">
        <f t="shared" si="166"/>
        <v/>
      </c>
      <c r="X1752" s="660" t="str">
        <f t="shared" si="167"/>
        <v/>
      </c>
      <c r="Y1752" s="660" t="str">
        <f t="shared" si="168"/>
        <v/>
      </c>
    </row>
    <row r="1753" spans="1:25" ht="16" x14ac:dyDescent="0.2">
      <c r="A1753" s="679"/>
      <c r="B1753" s="679"/>
      <c r="C1753" s="679"/>
      <c r="D1753" s="679"/>
      <c r="E1753" s="665"/>
      <c r="F1753" s="665"/>
      <c r="S1753" s="660"/>
      <c r="T1753" s="660" t="str">
        <f t="shared" si="163"/>
        <v/>
      </c>
      <c r="U1753" s="660" t="str">
        <f t="shared" si="164"/>
        <v/>
      </c>
      <c r="V1753" s="660" t="str">
        <f t="shared" si="165"/>
        <v/>
      </c>
      <c r="W1753" s="660" t="str">
        <f t="shared" si="166"/>
        <v/>
      </c>
      <c r="X1753" s="660" t="str">
        <f t="shared" si="167"/>
        <v/>
      </c>
      <c r="Y1753" s="660" t="str">
        <f t="shared" si="168"/>
        <v/>
      </c>
    </row>
    <row r="1754" spans="1:25" ht="16" x14ac:dyDescent="0.2">
      <c r="A1754" s="679"/>
      <c r="B1754" s="679"/>
      <c r="C1754" s="679"/>
      <c r="D1754" s="679"/>
      <c r="E1754" s="665"/>
      <c r="F1754" s="665"/>
      <c r="S1754" s="660"/>
      <c r="T1754" s="660" t="str">
        <f t="shared" si="163"/>
        <v/>
      </c>
      <c r="U1754" s="660" t="str">
        <f t="shared" si="164"/>
        <v/>
      </c>
      <c r="V1754" s="660" t="str">
        <f t="shared" si="165"/>
        <v/>
      </c>
      <c r="W1754" s="660" t="str">
        <f t="shared" si="166"/>
        <v/>
      </c>
      <c r="X1754" s="660" t="str">
        <f t="shared" si="167"/>
        <v/>
      </c>
      <c r="Y1754" s="660" t="str">
        <f t="shared" si="168"/>
        <v/>
      </c>
    </row>
    <row r="1755" spans="1:25" ht="16" x14ac:dyDescent="0.2">
      <c r="A1755" s="679"/>
      <c r="B1755" s="679"/>
      <c r="C1755" s="679"/>
      <c r="D1755" s="679"/>
      <c r="E1755" s="665"/>
      <c r="F1755" s="665"/>
      <c r="S1755" s="660"/>
      <c r="T1755" s="660" t="str">
        <f t="shared" si="163"/>
        <v/>
      </c>
      <c r="U1755" s="660" t="str">
        <f t="shared" si="164"/>
        <v/>
      </c>
      <c r="V1755" s="660" t="str">
        <f t="shared" si="165"/>
        <v/>
      </c>
      <c r="W1755" s="660" t="str">
        <f t="shared" si="166"/>
        <v/>
      </c>
      <c r="X1755" s="660" t="str">
        <f t="shared" si="167"/>
        <v/>
      </c>
      <c r="Y1755" s="660" t="str">
        <f t="shared" si="168"/>
        <v/>
      </c>
    </row>
    <row r="1756" spans="1:25" ht="16" x14ac:dyDescent="0.2">
      <c r="A1756" s="679"/>
      <c r="B1756" s="679"/>
      <c r="C1756" s="679"/>
      <c r="D1756" s="679"/>
      <c r="E1756" s="665"/>
      <c r="F1756" s="665"/>
      <c r="S1756" s="660"/>
      <c r="T1756" s="660" t="str">
        <f t="shared" si="163"/>
        <v/>
      </c>
      <c r="U1756" s="660" t="str">
        <f t="shared" si="164"/>
        <v/>
      </c>
      <c r="V1756" s="660" t="str">
        <f t="shared" si="165"/>
        <v/>
      </c>
      <c r="W1756" s="660" t="str">
        <f t="shared" si="166"/>
        <v/>
      </c>
      <c r="X1756" s="660" t="str">
        <f t="shared" si="167"/>
        <v/>
      </c>
      <c r="Y1756" s="660" t="str">
        <f t="shared" si="168"/>
        <v/>
      </c>
    </row>
    <row r="1757" spans="1:25" ht="16" x14ac:dyDescent="0.2">
      <c r="A1757" s="679"/>
      <c r="B1757" s="679"/>
      <c r="C1757" s="679"/>
      <c r="D1757" s="679"/>
      <c r="E1757" s="665"/>
      <c r="F1757" s="665"/>
      <c r="S1757" s="660"/>
      <c r="T1757" s="660" t="str">
        <f t="shared" si="163"/>
        <v/>
      </c>
      <c r="U1757" s="660" t="str">
        <f t="shared" si="164"/>
        <v/>
      </c>
      <c r="V1757" s="660" t="str">
        <f t="shared" si="165"/>
        <v/>
      </c>
      <c r="W1757" s="660" t="str">
        <f t="shared" si="166"/>
        <v/>
      </c>
      <c r="X1757" s="660" t="str">
        <f t="shared" si="167"/>
        <v/>
      </c>
      <c r="Y1757" s="660" t="str">
        <f t="shared" si="168"/>
        <v/>
      </c>
    </row>
    <row r="1758" spans="1:25" ht="16" x14ac:dyDescent="0.2">
      <c r="A1758" s="679"/>
      <c r="B1758" s="679"/>
      <c r="C1758" s="679"/>
      <c r="D1758" s="679"/>
      <c r="E1758" s="665"/>
      <c r="F1758" s="665"/>
      <c r="S1758" s="660"/>
      <c r="T1758" s="660" t="str">
        <f t="shared" si="163"/>
        <v/>
      </c>
      <c r="U1758" s="660" t="str">
        <f t="shared" si="164"/>
        <v/>
      </c>
      <c r="V1758" s="660" t="str">
        <f t="shared" si="165"/>
        <v/>
      </c>
      <c r="W1758" s="660" t="str">
        <f t="shared" si="166"/>
        <v/>
      </c>
      <c r="X1758" s="660" t="str">
        <f t="shared" si="167"/>
        <v/>
      </c>
      <c r="Y1758" s="660" t="str">
        <f t="shared" si="168"/>
        <v/>
      </c>
    </row>
    <row r="1759" spans="1:25" ht="16" x14ac:dyDescent="0.2">
      <c r="A1759" s="679"/>
      <c r="B1759" s="679"/>
      <c r="C1759" s="679"/>
      <c r="D1759" s="679"/>
      <c r="E1759" s="665"/>
      <c r="F1759" s="665"/>
      <c r="S1759" s="660"/>
      <c r="T1759" s="660" t="str">
        <f t="shared" si="163"/>
        <v/>
      </c>
      <c r="U1759" s="660" t="str">
        <f t="shared" si="164"/>
        <v/>
      </c>
      <c r="V1759" s="660" t="str">
        <f t="shared" si="165"/>
        <v/>
      </c>
      <c r="W1759" s="660" t="str">
        <f t="shared" si="166"/>
        <v/>
      </c>
      <c r="X1759" s="660" t="str">
        <f t="shared" si="167"/>
        <v/>
      </c>
      <c r="Y1759" s="660" t="str">
        <f t="shared" si="168"/>
        <v/>
      </c>
    </row>
    <row r="1760" spans="1:25" ht="16" x14ac:dyDescent="0.2">
      <c r="A1760" s="679"/>
      <c r="B1760" s="679"/>
      <c r="C1760" s="679"/>
      <c r="D1760" s="679"/>
      <c r="E1760" s="665"/>
      <c r="F1760" s="665"/>
      <c r="S1760" s="660"/>
      <c r="T1760" s="660" t="str">
        <f t="shared" si="163"/>
        <v/>
      </c>
      <c r="U1760" s="660" t="str">
        <f t="shared" si="164"/>
        <v/>
      </c>
      <c r="V1760" s="660" t="str">
        <f t="shared" si="165"/>
        <v/>
      </c>
      <c r="W1760" s="660" t="str">
        <f t="shared" si="166"/>
        <v/>
      </c>
      <c r="X1760" s="660" t="str">
        <f t="shared" si="167"/>
        <v/>
      </c>
      <c r="Y1760" s="660" t="str">
        <f t="shared" si="168"/>
        <v/>
      </c>
    </row>
    <row r="1761" spans="1:25" ht="16" x14ac:dyDescent="0.2">
      <c r="A1761" s="679"/>
      <c r="B1761" s="679"/>
      <c r="C1761" s="679"/>
      <c r="D1761" s="679"/>
      <c r="E1761" s="665"/>
      <c r="F1761" s="665"/>
      <c r="S1761" s="660"/>
      <c r="T1761" s="660" t="str">
        <f t="shared" si="163"/>
        <v/>
      </c>
      <c r="U1761" s="660" t="str">
        <f t="shared" si="164"/>
        <v/>
      </c>
      <c r="V1761" s="660" t="str">
        <f t="shared" si="165"/>
        <v/>
      </c>
      <c r="W1761" s="660" t="str">
        <f t="shared" si="166"/>
        <v/>
      </c>
      <c r="X1761" s="660" t="str">
        <f t="shared" si="167"/>
        <v/>
      </c>
      <c r="Y1761" s="660" t="str">
        <f t="shared" si="168"/>
        <v/>
      </c>
    </row>
    <row r="1762" spans="1:25" ht="16" x14ac:dyDescent="0.2">
      <c r="A1762" s="679"/>
      <c r="B1762" s="679"/>
      <c r="C1762" s="679"/>
      <c r="D1762" s="679"/>
      <c r="E1762" s="665"/>
      <c r="F1762" s="665"/>
      <c r="S1762" s="660"/>
      <c r="T1762" s="660" t="str">
        <f t="shared" si="163"/>
        <v/>
      </c>
      <c r="U1762" s="660" t="str">
        <f t="shared" si="164"/>
        <v/>
      </c>
      <c r="V1762" s="660" t="str">
        <f t="shared" si="165"/>
        <v/>
      </c>
      <c r="W1762" s="660" t="str">
        <f t="shared" si="166"/>
        <v/>
      </c>
      <c r="X1762" s="660" t="str">
        <f t="shared" si="167"/>
        <v/>
      </c>
      <c r="Y1762" s="660" t="str">
        <f t="shared" si="168"/>
        <v/>
      </c>
    </row>
    <row r="1763" spans="1:25" ht="16" x14ac:dyDescent="0.2">
      <c r="A1763" s="679"/>
      <c r="B1763" s="679"/>
      <c r="C1763" s="679"/>
      <c r="D1763" s="679"/>
      <c r="E1763" s="665"/>
      <c r="F1763" s="665"/>
      <c r="S1763" s="660"/>
      <c r="T1763" s="660" t="str">
        <f t="shared" si="163"/>
        <v/>
      </c>
      <c r="U1763" s="660" t="str">
        <f t="shared" si="164"/>
        <v/>
      </c>
      <c r="V1763" s="660" t="str">
        <f t="shared" si="165"/>
        <v/>
      </c>
      <c r="W1763" s="660" t="str">
        <f t="shared" si="166"/>
        <v/>
      </c>
      <c r="X1763" s="660" t="str">
        <f t="shared" si="167"/>
        <v/>
      </c>
      <c r="Y1763" s="660" t="str">
        <f t="shared" si="168"/>
        <v/>
      </c>
    </row>
    <row r="1764" spans="1:25" ht="16" x14ac:dyDescent="0.2">
      <c r="A1764" s="679"/>
      <c r="B1764" s="679"/>
      <c r="C1764" s="679"/>
      <c r="D1764" s="679"/>
      <c r="E1764" s="665"/>
      <c r="F1764" s="665"/>
      <c r="S1764" s="660"/>
      <c r="T1764" s="660" t="str">
        <f t="shared" si="163"/>
        <v/>
      </c>
      <c r="U1764" s="660" t="str">
        <f t="shared" si="164"/>
        <v/>
      </c>
      <c r="V1764" s="660" t="str">
        <f t="shared" si="165"/>
        <v/>
      </c>
      <c r="W1764" s="660" t="str">
        <f t="shared" si="166"/>
        <v/>
      </c>
      <c r="X1764" s="660" t="str">
        <f t="shared" si="167"/>
        <v/>
      </c>
      <c r="Y1764" s="660" t="str">
        <f t="shared" si="168"/>
        <v/>
      </c>
    </row>
    <row r="1765" spans="1:25" ht="16" x14ac:dyDescent="0.2">
      <c r="A1765" s="679"/>
      <c r="B1765" s="679"/>
      <c r="C1765" s="679"/>
      <c r="D1765" s="679"/>
      <c r="E1765" s="665"/>
      <c r="F1765" s="665"/>
      <c r="S1765" s="660"/>
      <c r="T1765" s="660" t="str">
        <f t="shared" si="163"/>
        <v/>
      </c>
      <c r="U1765" s="660" t="str">
        <f t="shared" si="164"/>
        <v/>
      </c>
      <c r="V1765" s="660" t="str">
        <f t="shared" si="165"/>
        <v/>
      </c>
      <c r="W1765" s="660" t="str">
        <f t="shared" si="166"/>
        <v/>
      </c>
      <c r="X1765" s="660" t="str">
        <f t="shared" si="167"/>
        <v/>
      </c>
      <c r="Y1765" s="660" t="str">
        <f t="shared" si="168"/>
        <v/>
      </c>
    </row>
    <row r="1766" spans="1:25" ht="16" x14ac:dyDescent="0.2">
      <c r="A1766" s="679"/>
      <c r="B1766" s="679"/>
      <c r="C1766" s="679"/>
      <c r="D1766" s="679"/>
      <c r="E1766" s="665"/>
      <c r="F1766" s="665"/>
      <c r="S1766" s="660"/>
      <c r="T1766" s="660" t="str">
        <f t="shared" si="163"/>
        <v/>
      </c>
      <c r="U1766" s="660" t="str">
        <f t="shared" si="164"/>
        <v/>
      </c>
      <c r="V1766" s="660" t="str">
        <f t="shared" si="165"/>
        <v/>
      </c>
      <c r="W1766" s="660" t="str">
        <f t="shared" si="166"/>
        <v/>
      </c>
      <c r="X1766" s="660" t="str">
        <f t="shared" si="167"/>
        <v/>
      </c>
      <c r="Y1766" s="660" t="str">
        <f t="shared" si="168"/>
        <v/>
      </c>
    </row>
    <row r="1767" spans="1:25" ht="16" x14ac:dyDescent="0.2">
      <c r="A1767" s="679"/>
      <c r="B1767" s="679"/>
      <c r="C1767" s="679"/>
      <c r="D1767" s="679"/>
      <c r="E1767" s="665"/>
      <c r="F1767" s="665"/>
      <c r="S1767" s="660"/>
      <c r="T1767" s="660" t="str">
        <f t="shared" si="163"/>
        <v/>
      </c>
      <c r="U1767" s="660" t="str">
        <f t="shared" si="164"/>
        <v/>
      </c>
      <c r="V1767" s="660" t="str">
        <f t="shared" si="165"/>
        <v/>
      </c>
      <c r="W1767" s="660" t="str">
        <f t="shared" si="166"/>
        <v/>
      </c>
      <c r="X1767" s="660" t="str">
        <f t="shared" si="167"/>
        <v/>
      </c>
      <c r="Y1767" s="660" t="str">
        <f t="shared" si="168"/>
        <v/>
      </c>
    </row>
    <row r="1768" spans="1:25" ht="16" x14ac:dyDescent="0.2">
      <c r="A1768" s="679"/>
      <c r="B1768" s="679"/>
      <c r="C1768" s="679"/>
      <c r="D1768" s="679"/>
      <c r="E1768" s="665"/>
      <c r="F1768" s="665"/>
      <c r="S1768" s="660"/>
      <c r="T1768" s="660" t="str">
        <f t="shared" si="163"/>
        <v/>
      </c>
      <c r="U1768" s="660" t="str">
        <f t="shared" si="164"/>
        <v/>
      </c>
      <c r="V1768" s="660" t="str">
        <f t="shared" si="165"/>
        <v/>
      </c>
      <c r="W1768" s="660" t="str">
        <f t="shared" si="166"/>
        <v/>
      </c>
      <c r="X1768" s="660" t="str">
        <f t="shared" si="167"/>
        <v/>
      </c>
      <c r="Y1768" s="660" t="str">
        <f t="shared" si="168"/>
        <v/>
      </c>
    </row>
    <row r="1769" spans="1:25" ht="16" x14ac:dyDescent="0.2">
      <c r="A1769" s="679"/>
      <c r="B1769" s="679"/>
      <c r="C1769" s="679"/>
      <c r="D1769" s="679"/>
      <c r="E1769" s="665"/>
      <c r="F1769" s="665"/>
      <c r="S1769" s="660"/>
      <c r="T1769" s="660" t="str">
        <f t="shared" si="163"/>
        <v/>
      </c>
      <c r="U1769" s="660" t="str">
        <f t="shared" si="164"/>
        <v/>
      </c>
      <c r="V1769" s="660" t="str">
        <f t="shared" si="165"/>
        <v/>
      </c>
      <c r="W1769" s="660" t="str">
        <f t="shared" si="166"/>
        <v/>
      </c>
      <c r="X1769" s="660" t="str">
        <f t="shared" si="167"/>
        <v/>
      </c>
      <c r="Y1769" s="660" t="str">
        <f t="shared" si="168"/>
        <v/>
      </c>
    </row>
    <row r="1770" spans="1:25" ht="16" x14ac:dyDescent="0.2">
      <c r="A1770" s="679"/>
      <c r="B1770" s="679"/>
      <c r="C1770" s="679"/>
      <c r="D1770" s="679"/>
      <c r="E1770" s="665"/>
      <c r="F1770" s="665"/>
      <c r="S1770" s="660"/>
      <c r="T1770" s="660" t="str">
        <f t="shared" si="163"/>
        <v/>
      </c>
      <c r="U1770" s="660" t="str">
        <f t="shared" si="164"/>
        <v/>
      </c>
      <c r="V1770" s="660" t="str">
        <f t="shared" si="165"/>
        <v/>
      </c>
      <c r="W1770" s="660" t="str">
        <f t="shared" si="166"/>
        <v/>
      </c>
      <c r="X1770" s="660" t="str">
        <f t="shared" si="167"/>
        <v/>
      </c>
      <c r="Y1770" s="660" t="str">
        <f t="shared" si="168"/>
        <v/>
      </c>
    </row>
    <row r="1771" spans="1:25" ht="16" x14ac:dyDescent="0.2">
      <c r="A1771" s="679"/>
      <c r="B1771" s="679"/>
      <c r="C1771" s="679"/>
      <c r="D1771" s="679"/>
      <c r="E1771" s="665"/>
      <c r="F1771" s="665"/>
      <c r="S1771" s="660"/>
      <c r="T1771" s="660" t="str">
        <f t="shared" si="163"/>
        <v/>
      </c>
      <c r="U1771" s="660" t="str">
        <f t="shared" si="164"/>
        <v/>
      </c>
      <c r="V1771" s="660" t="str">
        <f t="shared" si="165"/>
        <v/>
      </c>
      <c r="W1771" s="660" t="str">
        <f t="shared" si="166"/>
        <v/>
      </c>
      <c r="X1771" s="660" t="str">
        <f t="shared" si="167"/>
        <v/>
      </c>
      <c r="Y1771" s="660" t="str">
        <f t="shared" si="168"/>
        <v/>
      </c>
    </row>
    <row r="1772" spans="1:25" ht="16" x14ac:dyDescent="0.2">
      <c r="A1772" s="679"/>
      <c r="B1772" s="679"/>
      <c r="C1772" s="679"/>
      <c r="D1772" s="679"/>
      <c r="E1772" s="665"/>
      <c r="F1772" s="665"/>
      <c r="S1772" s="660"/>
      <c r="T1772" s="660" t="str">
        <f t="shared" si="163"/>
        <v/>
      </c>
      <c r="U1772" s="660" t="str">
        <f t="shared" si="164"/>
        <v/>
      </c>
      <c r="V1772" s="660" t="str">
        <f t="shared" si="165"/>
        <v/>
      </c>
      <c r="W1772" s="660" t="str">
        <f t="shared" si="166"/>
        <v/>
      </c>
      <c r="X1772" s="660" t="str">
        <f t="shared" si="167"/>
        <v/>
      </c>
      <c r="Y1772" s="660" t="str">
        <f t="shared" si="168"/>
        <v/>
      </c>
    </row>
    <row r="1773" spans="1:25" ht="16" x14ac:dyDescent="0.2">
      <c r="A1773" s="679"/>
      <c r="B1773" s="679"/>
      <c r="C1773" s="679"/>
      <c r="D1773" s="679"/>
      <c r="E1773" s="665"/>
      <c r="F1773" s="665"/>
      <c r="S1773" s="660"/>
      <c r="T1773" s="660" t="str">
        <f t="shared" si="163"/>
        <v/>
      </c>
      <c r="U1773" s="660" t="str">
        <f t="shared" si="164"/>
        <v/>
      </c>
      <c r="V1773" s="660" t="str">
        <f t="shared" si="165"/>
        <v/>
      </c>
      <c r="W1773" s="660" t="str">
        <f t="shared" si="166"/>
        <v/>
      </c>
      <c r="X1773" s="660" t="str">
        <f t="shared" si="167"/>
        <v/>
      </c>
      <c r="Y1773" s="660" t="str">
        <f t="shared" si="168"/>
        <v/>
      </c>
    </row>
    <row r="1774" spans="1:25" ht="16" x14ac:dyDescent="0.2">
      <c r="A1774" s="679"/>
      <c r="B1774" s="679"/>
      <c r="C1774" s="679"/>
      <c r="D1774" s="679"/>
      <c r="E1774" s="665"/>
      <c r="F1774" s="665"/>
      <c r="S1774" s="660"/>
      <c r="T1774" s="660" t="str">
        <f t="shared" si="163"/>
        <v/>
      </c>
      <c r="U1774" s="660" t="str">
        <f t="shared" si="164"/>
        <v/>
      </c>
      <c r="V1774" s="660" t="str">
        <f t="shared" si="165"/>
        <v/>
      </c>
      <c r="W1774" s="660" t="str">
        <f t="shared" si="166"/>
        <v/>
      </c>
      <c r="X1774" s="660" t="str">
        <f t="shared" si="167"/>
        <v/>
      </c>
      <c r="Y1774" s="660" t="str">
        <f t="shared" si="168"/>
        <v/>
      </c>
    </row>
    <row r="1775" spans="1:25" ht="16" x14ac:dyDescent="0.2">
      <c r="A1775" s="679"/>
      <c r="B1775" s="679"/>
      <c r="C1775" s="679"/>
      <c r="D1775" s="679"/>
      <c r="E1775" s="665"/>
      <c r="F1775" s="665"/>
      <c r="S1775" s="660"/>
      <c r="T1775" s="660" t="str">
        <f t="shared" si="163"/>
        <v/>
      </c>
      <c r="U1775" s="660" t="str">
        <f t="shared" si="164"/>
        <v/>
      </c>
      <c r="V1775" s="660" t="str">
        <f t="shared" si="165"/>
        <v/>
      </c>
      <c r="W1775" s="660" t="str">
        <f t="shared" si="166"/>
        <v/>
      </c>
      <c r="X1775" s="660" t="str">
        <f t="shared" si="167"/>
        <v/>
      </c>
      <c r="Y1775" s="660" t="str">
        <f t="shared" si="168"/>
        <v/>
      </c>
    </row>
    <row r="1776" spans="1:25" ht="16" x14ac:dyDescent="0.2">
      <c r="A1776" s="679"/>
      <c r="B1776" s="679"/>
      <c r="C1776" s="679"/>
      <c r="D1776" s="679"/>
      <c r="E1776" s="665"/>
      <c r="F1776" s="665"/>
      <c r="S1776" s="660"/>
      <c r="T1776" s="660" t="str">
        <f t="shared" si="163"/>
        <v/>
      </c>
      <c r="U1776" s="660" t="str">
        <f t="shared" si="164"/>
        <v/>
      </c>
      <c r="V1776" s="660" t="str">
        <f t="shared" si="165"/>
        <v/>
      </c>
      <c r="W1776" s="660" t="str">
        <f t="shared" si="166"/>
        <v/>
      </c>
      <c r="X1776" s="660" t="str">
        <f t="shared" si="167"/>
        <v/>
      </c>
      <c r="Y1776" s="660" t="str">
        <f t="shared" si="168"/>
        <v/>
      </c>
    </row>
    <row r="1777" spans="1:25" ht="16" x14ac:dyDescent="0.2">
      <c r="A1777" s="679"/>
      <c r="B1777" s="679"/>
      <c r="C1777" s="679"/>
      <c r="D1777" s="679"/>
      <c r="E1777" s="665"/>
      <c r="F1777" s="665"/>
      <c r="S1777" s="660"/>
      <c r="T1777" s="660" t="str">
        <f t="shared" si="163"/>
        <v/>
      </c>
      <c r="U1777" s="660" t="str">
        <f t="shared" si="164"/>
        <v/>
      </c>
      <c r="V1777" s="660" t="str">
        <f t="shared" si="165"/>
        <v/>
      </c>
      <c r="W1777" s="660" t="str">
        <f t="shared" si="166"/>
        <v/>
      </c>
      <c r="X1777" s="660" t="str">
        <f t="shared" si="167"/>
        <v/>
      </c>
      <c r="Y1777" s="660" t="str">
        <f t="shared" si="168"/>
        <v/>
      </c>
    </row>
    <row r="1778" spans="1:25" ht="16" x14ac:dyDescent="0.2">
      <c r="A1778" s="679"/>
      <c r="B1778" s="679"/>
      <c r="C1778" s="679"/>
      <c r="D1778" s="679"/>
      <c r="E1778" s="665"/>
      <c r="F1778" s="665"/>
      <c r="S1778" s="660"/>
      <c r="T1778" s="660" t="str">
        <f t="shared" si="163"/>
        <v/>
      </c>
      <c r="U1778" s="660" t="str">
        <f t="shared" si="164"/>
        <v/>
      </c>
      <c r="V1778" s="660" t="str">
        <f t="shared" si="165"/>
        <v/>
      </c>
      <c r="W1778" s="660" t="str">
        <f t="shared" si="166"/>
        <v/>
      </c>
      <c r="X1778" s="660" t="str">
        <f t="shared" si="167"/>
        <v/>
      </c>
      <c r="Y1778" s="660" t="str">
        <f t="shared" si="168"/>
        <v/>
      </c>
    </row>
    <row r="1779" spans="1:25" ht="16" x14ac:dyDescent="0.2">
      <c r="A1779" s="679"/>
      <c r="B1779" s="679"/>
      <c r="C1779" s="679"/>
      <c r="D1779" s="679"/>
      <c r="E1779" s="665"/>
      <c r="F1779" s="665"/>
      <c r="S1779" s="660"/>
      <c r="T1779" s="660" t="str">
        <f t="shared" si="163"/>
        <v/>
      </c>
      <c r="U1779" s="660" t="str">
        <f t="shared" si="164"/>
        <v/>
      </c>
      <c r="V1779" s="660" t="str">
        <f t="shared" si="165"/>
        <v/>
      </c>
      <c r="W1779" s="660" t="str">
        <f t="shared" si="166"/>
        <v/>
      </c>
      <c r="X1779" s="660" t="str">
        <f t="shared" si="167"/>
        <v/>
      </c>
      <c r="Y1779" s="660" t="str">
        <f t="shared" si="168"/>
        <v/>
      </c>
    </row>
    <row r="1780" spans="1:25" ht="16" x14ac:dyDescent="0.2">
      <c r="A1780" s="679"/>
      <c r="B1780" s="679"/>
      <c r="C1780" s="679"/>
      <c r="D1780" s="679"/>
      <c r="E1780" s="665"/>
      <c r="F1780" s="665"/>
      <c r="S1780" s="660"/>
      <c r="T1780" s="660" t="str">
        <f t="shared" si="163"/>
        <v/>
      </c>
      <c r="U1780" s="660" t="str">
        <f t="shared" si="164"/>
        <v/>
      </c>
      <c r="V1780" s="660" t="str">
        <f t="shared" si="165"/>
        <v/>
      </c>
      <c r="W1780" s="660" t="str">
        <f t="shared" si="166"/>
        <v/>
      </c>
      <c r="X1780" s="660" t="str">
        <f t="shared" si="167"/>
        <v/>
      </c>
      <c r="Y1780" s="660" t="str">
        <f t="shared" si="168"/>
        <v/>
      </c>
    </row>
    <row r="1781" spans="1:25" ht="16" x14ac:dyDescent="0.2">
      <c r="A1781" s="679"/>
      <c r="B1781" s="679"/>
      <c r="C1781" s="679"/>
      <c r="D1781" s="679"/>
      <c r="E1781" s="665"/>
      <c r="F1781" s="665"/>
      <c r="S1781" s="660"/>
      <c r="T1781" s="660" t="str">
        <f t="shared" si="163"/>
        <v/>
      </c>
      <c r="U1781" s="660" t="str">
        <f t="shared" si="164"/>
        <v/>
      </c>
      <c r="V1781" s="660" t="str">
        <f t="shared" si="165"/>
        <v/>
      </c>
      <c r="W1781" s="660" t="str">
        <f t="shared" si="166"/>
        <v/>
      </c>
      <c r="X1781" s="660" t="str">
        <f t="shared" si="167"/>
        <v/>
      </c>
      <c r="Y1781" s="660" t="str">
        <f t="shared" si="168"/>
        <v/>
      </c>
    </row>
    <row r="1782" spans="1:25" ht="16" x14ac:dyDescent="0.2">
      <c r="A1782" s="679"/>
      <c r="B1782" s="679"/>
      <c r="C1782" s="679"/>
      <c r="D1782" s="679"/>
      <c r="E1782" s="665"/>
      <c r="F1782" s="665"/>
      <c r="S1782" s="660"/>
      <c r="T1782" s="660" t="str">
        <f t="shared" si="163"/>
        <v/>
      </c>
      <c r="U1782" s="660" t="str">
        <f t="shared" si="164"/>
        <v/>
      </c>
      <c r="V1782" s="660" t="str">
        <f t="shared" si="165"/>
        <v/>
      </c>
      <c r="W1782" s="660" t="str">
        <f t="shared" si="166"/>
        <v/>
      </c>
      <c r="X1782" s="660" t="str">
        <f t="shared" si="167"/>
        <v/>
      </c>
      <c r="Y1782" s="660" t="str">
        <f t="shared" si="168"/>
        <v/>
      </c>
    </row>
    <row r="1783" spans="1:25" ht="16" x14ac:dyDescent="0.2">
      <c r="A1783" s="679"/>
      <c r="B1783" s="679"/>
      <c r="C1783" s="679"/>
      <c r="D1783" s="679"/>
      <c r="E1783" s="665"/>
      <c r="F1783" s="665"/>
      <c r="S1783" s="660"/>
      <c r="T1783" s="660" t="str">
        <f t="shared" si="163"/>
        <v/>
      </c>
      <c r="U1783" s="660" t="str">
        <f t="shared" si="164"/>
        <v/>
      </c>
      <c r="V1783" s="660" t="str">
        <f t="shared" si="165"/>
        <v/>
      </c>
      <c r="W1783" s="660" t="str">
        <f t="shared" si="166"/>
        <v/>
      </c>
      <c r="X1783" s="660" t="str">
        <f t="shared" si="167"/>
        <v/>
      </c>
      <c r="Y1783" s="660" t="str">
        <f t="shared" si="168"/>
        <v/>
      </c>
    </row>
    <row r="1784" spans="1:25" ht="16" x14ac:dyDescent="0.2">
      <c r="A1784" s="679"/>
      <c r="B1784" s="679"/>
      <c r="C1784" s="679"/>
      <c r="D1784" s="679"/>
      <c r="E1784" s="665"/>
      <c r="F1784" s="665"/>
      <c r="S1784" s="660"/>
      <c r="T1784" s="660" t="str">
        <f t="shared" si="163"/>
        <v/>
      </c>
      <c r="U1784" s="660" t="str">
        <f t="shared" si="164"/>
        <v/>
      </c>
      <c r="V1784" s="660" t="str">
        <f t="shared" si="165"/>
        <v/>
      </c>
      <c r="W1784" s="660" t="str">
        <f t="shared" si="166"/>
        <v/>
      </c>
      <c r="X1784" s="660" t="str">
        <f t="shared" si="167"/>
        <v/>
      </c>
      <c r="Y1784" s="660" t="str">
        <f t="shared" si="168"/>
        <v/>
      </c>
    </row>
    <row r="1785" spans="1:25" ht="16" x14ac:dyDescent="0.2">
      <c r="A1785" s="679"/>
      <c r="B1785" s="679"/>
      <c r="C1785" s="679"/>
      <c r="D1785" s="679"/>
      <c r="E1785" s="665"/>
      <c r="F1785" s="665"/>
      <c r="S1785" s="660"/>
      <c r="T1785" s="660" t="str">
        <f t="shared" si="163"/>
        <v/>
      </c>
      <c r="U1785" s="660" t="str">
        <f t="shared" si="164"/>
        <v/>
      </c>
      <c r="V1785" s="660" t="str">
        <f t="shared" si="165"/>
        <v/>
      </c>
      <c r="W1785" s="660" t="str">
        <f t="shared" si="166"/>
        <v/>
      </c>
      <c r="X1785" s="660" t="str">
        <f t="shared" si="167"/>
        <v/>
      </c>
      <c r="Y1785" s="660" t="str">
        <f t="shared" si="168"/>
        <v/>
      </c>
    </row>
    <row r="1786" spans="1:25" ht="16" x14ac:dyDescent="0.2">
      <c r="A1786" s="679"/>
      <c r="B1786" s="679"/>
      <c r="C1786" s="679"/>
      <c r="D1786" s="679"/>
      <c r="E1786" s="665"/>
      <c r="F1786" s="665"/>
      <c r="S1786" s="660"/>
      <c r="T1786" s="660" t="str">
        <f t="shared" si="163"/>
        <v/>
      </c>
      <c r="U1786" s="660" t="str">
        <f t="shared" si="164"/>
        <v/>
      </c>
      <c r="V1786" s="660" t="str">
        <f t="shared" si="165"/>
        <v/>
      </c>
      <c r="W1786" s="660" t="str">
        <f t="shared" si="166"/>
        <v/>
      </c>
      <c r="X1786" s="660" t="str">
        <f t="shared" si="167"/>
        <v/>
      </c>
      <c r="Y1786" s="660" t="str">
        <f t="shared" si="168"/>
        <v/>
      </c>
    </row>
    <row r="1787" spans="1:25" ht="16" x14ac:dyDescent="0.2">
      <c r="A1787" s="679"/>
      <c r="B1787" s="679"/>
      <c r="C1787" s="679"/>
      <c r="D1787" s="679"/>
      <c r="E1787" s="665"/>
      <c r="F1787" s="665"/>
      <c r="S1787" s="660"/>
      <c r="T1787" s="660" t="str">
        <f t="shared" si="163"/>
        <v/>
      </c>
      <c r="U1787" s="660" t="str">
        <f t="shared" si="164"/>
        <v/>
      </c>
      <c r="V1787" s="660" t="str">
        <f t="shared" si="165"/>
        <v/>
      </c>
      <c r="W1787" s="660" t="str">
        <f t="shared" si="166"/>
        <v/>
      </c>
      <c r="X1787" s="660" t="str">
        <f t="shared" si="167"/>
        <v/>
      </c>
      <c r="Y1787" s="660" t="str">
        <f t="shared" si="168"/>
        <v/>
      </c>
    </row>
    <row r="1788" spans="1:25" ht="16" x14ac:dyDescent="0.2">
      <c r="A1788" s="679"/>
      <c r="B1788" s="679"/>
      <c r="C1788" s="679"/>
      <c r="D1788" s="679"/>
      <c r="E1788" s="665"/>
      <c r="F1788" s="665"/>
      <c r="S1788" s="660"/>
      <c r="T1788" s="660" t="str">
        <f t="shared" si="163"/>
        <v/>
      </c>
      <c r="U1788" s="660" t="str">
        <f t="shared" si="164"/>
        <v/>
      </c>
      <c r="V1788" s="660" t="str">
        <f t="shared" si="165"/>
        <v/>
      </c>
      <c r="W1788" s="660" t="str">
        <f t="shared" si="166"/>
        <v/>
      </c>
      <c r="X1788" s="660" t="str">
        <f t="shared" si="167"/>
        <v/>
      </c>
      <c r="Y1788" s="660" t="str">
        <f t="shared" si="168"/>
        <v/>
      </c>
    </row>
    <row r="1789" spans="1:25" ht="16" x14ac:dyDescent="0.2">
      <c r="A1789" s="679"/>
      <c r="B1789" s="679"/>
      <c r="C1789" s="679"/>
      <c r="D1789" s="679"/>
      <c r="E1789" s="665"/>
      <c r="F1789" s="665"/>
      <c r="S1789" s="660"/>
      <c r="T1789" s="660" t="str">
        <f t="shared" si="163"/>
        <v/>
      </c>
      <c r="U1789" s="660" t="str">
        <f t="shared" si="164"/>
        <v/>
      </c>
      <c r="V1789" s="660" t="str">
        <f t="shared" si="165"/>
        <v/>
      </c>
      <c r="W1789" s="660" t="str">
        <f t="shared" si="166"/>
        <v/>
      </c>
      <c r="X1789" s="660" t="str">
        <f t="shared" si="167"/>
        <v/>
      </c>
      <c r="Y1789" s="660" t="str">
        <f t="shared" si="168"/>
        <v/>
      </c>
    </row>
    <row r="1790" spans="1:25" ht="16" x14ac:dyDescent="0.2">
      <c r="A1790" s="679"/>
      <c r="B1790" s="679"/>
      <c r="C1790" s="679"/>
      <c r="D1790" s="679"/>
      <c r="E1790" s="665"/>
      <c r="F1790" s="665"/>
      <c r="S1790" s="660"/>
      <c r="T1790" s="660" t="str">
        <f t="shared" si="163"/>
        <v/>
      </c>
      <c r="U1790" s="660" t="str">
        <f t="shared" si="164"/>
        <v/>
      </c>
      <c r="V1790" s="660" t="str">
        <f t="shared" si="165"/>
        <v/>
      </c>
      <c r="W1790" s="660" t="str">
        <f t="shared" si="166"/>
        <v/>
      </c>
      <c r="X1790" s="660" t="str">
        <f t="shared" si="167"/>
        <v/>
      </c>
      <c r="Y1790" s="660" t="str">
        <f t="shared" si="168"/>
        <v/>
      </c>
    </row>
    <row r="1791" spans="1:25" ht="16" x14ac:dyDescent="0.2">
      <c r="A1791" s="679"/>
      <c r="B1791" s="679"/>
      <c r="C1791" s="679"/>
      <c r="D1791" s="679"/>
      <c r="E1791" s="665"/>
      <c r="F1791" s="665"/>
      <c r="S1791" s="660"/>
      <c r="T1791" s="660" t="str">
        <f t="shared" si="163"/>
        <v/>
      </c>
      <c r="U1791" s="660" t="str">
        <f t="shared" si="164"/>
        <v/>
      </c>
      <c r="V1791" s="660" t="str">
        <f t="shared" si="165"/>
        <v/>
      </c>
      <c r="W1791" s="660" t="str">
        <f t="shared" si="166"/>
        <v/>
      </c>
      <c r="X1791" s="660" t="str">
        <f t="shared" si="167"/>
        <v/>
      </c>
      <c r="Y1791" s="660" t="str">
        <f t="shared" si="168"/>
        <v/>
      </c>
    </row>
    <row r="1792" spans="1:25" ht="16" x14ac:dyDescent="0.2">
      <c r="A1792" s="679"/>
      <c r="B1792" s="679"/>
      <c r="C1792" s="679"/>
      <c r="D1792" s="679"/>
      <c r="E1792" s="665"/>
      <c r="F1792" s="665"/>
      <c r="S1792" s="660"/>
      <c r="T1792" s="660" t="str">
        <f t="shared" si="163"/>
        <v/>
      </c>
      <c r="U1792" s="660" t="str">
        <f t="shared" si="164"/>
        <v/>
      </c>
      <c r="V1792" s="660" t="str">
        <f t="shared" si="165"/>
        <v/>
      </c>
      <c r="W1792" s="660" t="str">
        <f t="shared" si="166"/>
        <v/>
      </c>
      <c r="X1792" s="660" t="str">
        <f t="shared" si="167"/>
        <v/>
      </c>
      <c r="Y1792" s="660" t="str">
        <f t="shared" si="168"/>
        <v/>
      </c>
    </row>
    <row r="1793" spans="1:25" ht="16" x14ac:dyDescent="0.2">
      <c r="A1793" s="679"/>
      <c r="B1793" s="679"/>
      <c r="C1793" s="679"/>
      <c r="D1793" s="679"/>
      <c r="E1793" s="665"/>
      <c r="F1793" s="665"/>
      <c r="S1793" s="660"/>
      <c r="T1793" s="660" t="str">
        <f t="shared" si="163"/>
        <v/>
      </c>
      <c r="U1793" s="660" t="str">
        <f t="shared" si="164"/>
        <v/>
      </c>
      <c r="V1793" s="660" t="str">
        <f t="shared" si="165"/>
        <v/>
      </c>
      <c r="W1793" s="660" t="str">
        <f t="shared" si="166"/>
        <v/>
      </c>
      <c r="X1793" s="660" t="str">
        <f t="shared" si="167"/>
        <v/>
      </c>
      <c r="Y1793" s="660" t="str">
        <f t="shared" si="168"/>
        <v/>
      </c>
    </row>
    <row r="1794" spans="1:25" ht="16" x14ac:dyDescent="0.2">
      <c r="A1794" s="679"/>
      <c r="B1794" s="679"/>
      <c r="C1794" s="679"/>
      <c r="D1794" s="679"/>
      <c r="E1794" s="665"/>
      <c r="F1794" s="665"/>
      <c r="S1794" s="660"/>
      <c r="T1794" s="660" t="str">
        <f t="shared" si="163"/>
        <v/>
      </c>
      <c r="U1794" s="660" t="str">
        <f t="shared" si="164"/>
        <v/>
      </c>
      <c r="V1794" s="660" t="str">
        <f t="shared" si="165"/>
        <v/>
      </c>
      <c r="W1794" s="660" t="str">
        <f t="shared" si="166"/>
        <v/>
      </c>
      <c r="X1794" s="660" t="str">
        <f t="shared" si="167"/>
        <v/>
      </c>
      <c r="Y1794" s="660" t="str">
        <f t="shared" si="168"/>
        <v/>
      </c>
    </row>
    <row r="1795" spans="1:25" ht="16" x14ac:dyDescent="0.2">
      <c r="A1795" s="679"/>
      <c r="B1795" s="679"/>
      <c r="C1795" s="679"/>
      <c r="D1795" s="679"/>
      <c r="E1795" s="665"/>
      <c r="F1795" s="665"/>
      <c r="S1795" s="660"/>
      <c r="T1795" s="660" t="str">
        <f t="shared" si="163"/>
        <v/>
      </c>
      <c r="U1795" s="660" t="str">
        <f t="shared" si="164"/>
        <v/>
      </c>
      <c r="V1795" s="660" t="str">
        <f t="shared" si="165"/>
        <v/>
      </c>
      <c r="W1795" s="660" t="str">
        <f t="shared" si="166"/>
        <v/>
      </c>
      <c r="X1795" s="660" t="str">
        <f t="shared" si="167"/>
        <v/>
      </c>
      <c r="Y1795" s="660" t="str">
        <f t="shared" si="168"/>
        <v/>
      </c>
    </row>
    <row r="1796" spans="1:25" ht="16" x14ac:dyDescent="0.2">
      <c r="A1796" s="679"/>
      <c r="B1796" s="679"/>
      <c r="C1796" s="679"/>
      <c r="D1796" s="679"/>
      <c r="E1796" s="665"/>
      <c r="F1796" s="665"/>
      <c r="S1796" s="660"/>
      <c r="T1796" s="660" t="str">
        <f t="shared" ref="T1796:T1859" si="169">IF(LEN($A1796)&gt;=2,LEFT($A1796,6),"")</f>
        <v/>
      </c>
      <c r="U1796" s="660" t="str">
        <f t="shared" ref="U1796:U1859" si="170">IF(LEN($A1796)&gt;=2,LEFT($A1796,5),"")</f>
        <v/>
      </c>
      <c r="V1796" s="660" t="str">
        <f t="shared" ref="V1796:V1859" si="171">IF(LEN($A1796)&gt;=2,LEFT($A1796,4),"")</f>
        <v/>
      </c>
      <c r="W1796" s="660" t="str">
        <f t="shared" ref="W1796:W1859" si="172">IF(LEN($A1796)&gt;=2,LEFT($A1796,3),"")</f>
        <v/>
      </c>
      <c r="X1796" s="660" t="str">
        <f t="shared" ref="X1796:X1859" si="173">IF(LEN($A1796)&gt;=2,LEFT($A1796,2),"")</f>
        <v/>
      </c>
      <c r="Y1796" s="660" t="str">
        <f t="shared" ref="Y1796:Y1859" si="174">IF(LEN($A1796)&gt;=2,LEFT($A1796,1),"")</f>
        <v/>
      </c>
    </row>
    <row r="1797" spans="1:25" ht="16" x14ac:dyDescent="0.2">
      <c r="A1797" s="679"/>
      <c r="B1797" s="679"/>
      <c r="C1797" s="679"/>
      <c r="D1797" s="679"/>
      <c r="E1797" s="665"/>
      <c r="F1797" s="665"/>
      <c r="S1797" s="660"/>
      <c r="T1797" s="660" t="str">
        <f t="shared" si="169"/>
        <v/>
      </c>
      <c r="U1797" s="660" t="str">
        <f t="shared" si="170"/>
        <v/>
      </c>
      <c r="V1797" s="660" t="str">
        <f t="shared" si="171"/>
        <v/>
      </c>
      <c r="W1797" s="660" t="str">
        <f t="shared" si="172"/>
        <v/>
      </c>
      <c r="X1797" s="660" t="str">
        <f t="shared" si="173"/>
        <v/>
      </c>
      <c r="Y1797" s="660" t="str">
        <f t="shared" si="174"/>
        <v/>
      </c>
    </row>
    <row r="1798" spans="1:25" ht="16" x14ac:dyDescent="0.2">
      <c r="A1798" s="679"/>
      <c r="B1798" s="679"/>
      <c r="C1798" s="679"/>
      <c r="D1798" s="679"/>
      <c r="E1798" s="665"/>
      <c r="F1798" s="665"/>
      <c r="S1798" s="660"/>
      <c r="T1798" s="660" t="str">
        <f t="shared" si="169"/>
        <v/>
      </c>
      <c r="U1798" s="660" t="str">
        <f t="shared" si="170"/>
        <v/>
      </c>
      <c r="V1798" s="660" t="str">
        <f t="shared" si="171"/>
        <v/>
      </c>
      <c r="W1798" s="660" t="str">
        <f t="shared" si="172"/>
        <v/>
      </c>
      <c r="X1798" s="660" t="str">
        <f t="shared" si="173"/>
        <v/>
      </c>
      <c r="Y1798" s="660" t="str">
        <f t="shared" si="174"/>
        <v/>
      </c>
    </row>
    <row r="1799" spans="1:25" ht="16" x14ac:dyDescent="0.2">
      <c r="A1799" s="679"/>
      <c r="B1799" s="679"/>
      <c r="C1799" s="679"/>
      <c r="D1799" s="679"/>
      <c r="E1799" s="665"/>
      <c r="F1799" s="665"/>
      <c r="S1799" s="660"/>
      <c r="T1799" s="660" t="str">
        <f t="shared" si="169"/>
        <v/>
      </c>
      <c r="U1799" s="660" t="str">
        <f t="shared" si="170"/>
        <v/>
      </c>
      <c r="V1799" s="660" t="str">
        <f t="shared" si="171"/>
        <v/>
      </c>
      <c r="W1799" s="660" t="str">
        <f t="shared" si="172"/>
        <v/>
      </c>
      <c r="X1799" s="660" t="str">
        <f t="shared" si="173"/>
        <v/>
      </c>
      <c r="Y1799" s="660" t="str">
        <f t="shared" si="174"/>
        <v/>
      </c>
    </row>
    <row r="1800" spans="1:25" ht="16" x14ac:dyDescent="0.2">
      <c r="A1800" s="679"/>
      <c r="B1800" s="679"/>
      <c r="C1800" s="679"/>
      <c r="D1800" s="679"/>
      <c r="E1800" s="665"/>
      <c r="F1800" s="665"/>
      <c r="S1800" s="660"/>
      <c r="T1800" s="660" t="str">
        <f t="shared" si="169"/>
        <v/>
      </c>
      <c r="U1800" s="660" t="str">
        <f t="shared" si="170"/>
        <v/>
      </c>
      <c r="V1800" s="660" t="str">
        <f t="shared" si="171"/>
        <v/>
      </c>
      <c r="W1800" s="660" t="str">
        <f t="shared" si="172"/>
        <v/>
      </c>
      <c r="X1800" s="660" t="str">
        <f t="shared" si="173"/>
        <v/>
      </c>
      <c r="Y1800" s="660" t="str">
        <f t="shared" si="174"/>
        <v/>
      </c>
    </row>
    <row r="1801" spans="1:25" ht="16" x14ac:dyDescent="0.2">
      <c r="A1801" s="679"/>
      <c r="B1801" s="679"/>
      <c r="C1801" s="679"/>
      <c r="D1801" s="679"/>
      <c r="E1801" s="665"/>
      <c r="F1801" s="665"/>
      <c r="S1801" s="660"/>
      <c r="T1801" s="660" t="str">
        <f t="shared" si="169"/>
        <v/>
      </c>
      <c r="U1801" s="660" t="str">
        <f t="shared" si="170"/>
        <v/>
      </c>
      <c r="V1801" s="660" t="str">
        <f t="shared" si="171"/>
        <v/>
      </c>
      <c r="W1801" s="660" t="str">
        <f t="shared" si="172"/>
        <v/>
      </c>
      <c r="X1801" s="660" t="str">
        <f t="shared" si="173"/>
        <v/>
      </c>
      <c r="Y1801" s="660" t="str">
        <f t="shared" si="174"/>
        <v/>
      </c>
    </row>
    <row r="1802" spans="1:25" ht="16" x14ac:dyDescent="0.2">
      <c r="A1802" s="679"/>
      <c r="B1802" s="679"/>
      <c r="C1802" s="679"/>
      <c r="D1802" s="679"/>
      <c r="E1802" s="665"/>
      <c r="F1802" s="665"/>
      <c r="S1802" s="660"/>
      <c r="T1802" s="660" t="str">
        <f t="shared" si="169"/>
        <v/>
      </c>
      <c r="U1802" s="660" t="str">
        <f t="shared" si="170"/>
        <v/>
      </c>
      <c r="V1802" s="660" t="str">
        <f t="shared" si="171"/>
        <v/>
      </c>
      <c r="W1802" s="660" t="str">
        <f t="shared" si="172"/>
        <v/>
      </c>
      <c r="X1802" s="660" t="str">
        <f t="shared" si="173"/>
        <v/>
      </c>
      <c r="Y1802" s="660" t="str">
        <f t="shared" si="174"/>
        <v/>
      </c>
    </row>
    <row r="1803" spans="1:25" ht="16" x14ac:dyDescent="0.2">
      <c r="A1803" s="679"/>
      <c r="B1803" s="679"/>
      <c r="C1803" s="679"/>
      <c r="D1803" s="679"/>
      <c r="E1803" s="665"/>
      <c r="F1803" s="665"/>
      <c r="S1803" s="660"/>
      <c r="T1803" s="660" t="str">
        <f t="shared" si="169"/>
        <v/>
      </c>
      <c r="U1803" s="660" t="str">
        <f t="shared" si="170"/>
        <v/>
      </c>
      <c r="V1803" s="660" t="str">
        <f t="shared" si="171"/>
        <v/>
      </c>
      <c r="W1803" s="660" t="str">
        <f t="shared" si="172"/>
        <v/>
      </c>
      <c r="X1803" s="660" t="str">
        <f t="shared" si="173"/>
        <v/>
      </c>
      <c r="Y1803" s="660" t="str">
        <f t="shared" si="174"/>
        <v/>
      </c>
    </row>
    <row r="1804" spans="1:25" ht="16" x14ac:dyDescent="0.2">
      <c r="A1804" s="679"/>
      <c r="B1804" s="679"/>
      <c r="C1804" s="679"/>
      <c r="D1804" s="679"/>
      <c r="E1804" s="665"/>
      <c r="F1804" s="665"/>
      <c r="S1804" s="660"/>
      <c r="T1804" s="660" t="str">
        <f t="shared" si="169"/>
        <v/>
      </c>
      <c r="U1804" s="660" t="str">
        <f t="shared" si="170"/>
        <v/>
      </c>
      <c r="V1804" s="660" t="str">
        <f t="shared" si="171"/>
        <v/>
      </c>
      <c r="W1804" s="660" t="str">
        <f t="shared" si="172"/>
        <v/>
      </c>
      <c r="X1804" s="660" t="str">
        <f t="shared" si="173"/>
        <v/>
      </c>
      <c r="Y1804" s="660" t="str">
        <f t="shared" si="174"/>
        <v/>
      </c>
    </row>
    <row r="1805" spans="1:25" ht="16" x14ac:dyDescent="0.2">
      <c r="A1805" s="679"/>
      <c r="B1805" s="679"/>
      <c r="C1805" s="679"/>
      <c r="D1805" s="679"/>
      <c r="E1805" s="665"/>
      <c r="F1805" s="665"/>
      <c r="S1805" s="660"/>
      <c r="T1805" s="660" t="str">
        <f t="shared" si="169"/>
        <v/>
      </c>
      <c r="U1805" s="660" t="str">
        <f t="shared" si="170"/>
        <v/>
      </c>
      <c r="V1805" s="660" t="str">
        <f t="shared" si="171"/>
        <v/>
      </c>
      <c r="W1805" s="660" t="str">
        <f t="shared" si="172"/>
        <v/>
      </c>
      <c r="X1805" s="660" t="str">
        <f t="shared" si="173"/>
        <v/>
      </c>
      <c r="Y1805" s="660" t="str">
        <f t="shared" si="174"/>
        <v/>
      </c>
    </row>
    <row r="1806" spans="1:25" ht="16" x14ac:dyDescent="0.2">
      <c r="A1806" s="679"/>
      <c r="B1806" s="679"/>
      <c r="C1806" s="679"/>
      <c r="D1806" s="679"/>
      <c r="E1806" s="665"/>
      <c r="F1806" s="665"/>
      <c r="S1806" s="660"/>
      <c r="T1806" s="660" t="str">
        <f t="shared" si="169"/>
        <v/>
      </c>
      <c r="U1806" s="660" t="str">
        <f t="shared" si="170"/>
        <v/>
      </c>
      <c r="V1806" s="660" t="str">
        <f t="shared" si="171"/>
        <v/>
      </c>
      <c r="W1806" s="660" t="str">
        <f t="shared" si="172"/>
        <v/>
      </c>
      <c r="X1806" s="660" t="str">
        <f t="shared" si="173"/>
        <v/>
      </c>
      <c r="Y1806" s="660" t="str">
        <f t="shared" si="174"/>
        <v/>
      </c>
    </row>
    <row r="1807" spans="1:25" ht="16" x14ac:dyDescent="0.2">
      <c r="A1807" s="679"/>
      <c r="B1807" s="679"/>
      <c r="C1807" s="679"/>
      <c r="D1807" s="679"/>
      <c r="E1807" s="665"/>
      <c r="F1807" s="665"/>
      <c r="S1807" s="660"/>
      <c r="T1807" s="660" t="str">
        <f t="shared" si="169"/>
        <v/>
      </c>
      <c r="U1807" s="660" t="str">
        <f t="shared" si="170"/>
        <v/>
      </c>
      <c r="V1807" s="660" t="str">
        <f t="shared" si="171"/>
        <v/>
      </c>
      <c r="W1807" s="660" t="str">
        <f t="shared" si="172"/>
        <v/>
      </c>
      <c r="X1807" s="660" t="str">
        <f t="shared" si="173"/>
        <v/>
      </c>
      <c r="Y1807" s="660" t="str">
        <f t="shared" si="174"/>
        <v/>
      </c>
    </row>
    <row r="1808" spans="1:25" ht="16" x14ac:dyDescent="0.2">
      <c r="A1808" s="679"/>
      <c r="B1808" s="679"/>
      <c r="C1808" s="679"/>
      <c r="D1808" s="679"/>
      <c r="E1808" s="665"/>
      <c r="F1808" s="665"/>
      <c r="S1808" s="660"/>
      <c r="T1808" s="660" t="str">
        <f t="shared" si="169"/>
        <v/>
      </c>
      <c r="U1808" s="660" t="str">
        <f t="shared" si="170"/>
        <v/>
      </c>
      <c r="V1808" s="660" t="str">
        <f t="shared" si="171"/>
        <v/>
      </c>
      <c r="W1808" s="660" t="str">
        <f t="shared" si="172"/>
        <v/>
      </c>
      <c r="X1808" s="660" t="str">
        <f t="shared" si="173"/>
        <v/>
      </c>
      <c r="Y1808" s="660" t="str">
        <f t="shared" si="174"/>
        <v/>
      </c>
    </row>
    <row r="1809" spans="1:25" ht="16" x14ac:dyDescent="0.2">
      <c r="A1809" s="679"/>
      <c r="B1809" s="679"/>
      <c r="C1809" s="679"/>
      <c r="D1809" s="679"/>
      <c r="E1809" s="665"/>
      <c r="F1809" s="665"/>
      <c r="S1809" s="660"/>
      <c r="T1809" s="660" t="str">
        <f t="shared" si="169"/>
        <v/>
      </c>
      <c r="U1809" s="660" t="str">
        <f t="shared" si="170"/>
        <v/>
      </c>
      <c r="V1809" s="660" t="str">
        <f t="shared" si="171"/>
        <v/>
      </c>
      <c r="W1809" s="660" t="str">
        <f t="shared" si="172"/>
        <v/>
      </c>
      <c r="X1809" s="660" t="str">
        <f t="shared" si="173"/>
        <v/>
      </c>
      <c r="Y1809" s="660" t="str">
        <f t="shared" si="174"/>
        <v/>
      </c>
    </row>
    <row r="1810" spans="1:25" ht="16" x14ac:dyDescent="0.2">
      <c r="A1810" s="679"/>
      <c r="B1810" s="679"/>
      <c r="C1810" s="679"/>
      <c r="D1810" s="679"/>
      <c r="E1810" s="665"/>
      <c r="F1810" s="665"/>
      <c r="S1810" s="660"/>
      <c r="T1810" s="660" t="str">
        <f t="shared" si="169"/>
        <v/>
      </c>
      <c r="U1810" s="660" t="str">
        <f t="shared" si="170"/>
        <v/>
      </c>
      <c r="V1810" s="660" t="str">
        <f t="shared" si="171"/>
        <v/>
      </c>
      <c r="W1810" s="660" t="str">
        <f t="shared" si="172"/>
        <v/>
      </c>
      <c r="X1810" s="660" t="str">
        <f t="shared" si="173"/>
        <v/>
      </c>
      <c r="Y1810" s="660" t="str">
        <f t="shared" si="174"/>
        <v/>
      </c>
    </row>
    <row r="1811" spans="1:25" ht="16" x14ac:dyDescent="0.2">
      <c r="A1811" s="679"/>
      <c r="B1811" s="679"/>
      <c r="C1811" s="679"/>
      <c r="D1811" s="679"/>
      <c r="E1811" s="665"/>
      <c r="F1811" s="665"/>
      <c r="S1811" s="660"/>
      <c r="T1811" s="660" t="str">
        <f t="shared" si="169"/>
        <v/>
      </c>
      <c r="U1811" s="660" t="str">
        <f t="shared" si="170"/>
        <v/>
      </c>
      <c r="V1811" s="660" t="str">
        <f t="shared" si="171"/>
        <v/>
      </c>
      <c r="W1811" s="660" t="str">
        <f t="shared" si="172"/>
        <v/>
      </c>
      <c r="X1811" s="660" t="str">
        <f t="shared" si="173"/>
        <v/>
      </c>
      <c r="Y1811" s="660" t="str">
        <f t="shared" si="174"/>
        <v/>
      </c>
    </row>
    <row r="1812" spans="1:25" ht="16" x14ac:dyDescent="0.2">
      <c r="A1812" s="679"/>
      <c r="B1812" s="679"/>
      <c r="C1812" s="679"/>
      <c r="D1812" s="679"/>
      <c r="E1812" s="665"/>
      <c r="F1812" s="665"/>
      <c r="S1812" s="660"/>
      <c r="T1812" s="660" t="str">
        <f t="shared" si="169"/>
        <v/>
      </c>
      <c r="U1812" s="660" t="str">
        <f t="shared" si="170"/>
        <v/>
      </c>
      <c r="V1812" s="660" t="str">
        <f t="shared" si="171"/>
        <v/>
      </c>
      <c r="W1812" s="660" t="str">
        <f t="shared" si="172"/>
        <v/>
      </c>
      <c r="X1812" s="660" t="str">
        <f t="shared" si="173"/>
        <v/>
      </c>
      <c r="Y1812" s="660" t="str">
        <f t="shared" si="174"/>
        <v/>
      </c>
    </row>
    <row r="1813" spans="1:25" ht="16" x14ac:dyDescent="0.2">
      <c r="A1813" s="679"/>
      <c r="B1813" s="679"/>
      <c r="C1813" s="679"/>
      <c r="D1813" s="679"/>
      <c r="E1813" s="665"/>
      <c r="F1813" s="665"/>
      <c r="S1813" s="660"/>
      <c r="T1813" s="660" t="str">
        <f t="shared" si="169"/>
        <v/>
      </c>
      <c r="U1813" s="660" t="str">
        <f t="shared" si="170"/>
        <v/>
      </c>
      <c r="V1813" s="660" t="str">
        <f t="shared" si="171"/>
        <v/>
      </c>
      <c r="W1813" s="660" t="str">
        <f t="shared" si="172"/>
        <v/>
      </c>
      <c r="X1813" s="660" t="str">
        <f t="shared" si="173"/>
        <v/>
      </c>
      <c r="Y1813" s="660" t="str">
        <f t="shared" si="174"/>
        <v/>
      </c>
    </row>
    <row r="1814" spans="1:25" ht="16" x14ac:dyDescent="0.2">
      <c r="A1814" s="679"/>
      <c r="B1814" s="679"/>
      <c r="C1814" s="679"/>
      <c r="D1814" s="679"/>
      <c r="E1814" s="665"/>
      <c r="F1814" s="665"/>
      <c r="S1814" s="660"/>
      <c r="T1814" s="660" t="str">
        <f t="shared" si="169"/>
        <v/>
      </c>
      <c r="U1814" s="660" t="str">
        <f t="shared" si="170"/>
        <v/>
      </c>
      <c r="V1814" s="660" t="str">
        <f t="shared" si="171"/>
        <v/>
      </c>
      <c r="W1814" s="660" t="str">
        <f t="shared" si="172"/>
        <v/>
      </c>
      <c r="X1814" s="660" t="str">
        <f t="shared" si="173"/>
        <v/>
      </c>
      <c r="Y1814" s="660" t="str">
        <f t="shared" si="174"/>
        <v/>
      </c>
    </row>
    <row r="1815" spans="1:25" ht="16" x14ac:dyDescent="0.2">
      <c r="A1815" s="679"/>
      <c r="B1815" s="679"/>
      <c r="C1815" s="679"/>
      <c r="D1815" s="679"/>
      <c r="E1815" s="665"/>
      <c r="F1815" s="665"/>
      <c r="S1815" s="660"/>
      <c r="T1815" s="660" t="str">
        <f t="shared" si="169"/>
        <v/>
      </c>
      <c r="U1815" s="660" t="str">
        <f t="shared" si="170"/>
        <v/>
      </c>
      <c r="V1815" s="660" t="str">
        <f t="shared" si="171"/>
        <v/>
      </c>
      <c r="W1815" s="660" t="str">
        <f t="shared" si="172"/>
        <v/>
      </c>
      <c r="X1815" s="660" t="str">
        <f t="shared" si="173"/>
        <v/>
      </c>
      <c r="Y1815" s="660" t="str">
        <f t="shared" si="174"/>
        <v/>
      </c>
    </row>
    <row r="1816" spans="1:25" ht="16" x14ac:dyDescent="0.2">
      <c r="A1816" s="679"/>
      <c r="B1816" s="679"/>
      <c r="C1816" s="679"/>
      <c r="D1816" s="679"/>
      <c r="E1816" s="665"/>
      <c r="F1816" s="665"/>
      <c r="S1816" s="660"/>
      <c r="T1816" s="660" t="str">
        <f t="shared" si="169"/>
        <v/>
      </c>
      <c r="U1816" s="660" t="str">
        <f t="shared" si="170"/>
        <v/>
      </c>
      <c r="V1816" s="660" t="str">
        <f t="shared" si="171"/>
        <v/>
      </c>
      <c r="W1816" s="660" t="str">
        <f t="shared" si="172"/>
        <v/>
      </c>
      <c r="X1816" s="660" t="str">
        <f t="shared" si="173"/>
        <v/>
      </c>
      <c r="Y1816" s="660" t="str">
        <f t="shared" si="174"/>
        <v/>
      </c>
    </row>
    <row r="1817" spans="1:25" ht="16" x14ac:dyDescent="0.2">
      <c r="A1817" s="679"/>
      <c r="B1817" s="679"/>
      <c r="C1817" s="679"/>
      <c r="D1817" s="679"/>
      <c r="E1817" s="665"/>
      <c r="F1817" s="665"/>
      <c r="S1817" s="660"/>
      <c r="T1817" s="660" t="str">
        <f t="shared" si="169"/>
        <v/>
      </c>
      <c r="U1817" s="660" t="str">
        <f t="shared" si="170"/>
        <v/>
      </c>
      <c r="V1817" s="660" t="str">
        <f t="shared" si="171"/>
        <v/>
      </c>
      <c r="W1817" s="660" t="str">
        <f t="shared" si="172"/>
        <v/>
      </c>
      <c r="X1817" s="660" t="str">
        <f t="shared" si="173"/>
        <v/>
      </c>
      <c r="Y1817" s="660" t="str">
        <f t="shared" si="174"/>
        <v/>
      </c>
    </row>
    <row r="1818" spans="1:25" ht="16" x14ac:dyDescent="0.2">
      <c r="A1818" s="679"/>
      <c r="B1818" s="679"/>
      <c r="C1818" s="679"/>
      <c r="D1818" s="679"/>
      <c r="E1818" s="665"/>
      <c r="F1818" s="665"/>
      <c r="S1818" s="660"/>
      <c r="T1818" s="660" t="str">
        <f t="shared" si="169"/>
        <v/>
      </c>
      <c r="U1818" s="660" t="str">
        <f t="shared" si="170"/>
        <v/>
      </c>
      <c r="V1818" s="660" t="str">
        <f t="shared" si="171"/>
        <v/>
      </c>
      <c r="W1818" s="660" t="str">
        <f t="shared" si="172"/>
        <v/>
      </c>
      <c r="X1818" s="660" t="str">
        <f t="shared" si="173"/>
        <v/>
      </c>
      <c r="Y1818" s="660" t="str">
        <f t="shared" si="174"/>
        <v/>
      </c>
    </row>
    <row r="1819" spans="1:25" ht="16" x14ac:dyDescent="0.2">
      <c r="A1819" s="679"/>
      <c r="B1819" s="679"/>
      <c r="C1819" s="679"/>
      <c r="D1819" s="679"/>
      <c r="E1819" s="665"/>
      <c r="F1819" s="665"/>
      <c r="S1819" s="660"/>
      <c r="T1819" s="660" t="str">
        <f t="shared" si="169"/>
        <v/>
      </c>
      <c r="U1819" s="660" t="str">
        <f t="shared" si="170"/>
        <v/>
      </c>
      <c r="V1819" s="660" t="str">
        <f t="shared" si="171"/>
        <v/>
      </c>
      <c r="W1819" s="660" t="str">
        <f t="shared" si="172"/>
        <v/>
      </c>
      <c r="X1819" s="660" t="str">
        <f t="shared" si="173"/>
        <v/>
      </c>
      <c r="Y1819" s="660" t="str">
        <f t="shared" si="174"/>
        <v/>
      </c>
    </row>
    <row r="1820" spans="1:25" ht="16" x14ac:dyDescent="0.2">
      <c r="A1820" s="679"/>
      <c r="B1820" s="679"/>
      <c r="C1820" s="679"/>
      <c r="D1820" s="679"/>
      <c r="E1820" s="665"/>
      <c r="F1820" s="665"/>
      <c r="S1820" s="660"/>
      <c r="T1820" s="660" t="str">
        <f t="shared" si="169"/>
        <v/>
      </c>
      <c r="U1820" s="660" t="str">
        <f t="shared" si="170"/>
        <v/>
      </c>
      <c r="V1820" s="660" t="str">
        <f t="shared" si="171"/>
        <v/>
      </c>
      <c r="W1820" s="660" t="str">
        <f t="shared" si="172"/>
        <v/>
      </c>
      <c r="X1820" s="660" t="str">
        <f t="shared" si="173"/>
        <v/>
      </c>
      <c r="Y1820" s="660" t="str">
        <f t="shared" si="174"/>
        <v/>
      </c>
    </row>
    <row r="1821" spans="1:25" ht="16" x14ac:dyDescent="0.2">
      <c r="A1821" s="679"/>
      <c r="B1821" s="679"/>
      <c r="C1821" s="679"/>
      <c r="D1821" s="679"/>
      <c r="E1821" s="665"/>
      <c r="F1821" s="665"/>
      <c r="S1821" s="660"/>
      <c r="T1821" s="660" t="str">
        <f t="shared" si="169"/>
        <v/>
      </c>
      <c r="U1821" s="660" t="str">
        <f t="shared" si="170"/>
        <v/>
      </c>
      <c r="V1821" s="660" t="str">
        <f t="shared" si="171"/>
        <v/>
      </c>
      <c r="W1821" s="660" t="str">
        <f t="shared" si="172"/>
        <v/>
      </c>
      <c r="X1821" s="660" t="str">
        <f t="shared" si="173"/>
        <v/>
      </c>
      <c r="Y1821" s="660" t="str">
        <f t="shared" si="174"/>
        <v/>
      </c>
    </row>
    <row r="1822" spans="1:25" ht="16" x14ac:dyDescent="0.2">
      <c r="A1822" s="679"/>
      <c r="B1822" s="679"/>
      <c r="C1822" s="679"/>
      <c r="D1822" s="679"/>
      <c r="E1822" s="665"/>
      <c r="F1822" s="665"/>
      <c r="S1822" s="660"/>
      <c r="T1822" s="660" t="str">
        <f t="shared" si="169"/>
        <v/>
      </c>
      <c r="U1822" s="660" t="str">
        <f t="shared" si="170"/>
        <v/>
      </c>
      <c r="V1822" s="660" t="str">
        <f t="shared" si="171"/>
        <v/>
      </c>
      <c r="W1822" s="660" t="str">
        <f t="shared" si="172"/>
        <v/>
      </c>
      <c r="X1822" s="660" t="str">
        <f t="shared" si="173"/>
        <v/>
      </c>
      <c r="Y1822" s="660" t="str">
        <f t="shared" si="174"/>
        <v/>
      </c>
    </row>
    <row r="1823" spans="1:25" ht="16" x14ac:dyDescent="0.2">
      <c r="A1823" s="679"/>
      <c r="B1823" s="679"/>
      <c r="C1823" s="679"/>
      <c r="D1823" s="679"/>
      <c r="E1823" s="665"/>
      <c r="F1823" s="665"/>
      <c r="S1823" s="660"/>
      <c r="T1823" s="660" t="str">
        <f t="shared" si="169"/>
        <v/>
      </c>
      <c r="U1823" s="660" t="str">
        <f t="shared" si="170"/>
        <v/>
      </c>
      <c r="V1823" s="660" t="str">
        <f t="shared" si="171"/>
        <v/>
      </c>
      <c r="W1823" s="660" t="str">
        <f t="shared" si="172"/>
        <v/>
      </c>
      <c r="X1823" s="660" t="str">
        <f t="shared" si="173"/>
        <v/>
      </c>
      <c r="Y1823" s="660" t="str">
        <f t="shared" si="174"/>
        <v/>
      </c>
    </row>
    <row r="1824" spans="1:25" ht="16" x14ac:dyDescent="0.2">
      <c r="A1824" s="679"/>
      <c r="B1824" s="679"/>
      <c r="C1824" s="679"/>
      <c r="D1824" s="679"/>
      <c r="E1824" s="665"/>
      <c r="F1824" s="665"/>
      <c r="S1824" s="660"/>
      <c r="T1824" s="660" t="str">
        <f t="shared" si="169"/>
        <v/>
      </c>
      <c r="U1824" s="660" t="str">
        <f t="shared" si="170"/>
        <v/>
      </c>
      <c r="V1824" s="660" t="str">
        <f t="shared" si="171"/>
        <v/>
      </c>
      <c r="W1824" s="660" t="str">
        <f t="shared" si="172"/>
        <v/>
      </c>
      <c r="X1824" s="660" t="str">
        <f t="shared" si="173"/>
        <v/>
      </c>
      <c r="Y1824" s="660" t="str">
        <f t="shared" si="174"/>
        <v/>
      </c>
    </row>
    <row r="1825" spans="1:25" ht="16" x14ac:dyDescent="0.2">
      <c r="A1825" s="679"/>
      <c r="B1825" s="679"/>
      <c r="C1825" s="679"/>
      <c r="D1825" s="679"/>
      <c r="E1825" s="665"/>
      <c r="F1825" s="665"/>
      <c r="S1825" s="660"/>
      <c r="T1825" s="660" t="str">
        <f t="shared" si="169"/>
        <v/>
      </c>
      <c r="U1825" s="660" t="str">
        <f t="shared" si="170"/>
        <v/>
      </c>
      <c r="V1825" s="660" t="str">
        <f t="shared" si="171"/>
        <v/>
      </c>
      <c r="W1825" s="660" t="str">
        <f t="shared" si="172"/>
        <v/>
      </c>
      <c r="X1825" s="660" t="str">
        <f t="shared" si="173"/>
        <v/>
      </c>
      <c r="Y1825" s="660" t="str">
        <f t="shared" si="174"/>
        <v/>
      </c>
    </row>
    <row r="1826" spans="1:25" ht="16" x14ac:dyDescent="0.2">
      <c r="A1826" s="679"/>
      <c r="B1826" s="679"/>
      <c r="C1826" s="679"/>
      <c r="D1826" s="679"/>
      <c r="E1826" s="665"/>
      <c r="F1826" s="665"/>
      <c r="S1826" s="660"/>
      <c r="T1826" s="660" t="str">
        <f t="shared" si="169"/>
        <v/>
      </c>
      <c r="U1826" s="660" t="str">
        <f t="shared" si="170"/>
        <v/>
      </c>
      <c r="V1826" s="660" t="str">
        <f t="shared" si="171"/>
        <v/>
      </c>
      <c r="W1826" s="660" t="str">
        <f t="shared" si="172"/>
        <v/>
      </c>
      <c r="X1826" s="660" t="str">
        <f t="shared" si="173"/>
        <v/>
      </c>
      <c r="Y1826" s="660" t="str">
        <f t="shared" si="174"/>
        <v/>
      </c>
    </row>
    <row r="1827" spans="1:25" ht="16" x14ac:dyDescent="0.2">
      <c r="A1827" s="679"/>
      <c r="B1827" s="679"/>
      <c r="C1827" s="679"/>
      <c r="D1827" s="679"/>
      <c r="E1827" s="665"/>
      <c r="F1827" s="665"/>
      <c r="S1827" s="660"/>
      <c r="T1827" s="660" t="str">
        <f t="shared" si="169"/>
        <v/>
      </c>
      <c r="U1827" s="660" t="str">
        <f t="shared" si="170"/>
        <v/>
      </c>
      <c r="V1827" s="660" t="str">
        <f t="shared" si="171"/>
        <v/>
      </c>
      <c r="W1827" s="660" t="str">
        <f t="shared" si="172"/>
        <v/>
      </c>
      <c r="X1827" s="660" t="str">
        <f t="shared" si="173"/>
        <v/>
      </c>
      <c r="Y1827" s="660" t="str">
        <f t="shared" si="174"/>
        <v/>
      </c>
    </row>
    <row r="1828" spans="1:25" ht="16" x14ac:dyDescent="0.2">
      <c r="A1828" s="679"/>
      <c r="B1828" s="679"/>
      <c r="C1828" s="679"/>
      <c r="D1828" s="679"/>
      <c r="E1828" s="665"/>
      <c r="F1828" s="665"/>
      <c r="S1828" s="660"/>
      <c r="T1828" s="660" t="str">
        <f t="shared" si="169"/>
        <v/>
      </c>
      <c r="U1828" s="660" t="str">
        <f t="shared" si="170"/>
        <v/>
      </c>
      <c r="V1828" s="660" t="str">
        <f t="shared" si="171"/>
        <v/>
      </c>
      <c r="W1828" s="660" t="str">
        <f t="shared" si="172"/>
        <v/>
      </c>
      <c r="X1828" s="660" t="str">
        <f t="shared" si="173"/>
        <v/>
      </c>
      <c r="Y1828" s="660" t="str">
        <f t="shared" si="174"/>
        <v/>
      </c>
    </row>
    <row r="1829" spans="1:25" ht="16" x14ac:dyDescent="0.2">
      <c r="A1829" s="679"/>
      <c r="B1829" s="679"/>
      <c r="C1829" s="679"/>
      <c r="D1829" s="679"/>
      <c r="E1829" s="665"/>
      <c r="F1829" s="665"/>
      <c r="S1829" s="660"/>
      <c r="T1829" s="660" t="str">
        <f t="shared" si="169"/>
        <v/>
      </c>
      <c r="U1829" s="660" t="str">
        <f t="shared" si="170"/>
        <v/>
      </c>
      <c r="V1829" s="660" t="str">
        <f t="shared" si="171"/>
        <v/>
      </c>
      <c r="W1829" s="660" t="str">
        <f t="shared" si="172"/>
        <v/>
      </c>
      <c r="X1829" s="660" t="str">
        <f t="shared" si="173"/>
        <v/>
      </c>
      <c r="Y1829" s="660" t="str">
        <f t="shared" si="174"/>
        <v/>
      </c>
    </row>
    <row r="1830" spans="1:25" ht="16" x14ac:dyDescent="0.2">
      <c r="A1830" s="679"/>
      <c r="B1830" s="679"/>
      <c r="C1830" s="679"/>
      <c r="D1830" s="679"/>
      <c r="E1830" s="665"/>
      <c r="F1830" s="665"/>
      <c r="S1830" s="660"/>
      <c r="T1830" s="660" t="str">
        <f t="shared" si="169"/>
        <v/>
      </c>
      <c r="U1830" s="660" t="str">
        <f t="shared" si="170"/>
        <v/>
      </c>
      <c r="V1830" s="660" t="str">
        <f t="shared" si="171"/>
        <v/>
      </c>
      <c r="W1830" s="660" t="str">
        <f t="shared" si="172"/>
        <v/>
      </c>
      <c r="X1830" s="660" t="str">
        <f t="shared" si="173"/>
        <v/>
      </c>
      <c r="Y1830" s="660" t="str">
        <f t="shared" si="174"/>
        <v/>
      </c>
    </row>
    <row r="1831" spans="1:25" ht="16" x14ac:dyDescent="0.2">
      <c r="A1831" s="679"/>
      <c r="B1831" s="679"/>
      <c r="C1831" s="679"/>
      <c r="D1831" s="679"/>
      <c r="E1831" s="665"/>
      <c r="F1831" s="665"/>
      <c r="S1831" s="660"/>
      <c r="T1831" s="660" t="str">
        <f t="shared" si="169"/>
        <v/>
      </c>
      <c r="U1831" s="660" t="str">
        <f t="shared" si="170"/>
        <v/>
      </c>
      <c r="V1831" s="660" t="str">
        <f t="shared" si="171"/>
        <v/>
      </c>
      <c r="W1831" s="660" t="str">
        <f t="shared" si="172"/>
        <v/>
      </c>
      <c r="X1831" s="660" t="str">
        <f t="shared" si="173"/>
        <v/>
      </c>
      <c r="Y1831" s="660" t="str">
        <f t="shared" si="174"/>
        <v/>
      </c>
    </row>
    <row r="1832" spans="1:25" ht="16" x14ac:dyDescent="0.2">
      <c r="A1832" s="679"/>
      <c r="B1832" s="679"/>
      <c r="C1832" s="679"/>
      <c r="D1832" s="679"/>
      <c r="E1832" s="665"/>
      <c r="F1832" s="665"/>
      <c r="S1832" s="660"/>
      <c r="T1832" s="660" t="str">
        <f t="shared" si="169"/>
        <v/>
      </c>
      <c r="U1832" s="660" t="str">
        <f t="shared" si="170"/>
        <v/>
      </c>
      <c r="V1832" s="660" t="str">
        <f t="shared" si="171"/>
        <v/>
      </c>
      <c r="W1832" s="660" t="str">
        <f t="shared" si="172"/>
        <v/>
      </c>
      <c r="X1832" s="660" t="str">
        <f t="shared" si="173"/>
        <v/>
      </c>
      <c r="Y1832" s="660" t="str">
        <f t="shared" si="174"/>
        <v/>
      </c>
    </row>
    <row r="1833" spans="1:25" ht="16" x14ac:dyDescent="0.2">
      <c r="A1833" s="679"/>
      <c r="B1833" s="679"/>
      <c r="C1833" s="679"/>
      <c r="D1833" s="679"/>
      <c r="E1833" s="665"/>
      <c r="F1833" s="665"/>
      <c r="S1833" s="660"/>
      <c r="T1833" s="660" t="str">
        <f t="shared" si="169"/>
        <v/>
      </c>
      <c r="U1833" s="660" t="str">
        <f t="shared" si="170"/>
        <v/>
      </c>
      <c r="V1833" s="660" t="str">
        <f t="shared" si="171"/>
        <v/>
      </c>
      <c r="W1833" s="660" t="str">
        <f t="shared" si="172"/>
        <v/>
      </c>
      <c r="X1833" s="660" t="str">
        <f t="shared" si="173"/>
        <v/>
      </c>
      <c r="Y1833" s="660" t="str">
        <f t="shared" si="174"/>
        <v/>
      </c>
    </row>
    <row r="1834" spans="1:25" ht="16" x14ac:dyDescent="0.2">
      <c r="A1834" s="679"/>
      <c r="B1834" s="679"/>
      <c r="C1834" s="679"/>
      <c r="D1834" s="679"/>
      <c r="E1834" s="665"/>
      <c r="F1834" s="665"/>
      <c r="S1834" s="660"/>
      <c r="T1834" s="660" t="str">
        <f t="shared" si="169"/>
        <v/>
      </c>
      <c r="U1834" s="660" t="str">
        <f t="shared" si="170"/>
        <v/>
      </c>
      <c r="V1834" s="660" t="str">
        <f t="shared" si="171"/>
        <v/>
      </c>
      <c r="W1834" s="660" t="str">
        <f t="shared" si="172"/>
        <v/>
      </c>
      <c r="X1834" s="660" t="str">
        <f t="shared" si="173"/>
        <v/>
      </c>
      <c r="Y1834" s="660" t="str">
        <f t="shared" si="174"/>
        <v/>
      </c>
    </row>
    <row r="1835" spans="1:25" ht="16" x14ac:dyDescent="0.2">
      <c r="A1835" s="679"/>
      <c r="B1835" s="679"/>
      <c r="C1835" s="679"/>
      <c r="D1835" s="679"/>
      <c r="E1835" s="665"/>
      <c r="F1835" s="665"/>
      <c r="S1835" s="660"/>
      <c r="T1835" s="660" t="str">
        <f t="shared" si="169"/>
        <v/>
      </c>
      <c r="U1835" s="660" t="str">
        <f t="shared" si="170"/>
        <v/>
      </c>
      <c r="V1835" s="660" t="str">
        <f t="shared" si="171"/>
        <v/>
      </c>
      <c r="W1835" s="660" t="str">
        <f t="shared" si="172"/>
        <v/>
      </c>
      <c r="X1835" s="660" t="str">
        <f t="shared" si="173"/>
        <v/>
      </c>
      <c r="Y1835" s="660" t="str">
        <f t="shared" si="174"/>
        <v/>
      </c>
    </row>
    <row r="1836" spans="1:25" ht="16" x14ac:dyDescent="0.2">
      <c r="A1836" s="679"/>
      <c r="B1836" s="679"/>
      <c r="C1836" s="679"/>
      <c r="D1836" s="679"/>
      <c r="E1836" s="665"/>
      <c r="F1836" s="665"/>
      <c r="S1836" s="660"/>
      <c r="T1836" s="660" t="str">
        <f t="shared" si="169"/>
        <v/>
      </c>
      <c r="U1836" s="660" t="str">
        <f t="shared" si="170"/>
        <v/>
      </c>
      <c r="V1836" s="660" t="str">
        <f t="shared" si="171"/>
        <v/>
      </c>
      <c r="W1836" s="660" t="str">
        <f t="shared" si="172"/>
        <v/>
      </c>
      <c r="X1836" s="660" t="str">
        <f t="shared" si="173"/>
        <v/>
      </c>
      <c r="Y1836" s="660" t="str">
        <f t="shared" si="174"/>
        <v/>
      </c>
    </row>
    <row r="1837" spans="1:25" ht="16" x14ac:dyDescent="0.2">
      <c r="A1837" s="679"/>
      <c r="B1837" s="679"/>
      <c r="C1837" s="679"/>
      <c r="D1837" s="679"/>
      <c r="E1837" s="665"/>
      <c r="F1837" s="665"/>
      <c r="S1837" s="660"/>
      <c r="T1837" s="660" t="str">
        <f t="shared" si="169"/>
        <v/>
      </c>
      <c r="U1837" s="660" t="str">
        <f t="shared" si="170"/>
        <v/>
      </c>
      <c r="V1837" s="660" t="str">
        <f t="shared" si="171"/>
        <v/>
      </c>
      <c r="W1837" s="660" t="str">
        <f t="shared" si="172"/>
        <v/>
      </c>
      <c r="X1837" s="660" t="str">
        <f t="shared" si="173"/>
        <v/>
      </c>
      <c r="Y1837" s="660" t="str">
        <f t="shared" si="174"/>
        <v/>
      </c>
    </row>
    <row r="1838" spans="1:25" ht="16" x14ac:dyDescent="0.2">
      <c r="A1838" s="679"/>
      <c r="B1838" s="679"/>
      <c r="C1838" s="679"/>
      <c r="D1838" s="679"/>
      <c r="E1838" s="665"/>
      <c r="F1838" s="665"/>
      <c r="S1838" s="660"/>
      <c r="T1838" s="660" t="str">
        <f t="shared" si="169"/>
        <v/>
      </c>
      <c r="U1838" s="660" t="str">
        <f t="shared" si="170"/>
        <v/>
      </c>
      <c r="V1838" s="660" t="str">
        <f t="shared" si="171"/>
        <v/>
      </c>
      <c r="W1838" s="660" t="str">
        <f t="shared" si="172"/>
        <v/>
      </c>
      <c r="X1838" s="660" t="str">
        <f t="shared" si="173"/>
        <v/>
      </c>
      <c r="Y1838" s="660" t="str">
        <f t="shared" si="174"/>
        <v/>
      </c>
    </row>
    <row r="1839" spans="1:25" ht="16" x14ac:dyDescent="0.2">
      <c r="A1839" s="679"/>
      <c r="B1839" s="679"/>
      <c r="C1839" s="679"/>
      <c r="D1839" s="679"/>
      <c r="E1839" s="665"/>
      <c r="F1839" s="665"/>
      <c r="S1839" s="660"/>
      <c r="T1839" s="660" t="str">
        <f t="shared" si="169"/>
        <v/>
      </c>
      <c r="U1839" s="660" t="str">
        <f t="shared" si="170"/>
        <v/>
      </c>
      <c r="V1839" s="660" t="str">
        <f t="shared" si="171"/>
        <v/>
      </c>
      <c r="W1839" s="660" t="str">
        <f t="shared" si="172"/>
        <v/>
      </c>
      <c r="X1839" s="660" t="str">
        <f t="shared" si="173"/>
        <v/>
      </c>
      <c r="Y1839" s="660" t="str">
        <f t="shared" si="174"/>
        <v/>
      </c>
    </row>
    <row r="1840" spans="1:25" ht="16" x14ac:dyDescent="0.2">
      <c r="A1840" s="679"/>
      <c r="B1840" s="679"/>
      <c r="C1840" s="679"/>
      <c r="D1840" s="679"/>
      <c r="E1840" s="665"/>
      <c r="F1840" s="665"/>
      <c r="S1840" s="660"/>
      <c r="T1840" s="660" t="str">
        <f t="shared" si="169"/>
        <v/>
      </c>
      <c r="U1840" s="660" t="str">
        <f t="shared" si="170"/>
        <v/>
      </c>
      <c r="V1840" s="660" t="str">
        <f t="shared" si="171"/>
        <v/>
      </c>
      <c r="W1840" s="660" t="str">
        <f t="shared" si="172"/>
        <v/>
      </c>
      <c r="X1840" s="660" t="str">
        <f t="shared" si="173"/>
        <v/>
      </c>
      <c r="Y1840" s="660" t="str">
        <f t="shared" si="174"/>
        <v/>
      </c>
    </row>
    <row r="1841" spans="1:25" ht="16" x14ac:dyDescent="0.2">
      <c r="A1841" s="679"/>
      <c r="B1841" s="679"/>
      <c r="C1841" s="679"/>
      <c r="D1841" s="679"/>
      <c r="E1841" s="665"/>
      <c r="F1841" s="665"/>
      <c r="S1841" s="660"/>
      <c r="T1841" s="660" t="str">
        <f t="shared" si="169"/>
        <v/>
      </c>
      <c r="U1841" s="660" t="str">
        <f t="shared" si="170"/>
        <v/>
      </c>
      <c r="V1841" s="660" t="str">
        <f t="shared" si="171"/>
        <v/>
      </c>
      <c r="W1841" s="660" t="str">
        <f t="shared" si="172"/>
        <v/>
      </c>
      <c r="X1841" s="660" t="str">
        <f t="shared" si="173"/>
        <v/>
      </c>
      <c r="Y1841" s="660" t="str">
        <f t="shared" si="174"/>
        <v/>
      </c>
    </row>
    <row r="1842" spans="1:25" ht="16" x14ac:dyDescent="0.2">
      <c r="A1842" s="679"/>
      <c r="B1842" s="679"/>
      <c r="C1842" s="679"/>
      <c r="D1842" s="679"/>
      <c r="E1842" s="665"/>
      <c r="F1842" s="665"/>
      <c r="S1842" s="660"/>
      <c r="T1842" s="660" t="str">
        <f t="shared" si="169"/>
        <v/>
      </c>
      <c r="U1842" s="660" t="str">
        <f t="shared" si="170"/>
        <v/>
      </c>
      <c r="V1842" s="660" t="str">
        <f t="shared" si="171"/>
        <v/>
      </c>
      <c r="W1842" s="660" t="str">
        <f t="shared" si="172"/>
        <v/>
      </c>
      <c r="X1842" s="660" t="str">
        <f t="shared" si="173"/>
        <v/>
      </c>
      <c r="Y1842" s="660" t="str">
        <f t="shared" si="174"/>
        <v/>
      </c>
    </row>
    <row r="1843" spans="1:25" ht="16" x14ac:dyDescent="0.2">
      <c r="A1843" s="679"/>
      <c r="B1843" s="679"/>
      <c r="C1843" s="679"/>
      <c r="D1843" s="679"/>
      <c r="E1843" s="665"/>
      <c r="F1843" s="665"/>
      <c r="S1843" s="660"/>
      <c r="T1843" s="660" t="str">
        <f t="shared" si="169"/>
        <v/>
      </c>
      <c r="U1843" s="660" t="str">
        <f t="shared" si="170"/>
        <v/>
      </c>
      <c r="V1843" s="660" t="str">
        <f t="shared" si="171"/>
        <v/>
      </c>
      <c r="W1843" s="660" t="str">
        <f t="shared" si="172"/>
        <v/>
      </c>
      <c r="X1843" s="660" t="str">
        <f t="shared" si="173"/>
        <v/>
      </c>
      <c r="Y1843" s="660" t="str">
        <f t="shared" si="174"/>
        <v/>
      </c>
    </row>
    <row r="1844" spans="1:25" ht="16" x14ac:dyDescent="0.2">
      <c r="A1844" s="679"/>
      <c r="B1844" s="679"/>
      <c r="C1844" s="679"/>
      <c r="D1844" s="679"/>
      <c r="E1844" s="665"/>
      <c r="F1844" s="665"/>
      <c r="S1844" s="660"/>
      <c r="T1844" s="660" t="str">
        <f t="shared" si="169"/>
        <v/>
      </c>
      <c r="U1844" s="660" t="str">
        <f t="shared" si="170"/>
        <v/>
      </c>
      <c r="V1844" s="660" t="str">
        <f t="shared" si="171"/>
        <v/>
      </c>
      <c r="W1844" s="660" t="str">
        <f t="shared" si="172"/>
        <v/>
      </c>
      <c r="X1844" s="660" t="str">
        <f t="shared" si="173"/>
        <v/>
      </c>
      <c r="Y1844" s="660" t="str">
        <f t="shared" si="174"/>
        <v/>
      </c>
    </row>
    <row r="1845" spans="1:25" ht="16" x14ac:dyDescent="0.2">
      <c r="A1845" s="679"/>
      <c r="B1845" s="679"/>
      <c r="C1845" s="679"/>
      <c r="D1845" s="679"/>
      <c r="E1845" s="665"/>
      <c r="F1845" s="665"/>
      <c r="S1845" s="660"/>
      <c r="T1845" s="660" t="str">
        <f t="shared" si="169"/>
        <v/>
      </c>
      <c r="U1845" s="660" t="str">
        <f t="shared" si="170"/>
        <v/>
      </c>
      <c r="V1845" s="660" t="str">
        <f t="shared" si="171"/>
        <v/>
      </c>
      <c r="W1845" s="660" t="str">
        <f t="shared" si="172"/>
        <v/>
      </c>
      <c r="X1845" s="660" t="str">
        <f t="shared" si="173"/>
        <v/>
      </c>
      <c r="Y1845" s="660" t="str">
        <f t="shared" si="174"/>
        <v/>
      </c>
    </row>
    <row r="1846" spans="1:25" ht="16" x14ac:dyDescent="0.2">
      <c r="A1846" s="679"/>
      <c r="B1846" s="679"/>
      <c r="C1846" s="679"/>
      <c r="D1846" s="679"/>
      <c r="E1846" s="665"/>
      <c r="F1846" s="665"/>
      <c r="S1846" s="660"/>
      <c r="T1846" s="660" t="str">
        <f t="shared" si="169"/>
        <v/>
      </c>
      <c r="U1846" s="660" t="str">
        <f t="shared" si="170"/>
        <v/>
      </c>
      <c r="V1846" s="660" t="str">
        <f t="shared" si="171"/>
        <v/>
      </c>
      <c r="W1846" s="660" t="str">
        <f t="shared" si="172"/>
        <v/>
      </c>
      <c r="X1846" s="660" t="str">
        <f t="shared" si="173"/>
        <v/>
      </c>
      <c r="Y1846" s="660" t="str">
        <f t="shared" si="174"/>
        <v/>
      </c>
    </row>
    <row r="1847" spans="1:25" ht="16" x14ac:dyDescent="0.2">
      <c r="A1847" s="679"/>
      <c r="B1847" s="679"/>
      <c r="C1847" s="679"/>
      <c r="D1847" s="679"/>
      <c r="E1847" s="665"/>
      <c r="F1847" s="665"/>
      <c r="S1847" s="660"/>
      <c r="T1847" s="660" t="str">
        <f t="shared" si="169"/>
        <v/>
      </c>
      <c r="U1847" s="660" t="str">
        <f t="shared" si="170"/>
        <v/>
      </c>
      <c r="V1847" s="660" t="str">
        <f t="shared" si="171"/>
        <v/>
      </c>
      <c r="W1847" s="660" t="str">
        <f t="shared" si="172"/>
        <v/>
      </c>
      <c r="X1847" s="660" t="str">
        <f t="shared" si="173"/>
        <v/>
      </c>
      <c r="Y1847" s="660" t="str">
        <f t="shared" si="174"/>
        <v/>
      </c>
    </row>
    <row r="1848" spans="1:25" ht="16" x14ac:dyDescent="0.2">
      <c r="A1848" s="679"/>
      <c r="B1848" s="679"/>
      <c r="C1848" s="679"/>
      <c r="D1848" s="679"/>
      <c r="E1848" s="665"/>
      <c r="F1848" s="665"/>
      <c r="S1848" s="660"/>
      <c r="T1848" s="660" t="str">
        <f t="shared" si="169"/>
        <v/>
      </c>
      <c r="U1848" s="660" t="str">
        <f t="shared" si="170"/>
        <v/>
      </c>
      <c r="V1848" s="660" t="str">
        <f t="shared" si="171"/>
        <v/>
      </c>
      <c r="W1848" s="660" t="str">
        <f t="shared" si="172"/>
        <v/>
      </c>
      <c r="X1848" s="660" t="str">
        <f t="shared" si="173"/>
        <v/>
      </c>
      <c r="Y1848" s="660" t="str">
        <f t="shared" si="174"/>
        <v/>
      </c>
    </row>
    <row r="1849" spans="1:25" ht="16" x14ac:dyDescent="0.2">
      <c r="A1849" s="679"/>
      <c r="B1849" s="679"/>
      <c r="C1849" s="679"/>
      <c r="D1849" s="679"/>
      <c r="E1849" s="665"/>
      <c r="F1849" s="665"/>
      <c r="S1849" s="660"/>
      <c r="T1849" s="660" t="str">
        <f t="shared" si="169"/>
        <v/>
      </c>
      <c r="U1849" s="660" t="str">
        <f t="shared" si="170"/>
        <v/>
      </c>
      <c r="V1849" s="660" t="str">
        <f t="shared" si="171"/>
        <v/>
      </c>
      <c r="W1849" s="660" t="str">
        <f t="shared" si="172"/>
        <v/>
      </c>
      <c r="X1849" s="660" t="str">
        <f t="shared" si="173"/>
        <v/>
      </c>
      <c r="Y1849" s="660" t="str">
        <f t="shared" si="174"/>
        <v/>
      </c>
    </row>
    <row r="1850" spans="1:25" ht="16" x14ac:dyDescent="0.2">
      <c r="A1850" s="679"/>
      <c r="B1850" s="679"/>
      <c r="C1850" s="679"/>
      <c r="D1850" s="679"/>
      <c r="E1850" s="665"/>
      <c r="F1850" s="665"/>
      <c r="S1850" s="660"/>
      <c r="T1850" s="660" t="str">
        <f t="shared" si="169"/>
        <v/>
      </c>
      <c r="U1850" s="660" t="str">
        <f t="shared" si="170"/>
        <v/>
      </c>
      <c r="V1850" s="660" t="str">
        <f t="shared" si="171"/>
        <v/>
      </c>
      <c r="W1850" s="660" t="str">
        <f t="shared" si="172"/>
        <v/>
      </c>
      <c r="X1850" s="660" t="str">
        <f t="shared" si="173"/>
        <v/>
      </c>
      <c r="Y1850" s="660" t="str">
        <f t="shared" si="174"/>
        <v/>
      </c>
    </row>
    <row r="1851" spans="1:25" ht="16" x14ac:dyDescent="0.2">
      <c r="A1851" s="679"/>
      <c r="B1851" s="679"/>
      <c r="C1851" s="679"/>
      <c r="D1851" s="679"/>
      <c r="E1851" s="665"/>
      <c r="F1851" s="665"/>
      <c r="S1851" s="660"/>
      <c r="T1851" s="660" t="str">
        <f t="shared" si="169"/>
        <v/>
      </c>
      <c r="U1851" s="660" t="str">
        <f t="shared" si="170"/>
        <v/>
      </c>
      <c r="V1851" s="660" t="str">
        <f t="shared" si="171"/>
        <v/>
      </c>
      <c r="W1851" s="660" t="str">
        <f t="shared" si="172"/>
        <v/>
      </c>
      <c r="X1851" s="660" t="str">
        <f t="shared" si="173"/>
        <v/>
      </c>
      <c r="Y1851" s="660" t="str">
        <f t="shared" si="174"/>
        <v/>
      </c>
    </row>
    <row r="1852" spans="1:25" ht="16" x14ac:dyDescent="0.2">
      <c r="A1852" s="679"/>
      <c r="B1852" s="679"/>
      <c r="C1852" s="679"/>
      <c r="D1852" s="679"/>
      <c r="E1852" s="665"/>
      <c r="F1852" s="665"/>
      <c r="S1852" s="660"/>
      <c r="T1852" s="660" t="str">
        <f t="shared" si="169"/>
        <v/>
      </c>
      <c r="U1852" s="660" t="str">
        <f t="shared" si="170"/>
        <v/>
      </c>
      <c r="V1852" s="660" t="str">
        <f t="shared" si="171"/>
        <v/>
      </c>
      <c r="W1852" s="660" t="str">
        <f t="shared" si="172"/>
        <v/>
      </c>
      <c r="X1852" s="660" t="str">
        <f t="shared" si="173"/>
        <v/>
      </c>
      <c r="Y1852" s="660" t="str">
        <f t="shared" si="174"/>
        <v/>
      </c>
    </row>
    <row r="1853" spans="1:25" ht="16" x14ac:dyDescent="0.2">
      <c r="A1853" s="679"/>
      <c r="B1853" s="679"/>
      <c r="C1853" s="679"/>
      <c r="D1853" s="679"/>
      <c r="E1853" s="665"/>
      <c r="F1853" s="665"/>
      <c r="S1853" s="660"/>
      <c r="T1853" s="660" t="str">
        <f t="shared" si="169"/>
        <v/>
      </c>
      <c r="U1853" s="660" t="str">
        <f t="shared" si="170"/>
        <v/>
      </c>
      <c r="V1853" s="660" t="str">
        <f t="shared" si="171"/>
        <v/>
      </c>
      <c r="W1853" s="660" t="str">
        <f t="shared" si="172"/>
        <v/>
      </c>
      <c r="X1853" s="660" t="str">
        <f t="shared" si="173"/>
        <v/>
      </c>
      <c r="Y1853" s="660" t="str">
        <f t="shared" si="174"/>
        <v/>
      </c>
    </row>
    <row r="1854" spans="1:25" ht="16" x14ac:dyDescent="0.2">
      <c r="A1854" s="679"/>
      <c r="B1854" s="679"/>
      <c r="C1854" s="679"/>
      <c r="D1854" s="679"/>
      <c r="E1854" s="665"/>
      <c r="F1854" s="665"/>
      <c r="S1854" s="660"/>
      <c r="T1854" s="660" t="str">
        <f t="shared" si="169"/>
        <v/>
      </c>
      <c r="U1854" s="660" t="str">
        <f t="shared" si="170"/>
        <v/>
      </c>
      <c r="V1854" s="660" t="str">
        <f t="shared" si="171"/>
        <v/>
      </c>
      <c r="W1854" s="660" t="str">
        <f t="shared" si="172"/>
        <v/>
      </c>
      <c r="X1854" s="660" t="str">
        <f t="shared" si="173"/>
        <v/>
      </c>
      <c r="Y1854" s="660" t="str">
        <f t="shared" si="174"/>
        <v/>
      </c>
    </row>
    <row r="1855" spans="1:25" ht="16" x14ac:dyDescent="0.2">
      <c r="A1855" s="679"/>
      <c r="B1855" s="679"/>
      <c r="C1855" s="679"/>
      <c r="D1855" s="679"/>
      <c r="E1855" s="665"/>
      <c r="F1855" s="665"/>
      <c r="S1855" s="660"/>
      <c r="T1855" s="660" t="str">
        <f t="shared" si="169"/>
        <v/>
      </c>
      <c r="U1855" s="660" t="str">
        <f t="shared" si="170"/>
        <v/>
      </c>
      <c r="V1855" s="660" t="str">
        <f t="shared" si="171"/>
        <v/>
      </c>
      <c r="W1855" s="660" t="str">
        <f t="shared" si="172"/>
        <v/>
      </c>
      <c r="X1855" s="660" t="str">
        <f t="shared" si="173"/>
        <v/>
      </c>
      <c r="Y1855" s="660" t="str">
        <f t="shared" si="174"/>
        <v/>
      </c>
    </row>
    <row r="1856" spans="1:25" ht="16" x14ac:dyDescent="0.2">
      <c r="A1856" s="679"/>
      <c r="B1856" s="679"/>
      <c r="C1856" s="679"/>
      <c r="D1856" s="679"/>
      <c r="E1856" s="665"/>
      <c r="F1856" s="665"/>
      <c r="S1856" s="660"/>
      <c r="T1856" s="660" t="str">
        <f t="shared" si="169"/>
        <v/>
      </c>
      <c r="U1856" s="660" t="str">
        <f t="shared" si="170"/>
        <v/>
      </c>
      <c r="V1856" s="660" t="str">
        <f t="shared" si="171"/>
        <v/>
      </c>
      <c r="W1856" s="660" t="str">
        <f t="shared" si="172"/>
        <v/>
      </c>
      <c r="X1856" s="660" t="str">
        <f t="shared" si="173"/>
        <v/>
      </c>
      <c r="Y1856" s="660" t="str">
        <f t="shared" si="174"/>
        <v/>
      </c>
    </row>
    <row r="1857" spans="1:25" ht="16" x14ac:dyDescent="0.2">
      <c r="A1857" s="679"/>
      <c r="B1857" s="679"/>
      <c r="C1857" s="679"/>
      <c r="D1857" s="679"/>
      <c r="E1857" s="665"/>
      <c r="F1857" s="665"/>
      <c r="S1857" s="660"/>
      <c r="T1857" s="660" t="str">
        <f t="shared" si="169"/>
        <v/>
      </c>
      <c r="U1857" s="660" t="str">
        <f t="shared" si="170"/>
        <v/>
      </c>
      <c r="V1857" s="660" t="str">
        <f t="shared" si="171"/>
        <v/>
      </c>
      <c r="W1857" s="660" t="str">
        <f t="shared" si="172"/>
        <v/>
      </c>
      <c r="X1857" s="660" t="str">
        <f t="shared" si="173"/>
        <v/>
      </c>
      <c r="Y1857" s="660" t="str">
        <f t="shared" si="174"/>
        <v/>
      </c>
    </row>
    <row r="1858" spans="1:25" ht="16" x14ac:dyDescent="0.2">
      <c r="A1858" s="679"/>
      <c r="B1858" s="679"/>
      <c r="C1858" s="679"/>
      <c r="D1858" s="679"/>
      <c r="E1858" s="665"/>
      <c r="F1858" s="665"/>
      <c r="S1858" s="660"/>
      <c r="T1858" s="660" t="str">
        <f t="shared" si="169"/>
        <v/>
      </c>
      <c r="U1858" s="660" t="str">
        <f t="shared" si="170"/>
        <v/>
      </c>
      <c r="V1858" s="660" t="str">
        <f t="shared" si="171"/>
        <v/>
      </c>
      <c r="W1858" s="660" t="str">
        <f t="shared" si="172"/>
        <v/>
      </c>
      <c r="X1858" s="660" t="str">
        <f t="shared" si="173"/>
        <v/>
      </c>
      <c r="Y1858" s="660" t="str">
        <f t="shared" si="174"/>
        <v/>
      </c>
    </row>
    <row r="1859" spans="1:25" ht="16" x14ac:dyDescent="0.2">
      <c r="A1859" s="679"/>
      <c r="B1859" s="679"/>
      <c r="C1859" s="679"/>
      <c r="D1859" s="679"/>
      <c r="E1859" s="665"/>
      <c r="F1859" s="665"/>
      <c r="S1859" s="660"/>
      <c r="T1859" s="660" t="str">
        <f t="shared" si="169"/>
        <v/>
      </c>
      <c r="U1859" s="660" t="str">
        <f t="shared" si="170"/>
        <v/>
      </c>
      <c r="V1859" s="660" t="str">
        <f t="shared" si="171"/>
        <v/>
      </c>
      <c r="W1859" s="660" t="str">
        <f t="shared" si="172"/>
        <v/>
      </c>
      <c r="X1859" s="660" t="str">
        <f t="shared" si="173"/>
        <v/>
      </c>
      <c r="Y1859" s="660" t="str">
        <f t="shared" si="174"/>
        <v/>
      </c>
    </row>
    <row r="1860" spans="1:25" ht="16" x14ac:dyDescent="0.2">
      <c r="A1860" s="679"/>
      <c r="B1860" s="679"/>
      <c r="C1860" s="679"/>
      <c r="D1860" s="679"/>
      <c r="E1860" s="665"/>
      <c r="F1860" s="665"/>
      <c r="S1860" s="660"/>
      <c r="T1860" s="660" t="str">
        <f t="shared" ref="T1860:T1923" si="175">IF(LEN($A1860)&gt;=2,LEFT($A1860,6),"")</f>
        <v/>
      </c>
      <c r="U1860" s="660" t="str">
        <f t="shared" ref="U1860:U1923" si="176">IF(LEN($A1860)&gt;=2,LEFT($A1860,5),"")</f>
        <v/>
      </c>
      <c r="V1860" s="660" t="str">
        <f t="shared" ref="V1860:V1923" si="177">IF(LEN($A1860)&gt;=2,LEFT($A1860,4),"")</f>
        <v/>
      </c>
      <c r="W1860" s="660" t="str">
        <f t="shared" ref="W1860:W1923" si="178">IF(LEN($A1860)&gt;=2,LEFT($A1860,3),"")</f>
        <v/>
      </c>
      <c r="X1860" s="660" t="str">
        <f t="shared" ref="X1860:X1923" si="179">IF(LEN($A1860)&gt;=2,LEFT($A1860,2),"")</f>
        <v/>
      </c>
      <c r="Y1860" s="660" t="str">
        <f t="shared" ref="Y1860:Y1923" si="180">IF(LEN($A1860)&gt;=2,LEFT($A1860,1),"")</f>
        <v/>
      </c>
    </row>
    <row r="1861" spans="1:25" ht="16" x14ac:dyDescent="0.2">
      <c r="A1861" s="679"/>
      <c r="B1861" s="679"/>
      <c r="C1861" s="679"/>
      <c r="D1861" s="679"/>
      <c r="E1861" s="665"/>
      <c r="F1861" s="665"/>
      <c r="S1861" s="660"/>
      <c r="T1861" s="660" t="str">
        <f t="shared" si="175"/>
        <v/>
      </c>
      <c r="U1861" s="660" t="str">
        <f t="shared" si="176"/>
        <v/>
      </c>
      <c r="V1861" s="660" t="str">
        <f t="shared" si="177"/>
        <v/>
      </c>
      <c r="W1861" s="660" t="str">
        <f t="shared" si="178"/>
        <v/>
      </c>
      <c r="X1861" s="660" t="str">
        <f t="shared" si="179"/>
        <v/>
      </c>
      <c r="Y1861" s="660" t="str">
        <f t="shared" si="180"/>
        <v/>
      </c>
    </row>
    <row r="1862" spans="1:25" ht="16" x14ac:dyDescent="0.2">
      <c r="A1862" s="679"/>
      <c r="B1862" s="679"/>
      <c r="C1862" s="679"/>
      <c r="D1862" s="679"/>
      <c r="E1862" s="665"/>
      <c r="F1862" s="665"/>
      <c r="S1862" s="660"/>
      <c r="T1862" s="660" t="str">
        <f t="shared" si="175"/>
        <v/>
      </c>
      <c r="U1862" s="660" t="str">
        <f t="shared" si="176"/>
        <v/>
      </c>
      <c r="V1862" s="660" t="str">
        <f t="shared" si="177"/>
        <v/>
      </c>
      <c r="W1862" s="660" t="str">
        <f t="shared" si="178"/>
        <v/>
      </c>
      <c r="X1862" s="660" t="str">
        <f t="shared" si="179"/>
        <v/>
      </c>
      <c r="Y1862" s="660" t="str">
        <f t="shared" si="180"/>
        <v/>
      </c>
    </row>
    <row r="1863" spans="1:25" ht="16" x14ac:dyDescent="0.2">
      <c r="A1863" s="679"/>
      <c r="B1863" s="679"/>
      <c r="C1863" s="679"/>
      <c r="D1863" s="679"/>
      <c r="E1863" s="665"/>
      <c r="F1863" s="665"/>
      <c r="S1863" s="660"/>
      <c r="T1863" s="660" t="str">
        <f t="shared" si="175"/>
        <v/>
      </c>
      <c r="U1863" s="660" t="str">
        <f t="shared" si="176"/>
        <v/>
      </c>
      <c r="V1863" s="660" t="str">
        <f t="shared" si="177"/>
        <v/>
      </c>
      <c r="W1863" s="660" t="str">
        <f t="shared" si="178"/>
        <v/>
      </c>
      <c r="X1863" s="660" t="str">
        <f t="shared" si="179"/>
        <v/>
      </c>
      <c r="Y1863" s="660" t="str">
        <f t="shared" si="180"/>
        <v/>
      </c>
    </row>
    <row r="1864" spans="1:25" ht="16" x14ac:dyDescent="0.2">
      <c r="A1864" s="679"/>
      <c r="B1864" s="679"/>
      <c r="C1864" s="679"/>
      <c r="D1864" s="679"/>
      <c r="E1864" s="665"/>
      <c r="F1864" s="665"/>
      <c r="S1864" s="660"/>
      <c r="T1864" s="660" t="str">
        <f t="shared" si="175"/>
        <v/>
      </c>
      <c r="U1864" s="660" t="str">
        <f t="shared" si="176"/>
        <v/>
      </c>
      <c r="V1864" s="660" t="str">
        <f t="shared" si="177"/>
        <v/>
      </c>
      <c r="W1864" s="660" t="str">
        <f t="shared" si="178"/>
        <v/>
      </c>
      <c r="X1864" s="660" t="str">
        <f t="shared" si="179"/>
        <v/>
      </c>
      <c r="Y1864" s="660" t="str">
        <f t="shared" si="180"/>
        <v/>
      </c>
    </row>
    <row r="1865" spans="1:25" ht="16" x14ac:dyDescent="0.2">
      <c r="A1865" s="679"/>
      <c r="B1865" s="679"/>
      <c r="C1865" s="679"/>
      <c r="D1865" s="679"/>
      <c r="E1865" s="665"/>
      <c r="F1865" s="665"/>
      <c r="S1865" s="660"/>
      <c r="T1865" s="660" t="str">
        <f t="shared" si="175"/>
        <v/>
      </c>
      <c r="U1865" s="660" t="str">
        <f t="shared" si="176"/>
        <v/>
      </c>
      <c r="V1865" s="660" t="str">
        <f t="shared" si="177"/>
        <v/>
      </c>
      <c r="W1865" s="660" t="str">
        <f t="shared" si="178"/>
        <v/>
      </c>
      <c r="X1865" s="660" t="str">
        <f t="shared" si="179"/>
        <v/>
      </c>
      <c r="Y1865" s="660" t="str">
        <f t="shared" si="180"/>
        <v/>
      </c>
    </row>
    <row r="1866" spans="1:25" ht="16" x14ac:dyDescent="0.2">
      <c r="A1866" s="679"/>
      <c r="B1866" s="679"/>
      <c r="C1866" s="679"/>
      <c r="D1866" s="679"/>
      <c r="E1866" s="665"/>
      <c r="F1866" s="665"/>
      <c r="S1866" s="660"/>
      <c r="T1866" s="660" t="str">
        <f t="shared" si="175"/>
        <v/>
      </c>
      <c r="U1866" s="660" t="str">
        <f t="shared" si="176"/>
        <v/>
      </c>
      <c r="V1866" s="660" t="str">
        <f t="shared" si="177"/>
        <v/>
      </c>
      <c r="W1866" s="660" t="str">
        <f t="shared" si="178"/>
        <v/>
      </c>
      <c r="X1866" s="660" t="str">
        <f t="shared" si="179"/>
        <v/>
      </c>
      <c r="Y1866" s="660" t="str">
        <f t="shared" si="180"/>
        <v/>
      </c>
    </row>
    <row r="1867" spans="1:25" ht="16" x14ac:dyDescent="0.2">
      <c r="A1867" s="679"/>
      <c r="B1867" s="679"/>
      <c r="C1867" s="679"/>
      <c r="D1867" s="679"/>
      <c r="E1867" s="665"/>
      <c r="F1867" s="665"/>
      <c r="S1867" s="660"/>
      <c r="T1867" s="660" t="str">
        <f t="shared" si="175"/>
        <v/>
      </c>
      <c r="U1867" s="660" t="str">
        <f t="shared" si="176"/>
        <v/>
      </c>
      <c r="V1867" s="660" t="str">
        <f t="shared" si="177"/>
        <v/>
      </c>
      <c r="W1867" s="660" t="str">
        <f t="shared" si="178"/>
        <v/>
      </c>
      <c r="X1867" s="660" t="str">
        <f t="shared" si="179"/>
        <v/>
      </c>
      <c r="Y1867" s="660" t="str">
        <f t="shared" si="180"/>
        <v/>
      </c>
    </row>
    <row r="1868" spans="1:25" ht="16" x14ac:dyDescent="0.2">
      <c r="A1868" s="679"/>
      <c r="B1868" s="679"/>
      <c r="C1868" s="679"/>
      <c r="D1868" s="679"/>
      <c r="E1868" s="665"/>
      <c r="F1868" s="665"/>
      <c r="S1868" s="660"/>
      <c r="T1868" s="660" t="str">
        <f t="shared" si="175"/>
        <v/>
      </c>
      <c r="U1868" s="660" t="str">
        <f t="shared" si="176"/>
        <v/>
      </c>
      <c r="V1868" s="660" t="str">
        <f t="shared" si="177"/>
        <v/>
      </c>
      <c r="W1868" s="660" t="str">
        <f t="shared" si="178"/>
        <v/>
      </c>
      <c r="X1868" s="660" t="str">
        <f t="shared" si="179"/>
        <v/>
      </c>
      <c r="Y1868" s="660" t="str">
        <f t="shared" si="180"/>
        <v/>
      </c>
    </row>
    <row r="1869" spans="1:25" ht="16" x14ac:dyDescent="0.2">
      <c r="A1869" s="679"/>
      <c r="B1869" s="679"/>
      <c r="C1869" s="679"/>
      <c r="D1869" s="679"/>
      <c r="E1869" s="665"/>
      <c r="F1869" s="665"/>
      <c r="S1869" s="660"/>
      <c r="T1869" s="660" t="str">
        <f t="shared" si="175"/>
        <v/>
      </c>
      <c r="U1869" s="660" t="str">
        <f t="shared" si="176"/>
        <v/>
      </c>
      <c r="V1869" s="660" t="str">
        <f t="shared" si="177"/>
        <v/>
      </c>
      <c r="W1869" s="660" t="str">
        <f t="shared" si="178"/>
        <v/>
      </c>
      <c r="X1869" s="660" t="str">
        <f t="shared" si="179"/>
        <v/>
      </c>
      <c r="Y1869" s="660" t="str">
        <f t="shared" si="180"/>
        <v/>
      </c>
    </row>
    <row r="1870" spans="1:25" ht="16" x14ac:dyDescent="0.2">
      <c r="A1870" s="679"/>
      <c r="B1870" s="679"/>
      <c r="C1870" s="679"/>
      <c r="D1870" s="679"/>
      <c r="E1870" s="665"/>
      <c r="F1870" s="665"/>
      <c r="S1870" s="660"/>
      <c r="T1870" s="660" t="str">
        <f t="shared" si="175"/>
        <v/>
      </c>
      <c r="U1870" s="660" t="str">
        <f t="shared" si="176"/>
        <v/>
      </c>
      <c r="V1870" s="660" t="str">
        <f t="shared" si="177"/>
        <v/>
      </c>
      <c r="W1870" s="660" t="str">
        <f t="shared" si="178"/>
        <v/>
      </c>
      <c r="X1870" s="660" t="str">
        <f t="shared" si="179"/>
        <v/>
      </c>
      <c r="Y1870" s="660" t="str">
        <f t="shared" si="180"/>
        <v/>
      </c>
    </row>
    <row r="1871" spans="1:25" ht="16" x14ac:dyDescent="0.2">
      <c r="A1871" s="679"/>
      <c r="B1871" s="679"/>
      <c r="C1871" s="679"/>
      <c r="D1871" s="679"/>
      <c r="E1871" s="665"/>
      <c r="F1871" s="665"/>
      <c r="S1871" s="660"/>
      <c r="T1871" s="660" t="str">
        <f t="shared" si="175"/>
        <v/>
      </c>
      <c r="U1871" s="660" t="str">
        <f t="shared" si="176"/>
        <v/>
      </c>
      <c r="V1871" s="660" t="str">
        <f t="shared" si="177"/>
        <v/>
      </c>
      <c r="W1871" s="660" t="str">
        <f t="shared" si="178"/>
        <v/>
      </c>
      <c r="X1871" s="660" t="str">
        <f t="shared" si="179"/>
        <v/>
      </c>
      <c r="Y1871" s="660" t="str">
        <f t="shared" si="180"/>
        <v/>
      </c>
    </row>
    <row r="1872" spans="1:25" ht="16" x14ac:dyDescent="0.2">
      <c r="A1872" s="679"/>
      <c r="B1872" s="679"/>
      <c r="C1872" s="679"/>
      <c r="D1872" s="679"/>
      <c r="E1872" s="665"/>
      <c r="F1872" s="665"/>
      <c r="S1872" s="660"/>
      <c r="T1872" s="660" t="str">
        <f t="shared" si="175"/>
        <v/>
      </c>
      <c r="U1872" s="660" t="str">
        <f t="shared" si="176"/>
        <v/>
      </c>
      <c r="V1872" s="660" t="str">
        <f t="shared" si="177"/>
        <v/>
      </c>
      <c r="W1872" s="660" t="str">
        <f t="shared" si="178"/>
        <v/>
      </c>
      <c r="X1872" s="660" t="str">
        <f t="shared" si="179"/>
        <v/>
      </c>
      <c r="Y1872" s="660" t="str">
        <f t="shared" si="180"/>
        <v/>
      </c>
    </row>
    <row r="1873" spans="1:25" ht="16" x14ac:dyDescent="0.2">
      <c r="A1873" s="679"/>
      <c r="B1873" s="679"/>
      <c r="C1873" s="679"/>
      <c r="D1873" s="679"/>
      <c r="E1873" s="665"/>
      <c r="F1873" s="665"/>
      <c r="S1873" s="660"/>
      <c r="T1873" s="660" t="str">
        <f t="shared" si="175"/>
        <v/>
      </c>
      <c r="U1873" s="660" t="str">
        <f t="shared" si="176"/>
        <v/>
      </c>
      <c r="V1873" s="660" t="str">
        <f t="shared" si="177"/>
        <v/>
      </c>
      <c r="W1873" s="660" t="str">
        <f t="shared" si="178"/>
        <v/>
      </c>
      <c r="X1873" s="660" t="str">
        <f t="shared" si="179"/>
        <v/>
      </c>
      <c r="Y1873" s="660" t="str">
        <f t="shared" si="180"/>
        <v/>
      </c>
    </row>
    <row r="1874" spans="1:25" ht="16" x14ac:dyDescent="0.2">
      <c r="A1874" s="679"/>
      <c r="B1874" s="679"/>
      <c r="C1874" s="679"/>
      <c r="D1874" s="679"/>
      <c r="E1874" s="665"/>
      <c r="F1874" s="665"/>
      <c r="S1874" s="660"/>
      <c r="T1874" s="660" t="str">
        <f t="shared" si="175"/>
        <v/>
      </c>
      <c r="U1874" s="660" t="str">
        <f t="shared" si="176"/>
        <v/>
      </c>
      <c r="V1874" s="660" t="str">
        <f t="shared" si="177"/>
        <v/>
      </c>
      <c r="W1874" s="660" t="str">
        <f t="shared" si="178"/>
        <v/>
      </c>
      <c r="X1874" s="660" t="str">
        <f t="shared" si="179"/>
        <v/>
      </c>
      <c r="Y1874" s="660" t="str">
        <f t="shared" si="180"/>
        <v/>
      </c>
    </row>
    <row r="1875" spans="1:25" ht="16" x14ac:dyDescent="0.2">
      <c r="A1875" s="679"/>
      <c r="B1875" s="679"/>
      <c r="C1875" s="679"/>
      <c r="D1875" s="679"/>
      <c r="E1875" s="665"/>
      <c r="F1875" s="665"/>
      <c r="S1875" s="660"/>
      <c r="T1875" s="660" t="str">
        <f t="shared" si="175"/>
        <v/>
      </c>
      <c r="U1875" s="660" t="str">
        <f t="shared" si="176"/>
        <v/>
      </c>
      <c r="V1875" s="660" t="str">
        <f t="shared" si="177"/>
        <v/>
      </c>
      <c r="W1875" s="660" t="str">
        <f t="shared" si="178"/>
        <v/>
      </c>
      <c r="X1875" s="660" t="str">
        <f t="shared" si="179"/>
        <v/>
      </c>
      <c r="Y1875" s="660" t="str">
        <f t="shared" si="180"/>
        <v/>
      </c>
    </row>
    <row r="1876" spans="1:25" ht="16" x14ac:dyDescent="0.2">
      <c r="A1876" s="679"/>
      <c r="B1876" s="679"/>
      <c r="C1876" s="679"/>
      <c r="D1876" s="679"/>
      <c r="E1876" s="665"/>
      <c r="F1876" s="665"/>
      <c r="S1876" s="660"/>
      <c r="T1876" s="660" t="str">
        <f t="shared" si="175"/>
        <v/>
      </c>
      <c r="U1876" s="660" t="str">
        <f t="shared" si="176"/>
        <v/>
      </c>
      <c r="V1876" s="660" t="str">
        <f t="shared" si="177"/>
        <v/>
      </c>
      <c r="W1876" s="660" t="str">
        <f t="shared" si="178"/>
        <v/>
      </c>
      <c r="X1876" s="660" t="str">
        <f t="shared" si="179"/>
        <v/>
      </c>
      <c r="Y1876" s="660" t="str">
        <f t="shared" si="180"/>
        <v/>
      </c>
    </row>
    <row r="1877" spans="1:25" ht="16" x14ac:dyDescent="0.2">
      <c r="A1877" s="679"/>
      <c r="B1877" s="679"/>
      <c r="C1877" s="679"/>
      <c r="D1877" s="679"/>
      <c r="E1877" s="665"/>
      <c r="F1877" s="665"/>
      <c r="S1877" s="660"/>
      <c r="T1877" s="660" t="str">
        <f t="shared" si="175"/>
        <v/>
      </c>
      <c r="U1877" s="660" t="str">
        <f t="shared" si="176"/>
        <v/>
      </c>
      <c r="V1877" s="660" t="str">
        <f t="shared" si="177"/>
        <v/>
      </c>
      <c r="W1877" s="660" t="str">
        <f t="shared" si="178"/>
        <v/>
      </c>
      <c r="X1877" s="660" t="str">
        <f t="shared" si="179"/>
        <v/>
      </c>
      <c r="Y1877" s="660" t="str">
        <f t="shared" si="180"/>
        <v/>
      </c>
    </row>
    <row r="1878" spans="1:25" ht="16" x14ac:dyDescent="0.2">
      <c r="A1878" s="679"/>
      <c r="B1878" s="679"/>
      <c r="C1878" s="679"/>
      <c r="D1878" s="679"/>
      <c r="E1878" s="665"/>
      <c r="F1878" s="665"/>
      <c r="S1878" s="660"/>
      <c r="T1878" s="660" t="str">
        <f t="shared" si="175"/>
        <v/>
      </c>
      <c r="U1878" s="660" t="str">
        <f t="shared" si="176"/>
        <v/>
      </c>
      <c r="V1878" s="660" t="str">
        <f t="shared" si="177"/>
        <v/>
      </c>
      <c r="W1878" s="660" t="str">
        <f t="shared" si="178"/>
        <v/>
      </c>
      <c r="X1878" s="660" t="str">
        <f t="shared" si="179"/>
        <v/>
      </c>
      <c r="Y1878" s="660" t="str">
        <f t="shared" si="180"/>
        <v/>
      </c>
    </row>
    <row r="1879" spans="1:25" ht="16" x14ac:dyDescent="0.2">
      <c r="A1879" s="679"/>
      <c r="B1879" s="679"/>
      <c r="C1879" s="679"/>
      <c r="D1879" s="679"/>
      <c r="E1879" s="665"/>
      <c r="F1879" s="665"/>
      <c r="S1879" s="660"/>
      <c r="T1879" s="660" t="str">
        <f t="shared" si="175"/>
        <v/>
      </c>
      <c r="U1879" s="660" t="str">
        <f t="shared" si="176"/>
        <v/>
      </c>
      <c r="V1879" s="660" t="str">
        <f t="shared" si="177"/>
        <v/>
      </c>
      <c r="W1879" s="660" t="str">
        <f t="shared" si="178"/>
        <v/>
      </c>
      <c r="X1879" s="660" t="str">
        <f t="shared" si="179"/>
        <v/>
      </c>
      <c r="Y1879" s="660" t="str">
        <f t="shared" si="180"/>
        <v/>
      </c>
    </row>
    <row r="1880" spans="1:25" ht="16" x14ac:dyDescent="0.2">
      <c r="A1880" s="679"/>
      <c r="B1880" s="679"/>
      <c r="C1880" s="679"/>
      <c r="D1880" s="679"/>
      <c r="E1880" s="665"/>
      <c r="F1880" s="665"/>
      <c r="S1880" s="660"/>
      <c r="T1880" s="660" t="str">
        <f t="shared" si="175"/>
        <v/>
      </c>
      <c r="U1880" s="660" t="str">
        <f t="shared" si="176"/>
        <v/>
      </c>
      <c r="V1880" s="660" t="str">
        <f t="shared" si="177"/>
        <v/>
      </c>
      <c r="W1880" s="660" t="str">
        <f t="shared" si="178"/>
        <v/>
      </c>
      <c r="X1880" s="660" t="str">
        <f t="shared" si="179"/>
        <v/>
      </c>
      <c r="Y1880" s="660" t="str">
        <f t="shared" si="180"/>
        <v/>
      </c>
    </row>
    <row r="1881" spans="1:25" ht="16" x14ac:dyDescent="0.2">
      <c r="A1881" s="679"/>
      <c r="B1881" s="679"/>
      <c r="C1881" s="679"/>
      <c r="D1881" s="679"/>
      <c r="E1881" s="665"/>
      <c r="F1881" s="665"/>
      <c r="S1881" s="660"/>
      <c r="T1881" s="660" t="str">
        <f t="shared" si="175"/>
        <v/>
      </c>
      <c r="U1881" s="660" t="str">
        <f t="shared" si="176"/>
        <v/>
      </c>
      <c r="V1881" s="660" t="str">
        <f t="shared" si="177"/>
        <v/>
      </c>
      <c r="W1881" s="660" t="str">
        <f t="shared" si="178"/>
        <v/>
      </c>
      <c r="X1881" s="660" t="str">
        <f t="shared" si="179"/>
        <v/>
      </c>
      <c r="Y1881" s="660" t="str">
        <f t="shared" si="180"/>
        <v/>
      </c>
    </row>
    <row r="1882" spans="1:25" ht="16" x14ac:dyDescent="0.2">
      <c r="A1882" s="679"/>
      <c r="B1882" s="679"/>
      <c r="C1882" s="679"/>
      <c r="D1882" s="679"/>
      <c r="E1882" s="665"/>
      <c r="F1882" s="665"/>
      <c r="S1882" s="660"/>
      <c r="T1882" s="660" t="str">
        <f t="shared" si="175"/>
        <v/>
      </c>
      <c r="U1882" s="660" t="str">
        <f t="shared" si="176"/>
        <v/>
      </c>
      <c r="V1882" s="660" t="str">
        <f t="shared" si="177"/>
        <v/>
      </c>
      <c r="W1882" s="660" t="str">
        <f t="shared" si="178"/>
        <v/>
      </c>
      <c r="X1882" s="660" t="str">
        <f t="shared" si="179"/>
        <v/>
      </c>
      <c r="Y1882" s="660" t="str">
        <f t="shared" si="180"/>
        <v/>
      </c>
    </row>
    <row r="1883" spans="1:25" ht="16" x14ac:dyDescent="0.2">
      <c r="A1883" s="679"/>
      <c r="B1883" s="679"/>
      <c r="C1883" s="679"/>
      <c r="D1883" s="679"/>
      <c r="E1883" s="665"/>
      <c r="F1883" s="665"/>
      <c r="S1883" s="660"/>
      <c r="T1883" s="660" t="str">
        <f t="shared" si="175"/>
        <v/>
      </c>
      <c r="U1883" s="660" t="str">
        <f t="shared" si="176"/>
        <v/>
      </c>
      <c r="V1883" s="660" t="str">
        <f t="shared" si="177"/>
        <v/>
      </c>
      <c r="W1883" s="660" t="str">
        <f t="shared" si="178"/>
        <v/>
      </c>
      <c r="X1883" s="660" t="str">
        <f t="shared" si="179"/>
        <v/>
      </c>
      <c r="Y1883" s="660" t="str">
        <f t="shared" si="180"/>
        <v/>
      </c>
    </row>
    <row r="1884" spans="1:25" ht="16" x14ac:dyDescent="0.2">
      <c r="A1884" s="679"/>
      <c r="B1884" s="679"/>
      <c r="C1884" s="679"/>
      <c r="D1884" s="679"/>
      <c r="E1884" s="665"/>
      <c r="F1884" s="665"/>
      <c r="S1884" s="660"/>
      <c r="T1884" s="660" t="str">
        <f t="shared" si="175"/>
        <v/>
      </c>
      <c r="U1884" s="660" t="str">
        <f t="shared" si="176"/>
        <v/>
      </c>
      <c r="V1884" s="660" t="str">
        <f t="shared" si="177"/>
        <v/>
      </c>
      <c r="W1884" s="660" t="str">
        <f t="shared" si="178"/>
        <v/>
      </c>
      <c r="X1884" s="660" t="str">
        <f t="shared" si="179"/>
        <v/>
      </c>
      <c r="Y1884" s="660" t="str">
        <f t="shared" si="180"/>
        <v/>
      </c>
    </row>
    <row r="1885" spans="1:25" ht="16" x14ac:dyDescent="0.2">
      <c r="A1885" s="679"/>
      <c r="B1885" s="679"/>
      <c r="C1885" s="679"/>
      <c r="D1885" s="679"/>
      <c r="E1885" s="665"/>
      <c r="F1885" s="665"/>
      <c r="S1885" s="660"/>
      <c r="T1885" s="660" t="str">
        <f t="shared" si="175"/>
        <v/>
      </c>
      <c r="U1885" s="660" t="str">
        <f t="shared" si="176"/>
        <v/>
      </c>
      <c r="V1885" s="660" t="str">
        <f t="shared" si="177"/>
        <v/>
      </c>
      <c r="W1885" s="660" t="str">
        <f t="shared" si="178"/>
        <v/>
      </c>
      <c r="X1885" s="660" t="str">
        <f t="shared" si="179"/>
        <v/>
      </c>
      <c r="Y1885" s="660" t="str">
        <f t="shared" si="180"/>
        <v/>
      </c>
    </row>
    <row r="1886" spans="1:25" ht="16" x14ac:dyDescent="0.2">
      <c r="A1886" s="679"/>
      <c r="B1886" s="679"/>
      <c r="C1886" s="679"/>
      <c r="D1886" s="679"/>
      <c r="E1886" s="665"/>
      <c r="F1886" s="665"/>
      <c r="S1886" s="660"/>
      <c r="T1886" s="660" t="str">
        <f t="shared" si="175"/>
        <v/>
      </c>
      <c r="U1886" s="660" t="str">
        <f t="shared" si="176"/>
        <v/>
      </c>
      <c r="V1886" s="660" t="str">
        <f t="shared" si="177"/>
        <v/>
      </c>
      <c r="W1886" s="660" t="str">
        <f t="shared" si="178"/>
        <v/>
      </c>
      <c r="X1886" s="660" t="str">
        <f t="shared" si="179"/>
        <v/>
      </c>
      <c r="Y1886" s="660" t="str">
        <f t="shared" si="180"/>
        <v/>
      </c>
    </row>
    <row r="1887" spans="1:25" ht="16" x14ac:dyDescent="0.2">
      <c r="A1887" s="679"/>
      <c r="B1887" s="679"/>
      <c r="C1887" s="679"/>
      <c r="D1887" s="679"/>
      <c r="E1887" s="665"/>
      <c r="F1887" s="665"/>
      <c r="S1887" s="660"/>
      <c r="T1887" s="660" t="str">
        <f t="shared" si="175"/>
        <v/>
      </c>
      <c r="U1887" s="660" t="str">
        <f t="shared" si="176"/>
        <v/>
      </c>
      <c r="V1887" s="660" t="str">
        <f t="shared" si="177"/>
        <v/>
      </c>
      <c r="W1887" s="660" t="str">
        <f t="shared" si="178"/>
        <v/>
      </c>
      <c r="X1887" s="660" t="str">
        <f t="shared" si="179"/>
        <v/>
      </c>
      <c r="Y1887" s="660" t="str">
        <f t="shared" si="180"/>
        <v/>
      </c>
    </row>
    <row r="1888" spans="1:25" ht="16" x14ac:dyDescent="0.2">
      <c r="A1888" s="679"/>
      <c r="B1888" s="679"/>
      <c r="C1888" s="679"/>
      <c r="D1888" s="679"/>
      <c r="E1888" s="665"/>
      <c r="F1888" s="665"/>
      <c r="S1888" s="660"/>
      <c r="T1888" s="660" t="str">
        <f t="shared" si="175"/>
        <v/>
      </c>
      <c r="U1888" s="660" t="str">
        <f t="shared" si="176"/>
        <v/>
      </c>
      <c r="V1888" s="660" t="str">
        <f t="shared" si="177"/>
        <v/>
      </c>
      <c r="W1888" s="660" t="str">
        <f t="shared" si="178"/>
        <v/>
      </c>
      <c r="X1888" s="660" t="str">
        <f t="shared" si="179"/>
        <v/>
      </c>
      <c r="Y1888" s="660" t="str">
        <f t="shared" si="180"/>
        <v/>
      </c>
    </row>
    <row r="1889" spans="1:25" ht="16" x14ac:dyDescent="0.2">
      <c r="A1889" s="679"/>
      <c r="B1889" s="679"/>
      <c r="C1889" s="679"/>
      <c r="D1889" s="679"/>
      <c r="E1889" s="665"/>
      <c r="F1889" s="665"/>
      <c r="S1889" s="660"/>
      <c r="T1889" s="660" t="str">
        <f t="shared" si="175"/>
        <v/>
      </c>
      <c r="U1889" s="660" t="str">
        <f t="shared" si="176"/>
        <v/>
      </c>
      <c r="V1889" s="660" t="str">
        <f t="shared" si="177"/>
        <v/>
      </c>
      <c r="W1889" s="660" t="str">
        <f t="shared" si="178"/>
        <v/>
      </c>
      <c r="X1889" s="660" t="str">
        <f t="shared" si="179"/>
        <v/>
      </c>
      <c r="Y1889" s="660" t="str">
        <f t="shared" si="180"/>
        <v/>
      </c>
    </row>
    <row r="1890" spans="1:25" ht="16" x14ac:dyDescent="0.2">
      <c r="A1890" s="679"/>
      <c r="B1890" s="679"/>
      <c r="C1890" s="679"/>
      <c r="D1890" s="679"/>
      <c r="E1890" s="665"/>
      <c r="F1890" s="665"/>
      <c r="S1890" s="660"/>
      <c r="T1890" s="660" t="str">
        <f t="shared" si="175"/>
        <v/>
      </c>
      <c r="U1890" s="660" t="str">
        <f t="shared" si="176"/>
        <v/>
      </c>
      <c r="V1890" s="660" t="str">
        <f t="shared" si="177"/>
        <v/>
      </c>
      <c r="W1890" s="660" t="str">
        <f t="shared" si="178"/>
        <v/>
      </c>
      <c r="X1890" s="660" t="str">
        <f t="shared" si="179"/>
        <v/>
      </c>
      <c r="Y1890" s="660" t="str">
        <f t="shared" si="180"/>
        <v/>
      </c>
    </row>
    <row r="1891" spans="1:25" ht="16" x14ac:dyDescent="0.2">
      <c r="A1891" s="679"/>
      <c r="B1891" s="679"/>
      <c r="C1891" s="679"/>
      <c r="D1891" s="679"/>
      <c r="E1891" s="665"/>
      <c r="F1891" s="665"/>
      <c r="S1891" s="660"/>
      <c r="T1891" s="660" t="str">
        <f t="shared" si="175"/>
        <v/>
      </c>
      <c r="U1891" s="660" t="str">
        <f t="shared" si="176"/>
        <v/>
      </c>
      <c r="V1891" s="660" t="str">
        <f t="shared" si="177"/>
        <v/>
      </c>
      <c r="W1891" s="660" t="str">
        <f t="shared" si="178"/>
        <v/>
      </c>
      <c r="X1891" s="660" t="str">
        <f t="shared" si="179"/>
        <v/>
      </c>
      <c r="Y1891" s="660" t="str">
        <f t="shared" si="180"/>
        <v/>
      </c>
    </row>
    <row r="1892" spans="1:25" ht="16" x14ac:dyDescent="0.2">
      <c r="A1892" s="679"/>
      <c r="B1892" s="679"/>
      <c r="C1892" s="679"/>
      <c r="D1892" s="679"/>
      <c r="E1892" s="665"/>
      <c r="F1892" s="665"/>
      <c r="S1892" s="660"/>
      <c r="T1892" s="660" t="str">
        <f t="shared" si="175"/>
        <v/>
      </c>
      <c r="U1892" s="660" t="str">
        <f t="shared" si="176"/>
        <v/>
      </c>
      <c r="V1892" s="660" t="str">
        <f t="shared" si="177"/>
        <v/>
      </c>
      <c r="W1892" s="660" t="str">
        <f t="shared" si="178"/>
        <v/>
      </c>
      <c r="X1892" s="660" t="str">
        <f t="shared" si="179"/>
        <v/>
      </c>
      <c r="Y1892" s="660" t="str">
        <f t="shared" si="180"/>
        <v/>
      </c>
    </row>
    <row r="1893" spans="1:25" ht="16" x14ac:dyDescent="0.2">
      <c r="A1893" s="679"/>
      <c r="B1893" s="679"/>
      <c r="C1893" s="679"/>
      <c r="D1893" s="679"/>
      <c r="E1893" s="665"/>
      <c r="F1893" s="665"/>
      <c r="S1893" s="660"/>
      <c r="T1893" s="660" t="str">
        <f t="shared" si="175"/>
        <v/>
      </c>
      <c r="U1893" s="660" t="str">
        <f t="shared" si="176"/>
        <v/>
      </c>
      <c r="V1893" s="660" t="str">
        <f t="shared" si="177"/>
        <v/>
      </c>
      <c r="W1893" s="660" t="str">
        <f t="shared" si="178"/>
        <v/>
      </c>
      <c r="X1893" s="660" t="str">
        <f t="shared" si="179"/>
        <v/>
      </c>
      <c r="Y1893" s="660" t="str">
        <f t="shared" si="180"/>
        <v/>
      </c>
    </row>
    <row r="1894" spans="1:25" ht="16" x14ac:dyDescent="0.2">
      <c r="A1894" s="679"/>
      <c r="B1894" s="679"/>
      <c r="C1894" s="679"/>
      <c r="D1894" s="679"/>
      <c r="E1894" s="665"/>
      <c r="F1894" s="665"/>
      <c r="S1894" s="660"/>
      <c r="T1894" s="660" t="str">
        <f t="shared" si="175"/>
        <v/>
      </c>
      <c r="U1894" s="660" t="str">
        <f t="shared" si="176"/>
        <v/>
      </c>
      <c r="V1894" s="660" t="str">
        <f t="shared" si="177"/>
        <v/>
      </c>
      <c r="W1894" s="660" t="str">
        <f t="shared" si="178"/>
        <v/>
      </c>
      <c r="X1894" s="660" t="str">
        <f t="shared" si="179"/>
        <v/>
      </c>
      <c r="Y1894" s="660" t="str">
        <f t="shared" si="180"/>
        <v/>
      </c>
    </row>
    <row r="1895" spans="1:25" ht="16" x14ac:dyDescent="0.2">
      <c r="A1895" s="679"/>
      <c r="B1895" s="679"/>
      <c r="C1895" s="679"/>
      <c r="D1895" s="679"/>
      <c r="E1895" s="665"/>
      <c r="F1895" s="665"/>
      <c r="S1895" s="660"/>
      <c r="T1895" s="660" t="str">
        <f t="shared" si="175"/>
        <v/>
      </c>
      <c r="U1895" s="660" t="str">
        <f t="shared" si="176"/>
        <v/>
      </c>
      <c r="V1895" s="660" t="str">
        <f t="shared" si="177"/>
        <v/>
      </c>
      <c r="W1895" s="660" t="str">
        <f t="shared" si="178"/>
        <v/>
      </c>
      <c r="X1895" s="660" t="str">
        <f t="shared" si="179"/>
        <v/>
      </c>
      <c r="Y1895" s="660" t="str">
        <f t="shared" si="180"/>
        <v/>
      </c>
    </row>
    <row r="1896" spans="1:25" ht="16" x14ac:dyDescent="0.2">
      <c r="A1896" s="679"/>
      <c r="B1896" s="679"/>
      <c r="C1896" s="679"/>
      <c r="D1896" s="679"/>
      <c r="E1896" s="665"/>
      <c r="F1896" s="665"/>
      <c r="S1896" s="660"/>
      <c r="T1896" s="660" t="str">
        <f t="shared" si="175"/>
        <v/>
      </c>
      <c r="U1896" s="660" t="str">
        <f t="shared" si="176"/>
        <v/>
      </c>
      <c r="V1896" s="660" t="str">
        <f t="shared" si="177"/>
        <v/>
      </c>
      <c r="W1896" s="660" t="str">
        <f t="shared" si="178"/>
        <v/>
      </c>
      <c r="X1896" s="660" t="str">
        <f t="shared" si="179"/>
        <v/>
      </c>
      <c r="Y1896" s="660" t="str">
        <f t="shared" si="180"/>
        <v/>
      </c>
    </row>
    <row r="1897" spans="1:25" ht="16" x14ac:dyDescent="0.2">
      <c r="A1897" s="679"/>
      <c r="B1897" s="679"/>
      <c r="C1897" s="679"/>
      <c r="D1897" s="679"/>
      <c r="E1897" s="665"/>
      <c r="F1897" s="665"/>
      <c r="S1897" s="660"/>
      <c r="T1897" s="660" t="str">
        <f t="shared" si="175"/>
        <v/>
      </c>
      <c r="U1897" s="660" t="str">
        <f t="shared" si="176"/>
        <v/>
      </c>
      <c r="V1897" s="660" t="str">
        <f t="shared" si="177"/>
        <v/>
      </c>
      <c r="W1897" s="660" t="str">
        <f t="shared" si="178"/>
        <v/>
      </c>
      <c r="X1897" s="660" t="str">
        <f t="shared" si="179"/>
        <v/>
      </c>
      <c r="Y1897" s="660" t="str">
        <f t="shared" si="180"/>
        <v/>
      </c>
    </row>
    <row r="1898" spans="1:25" ht="16" x14ac:dyDescent="0.2">
      <c r="A1898" s="679"/>
      <c r="B1898" s="679"/>
      <c r="C1898" s="679"/>
      <c r="D1898" s="679"/>
      <c r="E1898" s="665"/>
      <c r="F1898" s="665"/>
      <c r="S1898" s="660"/>
      <c r="T1898" s="660" t="str">
        <f t="shared" si="175"/>
        <v/>
      </c>
      <c r="U1898" s="660" t="str">
        <f t="shared" si="176"/>
        <v/>
      </c>
      <c r="V1898" s="660" t="str">
        <f t="shared" si="177"/>
        <v/>
      </c>
      <c r="W1898" s="660" t="str">
        <f t="shared" si="178"/>
        <v/>
      </c>
      <c r="X1898" s="660" t="str">
        <f t="shared" si="179"/>
        <v/>
      </c>
      <c r="Y1898" s="660" t="str">
        <f t="shared" si="180"/>
        <v/>
      </c>
    </row>
    <row r="1899" spans="1:25" ht="16" x14ac:dyDescent="0.2">
      <c r="A1899" s="679"/>
      <c r="B1899" s="679"/>
      <c r="C1899" s="679"/>
      <c r="D1899" s="679"/>
      <c r="E1899" s="665"/>
      <c r="F1899" s="665"/>
      <c r="S1899" s="660"/>
      <c r="T1899" s="660" t="str">
        <f t="shared" si="175"/>
        <v/>
      </c>
      <c r="U1899" s="660" t="str">
        <f t="shared" si="176"/>
        <v/>
      </c>
      <c r="V1899" s="660" t="str">
        <f t="shared" si="177"/>
        <v/>
      </c>
      <c r="W1899" s="660" t="str">
        <f t="shared" si="178"/>
        <v/>
      </c>
      <c r="X1899" s="660" t="str">
        <f t="shared" si="179"/>
        <v/>
      </c>
      <c r="Y1899" s="660" t="str">
        <f t="shared" si="180"/>
        <v/>
      </c>
    </row>
    <row r="1900" spans="1:25" ht="16" x14ac:dyDescent="0.2">
      <c r="A1900" s="679"/>
      <c r="B1900" s="679"/>
      <c r="C1900" s="679"/>
      <c r="D1900" s="679"/>
      <c r="E1900" s="665"/>
      <c r="F1900" s="665"/>
      <c r="S1900" s="660"/>
      <c r="T1900" s="660" t="str">
        <f t="shared" si="175"/>
        <v/>
      </c>
      <c r="U1900" s="660" t="str">
        <f t="shared" si="176"/>
        <v/>
      </c>
      <c r="V1900" s="660" t="str">
        <f t="shared" si="177"/>
        <v/>
      </c>
      <c r="W1900" s="660" t="str">
        <f t="shared" si="178"/>
        <v/>
      </c>
      <c r="X1900" s="660" t="str">
        <f t="shared" si="179"/>
        <v/>
      </c>
      <c r="Y1900" s="660" t="str">
        <f t="shared" si="180"/>
        <v/>
      </c>
    </row>
    <row r="1901" spans="1:25" ht="16" x14ac:dyDescent="0.2">
      <c r="A1901" s="679"/>
      <c r="B1901" s="679"/>
      <c r="C1901" s="679"/>
      <c r="D1901" s="679"/>
      <c r="E1901" s="665"/>
      <c r="F1901" s="665"/>
      <c r="S1901" s="660"/>
      <c r="T1901" s="660" t="str">
        <f t="shared" si="175"/>
        <v/>
      </c>
      <c r="U1901" s="660" t="str">
        <f t="shared" si="176"/>
        <v/>
      </c>
      <c r="V1901" s="660" t="str">
        <f t="shared" si="177"/>
        <v/>
      </c>
      <c r="W1901" s="660" t="str">
        <f t="shared" si="178"/>
        <v/>
      </c>
      <c r="X1901" s="660" t="str">
        <f t="shared" si="179"/>
        <v/>
      </c>
      <c r="Y1901" s="660" t="str">
        <f t="shared" si="180"/>
        <v/>
      </c>
    </row>
    <row r="1902" spans="1:25" ht="16" x14ac:dyDescent="0.2">
      <c r="A1902" s="679"/>
      <c r="B1902" s="679"/>
      <c r="C1902" s="679"/>
      <c r="D1902" s="679"/>
      <c r="E1902" s="665"/>
      <c r="F1902" s="665"/>
      <c r="S1902" s="660"/>
      <c r="T1902" s="660" t="str">
        <f t="shared" si="175"/>
        <v/>
      </c>
      <c r="U1902" s="660" t="str">
        <f t="shared" si="176"/>
        <v/>
      </c>
      <c r="V1902" s="660" t="str">
        <f t="shared" si="177"/>
        <v/>
      </c>
      <c r="W1902" s="660" t="str">
        <f t="shared" si="178"/>
        <v/>
      </c>
      <c r="X1902" s="660" t="str">
        <f t="shared" si="179"/>
        <v/>
      </c>
      <c r="Y1902" s="660" t="str">
        <f t="shared" si="180"/>
        <v/>
      </c>
    </row>
    <row r="1903" spans="1:25" ht="16" x14ac:dyDescent="0.2">
      <c r="A1903" s="679"/>
      <c r="B1903" s="679"/>
      <c r="C1903" s="679"/>
      <c r="D1903" s="679"/>
      <c r="E1903" s="665"/>
      <c r="F1903" s="665"/>
      <c r="S1903" s="660"/>
      <c r="T1903" s="660" t="str">
        <f t="shared" si="175"/>
        <v/>
      </c>
      <c r="U1903" s="660" t="str">
        <f t="shared" si="176"/>
        <v/>
      </c>
      <c r="V1903" s="660" t="str">
        <f t="shared" si="177"/>
        <v/>
      </c>
      <c r="W1903" s="660" t="str">
        <f t="shared" si="178"/>
        <v/>
      </c>
      <c r="X1903" s="660" t="str">
        <f t="shared" si="179"/>
        <v/>
      </c>
      <c r="Y1903" s="660" t="str">
        <f t="shared" si="180"/>
        <v/>
      </c>
    </row>
    <row r="1904" spans="1:25" ht="16" x14ac:dyDescent="0.2">
      <c r="A1904" s="679"/>
      <c r="B1904" s="679"/>
      <c r="C1904" s="679"/>
      <c r="D1904" s="679"/>
      <c r="E1904" s="665"/>
      <c r="F1904" s="665"/>
      <c r="S1904" s="660"/>
      <c r="T1904" s="660" t="str">
        <f t="shared" si="175"/>
        <v/>
      </c>
      <c r="U1904" s="660" t="str">
        <f t="shared" si="176"/>
        <v/>
      </c>
      <c r="V1904" s="660" t="str">
        <f t="shared" si="177"/>
        <v/>
      </c>
      <c r="W1904" s="660" t="str">
        <f t="shared" si="178"/>
        <v/>
      </c>
      <c r="X1904" s="660" t="str">
        <f t="shared" si="179"/>
        <v/>
      </c>
      <c r="Y1904" s="660" t="str">
        <f t="shared" si="180"/>
        <v/>
      </c>
    </row>
    <row r="1905" spans="1:25" ht="16" x14ac:dyDescent="0.2">
      <c r="A1905" s="679"/>
      <c r="B1905" s="679"/>
      <c r="C1905" s="679"/>
      <c r="D1905" s="679"/>
      <c r="E1905" s="665"/>
      <c r="F1905" s="665"/>
      <c r="S1905" s="660"/>
      <c r="T1905" s="660" t="str">
        <f t="shared" si="175"/>
        <v/>
      </c>
      <c r="U1905" s="660" t="str">
        <f t="shared" si="176"/>
        <v/>
      </c>
      <c r="V1905" s="660" t="str">
        <f t="shared" si="177"/>
        <v/>
      </c>
      <c r="W1905" s="660" t="str">
        <f t="shared" si="178"/>
        <v/>
      </c>
      <c r="X1905" s="660" t="str">
        <f t="shared" si="179"/>
        <v/>
      </c>
      <c r="Y1905" s="660" t="str">
        <f t="shared" si="180"/>
        <v/>
      </c>
    </row>
    <row r="1906" spans="1:25" ht="16" x14ac:dyDescent="0.2">
      <c r="A1906" s="679"/>
      <c r="B1906" s="679"/>
      <c r="C1906" s="679"/>
      <c r="D1906" s="679"/>
      <c r="E1906" s="665"/>
      <c r="F1906" s="665"/>
      <c r="S1906" s="660"/>
      <c r="T1906" s="660" t="str">
        <f t="shared" si="175"/>
        <v/>
      </c>
      <c r="U1906" s="660" t="str">
        <f t="shared" si="176"/>
        <v/>
      </c>
      <c r="V1906" s="660" t="str">
        <f t="shared" si="177"/>
        <v/>
      </c>
      <c r="W1906" s="660" t="str">
        <f t="shared" si="178"/>
        <v/>
      </c>
      <c r="X1906" s="660" t="str">
        <f t="shared" si="179"/>
        <v/>
      </c>
      <c r="Y1906" s="660" t="str">
        <f t="shared" si="180"/>
        <v/>
      </c>
    </row>
    <row r="1907" spans="1:25" ht="16" x14ac:dyDescent="0.2">
      <c r="A1907" s="679"/>
      <c r="B1907" s="679"/>
      <c r="C1907" s="679"/>
      <c r="D1907" s="679"/>
      <c r="E1907" s="665"/>
      <c r="F1907" s="665"/>
      <c r="S1907" s="660"/>
      <c r="T1907" s="660" t="str">
        <f t="shared" si="175"/>
        <v/>
      </c>
      <c r="U1907" s="660" t="str">
        <f t="shared" si="176"/>
        <v/>
      </c>
      <c r="V1907" s="660" t="str">
        <f t="shared" si="177"/>
        <v/>
      </c>
      <c r="W1907" s="660" t="str">
        <f t="shared" si="178"/>
        <v/>
      </c>
      <c r="X1907" s="660" t="str">
        <f t="shared" si="179"/>
        <v/>
      </c>
      <c r="Y1907" s="660" t="str">
        <f t="shared" si="180"/>
        <v/>
      </c>
    </row>
    <row r="1908" spans="1:25" ht="16" x14ac:dyDescent="0.2">
      <c r="A1908" s="679"/>
      <c r="B1908" s="679"/>
      <c r="C1908" s="679"/>
      <c r="D1908" s="679"/>
      <c r="E1908" s="665"/>
      <c r="F1908" s="665"/>
      <c r="S1908" s="660"/>
      <c r="T1908" s="660" t="str">
        <f t="shared" si="175"/>
        <v/>
      </c>
      <c r="U1908" s="660" t="str">
        <f t="shared" si="176"/>
        <v/>
      </c>
      <c r="V1908" s="660" t="str">
        <f t="shared" si="177"/>
        <v/>
      </c>
      <c r="W1908" s="660" t="str">
        <f t="shared" si="178"/>
        <v/>
      </c>
      <c r="X1908" s="660" t="str">
        <f t="shared" si="179"/>
        <v/>
      </c>
      <c r="Y1908" s="660" t="str">
        <f t="shared" si="180"/>
        <v/>
      </c>
    </row>
    <row r="1909" spans="1:25" ht="16" x14ac:dyDescent="0.2">
      <c r="A1909" s="679"/>
      <c r="B1909" s="679"/>
      <c r="C1909" s="679"/>
      <c r="D1909" s="679"/>
      <c r="E1909" s="665"/>
      <c r="F1909" s="665"/>
      <c r="S1909" s="660"/>
      <c r="T1909" s="660" t="str">
        <f t="shared" si="175"/>
        <v/>
      </c>
      <c r="U1909" s="660" t="str">
        <f t="shared" si="176"/>
        <v/>
      </c>
      <c r="V1909" s="660" t="str">
        <f t="shared" si="177"/>
        <v/>
      </c>
      <c r="W1909" s="660" t="str">
        <f t="shared" si="178"/>
        <v/>
      </c>
      <c r="X1909" s="660" t="str">
        <f t="shared" si="179"/>
        <v/>
      </c>
      <c r="Y1909" s="660" t="str">
        <f t="shared" si="180"/>
        <v/>
      </c>
    </row>
    <row r="1910" spans="1:25" ht="16" x14ac:dyDescent="0.2">
      <c r="A1910" s="679"/>
      <c r="B1910" s="679"/>
      <c r="C1910" s="679"/>
      <c r="D1910" s="679"/>
      <c r="E1910" s="665"/>
      <c r="F1910" s="665"/>
      <c r="S1910" s="660"/>
      <c r="T1910" s="660" t="str">
        <f t="shared" si="175"/>
        <v/>
      </c>
      <c r="U1910" s="660" t="str">
        <f t="shared" si="176"/>
        <v/>
      </c>
      <c r="V1910" s="660" t="str">
        <f t="shared" si="177"/>
        <v/>
      </c>
      <c r="W1910" s="660" t="str">
        <f t="shared" si="178"/>
        <v/>
      </c>
      <c r="X1910" s="660" t="str">
        <f t="shared" si="179"/>
        <v/>
      </c>
      <c r="Y1910" s="660" t="str">
        <f t="shared" si="180"/>
        <v/>
      </c>
    </row>
    <row r="1911" spans="1:25" ht="16" x14ac:dyDescent="0.2">
      <c r="A1911" s="679"/>
      <c r="B1911" s="679"/>
      <c r="C1911" s="679"/>
      <c r="D1911" s="679"/>
      <c r="E1911" s="665"/>
      <c r="F1911" s="665"/>
      <c r="S1911" s="660"/>
      <c r="T1911" s="660" t="str">
        <f t="shared" si="175"/>
        <v/>
      </c>
      <c r="U1911" s="660" t="str">
        <f t="shared" si="176"/>
        <v/>
      </c>
      <c r="V1911" s="660" t="str">
        <f t="shared" si="177"/>
        <v/>
      </c>
      <c r="W1911" s="660" t="str">
        <f t="shared" si="178"/>
        <v/>
      </c>
      <c r="X1911" s="660" t="str">
        <f t="shared" si="179"/>
        <v/>
      </c>
      <c r="Y1911" s="660" t="str">
        <f t="shared" si="180"/>
        <v/>
      </c>
    </row>
    <row r="1912" spans="1:25" ht="16" x14ac:dyDescent="0.2">
      <c r="A1912" s="679"/>
      <c r="B1912" s="679"/>
      <c r="C1912" s="679"/>
      <c r="D1912" s="679"/>
      <c r="E1912" s="665"/>
      <c r="F1912" s="665"/>
      <c r="S1912" s="660"/>
      <c r="T1912" s="660" t="str">
        <f t="shared" si="175"/>
        <v/>
      </c>
      <c r="U1912" s="660" t="str">
        <f t="shared" si="176"/>
        <v/>
      </c>
      <c r="V1912" s="660" t="str">
        <f t="shared" si="177"/>
        <v/>
      </c>
      <c r="W1912" s="660" t="str">
        <f t="shared" si="178"/>
        <v/>
      </c>
      <c r="X1912" s="660" t="str">
        <f t="shared" si="179"/>
        <v/>
      </c>
      <c r="Y1912" s="660" t="str">
        <f t="shared" si="180"/>
        <v/>
      </c>
    </row>
    <row r="1913" spans="1:25" ht="16" x14ac:dyDescent="0.2">
      <c r="A1913" s="679"/>
      <c r="B1913" s="679"/>
      <c r="C1913" s="679"/>
      <c r="D1913" s="679"/>
      <c r="E1913" s="665"/>
      <c r="F1913" s="665"/>
      <c r="S1913" s="660"/>
      <c r="T1913" s="660" t="str">
        <f t="shared" si="175"/>
        <v/>
      </c>
      <c r="U1913" s="660" t="str">
        <f t="shared" si="176"/>
        <v/>
      </c>
      <c r="V1913" s="660" t="str">
        <f t="shared" si="177"/>
        <v/>
      </c>
      <c r="W1913" s="660" t="str">
        <f t="shared" si="178"/>
        <v/>
      </c>
      <c r="X1913" s="660" t="str">
        <f t="shared" si="179"/>
        <v/>
      </c>
      <c r="Y1913" s="660" t="str">
        <f t="shared" si="180"/>
        <v/>
      </c>
    </row>
    <row r="1914" spans="1:25" ht="16" x14ac:dyDescent="0.2">
      <c r="A1914" s="679"/>
      <c r="B1914" s="679"/>
      <c r="C1914" s="679"/>
      <c r="D1914" s="679"/>
      <c r="E1914" s="665"/>
      <c r="F1914" s="665"/>
      <c r="S1914" s="660"/>
      <c r="T1914" s="660" t="str">
        <f t="shared" si="175"/>
        <v/>
      </c>
      <c r="U1914" s="660" t="str">
        <f t="shared" si="176"/>
        <v/>
      </c>
      <c r="V1914" s="660" t="str">
        <f t="shared" si="177"/>
        <v/>
      </c>
      <c r="W1914" s="660" t="str">
        <f t="shared" si="178"/>
        <v/>
      </c>
      <c r="X1914" s="660" t="str">
        <f t="shared" si="179"/>
        <v/>
      </c>
      <c r="Y1914" s="660" t="str">
        <f t="shared" si="180"/>
        <v/>
      </c>
    </row>
    <row r="1915" spans="1:25" ht="16" x14ac:dyDescent="0.2">
      <c r="A1915" s="679"/>
      <c r="B1915" s="679"/>
      <c r="C1915" s="679"/>
      <c r="D1915" s="679"/>
      <c r="E1915" s="665"/>
      <c r="F1915" s="665"/>
      <c r="S1915" s="660"/>
      <c r="T1915" s="660" t="str">
        <f t="shared" si="175"/>
        <v/>
      </c>
      <c r="U1915" s="660" t="str">
        <f t="shared" si="176"/>
        <v/>
      </c>
      <c r="V1915" s="660" t="str">
        <f t="shared" si="177"/>
        <v/>
      </c>
      <c r="W1915" s="660" t="str">
        <f t="shared" si="178"/>
        <v/>
      </c>
      <c r="X1915" s="660" t="str">
        <f t="shared" si="179"/>
        <v/>
      </c>
      <c r="Y1915" s="660" t="str">
        <f t="shared" si="180"/>
        <v/>
      </c>
    </row>
    <row r="1916" spans="1:25" ht="16" x14ac:dyDescent="0.2">
      <c r="A1916" s="679"/>
      <c r="B1916" s="679"/>
      <c r="C1916" s="679"/>
      <c r="D1916" s="679"/>
      <c r="E1916" s="665"/>
      <c r="F1916" s="665"/>
      <c r="S1916" s="660"/>
      <c r="T1916" s="660" t="str">
        <f t="shared" si="175"/>
        <v/>
      </c>
      <c r="U1916" s="660" t="str">
        <f t="shared" si="176"/>
        <v/>
      </c>
      <c r="V1916" s="660" t="str">
        <f t="shared" si="177"/>
        <v/>
      </c>
      <c r="W1916" s="660" t="str">
        <f t="shared" si="178"/>
        <v/>
      </c>
      <c r="X1916" s="660" t="str">
        <f t="shared" si="179"/>
        <v/>
      </c>
      <c r="Y1916" s="660" t="str">
        <f t="shared" si="180"/>
        <v/>
      </c>
    </row>
    <row r="1917" spans="1:25" ht="16" x14ac:dyDescent="0.2">
      <c r="A1917" s="679"/>
      <c r="B1917" s="679"/>
      <c r="C1917" s="679"/>
      <c r="D1917" s="679"/>
      <c r="E1917" s="665"/>
      <c r="F1917" s="665"/>
      <c r="S1917" s="660"/>
      <c r="T1917" s="660" t="str">
        <f t="shared" si="175"/>
        <v/>
      </c>
      <c r="U1917" s="660" t="str">
        <f t="shared" si="176"/>
        <v/>
      </c>
      <c r="V1917" s="660" t="str">
        <f t="shared" si="177"/>
        <v/>
      </c>
      <c r="W1917" s="660" t="str">
        <f t="shared" si="178"/>
        <v/>
      </c>
      <c r="X1917" s="660" t="str">
        <f t="shared" si="179"/>
        <v/>
      </c>
      <c r="Y1917" s="660" t="str">
        <f t="shared" si="180"/>
        <v/>
      </c>
    </row>
    <row r="1918" spans="1:25" ht="16" x14ac:dyDescent="0.2">
      <c r="A1918" s="679"/>
      <c r="B1918" s="679"/>
      <c r="C1918" s="679"/>
      <c r="D1918" s="679"/>
      <c r="E1918" s="665"/>
      <c r="F1918" s="665"/>
      <c r="S1918" s="660"/>
      <c r="T1918" s="660" t="str">
        <f t="shared" si="175"/>
        <v/>
      </c>
      <c r="U1918" s="660" t="str">
        <f t="shared" si="176"/>
        <v/>
      </c>
      <c r="V1918" s="660" t="str">
        <f t="shared" si="177"/>
        <v/>
      </c>
      <c r="W1918" s="660" t="str">
        <f t="shared" si="178"/>
        <v/>
      </c>
      <c r="X1918" s="660" t="str">
        <f t="shared" si="179"/>
        <v/>
      </c>
      <c r="Y1918" s="660" t="str">
        <f t="shared" si="180"/>
        <v/>
      </c>
    </row>
    <row r="1919" spans="1:25" ht="16" x14ac:dyDescent="0.2">
      <c r="A1919" s="679"/>
      <c r="B1919" s="679"/>
      <c r="C1919" s="679"/>
      <c r="D1919" s="679"/>
      <c r="E1919" s="665"/>
      <c r="F1919" s="665"/>
      <c r="S1919" s="660"/>
      <c r="T1919" s="660" t="str">
        <f t="shared" si="175"/>
        <v/>
      </c>
      <c r="U1919" s="660" t="str">
        <f t="shared" si="176"/>
        <v/>
      </c>
      <c r="V1919" s="660" t="str">
        <f t="shared" si="177"/>
        <v/>
      </c>
      <c r="W1919" s="660" t="str">
        <f t="shared" si="178"/>
        <v/>
      </c>
      <c r="X1919" s="660" t="str">
        <f t="shared" si="179"/>
        <v/>
      </c>
      <c r="Y1919" s="660" t="str">
        <f t="shared" si="180"/>
        <v/>
      </c>
    </row>
    <row r="1920" spans="1:25" ht="16" x14ac:dyDescent="0.2">
      <c r="A1920" s="679"/>
      <c r="B1920" s="679"/>
      <c r="C1920" s="679"/>
      <c r="D1920" s="679"/>
      <c r="E1920" s="665"/>
      <c r="F1920" s="665"/>
      <c r="S1920" s="660"/>
      <c r="T1920" s="660" t="str">
        <f t="shared" si="175"/>
        <v/>
      </c>
      <c r="U1920" s="660" t="str">
        <f t="shared" si="176"/>
        <v/>
      </c>
      <c r="V1920" s="660" t="str">
        <f t="shared" si="177"/>
        <v/>
      </c>
      <c r="W1920" s="660" t="str">
        <f t="shared" si="178"/>
        <v/>
      </c>
      <c r="X1920" s="660" t="str">
        <f t="shared" si="179"/>
        <v/>
      </c>
      <c r="Y1920" s="660" t="str">
        <f t="shared" si="180"/>
        <v/>
      </c>
    </row>
    <row r="1921" spans="1:25" ht="16" x14ac:dyDescent="0.2">
      <c r="A1921" s="679"/>
      <c r="B1921" s="679"/>
      <c r="C1921" s="679"/>
      <c r="D1921" s="679"/>
      <c r="E1921" s="665"/>
      <c r="F1921" s="665"/>
      <c r="S1921" s="660"/>
      <c r="T1921" s="660" t="str">
        <f t="shared" si="175"/>
        <v/>
      </c>
      <c r="U1921" s="660" t="str">
        <f t="shared" si="176"/>
        <v/>
      </c>
      <c r="V1921" s="660" t="str">
        <f t="shared" si="177"/>
        <v/>
      </c>
      <c r="W1921" s="660" t="str">
        <f t="shared" si="178"/>
        <v/>
      </c>
      <c r="X1921" s="660" t="str">
        <f t="shared" si="179"/>
        <v/>
      </c>
      <c r="Y1921" s="660" t="str">
        <f t="shared" si="180"/>
        <v/>
      </c>
    </row>
    <row r="1922" spans="1:25" ht="16" x14ac:dyDescent="0.2">
      <c r="A1922" s="679"/>
      <c r="B1922" s="679"/>
      <c r="C1922" s="679"/>
      <c r="D1922" s="679"/>
      <c r="E1922" s="665"/>
      <c r="F1922" s="665"/>
      <c r="S1922" s="660"/>
      <c r="T1922" s="660" t="str">
        <f t="shared" si="175"/>
        <v/>
      </c>
      <c r="U1922" s="660" t="str">
        <f t="shared" si="176"/>
        <v/>
      </c>
      <c r="V1922" s="660" t="str">
        <f t="shared" si="177"/>
        <v/>
      </c>
      <c r="W1922" s="660" t="str">
        <f t="shared" si="178"/>
        <v/>
      </c>
      <c r="X1922" s="660" t="str">
        <f t="shared" si="179"/>
        <v/>
      </c>
      <c r="Y1922" s="660" t="str">
        <f t="shared" si="180"/>
        <v/>
      </c>
    </row>
    <row r="1923" spans="1:25" ht="16" x14ac:dyDescent="0.2">
      <c r="A1923" s="679"/>
      <c r="B1923" s="679"/>
      <c r="C1923" s="679"/>
      <c r="D1923" s="679"/>
      <c r="E1923" s="665"/>
      <c r="F1923" s="665"/>
      <c r="S1923" s="660"/>
      <c r="T1923" s="660" t="str">
        <f t="shared" si="175"/>
        <v/>
      </c>
      <c r="U1923" s="660" t="str">
        <f t="shared" si="176"/>
        <v/>
      </c>
      <c r="V1923" s="660" t="str">
        <f t="shared" si="177"/>
        <v/>
      </c>
      <c r="W1923" s="660" t="str">
        <f t="shared" si="178"/>
        <v/>
      </c>
      <c r="X1923" s="660" t="str">
        <f t="shared" si="179"/>
        <v/>
      </c>
      <c r="Y1923" s="660" t="str">
        <f t="shared" si="180"/>
        <v/>
      </c>
    </row>
    <row r="1924" spans="1:25" ht="16" x14ac:dyDescent="0.2">
      <c r="A1924" s="679"/>
      <c r="B1924" s="679"/>
      <c r="C1924" s="679"/>
      <c r="D1924" s="679"/>
      <c r="E1924" s="665"/>
      <c r="F1924" s="665"/>
      <c r="S1924" s="660"/>
      <c r="T1924" s="660" t="str">
        <f t="shared" ref="T1924:T1987" si="181">IF(LEN($A1924)&gt;=2,LEFT($A1924,6),"")</f>
        <v/>
      </c>
      <c r="U1924" s="660" t="str">
        <f t="shared" ref="U1924:U1987" si="182">IF(LEN($A1924)&gt;=2,LEFT($A1924,5),"")</f>
        <v/>
      </c>
      <c r="V1924" s="660" t="str">
        <f t="shared" ref="V1924:V1987" si="183">IF(LEN($A1924)&gt;=2,LEFT($A1924,4),"")</f>
        <v/>
      </c>
      <c r="W1924" s="660" t="str">
        <f t="shared" ref="W1924:W1987" si="184">IF(LEN($A1924)&gt;=2,LEFT($A1924,3),"")</f>
        <v/>
      </c>
      <c r="X1924" s="660" t="str">
        <f t="shared" ref="X1924:X1987" si="185">IF(LEN($A1924)&gt;=2,LEFT($A1924,2),"")</f>
        <v/>
      </c>
      <c r="Y1924" s="660" t="str">
        <f t="shared" ref="Y1924:Y1987" si="186">IF(LEN($A1924)&gt;=2,LEFT($A1924,1),"")</f>
        <v/>
      </c>
    </row>
    <row r="1925" spans="1:25" ht="16" x14ac:dyDescent="0.2">
      <c r="A1925" s="679"/>
      <c r="B1925" s="679"/>
      <c r="C1925" s="679"/>
      <c r="D1925" s="679"/>
      <c r="E1925" s="665"/>
      <c r="F1925" s="665"/>
      <c r="S1925" s="660"/>
      <c r="T1925" s="660" t="str">
        <f t="shared" si="181"/>
        <v/>
      </c>
      <c r="U1925" s="660" t="str">
        <f t="shared" si="182"/>
        <v/>
      </c>
      <c r="V1925" s="660" t="str">
        <f t="shared" si="183"/>
        <v/>
      </c>
      <c r="W1925" s="660" t="str">
        <f t="shared" si="184"/>
        <v/>
      </c>
      <c r="X1925" s="660" t="str">
        <f t="shared" si="185"/>
        <v/>
      </c>
      <c r="Y1925" s="660" t="str">
        <f t="shared" si="186"/>
        <v/>
      </c>
    </row>
    <row r="1926" spans="1:25" ht="16" x14ac:dyDescent="0.2">
      <c r="A1926" s="679"/>
      <c r="B1926" s="679"/>
      <c r="C1926" s="679"/>
      <c r="D1926" s="679"/>
      <c r="E1926" s="665"/>
      <c r="F1926" s="665"/>
      <c r="S1926" s="660"/>
      <c r="T1926" s="660" t="str">
        <f t="shared" si="181"/>
        <v/>
      </c>
      <c r="U1926" s="660" t="str">
        <f t="shared" si="182"/>
        <v/>
      </c>
      <c r="V1926" s="660" t="str">
        <f t="shared" si="183"/>
        <v/>
      </c>
      <c r="W1926" s="660" t="str">
        <f t="shared" si="184"/>
        <v/>
      </c>
      <c r="X1926" s="660" t="str">
        <f t="shared" si="185"/>
        <v/>
      </c>
      <c r="Y1926" s="660" t="str">
        <f t="shared" si="186"/>
        <v/>
      </c>
    </row>
    <row r="1927" spans="1:25" ht="16" x14ac:dyDescent="0.2">
      <c r="A1927" s="679"/>
      <c r="B1927" s="679"/>
      <c r="C1927" s="679"/>
      <c r="D1927" s="679"/>
      <c r="E1927" s="665"/>
      <c r="F1927" s="665"/>
      <c r="S1927" s="660"/>
      <c r="T1927" s="660" t="str">
        <f t="shared" si="181"/>
        <v/>
      </c>
      <c r="U1927" s="660" t="str">
        <f t="shared" si="182"/>
        <v/>
      </c>
      <c r="V1927" s="660" t="str">
        <f t="shared" si="183"/>
        <v/>
      </c>
      <c r="W1927" s="660" t="str">
        <f t="shared" si="184"/>
        <v/>
      </c>
      <c r="X1927" s="660" t="str">
        <f t="shared" si="185"/>
        <v/>
      </c>
      <c r="Y1927" s="660" t="str">
        <f t="shared" si="186"/>
        <v/>
      </c>
    </row>
    <row r="1928" spans="1:25" ht="16" x14ac:dyDescent="0.2">
      <c r="A1928" s="679"/>
      <c r="B1928" s="679"/>
      <c r="C1928" s="679"/>
      <c r="D1928" s="679"/>
      <c r="E1928" s="665"/>
      <c r="F1928" s="665"/>
      <c r="S1928" s="660"/>
      <c r="T1928" s="660" t="str">
        <f t="shared" si="181"/>
        <v/>
      </c>
      <c r="U1928" s="660" t="str">
        <f t="shared" si="182"/>
        <v/>
      </c>
      <c r="V1928" s="660" t="str">
        <f t="shared" si="183"/>
        <v/>
      </c>
      <c r="W1928" s="660" t="str">
        <f t="shared" si="184"/>
        <v/>
      </c>
      <c r="X1928" s="660" t="str">
        <f t="shared" si="185"/>
        <v/>
      </c>
      <c r="Y1928" s="660" t="str">
        <f t="shared" si="186"/>
        <v/>
      </c>
    </row>
    <row r="1929" spans="1:25" ht="16" x14ac:dyDescent="0.2">
      <c r="A1929" s="679"/>
      <c r="B1929" s="679"/>
      <c r="C1929" s="679"/>
      <c r="D1929" s="679"/>
      <c r="E1929" s="665"/>
      <c r="F1929" s="665"/>
      <c r="S1929" s="660"/>
      <c r="T1929" s="660" t="str">
        <f t="shared" si="181"/>
        <v/>
      </c>
      <c r="U1929" s="660" t="str">
        <f t="shared" si="182"/>
        <v/>
      </c>
      <c r="V1929" s="660" t="str">
        <f t="shared" si="183"/>
        <v/>
      </c>
      <c r="W1929" s="660" t="str">
        <f t="shared" si="184"/>
        <v/>
      </c>
      <c r="X1929" s="660" t="str">
        <f t="shared" si="185"/>
        <v/>
      </c>
      <c r="Y1929" s="660" t="str">
        <f t="shared" si="186"/>
        <v/>
      </c>
    </row>
    <row r="1930" spans="1:25" ht="16" x14ac:dyDescent="0.2">
      <c r="A1930" s="679"/>
      <c r="B1930" s="679"/>
      <c r="C1930" s="679"/>
      <c r="D1930" s="679"/>
      <c r="E1930" s="665"/>
      <c r="F1930" s="665"/>
      <c r="S1930" s="660"/>
      <c r="T1930" s="660" t="str">
        <f t="shared" si="181"/>
        <v/>
      </c>
      <c r="U1930" s="660" t="str">
        <f t="shared" si="182"/>
        <v/>
      </c>
      <c r="V1930" s="660" t="str">
        <f t="shared" si="183"/>
        <v/>
      </c>
      <c r="W1930" s="660" t="str">
        <f t="shared" si="184"/>
        <v/>
      </c>
      <c r="X1930" s="660" t="str">
        <f t="shared" si="185"/>
        <v/>
      </c>
      <c r="Y1930" s="660" t="str">
        <f t="shared" si="186"/>
        <v/>
      </c>
    </row>
    <row r="1931" spans="1:25" ht="16" x14ac:dyDescent="0.2">
      <c r="A1931" s="679"/>
      <c r="B1931" s="679"/>
      <c r="C1931" s="679"/>
      <c r="D1931" s="679"/>
      <c r="E1931" s="665"/>
      <c r="F1931" s="665"/>
      <c r="S1931" s="660"/>
      <c r="T1931" s="660" t="str">
        <f t="shared" si="181"/>
        <v/>
      </c>
      <c r="U1931" s="660" t="str">
        <f t="shared" si="182"/>
        <v/>
      </c>
      <c r="V1931" s="660" t="str">
        <f t="shared" si="183"/>
        <v/>
      </c>
      <c r="W1931" s="660" t="str">
        <f t="shared" si="184"/>
        <v/>
      </c>
      <c r="X1931" s="660" t="str">
        <f t="shared" si="185"/>
        <v/>
      </c>
      <c r="Y1931" s="660" t="str">
        <f t="shared" si="186"/>
        <v/>
      </c>
    </row>
    <row r="1932" spans="1:25" ht="16" x14ac:dyDescent="0.2">
      <c r="A1932" s="679"/>
      <c r="B1932" s="679"/>
      <c r="C1932" s="679"/>
      <c r="D1932" s="679"/>
      <c r="E1932" s="665"/>
      <c r="F1932" s="665"/>
      <c r="S1932" s="660"/>
      <c r="T1932" s="660" t="str">
        <f t="shared" si="181"/>
        <v/>
      </c>
      <c r="U1932" s="660" t="str">
        <f t="shared" si="182"/>
        <v/>
      </c>
      <c r="V1932" s="660" t="str">
        <f t="shared" si="183"/>
        <v/>
      </c>
      <c r="W1932" s="660" t="str">
        <f t="shared" si="184"/>
        <v/>
      </c>
      <c r="X1932" s="660" t="str">
        <f t="shared" si="185"/>
        <v/>
      </c>
      <c r="Y1932" s="660" t="str">
        <f t="shared" si="186"/>
        <v/>
      </c>
    </row>
    <row r="1933" spans="1:25" ht="16" x14ac:dyDescent="0.2">
      <c r="A1933" s="679"/>
      <c r="B1933" s="679"/>
      <c r="C1933" s="679"/>
      <c r="D1933" s="679"/>
      <c r="E1933" s="665"/>
      <c r="F1933" s="665"/>
      <c r="S1933" s="660"/>
      <c r="T1933" s="660" t="str">
        <f t="shared" si="181"/>
        <v/>
      </c>
      <c r="U1933" s="660" t="str">
        <f t="shared" si="182"/>
        <v/>
      </c>
      <c r="V1933" s="660" t="str">
        <f t="shared" si="183"/>
        <v/>
      </c>
      <c r="W1933" s="660" t="str">
        <f t="shared" si="184"/>
        <v/>
      </c>
      <c r="X1933" s="660" t="str">
        <f t="shared" si="185"/>
        <v/>
      </c>
      <c r="Y1933" s="660" t="str">
        <f t="shared" si="186"/>
        <v/>
      </c>
    </row>
    <row r="1934" spans="1:25" ht="16" x14ac:dyDescent="0.2">
      <c r="A1934" s="679"/>
      <c r="B1934" s="679"/>
      <c r="C1934" s="679"/>
      <c r="D1934" s="679"/>
      <c r="E1934" s="665"/>
      <c r="F1934" s="665"/>
      <c r="S1934" s="660"/>
      <c r="T1934" s="660" t="str">
        <f t="shared" si="181"/>
        <v/>
      </c>
      <c r="U1934" s="660" t="str">
        <f t="shared" si="182"/>
        <v/>
      </c>
      <c r="V1934" s="660" t="str">
        <f t="shared" si="183"/>
        <v/>
      </c>
      <c r="W1934" s="660" t="str">
        <f t="shared" si="184"/>
        <v/>
      </c>
      <c r="X1934" s="660" t="str">
        <f t="shared" si="185"/>
        <v/>
      </c>
      <c r="Y1934" s="660" t="str">
        <f t="shared" si="186"/>
        <v/>
      </c>
    </row>
    <row r="1935" spans="1:25" ht="16" x14ac:dyDescent="0.2">
      <c r="A1935" s="679"/>
      <c r="B1935" s="679"/>
      <c r="C1935" s="679"/>
      <c r="D1935" s="679"/>
      <c r="E1935" s="665"/>
      <c r="F1935" s="665"/>
      <c r="S1935" s="660"/>
      <c r="T1935" s="660" t="str">
        <f t="shared" si="181"/>
        <v/>
      </c>
      <c r="U1935" s="660" t="str">
        <f t="shared" si="182"/>
        <v/>
      </c>
      <c r="V1935" s="660" t="str">
        <f t="shared" si="183"/>
        <v/>
      </c>
      <c r="W1935" s="660" t="str">
        <f t="shared" si="184"/>
        <v/>
      </c>
      <c r="X1935" s="660" t="str">
        <f t="shared" si="185"/>
        <v/>
      </c>
      <c r="Y1935" s="660" t="str">
        <f t="shared" si="186"/>
        <v/>
      </c>
    </row>
    <row r="1936" spans="1:25" ht="16" x14ac:dyDescent="0.2">
      <c r="A1936" s="679"/>
      <c r="B1936" s="679"/>
      <c r="C1936" s="679"/>
      <c r="D1936" s="679"/>
      <c r="E1936" s="665"/>
      <c r="F1936" s="665"/>
      <c r="S1936" s="660"/>
      <c r="T1936" s="660" t="str">
        <f t="shared" si="181"/>
        <v/>
      </c>
      <c r="U1936" s="660" t="str">
        <f t="shared" si="182"/>
        <v/>
      </c>
      <c r="V1936" s="660" t="str">
        <f t="shared" si="183"/>
        <v/>
      </c>
      <c r="W1936" s="660" t="str">
        <f t="shared" si="184"/>
        <v/>
      </c>
      <c r="X1936" s="660" t="str">
        <f t="shared" si="185"/>
        <v/>
      </c>
      <c r="Y1936" s="660" t="str">
        <f t="shared" si="186"/>
        <v/>
      </c>
    </row>
    <row r="1937" spans="1:25" ht="16" x14ac:dyDescent="0.2">
      <c r="A1937" s="679"/>
      <c r="B1937" s="679"/>
      <c r="C1937" s="679"/>
      <c r="D1937" s="679"/>
      <c r="E1937" s="665"/>
      <c r="F1937" s="665"/>
      <c r="S1937" s="660"/>
      <c r="T1937" s="660" t="str">
        <f t="shared" si="181"/>
        <v/>
      </c>
      <c r="U1937" s="660" t="str">
        <f t="shared" si="182"/>
        <v/>
      </c>
      <c r="V1937" s="660" t="str">
        <f t="shared" si="183"/>
        <v/>
      </c>
      <c r="W1937" s="660" t="str">
        <f t="shared" si="184"/>
        <v/>
      </c>
      <c r="X1937" s="660" t="str">
        <f t="shared" si="185"/>
        <v/>
      </c>
      <c r="Y1937" s="660" t="str">
        <f t="shared" si="186"/>
        <v/>
      </c>
    </row>
    <row r="1938" spans="1:25" ht="16" x14ac:dyDescent="0.2">
      <c r="A1938" s="679"/>
      <c r="B1938" s="679"/>
      <c r="C1938" s="679"/>
      <c r="D1938" s="679"/>
      <c r="E1938" s="665"/>
      <c r="F1938" s="665"/>
      <c r="S1938" s="660"/>
      <c r="T1938" s="660" t="str">
        <f t="shared" si="181"/>
        <v/>
      </c>
      <c r="U1938" s="660" t="str">
        <f t="shared" si="182"/>
        <v/>
      </c>
      <c r="V1938" s="660" t="str">
        <f t="shared" si="183"/>
        <v/>
      </c>
      <c r="W1938" s="660" t="str">
        <f t="shared" si="184"/>
        <v/>
      </c>
      <c r="X1938" s="660" t="str">
        <f t="shared" si="185"/>
        <v/>
      </c>
      <c r="Y1938" s="660" t="str">
        <f t="shared" si="186"/>
        <v/>
      </c>
    </row>
    <row r="1939" spans="1:25" ht="16" x14ac:dyDescent="0.2">
      <c r="A1939" s="679"/>
      <c r="B1939" s="679"/>
      <c r="C1939" s="679"/>
      <c r="D1939" s="679"/>
      <c r="E1939" s="665"/>
      <c r="F1939" s="665"/>
      <c r="S1939" s="660"/>
      <c r="T1939" s="660" t="str">
        <f t="shared" si="181"/>
        <v/>
      </c>
      <c r="U1939" s="660" t="str">
        <f t="shared" si="182"/>
        <v/>
      </c>
      <c r="V1939" s="660" t="str">
        <f t="shared" si="183"/>
        <v/>
      </c>
      <c r="W1939" s="660" t="str">
        <f t="shared" si="184"/>
        <v/>
      </c>
      <c r="X1939" s="660" t="str">
        <f t="shared" si="185"/>
        <v/>
      </c>
      <c r="Y1939" s="660" t="str">
        <f t="shared" si="186"/>
        <v/>
      </c>
    </row>
    <row r="1940" spans="1:25" ht="16" x14ac:dyDescent="0.2">
      <c r="A1940" s="679"/>
      <c r="B1940" s="679"/>
      <c r="C1940" s="679"/>
      <c r="D1940" s="679"/>
      <c r="E1940" s="665"/>
      <c r="F1940" s="665"/>
      <c r="S1940" s="660"/>
      <c r="T1940" s="660" t="str">
        <f t="shared" si="181"/>
        <v/>
      </c>
      <c r="U1940" s="660" t="str">
        <f t="shared" si="182"/>
        <v/>
      </c>
      <c r="V1940" s="660" t="str">
        <f t="shared" si="183"/>
        <v/>
      </c>
      <c r="W1940" s="660" t="str">
        <f t="shared" si="184"/>
        <v/>
      </c>
      <c r="X1940" s="660" t="str">
        <f t="shared" si="185"/>
        <v/>
      </c>
      <c r="Y1940" s="660" t="str">
        <f t="shared" si="186"/>
        <v/>
      </c>
    </row>
    <row r="1941" spans="1:25" ht="16" x14ac:dyDescent="0.2">
      <c r="A1941" s="679"/>
      <c r="B1941" s="679"/>
      <c r="C1941" s="679"/>
      <c r="D1941" s="679"/>
      <c r="E1941" s="665"/>
      <c r="F1941" s="665"/>
      <c r="S1941" s="660"/>
      <c r="T1941" s="660" t="str">
        <f t="shared" si="181"/>
        <v/>
      </c>
      <c r="U1941" s="660" t="str">
        <f t="shared" si="182"/>
        <v/>
      </c>
      <c r="V1941" s="660" t="str">
        <f t="shared" si="183"/>
        <v/>
      </c>
      <c r="W1941" s="660" t="str">
        <f t="shared" si="184"/>
        <v/>
      </c>
      <c r="X1941" s="660" t="str">
        <f t="shared" si="185"/>
        <v/>
      </c>
      <c r="Y1941" s="660" t="str">
        <f t="shared" si="186"/>
        <v/>
      </c>
    </row>
    <row r="1942" spans="1:25" ht="16" x14ac:dyDescent="0.2">
      <c r="A1942" s="679"/>
      <c r="B1942" s="679"/>
      <c r="C1942" s="679"/>
      <c r="D1942" s="679"/>
      <c r="E1942" s="665"/>
      <c r="F1942" s="665"/>
      <c r="S1942" s="660"/>
      <c r="T1942" s="660" t="str">
        <f t="shared" si="181"/>
        <v/>
      </c>
      <c r="U1942" s="660" t="str">
        <f t="shared" si="182"/>
        <v/>
      </c>
      <c r="V1942" s="660" t="str">
        <f t="shared" si="183"/>
        <v/>
      </c>
      <c r="W1942" s="660" t="str">
        <f t="shared" si="184"/>
        <v/>
      </c>
      <c r="X1942" s="660" t="str">
        <f t="shared" si="185"/>
        <v/>
      </c>
      <c r="Y1942" s="660" t="str">
        <f t="shared" si="186"/>
        <v/>
      </c>
    </row>
    <row r="1943" spans="1:25" ht="16" x14ac:dyDescent="0.2">
      <c r="A1943" s="679"/>
      <c r="B1943" s="679"/>
      <c r="C1943" s="679"/>
      <c r="D1943" s="679"/>
      <c r="E1943" s="665"/>
      <c r="F1943" s="665"/>
      <c r="S1943" s="660"/>
      <c r="T1943" s="660" t="str">
        <f t="shared" si="181"/>
        <v/>
      </c>
      <c r="U1943" s="660" t="str">
        <f t="shared" si="182"/>
        <v/>
      </c>
      <c r="V1943" s="660" t="str">
        <f t="shared" si="183"/>
        <v/>
      </c>
      <c r="W1943" s="660" t="str">
        <f t="shared" si="184"/>
        <v/>
      </c>
      <c r="X1943" s="660" t="str">
        <f t="shared" si="185"/>
        <v/>
      </c>
      <c r="Y1943" s="660" t="str">
        <f t="shared" si="186"/>
        <v/>
      </c>
    </row>
    <row r="1944" spans="1:25" ht="16" x14ac:dyDescent="0.2">
      <c r="A1944" s="679"/>
      <c r="B1944" s="679"/>
      <c r="C1944" s="679"/>
      <c r="D1944" s="679"/>
      <c r="E1944" s="665"/>
      <c r="F1944" s="665"/>
      <c r="S1944" s="660"/>
      <c r="T1944" s="660" t="str">
        <f t="shared" si="181"/>
        <v/>
      </c>
      <c r="U1944" s="660" t="str">
        <f t="shared" si="182"/>
        <v/>
      </c>
      <c r="V1944" s="660" t="str">
        <f t="shared" si="183"/>
        <v/>
      </c>
      <c r="W1944" s="660" t="str">
        <f t="shared" si="184"/>
        <v/>
      </c>
      <c r="X1944" s="660" t="str">
        <f t="shared" si="185"/>
        <v/>
      </c>
      <c r="Y1944" s="660" t="str">
        <f t="shared" si="186"/>
        <v/>
      </c>
    </row>
    <row r="1945" spans="1:25" ht="16" x14ac:dyDescent="0.2">
      <c r="A1945" s="679"/>
      <c r="B1945" s="679"/>
      <c r="C1945" s="679"/>
      <c r="D1945" s="679"/>
      <c r="E1945" s="665"/>
      <c r="F1945" s="665"/>
      <c r="S1945" s="660"/>
      <c r="T1945" s="660" t="str">
        <f t="shared" si="181"/>
        <v/>
      </c>
      <c r="U1945" s="660" t="str">
        <f t="shared" si="182"/>
        <v/>
      </c>
      <c r="V1945" s="660" t="str">
        <f t="shared" si="183"/>
        <v/>
      </c>
      <c r="W1945" s="660" t="str">
        <f t="shared" si="184"/>
        <v/>
      </c>
      <c r="X1945" s="660" t="str">
        <f t="shared" si="185"/>
        <v/>
      </c>
      <c r="Y1945" s="660" t="str">
        <f t="shared" si="186"/>
        <v/>
      </c>
    </row>
    <row r="1946" spans="1:25" ht="16" x14ac:dyDescent="0.2">
      <c r="A1946" s="679"/>
      <c r="B1946" s="679"/>
      <c r="C1946" s="679"/>
      <c r="D1946" s="679"/>
      <c r="E1946" s="665"/>
      <c r="F1946" s="665"/>
      <c r="S1946" s="660"/>
      <c r="T1946" s="660" t="str">
        <f t="shared" si="181"/>
        <v/>
      </c>
      <c r="U1946" s="660" t="str">
        <f t="shared" si="182"/>
        <v/>
      </c>
      <c r="V1946" s="660" t="str">
        <f t="shared" si="183"/>
        <v/>
      </c>
      <c r="W1946" s="660" t="str">
        <f t="shared" si="184"/>
        <v/>
      </c>
      <c r="X1946" s="660" t="str">
        <f t="shared" si="185"/>
        <v/>
      </c>
      <c r="Y1946" s="660" t="str">
        <f t="shared" si="186"/>
        <v/>
      </c>
    </row>
    <row r="1947" spans="1:25" ht="16" x14ac:dyDescent="0.2">
      <c r="A1947" s="679"/>
      <c r="B1947" s="679"/>
      <c r="C1947" s="679"/>
      <c r="D1947" s="679"/>
      <c r="E1947" s="665"/>
      <c r="F1947" s="665"/>
      <c r="S1947" s="660"/>
      <c r="T1947" s="660" t="str">
        <f t="shared" si="181"/>
        <v/>
      </c>
      <c r="U1947" s="660" t="str">
        <f t="shared" si="182"/>
        <v/>
      </c>
      <c r="V1947" s="660" t="str">
        <f t="shared" si="183"/>
        <v/>
      </c>
      <c r="W1947" s="660" t="str">
        <f t="shared" si="184"/>
        <v/>
      </c>
      <c r="X1947" s="660" t="str">
        <f t="shared" si="185"/>
        <v/>
      </c>
      <c r="Y1947" s="660" t="str">
        <f t="shared" si="186"/>
        <v/>
      </c>
    </row>
    <row r="1948" spans="1:25" ht="16" x14ac:dyDescent="0.2">
      <c r="A1948" s="679"/>
      <c r="B1948" s="679"/>
      <c r="C1948" s="679"/>
      <c r="D1948" s="679"/>
      <c r="E1948" s="665"/>
      <c r="F1948" s="665"/>
      <c r="S1948" s="660"/>
      <c r="T1948" s="660" t="str">
        <f t="shared" si="181"/>
        <v/>
      </c>
      <c r="U1948" s="660" t="str">
        <f t="shared" si="182"/>
        <v/>
      </c>
      <c r="V1948" s="660" t="str">
        <f t="shared" si="183"/>
        <v/>
      </c>
      <c r="W1948" s="660" t="str">
        <f t="shared" si="184"/>
        <v/>
      </c>
      <c r="X1948" s="660" t="str">
        <f t="shared" si="185"/>
        <v/>
      </c>
      <c r="Y1948" s="660" t="str">
        <f t="shared" si="186"/>
        <v/>
      </c>
    </row>
    <row r="1949" spans="1:25" ht="16" x14ac:dyDescent="0.2">
      <c r="A1949" s="679"/>
      <c r="B1949" s="679"/>
      <c r="C1949" s="679"/>
      <c r="D1949" s="679"/>
      <c r="E1949" s="665"/>
      <c r="F1949" s="665"/>
      <c r="S1949" s="660"/>
      <c r="T1949" s="660" t="str">
        <f t="shared" si="181"/>
        <v/>
      </c>
      <c r="U1949" s="660" t="str">
        <f t="shared" si="182"/>
        <v/>
      </c>
      <c r="V1949" s="660" t="str">
        <f t="shared" si="183"/>
        <v/>
      </c>
      <c r="W1949" s="660" t="str">
        <f t="shared" si="184"/>
        <v/>
      </c>
      <c r="X1949" s="660" t="str">
        <f t="shared" si="185"/>
        <v/>
      </c>
      <c r="Y1949" s="660" t="str">
        <f t="shared" si="186"/>
        <v/>
      </c>
    </row>
    <row r="1950" spans="1:25" ht="16" x14ac:dyDescent="0.2">
      <c r="A1950" s="679"/>
      <c r="B1950" s="679"/>
      <c r="C1950" s="679"/>
      <c r="D1950" s="679"/>
      <c r="E1950" s="665"/>
      <c r="F1950" s="665"/>
      <c r="S1950" s="660"/>
      <c r="T1950" s="660" t="str">
        <f t="shared" si="181"/>
        <v/>
      </c>
      <c r="U1950" s="660" t="str">
        <f t="shared" si="182"/>
        <v/>
      </c>
      <c r="V1950" s="660" t="str">
        <f t="shared" si="183"/>
        <v/>
      </c>
      <c r="W1950" s="660" t="str">
        <f t="shared" si="184"/>
        <v/>
      </c>
      <c r="X1950" s="660" t="str">
        <f t="shared" si="185"/>
        <v/>
      </c>
      <c r="Y1950" s="660" t="str">
        <f t="shared" si="186"/>
        <v/>
      </c>
    </row>
    <row r="1951" spans="1:25" ht="16" x14ac:dyDescent="0.2">
      <c r="A1951" s="679"/>
      <c r="B1951" s="679"/>
      <c r="C1951" s="679"/>
      <c r="D1951" s="679"/>
      <c r="E1951" s="665"/>
      <c r="F1951" s="665"/>
      <c r="S1951" s="660"/>
      <c r="T1951" s="660" t="str">
        <f t="shared" si="181"/>
        <v/>
      </c>
      <c r="U1951" s="660" t="str">
        <f t="shared" si="182"/>
        <v/>
      </c>
      <c r="V1951" s="660" t="str">
        <f t="shared" si="183"/>
        <v/>
      </c>
      <c r="W1951" s="660" t="str">
        <f t="shared" si="184"/>
        <v/>
      </c>
      <c r="X1951" s="660" t="str">
        <f t="shared" si="185"/>
        <v/>
      </c>
      <c r="Y1951" s="660" t="str">
        <f t="shared" si="186"/>
        <v/>
      </c>
    </row>
    <row r="1952" spans="1:25" ht="16" x14ac:dyDescent="0.2">
      <c r="A1952" s="679"/>
      <c r="B1952" s="679"/>
      <c r="C1952" s="679"/>
      <c r="D1952" s="679"/>
      <c r="E1952" s="665"/>
      <c r="F1952" s="665"/>
      <c r="S1952" s="660"/>
      <c r="T1952" s="660" t="str">
        <f t="shared" si="181"/>
        <v/>
      </c>
      <c r="U1952" s="660" t="str">
        <f t="shared" si="182"/>
        <v/>
      </c>
      <c r="V1952" s="660" t="str">
        <f t="shared" si="183"/>
        <v/>
      </c>
      <c r="W1952" s="660" t="str">
        <f t="shared" si="184"/>
        <v/>
      </c>
      <c r="X1952" s="660" t="str">
        <f t="shared" si="185"/>
        <v/>
      </c>
      <c r="Y1952" s="660" t="str">
        <f t="shared" si="186"/>
        <v/>
      </c>
    </row>
    <row r="1953" spans="1:25" ht="16" x14ac:dyDescent="0.2">
      <c r="A1953" s="679"/>
      <c r="B1953" s="679"/>
      <c r="C1953" s="679"/>
      <c r="D1953" s="679"/>
      <c r="E1953" s="665"/>
      <c r="F1953" s="665"/>
      <c r="S1953" s="660"/>
      <c r="T1953" s="660" t="str">
        <f t="shared" si="181"/>
        <v/>
      </c>
      <c r="U1953" s="660" t="str">
        <f t="shared" si="182"/>
        <v/>
      </c>
      <c r="V1953" s="660" t="str">
        <f t="shared" si="183"/>
        <v/>
      </c>
      <c r="W1953" s="660" t="str">
        <f t="shared" si="184"/>
        <v/>
      </c>
      <c r="X1953" s="660" t="str">
        <f t="shared" si="185"/>
        <v/>
      </c>
      <c r="Y1953" s="660" t="str">
        <f t="shared" si="186"/>
        <v/>
      </c>
    </row>
    <row r="1954" spans="1:25" ht="16" x14ac:dyDescent="0.2">
      <c r="A1954" s="679"/>
      <c r="B1954" s="679"/>
      <c r="C1954" s="679"/>
      <c r="D1954" s="679"/>
      <c r="E1954" s="665"/>
      <c r="F1954" s="665"/>
      <c r="S1954" s="660"/>
      <c r="T1954" s="660" t="str">
        <f t="shared" si="181"/>
        <v/>
      </c>
      <c r="U1954" s="660" t="str">
        <f t="shared" si="182"/>
        <v/>
      </c>
      <c r="V1954" s="660" t="str">
        <f t="shared" si="183"/>
        <v/>
      </c>
      <c r="W1954" s="660" t="str">
        <f t="shared" si="184"/>
        <v/>
      </c>
      <c r="X1954" s="660" t="str">
        <f t="shared" si="185"/>
        <v/>
      </c>
      <c r="Y1954" s="660" t="str">
        <f t="shared" si="186"/>
        <v/>
      </c>
    </row>
    <row r="1955" spans="1:25" ht="16" x14ac:dyDescent="0.2">
      <c r="A1955" s="679"/>
      <c r="B1955" s="679"/>
      <c r="C1955" s="679"/>
      <c r="D1955" s="679"/>
      <c r="E1955" s="665"/>
      <c r="F1955" s="665"/>
      <c r="S1955" s="660"/>
      <c r="T1955" s="660" t="str">
        <f t="shared" si="181"/>
        <v/>
      </c>
      <c r="U1955" s="660" t="str">
        <f t="shared" si="182"/>
        <v/>
      </c>
      <c r="V1955" s="660" t="str">
        <f t="shared" si="183"/>
        <v/>
      </c>
      <c r="W1955" s="660" t="str">
        <f t="shared" si="184"/>
        <v/>
      </c>
      <c r="X1955" s="660" t="str">
        <f t="shared" si="185"/>
        <v/>
      </c>
      <c r="Y1955" s="660" t="str">
        <f t="shared" si="186"/>
        <v/>
      </c>
    </row>
    <row r="1956" spans="1:25" ht="16" x14ac:dyDescent="0.2">
      <c r="A1956" s="679"/>
      <c r="B1956" s="679"/>
      <c r="C1956" s="679"/>
      <c r="D1956" s="679"/>
      <c r="E1956" s="665"/>
      <c r="F1956" s="665"/>
      <c r="S1956" s="660"/>
      <c r="T1956" s="660" t="str">
        <f t="shared" si="181"/>
        <v/>
      </c>
      <c r="U1956" s="660" t="str">
        <f t="shared" si="182"/>
        <v/>
      </c>
      <c r="V1956" s="660" t="str">
        <f t="shared" si="183"/>
        <v/>
      </c>
      <c r="W1956" s="660" t="str">
        <f t="shared" si="184"/>
        <v/>
      </c>
      <c r="X1956" s="660" t="str">
        <f t="shared" si="185"/>
        <v/>
      </c>
      <c r="Y1956" s="660" t="str">
        <f t="shared" si="186"/>
        <v/>
      </c>
    </row>
    <row r="1957" spans="1:25" ht="16" x14ac:dyDescent="0.2">
      <c r="A1957" s="679"/>
      <c r="B1957" s="679"/>
      <c r="C1957" s="679"/>
      <c r="D1957" s="679"/>
      <c r="E1957" s="665"/>
      <c r="F1957" s="665"/>
      <c r="S1957" s="660"/>
      <c r="T1957" s="660" t="str">
        <f t="shared" si="181"/>
        <v/>
      </c>
      <c r="U1957" s="660" t="str">
        <f t="shared" si="182"/>
        <v/>
      </c>
      <c r="V1957" s="660" t="str">
        <f t="shared" si="183"/>
        <v/>
      </c>
      <c r="W1957" s="660" t="str">
        <f t="shared" si="184"/>
        <v/>
      </c>
      <c r="X1957" s="660" t="str">
        <f t="shared" si="185"/>
        <v/>
      </c>
      <c r="Y1957" s="660" t="str">
        <f t="shared" si="186"/>
        <v/>
      </c>
    </row>
    <row r="1958" spans="1:25" ht="16" x14ac:dyDescent="0.2">
      <c r="A1958" s="679"/>
      <c r="B1958" s="679"/>
      <c r="C1958" s="679"/>
      <c r="D1958" s="679"/>
      <c r="E1958" s="665"/>
      <c r="F1958" s="665"/>
      <c r="S1958" s="660"/>
      <c r="T1958" s="660" t="str">
        <f t="shared" si="181"/>
        <v/>
      </c>
      <c r="U1958" s="660" t="str">
        <f t="shared" si="182"/>
        <v/>
      </c>
      <c r="V1958" s="660" t="str">
        <f t="shared" si="183"/>
        <v/>
      </c>
      <c r="W1958" s="660" t="str">
        <f t="shared" si="184"/>
        <v/>
      </c>
      <c r="X1958" s="660" t="str">
        <f t="shared" si="185"/>
        <v/>
      </c>
      <c r="Y1958" s="660" t="str">
        <f t="shared" si="186"/>
        <v/>
      </c>
    </row>
    <row r="1959" spans="1:25" ht="16" x14ac:dyDescent="0.2">
      <c r="A1959" s="679"/>
      <c r="B1959" s="679"/>
      <c r="C1959" s="679"/>
      <c r="D1959" s="679"/>
      <c r="E1959" s="665"/>
      <c r="F1959" s="665"/>
      <c r="S1959" s="660"/>
      <c r="T1959" s="660" t="str">
        <f t="shared" si="181"/>
        <v/>
      </c>
      <c r="U1959" s="660" t="str">
        <f t="shared" si="182"/>
        <v/>
      </c>
      <c r="V1959" s="660" t="str">
        <f t="shared" si="183"/>
        <v/>
      </c>
      <c r="W1959" s="660" t="str">
        <f t="shared" si="184"/>
        <v/>
      </c>
      <c r="X1959" s="660" t="str">
        <f t="shared" si="185"/>
        <v/>
      </c>
      <c r="Y1959" s="660" t="str">
        <f t="shared" si="186"/>
        <v/>
      </c>
    </row>
    <row r="1960" spans="1:25" ht="16" x14ac:dyDescent="0.2">
      <c r="A1960" s="679"/>
      <c r="B1960" s="679"/>
      <c r="C1960" s="679"/>
      <c r="D1960" s="679"/>
      <c r="E1960" s="665"/>
      <c r="F1960" s="665"/>
      <c r="S1960" s="660"/>
      <c r="T1960" s="660" t="str">
        <f t="shared" si="181"/>
        <v/>
      </c>
      <c r="U1960" s="660" t="str">
        <f t="shared" si="182"/>
        <v/>
      </c>
      <c r="V1960" s="660" t="str">
        <f t="shared" si="183"/>
        <v/>
      </c>
      <c r="W1960" s="660" t="str">
        <f t="shared" si="184"/>
        <v/>
      </c>
      <c r="X1960" s="660" t="str">
        <f t="shared" si="185"/>
        <v/>
      </c>
      <c r="Y1960" s="660" t="str">
        <f t="shared" si="186"/>
        <v/>
      </c>
    </row>
    <row r="1961" spans="1:25" ht="16" x14ac:dyDescent="0.2">
      <c r="A1961" s="679"/>
      <c r="B1961" s="679"/>
      <c r="C1961" s="679"/>
      <c r="D1961" s="679"/>
      <c r="E1961" s="665"/>
      <c r="F1961" s="665"/>
      <c r="S1961" s="660"/>
      <c r="T1961" s="660" t="str">
        <f t="shared" si="181"/>
        <v/>
      </c>
      <c r="U1961" s="660" t="str">
        <f t="shared" si="182"/>
        <v/>
      </c>
      <c r="V1961" s="660" t="str">
        <f t="shared" si="183"/>
        <v/>
      </c>
      <c r="W1961" s="660" t="str">
        <f t="shared" si="184"/>
        <v/>
      </c>
      <c r="X1961" s="660" t="str">
        <f t="shared" si="185"/>
        <v/>
      </c>
      <c r="Y1961" s="660" t="str">
        <f t="shared" si="186"/>
        <v/>
      </c>
    </row>
    <row r="1962" spans="1:25" ht="16" x14ac:dyDescent="0.2">
      <c r="A1962" s="679"/>
      <c r="B1962" s="679"/>
      <c r="C1962" s="679"/>
      <c r="D1962" s="679"/>
      <c r="E1962" s="665"/>
      <c r="F1962" s="665"/>
      <c r="S1962" s="660"/>
      <c r="T1962" s="660" t="str">
        <f t="shared" si="181"/>
        <v/>
      </c>
      <c r="U1962" s="660" t="str">
        <f t="shared" si="182"/>
        <v/>
      </c>
      <c r="V1962" s="660" t="str">
        <f t="shared" si="183"/>
        <v/>
      </c>
      <c r="W1962" s="660" t="str">
        <f t="shared" si="184"/>
        <v/>
      </c>
      <c r="X1962" s="660" t="str">
        <f t="shared" si="185"/>
        <v/>
      </c>
      <c r="Y1962" s="660" t="str">
        <f t="shared" si="186"/>
        <v/>
      </c>
    </row>
    <row r="1963" spans="1:25" ht="16" x14ac:dyDescent="0.2">
      <c r="A1963" s="679"/>
      <c r="B1963" s="679"/>
      <c r="C1963" s="679"/>
      <c r="D1963" s="679"/>
      <c r="E1963" s="665"/>
      <c r="F1963" s="665"/>
      <c r="S1963" s="660"/>
      <c r="T1963" s="660" t="str">
        <f t="shared" si="181"/>
        <v/>
      </c>
      <c r="U1963" s="660" t="str">
        <f t="shared" si="182"/>
        <v/>
      </c>
      <c r="V1963" s="660" t="str">
        <f t="shared" si="183"/>
        <v/>
      </c>
      <c r="W1963" s="660" t="str">
        <f t="shared" si="184"/>
        <v/>
      </c>
      <c r="X1963" s="660" t="str">
        <f t="shared" si="185"/>
        <v/>
      </c>
      <c r="Y1963" s="660" t="str">
        <f t="shared" si="186"/>
        <v/>
      </c>
    </row>
    <row r="1964" spans="1:25" ht="16" x14ac:dyDescent="0.2">
      <c r="A1964" s="679"/>
      <c r="B1964" s="679"/>
      <c r="C1964" s="679"/>
      <c r="D1964" s="679"/>
      <c r="E1964" s="665"/>
      <c r="F1964" s="665"/>
      <c r="S1964" s="660"/>
      <c r="T1964" s="660" t="str">
        <f t="shared" si="181"/>
        <v/>
      </c>
      <c r="U1964" s="660" t="str">
        <f t="shared" si="182"/>
        <v/>
      </c>
      <c r="V1964" s="660" t="str">
        <f t="shared" si="183"/>
        <v/>
      </c>
      <c r="W1964" s="660" t="str">
        <f t="shared" si="184"/>
        <v/>
      </c>
      <c r="X1964" s="660" t="str">
        <f t="shared" si="185"/>
        <v/>
      </c>
      <c r="Y1964" s="660" t="str">
        <f t="shared" si="186"/>
        <v/>
      </c>
    </row>
    <row r="1965" spans="1:25" ht="16" x14ac:dyDescent="0.2">
      <c r="A1965" s="679"/>
      <c r="B1965" s="679"/>
      <c r="C1965" s="679"/>
      <c r="D1965" s="679"/>
      <c r="E1965" s="665"/>
      <c r="F1965" s="665"/>
      <c r="S1965" s="660"/>
      <c r="T1965" s="660" t="str">
        <f t="shared" si="181"/>
        <v/>
      </c>
      <c r="U1965" s="660" t="str">
        <f t="shared" si="182"/>
        <v/>
      </c>
      <c r="V1965" s="660" t="str">
        <f t="shared" si="183"/>
        <v/>
      </c>
      <c r="W1965" s="660" t="str">
        <f t="shared" si="184"/>
        <v/>
      </c>
      <c r="X1965" s="660" t="str">
        <f t="shared" si="185"/>
        <v/>
      </c>
      <c r="Y1965" s="660" t="str">
        <f t="shared" si="186"/>
        <v/>
      </c>
    </row>
    <row r="1966" spans="1:25" ht="16" x14ac:dyDescent="0.2">
      <c r="A1966" s="679"/>
      <c r="B1966" s="679"/>
      <c r="C1966" s="679"/>
      <c r="D1966" s="679"/>
      <c r="E1966" s="665"/>
      <c r="F1966" s="665"/>
      <c r="S1966" s="660"/>
      <c r="T1966" s="660" t="str">
        <f t="shared" si="181"/>
        <v/>
      </c>
      <c r="U1966" s="660" t="str">
        <f t="shared" si="182"/>
        <v/>
      </c>
      <c r="V1966" s="660" t="str">
        <f t="shared" si="183"/>
        <v/>
      </c>
      <c r="W1966" s="660" t="str">
        <f t="shared" si="184"/>
        <v/>
      </c>
      <c r="X1966" s="660" t="str">
        <f t="shared" si="185"/>
        <v/>
      </c>
      <c r="Y1966" s="660" t="str">
        <f t="shared" si="186"/>
        <v/>
      </c>
    </row>
    <row r="1967" spans="1:25" ht="16" x14ac:dyDescent="0.2">
      <c r="A1967" s="679"/>
      <c r="B1967" s="679"/>
      <c r="C1967" s="679"/>
      <c r="D1967" s="679"/>
      <c r="E1967" s="665"/>
      <c r="F1967" s="665"/>
      <c r="S1967" s="660"/>
      <c r="T1967" s="660" t="str">
        <f t="shared" si="181"/>
        <v/>
      </c>
      <c r="U1967" s="660" t="str">
        <f t="shared" si="182"/>
        <v/>
      </c>
      <c r="V1967" s="660" t="str">
        <f t="shared" si="183"/>
        <v/>
      </c>
      <c r="W1967" s="660" t="str">
        <f t="shared" si="184"/>
        <v/>
      </c>
      <c r="X1967" s="660" t="str">
        <f t="shared" si="185"/>
        <v/>
      </c>
      <c r="Y1967" s="660" t="str">
        <f t="shared" si="186"/>
        <v/>
      </c>
    </row>
    <row r="1968" spans="1:25" ht="16" x14ac:dyDescent="0.2">
      <c r="A1968" s="679"/>
      <c r="B1968" s="679"/>
      <c r="C1968" s="679"/>
      <c r="D1968" s="679"/>
      <c r="E1968" s="665"/>
      <c r="F1968" s="665"/>
      <c r="S1968" s="660"/>
      <c r="T1968" s="660" t="str">
        <f t="shared" si="181"/>
        <v/>
      </c>
      <c r="U1968" s="660" t="str">
        <f t="shared" si="182"/>
        <v/>
      </c>
      <c r="V1968" s="660" t="str">
        <f t="shared" si="183"/>
        <v/>
      </c>
      <c r="W1968" s="660" t="str">
        <f t="shared" si="184"/>
        <v/>
      </c>
      <c r="X1968" s="660" t="str">
        <f t="shared" si="185"/>
        <v/>
      </c>
      <c r="Y1968" s="660" t="str">
        <f t="shared" si="186"/>
        <v/>
      </c>
    </row>
    <row r="1969" spans="1:25" ht="16" x14ac:dyDescent="0.2">
      <c r="A1969" s="679"/>
      <c r="B1969" s="679"/>
      <c r="C1969" s="679"/>
      <c r="D1969" s="679"/>
      <c r="E1969" s="665"/>
      <c r="F1969" s="665"/>
      <c r="S1969" s="660"/>
      <c r="T1969" s="660" t="str">
        <f t="shared" si="181"/>
        <v/>
      </c>
      <c r="U1969" s="660" t="str">
        <f t="shared" si="182"/>
        <v/>
      </c>
      <c r="V1969" s="660" t="str">
        <f t="shared" si="183"/>
        <v/>
      </c>
      <c r="W1969" s="660" t="str">
        <f t="shared" si="184"/>
        <v/>
      </c>
      <c r="X1969" s="660" t="str">
        <f t="shared" si="185"/>
        <v/>
      </c>
      <c r="Y1969" s="660" t="str">
        <f t="shared" si="186"/>
        <v/>
      </c>
    </row>
    <row r="1970" spans="1:25" ht="16" x14ac:dyDescent="0.2">
      <c r="A1970" s="679"/>
      <c r="B1970" s="679"/>
      <c r="C1970" s="679"/>
      <c r="D1970" s="679"/>
      <c r="E1970" s="665"/>
      <c r="F1970" s="665"/>
      <c r="S1970" s="660"/>
      <c r="T1970" s="660" t="str">
        <f t="shared" si="181"/>
        <v/>
      </c>
      <c r="U1970" s="660" t="str">
        <f t="shared" si="182"/>
        <v/>
      </c>
      <c r="V1970" s="660" t="str">
        <f t="shared" si="183"/>
        <v/>
      </c>
      <c r="W1970" s="660" t="str">
        <f t="shared" si="184"/>
        <v/>
      </c>
      <c r="X1970" s="660" t="str">
        <f t="shared" si="185"/>
        <v/>
      </c>
      <c r="Y1970" s="660" t="str">
        <f t="shared" si="186"/>
        <v/>
      </c>
    </row>
    <row r="1971" spans="1:25" ht="16" x14ac:dyDescent="0.2">
      <c r="A1971" s="679"/>
      <c r="B1971" s="679"/>
      <c r="C1971" s="679"/>
      <c r="D1971" s="679"/>
      <c r="E1971" s="665"/>
      <c r="F1971" s="665"/>
      <c r="S1971" s="660"/>
      <c r="T1971" s="660" t="str">
        <f t="shared" si="181"/>
        <v/>
      </c>
      <c r="U1971" s="660" t="str">
        <f t="shared" si="182"/>
        <v/>
      </c>
      <c r="V1971" s="660" t="str">
        <f t="shared" si="183"/>
        <v/>
      </c>
      <c r="W1971" s="660" t="str">
        <f t="shared" si="184"/>
        <v/>
      </c>
      <c r="X1971" s="660" t="str">
        <f t="shared" si="185"/>
        <v/>
      </c>
      <c r="Y1971" s="660" t="str">
        <f t="shared" si="186"/>
        <v/>
      </c>
    </row>
    <row r="1972" spans="1:25" ht="16" x14ac:dyDescent="0.2">
      <c r="A1972" s="679"/>
      <c r="B1972" s="679"/>
      <c r="C1972" s="679"/>
      <c r="D1972" s="679"/>
      <c r="E1972" s="665"/>
      <c r="F1972" s="665"/>
      <c r="S1972" s="660"/>
      <c r="T1972" s="660" t="str">
        <f t="shared" si="181"/>
        <v/>
      </c>
      <c r="U1972" s="660" t="str">
        <f t="shared" si="182"/>
        <v/>
      </c>
      <c r="V1972" s="660" t="str">
        <f t="shared" si="183"/>
        <v/>
      </c>
      <c r="W1972" s="660" t="str">
        <f t="shared" si="184"/>
        <v/>
      </c>
      <c r="X1972" s="660" t="str">
        <f t="shared" si="185"/>
        <v/>
      </c>
      <c r="Y1972" s="660" t="str">
        <f t="shared" si="186"/>
        <v/>
      </c>
    </row>
    <row r="1973" spans="1:25" ht="16" x14ac:dyDescent="0.2">
      <c r="A1973" s="679"/>
      <c r="B1973" s="679"/>
      <c r="C1973" s="679"/>
      <c r="D1973" s="679"/>
      <c r="E1973" s="665"/>
      <c r="F1973" s="665"/>
      <c r="S1973" s="660"/>
      <c r="T1973" s="660" t="str">
        <f t="shared" si="181"/>
        <v/>
      </c>
      <c r="U1973" s="660" t="str">
        <f t="shared" si="182"/>
        <v/>
      </c>
      <c r="V1973" s="660" t="str">
        <f t="shared" si="183"/>
        <v/>
      </c>
      <c r="W1973" s="660" t="str">
        <f t="shared" si="184"/>
        <v/>
      </c>
      <c r="X1973" s="660" t="str">
        <f t="shared" si="185"/>
        <v/>
      </c>
      <c r="Y1973" s="660" t="str">
        <f t="shared" si="186"/>
        <v/>
      </c>
    </row>
    <row r="1974" spans="1:25" ht="16" x14ac:dyDescent="0.2">
      <c r="A1974" s="679"/>
      <c r="B1974" s="679"/>
      <c r="C1974" s="679"/>
      <c r="D1974" s="679"/>
      <c r="E1974" s="665"/>
      <c r="F1974" s="665"/>
      <c r="S1974" s="660"/>
      <c r="T1974" s="660" t="str">
        <f t="shared" si="181"/>
        <v/>
      </c>
      <c r="U1974" s="660" t="str">
        <f t="shared" si="182"/>
        <v/>
      </c>
      <c r="V1974" s="660" t="str">
        <f t="shared" si="183"/>
        <v/>
      </c>
      <c r="W1974" s="660" t="str">
        <f t="shared" si="184"/>
        <v/>
      </c>
      <c r="X1974" s="660" t="str">
        <f t="shared" si="185"/>
        <v/>
      </c>
      <c r="Y1974" s="660" t="str">
        <f t="shared" si="186"/>
        <v/>
      </c>
    </row>
    <row r="1975" spans="1:25" ht="16" x14ac:dyDescent="0.2">
      <c r="A1975" s="679"/>
      <c r="B1975" s="679"/>
      <c r="C1975" s="679"/>
      <c r="D1975" s="679"/>
      <c r="E1975" s="665"/>
      <c r="F1975" s="665"/>
      <c r="S1975" s="660"/>
      <c r="T1975" s="660" t="str">
        <f t="shared" si="181"/>
        <v/>
      </c>
      <c r="U1975" s="660" t="str">
        <f t="shared" si="182"/>
        <v/>
      </c>
      <c r="V1975" s="660" t="str">
        <f t="shared" si="183"/>
        <v/>
      </c>
      <c r="W1975" s="660" t="str">
        <f t="shared" si="184"/>
        <v/>
      </c>
      <c r="X1975" s="660" t="str">
        <f t="shared" si="185"/>
        <v/>
      </c>
      <c r="Y1975" s="660" t="str">
        <f t="shared" si="186"/>
        <v/>
      </c>
    </row>
    <row r="1976" spans="1:25" ht="16" x14ac:dyDescent="0.2">
      <c r="A1976" s="679"/>
      <c r="B1976" s="679"/>
      <c r="C1976" s="679"/>
      <c r="D1976" s="679"/>
      <c r="E1976" s="665"/>
      <c r="F1976" s="665"/>
      <c r="S1976" s="660"/>
      <c r="T1976" s="660" t="str">
        <f t="shared" si="181"/>
        <v/>
      </c>
      <c r="U1976" s="660" t="str">
        <f t="shared" si="182"/>
        <v/>
      </c>
      <c r="V1976" s="660" t="str">
        <f t="shared" si="183"/>
        <v/>
      </c>
      <c r="W1976" s="660" t="str">
        <f t="shared" si="184"/>
        <v/>
      </c>
      <c r="X1976" s="660" t="str">
        <f t="shared" si="185"/>
        <v/>
      </c>
      <c r="Y1976" s="660" t="str">
        <f t="shared" si="186"/>
        <v/>
      </c>
    </row>
    <row r="1977" spans="1:25" ht="16" x14ac:dyDescent="0.2">
      <c r="A1977" s="679"/>
      <c r="B1977" s="679"/>
      <c r="C1977" s="679"/>
      <c r="D1977" s="679"/>
      <c r="E1977" s="665"/>
      <c r="F1977" s="665"/>
      <c r="S1977" s="660"/>
      <c r="T1977" s="660" t="str">
        <f t="shared" si="181"/>
        <v/>
      </c>
      <c r="U1977" s="660" t="str">
        <f t="shared" si="182"/>
        <v/>
      </c>
      <c r="V1977" s="660" t="str">
        <f t="shared" si="183"/>
        <v/>
      </c>
      <c r="W1977" s="660" t="str">
        <f t="shared" si="184"/>
        <v/>
      </c>
      <c r="X1977" s="660" t="str">
        <f t="shared" si="185"/>
        <v/>
      </c>
      <c r="Y1977" s="660" t="str">
        <f t="shared" si="186"/>
        <v/>
      </c>
    </row>
    <row r="1978" spans="1:25" ht="16" x14ac:dyDescent="0.2">
      <c r="A1978" s="679"/>
      <c r="B1978" s="679"/>
      <c r="C1978" s="679"/>
      <c r="D1978" s="679"/>
      <c r="E1978" s="665"/>
      <c r="F1978" s="665"/>
      <c r="S1978" s="660"/>
      <c r="T1978" s="660" t="str">
        <f t="shared" si="181"/>
        <v/>
      </c>
      <c r="U1978" s="660" t="str">
        <f t="shared" si="182"/>
        <v/>
      </c>
      <c r="V1978" s="660" t="str">
        <f t="shared" si="183"/>
        <v/>
      </c>
      <c r="W1978" s="660" t="str">
        <f t="shared" si="184"/>
        <v/>
      </c>
      <c r="X1978" s="660" t="str">
        <f t="shared" si="185"/>
        <v/>
      </c>
      <c r="Y1978" s="660" t="str">
        <f t="shared" si="186"/>
        <v/>
      </c>
    </row>
    <row r="1979" spans="1:25" ht="16" x14ac:dyDescent="0.2">
      <c r="A1979" s="679"/>
      <c r="B1979" s="679"/>
      <c r="C1979" s="679"/>
      <c r="D1979" s="679"/>
      <c r="E1979" s="665"/>
      <c r="F1979" s="665"/>
      <c r="S1979" s="660"/>
      <c r="T1979" s="660" t="str">
        <f t="shared" si="181"/>
        <v/>
      </c>
      <c r="U1979" s="660" t="str">
        <f t="shared" si="182"/>
        <v/>
      </c>
      <c r="V1979" s="660" t="str">
        <f t="shared" si="183"/>
        <v/>
      </c>
      <c r="W1979" s="660" t="str">
        <f t="shared" si="184"/>
        <v/>
      </c>
      <c r="X1979" s="660" t="str">
        <f t="shared" si="185"/>
        <v/>
      </c>
      <c r="Y1979" s="660" t="str">
        <f t="shared" si="186"/>
        <v/>
      </c>
    </row>
    <row r="1980" spans="1:25" ht="16" x14ac:dyDescent="0.2">
      <c r="A1980" s="679"/>
      <c r="B1980" s="679"/>
      <c r="C1980" s="679"/>
      <c r="D1980" s="679"/>
      <c r="E1980" s="665"/>
      <c r="F1980" s="665"/>
      <c r="S1980" s="660"/>
      <c r="T1980" s="660" t="str">
        <f t="shared" si="181"/>
        <v/>
      </c>
      <c r="U1980" s="660" t="str">
        <f t="shared" si="182"/>
        <v/>
      </c>
      <c r="V1980" s="660" t="str">
        <f t="shared" si="183"/>
        <v/>
      </c>
      <c r="W1980" s="660" t="str">
        <f t="shared" si="184"/>
        <v/>
      </c>
      <c r="X1980" s="660" t="str">
        <f t="shared" si="185"/>
        <v/>
      </c>
      <c r="Y1980" s="660" t="str">
        <f t="shared" si="186"/>
        <v/>
      </c>
    </row>
    <row r="1981" spans="1:25" ht="16" x14ac:dyDescent="0.2">
      <c r="A1981" s="679"/>
      <c r="B1981" s="679"/>
      <c r="C1981" s="679"/>
      <c r="D1981" s="679"/>
      <c r="E1981" s="665"/>
      <c r="F1981" s="665"/>
      <c r="S1981" s="660"/>
      <c r="T1981" s="660" t="str">
        <f t="shared" si="181"/>
        <v/>
      </c>
      <c r="U1981" s="660" t="str">
        <f t="shared" si="182"/>
        <v/>
      </c>
      <c r="V1981" s="660" t="str">
        <f t="shared" si="183"/>
        <v/>
      </c>
      <c r="W1981" s="660" t="str">
        <f t="shared" si="184"/>
        <v/>
      </c>
      <c r="X1981" s="660" t="str">
        <f t="shared" si="185"/>
        <v/>
      </c>
      <c r="Y1981" s="660" t="str">
        <f t="shared" si="186"/>
        <v/>
      </c>
    </row>
    <row r="1982" spans="1:25" ht="16" x14ac:dyDescent="0.2">
      <c r="A1982" s="679"/>
      <c r="B1982" s="679"/>
      <c r="C1982" s="679"/>
      <c r="D1982" s="679"/>
      <c r="E1982" s="665"/>
      <c r="F1982" s="665"/>
      <c r="S1982" s="660"/>
      <c r="T1982" s="660" t="str">
        <f t="shared" si="181"/>
        <v/>
      </c>
      <c r="U1982" s="660" t="str">
        <f t="shared" si="182"/>
        <v/>
      </c>
      <c r="V1982" s="660" t="str">
        <f t="shared" si="183"/>
        <v/>
      </c>
      <c r="W1982" s="660" t="str">
        <f t="shared" si="184"/>
        <v/>
      </c>
      <c r="X1982" s="660" t="str">
        <f t="shared" si="185"/>
        <v/>
      </c>
      <c r="Y1982" s="660" t="str">
        <f t="shared" si="186"/>
        <v/>
      </c>
    </row>
    <row r="1983" spans="1:25" ht="16" x14ac:dyDescent="0.2">
      <c r="A1983" s="679"/>
      <c r="B1983" s="679"/>
      <c r="C1983" s="679"/>
      <c r="D1983" s="679"/>
      <c r="E1983" s="665"/>
      <c r="F1983" s="665"/>
      <c r="S1983" s="660"/>
      <c r="T1983" s="660" t="str">
        <f t="shared" si="181"/>
        <v/>
      </c>
      <c r="U1983" s="660" t="str">
        <f t="shared" si="182"/>
        <v/>
      </c>
      <c r="V1983" s="660" t="str">
        <f t="shared" si="183"/>
        <v/>
      </c>
      <c r="W1983" s="660" t="str">
        <f t="shared" si="184"/>
        <v/>
      </c>
      <c r="X1983" s="660" t="str">
        <f t="shared" si="185"/>
        <v/>
      </c>
      <c r="Y1983" s="660" t="str">
        <f t="shared" si="186"/>
        <v/>
      </c>
    </row>
    <row r="1984" spans="1:25" ht="16" x14ac:dyDescent="0.2">
      <c r="A1984" s="679"/>
      <c r="B1984" s="679"/>
      <c r="C1984" s="679"/>
      <c r="D1984" s="679"/>
      <c r="E1984" s="665"/>
      <c r="F1984" s="665"/>
      <c r="S1984" s="660"/>
      <c r="T1984" s="660" t="str">
        <f t="shared" si="181"/>
        <v/>
      </c>
      <c r="U1984" s="660" t="str">
        <f t="shared" si="182"/>
        <v/>
      </c>
      <c r="V1984" s="660" t="str">
        <f t="shared" si="183"/>
        <v/>
      </c>
      <c r="W1984" s="660" t="str">
        <f t="shared" si="184"/>
        <v/>
      </c>
      <c r="X1984" s="660" t="str">
        <f t="shared" si="185"/>
        <v/>
      </c>
      <c r="Y1984" s="660" t="str">
        <f t="shared" si="186"/>
        <v/>
      </c>
    </row>
    <row r="1985" spans="1:25" ht="16" x14ac:dyDescent="0.2">
      <c r="A1985" s="679"/>
      <c r="B1985" s="679"/>
      <c r="C1985" s="679"/>
      <c r="D1985" s="679"/>
      <c r="E1985" s="665"/>
      <c r="F1985" s="665"/>
      <c r="S1985" s="660"/>
      <c r="T1985" s="660" t="str">
        <f t="shared" si="181"/>
        <v/>
      </c>
      <c r="U1985" s="660" t="str">
        <f t="shared" si="182"/>
        <v/>
      </c>
      <c r="V1985" s="660" t="str">
        <f t="shared" si="183"/>
        <v/>
      </c>
      <c r="W1985" s="660" t="str">
        <f t="shared" si="184"/>
        <v/>
      </c>
      <c r="X1985" s="660" t="str">
        <f t="shared" si="185"/>
        <v/>
      </c>
      <c r="Y1985" s="660" t="str">
        <f t="shared" si="186"/>
        <v/>
      </c>
    </row>
    <row r="1986" spans="1:25" ht="16" x14ac:dyDescent="0.2">
      <c r="A1986" s="679"/>
      <c r="B1986" s="679"/>
      <c r="C1986" s="679"/>
      <c r="D1986" s="679"/>
      <c r="E1986" s="665"/>
      <c r="F1986" s="665"/>
      <c r="S1986" s="660"/>
      <c r="T1986" s="660" t="str">
        <f t="shared" si="181"/>
        <v/>
      </c>
      <c r="U1986" s="660" t="str">
        <f t="shared" si="182"/>
        <v/>
      </c>
      <c r="V1986" s="660" t="str">
        <f t="shared" si="183"/>
        <v/>
      </c>
      <c r="W1986" s="660" t="str">
        <f t="shared" si="184"/>
        <v/>
      </c>
      <c r="X1986" s="660" t="str">
        <f t="shared" si="185"/>
        <v/>
      </c>
      <c r="Y1986" s="660" t="str">
        <f t="shared" si="186"/>
        <v/>
      </c>
    </row>
    <row r="1987" spans="1:25" ht="16" x14ac:dyDescent="0.2">
      <c r="A1987" s="679"/>
      <c r="B1987" s="679"/>
      <c r="C1987" s="679"/>
      <c r="D1987" s="679"/>
      <c r="E1987" s="665"/>
      <c r="F1987" s="665"/>
      <c r="S1987" s="660"/>
      <c r="T1987" s="660" t="str">
        <f t="shared" si="181"/>
        <v/>
      </c>
      <c r="U1987" s="660" t="str">
        <f t="shared" si="182"/>
        <v/>
      </c>
      <c r="V1987" s="660" t="str">
        <f t="shared" si="183"/>
        <v/>
      </c>
      <c r="W1987" s="660" t="str">
        <f t="shared" si="184"/>
        <v/>
      </c>
      <c r="X1987" s="660" t="str">
        <f t="shared" si="185"/>
        <v/>
      </c>
      <c r="Y1987" s="660" t="str">
        <f t="shared" si="186"/>
        <v/>
      </c>
    </row>
    <row r="1988" spans="1:25" ht="16" x14ac:dyDescent="0.2">
      <c r="A1988" s="679"/>
      <c r="B1988" s="679"/>
      <c r="C1988" s="679"/>
      <c r="D1988" s="679"/>
      <c r="E1988" s="665"/>
      <c r="F1988" s="665"/>
      <c r="S1988" s="660"/>
      <c r="T1988" s="660" t="str">
        <f t="shared" ref="T1988:T2051" si="187">IF(LEN($A1988)&gt;=2,LEFT($A1988,6),"")</f>
        <v/>
      </c>
      <c r="U1988" s="660" t="str">
        <f t="shared" ref="U1988:U2051" si="188">IF(LEN($A1988)&gt;=2,LEFT($A1988,5),"")</f>
        <v/>
      </c>
      <c r="V1988" s="660" t="str">
        <f t="shared" ref="V1988:V2051" si="189">IF(LEN($A1988)&gt;=2,LEFT($A1988,4),"")</f>
        <v/>
      </c>
      <c r="W1988" s="660" t="str">
        <f t="shared" ref="W1988:W2051" si="190">IF(LEN($A1988)&gt;=2,LEFT($A1988,3),"")</f>
        <v/>
      </c>
      <c r="X1988" s="660" t="str">
        <f t="shared" ref="X1988:X2051" si="191">IF(LEN($A1988)&gt;=2,LEFT($A1988,2),"")</f>
        <v/>
      </c>
      <c r="Y1988" s="660" t="str">
        <f t="shared" ref="Y1988:Y2051" si="192">IF(LEN($A1988)&gt;=2,LEFT($A1988,1),"")</f>
        <v/>
      </c>
    </row>
    <row r="1989" spans="1:25" ht="16" x14ac:dyDescent="0.2">
      <c r="A1989" s="679"/>
      <c r="B1989" s="679"/>
      <c r="C1989" s="679"/>
      <c r="D1989" s="679"/>
      <c r="E1989" s="665"/>
      <c r="F1989" s="665"/>
      <c r="S1989" s="660"/>
      <c r="T1989" s="660" t="str">
        <f t="shared" si="187"/>
        <v/>
      </c>
      <c r="U1989" s="660" t="str">
        <f t="shared" si="188"/>
        <v/>
      </c>
      <c r="V1989" s="660" t="str">
        <f t="shared" si="189"/>
        <v/>
      </c>
      <c r="W1989" s="660" t="str">
        <f t="shared" si="190"/>
        <v/>
      </c>
      <c r="X1989" s="660" t="str">
        <f t="shared" si="191"/>
        <v/>
      </c>
      <c r="Y1989" s="660" t="str">
        <f t="shared" si="192"/>
        <v/>
      </c>
    </row>
    <row r="1990" spans="1:25" ht="16" x14ac:dyDescent="0.2">
      <c r="A1990" s="679"/>
      <c r="B1990" s="679"/>
      <c r="C1990" s="679"/>
      <c r="D1990" s="679"/>
      <c r="E1990" s="665"/>
      <c r="F1990" s="665"/>
      <c r="S1990" s="660"/>
      <c r="T1990" s="660" t="str">
        <f t="shared" si="187"/>
        <v/>
      </c>
      <c r="U1990" s="660" t="str">
        <f t="shared" si="188"/>
        <v/>
      </c>
      <c r="V1990" s="660" t="str">
        <f t="shared" si="189"/>
        <v/>
      </c>
      <c r="W1990" s="660" t="str">
        <f t="shared" si="190"/>
        <v/>
      </c>
      <c r="X1990" s="660" t="str">
        <f t="shared" si="191"/>
        <v/>
      </c>
      <c r="Y1990" s="660" t="str">
        <f t="shared" si="192"/>
        <v/>
      </c>
    </row>
    <row r="1991" spans="1:25" ht="16" x14ac:dyDescent="0.2">
      <c r="A1991" s="679"/>
      <c r="B1991" s="679"/>
      <c r="C1991" s="679"/>
      <c r="D1991" s="679"/>
      <c r="E1991" s="665"/>
      <c r="F1991" s="665"/>
      <c r="S1991" s="660"/>
      <c r="T1991" s="660" t="str">
        <f t="shared" si="187"/>
        <v/>
      </c>
      <c r="U1991" s="660" t="str">
        <f t="shared" si="188"/>
        <v/>
      </c>
      <c r="V1991" s="660" t="str">
        <f t="shared" si="189"/>
        <v/>
      </c>
      <c r="W1991" s="660" t="str">
        <f t="shared" si="190"/>
        <v/>
      </c>
      <c r="X1991" s="660" t="str">
        <f t="shared" si="191"/>
        <v/>
      </c>
      <c r="Y1991" s="660" t="str">
        <f t="shared" si="192"/>
        <v/>
      </c>
    </row>
    <row r="1992" spans="1:25" ht="16" x14ac:dyDescent="0.2">
      <c r="A1992" s="679"/>
      <c r="B1992" s="679"/>
      <c r="C1992" s="679"/>
      <c r="D1992" s="679"/>
      <c r="E1992" s="665"/>
      <c r="F1992" s="665"/>
      <c r="S1992" s="660"/>
      <c r="T1992" s="660" t="str">
        <f t="shared" si="187"/>
        <v/>
      </c>
      <c r="U1992" s="660" t="str">
        <f t="shared" si="188"/>
        <v/>
      </c>
      <c r="V1992" s="660" t="str">
        <f t="shared" si="189"/>
        <v/>
      </c>
      <c r="W1992" s="660" t="str">
        <f t="shared" si="190"/>
        <v/>
      </c>
      <c r="X1992" s="660" t="str">
        <f t="shared" si="191"/>
        <v/>
      </c>
      <c r="Y1992" s="660" t="str">
        <f t="shared" si="192"/>
        <v/>
      </c>
    </row>
    <row r="1993" spans="1:25" ht="16" x14ac:dyDescent="0.2">
      <c r="A1993" s="679"/>
      <c r="B1993" s="679"/>
      <c r="C1993" s="679"/>
      <c r="D1993" s="679"/>
      <c r="E1993" s="665"/>
      <c r="F1993" s="665"/>
      <c r="S1993" s="660"/>
      <c r="T1993" s="660" t="str">
        <f t="shared" si="187"/>
        <v/>
      </c>
      <c r="U1993" s="660" t="str">
        <f t="shared" si="188"/>
        <v/>
      </c>
      <c r="V1993" s="660" t="str">
        <f t="shared" si="189"/>
        <v/>
      </c>
      <c r="W1993" s="660" t="str">
        <f t="shared" si="190"/>
        <v/>
      </c>
      <c r="X1993" s="660" t="str">
        <f t="shared" si="191"/>
        <v/>
      </c>
      <c r="Y1993" s="660" t="str">
        <f t="shared" si="192"/>
        <v/>
      </c>
    </row>
    <row r="1994" spans="1:25" ht="16" x14ac:dyDescent="0.2">
      <c r="A1994" s="679"/>
      <c r="B1994" s="679"/>
      <c r="C1994" s="679"/>
      <c r="D1994" s="679"/>
      <c r="E1994" s="665"/>
      <c r="F1994" s="665"/>
      <c r="S1994" s="660"/>
      <c r="T1994" s="660" t="str">
        <f t="shared" si="187"/>
        <v/>
      </c>
      <c r="U1994" s="660" t="str">
        <f t="shared" si="188"/>
        <v/>
      </c>
      <c r="V1994" s="660" t="str">
        <f t="shared" si="189"/>
        <v/>
      </c>
      <c r="W1994" s="660" t="str">
        <f t="shared" si="190"/>
        <v/>
      </c>
      <c r="X1994" s="660" t="str">
        <f t="shared" si="191"/>
        <v/>
      </c>
      <c r="Y1994" s="660" t="str">
        <f t="shared" si="192"/>
        <v/>
      </c>
    </row>
    <row r="1995" spans="1:25" ht="16" x14ac:dyDescent="0.2">
      <c r="A1995" s="679"/>
      <c r="B1995" s="679"/>
      <c r="C1995" s="679"/>
      <c r="D1995" s="679"/>
      <c r="E1995" s="665"/>
      <c r="F1995" s="665"/>
      <c r="S1995" s="660"/>
      <c r="T1995" s="660" t="str">
        <f t="shared" si="187"/>
        <v/>
      </c>
      <c r="U1995" s="660" t="str">
        <f t="shared" si="188"/>
        <v/>
      </c>
      <c r="V1995" s="660" t="str">
        <f t="shared" si="189"/>
        <v/>
      </c>
      <c r="W1995" s="660" t="str">
        <f t="shared" si="190"/>
        <v/>
      </c>
      <c r="X1995" s="660" t="str">
        <f t="shared" si="191"/>
        <v/>
      </c>
      <c r="Y1995" s="660" t="str">
        <f t="shared" si="192"/>
        <v/>
      </c>
    </row>
    <row r="1996" spans="1:25" ht="16" x14ac:dyDescent="0.2">
      <c r="A1996" s="679"/>
      <c r="B1996" s="679"/>
      <c r="C1996" s="679"/>
      <c r="D1996" s="679"/>
      <c r="E1996" s="665"/>
      <c r="F1996" s="665"/>
      <c r="S1996" s="660"/>
      <c r="T1996" s="660" t="str">
        <f t="shared" si="187"/>
        <v/>
      </c>
      <c r="U1996" s="660" t="str">
        <f t="shared" si="188"/>
        <v/>
      </c>
      <c r="V1996" s="660" t="str">
        <f t="shared" si="189"/>
        <v/>
      </c>
      <c r="W1996" s="660" t="str">
        <f t="shared" si="190"/>
        <v/>
      </c>
      <c r="X1996" s="660" t="str">
        <f t="shared" si="191"/>
        <v/>
      </c>
      <c r="Y1996" s="660" t="str">
        <f t="shared" si="192"/>
        <v/>
      </c>
    </row>
    <row r="1997" spans="1:25" ht="16" x14ac:dyDescent="0.2">
      <c r="A1997" s="679"/>
      <c r="B1997" s="679"/>
      <c r="C1997" s="679"/>
      <c r="D1997" s="679"/>
      <c r="E1997" s="665"/>
      <c r="F1997" s="665"/>
      <c r="S1997" s="660"/>
      <c r="T1997" s="660" t="str">
        <f t="shared" si="187"/>
        <v/>
      </c>
      <c r="U1997" s="660" t="str">
        <f t="shared" si="188"/>
        <v/>
      </c>
      <c r="V1997" s="660" t="str">
        <f t="shared" si="189"/>
        <v/>
      </c>
      <c r="W1997" s="660" t="str">
        <f t="shared" si="190"/>
        <v/>
      </c>
      <c r="X1997" s="660" t="str">
        <f t="shared" si="191"/>
        <v/>
      </c>
      <c r="Y1997" s="660" t="str">
        <f t="shared" si="192"/>
        <v/>
      </c>
    </row>
    <row r="1998" spans="1:25" ht="16" x14ac:dyDescent="0.2">
      <c r="A1998" s="679"/>
      <c r="B1998" s="679"/>
      <c r="C1998" s="679"/>
      <c r="D1998" s="679"/>
      <c r="E1998" s="665"/>
      <c r="F1998" s="665"/>
      <c r="S1998" s="660"/>
      <c r="T1998" s="660" t="str">
        <f t="shared" si="187"/>
        <v/>
      </c>
      <c r="U1998" s="660" t="str">
        <f t="shared" si="188"/>
        <v/>
      </c>
      <c r="V1998" s="660" t="str">
        <f t="shared" si="189"/>
        <v/>
      </c>
      <c r="W1998" s="660" t="str">
        <f t="shared" si="190"/>
        <v/>
      </c>
      <c r="X1998" s="660" t="str">
        <f t="shared" si="191"/>
        <v/>
      </c>
      <c r="Y1998" s="660" t="str">
        <f t="shared" si="192"/>
        <v/>
      </c>
    </row>
    <row r="1999" spans="1:25" ht="16" x14ac:dyDescent="0.2">
      <c r="A1999" s="679"/>
      <c r="B1999" s="679"/>
      <c r="C1999" s="679"/>
      <c r="D1999" s="679"/>
      <c r="E1999" s="665"/>
      <c r="F1999" s="665"/>
      <c r="S1999" s="660"/>
      <c r="T1999" s="660" t="str">
        <f t="shared" si="187"/>
        <v/>
      </c>
      <c r="U1999" s="660" t="str">
        <f t="shared" si="188"/>
        <v/>
      </c>
      <c r="V1999" s="660" t="str">
        <f t="shared" si="189"/>
        <v/>
      </c>
      <c r="W1999" s="660" t="str">
        <f t="shared" si="190"/>
        <v/>
      </c>
      <c r="X1999" s="660" t="str">
        <f t="shared" si="191"/>
        <v/>
      </c>
      <c r="Y1999" s="660" t="str">
        <f t="shared" si="192"/>
        <v/>
      </c>
    </row>
    <row r="2000" spans="1:25" ht="16" x14ac:dyDescent="0.2">
      <c r="A2000" s="679"/>
      <c r="B2000" s="679"/>
      <c r="C2000" s="679"/>
      <c r="D2000" s="679"/>
      <c r="E2000" s="665"/>
      <c r="F2000" s="665"/>
      <c r="S2000" s="660"/>
      <c r="T2000" s="660" t="str">
        <f t="shared" si="187"/>
        <v/>
      </c>
      <c r="U2000" s="660" t="str">
        <f t="shared" si="188"/>
        <v/>
      </c>
      <c r="V2000" s="660" t="str">
        <f t="shared" si="189"/>
        <v/>
      </c>
      <c r="W2000" s="660" t="str">
        <f t="shared" si="190"/>
        <v/>
      </c>
      <c r="X2000" s="660" t="str">
        <f t="shared" si="191"/>
        <v/>
      </c>
      <c r="Y2000" s="660" t="str">
        <f t="shared" si="192"/>
        <v/>
      </c>
    </row>
    <row r="2001" spans="1:25" ht="16" x14ac:dyDescent="0.2">
      <c r="A2001" s="679"/>
      <c r="B2001" s="679"/>
      <c r="C2001" s="679"/>
      <c r="D2001" s="679"/>
      <c r="E2001" s="665"/>
      <c r="F2001" s="665"/>
      <c r="S2001" s="660"/>
      <c r="T2001" s="660" t="str">
        <f t="shared" si="187"/>
        <v/>
      </c>
      <c r="U2001" s="660" t="str">
        <f t="shared" si="188"/>
        <v/>
      </c>
      <c r="V2001" s="660" t="str">
        <f t="shared" si="189"/>
        <v/>
      </c>
      <c r="W2001" s="660" t="str">
        <f t="shared" si="190"/>
        <v/>
      </c>
      <c r="X2001" s="660" t="str">
        <f t="shared" si="191"/>
        <v/>
      </c>
      <c r="Y2001" s="660" t="str">
        <f t="shared" si="192"/>
        <v/>
      </c>
    </row>
    <row r="2002" spans="1:25" ht="16" x14ac:dyDescent="0.2">
      <c r="A2002" s="679"/>
      <c r="B2002" s="679"/>
      <c r="C2002" s="679"/>
      <c r="D2002" s="679"/>
      <c r="E2002" s="665"/>
      <c r="F2002" s="665"/>
      <c r="S2002" s="660"/>
      <c r="T2002" s="660" t="str">
        <f t="shared" si="187"/>
        <v/>
      </c>
      <c r="U2002" s="660" t="str">
        <f t="shared" si="188"/>
        <v/>
      </c>
      <c r="V2002" s="660" t="str">
        <f t="shared" si="189"/>
        <v/>
      </c>
      <c r="W2002" s="660" t="str">
        <f t="shared" si="190"/>
        <v/>
      </c>
      <c r="X2002" s="660" t="str">
        <f t="shared" si="191"/>
        <v/>
      </c>
      <c r="Y2002" s="660" t="str">
        <f t="shared" si="192"/>
        <v/>
      </c>
    </row>
    <row r="2003" spans="1:25" ht="16" x14ac:dyDescent="0.2">
      <c r="A2003" s="679"/>
      <c r="B2003" s="679"/>
      <c r="C2003" s="679"/>
      <c r="D2003" s="679"/>
      <c r="E2003" s="665"/>
      <c r="F2003" s="665"/>
      <c r="S2003" s="660"/>
      <c r="T2003" s="660" t="str">
        <f t="shared" si="187"/>
        <v/>
      </c>
      <c r="U2003" s="660" t="str">
        <f t="shared" si="188"/>
        <v/>
      </c>
      <c r="V2003" s="660" t="str">
        <f t="shared" si="189"/>
        <v/>
      </c>
      <c r="W2003" s="660" t="str">
        <f t="shared" si="190"/>
        <v/>
      </c>
      <c r="X2003" s="660" t="str">
        <f t="shared" si="191"/>
        <v/>
      </c>
      <c r="Y2003" s="660" t="str">
        <f t="shared" si="192"/>
        <v/>
      </c>
    </row>
    <row r="2004" spans="1:25" ht="16" x14ac:dyDescent="0.2">
      <c r="A2004" s="679"/>
      <c r="B2004" s="679"/>
      <c r="C2004" s="679"/>
      <c r="D2004" s="679"/>
      <c r="E2004" s="665"/>
      <c r="F2004" s="665"/>
      <c r="S2004" s="660"/>
      <c r="T2004" s="660" t="str">
        <f t="shared" si="187"/>
        <v/>
      </c>
      <c r="U2004" s="660" t="str">
        <f t="shared" si="188"/>
        <v/>
      </c>
      <c r="V2004" s="660" t="str">
        <f t="shared" si="189"/>
        <v/>
      </c>
      <c r="W2004" s="660" t="str">
        <f t="shared" si="190"/>
        <v/>
      </c>
      <c r="X2004" s="660" t="str">
        <f t="shared" si="191"/>
        <v/>
      </c>
      <c r="Y2004" s="660" t="str">
        <f t="shared" si="192"/>
        <v/>
      </c>
    </row>
    <row r="2005" spans="1:25" ht="16" x14ac:dyDescent="0.2">
      <c r="A2005" s="679"/>
      <c r="B2005" s="679"/>
      <c r="C2005" s="679"/>
      <c r="D2005" s="679"/>
      <c r="E2005" s="665"/>
      <c r="F2005" s="665"/>
      <c r="S2005" s="660"/>
      <c r="T2005" s="660" t="str">
        <f t="shared" si="187"/>
        <v/>
      </c>
      <c r="U2005" s="660" t="str">
        <f t="shared" si="188"/>
        <v/>
      </c>
      <c r="V2005" s="660" t="str">
        <f t="shared" si="189"/>
        <v/>
      </c>
      <c r="W2005" s="660" t="str">
        <f t="shared" si="190"/>
        <v/>
      </c>
      <c r="X2005" s="660" t="str">
        <f t="shared" si="191"/>
        <v/>
      </c>
      <c r="Y2005" s="660" t="str">
        <f t="shared" si="192"/>
        <v/>
      </c>
    </row>
    <row r="2006" spans="1:25" ht="16" x14ac:dyDescent="0.2">
      <c r="A2006" s="679"/>
      <c r="B2006" s="679"/>
      <c r="C2006" s="679"/>
      <c r="D2006" s="679"/>
      <c r="E2006" s="665"/>
      <c r="F2006" s="665"/>
      <c r="S2006" s="660"/>
      <c r="T2006" s="660" t="str">
        <f t="shared" si="187"/>
        <v/>
      </c>
      <c r="U2006" s="660" t="str">
        <f t="shared" si="188"/>
        <v/>
      </c>
      <c r="V2006" s="660" t="str">
        <f t="shared" si="189"/>
        <v/>
      </c>
      <c r="W2006" s="660" t="str">
        <f t="shared" si="190"/>
        <v/>
      </c>
      <c r="X2006" s="660" t="str">
        <f t="shared" si="191"/>
        <v/>
      </c>
      <c r="Y2006" s="660" t="str">
        <f t="shared" si="192"/>
        <v/>
      </c>
    </row>
    <row r="2007" spans="1:25" ht="16" x14ac:dyDescent="0.2">
      <c r="A2007" s="679"/>
      <c r="B2007" s="679"/>
      <c r="C2007" s="679"/>
      <c r="D2007" s="679"/>
      <c r="E2007" s="665"/>
      <c r="F2007" s="665"/>
      <c r="S2007" s="660"/>
      <c r="T2007" s="660" t="str">
        <f t="shared" si="187"/>
        <v/>
      </c>
      <c r="U2007" s="660" t="str">
        <f t="shared" si="188"/>
        <v/>
      </c>
      <c r="V2007" s="660" t="str">
        <f t="shared" si="189"/>
        <v/>
      </c>
      <c r="W2007" s="660" t="str">
        <f t="shared" si="190"/>
        <v/>
      </c>
      <c r="X2007" s="660" t="str">
        <f t="shared" si="191"/>
        <v/>
      </c>
      <c r="Y2007" s="660" t="str">
        <f t="shared" si="192"/>
        <v/>
      </c>
    </row>
    <row r="2008" spans="1:25" ht="16" x14ac:dyDescent="0.2">
      <c r="A2008" s="679"/>
      <c r="B2008" s="679"/>
      <c r="C2008" s="679"/>
      <c r="D2008" s="679"/>
      <c r="E2008" s="665"/>
      <c r="F2008" s="665"/>
      <c r="S2008" s="660"/>
      <c r="T2008" s="660" t="str">
        <f t="shared" si="187"/>
        <v/>
      </c>
      <c r="U2008" s="660" t="str">
        <f t="shared" si="188"/>
        <v/>
      </c>
      <c r="V2008" s="660" t="str">
        <f t="shared" si="189"/>
        <v/>
      </c>
      <c r="W2008" s="660" t="str">
        <f t="shared" si="190"/>
        <v/>
      </c>
      <c r="X2008" s="660" t="str">
        <f t="shared" si="191"/>
        <v/>
      </c>
      <c r="Y2008" s="660" t="str">
        <f t="shared" si="192"/>
        <v/>
      </c>
    </row>
    <row r="2009" spans="1:25" ht="16" x14ac:dyDescent="0.2">
      <c r="A2009" s="679"/>
      <c r="B2009" s="679"/>
      <c r="C2009" s="679"/>
      <c r="D2009" s="679"/>
      <c r="E2009" s="665"/>
      <c r="F2009" s="665"/>
      <c r="S2009" s="660"/>
      <c r="T2009" s="660" t="str">
        <f t="shared" si="187"/>
        <v/>
      </c>
      <c r="U2009" s="660" t="str">
        <f t="shared" si="188"/>
        <v/>
      </c>
      <c r="V2009" s="660" t="str">
        <f t="shared" si="189"/>
        <v/>
      </c>
      <c r="W2009" s="660" t="str">
        <f t="shared" si="190"/>
        <v/>
      </c>
      <c r="X2009" s="660" t="str">
        <f t="shared" si="191"/>
        <v/>
      </c>
      <c r="Y2009" s="660" t="str">
        <f t="shared" si="192"/>
        <v/>
      </c>
    </row>
    <row r="2010" spans="1:25" ht="16" x14ac:dyDescent="0.2">
      <c r="A2010" s="679"/>
      <c r="B2010" s="679"/>
      <c r="C2010" s="679"/>
      <c r="D2010" s="679"/>
      <c r="E2010" s="665"/>
      <c r="F2010" s="665"/>
      <c r="S2010" s="660"/>
      <c r="T2010" s="660" t="str">
        <f t="shared" si="187"/>
        <v/>
      </c>
      <c r="U2010" s="660" t="str">
        <f t="shared" si="188"/>
        <v/>
      </c>
      <c r="V2010" s="660" t="str">
        <f t="shared" si="189"/>
        <v/>
      </c>
      <c r="W2010" s="660" t="str">
        <f t="shared" si="190"/>
        <v/>
      </c>
      <c r="X2010" s="660" t="str">
        <f t="shared" si="191"/>
        <v/>
      </c>
      <c r="Y2010" s="660" t="str">
        <f t="shared" si="192"/>
        <v/>
      </c>
    </row>
    <row r="2011" spans="1:25" ht="16" x14ac:dyDescent="0.2">
      <c r="A2011" s="679"/>
      <c r="B2011" s="679"/>
      <c r="C2011" s="679"/>
      <c r="D2011" s="679"/>
      <c r="E2011" s="665"/>
      <c r="F2011" s="665"/>
      <c r="S2011" s="660"/>
      <c r="T2011" s="660" t="str">
        <f t="shared" si="187"/>
        <v/>
      </c>
      <c r="U2011" s="660" t="str">
        <f t="shared" si="188"/>
        <v/>
      </c>
      <c r="V2011" s="660" t="str">
        <f t="shared" si="189"/>
        <v/>
      </c>
      <c r="W2011" s="660" t="str">
        <f t="shared" si="190"/>
        <v/>
      </c>
      <c r="X2011" s="660" t="str">
        <f t="shared" si="191"/>
        <v/>
      </c>
      <c r="Y2011" s="660" t="str">
        <f t="shared" si="192"/>
        <v/>
      </c>
    </row>
    <row r="2012" spans="1:25" ht="16" x14ac:dyDescent="0.2">
      <c r="A2012" s="679"/>
      <c r="B2012" s="679"/>
      <c r="C2012" s="679"/>
      <c r="D2012" s="679"/>
      <c r="E2012" s="665"/>
      <c r="F2012" s="665"/>
      <c r="S2012" s="660"/>
      <c r="T2012" s="660" t="str">
        <f t="shared" si="187"/>
        <v/>
      </c>
      <c r="U2012" s="660" t="str">
        <f t="shared" si="188"/>
        <v/>
      </c>
      <c r="V2012" s="660" t="str">
        <f t="shared" si="189"/>
        <v/>
      </c>
      <c r="W2012" s="660" t="str">
        <f t="shared" si="190"/>
        <v/>
      </c>
      <c r="X2012" s="660" t="str">
        <f t="shared" si="191"/>
        <v/>
      </c>
      <c r="Y2012" s="660" t="str">
        <f t="shared" si="192"/>
        <v/>
      </c>
    </row>
    <row r="2013" spans="1:25" ht="16" x14ac:dyDescent="0.2">
      <c r="A2013" s="679"/>
      <c r="B2013" s="679"/>
      <c r="C2013" s="679"/>
      <c r="D2013" s="679"/>
      <c r="E2013" s="665"/>
      <c r="F2013" s="665"/>
      <c r="S2013" s="660"/>
      <c r="T2013" s="660" t="str">
        <f t="shared" si="187"/>
        <v/>
      </c>
      <c r="U2013" s="660" t="str">
        <f t="shared" si="188"/>
        <v/>
      </c>
      <c r="V2013" s="660" t="str">
        <f t="shared" si="189"/>
        <v/>
      </c>
      <c r="W2013" s="660" t="str">
        <f t="shared" si="190"/>
        <v/>
      </c>
      <c r="X2013" s="660" t="str">
        <f t="shared" si="191"/>
        <v/>
      </c>
      <c r="Y2013" s="660" t="str">
        <f t="shared" si="192"/>
        <v/>
      </c>
    </row>
    <row r="2014" spans="1:25" ht="16" x14ac:dyDescent="0.2">
      <c r="A2014" s="679"/>
      <c r="B2014" s="679"/>
      <c r="C2014" s="679"/>
      <c r="D2014" s="679"/>
      <c r="E2014" s="665"/>
      <c r="F2014" s="665"/>
      <c r="S2014" s="660"/>
      <c r="T2014" s="660" t="str">
        <f t="shared" si="187"/>
        <v/>
      </c>
      <c r="U2014" s="660" t="str">
        <f t="shared" si="188"/>
        <v/>
      </c>
      <c r="V2014" s="660" t="str">
        <f t="shared" si="189"/>
        <v/>
      </c>
      <c r="W2014" s="660" t="str">
        <f t="shared" si="190"/>
        <v/>
      </c>
      <c r="X2014" s="660" t="str">
        <f t="shared" si="191"/>
        <v/>
      </c>
      <c r="Y2014" s="660" t="str">
        <f t="shared" si="192"/>
        <v/>
      </c>
    </row>
    <row r="2015" spans="1:25" ht="16" x14ac:dyDescent="0.2">
      <c r="A2015" s="679"/>
      <c r="B2015" s="679"/>
      <c r="C2015" s="679"/>
      <c r="D2015" s="679"/>
      <c r="E2015" s="665"/>
      <c r="F2015" s="665"/>
      <c r="S2015" s="660"/>
      <c r="T2015" s="660" t="str">
        <f t="shared" si="187"/>
        <v/>
      </c>
      <c r="U2015" s="660" t="str">
        <f t="shared" si="188"/>
        <v/>
      </c>
      <c r="V2015" s="660" t="str">
        <f t="shared" si="189"/>
        <v/>
      </c>
      <c r="W2015" s="660" t="str">
        <f t="shared" si="190"/>
        <v/>
      </c>
      <c r="X2015" s="660" t="str">
        <f t="shared" si="191"/>
        <v/>
      </c>
      <c r="Y2015" s="660" t="str">
        <f t="shared" si="192"/>
        <v/>
      </c>
    </row>
    <row r="2016" spans="1:25" ht="16" x14ac:dyDescent="0.2">
      <c r="A2016" s="679"/>
      <c r="B2016" s="679"/>
      <c r="C2016" s="679"/>
      <c r="D2016" s="679"/>
      <c r="E2016" s="665"/>
      <c r="F2016" s="665"/>
      <c r="S2016" s="660"/>
      <c r="T2016" s="660" t="str">
        <f t="shared" si="187"/>
        <v/>
      </c>
      <c r="U2016" s="660" t="str">
        <f t="shared" si="188"/>
        <v/>
      </c>
      <c r="V2016" s="660" t="str">
        <f t="shared" si="189"/>
        <v/>
      </c>
      <c r="W2016" s="660" t="str">
        <f t="shared" si="190"/>
        <v/>
      </c>
      <c r="X2016" s="660" t="str">
        <f t="shared" si="191"/>
        <v/>
      </c>
      <c r="Y2016" s="660" t="str">
        <f t="shared" si="192"/>
        <v/>
      </c>
    </row>
    <row r="2017" spans="1:25" ht="16" x14ac:dyDescent="0.2">
      <c r="A2017" s="679"/>
      <c r="B2017" s="679"/>
      <c r="C2017" s="679"/>
      <c r="D2017" s="679"/>
      <c r="E2017" s="665"/>
      <c r="F2017" s="665"/>
      <c r="S2017" s="660"/>
      <c r="T2017" s="660" t="str">
        <f t="shared" si="187"/>
        <v/>
      </c>
      <c r="U2017" s="660" t="str">
        <f t="shared" si="188"/>
        <v/>
      </c>
      <c r="V2017" s="660" t="str">
        <f t="shared" si="189"/>
        <v/>
      </c>
      <c r="W2017" s="660" t="str">
        <f t="shared" si="190"/>
        <v/>
      </c>
      <c r="X2017" s="660" t="str">
        <f t="shared" si="191"/>
        <v/>
      </c>
      <c r="Y2017" s="660" t="str">
        <f t="shared" si="192"/>
        <v/>
      </c>
    </row>
    <row r="2018" spans="1:25" ht="16" x14ac:dyDescent="0.2">
      <c r="A2018" s="679"/>
      <c r="B2018" s="679"/>
      <c r="C2018" s="679"/>
      <c r="D2018" s="679"/>
      <c r="E2018" s="665"/>
      <c r="F2018" s="665"/>
      <c r="S2018" s="660"/>
      <c r="T2018" s="660" t="str">
        <f t="shared" si="187"/>
        <v/>
      </c>
      <c r="U2018" s="660" t="str">
        <f t="shared" si="188"/>
        <v/>
      </c>
      <c r="V2018" s="660" t="str">
        <f t="shared" si="189"/>
        <v/>
      </c>
      <c r="W2018" s="660" t="str">
        <f t="shared" si="190"/>
        <v/>
      </c>
      <c r="X2018" s="660" t="str">
        <f t="shared" si="191"/>
        <v/>
      </c>
      <c r="Y2018" s="660" t="str">
        <f t="shared" si="192"/>
        <v/>
      </c>
    </row>
    <row r="2019" spans="1:25" ht="16" x14ac:dyDescent="0.2">
      <c r="A2019" s="679"/>
      <c r="B2019" s="679"/>
      <c r="C2019" s="679"/>
      <c r="D2019" s="679"/>
      <c r="E2019" s="665"/>
      <c r="F2019" s="665"/>
      <c r="S2019" s="660"/>
      <c r="T2019" s="660" t="str">
        <f t="shared" si="187"/>
        <v/>
      </c>
      <c r="U2019" s="660" t="str">
        <f t="shared" si="188"/>
        <v/>
      </c>
      <c r="V2019" s="660" t="str">
        <f t="shared" si="189"/>
        <v/>
      </c>
      <c r="W2019" s="660" t="str">
        <f t="shared" si="190"/>
        <v/>
      </c>
      <c r="X2019" s="660" t="str">
        <f t="shared" si="191"/>
        <v/>
      </c>
      <c r="Y2019" s="660" t="str">
        <f t="shared" si="192"/>
        <v/>
      </c>
    </row>
    <row r="2020" spans="1:25" ht="16" x14ac:dyDescent="0.2">
      <c r="A2020" s="679"/>
      <c r="B2020" s="679"/>
      <c r="C2020" s="679"/>
      <c r="D2020" s="679"/>
      <c r="E2020" s="665"/>
      <c r="F2020" s="665"/>
      <c r="S2020" s="660"/>
      <c r="T2020" s="660" t="str">
        <f t="shared" si="187"/>
        <v/>
      </c>
      <c r="U2020" s="660" t="str">
        <f t="shared" si="188"/>
        <v/>
      </c>
      <c r="V2020" s="660" t="str">
        <f t="shared" si="189"/>
        <v/>
      </c>
      <c r="W2020" s="660" t="str">
        <f t="shared" si="190"/>
        <v/>
      </c>
      <c r="X2020" s="660" t="str">
        <f t="shared" si="191"/>
        <v/>
      </c>
      <c r="Y2020" s="660" t="str">
        <f t="shared" si="192"/>
        <v/>
      </c>
    </row>
    <row r="2021" spans="1:25" ht="16" x14ac:dyDescent="0.2">
      <c r="A2021" s="679"/>
      <c r="B2021" s="679"/>
      <c r="C2021" s="679"/>
      <c r="D2021" s="679"/>
      <c r="E2021" s="665"/>
      <c r="F2021" s="665"/>
      <c r="S2021" s="660"/>
      <c r="T2021" s="660" t="str">
        <f t="shared" si="187"/>
        <v/>
      </c>
      <c r="U2021" s="660" t="str">
        <f t="shared" si="188"/>
        <v/>
      </c>
      <c r="V2021" s="660" t="str">
        <f t="shared" si="189"/>
        <v/>
      </c>
      <c r="W2021" s="660" t="str">
        <f t="shared" si="190"/>
        <v/>
      </c>
      <c r="X2021" s="660" t="str">
        <f t="shared" si="191"/>
        <v/>
      </c>
      <c r="Y2021" s="660" t="str">
        <f t="shared" si="192"/>
        <v/>
      </c>
    </row>
    <row r="2022" spans="1:25" ht="16" x14ac:dyDescent="0.2">
      <c r="A2022" s="679"/>
      <c r="B2022" s="679"/>
      <c r="C2022" s="679"/>
      <c r="D2022" s="679"/>
      <c r="E2022" s="665"/>
      <c r="F2022" s="665"/>
      <c r="S2022" s="660"/>
      <c r="T2022" s="660" t="str">
        <f t="shared" si="187"/>
        <v/>
      </c>
      <c r="U2022" s="660" t="str">
        <f t="shared" si="188"/>
        <v/>
      </c>
      <c r="V2022" s="660" t="str">
        <f t="shared" si="189"/>
        <v/>
      </c>
      <c r="W2022" s="660" t="str">
        <f t="shared" si="190"/>
        <v/>
      </c>
      <c r="X2022" s="660" t="str">
        <f t="shared" si="191"/>
        <v/>
      </c>
      <c r="Y2022" s="660" t="str">
        <f t="shared" si="192"/>
        <v/>
      </c>
    </row>
    <row r="2023" spans="1:25" ht="16" x14ac:dyDescent="0.2">
      <c r="A2023" s="679"/>
      <c r="B2023" s="679"/>
      <c r="C2023" s="679"/>
      <c r="D2023" s="679"/>
      <c r="E2023" s="665"/>
      <c r="F2023" s="665"/>
      <c r="S2023" s="660"/>
      <c r="T2023" s="660" t="str">
        <f t="shared" si="187"/>
        <v/>
      </c>
      <c r="U2023" s="660" t="str">
        <f t="shared" si="188"/>
        <v/>
      </c>
      <c r="V2023" s="660" t="str">
        <f t="shared" si="189"/>
        <v/>
      </c>
      <c r="W2023" s="660" t="str">
        <f t="shared" si="190"/>
        <v/>
      </c>
      <c r="X2023" s="660" t="str">
        <f t="shared" si="191"/>
        <v/>
      </c>
      <c r="Y2023" s="660" t="str">
        <f t="shared" si="192"/>
        <v/>
      </c>
    </row>
    <row r="2024" spans="1:25" ht="16" x14ac:dyDescent="0.2">
      <c r="A2024" s="679"/>
      <c r="B2024" s="679"/>
      <c r="C2024" s="679"/>
      <c r="D2024" s="679"/>
      <c r="E2024" s="665"/>
      <c r="F2024" s="665"/>
      <c r="S2024" s="660"/>
      <c r="T2024" s="660" t="str">
        <f t="shared" si="187"/>
        <v/>
      </c>
      <c r="U2024" s="660" t="str">
        <f t="shared" si="188"/>
        <v/>
      </c>
      <c r="V2024" s="660" t="str">
        <f t="shared" si="189"/>
        <v/>
      </c>
      <c r="W2024" s="660" t="str">
        <f t="shared" si="190"/>
        <v/>
      </c>
      <c r="X2024" s="660" t="str">
        <f t="shared" si="191"/>
        <v/>
      </c>
      <c r="Y2024" s="660" t="str">
        <f t="shared" si="192"/>
        <v/>
      </c>
    </row>
    <row r="2025" spans="1:25" ht="16" x14ac:dyDescent="0.2">
      <c r="A2025" s="679"/>
      <c r="B2025" s="679"/>
      <c r="C2025" s="679"/>
      <c r="D2025" s="679"/>
      <c r="E2025" s="665"/>
      <c r="F2025" s="665"/>
      <c r="S2025" s="660"/>
      <c r="T2025" s="660" t="str">
        <f t="shared" si="187"/>
        <v/>
      </c>
      <c r="U2025" s="660" t="str">
        <f t="shared" si="188"/>
        <v/>
      </c>
      <c r="V2025" s="660" t="str">
        <f t="shared" si="189"/>
        <v/>
      </c>
      <c r="W2025" s="660" t="str">
        <f t="shared" si="190"/>
        <v/>
      </c>
      <c r="X2025" s="660" t="str">
        <f t="shared" si="191"/>
        <v/>
      </c>
      <c r="Y2025" s="660" t="str">
        <f t="shared" si="192"/>
        <v/>
      </c>
    </row>
    <row r="2026" spans="1:25" ht="16" x14ac:dyDescent="0.2">
      <c r="A2026" s="679"/>
      <c r="B2026" s="679"/>
      <c r="C2026" s="679"/>
      <c r="D2026" s="679"/>
      <c r="E2026" s="665"/>
      <c r="F2026" s="665"/>
      <c r="S2026" s="660"/>
      <c r="T2026" s="660" t="str">
        <f t="shared" si="187"/>
        <v/>
      </c>
      <c r="U2026" s="660" t="str">
        <f t="shared" si="188"/>
        <v/>
      </c>
      <c r="V2026" s="660" t="str">
        <f t="shared" si="189"/>
        <v/>
      </c>
      <c r="W2026" s="660" t="str">
        <f t="shared" si="190"/>
        <v/>
      </c>
      <c r="X2026" s="660" t="str">
        <f t="shared" si="191"/>
        <v/>
      </c>
      <c r="Y2026" s="660" t="str">
        <f t="shared" si="192"/>
        <v/>
      </c>
    </row>
    <row r="2027" spans="1:25" ht="16" x14ac:dyDescent="0.2">
      <c r="A2027" s="679"/>
      <c r="B2027" s="679"/>
      <c r="C2027" s="679"/>
      <c r="D2027" s="679"/>
      <c r="E2027" s="665"/>
      <c r="F2027" s="665"/>
      <c r="S2027" s="660"/>
      <c r="T2027" s="660" t="str">
        <f t="shared" si="187"/>
        <v/>
      </c>
      <c r="U2027" s="660" t="str">
        <f t="shared" si="188"/>
        <v/>
      </c>
      <c r="V2027" s="660" t="str">
        <f t="shared" si="189"/>
        <v/>
      </c>
      <c r="W2027" s="660" t="str">
        <f t="shared" si="190"/>
        <v/>
      </c>
      <c r="X2027" s="660" t="str">
        <f t="shared" si="191"/>
        <v/>
      </c>
      <c r="Y2027" s="660" t="str">
        <f t="shared" si="192"/>
        <v/>
      </c>
    </row>
    <row r="2028" spans="1:25" ht="16" x14ac:dyDescent="0.2">
      <c r="A2028" s="679"/>
      <c r="B2028" s="679"/>
      <c r="C2028" s="679"/>
      <c r="D2028" s="679"/>
      <c r="E2028" s="665"/>
      <c r="F2028" s="665"/>
      <c r="S2028" s="660"/>
      <c r="T2028" s="660" t="str">
        <f t="shared" si="187"/>
        <v/>
      </c>
      <c r="U2028" s="660" t="str">
        <f t="shared" si="188"/>
        <v/>
      </c>
      <c r="V2028" s="660" t="str">
        <f t="shared" si="189"/>
        <v/>
      </c>
      <c r="W2028" s="660" t="str">
        <f t="shared" si="190"/>
        <v/>
      </c>
      <c r="X2028" s="660" t="str">
        <f t="shared" si="191"/>
        <v/>
      </c>
      <c r="Y2028" s="660" t="str">
        <f t="shared" si="192"/>
        <v/>
      </c>
    </row>
    <row r="2029" spans="1:25" ht="16" x14ac:dyDescent="0.2">
      <c r="A2029" s="679"/>
      <c r="B2029" s="679"/>
      <c r="C2029" s="679"/>
      <c r="D2029" s="679"/>
      <c r="E2029" s="665"/>
      <c r="F2029" s="665"/>
      <c r="S2029" s="660"/>
      <c r="T2029" s="660" t="str">
        <f t="shared" si="187"/>
        <v/>
      </c>
      <c r="U2029" s="660" t="str">
        <f t="shared" si="188"/>
        <v/>
      </c>
      <c r="V2029" s="660" t="str">
        <f t="shared" si="189"/>
        <v/>
      </c>
      <c r="W2029" s="660" t="str">
        <f t="shared" si="190"/>
        <v/>
      </c>
      <c r="X2029" s="660" t="str">
        <f t="shared" si="191"/>
        <v/>
      </c>
      <c r="Y2029" s="660" t="str">
        <f t="shared" si="192"/>
        <v/>
      </c>
    </row>
    <row r="2030" spans="1:25" ht="16" x14ac:dyDescent="0.2">
      <c r="A2030" s="679"/>
      <c r="B2030" s="679"/>
      <c r="C2030" s="679"/>
      <c r="D2030" s="679"/>
      <c r="E2030" s="665"/>
      <c r="F2030" s="665"/>
      <c r="S2030" s="660"/>
      <c r="T2030" s="660" t="str">
        <f t="shared" si="187"/>
        <v/>
      </c>
      <c r="U2030" s="660" t="str">
        <f t="shared" si="188"/>
        <v/>
      </c>
      <c r="V2030" s="660" t="str">
        <f t="shared" si="189"/>
        <v/>
      </c>
      <c r="W2030" s="660" t="str">
        <f t="shared" si="190"/>
        <v/>
      </c>
      <c r="X2030" s="660" t="str">
        <f t="shared" si="191"/>
        <v/>
      </c>
      <c r="Y2030" s="660" t="str">
        <f t="shared" si="192"/>
        <v/>
      </c>
    </row>
    <row r="2031" spans="1:25" ht="16" x14ac:dyDescent="0.2">
      <c r="A2031" s="679"/>
      <c r="B2031" s="679"/>
      <c r="C2031" s="679"/>
      <c r="D2031" s="679"/>
      <c r="E2031" s="665"/>
      <c r="F2031" s="665"/>
      <c r="S2031" s="660"/>
      <c r="T2031" s="660" t="str">
        <f t="shared" si="187"/>
        <v/>
      </c>
      <c r="U2031" s="660" t="str">
        <f t="shared" si="188"/>
        <v/>
      </c>
      <c r="V2031" s="660" t="str">
        <f t="shared" si="189"/>
        <v/>
      </c>
      <c r="W2031" s="660" t="str">
        <f t="shared" si="190"/>
        <v/>
      </c>
      <c r="X2031" s="660" t="str">
        <f t="shared" si="191"/>
        <v/>
      </c>
      <c r="Y2031" s="660" t="str">
        <f t="shared" si="192"/>
        <v/>
      </c>
    </row>
    <row r="2032" spans="1:25" ht="16" x14ac:dyDescent="0.2">
      <c r="A2032" s="679"/>
      <c r="B2032" s="679"/>
      <c r="C2032" s="679"/>
      <c r="D2032" s="679"/>
      <c r="E2032" s="665"/>
      <c r="F2032" s="665"/>
      <c r="S2032" s="660"/>
      <c r="T2032" s="660" t="str">
        <f t="shared" si="187"/>
        <v/>
      </c>
      <c r="U2032" s="660" t="str">
        <f t="shared" si="188"/>
        <v/>
      </c>
      <c r="V2032" s="660" t="str">
        <f t="shared" si="189"/>
        <v/>
      </c>
      <c r="W2032" s="660" t="str">
        <f t="shared" si="190"/>
        <v/>
      </c>
      <c r="X2032" s="660" t="str">
        <f t="shared" si="191"/>
        <v/>
      </c>
      <c r="Y2032" s="660" t="str">
        <f t="shared" si="192"/>
        <v/>
      </c>
    </row>
    <row r="2033" spans="1:25" ht="16" x14ac:dyDescent="0.2">
      <c r="A2033" s="679"/>
      <c r="B2033" s="679"/>
      <c r="C2033" s="679"/>
      <c r="D2033" s="679"/>
      <c r="E2033" s="665"/>
      <c r="F2033" s="665"/>
      <c r="S2033" s="660"/>
      <c r="T2033" s="660" t="str">
        <f t="shared" si="187"/>
        <v/>
      </c>
      <c r="U2033" s="660" t="str">
        <f t="shared" si="188"/>
        <v/>
      </c>
      <c r="V2033" s="660" t="str">
        <f t="shared" si="189"/>
        <v/>
      </c>
      <c r="W2033" s="660" t="str">
        <f t="shared" si="190"/>
        <v/>
      </c>
      <c r="X2033" s="660" t="str">
        <f t="shared" si="191"/>
        <v/>
      </c>
      <c r="Y2033" s="660" t="str">
        <f t="shared" si="192"/>
        <v/>
      </c>
    </row>
    <row r="2034" spans="1:25" ht="16" x14ac:dyDescent="0.2">
      <c r="A2034" s="679"/>
      <c r="B2034" s="679"/>
      <c r="C2034" s="679"/>
      <c r="D2034" s="679"/>
      <c r="E2034" s="665"/>
      <c r="F2034" s="665"/>
      <c r="S2034" s="660"/>
      <c r="T2034" s="660" t="str">
        <f t="shared" si="187"/>
        <v/>
      </c>
      <c r="U2034" s="660" t="str">
        <f t="shared" si="188"/>
        <v/>
      </c>
      <c r="V2034" s="660" t="str">
        <f t="shared" si="189"/>
        <v/>
      </c>
      <c r="W2034" s="660" t="str">
        <f t="shared" si="190"/>
        <v/>
      </c>
      <c r="X2034" s="660" t="str">
        <f t="shared" si="191"/>
        <v/>
      </c>
      <c r="Y2034" s="660" t="str">
        <f t="shared" si="192"/>
        <v/>
      </c>
    </row>
    <row r="2035" spans="1:25" ht="16" x14ac:dyDescent="0.2">
      <c r="A2035" s="679"/>
      <c r="B2035" s="679"/>
      <c r="C2035" s="679"/>
      <c r="D2035" s="679"/>
      <c r="E2035" s="665"/>
      <c r="F2035" s="665"/>
      <c r="S2035" s="660"/>
      <c r="T2035" s="660" t="str">
        <f t="shared" si="187"/>
        <v/>
      </c>
      <c r="U2035" s="660" t="str">
        <f t="shared" si="188"/>
        <v/>
      </c>
      <c r="V2035" s="660" t="str">
        <f t="shared" si="189"/>
        <v/>
      </c>
      <c r="W2035" s="660" t="str">
        <f t="shared" si="190"/>
        <v/>
      </c>
      <c r="X2035" s="660" t="str">
        <f t="shared" si="191"/>
        <v/>
      </c>
      <c r="Y2035" s="660" t="str">
        <f t="shared" si="192"/>
        <v/>
      </c>
    </row>
    <row r="2036" spans="1:25" ht="16" x14ac:dyDescent="0.2">
      <c r="A2036" s="679"/>
      <c r="B2036" s="679"/>
      <c r="C2036" s="679"/>
      <c r="D2036" s="679"/>
      <c r="E2036" s="665"/>
      <c r="F2036" s="665"/>
      <c r="S2036" s="660"/>
      <c r="T2036" s="660" t="str">
        <f t="shared" si="187"/>
        <v/>
      </c>
      <c r="U2036" s="660" t="str">
        <f t="shared" si="188"/>
        <v/>
      </c>
      <c r="V2036" s="660" t="str">
        <f t="shared" si="189"/>
        <v/>
      </c>
      <c r="W2036" s="660" t="str">
        <f t="shared" si="190"/>
        <v/>
      </c>
      <c r="X2036" s="660" t="str">
        <f t="shared" si="191"/>
        <v/>
      </c>
      <c r="Y2036" s="660" t="str">
        <f t="shared" si="192"/>
        <v/>
      </c>
    </row>
    <row r="2037" spans="1:25" ht="16" x14ac:dyDescent="0.2">
      <c r="A2037" s="679"/>
      <c r="B2037" s="679"/>
      <c r="C2037" s="679"/>
      <c r="D2037" s="679"/>
      <c r="E2037" s="665"/>
      <c r="F2037" s="665"/>
      <c r="S2037" s="660"/>
      <c r="T2037" s="660" t="str">
        <f t="shared" si="187"/>
        <v/>
      </c>
      <c r="U2037" s="660" t="str">
        <f t="shared" si="188"/>
        <v/>
      </c>
      <c r="V2037" s="660" t="str">
        <f t="shared" si="189"/>
        <v/>
      </c>
      <c r="W2037" s="660" t="str">
        <f t="shared" si="190"/>
        <v/>
      </c>
      <c r="X2037" s="660" t="str">
        <f t="shared" si="191"/>
        <v/>
      </c>
      <c r="Y2037" s="660" t="str">
        <f t="shared" si="192"/>
        <v/>
      </c>
    </row>
    <row r="2038" spans="1:25" ht="16" x14ac:dyDescent="0.2">
      <c r="A2038" s="679"/>
      <c r="B2038" s="679"/>
      <c r="C2038" s="679"/>
      <c r="D2038" s="679"/>
      <c r="E2038" s="665"/>
      <c r="F2038" s="665"/>
      <c r="S2038" s="660"/>
      <c r="T2038" s="660" t="str">
        <f t="shared" si="187"/>
        <v/>
      </c>
      <c r="U2038" s="660" t="str">
        <f t="shared" si="188"/>
        <v/>
      </c>
      <c r="V2038" s="660" t="str">
        <f t="shared" si="189"/>
        <v/>
      </c>
      <c r="W2038" s="660" t="str">
        <f t="shared" si="190"/>
        <v/>
      </c>
      <c r="X2038" s="660" t="str">
        <f t="shared" si="191"/>
        <v/>
      </c>
      <c r="Y2038" s="660" t="str">
        <f t="shared" si="192"/>
        <v/>
      </c>
    </row>
    <row r="2039" spans="1:25" ht="16" x14ac:dyDescent="0.2">
      <c r="A2039" s="679"/>
      <c r="B2039" s="679"/>
      <c r="C2039" s="679"/>
      <c r="D2039" s="679"/>
      <c r="E2039" s="665"/>
      <c r="F2039" s="665"/>
      <c r="S2039" s="660"/>
      <c r="T2039" s="660" t="str">
        <f t="shared" si="187"/>
        <v/>
      </c>
      <c r="U2039" s="660" t="str">
        <f t="shared" si="188"/>
        <v/>
      </c>
      <c r="V2039" s="660" t="str">
        <f t="shared" si="189"/>
        <v/>
      </c>
      <c r="W2039" s="660" t="str">
        <f t="shared" si="190"/>
        <v/>
      </c>
      <c r="X2039" s="660" t="str">
        <f t="shared" si="191"/>
        <v/>
      </c>
      <c r="Y2039" s="660" t="str">
        <f t="shared" si="192"/>
        <v/>
      </c>
    </row>
    <row r="2040" spans="1:25" ht="16" x14ac:dyDescent="0.2">
      <c r="A2040" s="679"/>
      <c r="B2040" s="679"/>
      <c r="C2040" s="679"/>
      <c r="D2040" s="679"/>
      <c r="E2040" s="665"/>
      <c r="F2040" s="665"/>
      <c r="S2040" s="660"/>
      <c r="T2040" s="660" t="str">
        <f t="shared" si="187"/>
        <v/>
      </c>
      <c r="U2040" s="660" t="str">
        <f t="shared" si="188"/>
        <v/>
      </c>
      <c r="V2040" s="660" t="str">
        <f t="shared" si="189"/>
        <v/>
      </c>
      <c r="W2040" s="660" t="str">
        <f t="shared" si="190"/>
        <v/>
      </c>
      <c r="X2040" s="660" t="str">
        <f t="shared" si="191"/>
        <v/>
      </c>
      <c r="Y2040" s="660" t="str">
        <f t="shared" si="192"/>
        <v/>
      </c>
    </row>
    <row r="2041" spans="1:25" ht="16" x14ac:dyDescent="0.2">
      <c r="A2041" s="679"/>
      <c r="B2041" s="679"/>
      <c r="C2041" s="679"/>
      <c r="D2041" s="679"/>
      <c r="E2041" s="665"/>
      <c r="F2041" s="665"/>
      <c r="S2041" s="660"/>
      <c r="T2041" s="660" t="str">
        <f t="shared" si="187"/>
        <v/>
      </c>
      <c r="U2041" s="660" t="str">
        <f t="shared" si="188"/>
        <v/>
      </c>
      <c r="V2041" s="660" t="str">
        <f t="shared" si="189"/>
        <v/>
      </c>
      <c r="W2041" s="660" t="str">
        <f t="shared" si="190"/>
        <v/>
      </c>
      <c r="X2041" s="660" t="str">
        <f t="shared" si="191"/>
        <v/>
      </c>
      <c r="Y2041" s="660" t="str">
        <f t="shared" si="192"/>
        <v/>
      </c>
    </row>
    <row r="2042" spans="1:25" ht="16" x14ac:dyDescent="0.2">
      <c r="A2042" s="679"/>
      <c r="B2042" s="679"/>
      <c r="C2042" s="679"/>
      <c r="D2042" s="679"/>
      <c r="E2042" s="665"/>
      <c r="F2042" s="665"/>
      <c r="S2042" s="660"/>
      <c r="T2042" s="660" t="str">
        <f t="shared" si="187"/>
        <v/>
      </c>
      <c r="U2042" s="660" t="str">
        <f t="shared" si="188"/>
        <v/>
      </c>
      <c r="V2042" s="660" t="str">
        <f t="shared" si="189"/>
        <v/>
      </c>
      <c r="W2042" s="660" t="str">
        <f t="shared" si="190"/>
        <v/>
      </c>
      <c r="X2042" s="660" t="str">
        <f t="shared" si="191"/>
        <v/>
      </c>
      <c r="Y2042" s="660" t="str">
        <f t="shared" si="192"/>
        <v/>
      </c>
    </row>
    <row r="2043" spans="1:25" ht="16" x14ac:dyDescent="0.2">
      <c r="A2043" s="679"/>
      <c r="B2043" s="679"/>
      <c r="C2043" s="679"/>
      <c r="D2043" s="679"/>
      <c r="E2043" s="665"/>
      <c r="F2043" s="665"/>
      <c r="S2043" s="660"/>
      <c r="T2043" s="660" t="str">
        <f t="shared" si="187"/>
        <v/>
      </c>
      <c r="U2043" s="660" t="str">
        <f t="shared" si="188"/>
        <v/>
      </c>
      <c r="V2043" s="660" t="str">
        <f t="shared" si="189"/>
        <v/>
      </c>
      <c r="W2043" s="660" t="str">
        <f t="shared" si="190"/>
        <v/>
      </c>
      <c r="X2043" s="660" t="str">
        <f t="shared" si="191"/>
        <v/>
      </c>
      <c r="Y2043" s="660" t="str">
        <f t="shared" si="192"/>
        <v/>
      </c>
    </row>
    <row r="2044" spans="1:25" ht="16" x14ac:dyDescent="0.2">
      <c r="A2044" s="679"/>
      <c r="B2044" s="679"/>
      <c r="C2044" s="679"/>
      <c r="D2044" s="679"/>
      <c r="E2044" s="665"/>
      <c r="F2044" s="665"/>
      <c r="S2044" s="660"/>
      <c r="T2044" s="660" t="str">
        <f t="shared" si="187"/>
        <v/>
      </c>
      <c r="U2044" s="660" t="str">
        <f t="shared" si="188"/>
        <v/>
      </c>
      <c r="V2044" s="660" t="str">
        <f t="shared" si="189"/>
        <v/>
      </c>
      <c r="W2044" s="660" t="str">
        <f t="shared" si="190"/>
        <v/>
      </c>
      <c r="X2044" s="660" t="str">
        <f t="shared" si="191"/>
        <v/>
      </c>
      <c r="Y2044" s="660" t="str">
        <f t="shared" si="192"/>
        <v/>
      </c>
    </row>
    <row r="2045" spans="1:25" ht="16" x14ac:dyDescent="0.2">
      <c r="A2045" s="679"/>
      <c r="B2045" s="679"/>
      <c r="C2045" s="679"/>
      <c r="D2045" s="679"/>
      <c r="E2045" s="665"/>
      <c r="F2045" s="665"/>
      <c r="S2045" s="660"/>
      <c r="T2045" s="660" t="str">
        <f t="shared" si="187"/>
        <v/>
      </c>
      <c r="U2045" s="660" t="str">
        <f t="shared" si="188"/>
        <v/>
      </c>
      <c r="V2045" s="660" t="str">
        <f t="shared" si="189"/>
        <v/>
      </c>
      <c r="W2045" s="660" t="str">
        <f t="shared" si="190"/>
        <v/>
      </c>
      <c r="X2045" s="660" t="str">
        <f t="shared" si="191"/>
        <v/>
      </c>
      <c r="Y2045" s="660" t="str">
        <f t="shared" si="192"/>
        <v/>
      </c>
    </row>
    <row r="2046" spans="1:25" ht="16" x14ac:dyDescent="0.2">
      <c r="A2046" s="679"/>
      <c r="B2046" s="679"/>
      <c r="C2046" s="679"/>
      <c r="D2046" s="679"/>
      <c r="E2046" s="665"/>
      <c r="F2046" s="665"/>
      <c r="S2046" s="660"/>
      <c r="T2046" s="660" t="str">
        <f t="shared" si="187"/>
        <v/>
      </c>
      <c r="U2046" s="660" t="str">
        <f t="shared" si="188"/>
        <v/>
      </c>
      <c r="V2046" s="660" t="str">
        <f t="shared" si="189"/>
        <v/>
      </c>
      <c r="W2046" s="660" t="str">
        <f t="shared" si="190"/>
        <v/>
      </c>
      <c r="X2046" s="660" t="str">
        <f t="shared" si="191"/>
        <v/>
      </c>
      <c r="Y2046" s="660" t="str">
        <f t="shared" si="192"/>
        <v/>
      </c>
    </row>
    <row r="2047" spans="1:25" ht="16" x14ac:dyDescent="0.2">
      <c r="A2047" s="679"/>
      <c r="B2047" s="679"/>
      <c r="C2047" s="679"/>
      <c r="D2047" s="679"/>
      <c r="E2047" s="665"/>
      <c r="F2047" s="665"/>
      <c r="S2047" s="660"/>
      <c r="T2047" s="660" t="str">
        <f t="shared" si="187"/>
        <v/>
      </c>
      <c r="U2047" s="660" t="str">
        <f t="shared" si="188"/>
        <v/>
      </c>
      <c r="V2047" s="660" t="str">
        <f t="shared" si="189"/>
        <v/>
      </c>
      <c r="W2047" s="660" t="str">
        <f t="shared" si="190"/>
        <v/>
      </c>
      <c r="X2047" s="660" t="str">
        <f t="shared" si="191"/>
        <v/>
      </c>
      <c r="Y2047" s="660" t="str">
        <f t="shared" si="192"/>
        <v/>
      </c>
    </row>
    <row r="2048" spans="1:25" ht="16" x14ac:dyDescent="0.2">
      <c r="A2048" s="679"/>
      <c r="B2048" s="679"/>
      <c r="C2048" s="679"/>
      <c r="D2048" s="679"/>
      <c r="E2048" s="665"/>
      <c r="F2048" s="665"/>
      <c r="S2048" s="660"/>
      <c r="T2048" s="660" t="str">
        <f t="shared" si="187"/>
        <v/>
      </c>
      <c r="U2048" s="660" t="str">
        <f t="shared" si="188"/>
        <v/>
      </c>
      <c r="V2048" s="660" t="str">
        <f t="shared" si="189"/>
        <v/>
      </c>
      <c r="W2048" s="660" t="str">
        <f t="shared" si="190"/>
        <v/>
      </c>
      <c r="X2048" s="660" t="str">
        <f t="shared" si="191"/>
        <v/>
      </c>
      <c r="Y2048" s="660" t="str">
        <f t="shared" si="192"/>
        <v/>
      </c>
    </row>
    <row r="2049" spans="1:25" ht="16" x14ac:dyDescent="0.2">
      <c r="A2049" s="679"/>
      <c r="B2049" s="679"/>
      <c r="C2049" s="679"/>
      <c r="D2049" s="679"/>
      <c r="E2049" s="665"/>
      <c r="F2049" s="665"/>
      <c r="S2049" s="660"/>
      <c r="T2049" s="660" t="str">
        <f t="shared" si="187"/>
        <v/>
      </c>
      <c r="U2049" s="660" t="str">
        <f t="shared" si="188"/>
        <v/>
      </c>
      <c r="V2049" s="660" t="str">
        <f t="shared" si="189"/>
        <v/>
      </c>
      <c r="W2049" s="660" t="str">
        <f t="shared" si="190"/>
        <v/>
      </c>
      <c r="X2049" s="660" t="str">
        <f t="shared" si="191"/>
        <v/>
      </c>
      <c r="Y2049" s="660" t="str">
        <f t="shared" si="192"/>
        <v/>
      </c>
    </row>
    <row r="2050" spans="1:25" ht="16" x14ac:dyDescent="0.2">
      <c r="A2050" s="679"/>
      <c r="B2050" s="679"/>
      <c r="C2050" s="679"/>
      <c r="D2050" s="679"/>
      <c r="E2050" s="665"/>
      <c r="F2050" s="665"/>
      <c r="S2050" s="660"/>
      <c r="T2050" s="660" t="str">
        <f t="shared" si="187"/>
        <v/>
      </c>
      <c r="U2050" s="660" t="str">
        <f t="shared" si="188"/>
        <v/>
      </c>
      <c r="V2050" s="660" t="str">
        <f t="shared" si="189"/>
        <v/>
      </c>
      <c r="W2050" s="660" t="str">
        <f t="shared" si="190"/>
        <v/>
      </c>
      <c r="X2050" s="660" t="str">
        <f t="shared" si="191"/>
        <v/>
      </c>
      <c r="Y2050" s="660" t="str">
        <f t="shared" si="192"/>
        <v/>
      </c>
    </row>
    <row r="2051" spans="1:25" ht="16" x14ac:dyDescent="0.2">
      <c r="A2051" s="679"/>
      <c r="B2051" s="679"/>
      <c r="C2051" s="679"/>
      <c r="D2051" s="679"/>
      <c r="E2051" s="665"/>
      <c r="F2051" s="665"/>
      <c r="S2051" s="660"/>
      <c r="T2051" s="660" t="str">
        <f t="shared" si="187"/>
        <v/>
      </c>
      <c r="U2051" s="660" t="str">
        <f t="shared" si="188"/>
        <v/>
      </c>
      <c r="V2051" s="660" t="str">
        <f t="shared" si="189"/>
        <v/>
      </c>
      <c r="W2051" s="660" t="str">
        <f t="shared" si="190"/>
        <v/>
      </c>
      <c r="X2051" s="660" t="str">
        <f t="shared" si="191"/>
        <v/>
      </c>
      <c r="Y2051" s="660" t="str">
        <f t="shared" si="192"/>
        <v/>
      </c>
    </row>
    <row r="2052" spans="1:25" ht="16" x14ac:dyDescent="0.2">
      <c r="A2052" s="679"/>
      <c r="B2052" s="679"/>
      <c r="C2052" s="679"/>
      <c r="D2052" s="679"/>
      <c r="E2052" s="665"/>
      <c r="F2052" s="665"/>
      <c r="S2052" s="660"/>
      <c r="T2052" s="660" t="str">
        <f t="shared" ref="T2052:T2115" si="193">IF(LEN($A2052)&gt;=2,LEFT($A2052,6),"")</f>
        <v/>
      </c>
      <c r="U2052" s="660" t="str">
        <f t="shared" ref="U2052:U2115" si="194">IF(LEN($A2052)&gt;=2,LEFT($A2052,5),"")</f>
        <v/>
      </c>
      <c r="V2052" s="660" t="str">
        <f t="shared" ref="V2052:V2115" si="195">IF(LEN($A2052)&gt;=2,LEFT($A2052,4),"")</f>
        <v/>
      </c>
      <c r="W2052" s="660" t="str">
        <f t="shared" ref="W2052:W2115" si="196">IF(LEN($A2052)&gt;=2,LEFT($A2052,3),"")</f>
        <v/>
      </c>
      <c r="X2052" s="660" t="str">
        <f t="shared" ref="X2052:X2115" si="197">IF(LEN($A2052)&gt;=2,LEFT($A2052,2),"")</f>
        <v/>
      </c>
      <c r="Y2052" s="660" t="str">
        <f t="shared" ref="Y2052:Y2115" si="198">IF(LEN($A2052)&gt;=2,LEFT($A2052,1),"")</f>
        <v/>
      </c>
    </row>
    <row r="2053" spans="1:25" ht="16" x14ac:dyDescent="0.2">
      <c r="A2053" s="679"/>
      <c r="B2053" s="679"/>
      <c r="C2053" s="679"/>
      <c r="D2053" s="679"/>
      <c r="E2053" s="665"/>
      <c r="F2053" s="665"/>
      <c r="S2053" s="660"/>
      <c r="T2053" s="660" t="str">
        <f t="shared" si="193"/>
        <v/>
      </c>
      <c r="U2053" s="660" t="str">
        <f t="shared" si="194"/>
        <v/>
      </c>
      <c r="V2053" s="660" t="str">
        <f t="shared" si="195"/>
        <v/>
      </c>
      <c r="W2053" s="660" t="str">
        <f t="shared" si="196"/>
        <v/>
      </c>
      <c r="X2053" s="660" t="str">
        <f t="shared" si="197"/>
        <v/>
      </c>
      <c r="Y2053" s="660" t="str">
        <f t="shared" si="198"/>
        <v/>
      </c>
    </row>
    <row r="2054" spans="1:25" ht="16" x14ac:dyDescent="0.2">
      <c r="A2054" s="679"/>
      <c r="B2054" s="679"/>
      <c r="C2054" s="679"/>
      <c r="D2054" s="679"/>
      <c r="E2054" s="665"/>
      <c r="F2054" s="665"/>
      <c r="S2054" s="660"/>
      <c r="T2054" s="660" t="str">
        <f t="shared" si="193"/>
        <v/>
      </c>
      <c r="U2054" s="660" t="str">
        <f t="shared" si="194"/>
        <v/>
      </c>
      <c r="V2054" s="660" t="str">
        <f t="shared" si="195"/>
        <v/>
      </c>
      <c r="W2054" s="660" t="str">
        <f t="shared" si="196"/>
        <v/>
      </c>
      <c r="X2054" s="660" t="str">
        <f t="shared" si="197"/>
        <v/>
      </c>
      <c r="Y2054" s="660" t="str">
        <f t="shared" si="198"/>
        <v/>
      </c>
    </row>
    <row r="2055" spans="1:25" ht="16" x14ac:dyDescent="0.2">
      <c r="A2055" s="679"/>
      <c r="B2055" s="679"/>
      <c r="C2055" s="679"/>
      <c r="D2055" s="679"/>
      <c r="E2055" s="665"/>
      <c r="F2055" s="665"/>
      <c r="S2055" s="660"/>
      <c r="T2055" s="660" t="str">
        <f t="shared" si="193"/>
        <v/>
      </c>
      <c r="U2055" s="660" t="str">
        <f t="shared" si="194"/>
        <v/>
      </c>
      <c r="V2055" s="660" t="str">
        <f t="shared" si="195"/>
        <v/>
      </c>
      <c r="W2055" s="660" t="str">
        <f t="shared" si="196"/>
        <v/>
      </c>
      <c r="X2055" s="660" t="str">
        <f t="shared" si="197"/>
        <v/>
      </c>
      <c r="Y2055" s="660" t="str">
        <f t="shared" si="198"/>
        <v/>
      </c>
    </row>
    <row r="2056" spans="1:25" ht="16" x14ac:dyDescent="0.2">
      <c r="A2056" s="679"/>
      <c r="B2056" s="679"/>
      <c r="C2056" s="679"/>
      <c r="D2056" s="679"/>
      <c r="E2056" s="665"/>
      <c r="F2056" s="665"/>
      <c r="S2056" s="660"/>
      <c r="T2056" s="660" t="str">
        <f t="shared" si="193"/>
        <v/>
      </c>
      <c r="U2056" s="660" t="str">
        <f t="shared" si="194"/>
        <v/>
      </c>
      <c r="V2056" s="660" t="str">
        <f t="shared" si="195"/>
        <v/>
      </c>
      <c r="W2056" s="660" t="str">
        <f t="shared" si="196"/>
        <v/>
      </c>
      <c r="X2056" s="660" t="str">
        <f t="shared" si="197"/>
        <v/>
      </c>
      <c r="Y2056" s="660" t="str">
        <f t="shared" si="198"/>
        <v/>
      </c>
    </row>
    <row r="2057" spans="1:25" ht="16" x14ac:dyDescent="0.2">
      <c r="A2057" s="679"/>
      <c r="B2057" s="679"/>
      <c r="C2057" s="679"/>
      <c r="D2057" s="679"/>
      <c r="E2057" s="665"/>
      <c r="F2057" s="665"/>
      <c r="S2057" s="660"/>
      <c r="T2057" s="660" t="str">
        <f t="shared" si="193"/>
        <v/>
      </c>
      <c r="U2057" s="660" t="str">
        <f t="shared" si="194"/>
        <v/>
      </c>
      <c r="V2057" s="660" t="str">
        <f t="shared" si="195"/>
        <v/>
      </c>
      <c r="W2057" s="660" t="str">
        <f t="shared" si="196"/>
        <v/>
      </c>
      <c r="X2057" s="660" t="str">
        <f t="shared" si="197"/>
        <v/>
      </c>
      <c r="Y2057" s="660" t="str">
        <f t="shared" si="198"/>
        <v/>
      </c>
    </row>
    <row r="2058" spans="1:25" ht="16" x14ac:dyDescent="0.2">
      <c r="A2058" s="679"/>
      <c r="B2058" s="679"/>
      <c r="C2058" s="679"/>
      <c r="D2058" s="679"/>
      <c r="E2058" s="665"/>
      <c r="F2058" s="665"/>
      <c r="S2058" s="660"/>
      <c r="T2058" s="660" t="str">
        <f t="shared" si="193"/>
        <v/>
      </c>
      <c r="U2058" s="660" t="str">
        <f t="shared" si="194"/>
        <v/>
      </c>
      <c r="V2058" s="660" t="str">
        <f t="shared" si="195"/>
        <v/>
      </c>
      <c r="W2058" s="660" t="str">
        <f t="shared" si="196"/>
        <v/>
      </c>
      <c r="X2058" s="660" t="str">
        <f t="shared" si="197"/>
        <v/>
      </c>
      <c r="Y2058" s="660" t="str">
        <f t="shared" si="198"/>
        <v/>
      </c>
    </row>
    <row r="2059" spans="1:25" ht="16" x14ac:dyDescent="0.2">
      <c r="A2059" s="679"/>
      <c r="B2059" s="679"/>
      <c r="C2059" s="679"/>
      <c r="D2059" s="679"/>
      <c r="E2059" s="665"/>
      <c r="F2059" s="665"/>
      <c r="S2059" s="660"/>
      <c r="T2059" s="660" t="str">
        <f t="shared" si="193"/>
        <v/>
      </c>
      <c r="U2059" s="660" t="str">
        <f t="shared" si="194"/>
        <v/>
      </c>
      <c r="V2059" s="660" t="str">
        <f t="shared" si="195"/>
        <v/>
      </c>
      <c r="W2059" s="660" t="str">
        <f t="shared" si="196"/>
        <v/>
      </c>
      <c r="X2059" s="660" t="str">
        <f t="shared" si="197"/>
        <v/>
      </c>
      <c r="Y2059" s="660" t="str">
        <f t="shared" si="198"/>
        <v/>
      </c>
    </row>
    <row r="2060" spans="1:25" ht="16" x14ac:dyDescent="0.2">
      <c r="A2060" s="679"/>
      <c r="B2060" s="679"/>
      <c r="C2060" s="679"/>
      <c r="D2060" s="679"/>
      <c r="E2060" s="665"/>
      <c r="F2060" s="665"/>
      <c r="S2060" s="660"/>
      <c r="T2060" s="660" t="str">
        <f t="shared" si="193"/>
        <v/>
      </c>
      <c r="U2060" s="660" t="str">
        <f t="shared" si="194"/>
        <v/>
      </c>
      <c r="V2060" s="660" t="str">
        <f t="shared" si="195"/>
        <v/>
      </c>
      <c r="W2060" s="660" t="str">
        <f t="shared" si="196"/>
        <v/>
      </c>
      <c r="X2060" s="660" t="str">
        <f t="shared" si="197"/>
        <v/>
      </c>
      <c r="Y2060" s="660" t="str">
        <f t="shared" si="198"/>
        <v/>
      </c>
    </row>
    <row r="2061" spans="1:25" ht="16" x14ac:dyDescent="0.2">
      <c r="A2061" s="679"/>
      <c r="B2061" s="679"/>
      <c r="C2061" s="679"/>
      <c r="D2061" s="679"/>
      <c r="E2061" s="665"/>
      <c r="F2061" s="665"/>
      <c r="S2061" s="660"/>
      <c r="T2061" s="660" t="str">
        <f t="shared" si="193"/>
        <v/>
      </c>
      <c r="U2061" s="660" t="str">
        <f t="shared" si="194"/>
        <v/>
      </c>
      <c r="V2061" s="660" t="str">
        <f t="shared" si="195"/>
        <v/>
      </c>
      <c r="W2061" s="660" t="str">
        <f t="shared" si="196"/>
        <v/>
      </c>
      <c r="X2061" s="660" t="str">
        <f t="shared" si="197"/>
        <v/>
      </c>
      <c r="Y2061" s="660" t="str">
        <f t="shared" si="198"/>
        <v/>
      </c>
    </row>
    <row r="2062" spans="1:25" ht="16" x14ac:dyDescent="0.2">
      <c r="A2062" s="679"/>
      <c r="B2062" s="679"/>
      <c r="C2062" s="679"/>
      <c r="D2062" s="679"/>
      <c r="E2062" s="665"/>
      <c r="F2062" s="665"/>
      <c r="S2062" s="660"/>
      <c r="T2062" s="660" t="str">
        <f t="shared" si="193"/>
        <v/>
      </c>
      <c r="U2062" s="660" t="str">
        <f t="shared" si="194"/>
        <v/>
      </c>
      <c r="V2062" s="660" t="str">
        <f t="shared" si="195"/>
        <v/>
      </c>
      <c r="W2062" s="660" t="str">
        <f t="shared" si="196"/>
        <v/>
      </c>
      <c r="X2062" s="660" t="str">
        <f t="shared" si="197"/>
        <v/>
      </c>
      <c r="Y2062" s="660" t="str">
        <f t="shared" si="198"/>
        <v/>
      </c>
    </row>
    <row r="2063" spans="1:25" ht="16" x14ac:dyDescent="0.2">
      <c r="A2063" s="679"/>
      <c r="B2063" s="679"/>
      <c r="C2063" s="679"/>
      <c r="D2063" s="679"/>
      <c r="E2063" s="665"/>
      <c r="F2063" s="665"/>
      <c r="S2063" s="660"/>
      <c r="T2063" s="660" t="str">
        <f t="shared" si="193"/>
        <v/>
      </c>
      <c r="U2063" s="660" t="str">
        <f t="shared" si="194"/>
        <v/>
      </c>
      <c r="V2063" s="660" t="str">
        <f t="shared" si="195"/>
        <v/>
      </c>
      <c r="W2063" s="660" t="str">
        <f t="shared" si="196"/>
        <v/>
      </c>
      <c r="X2063" s="660" t="str">
        <f t="shared" si="197"/>
        <v/>
      </c>
      <c r="Y2063" s="660" t="str">
        <f t="shared" si="198"/>
        <v/>
      </c>
    </row>
    <row r="2064" spans="1:25" ht="16" x14ac:dyDescent="0.2">
      <c r="A2064" s="679"/>
      <c r="B2064" s="679"/>
      <c r="C2064" s="679"/>
      <c r="D2064" s="679"/>
      <c r="E2064" s="665"/>
      <c r="F2064" s="665"/>
      <c r="S2064" s="660"/>
      <c r="T2064" s="660" t="str">
        <f t="shared" si="193"/>
        <v/>
      </c>
      <c r="U2064" s="660" t="str">
        <f t="shared" si="194"/>
        <v/>
      </c>
      <c r="V2064" s="660" t="str">
        <f t="shared" si="195"/>
        <v/>
      </c>
      <c r="W2064" s="660" t="str">
        <f t="shared" si="196"/>
        <v/>
      </c>
      <c r="X2064" s="660" t="str">
        <f t="shared" si="197"/>
        <v/>
      </c>
      <c r="Y2064" s="660" t="str">
        <f t="shared" si="198"/>
        <v/>
      </c>
    </row>
    <row r="2065" spans="1:25" ht="16" x14ac:dyDescent="0.2">
      <c r="A2065" s="679"/>
      <c r="B2065" s="679"/>
      <c r="C2065" s="679"/>
      <c r="D2065" s="679"/>
      <c r="E2065" s="665"/>
      <c r="F2065" s="665"/>
      <c r="S2065" s="660"/>
      <c r="T2065" s="660" t="str">
        <f t="shared" si="193"/>
        <v/>
      </c>
      <c r="U2065" s="660" t="str">
        <f t="shared" si="194"/>
        <v/>
      </c>
      <c r="V2065" s="660" t="str">
        <f t="shared" si="195"/>
        <v/>
      </c>
      <c r="W2065" s="660" t="str">
        <f t="shared" si="196"/>
        <v/>
      </c>
      <c r="X2065" s="660" t="str">
        <f t="shared" si="197"/>
        <v/>
      </c>
      <c r="Y2065" s="660" t="str">
        <f t="shared" si="198"/>
        <v/>
      </c>
    </row>
    <row r="2066" spans="1:25" ht="16" x14ac:dyDescent="0.2">
      <c r="A2066" s="679"/>
      <c r="B2066" s="679"/>
      <c r="C2066" s="679"/>
      <c r="D2066" s="679"/>
      <c r="E2066" s="665"/>
      <c r="F2066" s="665"/>
      <c r="S2066" s="660"/>
      <c r="T2066" s="660" t="str">
        <f t="shared" si="193"/>
        <v/>
      </c>
      <c r="U2066" s="660" t="str">
        <f t="shared" si="194"/>
        <v/>
      </c>
      <c r="V2066" s="660" t="str">
        <f t="shared" si="195"/>
        <v/>
      </c>
      <c r="W2066" s="660" t="str">
        <f t="shared" si="196"/>
        <v/>
      </c>
      <c r="X2066" s="660" t="str">
        <f t="shared" si="197"/>
        <v/>
      </c>
      <c r="Y2066" s="660" t="str">
        <f t="shared" si="198"/>
        <v/>
      </c>
    </row>
    <row r="2067" spans="1:25" ht="16" x14ac:dyDescent="0.2">
      <c r="A2067" s="679"/>
      <c r="B2067" s="679"/>
      <c r="C2067" s="679"/>
      <c r="D2067" s="679"/>
      <c r="E2067" s="665"/>
      <c r="F2067" s="665"/>
      <c r="S2067" s="660"/>
      <c r="T2067" s="660" t="str">
        <f t="shared" si="193"/>
        <v/>
      </c>
      <c r="U2067" s="660" t="str">
        <f t="shared" si="194"/>
        <v/>
      </c>
      <c r="V2067" s="660" t="str">
        <f t="shared" si="195"/>
        <v/>
      </c>
      <c r="W2067" s="660" t="str">
        <f t="shared" si="196"/>
        <v/>
      </c>
      <c r="X2067" s="660" t="str">
        <f t="shared" si="197"/>
        <v/>
      </c>
      <c r="Y2067" s="660" t="str">
        <f t="shared" si="198"/>
        <v/>
      </c>
    </row>
    <row r="2068" spans="1:25" ht="16" x14ac:dyDescent="0.2">
      <c r="A2068" s="679"/>
      <c r="B2068" s="679"/>
      <c r="C2068" s="679"/>
      <c r="D2068" s="679"/>
      <c r="E2068" s="665"/>
      <c r="F2068" s="665"/>
      <c r="S2068" s="660"/>
      <c r="T2068" s="660" t="str">
        <f t="shared" si="193"/>
        <v/>
      </c>
      <c r="U2068" s="660" t="str">
        <f t="shared" si="194"/>
        <v/>
      </c>
      <c r="V2068" s="660" t="str">
        <f t="shared" si="195"/>
        <v/>
      </c>
      <c r="W2068" s="660" t="str">
        <f t="shared" si="196"/>
        <v/>
      </c>
      <c r="X2068" s="660" t="str">
        <f t="shared" si="197"/>
        <v/>
      </c>
      <c r="Y2068" s="660" t="str">
        <f t="shared" si="198"/>
        <v/>
      </c>
    </row>
    <row r="2069" spans="1:25" ht="16" x14ac:dyDescent="0.2">
      <c r="A2069" s="679"/>
      <c r="B2069" s="679"/>
      <c r="C2069" s="679"/>
      <c r="D2069" s="679"/>
      <c r="E2069" s="665"/>
      <c r="F2069" s="665"/>
      <c r="S2069" s="660"/>
      <c r="T2069" s="660" t="str">
        <f t="shared" si="193"/>
        <v/>
      </c>
      <c r="U2069" s="660" t="str">
        <f t="shared" si="194"/>
        <v/>
      </c>
      <c r="V2069" s="660" t="str">
        <f t="shared" si="195"/>
        <v/>
      </c>
      <c r="W2069" s="660" t="str">
        <f t="shared" si="196"/>
        <v/>
      </c>
      <c r="X2069" s="660" t="str">
        <f t="shared" si="197"/>
        <v/>
      </c>
      <c r="Y2069" s="660" t="str">
        <f t="shared" si="198"/>
        <v/>
      </c>
    </row>
    <row r="2070" spans="1:25" ht="16" x14ac:dyDescent="0.2">
      <c r="A2070" s="679"/>
      <c r="B2070" s="679"/>
      <c r="C2070" s="679"/>
      <c r="D2070" s="679"/>
      <c r="E2070" s="665"/>
      <c r="F2070" s="665"/>
      <c r="S2070" s="660"/>
      <c r="T2070" s="660" t="str">
        <f t="shared" si="193"/>
        <v/>
      </c>
      <c r="U2070" s="660" t="str">
        <f t="shared" si="194"/>
        <v/>
      </c>
      <c r="V2070" s="660" t="str">
        <f t="shared" si="195"/>
        <v/>
      </c>
      <c r="W2070" s="660" t="str">
        <f t="shared" si="196"/>
        <v/>
      </c>
      <c r="X2070" s="660" t="str">
        <f t="shared" si="197"/>
        <v/>
      </c>
      <c r="Y2070" s="660" t="str">
        <f t="shared" si="198"/>
        <v/>
      </c>
    </row>
    <row r="2071" spans="1:25" ht="16" x14ac:dyDescent="0.2">
      <c r="A2071" s="679"/>
      <c r="B2071" s="679"/>
      <c r="C2071" s="679"/>
      <c r="D2071" s="679"/>
      <c r="E2071" s="665"/>
      <c r="F2071" s="665"/>
      <c r="S2071" s="660"/>
      <c r="T2071" s="660" t="str">
        <f t="shared" si="193"/>
        <v/>
      </c>
      <c r="U2071" s="660" t="str">
        <f t="shared" si="194"/>
        <v/>
      </c>
      <c r="V2071" s="660" t="str">
        <f t="shared" si="195"/>
        <v/>
      </c>
      <c r="W2071" s="660" t="str">
        <f t="shared" si="196"/>
        <v/>
      </c>
      <c r="X2071" s="660" t="str">
        <f t="shared" si="197"/>
        <v/>
      </c>
      <c r="Y2071" s="660" t="str">
        <f t="shared" si="198"/>
        <v/>
      </c>
    </row>
    <row r="2072" spans="1:25" ht="16" x14ac:dyDescent="0.2">
      <c r="A2072" s="679"/>
      <c r="B2072" s="679"/>
      <c r="C2072" s="679"/>
      <c r="D2072" s="679"/>
      <c r="E2072" s="665"/>
      <c r="F2072" s="665"/>
      <c r="S2072" s="660"/>
      <c r="T2072" s="660" t="str">
        <f t="shared" si="193"/>
        <v/>
      </c>
      <c r="U2072" s="660" t="str">
        <f t="shared" si="194"/>
        <v/>
      </c>
      <c r="V2072" s="660" t="str">
        <f t="shared" si="195"/>
        <v/>
      </c>
      <c r="W2072" s="660" t="str">
        <f t="shared" si="196"/>
        <v/>
      </c>
      <c r="X2072" s="660" t="str">
        <f t="shared" si="197"/>
        <v/>
      </c>
      <c r="Y2072" s="660" t="str">
        <f t="shared" si="198"/>
        <v/>
      </c>
    </row>
    <row r="2073" spans="1:25" ht="16" x14ac:dyDescent="0.2">
      <c r="A2073" s="679"/>
      <c r="B2073" s="679"/>
      <c r="C2073" s="679"/>
      <c r="D2073" s="679"/>
      <c r="E2073" s="665"/>
      <c r="F2073" s="665"/>
      <c r="S2073" s="660"/>
      <c r="T2073" s="660" t="str">
        <f t="shared" si="193"/>
        <v/>
      </c>
      <c r="U2073" s="660" t="str">
        <f t="shared" si="194"/>
        <v/>
      </c>
      <c r="V2073" s="660" t="str">
        <f t="shared" si="195"/>
        <v/>
      </c>
      <c r="W2073" s="660" t="str">
        <f t="shared" si="196"/>
        <v/>
      </c>
      <c r="X2073" s="660" t="str">
        <f t="shared" si="197"/>
        <v/>
      </c>
      <c r="Y2073" s="660" t="str">
        <f t="shared" si="198"/>
        <v/>
      </c>
    </row>
    <row r="2074" spans="1:25" ht="16" x14ac:dyDescent="0.2">
      <c r="A2074" s="679"/>
      <c r="B2074" s="679"/>
      <c r="C2074" s="679"/>
      <c r="D2074" s="679"/>
      <c r="E2074" s="665"/>
      <c r="F2074" s="665"/>
      <c r="S2074" s="660"/>
      <c r="T2074" s="660" t="str">
        <f t="shared" si="193"/>
        <v/>
      </c>
      <c r="U2074" s="660" t="str">
        <f t="shared" si="194"/>
        <v/>
      </c>
      <c r="V2074" s="660" t="str">
        <f t="shared" si="195"/>
        <v/>
      </c>
      <c r="W2074" s="660" t="str">
        <f t="shared" si="196"/>
        <v/>
      </c>
      <c r="X2074" s="660" t="str">
        <f t="shared" si="197"/>
        <v/>
      </c>
      <c r="Y2074" s="660" t="str">
        <f t="shared" si="198"/>
        <v/>
      </c>
    </row>
    <row r="2075" spans="1:25" ht="16" x14ac:dyDescent="0.2">
      <c r="A2075" s="679"/>
      <c r="B2075" s="679"/>
      <c r="C2075" s="679"/>
      <c r="D2075" s="679"/>
      <c r="E2075" s="665"/>
      <c r="F2075" s="665"/>
      <c r="S2075" s="660"/>
      <c r="T2075" s="660" t="str">
        <f t="shared" si="193"/>
        <v/>
      </c>
      <c r="U2075" s="660" t="str">
        <f t="shared" si="194"/>
        <v/>
      </c>
      <c r="V2075" s="660" t="str">
        <f t="shared" si="195"/>
        <v/>
      </c>
      <c r="W2075" s="660" t="str">
        <f t="shared" si="196"/>
        <v/>
      </c>
      <c r="X2075" s="660" t="str">
        <f t="shared" si="197"/>
        <v/>
      </c>
      <c r="Y2075" s="660" t="str">
        <f t="shared" si="198"/>
        <v/>
      </c>
    </row>
    <row r="2076" spans="1:25" ht="16" x14ac:dyDescent="0.2">
      <c r="A2076" s="679"/>
      <c r="B2076" s="679"/>
      <c r="C2076" s="679"/>
      <c r="D2076" s="679"/>
      <c r="E2076" s="665"/>
      <c r="F2076" s="665"/>
      <c r="S2076" s="660"/>
      <c r="T2076" s="660" t="str">
        <f t="shared" si="193"/>
        <v/>
      </c>
      <c r="U2076" s="660" t="str">
        <f t="shared" si="194"/>
        <v/>
      </c>
      <c r="V2076" s="660" t="str">
        <f t="shared" si="195"/>
        <v/>
      </c>
      <c r="W2076" s="660" t="str">
        <f t="shared" si="196"/>
        <v/>
      </c>
      <c r="X2076" s="660" t="str">
        <f t="shared" si="197"/>
        <v/>
      </c>
      <c r="Y2076" s="660" t="str">
        <f t="shared" si="198"/>
        <v/>
      </c>
    </row>
    <row r="2077" spans="1:25" ht="16" x14ac:dyDescent="0.2">
      <c r="A2077" s="679"/>
      <c r="B2077" s="679"/>
      <c r="C2077" s="679"/>
      <c r="D2077" s="679"/>
      <c r="E2077" s="665"/>
      <c r="F2077" s="665"/>
      <c r="S2077" s="660"/>
      <c r="T2077" s="660" t="str">
        <f t="shared" si="193"/>
        <v/>
      </c>
      <c r="U2077" s="660" t="str">
        <f t="shared" si="194"/>
        <v/>
      </c>
      <c r="V2077" s="660" t="str">
        <f t="shared" si="195"/>
        <v/>
      </c>
      <c r="W2077" s="660" t="str">
        <f t="shared" si="196"/>
        <v/>
      </c>
      <c r="X2077" s="660" t="str">
        <f t="shared" si="197"/>
        <v/>
      </c>
      <c r="Y2077" s="660" t="str">
        <f t="shared" si="198"/>
        <v/>
      </c>
    </row>
    <row r="2078" spans="1:25" ht="16" x14ac:dyDescent="0.2">
      <c r="A2078" s="679"/>
      <c r="B2078" s="679"/>
      <c r="C2078" s="679"/>
      <c r="D2078" s="679"/>
      <c r="E2078" s="665"/>
      <c r="F2078" s="665"/>
      <c r="S2078" s="660"/>
      <c r="T2078" s="660" t="str">
        <f t="shared" si="193"/>
        <v/>
      </c>
      <c r="U2078" s="660" t="str">
        <f t="shared" si="194"/>
        <v/>
      </c>
      <c r="V2078" s="660" t="str">
        <f t="shared" si="195"/>
        <v/>
      </c>
      <c r="W2078" s="660" t="str">
        <f t="shared" si="196"/>
        <v/>
      </c>
      <c r="X2078" s="660" t="str">
        <f t="shared" si="197"/>
        <v/>
      </c>
      <c r="Y2078" s="660" t="str">
        <f t="shared" si="198"/>
        <v/>
      </c>
    </row>
    <row r="2079" spans="1:25" ht="16" x14ac:dyDescent="0.2">
      <c r="A2079" s="679"/>
      <c r="B2079" s="679"/>
      <c r="C2079" s="679"/>
      <c r="D2079" s="679"/>
      <c r="E2079" s="665"/>
      <c r="F2079" s="665"/>
      <c r="S2079" s="660"/>
      <c r="T2079" s="660" t="str">
        <f t="shared" si="193"/>
        <v/>
      </c>
      <c r="U2079" s="660" t="str">
        <f t="shared" si="194"/>
        <v/>
      </c>
      <c r="V2079" s="660" t="str">
        <f t="shared" si="195"/>
        <v/>
      </c>
      <c r="W2079" s="660" t="str">
        <f t="shared" si="196"/>
        <v/>
      </c>
      <c r="X2079" s="660" t="str">
        <f t="shared" si="197"/>
        <v/>
      </c>
      <c r="Y2079" s="660" t="str">
        <f t="shared" si="198"/>
        <v/>
      </c>
    </row>
    <row r="2080" spans="1:25" ht="16" x14ac:dyDescent="0.2">
      <c r="A2080" s="679"/>
      <c r="B2080" s="679"/>
      <c r="C2080" s="679"/>
      <c r="D2080" s="679"/>
      <c r="E2080" s="665"/>
      <c r="F2080" s="665"/>
      <c r="S2080" s="660"/>
      <c r="T2080" s="660" t="str">
        <f t="shared" si="193"/>
        <v/>
      </c>
      <c r="U2080" s="660" t="str">
        <f t="shared" si="194"/>
        <v/>
      </c>
      <c r="V2080" s="660" t="str">
        <f t="shared" si="195"/>
        <v/>
      </c>
      <c r="W2080" s="660" t="str">
        <f t="shared" si="196"/>
        <v/>
      </c>
      <c r="X2080" s="660" t="str">
        <f t="shared" si="197"/>
        <v/>
      </c>
      <c r="Y2080" s="660" t="str">
        <f t="shared" si="198"/>
        <v/>
      </c>
    </row>
    <row r="2081" spans="1:25" ht="16" x14ac:dyDescent="0.2">
      <c r="A2081" s="679"/>
      <c r="B2081" s="679"/>
      <c r="C2081" s="679"/>
      <c r="D2081" s="679"/>
      <c r="E2081" s="665"/>
      <c r="F2081" s="665"/>
      <c r="S2081" s="660"/>
      <c r="T2081" s="660" t="str">
        <f t="shared" si="193"/>
        <v/>
      </c>
      <c r="U2081" s="660" t="str">
        <f t="shared" si="194"/>
        <v/>
      </c>
      <c r="V2081" s="660" t="str">
        <f t="shared" si="195"/>
        <v/>
      </c>
      <c r="W2081" s="660" t="str">
        <f t="shared" si="196"/>
        <v/>
      </c>
      <c r="X2081" s="660" t="str">
        <f t="shared" si="197"/>
        <v/>
      </c>
      <c r="Y2081" s="660" t="str">
        <f t="shared" si="198"/>
        <v/>
      </c>
    </row>
    <row r="2082" spans="1:25" ht="16" x14ac:dyDescent="0.2">
      <c r="A2082" s="679"/>
      <c r="B2082" s="679"/>
      <c r="C2082" s="679"/>
      <c r="D2082" s="679"/>
      <c r="E2082" s="665"/>
      <c r="F2082" s="665"/>
      <c r="S2082" s="660"/>
      <c r="T2082" s="660" t="str">
        <f t="shared" si="193"/>
        <v/>
      </c>
      <c r="U2082" s="660" t="str">
        <f t="shared" si="194"/>
        <v/>
      </c>
      <c r="V2082" s="660" t="str">
        <f t="shared" si="195"/>
        <v/>
      </c>
      <c r="W2082" s="660" t="str">
        <f t="shared" si="196"/>
        <v/>
      </c>
      <c r="X2082" s="660" t="str">
        <f t="shared" si="197"/>
        <v/>
      </c>
      <c r="Y2082" s="660" t="str">
        <f t="shared" si="198"/>
        <v/>
      </c>
    </row>
    <row r="2083" spans="1:25" ht="16" x14ac:dyDescent="0.2">
      <c r="A2083" s="679"/>
      <c r="B2083" s="679"/>
      <c r="C2083" s="679"/>
      <c r="D2083" s="679"/>
      <c r="E2083" s="665"/>
      <c r="F2083" s="665"/>
      <c r="S2083" s="660"/>
      <c r="T2083" s="660" t="str">
        <f t="shared" si="193"/>
        <v/>
      </c>
      <c r="U2083" s="660" t="str">
        <f t="shared" si="194"/>
        <v/>
      </c>
      <c r="V2083" s="660" t="str">
        <f t="shared" si="195"/>
        <v/>
      </c>
      <c r="W2083" s="660" t="str">
        <f t="shared" si="196"/>
        <v/>
      </c>
      <c r="X2083" s="660" t="str">
        <f t="shared" si="197"/>
        <v/>
      </c>
      <c r="Y2083" s="660" t="str">
        <f t="shared" si="198"/>
        <v/>
      </c>
    </row>
    <row r="2084" spans="1:25" ht="16" x14ac:dyDescent="0.2">
      <c r="A2084" s="679"/>
      <c r="B2084" s="679"/>
      <c r="C2084" s="679"/>
      <c r="D2084" s="679"/>
      <c r="E2084" s="665"/>
      <c r="F2084" s="665"/>
      <c r="S2084" s="660"/>
      <c r="T2084" s="660" t="str">
        <f t="shared" si="193"/>
        <v/>
      </c>
      <c r="U2084" s="660" t="str">
        <f t="shared" si="194"/>
        <v/>
      </c>
      <c r="V2084" s="660" t="str">
        <f t="shared" si="195"/>
        <v/>
      </c>
      <c r="W2084" s="660" t="str">
        <f t="shared" si="196"/>
        <v/>
      </c>
      <c r="X2084" s="660" t="str">
        <f t="shared" si="197"/>
        <v/>
      </c>
      <c r="Y2084" s="660" t="str">
        <f t="shared" si="198"/>
        <v/>
      </c>
    </row>
    <row r="2085" spans="1:25" ht="16" x14ac:dyDescent="0.2">
      <c r="A2085" s="679"/>
      <c r="B2085" s="679"/>
      <c r="C2085" s="679"/>
      <c r="D2085" s="679"/>
      <c r="E2085" s="665"/>
      <c r="F2085" s="665"/>
      <c r="S2085" s="660"/>
      <c r="T2085" s="660" t="str">
        <f t="shared" si="193"/>
        <v/>
      </c>
      <c r="U2085" s="660" t="str">
        <f t="shared" si="194"/>
        <v/>
      </c>
      <c r="V2085" s="660" t="str">
        <f t="shared" si="195"/>
        <v/>
      </c>
      <c r="W2085" s="660" t="str">
        <f t="shared" si="196"/>
        <v/>
      </c>
      <c r="X2085" s="660" t="str">
        <f t="shared" si="197"/>
        <v/>
      </c>
      <c r="Y2085" s="660" t="str">
        <f t="shared" si="198"/>
        <v/>
      </c>
    </row>
    <row r="2086" spans="1:25" ht="16" x14ac:dyDescent="0.2">
      <c r="A2086" s="679"/>
      <c r="B2086" s="679"/>
      <c r="C2086" s="679"/>
      <c r="D2086" s="679"/>
      <c r="E2086" s="665"/>
      <c r="F2086" s="665"/>
      <c r="S2086" s="660"/>
      <c r="T2086" s="660" t="str">
        <f t="shared" si="193"/>
        <v/>
      </c>
      <c r="U2086" s="660" t="str">
        <f t="shared" si="194"/>
        <v/>
      </c>
      <c r="V2086" s="660" t="str">
        <f t="shared" si="195"/>
        <v/>
      </c>
      <c r="W2086" s="660" t="str">
        <f t="shared" si="196"/>
        <v/>
      </c>
      <c r="X2086" s="660" t="str">
        <f t="shared" si="197"/>
        <v/>
      </c>
      <c r="Y2086" s="660" t="str">
        <f t="shared" si="198"/>
        <v/>
      </c>
    </row>
    <row r="2087" spans="1:25" ht="16" x14ac:dyDescent="0.2">
      <c r="A2087" s="679"/>
      <c r="B2087" s="679"/>
      <c r="C2087" s="679"/>
      <c r="D2087" s="679"/>
      <c r="E2087" s="665"/>
      <c r="F2087" s="665"/>
      <c r="S2087" s="660"/>
      <c r="T2087" s="660" t="str">
        <f t="shared" si="193"/>
        <v/>
      </c>
      <c r="U2087" s="660" t="str">
        <f t="shared" si="194"/>
        <v/>
      </c>
      <c r="V2087" s="660" t="str">
        <f t="shared" si="195"/>
        <v/>
      </c>
      <c r="W2087" s="660" t="str">
        <f t="shared" si="196"/>
        <v/>
      </c>
      <c r="X2087" s="660" t="str">
        <f t="shared" si="197"/>
        <v/>
      </c>
      <c r="Y2087" s="660" t="str">
        <f t="shared" si="198"/>
        <v/>
      </c>
    </row>
    <row r="2088" spans="1:25" ht="16" x14ac:dyDescent="0.2">
      <c r="A2088" s="679"/>
      <c r="B2088" s="679"/>
      <c r="C2088" s="679"/>
      <c r="D2088" s="679"/>
      <c r="E2088" s="665"/>
      <c r="F2088" s="665"/>
      <c r="S2088" s="660"/>
      <c r="T2088" s="660" t="str">
        <f t="shared" si="193"/>
        <v/>
      </c>
      <c r="U2088" s="660" t="str">
        <f t="shared" si="194"/>
        <v/>
      </c>
      <c r="V2088" s="660" t="str">
        <f t="shared" si="195"/>
        <v/>
      </c>
      <c r="W2088" s="660" t="str">
        <f t="shared" si="196"/>
        <v/>
      </c>
      <c r="X2088" s="660" t="str">
        <f t="shared" si="197"/>
        <v/>
      </c>
      <c r="Y2088" s="660" t="str">
        <f t="shared" si="198"/>
        <v/>
      </c>
    </row>
    <row r="2089" spans="1:25" ht="16" x14ac:dyDescent="0.2">
      <c r="A2089" s="679"/>
      <c r="B2089" s="679"/>
      <c r="C2089" s="679"/>
      <c r="D2089" s="679"/>
      <c r="E2089" s="665"/>
      <c r="F2089" s="665"/>
      <c r="S2089" s="660"/>
      <c r="T2089" s="660" t="str">
        <f t="shared" si="193"/>
        <v/>
      </c>
      <c r="U2089" s="660" t="str">
        <f t="shared" si="194"/>
        <v/>
      </c>
      <c r="V2089" s="660" t="str">
        <f t="shared" si="195"/>
        <v/>
      </c>
      <c r="W2089" s="660" t="str">
        <f t="shared" si="196"/>
        <v/>
      </c>
      <c r="X2089" s="660" t="str">
        <f t="shared" si="197"/>
        <v/>
      </c>
      <c r="Y2089" s="660" t="str">
        <f t="shared" si="198"/>
        <v/>
      </c>
    </row>
    <row r="2090" spans="1:25" ht="16" x14ac:dyDescent="0.2">
      <c r="A2090" s="679"/>
      <c r="B2090" s="679"/>
      <c r="C2090" s="679"/>
      <c r="D2090" s="679"/>
      <c r="E2090" s="665"/>
      <c r="F2090" s="665"/>
      <c r="S2090" s="660"/>
      <c r="T2090" s="660" t="str">
        <f t="shared" si="193"/>
        <v/>
      </c>
      <c r="U2090" s="660" t="str">
        <f t="shared" si="194"/>
        <v/>
      </c>
      <c r="V2090" s="660" t="str">
        <f t="shared" si="195"/>
        <v/>
      </c>
      <c r="W2090" s="660" t="str">
        <f t="shared" si="196"/>
        <v/>
      </c>
      <c r="X2090" s="660" t="str">
        <f t="shared" si="197"/>
        <v/>
      </c>
      <c r="Y2090" s="660" t="str">
        <f t="shared" si="198"/>
        <v/>
      </c>
    </row>
    <row r="2091" spans="1:25" ht="16" x14ac:dyDescent="0.2">
      <c r="A2091" s="679"/>
      <c r="B2091" s="679"/>
      <c r="C2091" s="679"/>
      <c r="D2091" s="679"/>
      <c r="E2091" s="665"/>
      <c r="F2091" s="665"/>
      <c r="S2091" s="660"/>
      <c r="T2091" s="660" t="str">
        <f t="shared" si="193"/>
        <v/>
      </c>
      <c r="U2091" s="660" t="str">
        <f t="shared" si="194"/>
        <v/>
      </c>
      <c r="V2091" s="660" t="str">
        <f t="shared" si="195"/>
        <v/>
      </c>
      <c r="W2091" s="660" t="str">
        <f t="shared" si="196"/>
        <v/>
      </c>
      <c r="X2091" s="660" t="str">
        <f t="shared" si="197"/>
        <v/>
      </c>
      <c r="Y2091" s="660" t="str">
        <f t="shared" si="198"/>
        <v/>
      </c>
    </row>
    <row r="2092" spans="1:25" ht="16" x14ac:dyDescent="0.2">
      <c r="A2092" s="679"/>
      <c r="B2092" s="679"/>
      <c r="C2092" s="679"/>
      <c r="D2092" s="679"/>
      <c r="E2092" s="665"/>
      <c r="F2092" s="665"/>
      <c r="S2092" s="660"/>
      <c r="T2092" s="660" t="str">
        <f t="shared" si="193"/>
        <v/>
      </c>
      <c r="U2092" s="660" t="str">
        <f t="shared" si="194"/>
        <v/>
      </c>
      <c r="V2092" s="660" t="str">
        <f t="shared" si="195"/>
        <v/>
      </c>
      <c r="W2092" s="660" t="str">
        <f t="shared" si="196"/>
        <v/>
      </c>
      <c r="X2092" s="660" t="str">
        <f t="shared" si="197"/>
        <v/>
      </c>
      <c r="Y2092" s="660" t="str">
        <f t="shared" si="198"/>
        <v/>
      </c>
    </row>
    <row r="2093" spans="1:25" ht="16" x14ac:dyDescent="0.2">
      <c r="A2093" s="679"/>
      <c r="B2093" s="679"/>
      <c r="C2093" s="679"/>
      <c r="D2093" s="679"/>
      <c r="E2093" s="665"/>
      <c r="F2093" s="665"/>
      <c r="S2093" s="660"/>
      <c r="T2093" s="660" t="str">
        <f t="shared" si="193"/>
        <v/>
      </c>
      <c r="U2093" s="660" t="str">
        <f t="shared" si="194"/>
        <v/>
      </c>
      <c r="V2093" s="660" t="str">
        <f t="shared" si="195"/>
        <v/>
      </c>
      <c r="W2093" s="660" t="str">
        <f t="shared" si="196"/>
        <v/>
      </c>
      <c r="X2093" s="660" t="str">
        <f t="shared" si="197"/>
        <v/>
      </c>
      <c r="Y2093" s="660" t="str">
        <f t="shared" si="198"/>
        <v/>
      </c>
    </row>
    <row r="2094" spans="1:25" ht="16" x14ac:dyDescent="0.2">
      <c r="A2094" s="679"/>
      <c r="B2094" s="679"/>
      <c r="C2094" s="679"/>
      <c r="D2094" s="679"/>
      <c r="E2094" s="665"/>
      <c r="F2094" s="665"/>
      <c r="S2094" s="660"/>
      <c r="T2094" s="660" t="str">
        <f t="shared" si="193"/>
        <v/>
      </c>
      <c r="U2094" s="660" t="str">
        <f t="shared" si="194"/>
        <v/>
      </c>
      <c r="V2094" s="660" t="str">
        <f t="shared" si="195"/>
        <v/>
      </c>
      <c r="W2094" s="660" t="str">
        <f t="shared" si="196"/>
        <v/>
      </c>
      <c r="X2094" s="660" t="str">
        <f t="shared" si="197"/>
        <v/>
      </c>
      <c r="Y2094" s="660" t="str">
        <f t="shared" si="198"/>
        <v/>
      </c>
    </row>
    <row r="2095" spans="1:25" ht="16" x14ac:dyDescent="0.2">
      <c r="A2095" s="679"/>
      <c r="B2095" s="679"/>
      <c r="C2095" s="679"/>
      <c r="D2095" s="679"/>
      <c r="E2095" s="665"/>
      <c r="F2095" s="665"/>
      <c r="S2095" s="660"/>
      <c r="T2095" s="660" t="str">
        <f t="shared" si="193"/>
        <v/>
      </c>
      <c r="U2095" s="660" t="str">
        <f t="shared" si="194"/>
        <v/>
      </c>
      <c r="V2095" s="660" t="str">
        <f t="shared" si="195"/>
        <v/>
      </c>
      <c r="W2095" s="660" t="str">
        <f t="shared" si="196"/>
        <v/>
      </c>
      <c r="X2095" s="660" t="str">
        <f t="shared" si="197"/>
        <v/>
      </c>
      <c r="Y2095" s="660" t="str">
        <f t="shared" si="198"/>
        <v/>
      </c>
    </row>
    <row r="2096" spans="1:25" ht="16" x14ac:dyDescent="0.2">
      <c r="A2096" s="679"/>
      <c r="B2096" s="679"/>
      <c r="C2096" s="679"/>
      <c r="D2096" s="679"/>
      <c r="E2096" s="665"/>
      <c r="F2096" s="665"/>
      <c r="S2096" s="660"/>
      <c r="T2096" s="660" t="str">
        <f t="shared" si="193"/>
        <v/>
      </c>
      <c r="U2096" s="660" t="str">
        <f t="shared" si="194"/>
        <v/>
      </c>
      <c r="V2096" s="660" t="str">
        <f t="shared" si="195"/>
        <v/>
      </c>
      <c r="W2096" s="660" t="str">
        <f t="shared" si="196"/>
        <v/>
      </c>
      <c r="X2096" s="660" t="str">
        <f t="shared" si="197"/>
        <v/>
      </c>
      <c r="Y2096" s="660" t="str">
        <f t="shared" si="198"/>
        <v/>
      </c>
    </row>
    <row r="2097" spans="1:25" ht="16" x14ac:dyDescent="0.2">
      <c r="A2097" s="679"/>
      <c r="B2097" s="679"/>
      <c r="C2097" s="679"/>
      <c r="D2097" s="679"/>
      <c r="E2097" s="665"/>
      <c r="F2097" s="665"/>
      <c r="S2097" s="660"/>
      <c r="T2097" s="660" t="str">
        <f t="shared" si="193"/>
        <v/>
      </c>
      <c r="U2097" s="660" t="str">
        <f t="shared" si="194"/>
        <v/>
      </c>
      <c r="V2097" s="660" t="str">
        <f t="shared" si="195"/>
        <v/>
      </c>
      <c r="W2097" s="660" t="str">
        <f t="shared" si="196"/>
        <v/>
      </c>
      <c r="X2097" s="660" t="str">
        <f t="shared" si="197"/>
        <v/>
      </c>
      <c r="Y2097" s="660" t="str">
        <f t="shared" si="198"/>
        <v/>
      </c>
    </row>
    <row r="2098" spans="1:25" ht="16" x14ac:dyDescent="0.2">
      <c r="A2098" s="679"/>
      <c r="B2098" s="679"/>
      <c r="C2098" s="679"/>
      <c r="D2098" s="679"/>
      <c r="E2098" s="665"/>
      <c r="F2098" s="665"/>
      <c r="S2098" s="660"/>
      <c r="T2098" s="660" t="str">
        <f t="shared" si="193"/>
        <v/>
      </c>
      <c r="U2098" s="660" t="str">
        <f t="shared" si="194"/>
        <v/>
      </c>
      <c r="V2098" s="660" t="str">
        <f t="shared" si="195"/>
        <v/>
      </c>
      <c r="W2098" s="660" t="str">
        <f t="shared" si="196"/>
        <v/>
      </c>
      <c r="X2098" s="660" t="str">
        <f t="shared" si="197"/>
        <v/>
      </c>
      <c r="Y2098" s="660" t="str">
        <f t="shared" si="198"/>
        <v/>
      </c>
    </row>
    <row r="2099" spans="1:25" ht="16" x14ac:dyDescent="0.2">
      <c r="A2099" s="679"/>
      <c r="B2099" s="679"/>
      <c r="C2099" s="679"/>
      <c r="D2099" s="679"/>
      <c r="E2099" s="665"/>
      <c r="F2099" s="665"/>
      <c r="S2099" s="660"/>
      <c r="T2099" s="660" t="str">
        <f t="shared" si="193"/>
        <v/>
      </c>
      <c r="U2099" s="660" t="str">
        <f t="shared" si="194"/>
        <v/>
      </c>
      <c r="V2099" s="660" t="str">
        <f t="shared" si="195"/>
        <v/>
      </c>
      <c r="W2099" s="660" t="str">
        <f t="shared" si="196"/>
        <v/>
      </c>
      <c r="X2099" s="660" t="str">
        <f t="shared" si="197"/>
        <v/>
      </c>
      <c r="Y2099" s="660" t="str">
        <f t="shared" si="198"/>
        <v/>
      </c>
    </row>
    <row r="2100" spans="1:25" ht="16" x14ac:dyDescent="0.2">
      <c r="A2100" s="679"/>
      <c r="B2100" s="679"/>
      <c r="C2100" s="679"/>
      <c r="D2100" s="679"/>
      <c r="E2100" s="665"/>
      <c r="F2100" s="665"/>
      <c r="S2100" s="660"/>
      <c r="T2100" s="660" t="str">
        <f t="shared" si="193"/>
        <v/>
      </c>
      <c r="U2100" s="660" t="str">
        <f t="shared" si="194"/>
        <v/>
      </c>
      <c r="V2100" s="660" t="str">
        <f t="shared" si="195"/>
        <v/>
      </c>
      <c r="W2100" s="660" t="str">
        <f t="shared" si="196"/>
        <v/>
      </c>
      <c r="X2100" s="660" t="str">
        <f t="shared" si="197"/>
        <v/>
      </c>
      <c r="Y2100" s="660" t="str">
        <f t="shared" si="198"/>
        <v/>
      </c>
    </row>
    <row r="2101" spans="1:25" ht="16" x14ac:dyDescent="0.2">
      <c r="A2101" s="679"/>
      <c r="B2101" s="679"/>
      <c r="C2101" s="679"/>
      <c r="D2101" s="679"/>
      <c r="E2101" s="665"/>
      <c r="F2101" s="665"/>
      <c r="S2101" s="660"/>
      <c r="T2101" s="660" t="str">
        <f t="shared" si="193"/>
        <v/>
      </c>
      <c r="U2101" s="660" t="str">
        <f t="shared" si="194"/>
        <v/>
      </c>
      <c r="V2101" s="660" t="str">
        <f t="shared" si="195"/>
        <v/>
      </c>
      <c r="W2101" s="660" t="str">
        <f t="shared" si="196"/>
        <v/>
      </c>
      <c r="X2101" s="660" t="str">
        <f t="shared" si="197"/>
        <v/>
      </c>
      <c r="Y2101" s="660" t="str">
        <f t="shared" si="198"/>
        <v/>
      </c>
    </row>
    <row r="2102" spans="1:25" ht="16" x14ac:dyDescent="0.2">
      <c r="A2102" s="679"/>
      <c r="B2102" s="679"/>
      <c r="C2102" s="679"/>
      <c r="D2102" s="679"/>
      <c r="E2102" s="665"/>
      <c r="F2102" s="665"/>
      <c r="S2102" s="660"/>
      <c r="T2102" s="660" t="str">
        <f t="shared" si="193"/>
        <v/>
      </c>
      <c r="U2102" s="660" t="str">
        <f t="shared" si="194"/>
        <v/>
      </c>
      <c r="V2102" s="660" t="str">
        <f t="shared" si="195"/>
        <v/>
      </c>
      <c r="W2102" s="660" t="str">
        <f t="shared" si="196"/>
        <v/>
      </c>
      <c r="X2102" s="660" t="str">
        <f t="shared" si="197"/>
        <v/>
      </c>
      <c r="Y2102" s="660" t="str">
        <f t="shared" si="198"/>
        <v/>
      </c>
    </row>
    <row r="2103" spans="1:25" ht="16" x14ac:dyDescent="0.2">
      <c r="A2103" s="679"/>
      <c r="B2103" s="679"/>
      <c r="C2103" s="679"/>
      <c r="D2103" s="679"/>
      <c r="E2103" s="665"/>
      <c r="F2103" s="665"/>
      <c r="S2103" s="660"/>
      <c r="T2103" s="660" t="str">
        <f t="shared" si="193"/>
        <v/>
      </c>
      <c r="U2103" s="660" t="str">
        <f t="shared" si="194"/>
        <v/>
      </c>
      <c r="V2103" s="660" t="str">
        <f t="shared" si="195"/>
        <v/>
      </c>
      <c r="W2103" s="660" t="str">
        <f t="shared" si="196"/>
        <v/>
      </c>
      <c r="X2103" s="660" t="str">
        <f t="shared" si="197"/>
        <v/>
      </c>
      <c r="Y2103" s="660" t="str">
        <f t="shared" si="198"/>
        <v/>
      </c>
    </row>
    <row r="2104" spans="1:25" ht="16" x14ac:dyDescent="0.2">
      <c r="A2104" s="679"/>
      <c r="B2104" s="679"/>
      <c r="C2104" s="679"/>
      <c r="D2104" s="679"/>
      <c r="E2104" s="665"/>
      <c r="F2104" s="665"/>
      <c r="S2104" s="660"/>
      <c r="T2104" s="660" t="str">
        <f t="shared" si="193"/>
        <v/>
      </c>
      <c r="U2104" s="660" t="str">
        <f t="shared" si="194"/>
        <v/>
      </c>
      <c r="V2104" s="660" t="str">
        <f t="shared" si="195"/>
        <v/>
      </c>
      <c r="W2104" s="660" t="str">
        <f t="shared" si="196"/>
        <v/>
      </c>
      <c r="X2104" s="660" t="str">
        <f t="shared" si="197"/>
        <v/>
      </c>
      <c r="Y2104" s="660" t="str">
        <f t="shared" si="198"/>
        <v/>
      </c>
    </row>
    <row r="2105" spans="1:25" ht="16" x14ac:dyDescent="0.2">
      <c r="A2105" s="679"/>
      <c r="B2105" s="679"/>
      <c r="C2105" s="679"/>
      <c r="D2105" s="679"/>
      <c r="E2105" s="665"/>
      <c r="F2105" s="665"/>
      <c r="S2105" s="660"/>
      <c r="T2105" s="660" t="str">
        <f t="shared" si="193"/>
        <v/>
      </c>
      <c r="U2105" s="660" t="str">
        <f t="shared" si="194"/>
        <v/>
      </c>
      <c r="V2105" s="660" t="str">
        <f t="shared" si="195"/>
        <v/>
      </c>
      <c r="W2105" s="660" t="str">
        <f t="shared" si="196"/>
        <v/>
      </c>
      <c r="X2105" s="660" t="str">
        <f t="shared" si="197"/>
        <v/>
      </c>
      <c r="Y2105" s="660" t="str">
        <f t="shared" si="198"/>
        <v/>
      </c>
    </row>
    <row r="2106" spans="1:25" ht="16" x14ac:dyDescent="0.2">
      <c r="A2106" s="679"/>
      <c r="B2106" s="679"/>
      <c r="C2106" s="679"/>
      <c r="D2106" s="679"/>
      <c r="E2106" s="665"/>
      <c r="F2106" s="665"/>
      <c r="S2106" s="660"/>
      <c r="T2106" s="660" t="str">
        <f t="shared" si="193"/>
        <v/>
      </c>
      <c r="U2106" s="660" t="str">
        <f t="shared" si="194"/>
        <v/>
      </c>
      <c r="V2106" s="660" t="str">
        <f t="shared" si="195"/>
        <v/>
      </c>
      <c r="W2106" s="660" t="str">
        <f t="shared" si="196"/>
        <v/>
      </c>
      <c r="X2106" s="660" t="str">
        <f t="shared" si="197"/>
        <v/>
      </c>
      <c r="Y2106" s="660" t="str">
        <f t="shared" si="198"/>
        <v/>
      </c>
    </row>
    <row r="2107" spans="1:25" ht="16" x14ac:dyDescent="0.2">
      <c r="A2107" s="679"/>
      <c r="B2107" s="679"/>
      <c r="C2107" s="679"/>
      <c r="D2107" s="679"/>
      <c r="E2107" s="665"/>
      <c r="F2107" s="665"/>
      <c r="S2107" s="660"/>
      <c r="T2107" s="660" t="str">
        <f t="shared" si="193"/>
        <v/>
      </c>
      <c r="U2107" s="660" t="str">
        <f t="shared" si="194"/>
        <v/>
      </c>
      <c r="V2107" s="660" t="str">
        <f t="shared" si="195"/>
        <v/>
      </c>
      <c r="W2107" s="660" t="str">
        <f t="shared" si="196"/>
        <v/>
      </c>
      <c r="X2107" s="660" t="str">
        <f t="shared" si="197"/>
        <v/>
      </c>
      <c r="Y2107" s="660" t="str">
        <f t="shared" si="198"/>
        <v/>
      </c>
    </row>
    <row r="2108" spans="1:25" ht="16" x14ac:dyDescent="0.2">
      <c r="A2108" s="679"/>
      <c r="B2108" s="679"/>
      <c r="C2108" s="679"/>
      <c r="D2108" s="679"/>
      <c r="E2108" s="665"/>
      <c r="F2108" s="665"/>
      <c r="S2108" s="660"/>
      <c r="T2108" s="660" t="str">
        <f t="shared" si="193"/>
        <v/>
      </c>
      <c r="U2108" s="660" t="str">
        <f t="shared" si="194"/>
        <v/>
      </c>
      <c r="V2108" s="660" t="str">
        <f t="shared" si="195"/>
        <v/>
      </c>
      <c r="W2108" s="660" t="str">
        <f t="shared" si="196"/>
        <v/>
      </c>
      <c r="X2108" s="660" t="str">
        <f t="shared" si="197"/>
        <v/>
      </c>
      <c r="Y2108" s="660" t="str">
        <f t="shared" si="198"/>
        <v/>
      </c>
    </row>
    <row r="2109" spans="1:25" ht="16" x14ac:dyDescent="0.2">
      <c r="A2109" s="679"/>
      <c r="B2109" s="679"/>
      <c r="C2109" s="679"/>
      <c r="D2109" s="679"/>
      <c r="E2109" s="665"/>
      <c r="F2109" s="665"/>
      <c r="S2109" s="660"/>
      <c r="T2109" s="660" t="str">
        <f t="shared" si="193"/>
        <v/>
      </c>
      <c r="U2109" s="660" t="str">
        <f t="shared" si="194"/>
        <v/>
      </c>
      <c r="V2109" s="660" t="str">
        <f t="shared" si="195"/>
        <v/>
      </c>
      <c r="W2109" s="660" t="str">
        <f t="shared" si="196"/>
        <v/>
      </c>
      <c r="X2109" s="660" t="str">
        <f t="shared" si="197"/>
        <v/>
      </c>
      <c r="Y2109" s="660" t="str">
        <f t="shared" si="198"/>
        <v/>
      </c>
    </row>
    <row r="2110" spans="1:25" ht="16" x14ac:dyDescent="0.2">
      <c r="A2110" s="679"/>
      <c r="B2110" s="679"/>
      <c r="C2110" s="679"/>
      <c r="D2110" s="679"/>
      <c r="E2110" s="665"/>
      <c r="F2110" s="665"/>
      <c r="S2110" s="660"/>
      <c r="T2110" s="660" t="str">
        <f t="shared" si="193"/>
        <v/>
      </c>
      <c r="U2110" s="660" t="str">
        <f t="shared" si="194"/>
        <v/>
      </c>
      <c r="V2110" s="660" t="str">
        <f t="shared" si="195"/>
        <v/>
      </c>
      <c r="W2110" s="660" t="str">
        <f t="shared" si="196"/>
        <v/>
      </c>
      <c r="X2110" s="660" t="str">
        <f t="shared" si="197"/>
        <v/>
      </c>
      <c r="Y2110" s="660" t="str">
        <f t="shared" si="198"/>
        <v/>
      </c>
    </row>
    <row r="2111" spans="1:25" ht="16" x14ac:dyDescent="0.2">
      <c r="A2111" s="679"/>
      <c r="B2111" s="679"/>
      <c r="C2111" s="679"/>
      <c r="D2111" s="679"/>
      <c r="E2111" s="665"/>
      <c r="F2111" s="665"/>
      <c r="S2111" s="660"/>
      <c r="T2111" s="660" t="str">
        <f t="shared" si="193"/>
        <v/>
      </c>
      <c r="U2111" s="660" t="str">
        <f t="shared" si="194"/>
        <v/>
      </c>
      <c r="V2111" s="660" t="str">
        <f t="shared" si="195"/>
        <v/>
      </c>
      <c r="W2111" s="660" t="str">
        <f t="shared" si="196"/>
        <v/>
      </c>
      <c r="X2111" s="660" t="str">
        <f t="shared" si="197"/>
        <v/>
      </c>
      <c r="Y2111" s="660" t="str">
        <f t="shared" si="198"/>
        <v/>
      </c>
    </row>
    <row r="2112" spans="1:25" ht="16" x14ac:dyDescent="0.2">
      <c r="A2112" s="679"/>
      <c r="B2112" s="679"/>
      <c r="C2112" s="679"/>
      <c r="D2112" s="679"/>
      <c r="E2112" s="665"/>
      <c r="F2112" s="665"/>
      <c r="S2112" s="660"/>
      <c r="T2112" s="660" t="str">
        <f t="shared" si="193"/>
        <v/>
      </c>
      <c r="U2112" s="660" t="str">
        <f t="shared" si="194"/>
        <v/>
      </c>
      <c r="V2112" s="660" t="str">
        <f t="shared" si="195"/>
        <v/>
      </c>
      <c r="W2112" s="660" t="str">
        <f t="shared" si="196"/>
        <v/>
      </c>
      <c r="X2112" s="660" t="str">
        <f t="shared" si="197"/>
        <v/>
      </c>
      <c r="Y2112" s="660" t="str">
        <f t="shared" si="198"/>
        <v/>
      </c>
    </row>
    <row r="2113" spans="1:25" ht="16" x14ac:dyDescent="0.2">
      <c r="A2113" s="679"/>
      <c r="B2113" s="679"/>
      <c r="C2113" s="679"/>
      <c r="D2113" s="679"/>
      <c r="E2113" s="665"/>
      <c r="F2113" s="665"/>
      <c r="S2113" s="660"/>
      <c r="T2113" s="660" t="str">
        <f t="shared" si="193"/>
        <v/>
      </c>
      <c r="U2113" s="660" t="str">
        <f t="shared" si="194"/>
        <v/>
      </c>
      <c r="V2113" s="660" t="str">
        <f t="shared" si="195"/>
        <v/>
      </c>
      <c r="W2113" s="660" t="str">
        <f t="shared" si="196"/>
        <v/>
      </c>
      <c r="X2113" s="660" t="str">
        <f t="shared" si="197"/>
        <v/>
      </c>
      <c r="Y2113" s="660" t="str">
        <f t="shared" si="198"/>
        <v/>
      </c>
    </row>
    <row r="2114" spans="1:25" ht="16" x14ac:dyDescent="0.2">
      <c r="A2114" s="679"/>
      <c r="B2114" s="679"/>
      <c r="C2114" s="679"/>
      <c r="D2114" s="679"/>
      <c r="E2114" s="665"/>
      <c r="F2114" s="665"/>
      <c r="S2114" s="660"/>
      <c r="T2114" s="660" t="str">
        <f t="shared" si="193"/>
        <v/>
      </c>
      <c r="U2114" s="660" t="str">
        <f t="shared" si="194"/>
        <v/>
      </c>
      <c r="V2114" s="660" t="str">
        <f t="shared" si="195"/>
        <v/>
      </c>
      <c r="W2114" s="660" t="str">
        <f t="shared" si="196"/>
        <v/>
      </c>
      <c r="X2114" s="660" t="str">
        <f t="shared" si="197"/>
        <v/>
      </c>
      <c r="Y2114" s="660" t="str">
        <f t="shared" si="198"/>
        <v/>
      </c>
    </row>
    <row r="2115" spans="1:25" ht="16" x14ac:dyDescent="0.2">
      <c r="A2115" s="679"/>
      <c r="B2115" s="679"/>
      <c r="C2115" s="679"/>
      <c r="D2115" s="679"/>
      <c r="E2115" s="665"/>
      <c r="F2115" s="665"/>
      <c r="S2115" s="660"/>
      <c r="T2115" s="660" t="str">
        <f t="shared" si="193"/>
        <v/>
      </c>
      <c r="U2115" s="660" t="str">
        <f t="shared" si="194"/>
        <v/>
      </c>
      <c r="V2115" s="660" t="str">
        <f t="shared" si="195"/>
        <v/>
      </c>
      <c r="W2115" s="660" t="str">
        <f t="shared" si="196"/>
        <v/>
      </c>
      <c r="X2115" s="660" t="str">
        <f t="shared" si="197"/>
        <v/>
      </c>
      <c r="Y2115" s="660" t="str">
        <f t="shared" si="198"/>
        <v/>
      </c>
    </row>
    <row r="2116" spans="1:25" ht="16" x14ac:dyDescent="0.2">
      <c r="A2116" s="679"/>
      <c r="B2116" s="679"/>
      <c r="C2116" s="679"/>
      <c r="D2116" s="679"/>
      <c r="E2116" s="665"/>
      <c r="F2116" s="665"/>
      <c r="S2116" s="660"/>
      <c r="T2116" s="660" t="str">
        <f t="shared" ref="T2116:T2179" si="199">IF(LEN($A2116)&gt;=2,LEFT($A2116,6),"")</f>
        <v/>
      </c>
      <c r="U2116" s="660" t="str">
        <f t="shared" ref="U2116:U2179" si="200">IF(LEN($A2116)&gt;=2,LEFT($A2116,5),"")</f>
        <v/>
      </c>
      <c r="V2116" s="660" t="str">
        <f t="shared" ref="V2116:V2179" si="201">IF(LEN($A2116)&gt;=2,LEFT($A2116,4),"")</f>
        <v/>
      </c>
      <c r="W2116" s="660" t="str">
        <f t="shared" ref="W2116:W2179" si="202">IF(LEN($A2116)&gt;=2,LEFT($A2116,3),"")</f>
        <v/>
      </c>
      <c r="X2116" s="660" t="str">
        <f t="shared" ref="X2116:X2179" si="203">IF(LEN($A2116)&gt;=2,LEFT($A2116,2),"")</f>
        <v/>
      </c>
      <c r="Y2116" s="660" t="str">
        <f t="shared" ref="Y2116:Y2179" si="204">IF(LEN($A2116)&gt;=2,LEFT($A2116,1),"")</f>
        <v/>
      </c>
    </row>
    <row r="2117" spans="1:25" ht="16" x14ac:dyDescent="0.2">
      <c r="A2117" s="679"/>
      <c r="B2117" s="679"/>
      <c r="C2117" s="679"/>
      <c r="D2117" s="679"/>
      <c r="E2117" s="665"/>
      <c r="F2117" s="665"/>
      <c r="S2117" s="660"/>
      <c r="T2117" s="660" t="str">
        <f t="shared" si="199"/>
        <v/>
      </c>
      <c r="U2117" s="660" t="str">
        <f t="shared" si="200"/>
        <v/>
      </c>
      <c r="V2117" s="660" t="str">
        <f t="shared" si="201"/>
        <v/>
      </c>
      <c r="W2117" s="660" t="str">
        <f t="shared" si="202"/>
        <v/>
      </c>
      <c r="X2117" s="660" t="str">
        <f t="shared" si="203"/>
        <v/>
      </c>
      <c r="Y2117" s="660" t="str">
        <f t="shared" si="204"/>
        <v/>
      </c>
    </row>
    <row r="2118" spans="1:25" ht="16" x14ac:dyDescent="0.2">
      <c r="A2118" s="679"/>
      <c r="B2118" s="679"/>
      <c r="C2118" s="679"/>
      <c r="D2118" s="679"/>
      <c r="E2118" s="665"/>
      <c r="F2118" s="665"/>
      <c r="S2118" s="660"/>
      <c r="T2118" s="660" t="str">
        <f t="shared" si="199"/>
        <v/>
      </c>
      <c r="U2118" s="660" t="str">
        <f t="shared" si="200"/>
        <v/>
      </c>
      <c r="V2118" s="660" t="str">
        <f t="shared" si="201"/>
        <v/>
      </c>
      <c r="W2118" s="660" t="str">
        <f t="shared" si="202"/>
        <v/>
      </c>
      <c r="X2118" s="660" t="str">
        <f t="shared" si="203"/>
        <v/>
      </c>
      <c r="Y2118" s="660" t="str">
        <f t="shared" si="204"/>
        <v/>
      </c>
    </row>
    <row r="2119" spans="1:25" ht="16" x14ac:dyDescent="0.2">
      <c r="A2119" s="679"/>
      <c r="B2119" s="679"/>
      <c r="C2119" s="679"/>
      <c r="D2119" s="679"/>
      <c r="E2119" s="665"/>
      <c r="F2119" s="665"/>
      <c r="S2119" s="660"/>
      <c r="T2119" s="660" t="str">
        <f t="shared" si="199"/>
        <v/>
      </c>
      <c r="U2119" s="660" t="str">
        <f t="shared" si="200"/>
        <v/>
      </c>
      <c r="V2119" s="660" t="str">
        <f t="shared" si="201"/>
        <v/>
      </c>
      <c r="W2119" s="660" t="str">
        <f t="shared" si="202"/>
        <v/>
      </c>
      <c r="X2119" s="660" t="str">
        <f t="shared" si="203"/>
        <v/>
      </c>
      <c r="Y2119" s="660" t="str">
        <f t="shared" si="204"/>
        <v/>
      </c>
    </row>
    <row r="2120" spans="1:25" ht="16" x14ac:dyDescent="0.2">
      <c r="A2120" s="679"/>
      <c r="B2120" s="679"/>
      <c r="C2120" s="679"/>
      <c r="D2120" s="679"/>
      <c r="E2120" s="665"/>
      <c r="F2120" s="665"/>
      <c r="S2120" s="660"/>
      <c r="T2120" s="660" t="str">
        <f t="shared" si="199"/>
        <v/>
      </c>
      <c r="U2120" s="660" t="str">
        <f t="shared" si="200"/>
        <v/>
      </c>
      <c r="V2120" s="660" t="str">
        <f t="shared" si="201"/>
        <v/>
      </c>
      <c r="W2120" s="660" t="str">
        <f t="shared" si="202"/>
        <v/>
      </c>
      <c r="X2120" s="660" t="str">
        <f t="shared" si="203"/>
        <v/>
      </c>
      <c r="Y2120" s="660" t="str">
        <f t="shared" si="204"/>
        <v/>
      </c>
    </row>
    <row r="2121" spans="1:25" ht="16" x14ac:dyDescent="0.2">
      <c r="A2121" s="679"/>
      <c r="B2121" s="679"/>
      <c r="C2121" s="679"/>
      <c r="D2121" s="679"/>
      <c r="E2121" s="665"/>
      <c r="F2121" s="665"/>
      <c r="S2121" s="660"/>
      <c r="T2121" s="660" t="str">
        <f t="shared" si="199"/>
        <v/>
      </c>
      <c r="U2121" s="660" t="str">
        <f t="shared" si="200"/>
        <v/>
      </c>
      <c r="V2121" s="660" t="str">
        <f t="shared" si="201"/>
        <v/>
      </c>
      <c r="W2121" s="660" t="str">
        <f t="shared" si="202"/>
        <v/>
      </c>
      <c r="X2121" s="660" t="str">
        <f t="shared" si="203"/>
        <v/>
      </c>
      <c r="Y2121" s="660" t="str">
        <f t="shared" si="204"/>
        <v/>
      </c>
    </row>
    <row r="2122" spans="1:25" ht="16" x14ac:dyDescent="0.2">
      <c r="A2122" s="679"/>
      <c r="B2122" s="679"/>
      <c r="C2122" s="679"/>
      <c r="D2122" s="679"/>
      <c r="E2122" s="665"/>
      <c r="F2122" s="665"/>
      <c r="S2122" s="660"/>
      <c r="T2122" s="660" t="str">
        <f t="shared" si="199"/>
        <v/>
      </c>
      <c r="U2122" s="660" t="str">
        <f t="shared" si="200"/>
        <v/>
      </c>
      <c r="V2122" s="660" t="str">
        <f t="shared" si="201"/>
        <v/>
      </c>
      <c r="W2122" s="660" t="str">
        <f t="shared" si="202"/>
        <v/>
      </c>
      <c r="X2122" s="660" t="str">
        <f t="shared" si="203"/>
        <v/>
      </c>
      <c r="Y2122" s="660" t="str">
        <f t="shared" si="204"/>
        <v/>
      </c>
    </row>
    <row r="2123" spans="1:25" ht="16" x14ac:dyDescent="0.2">
      <c r="A2123" s="679"/>
      <c r="B2123" s="679"/>
      <c r="C2123" s="679"/>
      <c r="D2123" s="679"/>
      <c r="E2123" s="665"/>
      <c r="F2123" s="665"/>
      <c r="S2123" s="660"/>
      <c r="T2123" s="660" t="str">
        <f t="shared" si="199"/>
        <v/>
      </c>
      <c r="U2123" s="660" t="str">
        <f t="shared" si="200"/>
        <v/>
      </c>
      <c r="V2123" s="660" t="str">
        <f t="shared" si="201"/>
        <v/>
      </c>
      <c r="W2123" s="660" t="str">
        <f t="shared" si="202"/>
        <v/>
      </c>
      <c r="X2123" s="660" t="str">
        <f t="shared" si="203"/>
        <v/>
      </c>
      <c r="Y2123" s="660" t="str">
        <f t="shared" si="204"/>
        <v/>
      </c>
    </row>
    <row r="2124" spans="1:25" ht="16" x14ac:dyDescent="0.2">
      <c r="A2124" s="679"/>
      <c r="B2124" s="679"/>
      <c r="C2124" s="679"/>
      <c r="D2124" s="679"/>
      <c r="E2124" s="665"/>
      <c r="F2124" s="665"/>
      <c r="S2124" s="660"/>
      <c r="T2124" s="660" t="str">
        <f t="shared" si="199"/>
        <v/>
      </c>
      <c r="U2124" s="660" t="str">
        <f t="shared" si="200"/>
        <v/>
      </c>
      <c r="V2124" s="660" t="str">
        <f t="shared" si="201"/>
        <v/>
      </c>
      <c r="W2124" s="660" t="str">
        <f t="shared" si="202"/>
        <v/>
      </c>
      <c r="X2124" s="660" t="str">
        <f t="shared" si="203"/>
        <v/>
      </c>
      <c r="Y2124" s="660" t="str">
        <f t="shared" si="204"/>
        <v/>
      </c>
    </row>
    <row r="2125" spans="1:25" ht="16" x14ac:dyDescent="0.2">
      <c r="A2125" s="679"/>
      <c r="B2125" s="679"/>
      <c r="C2125" s="679"/>
      <c r="D2125" s="679"/>
      <c r="E2125" s="665"/>
      <c r="F2125" s="665"/>
      <c r="S2125" s="660"/>
      <c r="T2125" s="660" t="str">
        <f t="shared" si="199"/>
        <v/>
      </c>
      <c r="U2125" s="660" t="str">
        <f t="shared" si="200"/>
        <v/>
      </c>
      <c r="V2125" s="660" t="str">
        <f t="shared" si="201"/>
        <v/>
      </c>
      <c r="W2125" s="660" t="str">
        <f t="shared" si="202"/>
        <v/>
      </c>
      <c r="X2125" s="660" t="str">
        <f t="shared" si="203"/>
        <v/>
      </c>
      <c r="Y2125" s="660" t="str">
        <f t="shared" si="204"/>
        <v/>
      </c>
    </row>
    <row r="2126" spans="1:25" ht="16" x14ac:dyDescent="0.2">
      <c r="A2126" s="679"/>
      <c r="B2126" s="679"/>
      <c r="C2126" s="679"/>
      <c r="D2126" s="679"/>
      <c r="E2126" s="665"/>
      <c r="F2126" s="665"/>
      <c r="S2126" s="660"/>
      <c r="T2126" s="660" t="str">
        <f t="shared" si="199"/>
        <v/>
      </c>
      <c r="U2126" s="660" t="str">
        <f t="shared" si="200"/>
        <v/>
      </c>
      <c r="V2126" s="660" t="str">
        <f t="shared" si="201"/>
        <v/>
      </c>
      <c r="W2126" s="660" t="str">
        <f t="shared" si="202"/>
        <v/>
      </c>
      <c r="X2126" s="660" t="str">
        <f t="shared" si="203"/>
        <v/>
      </c>
      <c r="Y2126" s="660" t="str">
        <f t="shared" si="204"/>
        <v/>
      </c>
    </row>
    <row r="2127" spans="1:25" ht="16" x14ac:dyDescent="0.2">
      <c r="A2127" s="679"/>
      <c r="B2127" s="679"/>
      <c r="C2127" s="679"/>
      <c r="D2127" s="679"/>
      <c r="E2127" s="665"/>
      <c r="F2127" s="665"/>
      <c r="S2127" s="660"/>
      <c r="T2127" s="660" t="str">
        <f t="shared" si="199"/>
        <v/>
      </c>
      <c r="U2127" s="660" t="str">
        <f t="shared" si="200"/>
        <v/>
      </c>
      <c r="V2127" s="660" t="str">
        <f t="shared" si="201"/>
        <v/>
      </c>
      <c r="W2127" s="660" t="str">
        <f t="shared" si="202"/>
        <v/>
      </c>
      <c r="X2127" s="660" t="str">
        <f t="shared" si="203"/>
        <v/>
      </c>
      <c r="Y2127" s="660" t="str">
        <f t="shared" si="204"/>
        <v/>
      </c>
    </row>
    <row r="2128" spans="1:25" ht="16" x14ac:dyDescent="0.2">
      <c r="A2128" s="679"/>
      <c r="B2128" s="679"/>
      <c r="C2128" s="679"/>
      <c r="D2128" s="679"/>
      <c r="E2128" s="665"/>
      <c r="F2128" s="665"/>
      <c r="S2128" s="660"/>
      <c r="T2128" s="660" t="str">
        <f t="shared" si="199"/>
        <v/>
      </c>
      <c r="U2128" s="660" t="str">
        <f t="shared" si="200"/>
        <v/>
      </c>
      <c r="V2128" s="660" t="str">
        <f t="shared" si="201"/>
        <v/>
      </c>
      <c r="W2128" s="660" t="str">
        <f t="shared" si="202"/>
        <v/>
      </c>
      <c r="X2128" s="660" t="str">
        <f t="shared" si="203"/>
        <v/>
      </c>
      <c r="Y2128" s="660" t="str">
        <f t="shared" si="204"/>
        <v/>
      </c>
    </row>
    <row r="2129" spans="1:25" ht="16" x14ac:dyDescent="0.2">
      <c r="A2129" s="679"/>
      <c r="B2129" s="679"/>
      <c r="C2129" s="679"/>
      <c r="D2129" s="679"/>
      <c r="E2129" s="665"/>
      <c r="F2129" s="665"/>
      <c r="S2129" s="660"/>
      <c r="T2129" s="660" t="str">
        <f t="shared" si="199"/>
        <v/>
      </c>
      <c r="U2129" s="660" t="str">
        <f t="shared" si="200"/>
        <v/>
      </c>
      <c r="V2129" s="660" t="str">
        <f t="shared" si="201"/>
        <v/>
      </c>
      <c r="W2129" s="660" t="str">
        <f t="shared" si="202"/>
        <v/>
      </c>
      <c r="X2129" s="660" t="str">
        <f t="shared" si="203"/>
        <v/>
      </c>
      <c r="Y2129" s="660" t="str">
        <f t="shared" si="204"/>
        <v/>
      </c>
    </row>
    <row r="2130" spans="1:25" ht="16" x14ac:dyDescent="0.2">
      <c r="A2130" s="679"/>
      <c r="B2130" s="679"/>
      <c r="C2130" s="679"/>
      <c r="D2130" s="679"/>
      <c r="E2130" s="665"/>
      <c r="F2130" s="665"/>
      <c r="S2130" s="660"/>
      <c r="T2130" s="660" t="str">
        <f t="shared" si="199"/>
        <v/>
      </c>
      <c r="U2130" s="660" t="str">
        <f t="shared" si="200"/>
        <v/>
      </c>
      <c r="V2130" s="660" t="str">
        <f t="shared" si="201"/>
        <v/>
      </c>
      <c r="W2130" s="660" t="str">
        <f t="shared" si="202"/>
        <v/>
      </c>
      <c r="X2130" s="660" t="str">
        <f t="shared" si="203"/>
        <v/>
      </c>
      <c r="Y2130" s="660" t="str">
        <f t="shared" si="204"/>
        <v/>
      </c>
    </row>
    <row r="2131" spans="1:25" ht="16" x14ac:dyDescent="0.2">
      <c r="A2131" s="679"/>
      <c r="B2131" s="679"/>
      <c r="C2131" s="679"/>
      <c r="D2131" s="679"/>
      <c r="E2131" s="665"/>
      <c r="F2131" s="665"/>
      <c r="S2131" s="660"/>
      <c r="T2131" s="660" t="str">
        <f t="shared" si="199"/>
        <v/>
      </c>
      <c r="U2131" s="660" t="str">
        <f t="shared" si="200"/>
        <v/>
      </c>
      <c r="V2131" s="660" t="str">
        <f t="shared" si="201"/>
        <v/>
      </c>
      <c r="W2131" s="660" t="str">
        <f t="shared" si="202"/>
        <v/>
      </c>
      <c r="X2131" s="660" t="str">
        <f t="shared" si="203"/>
        <v/>
      </c>
      <c r="Y2131" s="660" t="str">
        <f t="shared" si="204"/>
        <v/>
      </c>
    </row>
    <row r="2132" spans="1:25" ht="16" x14ac:dyDescent="0.2">
      <c r="A2132" s="679"/>
      <c r="B2132" s="679"/>
      <c r="C2132" s="679"/>
      <c r="D2132" s="679"/>
      <c r="E2132" s="665"/>
      <c r="F2132" s="665"/>
      <c r="S2132" s="660"/>
      <c r="T2132" s="660" t="str">
        <f t="shared" si="199"/>
        <v/>
      </c>
      <c r="U2132" s="660" t="str">
        <f t="shared" si="200"/>
        <v/>
      </c>
      <c r="V2132" s="660" t="str">
        <f t="shared" si="201"/>
        <v/>
      </c>
      <c r="W2132" s="660" t="str">
        <f t="shared" si="202"/>
        <v/>
      </c>
      <c r="X2132" s="660" t="str">
        <f t="shared" si="203"/>
        <v/>
      </c>
      <c r="Y2132" s="660" t="str">
        <f t="shared" si="204"/>
        <v/>
      </c>
    </row>
    <row r="2133" spans="1:25" ht="16" x14ac:dyDescent="0.2">
      <c r="A2133" s="679"/>
      <c r="B2133" s="679"/>
      <c r="C2133" s="679"/>
      <c r="D2133" s="679"/>
      <c r="E2133" s="665"/>
      <c r="F2133" s="665"/>
      <c r="S2133" s="660"/>
      <c r="T2133" s="660" t="str">
        <f t="shared" si="199"/>
        <v/>
      </c>
      <c r="U2133" s="660" t="str">
        <f t="shared" si="200"/>
        <v/>
      </c>
      <c r="V2133" s="660" t="str">
        <f t="shared" si="201"/>
        <v/>
      </c>
      <c r="W2133" s="660" t="str">
        <f t="shared" si="202"/>
        <v/>
      </c>
      <c r="X2133" s="660" t="str">
        <f t="shared" si="203"/>
        <v/>
      </c>
      <c r="Y2133" s="660" t="str">
        <f t="shared" si="204"/>
        <v/>
      </c>
    </row>
    <row r="2134" spans="1:25" ht="16" x14ac:dyDescent="0.2">
      <c r="A2134" s="679"/>
      <c r="B2134" s="679"/>
      <c r="C2134" s="679"/>
      <c r="D2134" s="679"/>
      <c r="E2134" s="665"/>
      <c r="F2134" s="665"/>
      <c r="S2134" s="660"/>
      <c r="T2134" s="660" t="str">
        <f t="shared" si="199"/>
        <v/>
      </c>
      <c r="U2134" s="660" t="str">
        <f t="shared" si="200"/>
        <v/>
      </c>
      <c r="V2134" s="660" t="str">
        <f t="shared" si="201"/>
        <v/>
      </c>
      <c r="W2134" s="660" t="str">
        <f t="shared" si="202"/>
        <v/>
      </c>
      <c r="X2134" s="660" t="str">
        <f t="shared" si="203"/>
        <v/>
      </c>
      <c r="Y2134" s="660" t="str">
        <f t="shared" si="204"/>
        <v/>
      </c>
    </row>
    <row r="2135" spans="1:25" ht="16" x14ac:dyDescent="0.2">
      <c r="A2135" s="679"/>
      <c r="B2135" s="679"/>
      <c r="C2135" s="679"/>
      <c r="D2135" s="679"/>
      <c r="E2135" s="665"/>
      <c r="F2135" s="665"/>
      <c r="S2135" s="660"/>
      <c r="T2135" s="660" t="str">
        <f t="shared" si="199"/>
        <v/>
      </c>
      <c r="U2135" s="660" t="str">
        <f t="shared" si="200"/>
        <v/>
      </c>
      <c r="V2135" s="660" t="str">
        <f t="shared" si="201"/>
        <v/>
      </c>
      <c r="W2135" s="660" t="str">
        <f t="shared" si="202"/>
        <v/>
      </c>
      <c r="X2135" s="660" t="str">
        <f t="shared" si="203"/>
        <v/>
      </c>
      <c r="Y2135" s="660" t="str">
        <f t="shared" si="204"/>
        <v/>
      </c>
    </row>
    <row r="2136" spans="1:25" ht="16" x14ac:dyDescent="0.2">
      <c r="A2136" s="679"/>
      <c r="B2136" s="679"/>
      <c r="C2136" s="679"/>
      <c r="D2136" s="679"/>
      <c r="E2136" s="665"/>
      <c r="F2136" s="665"/>
      <c r="S2136" s="660"/>
      <c r="T2136" s="660" t="str">
        <f t="shared" si="199"/>
        <v/>
      </c>
      <c r="U2136" s="660" t="str">
        <f t="shared" si="200"/>
        <v/>
      </c>
      <c r="V2136" s="660" t="str">
        <f t="shared" si="201"/>
        <v/>
      </c>
      <c r="W2136" s="660" t="str">
        <f t="shared" si="202"/>
        <v/>
      </c>
      <c r="X2136" s="660" t="str">
        <f t="shared" si="203"/>
        <v/>
      </c>
      <c r="Y2136" s="660" t="str">
        <f t="shared" si="204"/>
        <v/>
      </c>
    </row>
    <row r="2137" spans="1:25" ht="16" x14ac:dyDescent="0.2">
      <c r="A2137" s="679"/>
      <c r="B2137" s="679"/>
      <c r="C2137" s="679"/>
      <c r="D2137" s="679"/>
      <c r="E2137" s="665"/>
      <c r="F2137" s="665"/>
      <c r="S2137" s="660"/>
      <c r="T2137" s="660" t="str">
        <f t="shared" si="199"/>
        <v/>
      </c>
      <c r="U2137" s="660" t="str">
        <f t="shared" si="200"/>
        <v/>
      </c>
      <c r="V2137" s="660" t="str">
        <f t="shared" si="201"/>
        <v/>
      </c>
      <c r="W2137" s="660" t="str">
        <f t="shared" si="202"/>
        <v/>
      </c>
      <c r="X2137" s="660" t="str">
        <f t="shared" si="203"/>
        <v/>
      </c>
      <c r="Y2137" s="660" t="str">
        <f t="shared" si="204"/>
        <v/>
      </c>
    </row>
    <row r="2138" spans="1:25" ht="16" x14ac:dyDescent="0.2">
      <c r="A2138" s="679"/>
      <c r="B2138" s="679"/>
      <c r="C2138" s="679"/>
      <c r="D2138" s="679"/>
      <c r="E2138" s="665"/>
      <c r="F2138" s="665"/>
      <c r="S2138" s="660"/>
      <c r="T2138" s="660" t="str">
        <f t="shared" si="199"/>
        <v/>
      </c>
      <c r="U2138" s="660" t="str">
        <f t="shared" si="200"/>
        <v/>
      </c>
      <c r="V2138" s="660" t="str">
        <f t="shared" si="201"/>
        <v/>
      </c>
      <c r="W2138" s="660" t="str">
        <f t="shared" si="202"/>
        <v/>
      </c>
      <c r="X2138" s="660" t="str">
        <f t="shared" si="203"/>
        <v/>
      </c>
      <c r="Y2138" s="660" t="str">
        <f t="shared" si="204"/>
        <v/>
      </c>
    </row>
    <row r="2139" spans="1:25" ht="16" x14ac:dyDescent="0.2">
      <c r="A2139" s="679"/>
      <c r="B2139" s="679"/>
      <c r="C2139" s="679"/>
      <c r="D2139" s="679"/>
      <c r="E2139" s="665"/>
      <c r="F2139" s="665"/>
      <c r="S2139" s="660"/>
      <c r="T2139" s="660" t="str">
        <f t="shared" si="199"/>
        <v/>
      </c>
      <c r="U2139" s="660" t="str">
        <f t="shared" si="200"/>
        <v/>
      </c>
      <c r="V2139" s="660" t="str">
        <f t="shared" si="201"/>
        <v/>
      </c>
      <c r="W2139" s="660" t="str">
        <f t="shared" si="202"/>
        <v/>
      </c>
      <c r="X2139" s="660" t="str">
        <f t="shared" si="203"/>
        <v/>
      </c>
      <c r="Y2139" s="660" t="str">
        <f t="shared" si="204"/>
        <v/>
      </c>
    </row>
    <row r="2140" spans="1:25" ht="16" x14ac:dyDescent="0.2">
      <c r="A2140" s="679"/>
      <c r="B2140" s="679"/>
      <c r="C2140" s="679"/>
      <c r="D2140" s="679"/>
      <c r="E2140" s="665"/>
      <c r="F2140" s="665"/>
      <c r="S2140" s="660"/>
      <c r="T2140" s="660" t="str">
        <f t="shared" si="199"/>
        <v/>
      </c>
      <c r="U2140" s="660" t="str">
        <f t="shared" si="200"/>
        <v/>
      </c>
      <c r="V2140" s="660" t="str">
        <f t="shared" si="201"/>
        <v/>
      </c>
      <c r="W2140" s="660" t="str">
        <f t="shared" si="202"/>
        <v/>
      </c>
      <c r="X2140" s="660" t="str">
        <f t="shared" si="203"/>
        <v/>
      </c>
      <c r="Y2140" s="660" t="str">
        <f t="shared" si="204"/>
        <v/>
      </c>
    </row>
    <row r="2141" spans="1:25" ht="16" x14ac:dyDescent="0.2">
      <c r="A2141" s="679"/>
      <c r="B2141" s="679"/>
      <c r="C2141" s="679"/>
      <c r="D2141" s="679"/>
      <c r="E2141" s="665"/>
      <c r="F2141" s="665"/>
      <c r="S2141" s="660"/>
      <c r="T2141" s="660" t="str">
        <f t="shared" si="199"/>
        <v/>
      </c>
      <c r="U2141" s="660" t="str">
        <f t="shared" si="200"/>
        <v/>
      </c>
      <c r="V2141" s="660" t="str">
        <f t="shared" si="201"/>
        <v/>
      </c>
      <c r="W2141" s="660" t="str">
        <f t="shared" si="202"/>
        <v/>
      </c>
      <c r="X2141" s="660" t="str">
        <f t="shared" si="203"/>
        <v/>
      </c>
      <c r="Y2141" s="660" t="str">
        <f t="shared" si="204"/>
        <v/>
      </c>
    </row>
    <row r="2142" spans="1:25" ht="16" x14ac:dyDescent="0.2">
      <c r="A2142" s="679"/>
      <c r="B2142" s="679"/>
      <c r="C2142" s="679"/>
      <c r="D2142" s="679"/>
      <c r="E2142" s="665"/>
      <c r="F2142" s="665"/>
      <c r="S2142" s="660"/>
      <c r="T2142" s="660" t="str">
        <f t="shared" si="199"/>
        <v/>
      </c>
      <c r="U2142" s="660" t="str">
        <f t="shared" si="200"/>
        <v/>
      </c>
      <c r="V2142" s="660" t="str">
        <f t="shared" si="201"/>
        <v/>
      </c>
      <c r="W2142" s="660" t="str">
        <f t="shared" si="202"/>
        <v/>
      </c>
      <c r="X2142" s="660" t="str">
        <f t="shared" si="203"/>
        <v/>
      </c>
      <c r="Y2142" s="660" t="str">
        <f t="shared" si="204"/>
        <v/>
      </c>
    </row>
    <row r="2143" spans="1:25" ht="16" x14ac:dyDescent="0.2">
      <c r="A2143" s="679"/>
      <c r="B2143" s="679"/>
      <c r="C2143" s="679"/>
      <c r="D2143" s="679"/>
      <c r="E2143" s="665"/>
      <c r="F2143" s="665"/>
      <c r="S2143" s="660"/>
      <c r="T2143" s="660" t="str">
        <f t="shared" si="199"/>
        <v/>
      </c>
      <c r="U2143" s="660" t="str">
        <f t="shared" si="200"/>
        <v/>
      </c>
      <c r="V2143" s="660" t="str">
        <f t="shared" si="201"/>
        <v/>
      </c>
      <c r="W2143" s="660" t="str">
        <f t="shared" si="202"/>
        <v/>
      </c>
      <c r="X2143" s="660" t="str">
        <f t="shared" si="203"/>
        <v/>
      </c>
      <c r="Y2143" s="660" t="str">
        <f t="shared" si="204"/>
        <v/>
      </c>
    </row>
    <row r="2144" spans="1:25" ht="16" x14ac:dyDescent="0.2">
      <c r="A2144" s="679"/>
      <c r="B2144" s="679"/>
      <c r="C2144" s="679"/>
      <c r="D2144" s="679"/>
      <c r="E2144" s="665"/>
      <c r="F2144" s="665"/>
      <c r="S2144" s="660"/>
      <c r="T2144" s="660" t="str">
        <f t="shared" si="199"/>
        <v/>
      </c>
      <c r="U2144" s="660" t="str">
        <f t="shared" si="200"/>
        <v/>
      </c>
      <c r="V2144" s="660" t="str">
        <f t="shared" si="201"/>
        <v/>
      </c>
      <c r="W2144" s="660" t="str">
        <f t="shared" si="202"/>
        <v/>
      </c>
      <c r="X2144" s="660" t="str">
        <f t="shared" si="203"/>
        <v/>
      </c>
      <c r="Y2144" s="660" t="str">
        <f t="shared" si="204"/>
        <v/>
      </c>
    </row>
    <row r="2145" spans="1:25" ht="16" x14ac:dyDescent="0.2">
      <c r="A2145" s="679"/>
      <c r="B2145" s="679"/>
      <c r="C2145" s="679"/>
      <c r="D2145" s="679"/>
      <c r="E2145" s="665"/>
      <c r="F2145" s="665"/>
      <c r="S2145" s="660"/>
      <c r="T2145" s="660" t="str">
        <f t="shared" si="199"/>
        <v/>
      </c>
      <c r="U2145" s="660" t="str">
        <f t="shared" si="200"/>
        <v/>
      </c>
      <c r="V2145" s="660" t="str">
        <f t="shared" si="201"/>
        <v/>
      </c>
      <c r="W2145" s="660" t="str">
        <f t="shared" si="202"/>
        <v/>
      </c>
      <c r="X2145" s="660" t="str">
        <f t="shared" si="203"/>
        <v/>
      </c>
      <c r="Y2145" s="660" t="str">
        <f t="shared" si="204"/>
        <v/>
      </c>
    </row>
    <row r="2146" spans="1:25" ht="16" x14ac:dyDescent="0.2">
      <c r="A2146" s="679"/>
      <c r="B2146" s="679"/>
      <c r="C2146" s="679"/>
      <c r="D2146" s="679"/>
      <c r="E2146" s="665"/>
      <c r="F2146" s="665"/>
      <c r="S2146" s="660"/>
      <c r="T2146" s="660" t="str">
        <f t="shared" si="199"/>
        <v/>
      </c>
      <c r="U2146" s="660" t="str">
        <f t="shared" si="200"/>
        <v/>
      </c>
      <c r="V2146" s="660" t="str">
        <f t="shared" si="201"/>
        <v/>
      </c>
      <c r="W2146" s="660" t="str">
        <f t="shared" si="202"/>
        <v/>
      </c>
      <c r="X2146" s="660" t="str">
        <f t="shared" si="203"/>
        <v/>
      </c>
      <c r="Y2146" s="660" t="str">
        <f t="shared" si="204"/>
        <v/>
      </c>
    </row>
    <row r="2147" spans="1:25" ht="16" x14ac:dyDescent="0.2">
      <c r="A2147" s="679"/>
      <c r="B2147" s="679"/>
      <c r="C2147" s="679"/>
      <c r="D2147" s="679"/>
      <c r="E2147" s="665"/>
      <c r="F2147" s="665"/>
      <c r="S2147" s="660"/>
      <c r="T2147" s="660" t="str">
        <f t="shared" si="199"/>
        <v/>
      </c>
      <c r="U2147" s="660" t="str">
        <f t="shared" si="200"/>
        <v/>
      </c>
      <c r="V2147" s="660" t="str">
        <f t="shared" si="201"/>
        <v/>
      </c>
      <c r="W2147" s="660" t="str">
        <f t="shared" si="202"/>
        <v/>
      </c>
      <c r="X2147" s="660" t="str">
        <f t="shared" si="203"/>
        <v/>
      </c>
      <c r="Y2147" s="660" t="str">
        <f t="shared" si="204"/>
        <v/>
      </c>
    </row>
    <row r="2148" spans="1:25" ht="16" x14ac:dyDescent="0.2">
      <c r="A2148" s="679"/>
      <c r="B2148" s="679"/>
      <c r="C2148" s="679"/>
      <c r="D2148" s="679"/>
      <c r="E2148" s="665"/>
      <c r="F2148" s="665"/>
      <c r="S2148" s="660"/>
      <c r="T2148" s="660" t="str">
        <f t="shared" si="199"/>
        <v/>
      </c>
      <c r="U2148" s="660" t="str">
        <f t="shared" si="200"/>
        <v/>
      </c>
      <c r="V2148" s="660" t="str">
        <f t="shared" si="201"/>
        <v/>
      </c>
      <c r="W2148" s="660" t="str">
        <f t="shared" si="202"/>
        <v/>
      </c>
      <c r="X2148" s="660" t="str">
        <f t="shared" si="203"/>
        <v/>
      </c>
      <c r="Y2148" s="660" t="str">
        <f t="shared" si="204"/>
        <v/>
      </c>
    </row>
    <row r="2149" spans="1:25" ht="16" x14ac:dyDescent="0.2">
      <c r="A2149" s="679"/>
      <c r="B2149" s="679"/>
      <c r="C2149" s="679"/>
      <c r="D2149" s="679"/>
      <c r="E2149" s="665"/>
      <c r="F2149" s="665"/>
      <c r="S2149" s="660"/>
      <c r="T2149" s="660" t="str">
        <f t="shared" si="199"/>
        <v/>
      </c>
      <c r="U2149" s="660" t="str">
        <f t="shared" si="200"/>
        <v/>
      </c>
      <c r="V2149" s="660" t="str">
        <f t="shared" si="201"/>
        <v/>
      </c>
      <c r="W2149" s="660" t="str">
        <f t="shared" si="202"/>
        <v/>
      </c>
      <c r="X2149" s="660" t="str">
        <f t="shared" si="203"/>
        <v/>
      </c>
      <c r="Y2149" s="660" t="str">
        <f t="shared" si="204"/>
        <v/>
      </c>
    </row>
    <row r="2150" spans="1:25" ht="16" x14ac:dyDescent="0.2">
      <c r="A2150" s="679"/>
      <c r="B2150" s="679"/>
      <c r="C2150" s="679"/>
      <c r="D2150" s="679"/>
      <c r="E2150" s="665"/>
      <c r="F2150" s="665"/>
      <c r="S2150" s="660"/>
      <c r="T2150" s="660" t="str">
        <f t="shared" si="199"/>
        <v/>
      </c>
      <c r="U2150" s="660" t="str">
        <f t="shared" si="200"/>
        <v/>
      </c>
      <c r="V2150" s="660" t="str">
        <f t="shared" si="201"/>
        <v/>
      </c>
      <c r="W2150" s="660" t="str">
        <f t="shared" si="202"/>
        <v/>
      </c>
      <c r="X2150" s="660" t="str">
        <f t="shared" si="203"/>
        <v/>
      </c>
      <c r="Y2150" s="660" t="str">
        <f t="shared" si="204"/>
        <v/>
      </c>
    </row>
    <row r="2151" spans="1:25" ht="16" x14ac:dyDescent="0.2">
      <c r="A2151" s="679"/>
      <c r="B2151" s="679"/>
      <c r="C2151" s="679"/>
      <c r="D2151" s="679"/>
      <c r="E2151" s="665"/>
      <c r="F2151" s="665"/>
      <c r="S2151" s="660"/>
      <c r="T2151" s="660" t="str">
        <f t="shared" si="199"/>
        <v/>
      </c>
      <c r="U2151" s="660" t="str">
        <f t="shared" si="200"/>
        <v/>
      </c>
      <c r="V2151" s="660" t="str">
        <f t="shared" si="201"/>
        <v/>
      </c>
      <c r="W2151" s="660" t="str">
        <f t="shared" si="202"/>
        <v/>
      </c>
      <c r="X2151" s="660" t="str">
        <f t="shared" si="203"/>
        <v/>
      </c>
      <c r="Y2151" s="660" t="str">
        <f t="shared" si="204"/>
        <v/>
      </c>
    </row>
    <row r="2152" spans="1:25" ht="16" x14ac:dyDescent="0.2">
      <c r="A2152" s="679"/>
      <c r="B2152" s="679"/>
      <c r="C2152" s="679"/>
      <c r="D2152" s="679"/>
      <c r="E2152" s="665"/>
      <c r="F2152" s="665"/>
      <c r="S2152" s="660"/>
      <c r="T2152" s="660" t="str">
        <f t="shared" si="199"/>
        <v/>
      </c>
      <c r="U2152" s="660" t="str">
        <f t="shared" si="200"/>
        <v/>
      </c>
      <c r="V2152" s="660" t="str">
        <f t="shared" si="201"/>
        <v/>
      </c>
      <c r="W2152" s="660" t="str">
        <f t="shared" si="202"/>
        <v/>
      </c>
      <c r="X2152" s="660" t="str">
        <f t="shared" si="203"/>
        <v/>
      </c>
      <c r="Y2152" s="660" t="str">
        <f t="shared" si="204"/>
        <v/>
      </c>
    </row>
    <row r="2153" spans="1:25" ht="16" x14ac:dyDescent="0.2">
      <c r="A2153" s="679"/>
      <c r="B2153" s="679"/>
      <c r="C2153" s="679"/>
      <c r="D2153" s="679"/>
      <c r="E2153" s="665"/>
      <c r="F2153" s="665"/>
      <c r="S2153" s="660"/>
      <c r="T2153" s="660" t="str">
        <f t="shared" si="199"/>
        <v/>
      </c>
      <c r="U2153" s="660" t="str">
        <f t="shared" si="200"/>
        <v/>
      </c>
      <c r="V2153" s="660" t="str">
        <f t="shared" si="201"/>
        <v/>
      </c>
      <c r="W2153" s="660" t="str">
        <f t="shared" si="202"/>
        <v/>
      </c>
      <c r="X2153" s="660" t="str">
        <f t="shared" si="203"/>
        <v/>
      </c>
      <c r="Y2153" s="660" t="str">
        <f t="shared" si="204"/>
        <v/>
      </c>
    </row>
    <row r="2154" spans="1:25" ht="16" x14ac:dyDescent="0.2">
      <c r="A2154" s="679"/>
      <c r="B2154" s="679"/>
      <c r="C2154" s="679"/>
      <c r="D2154" s="679"/>
      <c r="E2154" s="665"/>
      <c r="F2154" s="665"/>
      <c r="S2154" s="660"/>
      <c r="T2154" s="660" t="str">
        <f t="shared" si="199"/>
        <v/>
      </c>
      <c r="U2154" s="660" t="str">
        <f t="shared" si="200"/>
        <v/>
      </c>
      <c r="V2154" s="660" t="str">
        <f t="shared" si="201"/>
        <v/>
      </c>
      <c r="W2154" s="660" t="str">
        <f t="shared" si="202"/>
        <v/>
      </c>
      <c r="X2154" s="660" t="str">
        <f t="shared" si="203"/>
        <v/>
      </c>
      <c r="Y2154" s="660" t="str">
        <f t="shared" si="204"/>
        <v/>
      </c>
    </row>
    <row r="2155" spans="1:25" ht="16" x14ac:dyDescent="0.2">
      <c r="A2155" s="679"/>
      <c r="B2155" s="679"/>
      <c r="C2155" s="679"/>
      <c r="D2155" s="679"/>
      <c r="E2155" s="665"/>
      <c r="F2155" s="665"/>
      <c r="S2155" s="660"/>
      <c r="T2155" s="660" t="str">
        <f t="shared" si="199"/>
        <v/>
      </c>
      <c r="U2155" s="660" t="str">
        <f t="shared" si="200"/>
        <v/>
      </c>
      <c r="V2155" s="660" t="str">
        <f t="shared" si="201"/>
        <v/>
      </c>
      <c r="W2155" s="660" t="str">
        <f t="shared" si="202"/>
        <v/>
      </c>
      <c r="X2155" s="660" t="str">
        <f t="shared" si="203"/>
        <v/>
      </c>
      <c r="Y2155" s="660" t="str">
        <f t="shared" si="204"/>
        <v/>
      </c>
    </row>
    <row r="2156" spans="1:25" ht="16" x14ac:dyDescent="0.2">
      <c r="A2156" s="679"/>
      <c r="B2156" s="679"/>
      <c r="C2156" s="679"/>
      <c r="D2156" s="679"/>
      <c r="E2156" s="665"/>
      <c r="F2156" s="665"/>
      <c r="S2156" s="660"/>
      <c r="T2156" s="660" t="str">
        <f t="shared" si="199"/>
        <v/>
      </c>
      <c r="U2156" s="660" t="str">
        <f t="shared" si="200"/>
        <v/>
      </c>
      <c r="V2156" s="660" t="str">
        <f t="shared" si="201"/>
        <v/>
      </c>
      <c r="W2156" s="660" t="str">
        <f t="shared" si="202"/>
        <v/>
      </c>
      <c r="X2156" s="660" t="str">
        <f t="shared" si="203"/>
        <v/>
      </c>
      <c r="Y2156" s="660" t="str">
        <f t="shared" si="204"/>
        <v/>
      </c>
    </row>
    <row r="2157" spans="1:25" ht="16" x14ac:dyDescent="0.2">
      <c r="A2157" s="679"/>
      <c r="B2157" s="679"/>
      <c r="C2157" s="679"/>
      <c r="D2157" s="679"/>
      <c r="E2157" s="665"/>
      <c r="F2157" s="665"/>
      <c r="S2157" s="660"/>
      <c r="T2157" s="660" t="str">
        <f t="shared" si="199"/>
        <v/>
      </c>
      <c r="U2157" s="660" t="str">
        <f t="shared" si="200"/>
        <v/>
      </c>
      <c r="V2157" s="660" t="str">
        <f t="shared" si="201"/>
        <v/>
      </c>
      <c r="W2157" s="660" t="str">
        <f t="shared" si="202"/>
        <v/>
      </c>
      <c r="X2157" s="660" t="str">
        <f t="shared" si="203"/>
        <v/>
      </c>
      <c r="Y2157" s="660" t="str">
        <f t="shared" si="204"/>
        <v/>
      </c>
    </row>
    <row r="2158" spans="1:25" ht="16" x14ac:dyDescent="0.2">
      <c r="A2158" s="679"/>
      <c r="B2158" s="679"/>
      <c r="C2158" s="679"/>
      <c r="D2158" s="679"/>
      <c r="E2158" s="665"/>
      <c r="F2158" s="665"/>
      <c r="S2158" s="660"/>
      <c r="T2158" s="660" t="str">
        <f t="shared" si="199"/>
        <v/>
      </c>
      <c r="U2158" s="660" t="str">
        <f t="shared" si="200"/>
        <v/>
      </c>
      <c r="V2158" s="660" t="str">
        <f t="shared" si="201"/>
        <v/>
      </c>
      <c r="W2158" s="660" t="str">
        <f t="shared" si="202"/>
        <v/>
      </c>
      <c r="X2158" s="660" t="str">
        <f t="shared" si="203"/>
        <v/>
      </c>
      <c r="Y2158" s="660" t="str">
        <f t="shared" si="204"/>
        <v/>
      </c>
    </row>
    <row r="2159" spans="1:25" ht="16" x14ac:dyDescent="0.2">
      <c r="A2159" s="679"/>
      <c r="B2159" s="679"/>
      <c r="C2159" s="679"/>
      <c r="D2159" s="679"/>
      <c r="E2159" s="665"/>
      <c r="F2159" s="665"/>
      <c r="S2159" s="660"/>
      <c r="T2159" s="660" t="str">
        <f t="shared" si="199"/>
        <v/>
      </c>
      <c r="U2159" s="660" t="str">
        <f t="shared" si="200"/>
        <v/>
      </c>
      <c r="V2159" s="660" t="str">
        <f t="shared" si="201"/>
        <v/>
      </c>
      <c r="W2159" s="660" t="str">
        <f t="shared" si="202"/>
        <v/>
      </c>
      <c r="X2159" s="660" t="str">
        <f t="shared" si="203"/>
        <v/>
      </c>
      <c r="Y2159" s="660" t="str">
        <f t="shared" si="204"/>
        <v/>
      </c>
    </row>
    <row r="2160" spans="1:25" ht="16" x14ac:dyDescent="0.2">
      <c r="A2160" s="679"/>
      <c r="B2160" s="679"/>
      <c r="C2160" s="679"/>
      <c r="D2160" s="679"/>
      <c r="E2160" s="665"/>
      <c r="F2160" s="665"/>
      <c r="S2160" s="660"/>
      <c r="T2160" s="660" t="str">
        <f t="shared" si="199"/>
        <v/>
      </c>
      <c r="U2160" s="660" t="str">
        <f t="shared" si="200"/>
        <v/>
      </c>
      <c r="V2160" s="660" t="str">
        <f t="shared" si="201"/>
        <v/>
      </c>
      <c r="W2160" s="660" t="str">
        <f t="shared" si="202"/>
        <v/>
      </c>
      <c r="X2160" s="660" t="str">
        <f t="shared" si="203"/>
        <v/>
      </c>
      <c r="Y2160" s="660" t="str">
        <f t="shared" si="204"/>
        <v/>
      </c>
    </row>
    <row r="2161" spans="1:25" ht="16" x14ac:dyDescent="0.2">
      <c r="A2161" s="679"/>
      <c r="B2161" s="679"/>
      <c r="C2161" s="679"/>
      <c r="D2161" s="679"/>
      <c r="E2161" s="665"/>
      <c r="F2161" s="665"/>
      <c r="S2161" s="660"/>
      <c r="T2161" s="660" t="str">
        <f t="shared" si="199"/>
        <v/>
      </c>
      <c r="U2161" s="660" t="str">
        <f t="shared" si="200"/>
        <v/>
      </c>
      <c r="V2161" s="660" t="str">
        <f t="shared" si="201"/>
        <v/>
      </c>
      <c r="W2161" s="660" t="str">
        <f t="shared" si="202"/>
        <v/>
      </c>
      <c r="X2161" s="660" t="str">
        <f t="shared" si="203"/>
        <v/>
      </c>
      <c r="Y2161" s="660" t="str">
        <f t="shared" si="204"/>
        <v/>
      </c>
    </row>
    <row r="2162" spans="1:25" ht="16" x14ac:dyDescent="0.2">
      <c r="A2162" s="679"/>
      <c r="B2162" s="679"/>
      <c r="C2162" s="679"/>
      <c r="D2162" s="679"/>
      <c r="E2162" s="665"/>
      <c r="F2162" s="665"/>
      <c r="S2162" s="660"/>
      <c r="T2162" s="660" t="str">
        <f t="shared" si="199"/>
        <v/>
      </c>
      <c r="U2162" s="660" t="str">
        <f t="shared" si="200"/>
        <v/>
      </c>
      <c r="V2162" s="660" t="str">
        <f t="shared" si="201"/>
        <v/>
      </c>
      <c r="W2162" s="660" t="str">
        <f t="shared" si="202"/>
        <v/>
      </c>
      <c r="X2162" s="660" t="str">
        <f t="shared" si="203"/>
        <v/>
      </c>
      <c r="Y2162" s="660" t="str">
        <f t="shared" si="204"/>
        <v/>
      </c>
    </row>
    <row r="2163" spans="1:25" ht="16" x14ac:dyDescent="0.2">
      <c r="A2163" s="679"/>
      <c r="B2163" s="679"/>
      <c r="C2163" s="679"/>
      <c r="D2163" s="679"/>
      <c r="E2163" s="665"/>
      <c r="F2163" s="665"/>
      <c r="S2163" s="660"/>
      <c r="T2163" s="660" t="str">
        <f t="shared" si="199"/>
        <v/>
      </c>
      <c r="U2163" s="660" t="str">
        <f t="shared" si="200"/>
        <v/>
      </c>
      <c r="V2163" s="660" t="str">
        <f t="shared" si="201"/>
        <v/>
      </c>
      <c r="W2163" s="660" t="str">
        <f t="shared" si="202"/>
        <v/>
      </c>
      <c r="X2163" s="660" t="str">
        <f t="shared" si="203"/>
        <v/>
      </c>
      <c r="Y2163" s="660" t="str">
        <f t="shared" si="204"/>
        <v/>
      </c>
    </row>
    <row r="2164" spans="1:25" ht="16" x14ac:dyDescent="0.2">
      <c r="A2164" s="679"/>
      <c r="B2164" s="679"/>
      <c r="C2164" s="679"/>
      <c r="D2164" s="679"/>
      <c r="E2164" s="665"/>
      <c r="F2164" s="665"/>
      <c r="S2164" s="660"/>
      <c r="T2164" s="660" t="str">
        <f t="shared" si="199"/>
        <v/>
      </c>
      <c r="U2164" s="660" t="str">
        <f t="shared" si="200"/>
        <v/>
      </c>
      <c r="V2164" s="660" t="str">
        <f t="shared" si="201"/>
        <v/>
      </c>
      <c r="W2164" s="660" t="str">
        <f t="shared" si="202"/>
        <v/>
      </c>
      <c r="X2164" s="660" t="str">
        <f t="shared" si="203"/>
        <v/>
      </c>
      <c r="Y2164" s="660" t="str">
        <f t="shared" si="204"/>
        <v/>
      </c>
    </row>
    <row r="2165" spans="1:25" ht="16" x14ac:dyDescent="0.2">
      <c r="A2165" s="679"/>
      <c r="B2165" s="679"/>
      <c r="C2165" s="679"/>
      <c r="D2165" s="679"/>
      <c r="E2165" s="665"/>
      <c r="F2165" s="665"/>
      <c r="S2165" s="660"/>
      <c r="T2165" s="660" t="str">
        <f t="shared" si="199"/>
        <v/>
      </c>
      <c r="U2165" s="660" t="str">
        <f t="shared" si="200"/>
        <v/>
      </c>
      <c r="V2165" s="660" t="str">
        <f t="shared" si="201"/>
        <v/>
      </c>
      <c r="W2165" s="660" t="str">
        <f t="shared" si="202"/>
        <v/>
      </c>
      <c r="X2165" s="660" t="str">
        <f t="shared" si="203"/>
        <v/>
      </c>
      <c r="Y2165" s="660" t="str">
        <f t="shared" si="204"/>
        <v/>
      </c>
    </row>
    <row r="2166" spans="1:25" ht="16" x14ac:dyDescent="0.2">
      <c r="A2166" s="679"/>
      <c r="B2166" s="679"/>
      <c r="C2166" s="679"/>
      <c r="D2166" s="679"/>
      <c r="E2166" s="665"/>
      <c r="F2166" s="665"/>
      <c r="S2166" s="660"/>
      <c r="T2166" s="660" t="str">
        <f t="shared" si="199"/>
        <v/>
      </c>
      <c r="U2166" s="660" t="str">
        <f t="shared" si="200"/>
        <v/>
      </c>
      <c r="V2166" s="660" t="str">
        <f t="shared" si="201"/>
        <v/>
      </c>
      <c r="W2166" s="660" t="str">
        <f t="shared" si="202"/>
        <v/>
      </c>
      <c r="X2166" s="660" t="str">
        <f t="shared" si="203"/>
        <v/>
      </c>
      <c r="Y2166" s="660" t="str">
        <f t="shared" si="204"/>
        <v/>
      </c>
    </row>
    <row r="2167" spans="1:25" ht="16" x14ac:dyDescent="0.2">
      <c r="A2167" s="679"/>
      <c r="B2167" s="679"/>
      <c r="C2167" s="679"/>
      <c r="D2167" s="679"/>
      <c r="E2167" s="665"/>
      <c r="F2167" s="665"/>
      <c r="S2167" s="660"/>
      <c r="T2167" s="660" t="str">
        <f t="shared" si="199"/>
        <v/>
      </c>
      <c r="U2167" s="660" t="str">
        <f t="shared" si="200"/>
        <v/>
      </c>
      <c r="V2167" s="660" t="str">
        <f t="shared" si="201"/>
        <v/>
      </c>
      <c r="W2167" s="660" t="str">
        <f t="shared" si="202"/>
        <v/>
      </c>
      <c r="X2167" s="660" t="str">
        <f t="shared" si="203"/>
        <v/>
      </c>
      <c r="Y2167" s="660" t="str">
        <f t="shared" si="204"/>
        <v/>
      </c>
    </row>
    <row r="2168" spans="1:25" ht="16" x14ac:dyDescent="0.2">
      <c r="A2168" s="679"/>
      <c r="B2168" s="679"/>
      <c r="C2168" s="679"/>
      <c r="D2168" s="679"/>
      <c r="E2168" s="665"/>
      <c r="F2168" s="665"/>
      <c r="S2168" s="660"/>
      <c r="T2168" s="660" t="str">
        <f t="shared" si="199"/>
        <v/>
      </c>
      <c r="U2168" s="660" t="str">
        <f t="shared" si="200"/>
        <v/>
      </c>
      <c r="V2168" s="660" t="str">
        <f t="shared" si="201"/>
        <v/>
      </c>
      <c r="W2168" s="660" t="str">
        <f t="shared" si="202"/>
        <v/>
      </c>
      <c r="X2168" s="660" t="str">
        <f t="shared" si="203"/>
        <v/>
      </c>
      <c r="Y2168" s="660" t="str">
        <f t="shared" si="204"/>
        <v/>
      </c>
    </row>
    <row r="2169" spans="1:25" ht="16" x14ac:dyDescent="0.2">
      <c r="A2169" s="679"/>
      <c r="B2169" s="679"/>
      <c r="C2169" s="679"/>
      <c r="D2169" s="679"/>
      <c r="E2169" s="665"/>
      <c r="F2169" s="665"/>
      <c r="S2169" s="660"/>
      <c r="T2169" s="660" t="str">
        <f t="shared" si="199"/>
        <v/>
      </c>
      <c r="U2169" s="660" t="str">
        <f t="shared" si="200"/>
        <v/>
      </c>
      <c r="V2169" s="660" t="str">
        <f t="shared" si="201"/>
        <v/>
      </c>
      <c r="W2169" s="660" t="str">
        <f t="shared" si="202"/>
        <v/>
      </c>
      <c r="X2169" s="660" t="str">
        <f t="shared" si="203"/>
        <v/>
      </c>
      <c r="Y2169" s="660" t="str">
        <f t="shared" si="204"/>
        <v/>
      </c>
    </row>
    <row r="2170" spans="1:25" ht="16" x14ac:dyDescent="0.2">
      <c r="A2170" s="679"/>
      <c r="B2170" s="679"/>
      <c r="C2170" s="679"/>
      <c r="D2170" s="679"/>
      <c r="E2170" s="665"/>
      <c r="F2170" s="665"/>
      <c r="S2170" s="660"/>
      <c r="T2170" s="660" t="str">
        <f t="shared" si="199"/>
        <v/>
      </c>
      <c r="U2170" s="660" t="str">
        <f t="shared" si="200"/>
        <v/>
      </c>
      <c r="V2170" s="660" t="str">
        <f t="shared" si="201"/>
        <v/>
      </c>
      <c r="W2170" s="660" t="str">
        <f t="shared" si="202"/>
        <v/>
      </c>
      <c r="X2170" s="660" t="str">
        <f t="shared" si="203"/>
        <v/>
      </c>
      <c r="Y2170" s="660" t="str">
        <f t="shared" si="204"/>
        <v/>
      </c>
    </row>
    <row r="2171" spans="1:25" ht="16" x14ac:dyDescent="0.2">
      <c r="A2171" s="679"/>
      <c r="B2171" s="679"/>
      <c r="C2171" s="679"/>
      <c r="D2171" s="679"/>
      <c r="E2171" s="665"/>
      <c r="F2171" s="665"/>
      <c r="S2171" s="660"/>
      <c r="T2171" s="660" t="str">
        <f t="shared" si="199"/>
        <v/>
      </c>
      <c r="U2171" s="660" t="str">
        <f t="shared" si="200"/>
        <v/>
      </c>
      <c r="V2171" s="660" t="str">
        <f t="shared" si="201"/>
        <v/>
      </c>
      <c r="W2171" s="660" t="str">
        <f t="shared" si="202"/>
        <v/>
      </c>
      <c r="X2171" s="660" t="str">
        <f t="shared" si="203"/>
        <v/>
      </c>
      <c r="Y2171" s="660" t="str">
        <f t="shared" si="204"/>
        <v/>
      </c>
    </row>
    <row r="2172" spans="1:25" ht="16" x14ac:dyDescent="0.2">
      <c r="A2172" s="679"/>
      <c r="B2172" s="679"/>
      <c r="C2172" s="679"/>
      <c r="D2172" s="679"/>
      <c r="E2172" s="665"/>
      <c r="F2172" s="665"/>
      <c r="S2172" s="660"/>
      <c r="T2172" s="660" t="str">
        <f t="shared" si="199"/>
        <v/>
      </c>
      <c r="U2172" s="660" t="str">
        <f t="shared" si="200"/>
        <v/>
      </c>
      <c r="V2172" s="660" t="str">
        <f t="shared" si="201"/>
        <v/>
      </c>
      <c r="W2172" s="660" t="str">
        <f t="shared" si="202"/>
        <v/>
      </c>
      <c r="X2172" s="660" t="str">
        <f t="shared" si="203"/>
        <v/>
      </c>
      <c r="Y2172" s="660" t="str">
        <f t="shared" si="204"/>
        <v/>
      </c>
    </row>
    <row r="2173" spans="1:25" ht="16" x14ac:dyDescent="0.2">
      <c r="A2173" s="679"/>
      <c r="B2173" s="679"/>
      <c r="C2173" s="679"/>
      <c r="D2173" s="679"/>
      <c r="E2173" s="665"/>
      <c r="F2173" s="665"/>
      <c r="S2173" s="660"/>
      <c r="T2173" s="660" t="str">
        <f t="shared" si="199"/>
        <v/>
      </c>
      <c r="U2173" s="660" t="str">
        <f t="shared" si="200"/>
        <v/>
      </c>
      <c r="V2173" s="660" t="str">
        <f t="shared" si="201"/>
        <v/>
      </c>
      <c r="W2173" s="660" t="str">
        <f t="shared" si="202"/>
        <v/>
      </c>
      <c r="X2173" s="660" t="str">
        <f t="shared" si="203"/>
        <v/>
      </c>
      <c r="Y2173" s="660" t="str">
        <f t="shared" si="204"/>
        <v/>
      </c>
    </row>
    <row r="2174" spans="1:25" ht="16" x14ac:dyDescent="0.2">
      <c r="A2174" s="679"/>
      <c r="B2174" s="679"/>
      <c r="C2174" s="679"/>
      <c r="D2174" s="679"/>
      <c r="E2174" s="665"/>
      <c r="F2174" s="665"/>
      <c r="S2174" s="660"/>
      <c r="T2174" s="660" t="str">
        <f t="shared" si="199"/>
        <v/>
      </c>
      <c r="U2174" s="660" t="str">
        <f t="shared" si="200"/>
        <v/>
      </c>
      <c r="V2174" s="660" t="str">
        <f t="shared" si="201"/>
        <v/>
      </c>
      <c r="W2174" s="660" t="str">
        <f t="shared" si="202"/>
        <v/>
      </c>
      <c r="X2174" s="660" t="str">
        <f t="shared" si="203"/>
        <v/>
      </c>
      <c r="Y2174" s="660" t="str">
        <f t="shared" si="204"/>
        <v/>
      </c>
    </row>
    <row r="2175" spans="1:25" ht="16" x14ac:dyDescent="0.2">
      <c r="A2175" s="679"/>
      <c r="B2175" s="679"/>
      <c r="C2175" s="679"/>
      <c r="D2175" s="679"/>
      <c r="E2175" s="665"/>
      <c r="F2175" s="665"/>
      <c r="S2175" s="660"/>
      <c r="T2175" s="660" t="str">
        <f t="shared" si="199"/>
        <v/>
      </c>
      <c r="U2175" s="660" t="str">
        <f t="shared" si="200"/>
        <v/>
      </c>
      <c r="V2175" s="660" t="str">
        <f t="shared" si="201"/>
        <v/>
      </c>
      <c r="W2175" s="660" t="str">
        <f t="shared" si="202"/>
        <v/>
      </c>
      <c r="X2175" s="660" t="str">
        <f t="shared" si="203"/>
        <v/>
      </c>
      <c r="Y2175" s="660" t="str">
        <f t="shared" si="204"/>
        <v/>
      </c>
    </row>
    <row r="2176" spans="1:25" ht="16" x14ac:dyDescent="0.2">
      <c r="A2176" s="679"/>
      <c r="B2176" s="679"/>
      <c r="C2176" s="679"/>
      <c r="D2176" s="679"/>
      <c r="E2176" s="665"/>
      <c r="F2176" s="665"/>
      <c r="S2176" s="660"/>
      <c r="T2176" s="660" t="str">
        <f t="shared" si="199"/>
        <v/>
      </c>
      <c r="U2176" s="660" t="str">
        <f t="shared" si="200"/>
        <v/>
      </c>
      <c r="V2176" s="660" t="str">
        <f t="shared" si="201"/>
        <v/>
      </c>
      <c r="W2176" s="660" t="str">
        <f t="shared" si="202"/>
        <v/>
      </c>
      <c r="X2176" s="660" t="str">
        <f t="shared" si="203"/>
        <v/>
      </c>
      <c r="Y2176" s="660" t="str">
        <f t="shared" si="204"/>
        <v/>
      </c>
    </row>
    <row r="2177" spans="1:25" ht="16" x14ac:dyDescent="0.2">
      <c r="A2177" s="679"/>
      <c r="B2177" s="679"/>
      <c r="C2177" s="679"/>
      <c r="D2177" s="679"/>
      <c r="E2177" s="665"/>
      <c r="F2177" s="665"/>
      <c r="S2177" s="660"/>
      <c r="T2177" s="660" t="str">
        <f t="shared" si="199"/>
        <v/>
      </c>
      <c r="U2177" s="660" t="str">
        <f t="shared" si="200"/>
        <v/>
      </c>
      <c r="V2177" s="660" t="str">
        <f t="shared" si="201"/>
        <v/>
      </c>
      <c r="W2177" s="660" t="str">
        <f t="shared" si="202"/>
        <v/>
      </c>
      <c r="X2177" s="660" t="str">
        <f t="shared" si="203"/>
        <v/>
      </c>
      <c r="Y2177" s="660" t="str">
        <f t="shared" si="204"/>
        <v/>
      </c>
    </row>
    <row r="2178" spans="1:25" ht="16" x14ac:dyDescent="0.2">
      <c r="A2178" s="679"/>
      <c r="B2178" s="679"/>
      <c r="C2178" s="679"/>
      <c r="D2178" s="679"/>
      <c r="E2178" s="665"/>
      <c r="F2178" s="665"/>
      <c r="S2178" s="660"/>
      <c r="T2178" s="660" t="str">
        <f t="shared" si="199"/>
        <v/>
      </c>
      <c r="U2178" s="660" t="str">
        <f t="shared" si="200"/>
        <v/>
      </c>
      <c r="V2178" s="660" t="str">
        <f t="shared" si="201"/>
        <v/>
      </c>
      <c r="W2178" s="660" t="str">
        <f t="shared" si="202"/>
        <v/>
      </c>
      <c r="X2178" s="660" t="str">
        <f t="shared" si="203"/>
        <v/>
      </c>
      <c r="Y2178" s="660" t="str">
        <f t="shared" si="204"/>
        <v/>
      </c>
    </row>
    <row r="2179" spans="1:25" ht="16" x14ac:dyDescent="0.2">
      <c r="A2179" s="679"/>
      <c r="B2179" s="679"/>
      <c r="C2179" s="679"/>
      <c r="D2179" s="679"/>
      <c r="E2179" s="665"/>
      <c r="F2179" s="665"/>
      <c r="S2179" s="660"/>
      <c r="T2179" s="660" t="str">
        <f t="shared" si="199"/>
        <v/>
      </c>
      <c r="U2179" s="660" t="str">
        <f t="shared" si="200"/>
        <v/>
      </c>
      <c r="V2179" s="660" t="str">
        <f t="shared" si="201"/>
        <v/>
      </c>
      <c r="W2179" s="660" t="str">
        <f t="shared" si="202"/>
        <v/>
      </c>
      <c r="X2179" s="660" t="str">
        <f t="shared" si="203"/>
        <v/>
      </c>
      <c r="Y2179" s="660" t="str">
        <f t="shared" si="204"/>
        <v/>
      </c>
    </row>
    <row r="2180" spans="1:25" ht="16" x14ac:dyDescent="0.2">
      <c r="A2180" s="679"/>
      <c r="B2180" s="679"/>
      <c r="C2180" s="679"/>
      <c r="D2180" s="679"/>
      <c r="E2180" s="665"/>
      <c r="F2180" s="665"/>
      <c r="S2180" s="660"/>
      <c r="T2180" s="660" t="str">
        <f t="shared" ref="T2180:T2243" si="205">IF(LEN($A2180)&gt;=2,LEFT($A2180,6),"")</f>
        <v/>
      </c>
      <c r="U2180" s="660" t="str">
        <f t="shared" ref="U2180:U2243" si="206">IF(LEN($A2180)&gt;=2,LEFT($A2180,5),"")</f>
        <v/>
      </c>
      <c r="V2180" s="660" t="str">
        <f t="shared" ref="V2180:V2243" si="207">IF(LEN($A2180)&gt;=2,LEFT($A2180,4),"")</f>
        <v/>
      </c>
      <c r="W2180" s="660" t="str">
        <f t="shared" ref="W2180:W2243" si="208">IF(LEN($A2180)&gt;=2,LEFT($A2180,3),"")</f>
        <v/>
      </c>
      <c r="X2180" s="660" t="str">
        <f t="shared" ref="X2180:X2243" si="209">IF(LEN($A2180)&gt;=2,LEFT($A2180,2),"")</f>
        <v/>
      </c>
      <c r="Y2180" s="660" t="str">
        <f t="shared" ref="Y2180:Y2243" si="210">IF(LEN($A2180)&gt;=2,LEFT($A2180,1),"")</f>
        <v/>
      </c>
    </row>
    <row r="2181" spans="1:25" ht="16" x14ac:dyDescent="0.2">
      <c r="A2181" s="679"/>
      <c r="B2181" s="679"/>
      <c r="C2181" s="679"/>
      <c r="D2181" s="679"/>
      <c r="E2181" s="665"/>
      <c r="F2181" s="665"/>
      <c r="S2181" s="660"/>
      <c r="T2181" s="660" t="str">
        <f t="shared" si="205"/>
        <v/>
      </c>
      <c r="U2181" s="660" t="str">
        <f t="shared" si="206"/>
        <v/>
      </c>
      <c r="V2181" s="660" t="str">
        <f t="shared" si="207"/>
        <v/>
      </c>
      <c r="W2181" s="660" t="str">
        <f t="shared" si="208"/>
        <v/>
      </c>
      <c r="X2181" s="660" t="str">
        <f t="shared" si="209"/>
        <v/>
      </c>
      <c r="Y2181" s="660" t="str">
        <f t="shared" si="210"/>
        <v/>
      </c>
    </row>
    <row r="2182" spans="1:25" ht="16" x14ac:dyDescent="0.2">
      <c r="A2182" s="679"/>
      <c r="B2182" s="679"/>
      <c r="C2182" s="679"/>
      <c r="D2182" s="679"/>
      <c r="E2182" s="665"/>
      <c r="F2182" s="665"/>
      <c r="S2182" s="660"/>
      <c r="T2182" s="660" t="str">
        <f t="shared" si="205"/>
        <v/>
      </c>
      <c r="U2182" s="660" t="str">
        <f t="shared" si="206"/>
        <v/>
      </c>
      <c r="V2182" s="660" t="str">
        <f t="shared" si="207"/>
        <v/>
      </c>
      <c r="W2182" s="660" t="str">
        <f t="shared" si="208"/>
        <v/>
      </c>
      <c r="X2182" s="660" t="str">
        <f t="shared" si="209"/>
        <v/>
      </c>
      <c r="Y2182" s="660" t="str">
        <f t="shared" si="210"/>
        <v/>
      </c>
    </row>
    <row r="2183" spans="1:25" ht="16" x14ac:dyDescent="0.2">
      <c r="A2183" s="679"/>
      <c r="B2183" s="679"/>
      <c r="C2183" s="679"/>
      <c r="D2183" s="679"/>
      <c r="E2183" s="665"/>
      <c r="F2183" s="665"/>
      <c r="S2183" s="660"/>
      <c r="T2183" s="660" t="str">
        <f t="shared" si="205"/>
        <v/>
      </c>
      <c r="U2183" s="660" t="str">
        <f t="shared" si="206"/>
        <v/>
      </c>
      <c r="V2183" s="660" t="str">
        <f t="shared" si="207"/>
        <v/>
      </c>
      <c r="W2183" s="660" t="str">
        <f t="shared" si="208"/>
        <v/>
      </c>
      <c r="X2183" s="660" t="str">
        <f t="shared" si="209"/>
        <v/>
      </c>
      <c r="Y2183" s="660" t="str">
        <f t="shared" si="210"/>
        <v/>
      </c>
    </row>
    <row r="2184" spans="1:25" ht="16" x14ac:dyDescent="0.2">
      <c r="A2184" s="679"/>
      <c r="B2184" s="679"/>
      <c r="C2184" s="679"/>
      <c r="D2184" s="679"/>
      <c r="E2184" s="665"/>
      <c r="F2184" s="665"/>
      <c r="S2184" s="660"/>
      <c r="T2184" s="660" t="str">
        <f t="shared" si="205"/>
        <v/>
      </c>
      <c r="U2184" s="660" t="str">
        <f t="shared" si="206"/>
        <v/>
      </c>
      <c r="V2184" s="660" t="str">
        <f t="shared" si="207"/>
        <v/>
      </c>
      <c r="W2184" s="660" t="str">
        <f t="shared" si="208"/>
        <v/>
      </c>
      <c r="X2184" s="660" t="str">
        <f t="shared" si="209"/>
        <v/>
      </c>
      <c r="Y2184" s="660" t="str">
        <f t="shared" si="210"/>
        <v/>
      </c>
    </row>
    <row r="2185" spans="1:25" ht="16" x14ac:dyDescent="0.2">
      <c r="A2185" s="679"/>
      <c r="B2185" s="679"/>
      <c r="C2185" s="679"/>
      <c r="D2185" s="679"/>
      <c r="E2185" s="665"/>
      <c r="F2185" s="665"/>
      <c r="S2185" s="660"/>
      <c r="T2185" s="660" t="str">
        <f t="shared" si="205"/>
        <v/>
      </c>
      <c r="U2185" s="660" t="str">
        <f t="shared" si="206"/>
        <v/>
      </c>
      <c r="V2185" s="660" t="str">
        <f t="shared" si="207"/>
        <v/>
      </c>
      <c r="W2185" s="660" t="str">
        <f t="shared" si="208"/>
        <v/>
      </c>
      <c r="X2185" s="660" t="str">
        <f t="shared" si="209"/>
        <v/>
      </c>
      <c r="Y2185" s="660" t="str">
        <f t="shared" si="210"/>
        <v/>
      </c>
    </row>
    <row r="2186" spans="1:25" ht="16" x14ac:dyDescent="0.2">
      <c r="A2186" s="679"/>
      <c r="B2186" s="679"/>
      <c r="C2186" s="679"/>
      <c r="D2186" s="679"/>
      <c r="E2186" s="665"/>
      <c r="F2186" s="665"/>
      <c r="S2186" s="660"/>
      <c r="T2186" s="660" t="str">
        <f t="shared" si="205"/>
        <v/>
      </c>
      <c r="U2186" s="660" t="str">
        <f t="shared" si="206"/>
        <v/>
      </c>
      <c r="V2186" s="660" t="str">
        <f t="shared" si="207"/>
        <v/>
      </c>
      <c r="W2186" s="660" t="str">
        <f t="shared" si="208"/>
        <v/>
      </c>
      <c r="X2186" s="660" t="str">
        <f t="shared" si="209"/>
        <v/>
      </c>
      <c r="Y2186" s="660" t="str">
        <f t="shared" si="210"/>
        <v/>
      </c>
    </row>
    <row r="2187" spans="1:25" ht="16" x14ac:dyDescent="0.2">
      <c r="A2187" s="679"/>
      <c r="B2187" s="679"/>
      <c r="C2187" s="679"/>
      <c r="D2187" s="679"/>
      <c r="E2187" s="665"/>
      <c r="F2187" s="665"/>
      <c r="S2187" s="660"/>
      <c r="T2187" s="660" t="str">
        <f t="shared" si="205"/>
        <v/>
      </c>
      <c r="U2187" s="660" t="str">
        <f t="shared" si="206"/>
        <v/>
      </c>
      <c r="V2187" s="660" t="str">
        <f t="shared" si="207"/>
        <v/>
      </c>
      <c r="W2187" s="660" t="str">
        <f t="shared" si="208"/>
        <v/>
      </c>
      <c r="X2187" s="660" t="str">
        <f t="shared" si="209"/>
        <v/>
      </c>
      <c r="Y2187" s="660" t="str">
        <f t="shared" si="210"/>
        <v/>
      </c>
    </row>
    <row r="2188" spans="1:25" ht="16" x14ac:dyDescent="0.2">
      <c r="A2188" s="679"/>
      <c r="B2188" s="679"/>
      <c r="C2188" s="679"/>
      <c r="D2188" s="679"/>
      <c r="E2188" s="665"/>
      <c r="F2188" s="665"/>
      <c r="S2188" s="660"/>
      <c r="T2188" s="660" t="str">
        <f t="shared" si="205"/>
        <v/>
      </c>
      <c r="U2188" s="660" t="str">
        <f t="shared" si="206"/>
        <v/>
      </c>
      <c r="V2188" s="660" t="str">
        <f t="shared" si="207"/>
        <v/>
      </c>
      <c r="W2188" s="660" t="str">
        <f t="shared" si="208"/>
        <v/>
      </c>
      <c r="X2188" s="660" t="str">
        <f t="shared" si="209"/>
        <v/>
      </c>
      <c r="Y2188" s="660" t="str">
        <f t="shared" si="210"/>
        <v/>
      </c>
    </row>
    <row r="2189" spans="1:25" ht="16" x14ac:dyDescent="0.2">
      <c r="A2189" s="679"/>
      <c r="B2189" s="679"/>
      <c r="C2189" s="679"/>
      <c r="D2189" s="679"/>
      <c r="E2189" s="665"/>
      <c r="F2189" s="665"/>
      <c r="S2189" s="660"/>
      <c r="T2189" s="660" t="str">
        <f t="shared" si="205"/>
        <v/>
      </c>
      <c r="U2189" s="660" t="str">
        <f t="shared" si="206"/>
        <v/>
      </c>
      <c r="V2189" s="660" t="str">
        <f t="shared" si="207"/>
        <v/>
      </c>
      <c r="W2189" s="660" t="str">
        <f t="shared" si="208"/>
        <v/>
      </c>
      <c r="X2189" s="660" t="str">
        <f t="shared" si="209"/>
        <v/>
      </c>
      <c r="Y2189" s="660" t="str">
        <f t="shared" si="210"/>
        <v/>
      </c>
    </row>
    <row r="2190" spans="1:25" ht="16" x14ac:dyDescent="0.2">
      <c r="A2190" s="679"/>
      <c r="B2190" s="679"/>
      <c r="C2190" s="679"/>
      <c r="D2190" s="679"/>
      <c r="E2190" s="665"/>
      <c r="F2190" s="665"/>
      <c r="S2190" s="660"/>
      <c r="T2190" s="660" t="str">
        <f t="shared" si="205"/>
        <v/>
      </c>
      <c r="U2190" s="660" t="str">
        <f t="shared" si="206"/>
        <v/>
      </c>
      <c r="V2190" s="660" t="str">
        <f t="shared" si="207"/>
        <v/>
      </c>
      <c r="W2190" s="660" t="str">
        <f t="shared" si="208"/>
        <v/>
      </c>
      <c r="X2190" s="660" t="str">
        <f t="shared" si="209"/>
        <v/>
      </c>
      <c r="Y2190" s="660" t="str">
        <f t="shared" si="210"/>
        <v/>
      </c>
    </row>
    <row r="2191" spans="1:25" ht="16" x14ac:dyDescent="0.2">
      <c r="A2191" s="679"/>
      <c r="B2191" s="679"/>
      <c r="C2191" s="679"/>
      <c r="D2191" s="679"/>
      <c r="E2191" s="665"/>
      <c r="F2191" s="665"/>
      <c r="S2191" s="660"/>
      <c r="T2191" s="660" t="str">
        <f t="shared" si="205"/>
        <v/>
      </c>
      <c r="U2191" s="660" t="str">
        <f t="shared" si="206"/>
        <v/>
      </c>
      <c r="V2191" s="660" t="str">
        <f t="shared" si="207"/>
        <v/>
      </c>
      <c r="W2191" s="660" t="str">
        <f t="shared" si="208"/>
        <v/>
      </c>
      <c r="X2191" s="660" t="str">
        <f t="shared" si="209"/>
        <v/>
      </c>
      <c r="Y2191" s="660" t="str">
        <f t="shared" si="210"/>
        <v/>
      </c>
    </row>
    <row r="2192" spans="1:25" ht="16" x14ac:dyDescent="0.2">
      <c r="A2192" s="679"/>
      <c r="B2192" s="679"/>
      <c r="C2192" s="679"/>
      <c r="D2192" s="679"/>
      <c r="E2192" s="665"/>
      <c r="F2192" s="665"/>
      <c r="S2192" s="660"/>
      <c r="T2192" s="660" t="str">
        <f t="shared" si="205"/>
        <v/>
      </c>
      <c r="U2192" s="660" t="str">
        <f t="shared" si="206"/>
        <v/>
      </c>
      <c r="V2192" s="660" t="str">
        <f t="shared" si="207"/>
        <v/>
      </c>
      <c r="W2192" s="660" t="str">
        <f t="shared" si="208"/>
        <v/>
      </c>
      <c r="X2192" s="660" t="str">
        <f t="shared" si="209"/>
        <v/>
      </c>
      <c r="Y2192" s="660" t="str">
        <f t="shared" si="210"/>
        <v/>
      </c>
    </row>
    <row r="2193" spans="1:25" ht="16" x14ac:dyDescent="0.2">
      <c r="A2193" s="679"/>
      <c r="B2193" s="679"/>
      <c r="C2193" s="679"/>
      <c r="D2193" s="679"/>
      <c r="E2193" s="665"/>
      <c r="F2193" s="665"/>
      <c r="S2193" s="660"/>
      <c r="T2193" s="660" t="str">
        <f t="shared" si="205"/>
        <v/>
      </c>
      <c r="U2193" s="660" t="str">
        <f t="shared" si="206"/>
        <v/>
      </c>
      <c r="V2193" s="660" t="str">
        <f t="shared" si="207"/>
        <v/>
      </c>
      <c r="W2193" s="660" t="str">
        <f t="shared" si="208"/>
        <v/>
      </c>
      <c r="X2193" s="660" t="str">
        <f t="shared" si="209"/>
        <v/>
      </c>
      <c r="Y2193" s="660" t="str">
        <f t="shared" si="210"/>
        <v/>
      </c>
    </row>
    <row r="2194" spans="1:25" ht="16" x14ac:dyDescent="0.2">
      <c r="A2194" s="679"/>
      <c r="B2194" s="679"/>
      <c r="C2194" s="679"/>
      <c r="D2194" s="679"/>
      <c r="E2194" s="665"/>
      <c r="F2194" s="665"/>
      <c r="S2194" s="660"/>
      <c r="T2194" s="660" t="str">
        <f t="shared" si="205"/>
        <v/>
      </c>
      <c r="U2194" s="660" t="str">
        <f t="shared" si="206"/>
        <v/>
      </c>
      <c r="V2194" s="660" t="str">
        <f t="shared" si="207"/>
        <v/>
      </c>
      <c r="W2194" s="660" t="str">
        <f t="shared" si="208"/>
        <v/>
      </c>
      <c r="X2194" s="660" t="str">
        <f t="shared" si="209"/>
        <v/>
      </c>
      <c r="Y2194" s="660" t="str">
        <f t="shared" si="210"/>
        <v/>
      </c>
    </row>
    <row r="2195" spans="1:25" ht="16" x14ac:dyDescent="0.2">
      <c r="A2195" s="679"/>
      <c r="B2195" s="679"/>
      <c r="C2195" s="679"/>
      <c r="D2195" s="679"/>
      <c r="E2195" s="665"/>
      <c r="F2195" s="665"/>
      <c r="S2195" s="660"/>
      <c r="T2195" s="660" t="str">
        <f t="shared" si="205"/>
        <v/>
      </c>
      <c r="U2195" s="660" t="str">
        <f t="shared" si="206"/>
        <v/>
      </c>
      <c r="V2195" s="660" t="str">
        <f t="shared" si="207"/>
        <v/>
      </c>
      <c r="W2195" s="660" t="str">
        <f t="shared" si="208"/>
        <v/>
      </c>
      <c r="X2195" s="660" t="str">
        <f t="shared" si="209"/>
        <v/>
      </c>
      <c r="Y2195" s="660" t="str">
        <f t="shared" si="210"/>
        <v/>
      </c>
    </row>
    <row r="2196" spans="1:25" ht="16" x14ac:dyDescent="0.2">
      <c r="A2196" s="679"/>
      <c r="B2196" s="679"/>
      <c r="C2196" s="679"/>
      <c r="D2196" s="679"/>
      <c r="E2196" s="665"/>
      <c r="F2196" s="665"/>
      <c r="S2196" s="660"/>
      <c r="T2196" s="660" t="str">
        <f t="shared" si="205"/>
        <v/>
      </c>
      <c r="U2196" s="660" t="str">
        <f t="shared" si="206"/>
        <v/>
      </c>
      <c r="V2196" s="660" t="str">
        <f t="shared" si="207"/>
        <v/>
      </c>
      <c r="W2196" s="660" t="str">
        <f t="shared" si="208"/>
        <v/>
      </c>
      <c r="X2196" s="660" t="str">
        <f t="shared" si="209"/>
        <v/>
      </c>
      <c r="Y2196" s="660" t="str">
        <f t="shared" si="210"/>
        <v/>
      </c>
    </row>
    <row r="2197" spans="1:25" ht="16" x14ac:dyDescent="0.2">
      <c r="A2197" s="679"/>
      <c r="B2197" s="679"/>
      <c r="C2197" s="679"/>
      <c r="D2197" s="679"/>
      <c r="E2197" s="665"/>
      <c r="F2197" s="665"/>
      <c r="S2197" s="660"/>
      <c r="T2197" s="660" t="str">
        <f t="shared" si="205"/>
        <v/>
      </c>
      <c r="U2197" s="660" t="str">
        <f t="shared" si="206"/>
        <v/>
      </c>
      <c r="V2197" s="660" t="str">
        <f t="shared" si="207"/>
        <v/>
      </c>
      <c r="W2197" s="660" t="str">
        <f t="shared" si="208"/>
        <v/>
      </c>
      <c r="X2197" s="660" t="str">
        <f t="shared" si="209"/>
        <v/>
      </c>
      <c r="Y2197" s="660" t="str">
        <f t="shared" si="210"/>
        <v/>
      </c>
    </row>
    <row r="2198" spans="1:25" ht="16" x14ac:dyDescent="0.2">
      <c r="A2198" s="679"/>
      <c r="B2198" s="679"/>
      <c r="C2198" s="679"/>
      <c r="D2198" s="679"/>
      <c r="E2198" s="665"/>
      <c r="F2198" s="665"/>
      <c r="S2198" s="660"/>
      <c r="T2198" s="660" t="str">
        <f t="shared" si="205"/>
        <v/>
      </c>
      <c r="U2198" s="660" t="str">
        <f t="shared" si="206"/>
        <v/>
      </c>
      <c r="V2198" s="660" t="str">
        <f t="shared" si="207"/>
        <v/>
      </c>
      <c r="W2198" s="660" t="str">
        <f t="shared" si="208"/>
        <v/>
      </c>
      <c r="X2198" s="660" t="str">
        <f t="shared" si="209"/>
        <v/>
      </c>
      <c r="Y2198" s="660" t="str">
        <f t="shared" si="210"/>
        <v/>
      </c>
    </row>
    <row r="2199" spans="1:25" ht="16" x14ac:dyDescent="0.2">
      <c r="A2199" s="679"/>
      <c r="B2199" s="679"/>
      <c r="C2199" s="679"/>
      <c r="D2199" s="679"/>
      <c r="E2199" s="665"/>
      <c r="F2199" s="665"/>
      <c r="S2199" s="660"/>
      <c r="T2199" s="660" t="str">
        <f t="shared" si="205"/>
        <v/>
      </c>
      <c r="U2199" s="660" t="str">
        <f t="shared" si="206"/>
        <v/>
      </c>
      <c r="V2199" s="660" t="str">
        <f t="shared" si="207"/>
        <v/>
      </c>
      <c r="W2199" s="660" t="str">
        <f t="shared" si="208"/>
        <v/>
      </c>
      <c r="X2199" s="660" t="str">
        <f t="shared" si="209"/>
        <v/>
      </c>
      <c r="Y2199" s="660" t="str">
        <f t="shared" si="210"/>
        <v/>
      </c>
    </row>
    <row r="2200" spans="1:25" ht="16" x14ac:dyDescent="0.2">
      <c r="A2200" s="679"/>
      <c r="B2200" s="679"/>
      <c r="C2200" s="679"/>
      <c r="D2200" s="679"/>
      <c r="E2200" s="665"/>
      <c r="F2200" s="665"/>
      <c r="S2200" s="660"/>
      <c r="T2200" s="660" t="str">
        <f t="shared" si="205"/>
        <v/>
      </c>
      <c r="U2200" s="660" t="str">
        <f t="shared" si="206"/>
        <v/>
      </c>
      <c r="V2200" s="660" t="str">
        <f t="shared" si="207"/>
        <v/>
      </c>
      <c r="W2200" s="660" t="str">
        <f t="shared" si="208"/>
        <v/>
      </c>
      <c r="X2200" s="660" t="str">
        <f t="shared" si="209"/>
        <v/>
      </c>
      <c r="Y2200" s="660" t="str">
        <f t="shared" si="210"/>
        <v/>
      </c>
    </row>
    <row r="2201" spans="1:25" ht="16" x14ac:dyDescent="0.2">
      <c r="A2201" s="679"/>
      <c r="B2201" s="679"/>
      <c r="C2201" s="679"/>
      <c r="D2201" s="679"/>
      <c r="E2201" s="665"/>
      <c r="F2201" s="665"/>
      <c r="S2201" s="660"/>
      <c r="T2201" s="660" t="str">
        <f t="shared" si="205"/>
        <v/>
      </c>
      <c r="U2201" s="660" t="str">
        <f t="shared" si="206"/>
        <v/>
      </c>
      <c r="V2201" s="660" t="str">
        <f t="shared" si="207"/>
        <v/>
      </c>
      <c r="W2201" s="660" t="str">
        <f t="shared" si="208"/>
        <v/>
      </c>
      <c r="X2201" s="660" t="str">
        <f t="shared" si="209"/>
        <v/>
      </c>
      <c r="Y2201" s="660" t="str">
        <f t="shared" si="210"/>
        <v/>
      </c>
    </row>
    <row r="2202" spans="1:25" ht="16" x14ac:dyDescent="0.2">
      <c r="A2202" s="679"/>
      <c r="B2202" s="679"/>
      <c r="C2202" s="679"/>
      <c r="D2202" s="679"/>
      <c r="E2202" s="665"/>
      <c r="F2202" s="665"/>
      <c r="S2202" s="660"/>
      <c r="T2202" s="660" t="str">
        <f t="shared" si="205"/>
        <v/>
      </c>
      <c r="U2202" s="660" t="str">
        <f t="shared" si="206"/>
        <v/>
      </c>
      <c r="V2202" s="660" t="str">
        <f t="shared" si="207"/>
        <v/>
      </c>
      <c r="W2202" s="660" t="str">
        <f t="shared" si="208"/>
        <v/>
      </c>
      <c r="X2202" s="660" t="str">
        <f t="shared" si="209"/>
        <v/>
      </c>
      <c r="Y2202" s="660" t="str">
        <f t="shared" si="210"/>
        <v/>
      </c>
    </row>
    <row r="2203" spans="1:25" ht="16" x14ac:dyDescent="0.2">
      <c r="A2203" s="679"/>
      <c r="B2203" s="679"/>
      <c r="C2203" s="679"/>
      <c r="D2203" s="679"/>
      <c r="E2203" s="665"/>
      <c r="F2203" s="665"/>
      <c r="S2203" s="660"/>
      <c r="T2203" s="660" t="str">
        <f t="shared" si="205"/>
        <v/>
      </c>
      <c r="U2203" s="660" t="str">
        <f t="shared" si="206"/>
        <v/>
      </c>
      <c r="V2203" s="660" t="str">
        <f t="shared" si="207"/>
        <v/>
      </c>
      <c r="W2203" s="660" t="str">
        <f t="shared" si="208"/>
        <v/>
      </c>
      <c r="X2203" s="660" t="str">
        <f t="shared" si="209"/>
        <v/>
      </c>
      <c r="Y2203" s="660" t="str">
        <f t="shared" si="210"/>
        <v/>
      </c>
    </row>
    <row r="2204" spans="1:25" ht="16" x14ac:dyDescent="0.2">
      <c r="A2204" s="679"/>
      <c r="B2204" s="679"/>
      <c r="C2204" s="679"/>
      <c r="D2204" s="679"/>
      <c r="E2204" s="665"/>
      <c r="F2204" s="665"/>
      <c r="S2204" s="660"/>
      <c r="T2204" s="660" t="str">
        <f t="shared" si="205"/>
        <v/>
      </c>
      <c r="U2204" s="660" t="str">
        <f t="shared" si="206"/>
        <v/>
      </c>
      <c r="V2204" s="660" t="str">
        <f t="shared" si="207"/>
        <v/>
      </c>
      <c r="W2204" s="660" t="str">
        <f t="shared" si="208"/>
        <v/>
      </c>
      <c r="X2204" s="660" t="str">
        <f t="shared" si="209"/>
        <v/>
      </c>
      <c r="Y2204" s="660" t="str">
        <f t="shared" si="210"/>
        <v/>
      </c>
    </row>
    <row r="2205" spans="1:25" ht="16" x14ac:dyDescent="0.2">
      <c r="A2205" s="679"/>
      <c r="B2205" s="679"/>
      <c r="C2205" s="679"/>
      <c r="D2205" s="679"/>
      <c r="E2205" s="665"/>
      <c r="F2205" s="665"/>
      <c r="S2205" s="660"/>
      <c r="T2205" s="660" t="str">
        <f t="shared" si="205"/>
        <v/>
      </c>
      <c r="U2205" s="660" t="str">
        <f t="shared" si="206"/>
        <v/>
      </c>
      <c r="V2205" s="660" t="str">
        <f t="shared" si="207"/>
        <v/>
      </c>
      <c r="W2205" s="660" t="str">
        <f t="shared" si="208"/>
        <v/>
      </c>
      <c r="X2205" s="660" t="str">
        <f t="shared" si="209"/>
        <v/>
      </c>
      <c r="Y2205" s="660" t="str">
        <f t="shared" si="210"/>
        <v/>
      </c>
    </row>
    <row r="2206" spans="1:25" ht="16" x14ac:dyDescent="0.2">
      <c r="A2206" s="679"/>
      <c r="B2206" s="679"/>
      <c r="C2206" s="679"/>
      <c r="D2206" s="679"/>
      <c r="E2206" s="665"/>
      <c r="F2206" s="665"/>
      <c r="S2206" s="660"/>
      <c r="T2206" s="660" t="str">
        <f t="shared" si="205"/>
        <v/>
      </c>
      <c r="U2206" s="660" t="str">
        <f t="shared" si="206"/>
        <v/>
      </c>
      <c r="V2206" s="660" t="str">
        <f t="shared" si="207"/>
        <v/>
      </c>
      <c r="W2206" s="660" t="str">
        <f t="shared" si="208"/>
        <v/>
      </c>
      <c r="X2206" s="660" t="str">
        <f t="shared" si="209"/>
        <v/>
      </c>
      <c r="Y2206" s="660" t="str">
        <f t="shared" si="210"/>
        <v/>
      </c>
    </row>
    <row r="2207" spans="1:25" ht="16" x14ac:dyDescent="0.2">
      <c r="A2207" s="679"/>
      <c r="B2207" s="679"/>
      <c r="C2207" s="679"/>
      <c r="D2207" s="679"/>
      <c r="E2207" s="665"/>
      <c r="F2207" s="665"/>
      <c r="S2207" s="660"/>
      <c r="T2207" s="660" t="str">
        <f t="shared" si="205"/>
        <v/>
      </c>
      <c r="U2207" s="660" t="str">
        <f t="shared" si="206"/>
        <v/>
      </c>
      <c r="V2207" s="660" t="str">
        <f t="shared" si="207"/>
        <v/>
      </c>
      <c r="W2207" s="660" t="str">
        <f t="shared" si="208"/>
        <v/>
      </c>
      <c r="X2207" s="660" t="str">
        <f t="shared" si="209"/>
        <v/>
      </c>
      <c r="Y2207" s="660" t="str">
        <f t="shared" si="210"/>
        <v/>
      </c>
    </row>
    <row r="2208" spans="1:25" ht="16" x14ac:dyDescent="0.2">
      <c r="A2208" s="679"/>
      <c r="B2208" s="679"/>
      <c r="C2208" s="679"/>
      <c r="D2208" s="679"/>
      <c r="E2208" s="665"/>
      <c r="F2208" s="665"/>
      <c r="S2208" s="660"/>
      <c r="T2208" s="660" t="str">
        <f t="shared" si="205"/>
        <v/>
      </c>
      <c r="U2208" s="660" t="str">
        <f t="shared" si="206"/>
        <v/>
      </c>
      <c r="V2208" s="660" t="str">
        <f t="shared" si="207"/>
        <v/>
      </c>
      <c r="W2208" s="660" t="str">
        <f t="shared" si="208"/>
        <v/>
      </c>
      <c r="X2208" s="660" t="str">
        <f t="shared" si="209"/>
        <v/>
      </c>
      <c r="Y2208" s="660" t="str">
        <f t="shared" si="210"/>
        <v/>
      </c>
    </row>
    <row r="2209" spans="1:25" ht="16" x14ac:dyDescent="0.2">
      <c r="A2209" s="679"/>
      <c r="B2209" s="679"/>
      <c r="C2209" s="679"/>
      <c r="D2209" s="679"/>
      <c r="E2209" s="665"/>
      <c r="F2209" s="665"/>
      <c r="S2209" s="660"/>
      <c r="T2209" s="660" t="str">
        <f t="shared" si="205"/>
        <v/>
      </c>
      <c r="U2209" s="660" t="str">
        <f t="shared" si="206"/>
        <v/>
      </c>
      <c r="V2209" s="660" t="str">
        <f t="shared" si="207"/>
        <v/>
      </c>
      <c r="W2209" s="660" t="str">
        <f t="shared" si="208"/>
        <v/>
      </c>
      <c r="X2209" s="660" t="str">
        <f t="shared" si="209"/>
        <v/>
      </c>
      <c r="Y2209" s="660" t="str">
        <f t="shared" si="210"/>
        <v/>
      </c>
    </row>
    <row r="2210" spans="1:25" ht="16" x14ac:dyDescent="0.2">
      <c r="A2210" s="679"/>
      <c r="B2210" s="679"/>
      <c r="C2210" s="679"/>
      <c r="D2210" s="679"/>
      <c r="E2210" s="665"/>
      <c r="F2210" s="665"/>
      <c r="S2210" s="660"/>
      <c r="T2210" s="660" t="str">
        <f t="shared" si="205"/>
        <v/>
      </c>
      <c r="U2210" s="660" t="str">
        <f t="shared" si="206"/>
        <v/>
      </c>
      <c r="V2210" s="660" t="str">
        <f t="shared" si="207"/>
        <v/>
      </c>
      <c r="W2210" s="660" t="str">
        <f t="shared" si="208"/>
        <v/>
      </c>
      <c r="X2210" s="660" t="str">
        <f t="shared" si="209"/>
        <v/>
      </c>
      <c r="Y2210" s="660" t="str">
        <f t="shared" si="210"/>
        <v/>
      </c>
    </row>
    <row r="2211" spans="1:25" ht="16" x14ac:dyDescent="0.2">
      <c r="A2211" s="679"/>
      <c r="B2211" s="679"/>
      <c r="C2211" s="679"/>
      <c r="D2211" s="679"/>
      <c r="E2211" s="665"/>
      <c r="F2211" s="665"/>
      <c r="S2211" s="660"/>
      <c r="T2211" s="660" t="str">
        <f t="shared" si="205"/>
        <v/>
      </c>
      <c r="U2211" s="660" t="str">
        <f t="shared" si="206"/>
        <v/>
      </c>
      <c r="V2211" s="660" t="str">
        <f t="shared" si="207"/>
        <v/>
      </c>
      <c r="W2211" s="660" t="str">
        <f t="shared" si="208"/>
        <v/>
      </c>
      <c r="X2211" s="660" t="str">
        <f t="shared" si="209"/>
        <v/>
      </c>
      <c r="Y2211" s="660" t="str">
        <f t="shared" si="210"/>
        <v/>
      </c>
    </row>
    <row r="2212" spans="1:25" ht="16" x14ac:dyDescent="0.2">
      <c r="A2212" s="679"/>
      <c r="B2212" s="679"/>
      <c r="C2212" s="679"/>
      <c r="D2212" s="679"/>
      <c r="E2212" s="665"/>
      <c r="F2212" s="665"/>
      <c r="S2212" s="660"/>
      <c r="T2212" s="660" t="str">
        <f t="shared" si="205"/>
        <v/>
      </c>
      <c r="U2212" s="660" t="str">
        <f t="shared" si="206"/>
        <v/>
      </c>
      <c r="V2212" s="660" t="str">
        <f t="shared" si="207"/>
        <v/>
      </c>
      <c r="W2212" s="660" t="str">
        <f t="shared" si="208"/>
        <v/>
      </c>
      <c r="X2212" s="660" t="str">
        <f t="shared" si="209"/>
        <v/>
      </c>
      <c r="Y2212" s="660" t="str">
        <f t="shared" si="210"/>
        <v/>
      </c>
    </row>
    <row r="2213" spans="1:25" ht="16" x14ac:dyDescent="0.2">
      <c r="A2213" s="679"/>
      <c r="B2213" s="679"/>
      <c r="C2213" s="679"/>
      <c r="D2213" s="679"/>
      <c r="E2213" s="665"/>
      <c r="F2213" s="665"/>
      <c r="S2213" s="660"/>
      <c r="T2213" s="660" t="str">
        <f t="shared" si="205"/>
        <v/>
      </c>
      <c r="U2213" s="660" t="str">
        <f t="shared" si="206"/>
        <v/>
      </c>
      <c r="V2213" s="660" t="str">
        <f t="shared" si="207"/>
        <v/>
      </c>
      <c r="W2213" s="660" t="str">
        <f t="shared" si="208"/>
        <v/>
      </c>
      <c r="X2213" s="660" t="str">
        <f t="shared" si="209"/>
        <v/>
      </c>
      <c r="Y2213" s="660" t="str">
        <f t="shared" si="210"/>
        <v/>
      </c>
    </row>
    <row r="2214" spans="1:25" ht="16" x14ac:dyDescent="0.2">
      <c r="A2214" s="679"/>
      <c r="B2214" s="679"/>
      <c r="C2214" s="679"/>
      <c r="D2214" s="679"/>
      <c r="E2214" s="665"/>
      <c r="F2214" s="665"/>
      <c r="S2214" s="660"/>
      <c r="T2214" s="660" t="str">
        <f t="shared" si="205"/>
        <v/>
      </c>
      <c r="U2214" s="660" t="str">
        <f t="shared" si="206"/>
        <v/>
      </c>
      <c r="V2214" s="660" t="str">
        <f t="shared" si="207"/>
        <v/>
      </c>
      <c r="W2214" s="660" t="str">
        <f t="shared" si="208"/>
        <v/>
      </c>
      <c r="X2214" s="660" t="str">
        <f t="shared" si="209"/>
        <v/>
      </c>
      <c r="Y2214" s="660" t="str">
        <f t="shared" si="210"/>
        <v/>
      </c>
    </row>
    <row r="2215" spans="1:25" ht="16" x14ac:dyDescent="0.2">
      <c r="A2215" s="679"/>
      <c r="B2215" s="679"/>
      <c r="C2215" s="679"/>
      <c r="D2215" s="679"/>
      <c r="E2215" s="665"/>
      <c r="F2215" s="665"/>
      <c r="S2215" s="660"/>
      <c r="T2215" s="660" t="str">
        <f t="shared" si="205"/>
        <v/>
      </c>
      <c r="U2215" s="660" t="str">
        <f t="shared" si="206"/>
        <v/>
      </c>
      <c r="V2215" s="660" t="str">
        <f t="shared" si="207"/>
        <v/>
      </c>
      <c r="W2215" s="660" t="str">
        <f t="shared" si="208"/>
        <v/>
      </c>
      <c r="X2215" s="660" t="str">
        <f t="shared" si="209"/>
        <v/>
      </c>
      <c r="Y2215" s="660" t="str">
        <f t="shared" si="210"/>
        <v/>
      </c>
    </row>
    <row r="2216" spans="1:25" ht="16" x14ac:dyDescent="0.2">
      <c r="A2216" s="679"/>
      <c r="B2216" s="679"/>
      <c r="C2216" s="679"/>
      <c r="D2216" s="679"/>
      <c r="E2216" s="665"/>
      <c r="F2216" s="665"/>
      <c r="S2216" s="660"/>
      <c r="T2216" s="660" t="str">
        <f t="shared" si="205"/>
        <v/>
      </c>
      <c r="U2216" s="660" t="str">
        <f t="shared" si="206"/>
        <v/>
      </c>
      <c r="V2216" s="660" t="str">
        <f t="shared" si="207"/>
        <v/>
      </c>
      <c r="W2216" s="660" t="str">
        <f t="shared" si="208"/>
        <v/>
      </c>
      <c r="X2216" s="660" t="str">
        <f t="shared" si="209"/>
        <v/>
      </c>
      <c r="Y2216" s="660" t="str">
        <f t="shared" si="210"/>
        <v/>
      </c>
    </row>
    <row r="2217" spans="1:25" ht="16" x14ac:dyDescent="0.2">
      <c r="A2217" s="679"/>
      <c r="B2217" s="679"/>
      <c r="C2217" s="679"/>
      <c r="D2217" s="679"/>
      <c r="E2217" s="665"/>
      <c r="F2217" s="665"/>
      <c r="S2217" s="660"/>
      <c r="T2217" s="660" t="str">
        <f t="shared" si="205"/>
        <v/>
      </c>
      <c r="U2217" s="660" t="str">
        <f t="shared" si="206"/>
        <v/>
      </c>
      <c r="V2217" s="660" t="str">
        <f t="shared" si="207"/>
        <v/>
      </c>
      <c r="W2217" s="660" t="str">
        <f t="shared" si="208"/>
        <v/>
      </c>
      <c r="X2217" s="660" t="str">
        <f t="shared" si="209"/>
        <v/>
      </c>
      <c r="Y2217" s="660" t="str">
        <f t="shared" si="210"/>
        <v/>
      </c>
    </row>
    <row r="2218" spans="1:25" ht="16" x14ac:dyDescent="0.2">
      <c r="A2218" s="679"/>
      <c r="B2218" s="679"/>
      <c r="C2218" s="679"/>
      <c r="D2218" s="679"/>
      <c r="E2218" s="665"/>
      <c r="F2218" s="665"/>
      <c r="S2218" s="660"/>
      <c r="T2218" s="660" t="str">
        <f t="shared" si="205"/>
        <v/>
      </c>
      <c r="U2218" s="660" t="str">
        <f t="shared" si="206"/>
        <v/>
      </c>
      <c r="V2218" s="660" t="str">
        <f t="shared" si="207"/>
        <v/>
      </c>
      <c r="W2218" s="660" t="str">
        <f t="shared" si="208"/>
        <v/>
      </c>
      <c r="X2218" s="660" t="str">
        <f t="shared" si="209"/>
        <v/>
      </c>
      <c r="Y2218" s="660" t="str">
        <f t="shared" si="210"/>
        <v/>
      </c>
    </row>
    <row r="2219" spans="1:25" ht="16" x14ac:dyDescent="0.2">
      <c r="A2219" s="679"/>
      <c r="B2219" s="679"/>
      <c r="C2219" s="679"/>
      <c r="D2219" s="679"/>
      <c r="E2219" s="665"/>
      <c r="F2219" s="665"/>
      <c r="S2219" s="660"/>
      <c r="T2219" s="660" t="str">
        <f t="shared" si="205"/>
        <v/>
      </c>
      <c r="U2219" s="660" t="str">
        <f t="shared" si="206"/>
        <v/>
      </c>
      <c r="V2219" s="660" t="str">
        <f t="shared" si="207"/>
        <v/>
      </c>
      <c r="W2219" s="660" t="str">
        <f t="shared" si="208"/>
        <v/>
      </c>
      <c r="X2219" s="660" t="str">
        <f t="shared" si="209"/>
        <v/>
      </c>
      <c r="Y2219" s="660" t="str">
        <f t="shared" si="210"/>
        <v/>
      </c>
    </row>
    <row r="2220" spans="1:25" ht="16" x14ac:dyDescent="0.2">
      <c r="A2220" s="679"/>
      <c r="B2220" s="679"/>
      <c r="C2220" s="679"/>
      <c r="D2220" s="679"/>
      <c r="E2220" s="665"/>
      <c r="F2220" s="665"/>
      <c r="S2220" s="660"/>
      <c r="T2220" s="660" t="str">
        <f t="shared" si="205"/>
        <v/>
      </c>
      <c r="U2220" s="660" t="str">
        <f t="shared" si="206"/>
        <v/>
      </c>
      <c r="V2220" s="660" t="str">
        <f t="shared" si="207"/>
        <v/>
      </c>
      <c r="W2220" s="660" t="str">
        <f t="shared" si="208"/>
        <v/>
      </c>
      <c r="X2220" s="660" t="str">
        <f t="shared" si="209"/>
        <v/>
      </c>
      <c r="Y2220" s="660" t="str">
        <f t="shared" si="210"/>
        <v/>
      </c>
    </row>
    <row r="2221" spans="1:25" ht="16" x14ac:dyDescent="0.2">
      <c r="A2221" s="679"/>
      <c r="B2221" s="679"/>
      <c r="C2221" s="679"/>
      <c r="D2221" s="679"/>
      <c r="E2221" s="665"/>
      <c r="F2221" s="665"/>
      <c r="S2221" s="660"/>
      <c r="T2221" s="660" t="str">
        <f t="shared" si="205"/>
        <v/>
      </c>
      <c r="U2221" s="660" t="str">
        <f t="shared" si="206"/>
        <v/>
      </c>
      <c r="V2221" s="660" t="str">
        <f t="shared" si="207"/>
        <v/>
      </c>
      <c r="W2221" s="660" t="str">
        <f t="shared" si="208"/>
        <v/>
      </c>
      <c r="X2221" s="660" t="str">
        <f t="shared" si="209"/>
        <v/>
      </c>
      <c r="Y2221" s="660" t="str">
        <f t="shared" si="210"/>
        <v/>
      </c>
    </row>
    <row r="2222" spans="1:25" ht="16" x14ac:dyDescent="0.2">
      <c r="A2222" s="679"/>
      <c r="B2222" s="679"/>
      <c r="C2222" s="679"/>
      <c r="D2222" s="679"/>
      <c r="E2222" s="665"/>
      <c r="F2222" s="665"/>
      <c r="S2222" s="660"/>
      <c r="T2222" s="660" t="str">
        <f t="shared" si="205"/>
        <v/>
      </c>
      <c r="U2222" s="660" t="str">
        <f t="shared" si="206"/>
        <v/>
      </c>
      <c r="V2222" s="660" t="str">
        <f t="shared" si="207"/>
        <v/>
      </c>
      <c r="W2222" s="660" t="str">
        <f t="shared" si="208"/>
        <v/>
      </c>
      <c r="X2222" s="660" t="str">
        <f t="shared" si="209"/>
        <v/>
      </c>
      <c r="Y2222" s="660" t="str">
        <f t="shared" si="210"/>
        <v/>
      </c>
    </row>
    <row r="2223" spans="1:25" ht="16" x14ac:dyDescent="0.2">
      <c r="A2223" s="679"/>
      <c r="B2223" s="679"/>
      <c r="C2223" s="679"/>
      <c r="D2223" s="679"/>
      <c r="E2223" s="665"/>
      <c r="F2223" s="665"/>
      <c r="S2223" s="660"/>
      <c r="T2223" s="660" t="str">
        <f t="shared" si="205"/>
        <v/>
      </c>
      <c r="U2223" s="660" t="str">
        <f t="shared" si="206"/>
        <v/>
      </c>
      <c r="V2223" s="660" t="str">
        <f t="shared" si="207"/>
        <v/>
      </c>
      <c r="W2223" s="660" t="str">
        <f t="shared" si="208"/>
        <v/>
      </c>
      <c r="X2223" s="660" t="str">
        <f t="shared" si="209"/>
        <v/>
      </c>
      <c r="Y2223" s="660" t="str">
        <f t="shared" si="210"/>
        <v/>
      </c>
    </row>
    <row r="2224" spans="1:25" ht="16" x14ac:dyDescent="0.2">
      <c r="A2224" s="679"/>
      <c r="B2224" s="679"/>
      <c r="C2224" s="679"/>
      <c r="D2224" s="679"/>
      <c r="E2224" s="665"/>
      <c r="F2224" s="665"/>
      <c r="S2224" s="660"/>
      <c r="T2224" s="660" t="str">
        <f t="shared" si="205"/>
        <v/>
      </c>
      <c r="U2224" s="660" t="str">
        <f t="shared" si="206"/>
        <v/>
      </c>
      <c r="V2224" s="660" t="str">
        <f t="shared" si="207"/>
        <v/>
      </c>
      <c r="W2224" s="660" t="str">
        <f t="shared" si="208"/>
        <v/>
      </c>
      <c r="X2224" s="660" t="str">
        <f t="shared" si="209"/>
        <v/>
      </c>
      <c r="Y2224" s="660" t="str">
        <f t="shared" si="210"/>
        <v/>
      </c>
    </row>
    <row r="2225" spans="1:25" ht="16" x14ac:dyDescent="0.2">
      <c r="A2225" s="679"/>
      <c r="B2225" s="679"/>
      <c r="C2225" s="679"/>
      <c r="D2225" s="679"/>
      <c r="E2225" s="665"/>
      <c r="F2225" s="665"/>
      <c r="S2225" s="660"/>
      <c r="T2225" s="660" t="str">
        <f t="shared" si="205"/>
        <v/>
      </c>
      <c r="U2225" s="660" t="str">
        <f t="shared" si="206"/>
        <v/>
      </c>
      <c r="V2225" s="660" t="str">
        <f t="shared" si="207"/>
        <v/>
      </c>
      <c r="W2225" s="660" t="str">
        <f t="shared" si="208"/>
        <v/>
      </c>
      <c r="X2225" s="660" t="str">
        <f t="shared" si="209"/>
        <v/>
      </c>
      <c r="Y2225" s="660" t="str">
        <f t="shared" si="210"/>
        <v/>
      </c>
    </row>
    <row r="2226" spans="1:25" ht="16" x14ac:dyDescent="0.2">
      <c r="A2226" s="679"/>
      <c r="B2226" s="679"/>
      <c r="C2226" s="679"/>
      <c r="D2226" s="679"/>
      <c r="E2226" s="665"/>
      <c r="F2226" s="665"/>
      <c r="S2226" s="660"/>
      <c r="T2226" s="660" t="str">
        <f t="shared" si="205"/>
        <v/>
      </c>
      <c r="U2226" s="660" t="str">
        <f t="shared" si="206"/>
        <v/>
      </c>
      <c r="V2226" s="660" t="str">
        <f t="shared" si="207"/>
        <v/>
      </c>
      <c r="W2226" s="660" t="str">
        <f t="shared" si="208"/>
        <v/>
      </c>
      <c r="X2226" s="660" t="str">
        <f t="shared" si="209"/>
        <v/>
      </c>
      <c r="Y2226" s="660" t="str">
        <f t="shared" si="210"/>
        <v/>
      </c>
    </row>
    <row r="2227" spans="1:25" ht="16" x14ac:dyDescent="0.2">
      <c r="A2227" s="679"/>
      <c r="B2227" s="679"/>
      <c r="C2227" s="679"/>
      <c r="D2227" s="679"/>
      <c r="E2227" s="665"/>
      <c r="F2227" s="665"/>
      <c r="S2227" s="660"/>
      <c r="T2227" s="660" t="str">
        <f t="shared" si="205"/>
        <v/>
      </c>
      <c r="U2227" s="660" t="str">
        <f t="shared" si="206"/>
        <v/>
      </c>
      <c r="V2227" s="660" t="str">
        <f t="shared" si="207"/>
        <v/>
      </c>
      <c r="W2227" s="660" t="str">
        <f t="shared" si="208"/>
        <v/>
      </c>
      <c r="X2227" s="660" t="str">
        <f t="shared" si="209"/>
        <v/>
      </c>
      <c r="Y2227" s="660" t="str">
        <f t="shared" si="210"/>
        <v/>
      </c>
    </row>
    <row r="2228" spans="1:25" ht="16" x14ac:dyDescent="0.2">
      <c r="A2228" s="679"/>
      <c r="B2228" s="679"/>
      <c r="C2228" s="679"/>
      <c r="D2228" s="679"/>
      <c r="E2228" s="665"/>
      <c r="F2228" s="665"/>
      <c r="S2228" s="660"/>
      <c r="T2228" s="660" t="str">
        <f t="shared" si="205"/>
        <v/>
      </c>
      <c r="U2228" s="660" t="str">
        <f t="shared" si="206"/>
        <v/>
      </c>
      <c r="V2228" s="660" t="str">
        <f t="shared" si="207"/>
        <v/>
      </c>
      <c r="W2228" s="660" t="str">
        <f t="shared" si="208"/>
        <v/>
      </c>
      <c r="X2228" s="660" t="str">
        <f t="shared" si="209"/>
        <v/>
      </c>
      <c r="Y2228" s="660" t="str">
        <f t="shared" si="210"/>
        <v/>
      </c>
    </row>
    <row r="2229" spans="1:25" ht="16" x14ac:dyDescent="0.2">
      <c r="A2229" s="679"/>
      <c r="B2229" s="679"/>
      <c r="C2229" s="679"/>
      <c r="D2229" s="679"/>
      <c r="E2229" s="665"/>
      <c r="F2229" s="665"/>
      <c r="S2229" s="660"/>
      <c r="T2229" s="660" t="str">
        <f t="shared" si="205"/>
        <v/>
      </c>
      <c r="U2229" s="660" t="str">
        <f t="shared" si="206"/>
        <v/>
      </c>
      <c r="V2229" s="660" t="str">
        <f t="shared" si="207"/>
        <v/>
      </c>
      <c r="W2229" s="660" t="str">
        <f t="shared" si="208"/>
        <v/>
      </c>
      <c r="X2229" s="660" t="str">
        <f t="shared" si="209"/>
        <v/>
      </c>
      <c r="Y2229" s="660" t="str">
        <f t="shared" si="210"/>
        <v/>
      </c>
    </row>
    <row r="2230" spans="1:25" ht="16" x14ac:dyDescent="0.2">
      <c r="A2230" s="679"/>
      <c r="B2230" s="679"/>
      <c r="C2230" s="679"/>
      <c r="D2230" s="679"/>
      <c r="E2230" s="665"/>
      <c r="F2230" s="665"/>
      <c r="S2230" s="660"/>
      <c r="T2230" s="660" t="str">
        <f t="shared" si="205"/>
        <v/>
      </c>
      <c r="U2230" s="660" t="str">
        <f t="shared" si="206"/>
        <v/>
      </c>
      <c r="V2230" s="660" t="str">
        <f t="shared" si="207"/>
        <v/>
      </c>
      <c r="W2230" s="660" t="str">
        <f t="shared" si="208"/>
        <v/>
      </c>
      <c r="X2230" s="660" t="str">
        <f t="shared" si="209"/>
        <v/>
      </c>
      <c r="Y2230" s="660" t="str">
        <f t="shared" si="210"/>
        <v/>
      </c>
    </row>
    <row r="2231" spans="1:25" ht="16" x14ac:dyDescent="0.2">
      <c r="A2231" s="679"/>
      <c r="B2231" s="679"/>
      <c r="C2231" s="679"/>
      <c r="D2231" s="679"/>
      <c r="E2231" s="665"/>
      <c r="F2231" s="665"/>
      <c r="S2231" s="660"/>
      <c r="T2231" s="660" t="str">
        <f t="shared" si="205"/>
        <v/>
      </c>
      <c r="U2231" s="660" t="str">
        <f t="shared" si="206"/>
        <v/>
      </c>
      <c r="V2231" s="660" t="str">
        <f t="shared" si="207"/>
        <v/>
      </c>
      <c r="W2231" s="660" t="str">
        <f t="shared" si="208"/>
        <v/>
      </c>
      <c r="X2231" s="660" t="str">
        <f t="shared" si="209"/>
        <v/>
      </c>
      <c r="Y2231" s="660" t="str">
        <f t="shared" si="210"/>
        <v/>
      </c>
    </row>
    <row r="2232" spans="1:25" ht="16" x14ac:dyDescent="0.2">
      <c r="A2232" s="679"/>
      <c r="B2232" s="679"/>
      <c r="C2232" s="679"/>
      <c r="D2232" s="679"/>
      <c r="E2232" s="665"/>
      <c r="F2232" s="665"/>
      <c r="S2232" s="660"/>
      <c r="T2232" s="660" t="str">
        <f t="shared" si="205"/>
        <v/>
      </c>
      <c r="U2232" s="660" t="str">
        <f t="shared" si="206"/>
        <v/>
      </c>
      <c r="V2232" s="660" t="str">
        <f t="shared" si="207"/>
        <v/>
      </c>
      <c r="W2232" s="660" t="str">
        <f t="shared" si="208"/>
        <v/>
      </c>
      <c r="X2232" s="660" t="str">
        <f t="shared" si="209"/>
        <v/>
      </c>
      <c r="Y2232" s="660" t="str">
        <f t="shared" si="210"/>
        <v/>
      </c>
    </row>
    <row r="2233" spans="1:25" ht="16" x14ac:dyDescent="0.2">
      <c r="A2233" s="679"/>
      <c r="B2233" s="679"/>
      <c r="C2233" s="679"/>
      <c r="D2233" s="679"/>
      <c r="E2233" s="665"/>
      <c r="F2233" s="665"/>
      <c r="S2233" s="660"/>
      <c r="T2233" s="660" t="str">
        <f t="shared" si="205"/>
        <v/>
      </c>
      <c r="U2233" s="660" t="str">
        <f t="shared" si="206"/>
        <v/>
      </c>
      <c r="V2233" s="660" t="str">
        <f t="shared" si="207"/>
        <v/>
      </c>
      <c r="W2233" s="660" t="str">
        <f t="shared" si="208"/>
        <v/>
      </c>
      <c r="X2233" s="660" t="str">
        <f t="shared" si="209"/>
        <v/>
      </c>
      <c r="Y2233" s="660" t="str">
        <f t="shared" si="210"/>
        <v/>
      </c>
    </row>
    <row r="2234" spans="1:25" ht="16" x14ac:dyDescent="0.2">
      <c r="A2234" s="679"/>
      <c r="B2234" s="679"/>
      <c r="C2234" s="679"/>
      <c r="D2234" s="679"/>
      <c r="E2234" s="665"/>
      <c r="F2234" s="665"/>
      <c r="S2234" s="660"/>
      <c r="T2234" s="660" t="str">
        <f t="shared" si="205"/>
        <v/>
      </c>
      <c r="U2234" s="660" t="str">
        <f t="shared" si="206"/>
        <v/>
      </c>
      <c r="V2234" s="660" t="str">
        <f t="shared" si="207"/>
        <v/>
      </c>
      <c r="W2234" s="660" t="str">
        <f t="shared" si="208"/>
        <v/>
      </c>
      <c r="X2234" s="660" t="str">
        <f t="shared" si="209"/>
        <v/>
      </c>
      <c r="Y2234" s="660" t="str">
        <f t="shared" si="210"/>
        <v/>
      </c>
    </row>
    <row r="2235" spans="1:25" ht="16" x14ac:dyDescent="0.2">
      <c r="A2235" s="679"/>
      <c r="B2235" s="679"/>
      <c r="C2235" s="679"/>
      <c r="D2235" s="679"/>
      <c r="E2235" s="665"/>
      <c r="F2235" s="665"/>
      <c r="S2235" s="660"/>
      <c r="T2235" s="660" t="str">
        <f t="shared" si="205"/>
        <v/>
      </c>
      <c r="U2235" s="660" t="str">
        <f t="shared" si="206"/>
        <v/>
      </c>
      <c r="V2235" s="660" t="str">
        <f t="shared" si="207"/>
        <v/>
      </c>
      <c r="W2235" s="660" t="str">
        <f t="shared" si="208"/>
        <v/>
      </c>
      <c r="X2235" s="660" t="str">
        <f t="shared" si="209"/>
        <v/>
      </c>
      <c r="Y2235" s="660" t="str">
        <f t="shared" si="210"/>
        <v/>
      </c>
    </row>
    <row r="2236" spans="1:25" ht="16" x14ac:dyDescent="0.2">
      <c r="A2236" s="679"/>
      <c r="B2236" s="679"/>
      <c r="C2236" s="679"/>
      <c r="D2236" s="679"/>
      <c r="E2236" s="665"/>
      <c r="F2236" s="665"/>
      <c r="S2236" s="660"/>
      <c r="T2236" s="660" t="str">
        <f t="shared" si="205"/>
        <v/>
      </c>
      <c r="U2236" s="660" t="str">
        <f t="shared" si="206"/>
        <v/>
      </c>
      <c r="V2236" s="660" t="str">
        <f t="shared" si="207"/>
        <v/>
      </c>
      <c r="W2236" s="660" t="str">
        <f t="shared" si="208"/>
        <v/>
      </c>
      <c r="X2236" s="660" t="str">
        <f t="shared" si="209"/>
        <v/>
      </c>
      <c r="Y2236" s="660" t="str">
        <f t="shared" si="210"/>
        <v/>
      </c>
    </row>
    <row r="2237" spans="1:25" ht="16" x14ac:dyDescent="0.2">
      <c r="A2237" s="679"/>
      <c r="B2237" s="679"/>
      <c r="C2237" s="679"/>
      <c r="D2237" s="679"/>
      <c r="E2237" s="665"/>
      <c r="F2237" s="665"/>
      <c r="S2237" s="660"/>
      <c r="T2237" s="660" t="str">
        <f t="shared" si="205"/>
        <v/>
      </c>
      <c r="U2237" s="660" t="str">
        <f t="shared" si="206"/>
        <v/>
      </c>
      <c r="V2237" s="660" t="str">
        <f t="shared" si="207"/>
        <v/>
      </c>
      <c r="W2237" s="660" t="str">
        <f t="shared" si="208"/>
        <v/>
      </c>
      <c r="X2237" s="660" t="str">
        <f t="shared" si="209"/>
        <v/>
      </c>
      <c r="Y2237" s="660" t="str">
        <f t="shared" si="210"/>
        <v/>
      </c>
    </row>
    <row r="2238" spans="1:25" ht="16" x14ac:dyDescent="0.2">
      <c r="A2238" s="679"/>
      <c r="B2238" s="679"/>
      <c r="C2238" s="679"/>
      <c r="D2238" s="679"/>
      <c r="E2238" s="665"/>
      <c r="F2238" s="665"/>
      <c r="S2238" s="660"/>
      <c r="T2238" s="660" t="str">
        <f t="shared" si="205"/>
        <v/>
      </c>
      <c r="U2238" s="660" t="str">
        <f t="shared" si="206"/>
        <v/>
      </c>
      <c r="V2238" s="660" t="str">
        <f t="shared" si="207"/>
        <v/>
      </c>
      <c r="W2238" s="660" t="str">
        <f t="shared" si="208"/>
        <v/>
      </c>
      <c r="X2238" s="660" t="str">
        <f t="shared" si="209"/>
        <v/>
      </c>
      <c r="Y2238" s="660" t="str">
        <f t="shared" si="210"/>
        <v/>
      </c>
    </row>
    <row r="2239" spans="1:25" ht="16" x14ac:dyDescent="0.2">
      <c r="A2239" s="679"/>
      <c r="B2239" s="679"/>
      <c r="C2239" s="679"/>
      <c r="D2239" s="679"/>
      <c r="E2239" s="665"/>
      <c r="F2239" s="665"/>
      <c r="S2239" s="660"/>
      <c r="T2239" s="660" t="str">
        <f t="shared" si="205"/>
        <v/>
      </c>
      <c r="U2239" s="660" t="str">
        <f t="shared" si="206"/>
        <v/>
      </c>
      <c r="V2239" s="660" t="str">
        <f t="shared" si="207"/>
        <v/>
      </c>
      <c r="W2239" s="660" t="str">
        <f t="shared" si="208"/>
        <v/>
      </c>
      <c r="X2239" s="660" t="str">
        <f t="shared" si="209"/>
        <v/>
      </c>
      <c r="Y2239" s="660" t="str">
        <f t="shared" si="210"/>
        <v/>
      </c>
    </row>
    <row r="2240" spans="1:25" ht="16" x14ac:dyDescent="0.2">
      <c r="A2240" s="679"/>
      <c r="B2240" s="679"/>
      <c r="C2240" s="679"/>
      <c r="D2240" s="679"/>
      <c r="E2240" s="665"/>
      <c r="F2240" s="665"/>
      <c r="S2240" s="660"/>
      <c r="T2240" s="660" t="str">
        <f t="shared" si="205"/>
        <v/>
      </c>
      <c r="U2240" s="660" t="str">
        <f t="shared" si="206"/>
        <v/>
      </c>
      <c r="V2240" s="660" t="str">
        <f t="shared" si="207"/>
        <v/>
      </c>
      <c r="W2240" s="660" t="str">
        <f t="shared" si="208"/>
        <v/>
      </c>
      <c r="X2240" s="660" t="str">
        <f t="shared" si="209"/>
        <v/>
      </c>
      <c r="Y2240" s="660" t="str">
        <f t="shared" si="210"/>
        <v/>
      </c>
    </row>
    <row r="2241" spans="1:25" ht="16" x14ac:dyDescent="0.2">
      <c r="A2241" s="679"/>
      <c r="B2241" s="679"/>
      <c r="C2241" s="679"/>
      <c r="D2241" s="679"/>
      <c r="E2241" s="665"/>
      <c r="F2241" s="665"/>
      <c r="S2241" s="660"/>
      <c r="T2241" s="660" t="str">
        <f t="shared" si="205"/>
        <v/>
      </c>
      <c r="U2241" s="660" t="str">
        <f t="shared" si="206"/>
        <v/>
      </c>
      <c r="V2241" s="660" t="str">
        <f t="shared" si="207"/>
        <v/>
      </c>
      <c r="W2241" s="660" t="str">
        <f t="shared" si="208"/>
        <v/>
      </c>
      <c r="X2241" s="660" t="str">
        <f t="shared" si="209"/>
        <v/>
      </c>
      <c r="Y2241" s="660" t="str">
        <f t="shared" si="210"/>
        <v/>
      </c>
    </row>
    <row r="2242" spans="1:25" ht="16" x14ac:dyDescent="0.2">
      <c r="A2242" s="679"/>
      <c r="B2242" s="679"/>
      <c r="C2242" s="679"/>
      <c r="D2242" s="679"/>
      <c r="E2242" s="665"/>
      <c r="F2242" s="665"/>
      <c r="S2242" s="660"/>
      <c r="T2242" s="660" t="str">
        <f t="shared" si="205"/>
        <v/>
      </c>
      <c r="U2242" s="660" t="str">
        <f t="shared" si="206"/>
        <v/>
      </c>
      <c r="V2242" s="660" t="str">
        <f t="shared" si="207"/>
        <v/>
      </c>
      <c r="W2242" s="660" t="str">
        <f t="shared" si="208"/>
        <v/>
      </c>
      <c r="X2242" s="660" t="str">
        <f t="shared" si="209"/>
        <v/>
      </c>
      <c r="Y2242" s="660" t="str">
        <f t="shared" si="210"/>
        <v/>
      </c>
    </row>
    <row r="2243" spans="1:25" ht="16" x14ac:dyDescent="0.2">
      <c r="A2243" s="679"/>
      <c r="B2243" s="679"/>
      <c r="C2243" s="679"/>
      <c r="D2243" s="679"/>
      <c r="E2243" s="665"/>
      <c r="F2243" s="665"/>
      <c r="S2243" s="660"/>
      <c r="T2243" s="660" t="str">
        <f t="shared" si="205"/>
        <v/>
      </c>
      <c r="U2243" s="660" t="str">
        <f t="shared" si="206"/>
        <v/>
      </c>
      <c r="V2243" s="660" t="str">
        <f t="shared" si="207"/>
        <v/>
      </c>
      <c r="W2243" s="660" t="str">
        <f t="shared" si="208"/>
        <v/>
      </c>
      <c r="X2243" s="660" t="str">
        <f t="shared" si="209"/>
        <v/>
      </c>
      <c r="Y2243" s="660" t="str">
        <f t="shared" si="210"/>
        <v/>
      </c>
    </row>
    <row r="2244" spans="1:25" ht="16" x14ac:dyDescent="0.2">
      <c r="A2244" s="679"/>
      <c r="B2244" s="679"/>
      <c r="C2244" s="679"/>
      <c r="D2244" s="679"/>
      <c r="E2244" s="665"/>
      <c r="F2244" s="665"/>
      <c r="S2244" s="660"/>
      <c r="T2244" s="660" t="str">
        <f t="shared" ref="T2244:T2307" si="211">IF(LEN($A2244)&gt;=2,LEFT($A2244,6),"")</f>
        <v/>
      </c>
      <c r="U2244" s="660" t="str">
        <f t="shared" ref="U2244:U2307" si="212">IF(LEN($A2244)&gt;=2,LEFT($A2244,5),"")</f>
        <v/>
      </c>
      <c r="V2244" s="660" t="str">
        <f t="shared" ref="V2244:V2307" si="213">IF(LEN($A2244)&gt;=2,LEFT($A2244,4),"")</f>
        <v/>
      </c>
      <c r="W2244" s="660" t="str">
        <f t="shared" ref="W2244:W2307" si="214">IF(LEN($A2244)&gt;=2,LEFT($A2244,3),"")</f>
        <v/>
      </c>
      <c r="X2244" s="660" t="str">
        <f t="shared" ref="X2244:X2307" si="215">IF(LEN($A2244)&gt;=2,LEFT($A2244,2),"")</f>
        <v/>
      </c>
      <c r="Y2244" s="660" t="str">
        <f t="shared" ref="Y2244:Y2307" si="216">IF(LEN($A2244)&gt;=2,LEFT($A2244,1),"")</f>
        <v/>
      </c>
    </row>
    <row r="2245" spans="1:25" ht="16" x14ac:dyDescent="0.2">
      <c r="A2245" s="679"/>
      <c r="B2245" s="679"/>
      <c r="C2245" s="679"/>
      <c r="D2245" s="679"/>
      <c r="E2245" s="665"/>
      <c r="F2245" s="665"/>
      <c r="S2245" s="660"/>
      <c r="T2245" s="660" t="str">
        <f t="shared" si="211"/>
        <v/>
      </c>
      <c r="U2245" s="660" t="str">
        <f t="shared" si="212"/>
        <v/>
      </c>
      <c r="V2245" s="660" t="str">
        <f t="shared" si="213"/>
        <v/>
      </c>
      <c r="W2245" s="660" t="str">
        <f t="shared" si="214"/>
        <v/>
      </c>
      <c r="X2245" s="660" t="str">
        <f t="shared" si="215"/>
        <v/>
      </c>
      <c r="Y2245" s="660" t="str">
        <f t="shared" si="216"/>
        <v/>
      </c>
    </row>
    <row r="2246" spans="1:25" ht="16" x14ac:dyDescent="0.2">
      <c r="A2246" s="679"/>
      <c r="B2246" s="679"/>
      <c r="C2246" s="679"/>
      <c r="D2246" s="679"/>
      <c r="E2246" s="665"/>
      <c r="F2246" s="665"/>
      <c r="S2246" s="660"/>
      <c r="T2246" s="660" t="str">
        <f t="shared" si="211"/>
        <v/>
      </c>
      <c r="U2246" s="660" t="str">
        <f t="shared" si="212"/>
        <v/>
      </c>
      <c r="V2246" s="660" t="str">
        <f t="shared" si="213"/>
        <v/>
      </c>
      <c r="W2246" s="660" t="str">
        <f t="shared" si="214"/>
        <v/>
      </c>
      <c r="X2246" s="660" t="str">
        <f t="shared" si="215"/>
        <v/>
      </c>
      <c r="Y2246" s="660" t="str">
        <f t="shared" si="216"/>
        <v/>
      </c>
    </row>
    <row r="2247" spans="1:25" ht="16" x14ac:dyDescent="0.2">
      <c r="A2247" s="679"/>
      <c r="B2247" s="679"/>
      <c r="C2247" s="679"/>
      <c r="D2247" s="679"/>
      <c r="E2247" s="665"/>
      <c r="F2247" s="665"/>
      <c r="S2247" s="660"/>
      <c r="T2247" s="660" t="str">
        <f t="shared" si="211"/>
        <v/>
      </c>
      <c r="U2247" s="660" t="str">
        <f t="shared" si="212"/>
        <v/>
      </c>
      <c r="V2247" s="660" t="str">
        <f t="shared" si="213"/>
        <v/>
      </c>
      <c r="W2247" s="660" t="str">
        <f t="shared" si="214"/>
        <v/>
      </c>
      <c r="X2247" s="660" t="str">
        <f t="shared" si="215"/>
        <v/>
      </c>
      <c r="Y2247" s="660" t="str">
        <f t="shared" si="216"/>
        <v/>
      </c>
    </row>
    <row r="2248" spans="1:25" ht="16" x14ac:dyDescent="0.2">
      <c r="A2248" s="679"/>
      <c r="B2248" s="679"/>
      <c r="C2248" s="679"/>
      <c r="D2248" s="679"/>
      <c r="E2248" s="665"/>
      <c r="F2248" s="665"/>
      <c r="S2248" s="660"/>
      <c r="T2248" s="660" t="str">
        <f t="shared" si="211"/>
        <v/>
      </c>
      <c r="U2248" s="660" t="str">
        <f t="shared" si="212"/>
        <v/>
      </c>
      <c r="V2248" s="660" t="str">
        <f t="shared" si="213"/>
        <v/>
      </c>
      <c r="W2248" s="660" t="str">
        <f t="shared" si="214"/>
        <v/>
      </c>
      <c r="X2248" s="660" t="str">
        <f t="shared" si="215"/>
        <v/>
      </c>
      <c r="Y2248" s="660" t="str">
        <f t="shared" si="216"/>
        <v/>
      </c>
    </row>
    <row r="2249" spans="1:25" ht="16" x14ac:dyDescent="0.2">
      <c r="A2249" s="679"/>
      <c r="B2249" s="679"/>
      <c r="C2249" s="679"/>
      <c r="D2249" s="679"/>
      <c r="E2249" s="665"/>
      <c r="F2249" s="665"/>
      <c r="S2249" s="660"/>
      <c r="T2249" s="660" t="str">
        <f t="shared" si="211"/>
        <v/>
      </c>
      <c r="U2249" s="660" t="str">
        <f t="shared" si="212"/>
        <v/>
      </c>
      <c r="V2249" s="660" t="str">
        <f t="shared" si="213"/>
        <v/>
      </c>
      <c r="W2249" s="660" t="str">
        <f t="shared" si="214"/>
        <v/>
      </c>
      <c r="X2249" s="660" t="str">
        <f t="shared" si="215"/>
        <v/>
      </c>
      <c r="Y2249" s="660" t="str">
        <f t="shared" si="216"/>
        <v/>
      </c>
    </row>
    <row r="2250" spans="1:25" ht="16" x14ac:dyDescent="0.2">
      <c r="A2250" s="679"/>
      <c r="B2250" s="679"/>
      <c r="C2250" s="679"/>
      <c r="D2250" s="679"/>
      <c r="E2250" s="665"/>
      <c r="F2250" s="665"/>
      <c r="S2250" s="660"/>
      <c r="T2250" s="660" t="str">
        <f t="shared" si="211"/>
        <v/>
      </c>
      <c r="U2250" s="660" t="str">
        <f t="shared" si="212"/>
        <v/>
      </c>
      <c r="V2250" s="660" t="str">
        <f t="shared" si="213"/>
        <v/>
      </c>
      <c r="W2250" s="660" t="str">
        <f t="shared" si="214"/>
        <v/>
      </c>
      <c r="X2250" s="660" t="str">
        <f t="shared" si="215"/>
        <v/>
      </c>
      <c r="Y2250" s="660" t="str">
        <f t="shared" si="216"/>
        <v/>
      </c>
    </row>
    <row r="2251" spans="1:25" ht="16" x14ac:dyDescent="0.2">
      <c r="A2251" s="679"/>
      <c r="B2251" s="679"/>
      <c r="C2251" s="679"/>
      <c r="D2251" s="679"/>
      <c r="E2251" s="665"/>
      <c r="F2251" s="665"/>
      <c r="S2251" s="660"/>
      <c r="T2251" s="660" t="str">
        <f t="shared" si="211"/>
        <v/>
      </c>
      <c r="U2251" s="660" t="str">
        <f t="shared" si="212"/>
        <v/>
      </c>
      <c r="V2251" s="660" t="str">
        <f t="shared" si="213"/>
        <v/>
      </c>
      <c r="W2251" s="660" t="str">
        <f t="shared" si="214"/>
        <v/>
      </c>
      <c r="X2251" s="660" t="str">
        <f t="shared" si="215"/>
        <v/>
      </c>
      <c r="Y2251" s="660" t="str">
        <f t="shared" si="216"/>
        <v/>
      </c>
    </row>
    <row r="2252" spans="1:25" ht="16" x14ac:dyDescent="0.2">
      <c r="A2252" s="679"/>
      <c r="B2252" s="679"/>
      <c r="C2252" s="679"/>
      <c r="D2252" s="679"/>
      <c r="E2252" s="665"/>
      <c r="F2252" s="665"/>
      <c r="S2252" s="660"/>
      <c r="T2252" s="660" t="str">
        <f t="shared" si="211"/>
        <v/>
      </c>
      <c r="U2252" s="660" t="str">
        <f t="shared" si="212"/>
        <v/>
      </c>
      <c r="V2252" s="660" t="str">
        <f t="shared" si="213"/>
        <v/>
      </c>
      <c r="W2252" s="660" t="str">
        <f t="shared" si="214"/>
        <v/>
      </c>
      <c r="X2252" s="660" t="str">
        <f t="shared" si="215"/>
        <v/>
      </c>
      <c r="Y2252" s="660" t="str">
        <f t="shared" si="216"/>
        <v/>
      </c>
    </row>
    <row r="2253" spans="1:25" ht="16" x14ac:dyDescent="0.2">
      <c r="A2253" s="679"/>
      <c r="B2253" s="679"/>
      <c r="C2253" s="679"/>
      <c r="D2253" s="679"/>
      <c r="E2253" s="665"/>
      <c r="F2253" s="665"/>
      <c r="S2253" s="660"/>
      <c r="T2253" s="660" t="str">
        <f t="shared" si="211"/>
        <v/>
      </c>
      <c r="U2253" s="660" t="str">
        <f t="shared" si="212"/>
        <v/>
      </c>
      <c r="V2253" s="660" t="str">
        <f t="shared" si="213"/>
        <v/>
      </c>
      <c r="W2253" s="660" t="str">
        <f t="shared" si="214"/>
        <v/>
      </c>
      <c r="X2253" s="660" t="str">
        <f t="shared" si="215"/>
        <v/>
      </c>
      <c r="Y2253" s="660" t="str">
        <f t="shared" si="216"/>
        <v/>
      </c>
    </row>
    <row r="2254" spans="1:25" ht="16" x14ac:dyDescent="0.2">
      <c r="A2254" s="679"/>
      <c r="B2254" s="679"/>
      <c r="C2254" s="679"/>
      <c r="D2254" s="679"/>
      <c r="E2254" s="665"/>
      <c r="F2254" s="665"/>
      <c r="S2254" s="660"/>
      <c r="T2254" s="660" t="str">
        <f t="shared" si="211"/>
        <v/>
      </c>
      <c r="U2254" s="660" t="str">
        <f t="shared" si="212"/>
        <v/>
      </c>
      <c r="V2254" s="660" t="str">
        <f t="shared" si="213"/>
        <v/>
      </c>
      <c r="W2254" s="660" t="str">
        <f t="shared" si="214"/>
        <v/>
      </c>
      <c r="X2254" s="660" t="str">
        <f t="shared" si="215"/>
        <v/>
      </c>
      <c r="Y2254" s="660" t="str">
        <f t="shared" si="216"/>
        <v/>
      </c>
    </row>
    <row r="2255" spans="1:25" ht="16" x14ac:dyDescent="0.2">
      <c r="A2255" s="679"/>
      <c r="B2255" s="679"/>
      <c r="C2255" s="679"/>
      <c r="D2255" s="679"/>
      <c r="E2255" s="665"/>
      <c r="F2255" s="665"/>
      <c r="S2255" s="660"/>
      <c r="T2255" s="660" t="str">
        <f t="shared" si="211"/>
        <v/>
      </c>
      <c r="U2255" s="660" t="str">
        <f t="shared" si="212"/>
        <v/>
      </c>
      <c r="V2255" s="660" t="str">
        <f t="shared" si="213"/>
        <v/>
      </c>
      <c r="W2255" s="660" t="str">
        <f t="shared" si="214"/>
        <v/>
      </c>
      <c r="X2255" s="660" t="str">
        <f t="shared" si="215"/>
        <v/>
      </c>
      <c r="Y2255" s="660" t="str">
        <f t="shared" si="216"/>
        <v/>
      </c>
    </row>
    <row r="2256" spans="1:25" ht="16" x14ac:dyDescent="0.2">
      <c r="A2256" s="679"/>
      <c r="B2256" s="679"/>
      <c r="C2256" s="679"/>
      <c r="D2256" s="679"/>
      <c r="E2256" s="665"/>
      <c r="F2256" s="665"/>
      <c r="S2256" s="660"/>
      <c r="T2256" s="660" t="str">
        <f t="shared" si="211"/>
        <v/>
      </c>
      <c r="U2256" s="660" t="str">
        <f t="shared" si="212"/>
        <v/>
      </c>
      <c r="V2256" s="660" t="str">
        <f t="shared" si="213"/>
        <v/>
      </c>
      <c r="W2256" s="660" t="str">
        <f t="shared" si="214"/>
        <v/>
      </c>
      <c r="X2256" s="660" t="str">
        <f t="shared" si="215"/>
        <v/>
      </c>
      <c r="Y2256" s="660" t="str">
        <f t="shared" si="216"/>
        <v/>
      </c>
    </row>
    <row r="2257" spans="1:25" ht="16" x14ac:dyDescent="0.2">
      <c r="A2257" s="679"/>
      <c r="B2257" s="679"/>
      <c r="C2257" s="679"/>
      <c r="D2257" s="679"/>
      <c r="E2257" s="665"/>
      <c r="F2257" s="665"/>
      <c r="S2257" s="660"/>
      <c r="T2257" s="660" t="str">
        <f t="shared" si="211"/>
        <v/>
      </c>
      <c r="U2257" s="660" t="str">
        <f t="shared" si="212"/>
        <v/>
      </c>
      <c r="V2257" s="660" t="str">
        <f t="shared" si="213"/>
        <v/>
      </c>
      <c r="W2257" s="660" t="str">
        <f t="shared" si="214"/>
        <v/>
      </c>
      <c r="X2257" s="660" t="str">
        <f t="shared" si="215"/>
        <v/>
      </c>
      <c r="Y2257" s="660" t="str">
        <f t="shared" si="216"/>
        <v/>
      </c>
    </row>
    <row r="2258" spans="1:25" ht="16" x14ac:dyDescent="0.2">
      <c r="A2258" s="679"/>
      <c r="B2258" s="679"/>
      <c r="C2258" s="679"/>
      <c r="D2258" s="679"/>
      <c r="E2258" s="665"/>
      <c r="F2258" s="665"/>
      <c r="S2258" s="660"/>
      <c r="T2258" s="660" t="str">
        <f t="shared" si="211"/>
        <v/>
      </c>
      <c r="U2258" s="660" t="str">
        <f t="shared" si="212"/>
        <v/>
      </c>
      <c r="V2258" s="660" t="str">
        <f t="shared" si="213"/>
        <v/>
      </c>
      <c r="W2258" s="660" t="str">
        <f t="shared" si="214"/>
        <v/>
      </c>
      <c r="X2258" s="660" t="str">
        <f t="shared" si="215"/>
        <v/>
      </c>
      <c r="Y2258" s="660" t="str">
        <f t="shared" si="216"/>
        <v/>
      </c>
    </row>
    <row r="2259" spans="1:25" ht="16" x14ac:dyDescent="0.2">
      <c r="A2259" s="679"/>
      <c r="B2259" s="679"/>
      <c r="C2259" s="679"/>
      <c r="D2259" s="679"/>
      <c r="E2259" s="665"/>
      <c r="F2259" s="665"/>
      <c r="S2259" s="660"/>
      <c r="T2259" s="660" t="str">
        <f t="shared" si="211"/>
        <v/>
      </c>
      <c r="U2259" s="660" t="str">
        <f t="shared" si="212"/>
        <v/>
      </c>
      <c r="V2259" s="660" t="str">
        <f t="shared" si="213"/>
        <v/>
      </c>
      <c r="W2259" s="660" t="str">
        <f t="shared" si="214"/>
        <v/>
      </c>
      <c r="X2259" s="660" t="str">
        <f t="shared" si="215"/>
        <v/>
      </c>
      <c r="Y2259" s="660" t="str">
        <f t="shared" si="216"/>
        <v/>
      </c>
    </row>
    <row r="2260" spans="1:25" ht="16" x14ac:dyDescent="0.2">
      <c r="A2260" s="679"/>
      <c r="B2260" s="679"/>
      <c r="C2260" s="679"/>
      <c r="D2260" s="679"/>
      <c r="E2260" s="665"/>
      <c r="F2260" s="665"/>
      <c r="S2260" s="660"/>
      <c r="T2260" s="660" t="str">
        <f t="shared" si="211"/>
        <v/>
      </c>
      <c r="U2260" s="660" t="str">
        <f t="shared" si="212"/>
        <v/>
      </c>
      <c r="V2260" s="660" t="str">
        <f t="shared" si="213"/>
        <v/>
      </c>
      <c r="W2260" s="660" t="str">
        <f t="shared" si="214"/>
        <v/>
      </c>
      <c r="X2260" s="660" t="str">
        <f t="shared" si="215"/>
        <v/>
      </c>
      <c r="Y2260" s="660" t="str">
        <f t="shared" si="216"/>
        <v/>
      </c>
    </row>
    <row r="2261" spans="1:25" ht="16" x14ac:dyDescent="0.2">
      <c r="A2261" s="679"/>
      <c r="B2261" s="679"/>
      <c r="C2261" s="679"/>
      <c r="D2261" s="679"/>
      <c r="E2261" s="665"/>
      <c r="F2261" s="665"/>
      <c r="S2261" s="660"/>
      <c r="T2261" s="660" t="str">
        <f t="shared" si="211"/>
        <v/>
      </c>
      <c r="U2261" s="660" t="str">
        <f t="shared" si="212"/>
        <v/>
      </c>
      <c r="V2261" s="660" t="str">
        <f t="shared" si="213"/>
        <v/>
      </c>
      <c r="W2261" s="660" t="str">
        <f t="shared" si="214"/>
        <v/>
      </c>
      <c r="X2261" s="660" t="str">
        <f t="shared" si="215"/>
        <v/>
      </c>
      <c r="Y2261" s="660" t="str">
        <f t="shared" si="216"/>
        <v/>
      </c>
    </row>
    <row r="2262" spans="1:25" ht="16" x14ac:dyDescent="0.2">
      <c r="A2262" s="679"/>
      <c r="B2262" s="679"/>
      <c r="C2262" s="679"/>
      <c r="D2262" s="679"/>
      <c r="E2262" s="665"/>
      <c r="F2262" s="665"/>
      <c r="S2262" s="660"/>
      <c r="T2262" s="660" t="str">
        <f t="shared" si="211"/>
        <v/>
      </c>
      <c r="U2262" s="660" t="str">
        <f t="shared" si="212"/>
        <v/>
      </c>
      <c r="V2262" s="660" t="str">
        <f t="shared" si="213"/>
        <v/>
      </c>
      <c r="W2262" s="660" t="str">
        <f t="shared" si="214"/>
        <v/>
      </c>
      <c r="X2262" s="660" t="str">
        <f t="shared" si="215"/>
        <v/>
      </c>
      <c r="Y2262" s="660" t="str">
        <f t="shared" si="216"/>
        <v/>
      </c>
    </row>
    <row r="2263" spans="1:25" ht="16" x14ac:dyDescent="0.2">
      <c r="A2263" s="679"/>
      <c r="B2263" s="679"/>
      <c r="C2263" s="679"/>
      <c r="D2263" s="679"/>
      <c r="E2263" s="665"/>
      <c r="F2263" s="665"/>
      <c r="S2263" s="660"/>
      <c r="T2263" s="660" t="str">
        <f t="shared" si="211"/>
        <v/>
      </c>
      <c r="U2263" s="660" t="str">
        <f t="shared" si="212"/>
        <v/>
      </c>
      <c r="V2263" s="660" t="str">
        <f t="shared" si="213"/>
        <v/>
      </c>
      <c r="W2263" s="660" t="str">
        <f t="shared" si="214"/>
        <v/>
      </c>
      <c r="X2263" s="660" t="str">
        <f t="shared" si="215"/>
        <v/>
      </c>
      <c r="Y2263" s="660" t="str">
        <f t="shared" si="216"/>
        <v/>
      </c>
    </row>
    <row r="2264" spans="1:25" ht="16" x14ac:dyDescent="0.2">
      <c r="A2264" s="679"/>
      <c r="B2264" s="679"/>
      <c r="C2264" s="679"/>
      <c r="D2264" s="679"/>
      <c r="E2264" s="665"/>
      <c r="F2264" s="665"/>
      <c r="S2264" s="660"/>
      <c r="T2264" s="660" t="str">
        <f t="shared" si="211"/>
        <v/>
      </c>
      <c r="U2264" s="660" t="str">
        <f t="shared" si="212"/>
        <v/>
      </c>
      <c r="V2264" s="660" t="str">
        <f t="shared" si="213"/>
        <v/>
      </c>
      <c r="W2264" s="660" t="str">
        <f t="shared" si="214"/>
        <v/>
      </c>
      <c r="X2264" s="660" t="str">
        <f t="shared" si="215"/>
        <v/>
      </c>
      <c r="Y2264" s="660" t="str">
        <f t="shared" si="216"/>
        <v/>
      </c>
    </row>
    <row r="2265" spans="1:25" ht="16" x14ac:dyDescent="0.2">
      <c r="A2265" s="679"/>
      <c r="B2265" s="679"/>
      <c r="C2265" s="679"/>
      <c r="D2265" s="679"/>
      <c r="E2265" s="665"/>
      <c r="F2265" s="665"/>
      <c r="S2265" s="660"/>
      <c r="T2265" s="660" t="str">
        <f t="shared" si="211"/>
        <v/>
      </c>
      <c r="U2265" s="660" t="str">
        <f t="shared" si="212"/>
        <v/>
      </c>
      <c r="V2265" s="660" t="str">
        <f t="shared" si="213"/>
        <v/>
      </c>
      <c r="W2265" s="660" t="str">
        <f t="shared" si="214"/>
        <v/>
      </c>
      <c r="X2265" s="660" t="str">
        <f t="shared" si="215"/>
        <v/>
      </c>
      <c r="Y2265" s="660" t="str">
        <f t="shared" si="216"/>
        <v/>
      </c>
    </row>
    <row r="2266" spans="1:25" ht="16" x14ac:dyDescent="0.2">
      <c r="A2266" s="679"/>
      <c r="B2266" s="679"/>
      <c r="C2266" s="679"/>
      <c r="D2266" s="679"/>
      <c r="E2266" s="665"/>
      <c r="F2266" s="665"/>
      <c r="S2266" s="660"/>
      <c r="T2266" s="660" t="str">
        <f t="shared" si="211"/>
        <v/>
      </c>
      <c r="U2266" s="660" t="str">
        <f t="shared" si="212"/>
        <v/>
      </c>
      <c r="V2266" s="660" t="str">
        <f t="shared" si="213"/>
        <v/>
      </c>
      <c r="W2266" s="660" t="str">
        <f t="shared" si="214"/>
        <v/>
      </c>
      <c r="X2266" s="660" t="str">
        <f t="shared" si="215"/>
        <v/>
      </c>
      <c r="Y2266" s="660" t="str">
        <f t="shared" si="216"/>
        <v/>
      </c>
    </row>
    <row r="2267" spans="1:25" ht="16" x14ac:dyDescent="0.2">
      <c r="A2267" s="679"/>
      <c r="B2267" s="679"/>
      <c r="C2267" s="679"/>
      <c r="D2267" s="679"/>
      <c r="E2267" s="665"/>
      <c r="F2267" s="665"/>
      <c r="S2267" s="660"/>
      <c r="T2267" s="660" t="str">
        <f t="shared" si="211"/>
        <v/>
      </c>
      <c r="U2267" s="660" t="str">
        <f t="shared" si="212"/>
        <v/>
      </c>
      <c r="V2267" s="660" t="str">
        <f t="shared" si="213"/>
        <v/>
      </c>
      <c r="W2267" s="660" t="str">
        <f t="shared" si="214"/>
        <v/>
      </c>
      <c r="X2267" s="660" t="str">
        <f t="shared" si="215"/>
        <v/>
      </c>
      <c r="Y2267" s="660" t="str">
        <f t="shared" si="216"/>
        <v/>
      </c>
    </row>
    <row r="2268" spans="1:25" ht="16" x14ac:dyDescent="0.2">
      <c r="A2268" s="679"/>
      <c r="B2268" s="679"/>
      <c r="C2268" s="679"/>
      <c r="D2268" s="679"/>
      <c r="E2268" s="665"/>
      <c r="F2268" s="665"/>
      <c r="S2268" s="660"/>
      <c r="T2268" s="660" t="str">
        <f t="shared" si="211"/>
        <v/>
      </c>
      <c r="U2268" s="660" t="str">
        <f t="shared" si="212"/>
        <v/>
      </c>
      <c r="V2268" s="660" t="str">
        <f t="shared" si="213"/>
        <v/>
      </c>
      <c r="W2268" s="660" t="str">
        <f t="shared" si="214"/>
        <v/>
      </c>
      <c r="X2268" s="660" t="str">
        <f t="shared" si="215"/>
        <v/>
      </c>
      <c r="Y2268" s="660" t="str">
        <f t="shared" si="216"/>
        <v/>
      </c>
    </row>
    <row r="2269" spans="1:25" ht="16" x14ac:dyDescent="0.2">
      <c r="A2269" s="679"/>
      <c r="B2269" s="679"/>
      <c r="C2269" s="679"/>
      <c r="D2269" s="679"/>
      <c r="E2269" s="665"/>
      <c r="F2269" s="665"/>
      <c r="S2269" s="660"/>
      <c r="T2269" s="660" t="str">
        <f t="shared" si="211"/>
        <v/>
      </c>
      <c r="U2269" s="660" t="str">
        <f t="shared" si="212"/>
        <v/>
      </c>
      <c r="V2269" s="660" t="str">
        <f t="shared" si="213"/>
        <v/>
      </c>
      <c r="W2269" s="660" t="str">
        <f t="shared" si="214"/>
        <v/>
      </c>
      <c r="X2269" s="660" t="str">
        <f t="shared" si="215"/>
        <v/>
      </c>
      <c r="Y2269" s="660" t="str">
        <f t="shared" si="216"/>
        <v/>
      </c>
    </row>
    <row r="2270" spans="1:25" ht="16" x14ac:dyDescent="0.2">
      <c r="A2270" s="679"/>
      <c r="B2270" s="679"/>
      <c r="C2270" s="679"/>
      <c r="D2270" s="679"/>
      <c r="E2270" s="665"/>
      <c r="F2270" s="665"/>
      <c r="S2270" s="660"/>
      <c r="T2270" s="660" t="str">
        <f t="shared" si="211"/>
        <v/>
      </c>
      <c r="U2270" s="660" t="str">
        <f t="shared" si="212"/>
        <v/>
      </c>
      <c r="V2270" s="660" t="str">
        <f t="shared" si="213"/>
        <v/>
      </c>
      <c r="W2270" s="660" t="str">
        <f t="shared" si="214"/>
        <v/>
      </c>
      <c r="X2270" s="660" t="str">
        <f t="shared" si="215"/>
        <v/>
      </c>
      <c r="Y2270" s="660" t="str">
        <f t="shared" si="216"/>
        <v/>
      </c>
    </row>
    <row r="2271" spans="1:25" ht="16" x14ac:dyDescent="0.2">
      <c r="A2271" s="679"/>
      <c r="B2271" s="679"/>
      <c r="C2271" s="679"/>
      <c r="D2271" s="679"/>
      <c r="E2271" s="665"/>
      <c r="F2271" s="665"/>
      <c r="S2271" s="660"/>
      <c r="T2271" s="660" t="str">
        <f t="shared" si="211"/>
        <v/>
      </c>
      <c r="U2271" s="660" t="str">
        <f t="shared" si="212"/>
        <v/>
      </c>
      <c r="V2271" s="660" t="str">
        <f t="shared" si="213"/>
        <v/>
      </c>
      <c r="W2271" s="660" t="str">
        <f t="shared" si="214"/>
        <v/>
      </c>
      <c r="X2271" s="660" t="str">
        <f t="shared" si="215"/>
        <v/>
      </c>
      <c r="Y2271" s="660" t="str">
        <f t="shared" si="216"/>
        <v/>
      </c>
    </row>
    <row r="2272" spans="1:25" ht="16" x14ac:dyDescent="0.2">
      <c r="A2272" s="679"/>
      <c r="B2272" s="679"/>
      <c r="C2272" s="679"/>
      <c r="D2272" s="679"/>
      <c r="E2272" s="665"/>
      <c r="F2272" s="665"/>
      <c r="S2272" s="660"/>
      <c r="T2272" s="660" t="str">
        <f t="shared" si="211"/>
        <v/>
      </c>
      <c r="U2272" s="660" t="str">
        <f t="shared" si="212"/>
        <v/>
      </c>
      <c r="V2272" s="660" t="str">
        <f t="shared" si="213"/>
        <v/>
      </c>
      <c r="W2272" s="660" t="str">
        <f t="shared" si="214"/>
        <v/>
      </c>
      <c r="X2272" s="660" t="str">
        <f t="shared" si="215"/>
        <v/>
      </c>
      <c r="Y2272" s="660" t="str">
        <f t="shared" si="216"/>
        <v/>
      </c>
    </row>
    <row r="2273" spans="1:25" ht="16" x14ac:dyDescent="0.2">
      <c r="A2273" s="679"/>
      <c r="B2273" s="679"/>
      <c r="C2273" s="679"/>
      <c r="D2273" s="679"/>
      <c r="E2273" s="665"/>
      <c r="F2273" s="665"/>
      <c r="S2273" s="660"/>
      <c r="T2273" s="660" t="str">
        <f t="shared" si="211"/>
        <v/>
      </c>
      <c r="U2273" s="660" t="str">
        <f t="shared" si="212"/>
        <v/>
      </c>
      <c r="V2273" s="660" t="str">
        <f t="shared" si="213"/>
        <v/>
      </c>
      <c r="W2273" s="660" t="str">
        <f t="shared" si="214"/>
        <v/>
      </c>
      <c r="X2273" s="660" t="str">
        <f t="shared" si="215"/>
        <v/>
      </c>
      <c r="Y2273" s="660" t="str">
        <f t="shared" si="216"/>
        <v/>
      </c>
    </row>
    <row r="2274" spans="1:25" ht="16" x14ac:dyDescent="0.2">
      <c r="A2274" s="679"/>
      <c r="B2274" s="679"/>
      <c r="C2274" s="679"/>
      <c r="D2274" s="679"/>
      <c r="E2274" s="665"/>
      <c r="F2274" s="665"/>
      <c r="S2274" s="660"/>
      <c r="T2274" s="660" t="str">
        <f t="shared" si="211"/>
        <v/>
      </c>
      <c r="U2274" s="660" t="str">
        <f t="shared" si="212"/>
        <v/>
      </c>
      <c r="V2274" s="660" t="str">
        <f t="shared" si="213"/>
        <v/>
      </c>
      <c r="W2274" s="660" t="str">
        <f t="shared" si="214"/>
        <v/>
      </c>
      <c r="X2274" s="660" t="str">
        <f t="shared" si="215"/>
        <v/>
      </c>
      <c r="Y2274" s="660" t="str">
        <f t="shared" si="216"/>
        <v/>
      </c>
    </row>
    <row r="2275" spans="1:25" ht="16" x14ac:dyDescent="0.2">
      <c r="A2275" s="679"/>
      <c r="B2275" s="679"/>
      <c r="C2275" s="679"/>
      <c r="D2275" s="679"/>
      <c r="E2275" s="665"/>
      <c r="F2275" s="665"/>
      <c r="S2275" s="660"/>
      <c r="T2275" s="660" t="str">
        <f t="shared" si="211"/>
        <v/>
      </c>
      <c r="U2275" s="660" t="str">
        <f t="shared" si="212"/>
        <v/>
      </c>
      <c r="V2275" s="660" t="str">
        <f t="shared" si="213"/>
        <v/>
      </c>
      <c r="W2275" s="660" t="str">
        <f t="shared" si="214"/>
        <v/>
      </c>
      <c r="X2275" s="660" t="str">
        <f t="shared" si="215"/>
        <v/>
      </c>
      <c r="Y2275" s="660" t="str">
        <f t="shared" si="216"/>
        <v/>
      </c>
    </row>
    <row r="2276" spans="1:25" ht="16" x14ac:dyDescent="0.2">
      <c r="A2276" s="679"/>
      <c r="B2276" s="679"/>
      <c r="C2276" s="679"/>
      <c r="D2276" s="679"/>
      <c r="E2276" s="665"/>
      <c r="F2276" s="665"/>
      <c r="S2276" s="660"/>
      <c r="T2276" s="660" t="str">
        <f t="shared" si="211"/>
        <v/>
      </c>
      <c r="U2276" s="660" t="str">
        <f t="shared" si="212"/>
        <v/>
      </c>
      <c r="V2276" s="660" t="str">
        <f t="shared" si="213"/>
        <v/>
      </c>
      <c r="W2276" s="660" t="str">
        <f t="shared" si="214"/>
        <v/>
      </c>
      <c r="X2276" s="660" t="str">
        <f t="shared" si="215"/>
        <v/>
      </c>
      <c r="Y2276" s="660" t="str">
        <f t="shared" si="216"/>
        <v/>
      </c>
    </row>
    <row r="2277" spans="1:25" ht="16" x14ac:dyDescent="0.2">
      <c r="A2277" s="679"/>
      <c r="B2277" s="679"/>
      <c r="C2277" s="679"/>
      <c r="D2277" s="679"/>
      <c r="E2277" s="665"/>
      <c r="F2277" s="665"/>
      <c r="S2277" s="660"/>
      <c r="T2277" s="660" t="str">
        <f t="shared" si="211"/>
        <v/>
      </c>
      <c r="U2277" s="660" t="str">
        <f t="shared" si="212"/>
        <v/>
      </c>
      <c r="V2277" s="660" t="str">
        <f t="shared" si="213"/>
        <v/>
      </c>
      <c r="W2277" s="660" t="str">
        <f t="shared" si="214"/>
        <v/>
      </c>
      <c r="X2277" s="660" t="str">
        <f t="shared" si="215"/>
        <v/>
      </c>
      <c r="Y2277" s="660" t="str">
        <f t="shared" si="216"/>
        <v/>
      </c>
    </row>
    <row r="2278" spans="1:25" ht="16" x14ac:dyDescent="0.2">
      <c r="A2278" s="679"/>
      <c r="B2278" s="679"/>
      <c r="C2278" s="679"/>
      <c r="D2278" s="679"/>
      <c r="E2278" s="665"/>
      <c r="F2278" s="665"/>
      <c r="S2278" s="660"/>
      <c r="T2278" s="660" t="str">
        <f t="shared" si="211"/>
        <v/>
      </c>
      <c r="U2278" s="660" t="str">
        <f t="shared" si="212"/>
        <v/>
      </c>
      <c r="V2278" s="660" t="str">
        <f t="shared" si="213"/>
        <v/>
      </c>
      <c r="W2278" s="660" t="str">
        <f t="shared" si="214"/>
        <v/>
      </c>
      <c r="X2278" s="660" t="str">
        <f t="shared" si="215"/>
        <v/>
      </c>
      <c r="Y2278" s="660" t="str">
        <f t="shared" si="216"/>
        <v/>
      </c>
    </row>
    <row r="2279" spans="1:25" ht="16" x14ac:dyDescent="0.2">
      <c r="A2279" s="679"/>
      <c r="B2279" s="679"/>
      <c r="C2279" s="679"/>
      <c r="D2279" s="679"/>
      <c r="E2279" s="665"/>
      <c r="F2279" s="665"/>
      <c r="S2279" s="660"/>
      <c r="T2279" s="660" t="str">
        <f t="shared" si="211"/>
        <v/>
      </c>
      <c r="U2279" s="660" t="str">
        <f t="shared" si="212"/>
        <v/>
      </c>
      <c r="V2279" s="660" t="str">
        <f t="shared" si="213"/>
        <v/>
      </c>
      <c r="W2279" s="660" t="str">
        <f t="shared" si="214"/>
        <v/>
      </c>
      <c r="X2279" s="660" t="str">
        <f t="shared" si="215"/>
        <v/>
      </c>
      <c r="Y2279" s="660" t="str">
        <f t="shared" si="216"/>
        <v/>
      </c>
    </row>
    <row r="2280" spans="1:25" ht="16" x14ac:dyDescent="0.2">
      <c r="A2280" s="679"/>
      <c r="B2280" s="679"/>
      <c r="C2280" s="679"/>
      <c r="D2280" s="679"/>
      <c r="E2280" s="665"/>
      <c r="F2280" s="665"/>
      <c r="S2280" s="660"/>
      <c r="T2280" s="660" t="str">
        <f t="shared" si="211"/>
        <v/>
      </c>
      <c r="U2280" s="660" t="str">
        <f t="shared" si="212"/>
        <v/>
      </c>
      <c r="V2280" s="660" t="str">
        <f t="shared" si="213"/>
        <v/>
      </c>
      <c r="W2280" s="660" t="str">
        <f t="shared" si="214"/>
        <v/>
      </c>
      <c r="X2280" s="660" t="str">
        <f t="shared" si="215"/>
        <v/>
      </c>
      <c r="Y2280" s="660" t="str">
        <f t="shared" si="216"/>
        <v/>
      </c>
    </row>
    <row r="2281" spans="1:25" ht="16" x14ac:dyDescent="0.2">
      <c r="A2281" s="679"/>
      <c r="B2281" s="679"/>
      <c r="C2281" s="679"/>
      <c r="D2281" s="679"/>
      <c r="E2281" s="665"/>
      <c r="F2281" s="665"/>
      <c r="S2281" s="660"/>
      <c r="T2281" s="660" t="str">
        <f t="shared" si="211"/>
        <v/>
      </c>
      <c r="U2281" s="660" t="str">
        <f t="shared" si="212"/>
        <v/>
      </c>
      <c r="V2281" s="660" t="str">
        <f t="shared" si="213"/>
        <v/>
      </c>
      <c r="W2281" s="660" t="str">
        <f t="shared" si="214"/>
        <v/>
      </c>
      <c r="X2281" s="660" t="str">
        <f t="shared" si="215"/>
        <v/>
      </c>
      <c r="Y2281" s="660" t="str">
        <f t="shared" si="216"/>
        <v/>
      </c>
    </row>
    <row r="2282" spans="1:25" ht="16" x14ac:dyDescent="0.2">
      <c r="A2282" s="679"/>
      <c r="B2282" s="679"/>
      <c r="C2282" s="679"/>
      <c r="D2282" s="679"/>
      <c r="E2282" s="665"/>
      <c r="F2282" s="665"/>
      <c r="S2282" s="660"/>
      <c r="T2282" s="660" t="str">
        <f t="shared" si="211"/>
        <v/>
      </c>
      <c r="U2282" s="660" t="str">
        <f t="shared" si="212"/>
        <v/>
      </c>
      <c r="V2282" s="660" t="str">
        <f t="shared" si="213"/>
        <v/>
      </c>
      <c r="W2282" s="660" t="str">
        <f t="shared" si="214"/>
        <v/>
      </c>
      <c r="X2282" s="660" t="str">
        <f t="shared" si="215"/>
        <v/>
      </c>
      <c r="Y2282" s="660" t="str">
        <f t="shared" si="216"/>
        <v/>
      </c>
    </row>
    <row r="2283" spans="1:25" ht="16" x14ac:dyDescent="0.2">
      <c r="A2283" s="679"/>
      <c r="B2283" s="679"/>
      <c r="C2283" s="679"/>
      <c r="D2283" s="679"/>
      <c r="E2283" s="665"/>
      <c r="F2283" s="665"/>
      <c r="S2283" s="660"/>
      <c r="T2283" s="660" t="str">
        <f t="shared" si="211"/>
        <v/>
      </c>
      <c r="U2283" s="660" t="str">
        <f t="shared" si="212"/>
        <v/>
      </c>
      <c r="V2283" s="660" t="str">
        <f t="shared" si="213"/>
        <v/>
      </c>
      <c r="W2283" s="660" t="str">
        <f t="shared" si="214"/>
        <v/>
      </c>
      <c r="X2283" s="660" t="str">
        <f t="shared" si="215"/>
        <v/>
      </c>
      <c r="Y2283" s="660" t="str">
        <f t="shared" si="216"/>
        <v/>
      </c>
    </row>
    <row r="2284" spans="1:25" ht="16" x14ac:dyDescent="0.2">
      <c r="A2284" s="679"/>
      <c r="B2284" s="679"/>
      <c r="C2284" s="679"/>
      <c r="D2284" s="679"/>
      <c r="E2284" s="665"/>
      <c r="F2284" s="665"/>
      <c r="S2284" s="660"/>
      <c r="T2284" s="660" t="str">
        <f t="shared" si="211"/>
        <v/>
      </c>
      <c r="U2284" s="660" t="str">
        <f t="shared" si="212"/>
        <v/>
      </c>
      <c r="V2284" s="660" t="str">
        <f t="shared" si="213"/>
        <v/>
      </c>
      <c r="W2284" s="660" t="str">
        <f t="shared" si="214"/>
        <v/>
      </c>
      <c r="X2284" s="660" t="str">
        <f t="shared" si="215"/>
        <v/>
      </c>
      <c r="Y2284" s="660" t="str">
        <f t="shared" si="216"/>
        <v/>
      </c>
    </row>
    <row r="2285" spans="1:25" ht="16" x14ac:dyDescent="0.2">
      <c r="A2285" s="679"/>
      <c r="B2285" s="679"/>
      <c r="C2285" s="679"/>
      <c r="D2285" s="679"/>
      <c r="E2285" s="665"/>
      <c r="F2285" s="665"/>
      <c r="S2285" s="660"/>
      <c r="T2285" s="660" t="str">
        <f t="shared" si="211"/>
        <v/>
      </c>
      <c r="U2285" s="660" t="str">
        <f t="shared" si="212"/>
        <v/>
      </c>
      <c r="V2285" s="660" t="str">
        <f t="shared" si="213"/>
        <v/>
      </c>
      <c r="W2285" s="660" t="str">
        <f t="shared" si="214"/>
        <v/>
      </c>
      <c r="X2285" s="660" t="str">
        <f t="shared" si="215"/>
        <v/>
      </c>
      <c r="Y2285" s="660" t="str">
        <f t="shared" si="216"/>
        <v/>
      </c>
    </row>
    <row r="2286" spans="1:25" ht="16" x14ac:dyDescent="0.2">
      <c r="A2286" s="679"/>
      <c r="B2286" s="679"/>
      <c r="C2286" s="679"/>
      <c r="D2286" s="679"/>
      <c r="E2286" s="665"/>
      <c r="F2286" s="665"/>
      <c r="S2286" s="660"/>
      <c r="T2286" s="660" t="str">
        <f t="shared" si="211"/>
        <v/>
      </c>
      <c r="U2286" s="660" t="str">
        <f t="shared" si="212"/>
        <v/>
      </c>
      <c r="V2286" s="660" t="str">
        <f t="shared" si="213"/>
        <v/>
      </c>
      <c r="W2286" s="660" t="str">
        <f t="shared" si="214"/>
        <v/>
      </c>
      <c r="X2286" s="660" t="str">
        <f t="shared" si="215"/>
        <v/>
      </c>
      <c r="Y2286" s="660" t="str">
        <f t="shared" si="216"/>
        <v/>
      </c>
    </row>
    <row r="2287" spans="1:25" ht="16" x14ac:dyDescent="0.2">
      <c r="A2287" s="679"/>
      <c r="B2287" s="679"/>
      <c r="C2287" s="679"/>
      <c r="D2287" s="679"/>
      <c r="E2287" s="665"/>
      <c r="F2287" s="665"/>
      <c r="S2287" s="660"/>
      <c r="T2287" s="660" t="str">
        <f t="shared" si="211"/>
        <v/>
      </c>
      <c r="U2287" s="660" t="str">
        <f t="shared" si="212"/>
        <v/>
      </c>
      <c r="V2287" s="660" t="str">
        <f t="shared" si="213"/>
        <v/>
      </c>
      <c r="W2287" s="660" t="str">
        <f t="shared" si="214"/>
        <v/>
      </c>
      <c r="X2287" s="660" t="str">
        <f t="shared" si="215"/>
        <v/>
      </c>
      <c r="Y2287" s="660" t="str">
        <f t="shared" si="216"/>
        <v/>
      </c>
    </row>
    <row r="2288" spans="1:25" ht="16" x14ac:dyDescent="0.2">
      <c r="A2288" s="679"/>
      <c r="B2288" s="679"/>
      <c r="C2288" s="679"/>
      <c r="D2288" s="679"/>
      <c r="E2288" s="665"/>
      <c r="F2288" s="665"/>
      <c r="S2288" s="660"/>
      <c r="T2288" s="660" t="str">
        <f t="shared" si="211"/>
        <v/>
      </c>
      <c r="U2288" s="660" t="str">
        <f t="shared" si="212"/>
        <v/>
      </c>
      <c r="V2288" s="660" t="str">
        <f t="shared" si="213"/>
        <v/>
      </c>
      <c r="W2288" s="660" t="str">
        <f t="shared" si="214"/>
        <v/>
      </c>
      <c r="X2288" s="660" t="str">
        <f t="shared" si="215"/>
        <v/>
      </c>
      <c r="Y2288" s="660" t="str">
        <f t="shared" si="216"/>
        <v/>
      </c>
    </row>
    <row r="2289" spans="1:25" ht="16" x14ac:dyDescent="0.2">
      <c r="A2289" s="679"/>
      <c r="B2289" s="679"/>
      <c r="C2289" s="679"/>
      <c r="D2289" s="679"/>
      <c r="E2289" s="665"/>
      <c r="F2289" s="665"/>
      <c r="S2289" s="660"/>
      <c r="T2289" s="660" t="str">
        <f t="shared" si="211"/>
        <v/>
      </c>
      <c r="U2289" s="660" t="str">
        <f t="shared" si="212"/>
        <v/>
      </c>
      <c r="V2289" s="660" t="str">
        <f t="shared" si="213"/>
        <v/>
      </c>
      <c r="W2289" s="660" t="str">
        <f t="shared" si="214"/>
        <v/>
      </c>
      <c r="X2289" s="660" t="str">
        <f t="shared" si="215"/>
        <v/>
      </c>
      <c r="Y2289" s="660" t="str">
        <f t="shared" si="216"/>
        <v/>
      </c>
    </row>
    <row r="2290" spans="1:25" ht="16" x14ac:dyDescent="0.2">
      <c r="A2290" s="679"/>
      <c r="B2290" s="679"/>
      <c r="C2290" s="679"/>
      <c r="D2290" s="679"/>
      <c r="E2290" s="665"/>
      <c r="F2290" s="665"/>
      <c r="S2290" s="660"/>
      <c r="T2290" s="660" t="str">
        <f t="shared" si="211"/>
        <v/>
      </c>
      <c r="U2290" s="660" t="str">
        <f t="shared" si="212"/>
        <v/>
      </c>
      <c r="V2290" s="660" t="str">
        <f t="shared" si="213"/>
        <v/>
      </c>
      <c r="W2290" s="660" t="str">
        <f t="shared" si="214"/>
        <v/>
      </c>
      <c r="X2290" s="660" t="str">
        <f t="shared" si="215"/>
        <v/>
      </c>
      <c r="Y2290" s="660" t="str">
        <f t="shared" si="216"/>
        <v/>
      </c>
    </row>
    <row r="2291" spans="1:25" ht="16" x14ac:dyDescent="0.2">
      <c r="A2291" s="679"/>
      <c r="B2291" s="679"/>
      <c r="C2291" s="679"/>
      <c r="D2291" s="679"/>
      <c r="E2291" s="665"/>
      <c r="F2291" s="665"/>
      <c r="S2291" s="660"/>
      <c r="T2291" s="660" t="str">
        <f t="shared" si="211"/>
        <v/>
      </c>
      <c r="U2291" s="660" t="str">
        <f t="shared" si="212"/>
        <v/>
      </c>
      <c r="V2291" s="660" t="str">
        <f t="shared" si="213"/>
        <v/>
      </c>
      <c r="W2291" s="660" t="str">
        <f t="shared" si="214"/>
        <v/>
      </c>
      <c r="X2291" s="660" t="str">
        <f t="shared" si="215"/>
        <v/>
      </c>
      <c r="Y2291" s="660" t="str">
        <f t="shared" si="216"/>
        <v/>
      </c>
    </row>
    <row r="2292" spans="1:25" ht="16" x14ac:dyDescent="0.2">
      <c r="A2292" s="679"/>
      <c r="B2292" s="679"/>
      <c r="C2292" s="679"/>
      <c r="D2292" s="679"/>
      <c r="E2292" s="665"/>
      <c r="F2292" s="665"/>
      <c r="S2292" s="660"/>
      <c r="T2292" s="660" t="str">
        <f t="shared" si="211"/>
        <v/>
      </c>
      <c r="U2292" s="660" t="str">
        <f t="shared" si="212"/>
        <v/>
      </c>
      <c r="V2292" s="660" t="str">
        <f t="shared" si="213"/>
        <v/>
      </c>
      <c r="W2292" s="660" t="str">
        <f t="shared" si="214"/>
        <v/>
      </c>
      <c r="X2292" s="660" t="str">
        <f t="shared" si="215"/>
        <v/>
      </c>
      <c r="Y2292" s="660" t="str">
        <f t="shared" si="216"/>
        <v/>
      </c>
    </row>
    <row r="2293" spans="1:25" ht="16" x14ac:dyDescent="0.2">
      <c r="A2293" s="679"/>
      <c r="B2293" s="679"/>
      <c r="C2293" s="679"/>
      <c r="D2293" s="679"/>
      <c r="E2293" s="665"/>
      <c r="F2293" s="665"/>
      <c r="S2293" s="660"/>
      <c r="T2293" s="660" t="str">
        <f t="shared" si="211"/>
        <v/>
      </c>
      <c r="U2293" s="660" t="str">
        <f t="shared" si="212"/>
        <v/>
      </c>
      <c r="V2293" s="660" t="str">
        <f t="shared" si="213"/>
        <v/>
      </c>
      <c r="W2293" s="660" t="str">
        <f t="shared" si="214"/>
        <v/>
      </c>
      <c r="X2293" s="660" t="str">
        <f t="shared" si="215"/>
        <v/>
      </c>
      <c r="Y2293" s="660" t="str">
        <f t="shared" si="216"/>
        <v/>
      </c>
    </row>
    <row r="2294" spans="1:25" ht="16" x14ac:dyDescent="0.2">
      <c r="A2294" s="679"/>
      <c r="B2294" s="679"/>
      <c r="C2294" s="679"/>
      <c r="D2294" s="679"/>
      <c r="E2294" s="665"/>
      <c r="F2294" s="665"/>
      <c r="S2294" s="660"/>
      <c r="T2294" s="660" t="str">
        <f t="shared" si="211"/>
        <v/>
      </c>
      <c r="U2294" s="660" t="str">
        <f t="shared" si="212"/>
        <v/>
      </c>
      <c r="V2294" s="660" t="str">
        <f t="shared" si="213"/>
        <v/>
      </c>
      <c r="W2294" s="660" t="str">
        <f t="shared" si="214"/>
        <v/>
      </c>
      <c r="X2294" s="660" t="str">
        <f t="shared" si="215"/>
        <v/>
      </c>
      <c r="Y2294" s="660" t="str">
        <f t="shared" si="216"/>
        <v/>
      </c>
    </row>
    <row r="2295" spans="1:25" ht="16" x14ac:dyDescent="0.2">
      <c r="A2295" s="679"/>
      <c r="B2295" s="679"/>
      <c r="C2295" s="679"/>
      <c r="D2295" s="679"/>
      <c r="E2295" s="665"/>
      <c r="F2295" s="665"/>
      <c r="S2295" s="660"/>
      <c r="T2295" s="660" t="str">
        <f t="shared" si="211"/>
        <v/>
      </c>
      <c r="U2295" s="660" t="str">
        <f t="shared" si="212"/>
        <v/>
      </c>
      <c r="V2295" s="660" t="str">
        <f t="shared" si="213"/>
        <v/>
      </c>
      <c r="W2295" s="660" t="str">
        <f t="shared" si="214"/>
        <v/>
      </c>
      <c r="X2295" s="660" t="str">
        <f t="shared" si="215"/>
        <v/>
      </c>
      <c r="Y2295" s="660" t="str">
        <f t="shared" si="216"/>
        <v/>
      </c>
    </row>
    <row r="2296" spans="1:25" ht="16" x14ac:dyDescent="0.2">
      <c r="A2296" s="679"/>
      <c r="B2296" s="679"/>
      <c r="C2296" s="679"/>
      <c r="D2296" s="679"/>
      <c r="E2296" s="665"/>
      <c r="F2296" s="665"/>
      <c r="S2296" s="660"/>
      <c r="T2296" s="660" t="str">
        <f t="shared" si="211"/>
        <v/>
      </c>
      <c r="U2296" s="660" t="str">
        <f t="shared" si="212"/>
        <v/>
      </c>
      <c r="V2296" s="660" t="str">
        <f t="shared" si="213"/>
        <v/>
      </c>
      <c r="W2296" s="660" t="str">
        <f t="shared" si="214"/>
        <v/>
      </c>
      <c r="X2296" s="660" t="str">
        <f t="shared" si="215"/>
        <v/>
      </c>
      <c r="Y2296" s="660" t="str">
        <f t="shared" si="216"/>
        <v/>
      </c>
    </row>
    <row r="2297" spans="1:25" ht="16" x14ac:dyDescent="0.2">
      <c r="A2297" s="679"/>
      <c r="B2297" s="679"/>
      <c r="C2297" s="679"/>
      <c r="D2297" s="679"/>
      <c r="E2297" s="665"/>
      <c r="F2297" s="665"/>
      <c r="S2297" s="660"/>
      <c r="T2297" s="660" t="str">
        <f t="shared" si="211"/>
        <v/>
      </c>
      <c r="U2297" s="660" t="str">
        <f t="shared" si="212"/>
        <v/>
      </c>
      <c r="V2297" s="660" t="str">
        <f t="shared" si="213"/>
        <v/>
      </c>
      <c r="W2297" s="660" t="str">
        <f t="shared" si="214"/>
        <v/>
      </c>
      <c r="X2297" s="660" t="str">
        <f t="shared" si="215"/>
        <v/>
      </c>
      <c r="Y2297" s="660" t="str">
        <f t="shared" si="216"/>
        <v/>
      </c>
    </row>
    <row r="2298" spans="1:25" ht="16" x14ac:dyDescent="0.2">
      <c r="A2298" s="679"/>
      <c r="B2298" s="679"/>
      <c r="C2298" s="679"/>
      <c r="D2298" s="679"/>
      <c r="E2298" s="665"/>
      <c r="F2298" s="665"/>
      <c r="S2298" s="660"/>
      <c r="T2298" s="660" t="str">
        <f t="shared" si="211"/>
        <v/>
      </c>
      <c r="U2298" s="660" t="str">
        <f t="shared" si="212"/>
        <v/>
      </c>
      <c r="V2298" s="660" t="str">
        <f t="shared" si="213"/>
        <v/>
      </c>
      <c r="W2298" s="660" t="str">
        <f t="shared" si="214"/>
        <v/>
      </c>
      <c r="X2298" s="660" t="str">
        <f t="shared" si="215"/>
        <v/>
      </c>
      <c r="Y2298" s="660" t="str">
        <f t="shared" si="216"/>
        <v/>
      </c>
    </row>
    <row r="2299" spans="1:25" ht="16" x14ac:dyDescent="0.2">
      <c r="A2299" s="679"/>
      <c r="B2299" s="679"/>
      <c r="C2299" s="679"/>
      <c r="D2299" s="679"/>
      <c r="E2299" s="665"/>
      <c r="F2299" s="665"/>
      <c r="S2299" s="660"/>
      <c r="T2299" s="660" t="str">
        <f t="shared" si="211"/>
        <v/>
      </c>
      <c r="U2299" s="660" t="str">
        <f t="shared" si="212"/>
        <v/>
      </c>
      <c r="V2299" s="660" t="str">
        <f t="shared" si="213"/>
        <v/>
      </c>
      <c r="W2299" s="660" t="str">
        <f t="shared" si="214"/>
        <v/>
      </c>
      <c r="X2299" s="660" t="str">
        <f t="shared" si="215"/>
        <v/>
      </c>
      <c r="Y2299" s="660" t="str">
        <f t="shared" si="216"/>
        <v/>
      </c>
    </row>
    <row r="2300" spans="1:25" ht="16" x14ac:dyDescent="0.2">
      <c r="A2300" s="679"/>
      <c r="B2300" s="679"/>
      <c r="C2300" s="679"/>
      <c r="D2300" s="679"/>
      <c r="E2300" s="665"/>
      <c r="F2300" s="665"/>
      <c r="S2300" s="660"/>
      <c r="T2300" s="660" t="str">
        <f t="shared" si="211"/>
        <v/>
      </c>
      <c r="U2300" s="660" t="str">
        <f t="shared" si="212"/>
        <v/>
      </c>
      <c r="V2300" s="660" t="str">
        <f t="shared" si="213"/>
        <v/>
      </c>
      <c r="W2300" s="660" t="str">
        <f t="shared" si="214"/>
        <v/>
      </c>
      <c r="X2300" s="660" t="str">
        <f t="shared" si="215"/>
        <v/>
      </c>
      <c r="Y2300" s="660" t="str">
        <f t="shared" si="216"/>
        <v/>
      </c>
    </row>
    <row r="2301" spans="1:25" ht="16" x14ac:dyDescent="0.2">
      <c r="A2301" s="679"/>
      <c r="B2301" s="679"/>
      <c r="C2301" s="679"/>
      <c r="D2301" s="679"/>
      <c r="E2301" s="665"/>
      <c r="F2301" s="665"/>
      <c r="S2301" s="660"/>
      <c r="T2301" s="660" t="str">
        <f t="shared" si="211"/>
        <v/>
      </c>
      <c r="U2301" s="660" t="str">
        <f t="shared" si="212"/>
        <v/>
      </c>
      <c r="V2301" s="660" t="str">
        <f t="shared" si="213"/>
        <v/>
      </c>
      <c r="W2301" s="660" t="str">
        <f t="shared" si="214"/>
        <v/>
      </c>
      <c r="X2301" s="660" t="str">
        <f t="shared" si="215"/>
        <v/>
      </c>
      <c r="Y2301" s="660" t="str">
        <f t="shared" si="216"/>
        <v/>
      </c>
    </row>
    <row r="2302" spans="1:25" ht="16" x14ac:dyDescent="0.2">
      <c r="A2302" s="679"/>
      <c r="B2302" s="679"/>
      <c r="C2302" s="679"/>
      <c r="D2302" s="679"/>
      <c r="E2302" s="665"/>
      <c r="F2302" s="665"/>
      <c r="S2302" s="660"/>
      <c r="T2302" s="660" t="str">
        <f t="shared" si="211"/>
        <v/>
      </c>
      <c r="U2302" s="660" t="str">
        <f t="shared" si="212"/>
        <v/>
      </c>
      <c r="V2302" s="660" t="str">
        <f t="shared" si="213"/>
        <v/>
      </c>
      <c r="W2302" s="660" t="str">
        <f t="shared" si="214"/>
        <v/>
      </c>
      <c r="X2302" s="660" t="str">
        <f t="shared" si="215"/>
        <v/>
      </c>
      <c r="Y2302" s="660" t="str">
        <f t="shared" si="216"/>
        <v/>
      </c>
    </row>
    <row r="2303" spans="1:25" ht="16" x14ac:dyDescent="0.2">
      <c r="A2303" s="679"/>
      <c r="B2303" s="679"/>
      <c r="C2303" s="679"/>
      <c r="D2303" s="679"/>
      <c r="E2303" s="665"/>
      <c r="F2303" s="665"/>
      <c r="S2303" s="660"/>
      <c r="T2303" s="660" t="str">
        <f t="shared" si="211"/>
        <v/>
      </c>
      <c r="U2303" s="660" t="str">
        <f t="shared" si="212"/>
        <v/>
      </c>
      <c r="V2303" s="660" t="str">
        <f t="shared" si="213"/>
        <v/>
      </c>
      <c r="W2303" s="660" t="str">
        <f t="shared" si="214"/>
        <v/>
      </c>
      <c r="X2303" s="660" t="str">
        <f t="shared" si="215"/>
        <v/>
      </c>
      <c r="Y2303" s="660" t="str">
        <f t="shared" si="216"/>
        <v/>
      </c>
    </row>
    <row r="2304" spans="1:25" ht="16" x14ac:dyDescent="0.2">
      <c r="A2304" s="679"/>
      <c r="B2304" s="679"/>
      <c r="C2304" s="679"/>
      <c r="D2304" s="679"/>
      <c r="E2304" s="665"/>
      <c r="F2304" s="665"/>
      <c r="S2304" s="660"/>
      <c r="T2304" s="660" t="str">
        <f t="shared" si="211"/>
        <v/>
      </c>
      <c r="U2304" s="660" t="str">
        <f t="shared" si="212"/>
        <v/>
      </c>
      <c r="V2304" s="660" t="str">
        <f t="shared" si="213"/>
        <v/>
      </c>
      <c r="W2304" s="660" t="str">
        <f t="shared" si="214"/>
        <v/>
      </c>
      <c r="X2304" s="660" t="str">
        <f t="shared" si="215"/>
        <v/>
      </c>
      <c r="Y2304" s="660" t="str">
        <f t="shared" si="216"/>
        <v/>
      </c>
    </row>
    <row r="2305" spans="1:25" ht="16" x14ac:dyDescent="0.2">
      <c r="A2305" s="679"/>
      <c r="B2305" s="679"/>
      <c r="C2305" s="679"/>
      <c r="D2305" s="679"/>
      <c r="E2305" s="665"/>
      <c r="F2305" s="665"/>
      <c r="S2305" s="660"/>
      <c r="T2305" s="660" t="str">
        <f t="shared" si="211"/>
        <v/>
      </c>
      <c r="U2305" s="660" t="str">
        <f t="shared" si="212"/>
        <v/>
      </c>
      <c r="V2305" s="660" t="str">
        <f t="shared" si="213"/>
        <v/>
      </c>
      <c r="W2305" s="660" t="str">
        <f t="shared" si="214"/>
        <v/>
      </c>
      <c r="X2305" s="660" t="str">
        <f t="shared" si="215"/>
        <v/>
      </c>
      <c r="Y2305" s="660" t="str">
        <f t="shared" si="216"/>
        <v/>
      </c>
    </row>
    <row r="2306" spans="1:25" ht="16" x14ac:dyDescent="0.2">
      <c r="A2306" s="679"/>
      <c r="B2306" s="679"/>
      <c r="C2306" s="679"/>
      <c r="D2306" s="679"/>
      <c r="E2306" s="665"/>
      <c r="F2306" s="665"/>
      <c r="S2306" s="660"/>
      <c r="T2306" s="660" t="str">
        <f t="shared" si="211"/>
        <v/>
      </c>
      <c r="U2306" s="660" t="str">
        <f t="shared" si="212"/>
        <v/>
      </c>
      <c r="V2306" s="660" t="str">
        <f t="shared" si="213"/>
        <v/>
      </c>
      <c r="W2306" s="660" t="str">
        <f t="shared" si="214"/>
        <v/>
      </c>
      <c r="X2306" s="660" t="str">
        <f t="shared" si="215"/>
        <v/>
      </c>
      <c r="Y2306" s="660" t="str">
        <f t="shared" si="216"/>
        <v/>
      </c>
    </row>
    <row r="2307" spans="1:25" ht="16" x14ac:dyDescent="0.2">
      <c r="A2307" s="679"/>
      <c r="B2307" s="679"/>
      <c r="C2307" s="679"/>
      <c r="D2307" s="679"/>
      <c r="E2307" s="665"/>
      <c r="F2307" s="665"/>
      <c r="S2307" s="660"/>
      <c r="T2307" s="660" t="str">
        <f t="shared" si="211"/>
        <v/>
      </c>
      <c r="U2307" s="660" t="str">
        <f t="shared" si="212"/>
        <v/>
      </c>
      <c r="V2307" s="660" t="str">
        <f t="shared" si="213"/>
        <v/>
      </c>
      <c r="W2307" s="660" t="str">
        <f t="shared" si="214"/>
        <v/>
      </c>
      <c r="X2307" s="660" t="str">
        <f t="shared" si="215"/>
        <v/>
      </c>
      <c r="Y2307" s="660" t="str">
        <f t="shared" si="216"/>
        <v/>
      </c>
    </row>
    <row r="2308" spans="1:25" ht="16" x14ac:dyDescent="0.2">
      <c r="A2308" s="679"/>
      <c r="B2308" s="679"/>
      <c r="C2308" s="679"/>
      <c r="D2308" s="679"/>
      <c r="E2308" s="665"/>
      <c r="F2308" s="665"/>
      <c r="S2308" s="660"/>
      <c r="T2308" s="660" t="str">
        <f t="shared" ref="T2308:T2371" si="217">IF(LEN($A2308)&gt;=2,LEFT($A2308,6),"")</f>
        <v/>
      </c>
      <c r="U2308" s="660" t="str">
        <f t="shared" ref="U2308:U2371" si="218">IF(LEN($A2308)&gt;=2,LEFT($A2308,5),"")</f>
        <v/>
      </c>
      <c r="V2308" s="660" t="str">
        <f t="shared" ref="V2308:V2371" si="219">IF(LEN($A2308)&gt;=2,LEFT($A2308,4),"")</f>
        <v/>
      </c>
      <c r="W2308" s="660" t="str">
        <f t="shared" ref="W2308:W2371" si="220">IF(LEN($A2308)&gt;=2,LEFT($A2308,3),"")</f>
        <v/>
      </c>
      <c r="X2308" s="660" t="str">
        <f t="shared" ref="X2308:X2371" si="221">IF(LEN($A2308)&gt;=2,LEFT($A2308,2),"")</f>
        <v/>
      </c>
      <c r="Y2308" s="660" t="str">
        <f t="shared" ref="Y2308:Y2371" si="222">IF(LEN($A2308)&gt;=2,LEFT($A2308,1),"")</f>
        <v/>
      </c>
    </row>
    <row r="2309" spans="1:25" ht="16" x14ac:dyDescent="0.2">
      <c r="A2309" s="679"/>
      <c r="B2309" s="679"/>
      <c r="C2309" s="679"/>
      <c r="D2309" s="679"/>
      <c r="E2309" s="665"/>
      <c r="F2309" s="665"/>
      <c r="S2309" s="660"/>
      <c r="T2309" s="660" t="str">
        <f t="shared" si="217"/>
        <v/>
      </c>
      <c r="U2309" s="660" t="str">
        <f t="shared" si="218"/>
        <v/>
      </c>
      <c r="V2309" s="660" t="str">
        <f t="shared" si="219"/>
        <v/>
      </c>
      <c r="W2309" s="660" t="str">
        <f t="shared" si="220"/>
        <v/>
      </c>
      <c r="X2309" s="660" t="str">
        <f t="shared" si="221"/>
        <v/>
      </c>
      <c r="Y2309" s="660" t="str">
        <f t="shared" si="222"/>
        <v/>
      </c>
    </row>
    <row r="2310" spans="1:25" ht="16" x14ac:dyDescent="0.2">
      <c r="A2310" s="679"/>
      <c r="B2310" s="679"/>
      <c r="C2310" s="679"/>
      <c r="D2310" s="679"/>
      <c r="E2310" s="665"/>
      <c r="F2310" s="665"/>
      <c r="S2310" s="660"/>
      <c r="T2310" s="660" t="str">
        <f t="shared" si="217"/>
        <v/>
      </c>
      <c r="U2310" s="660" t="str">
        <f t="shared" si="218"/>
        <v/>
      </c>
      <c r="V2310" s="660" t="str">
        <f t="shared" si="219"/>
        <v/>
      </c>
      <c r="W2310" s="660" t="str">
        <f t="shared" si="220"/>
        <v/>
      </c>
      <c r="X2310" s="660" t="str">
        <f t="shared" si="221"/>
        <v/>
      </c>
      <c r="Y2310" s="660" t="str">
        <f t="shared" si="222"/>
        <v/>
      </c>
    </row>
    <row r="2311" spans="1:25" ht="16" x14ac:dyDescent="0.2">
      <c r="A2311" s="679"/>
      <c r="B2311" s="679"/>
      <c r="C2311" s="679"/>
      <c r="D2311" s="679"/>
      <c r="E2311" s="665"/>
      <c r="F2311" s="665"/>
      <c r="S2311" s="660"/>
      <c r="T2311" s="660" t="str">
        <f t="shared" si="217"/>
        <v/>
      </c>
      <c r="U2311" s="660" t="str">
        <f t="shared" si="218"/>
        <v/>
      </c>
      <c r="V2311" s="660" t="str">
        <f t="shared" si="219"/>
        <v/>
      </c>
      <c r="W2311" s="660" t="str">
        <f t="shared" si="220"/>
        <v/>
      </c>
      <c r="X2311" s="660" t="str">
        <f t="shared" si="221"/>
        <v/>
      </c>
      <c r="Y2311" s="660" t="str">
        <f t="shared" si="222"/>
        <v/>
      </c>
    </row>
    <row r="2312" spans="1:25" ht="16" x14ac:dyDescent="0.2">
      <c r="A2312" s="679"/>
      <c r="B2312" s="679"/>
      <c r="C2312" s="679"/>
      <c r="D2312" s="679"/>
      <c r="E2312" s="665"/>
      <c r="F2312" s="665"/>
      <c r="S2312" s="660"/>
      <c r="T2312" s="660" t="str">
        <f t="shared" si="217"/>
        <v/>
      </c>
      <c r="U2312" s="660" t="str">
        <f t="shared" si="218"/>
        <v/>
      </c>
      <c r="V2312" s="660" t="str">
        <f t="shared" si="219"/>
        <v/>
      </c>
      <c r="W2312" s="660" t="str">
        <f t="shared" si="220"/>
        <v/>
      </c>
      <c r="X2312" s="660" t="str">
        <f t="shared" si="221"/>
        <v/>
      </c>
      <c r="Y2312" s="660" t="str">
        <f t="shared" si="222"/>
        <v/>
      </c>
    </row>
    <row r="2313" spans="1:25" ht="16" x14ac:dyDescent="0.2">
      <c r="A2313" s="679"/>
      <c r="B2313" s="679"/>
      <c r="C2313" s="679"/>
      <c r="D2313" s="679"/>
      <c r="E2313" s="665"/>
      <c r="F2313" s="665"/>
      <c r="S2313" s="660"/>
      <c r="T2313" s="660" t="str">
        <f t="shared" si="217"/>
        <v/>
      </c>
      <c r="U2313" s="660" t="str">
        <f t="shared" si="218"/>
        <v/>
      </c>
      <c r="V2313" s="660" t="str">
        <f t="shared" si="219"/>
        <v/>
      </c>
      <c r="W2313" s="660" t="str">
        <f t="shared" si="220"/>
        <v/>
      </c>
      <c r="X2313" s="660" t="str">
        <f t="shared" si="221"/>
        <v/>
      </c>
      <c r="Y2313" s="660" t="str">
        <f t="shared" si="222"/>
        <v/>
      </c>
    </row>
    <row r="2314" spans="1:25" ht="16" x14ac:dyDescent="0.2">
      <c r="A2314" s="679"/>
      <c r="B2314" s="679"/>
      <c r="C2314" s="679"/>
      <c r="D2314" s="679"/>
      <c r="E2314" s="665"/>
      <c r="F2314" s="665"/>
      <c r="S2314" s="660"/>
      <c r="T2314" s="660" t="str">
        <f t="shared" si="217"/>
        <v/>
      </c>
      <c r="U2314" s="660" t="str">
        <f t="shared" si="218"/>
        <v/>
      </c>
      <c r="V2314" s="660" t="str">
        <f t="shared" si="219"/>
        <v/>
      </c>
      <c r="W2314" s="660" t="str">
        <f t="shared" si="220"/>
        <v/>
      </c>
      <c r="X2314" s="660" t="str">
        <f t="shared" si="221"/>
        <v/>
      </c>
      <c r="Y2314" s="660" t="str">
        <f t="shared" si="222"/>
        <v/>
      </c>
    </row>
    <row r="2315" spans="1:25" ht="16" x14ac:dyDescent="0.2">
      <c r="A2315" s="679"/>
      <c r="B2315" s="679"/>
      <c r="C2315" s="679"/>
      <c r="D2315" s="679"/>
      <c r="E2315" s="665"/>
      <c r="F2315" s="665"/>
      <c r="S2315" s="660"/>
      <c r="T2315" s="660" t="str">
        <f t="shared" si="217"/>
        <v/>
      </c>
      <c r="U2315" s="660" t="str">
        <f t="shared" si="218"/>
        <v/>
      </c>
      <c r="V2315" s="660" t="str">
        <f t="shared" si="219"/>
        <v/>
      </c>
      <c r="W2315" s="660" t="str">
        <f t="shared" si="220"/>
        <v/>
      </c>
      <c r="X2315" s="660" t="str">
        <f t="shared" si="221"/>
        <v/>
      </c>
      <c r="Y2315" s="660" t="str">
        <f t="shared" si="222"/>
        <v/>
      </c>
    </row>
    <row r="2316" spans="1:25" ht="16" x14ac:dyDescent="0.2">
      <c r="A2316" s="679"/>
      <c r="B2316" s="679"/>
      <c r="C2316" s="679"/>
      <c r="D2316" s="679"/>
      <c r="E2316" s="665"/>
      <c r="F2316" s="665"/>
      <c r="S2316" s="660"/>
      <c r="T2316" s="660" t="str">
        <f t="shared" si="217"/>
        <v/>
      </c>
      <c r="U2316" s="660" t="str">
        <f t="shared" si="218"/>
        <v/>
      </c>
      <c r="V2316" s="660" t="str">
        <f t="shared" si="219"/>
        <v/>
      </c>
      <c r="W2316" s="660" t="str">
        <f t="shared" si="220"/>
        <v/>
      </c>
      <c r="X2316" s="660" t="str">
        <f t="shared" si="221"/>
        <v/>
      </c>
      <c r="Y2316" s="660" t="str">
        <f t="shared" si="222"/>
        <v/>
      </c>
    </row>
    <row r="2317" spans="1:25" ht="16" x14ac:dyDescent="0.2">
      <c r="A2317" s="679"/>
      <c r="B2317" s="679"/>
      <c r="C2317" s="679"/>
      <c r="D2317" s="679"/>
      <c r="E2317" s="665"/>
      <c r="F2317" s="665"/>
      <c r="S2317" s="660"/>
      <c r="T2317" s="660" t="str">
        <f t="shared" si="217"/>
        <v/>
      </c>
      <c r="U2317" s="660" t="str">
        <f t="shared" si="218"/>
        <v/>
      </c>
      <c r="V2317" s="660" t="str">
        <f t="shared" si="219"/>
        <v/>
      </c>
      <c r="W2317" s="660" t="str">
        <f t="shared" si="220"/>
        <v/>
      </c>
      <c r="X2317" s="660" t="str">
        <f t="shared" si="221"/>
        <v/>
      </c>
      <c r="Y2317" s="660" t="str">
        <f t="shared" si="222"/>
        <v/>
      </c>
    </row>
    <row r="2318" spans="1:25" ht="16" x14ac:dyDescent="0.2">
      <c r="A2318" s="679"/>
      <c r="B2318" s="679"/>
      <c r="C2318" s="679"/>
      <c r="D2318" s="679"/>
      <c r="E2318" s="665"/>
      <c r="F2318" s="665"/>
      <c r="S2318" s="660"/>
      <c r="T2318" s="660" t="str">
        <f t="shared" si="217"/>
        <v/>
      </c>
      <c r="U2318" s="660" t="str">
        <f t="shared" si="218"/>
        <v/>
      </c>
      <c r="V2318" s="660" t="str">
        <f t="shared" si="219"/>
        <v/>
      </c>
      <c r="W2318" s="660" t="str">
        <f t="shared" si="220"/>
        <v/>
      </c>
      <c r="X2318" s="660" t="str">
        <f t="shared" si="221"/>
        <v/>
      </c>
      <c r="Y2318" s="660" t="str">
        <f t="shared" si="222"/>
        <v/>
      </c>
    </row>
    <row r="2319" spans="1:25" ht="16" x14ac:dyDescent="0.2">
      <c r="A2319" s="679"/>
      <c r="B2319" s="679"/>
      <c r="C2319" s="679"/>
      <c r="D2319" s="679"/>
      <c r="E2319" s="665"/>
      <c r="F2319" s="665"/>
      <c r="S2319" s="660"/>
      <c r="T2319" s="660" t="str">
        <f t="shared" si="217"/>
        <v/>
      </c>
      <c r="U2319" s="660" t="str">
        <f t="shared" si="218"/>
        <v/>
      </c>
      <c r="V2319" s="660" t="str">
        <f t="shared" si="219"/>
        <v/>
      </c>
      <c r="W2319" s="660" t="str">
        <f t="shared" si="220"/>
        <v/>
      </c>
      <c r="X2319" s="660" t="str">
        <f t="shared" si="221"/>
        <v/>
      </c>
      <c r="Y2319" s="660" t="str">
        <f t="shared" si="222"/>
        <v/>
      </c>
    </row>
    <row r="2320" spans="1:25" ht="16" x14ac:dyDescent="0.2">
      <c r="A2320" s="679"/>
      <c r="B2320" s="679"/>
      <c r="C2320" s="679"/>
      <c r="D2320" s="679"/>
      <c r="E2320" s="665"/>
      <c r="F2320" s="665"/>
      <c r="S2320" s="660"/>
      <c r="T2320" s="660" t="str">
        <f t="shared" si="217"/>
        <v/>
      </c>
      <c r="U2320" s="660" t="str">
        <f t="shared" si="218"/>
        <v/>
      </c>
      <c r="V2320" s="660" t="str">
        <f t="shared" si="219"/>
        <v/>
      </c>
      <c r="W2320" s="660" t="str">
        <f t="shared" si="220"/>
        <v/>
      </c>
      <c r="X2320" s="660" t="str">
        <f t="shared" si="221"/>
        <v/>
      </c>
      <c r="Y2320" s="660" t="str">
        <f t="shared" si="222"/>
        <v/>
      </c>
    </row>
    <row r="2321" spans="1:25" ht="16" x14ac:dyDescent="0.2">
      <c r="A2321" s="679"/>
      <c r="B2321" s="679"/>
      <c r="C2321" s="679"/>
      <c r="D2321" s="679"/>
      <c r="E2321" s="665"/>
      <c r="F2321" s="665"/>
      <c r="S2321" s="660"/>
      <c r="T2321" s="660" t="str">
        <f t="shared" si="217"/>
        <v/>
      </c>
      <c r="U2321" s="660" t="str">
        <f t="shared" si="218"/>
        <v/>
      </c>
      <c r="V2321" s="660" t="str">
        <f t="shared" si="219"/>
        <v/>
      </c>
      <c r="W2321" s="660" t="str">
        <f t="shared" si="220"/>
        <v/>
      </c>
      <c r="X2321" s="660" t="str">
        <f t="shared" si="221"/>
        <v/>
      </c>
      <c r="Y2321" s="660" t="str">
        <f t="shared" si="222"/>
        <v/>
      </c>
    </row>
    <row r="2322" spans="1:25" ht="16" x14ac:dyDescent="0.2">
      <c r="A2322" s="679"/>
      <c r="B2322" s="679"/>
      <c r="C2322" s="679"/>
      <c r="D2322" s="679"/>
      <c r="E2322" s="665"/>
      <c r="F2322" s="665"/>
      <c r="S2322" s="660"/>
      <c r="T2322" s="660" t="str">
        <f t="shared" si="217"/>
        <v/>
      </c>
      <c r="U2322" s="660" t="str">
        <f t="shared" si="218"/>
        <v/>
      </c>
      <c r="V2322" s="660" t="str">
        <f t="shared" si="219"/>
        <v/>
      </c>
      <c r="W2322" s="660" t="str">
        <f t="shared" si="220"/>
        <v/>
      </c>
      <c r="X2322" s="660" t="str">
        <f t="shared" si="221"/>
        <v/>
      </c>
      <c r="Y2322" s="660" t="str">
        <f t="shared" si="222"/>
        <v/>
      </c>
    </row>
    <row r="2323" spans="1:25" ht="16" x14ac:dyDescent="0.2">
      <c r="A2323" s="679"/>
      <c r="B2323" s="679"/>
      <c r="C2323" s="679"/>
      <c r="D2323" s="679"/>
      <c r="E2323" s="665"/>
      <c r="F2323" s="665"/>
      <c r="S2323" s="660"/>
      <c r="T2323" s="660" t="str">
        <f t="shared" si="217"/>
        <v/>
      </c>
      <c r="U2323" s="660" t="str">
        <f t="shared" si="218"/>
        <v/>
      </c>
      <c r="V2323" s="660" t="str">
        <f t="shared" si="219"/>
        <v/>
      </c>
      <c r="W2323" s="660" t="str">
        <f t="shared" si="220"/>
        <v/>
      </c>
      <c r="X2323" s="660" t="str">
        <f t="shared" si="221"/>
        <v/>
      </c>
      <c r="Y2323" s="660" t="str">
        <f t="shared" si="222"/>
        <v/>
      </c>
    </row>
    <row r="2324" spans="1:25" ht="16" x14ac:dyDescent="0.2">
      <c r="A2324" s="679"/>
      <c r="B2324" s="679"/>
      <c r="C2324" s="679"/>
      <c r="D2324" s="679"/>
      <c r="E2324" s="665"/>
      <c r="F2324" s="665"/>
      <c r="S2324" s="660"/>
      <c r="T2324" s="660" t="str">
        <f t="shared" si="217"/>
        <v/>
      </c>
      <c r="U2324" s="660" t="str">
        <f t="shared" si="218"/>
        <v/>
      </c>
      <c r="V2324" s="660" t="str">
        <f t="shared" si="219"/>
        <v/>
      </c>
      <c r="W2324" s="660" t="str">
        <f t="shared" si="220"/>
        <v/>
      </c>
      <c r="X2324" s="660" t="str">
        <f t="shared" si="221"/>
        <v/>
      </c>
      <c r="Y2324" s="660" t="str">
        <f t="shared" si="222"/>
        <v/>
      </c>
    </row>
    <row r="2325" spans="1:25" ht="16" x14ac:dyDescent="0.2">
      <c r="A2325" s="679"/>
      <c r="B2325" s="679"/>
      <c r="C2325" s="679"/>
      <c r="D2325" s="679"/>
      <c r="E2325" s="665"/>
      <c r="F2325" s="665"/>
      <c r="S2325" s="660"/>
      <c r="T2325" s="660" t="str">
        <f t="shared" si="217"/>
        <v/>
      </c>
      <c r="U2325" s="660" t="str">
        <f t="shared" si="218"/>
        <v/>
      </c>
      <c r="V2325" s="660" t="str">
        <f t="shared" si="219"/>
        <v/>
      </c>
      <c r="W2325" s="660" t="str">
        <f t="shared" si="220"/>
        <v/>
      </c>
      <c r="X2325" s="660" t="str">
        <f t="shared" si="221"/>
        <v/>
      </c>
      <c r="Y2325" s="660" t="str">
        <f t="shared" si="222"/>
        <v/>
      </c>
    </row>
    <row r="2326" spans="1:25" ht="16" x14ac:dyDescent="0.2">
      <c r="A2326" s="679"/>
      <c r="B2326" s="679"/>
      <c r="C2326" s="679"/>
      <c r="D2326" s="679"/>
      <c r="E2326" s="665"/>
      <c r="F2326" s="665"/>
      <c r="S2326" s="660"/>
      <c r="T2326" s="660" t="str">
        <f t="shared" si="217"/>
        <v/>
      </c>
      <c r="U2326" s="660" t="str">
        <f t="shared" si="218"/>
        <v/>
      </c>
      <c r="V2326" s="660" t="str">
        <f t="shared" si="219"/>
        <v/>
      </c>
      <c r="W2326" s="660" t="str">
        <f t="shared" si="220"/>
        <v/>
      </c>
      <c r="X2326" s="660" t="str">
        <f t="shared" si="221"/>
        <v/>
      </c>
      <c r="Y2326" s="660" t="str">
        <f t="shared" si="222"/>
        <v/>
      </c>
    </row>
    <row r="2327" spans="1:25" ht="16" x14ac:dyDescent="0.2">
      <c r="A2327" s="679"/>
      <c r="B2327" s="679"/>
      <c r="C2327" s="679"/>
      <c r="D2327" s="679"/>
      <c r="E2327" s="665"/>
      <c r="F2327" s="665"/>
      <c r="S2327" s="660"/>
      <c r="T2327" s="660" t="str">
        <f t="shared" si="217"/>
        <v/>
      </c>
      <c r="U2327" s="660" t="str">
        <f t="shared" si="218"/>
        <v/>
      </c>
      <c r="V2327" s="660" t="str">
        <f t="shared" si="219"/>
        <v/>
      </c>
      <c r="W2327" s="660" t="str">
        <f t="shared" si="220"/>
        <v/>
      </c>
      <c r="X2327" s="660" t="str">
        <f t="shared" si="221"/>
        <v/>
      </c>
      <c r="Y2327" s="660" t="str">
        <f t="shared" si="222"/>
        <v/>
      </c>
    </row>
    <row r="2328" spans="1:25" ht="16" x14ac:dyDescent="0.2">
      <c r="A2328" s="679"/>
      <c r="B2328" s="679"/>
      <c r="C2328" s="679"/>
      <c r="D2328" s="679"/>
      <c r="E2328" s="665"/>
      <c r="F2328" s="665"/>
      <c r="S2328" s="660"/>
      <c r="T2328" s="660" t="str">
        <f t="shared" si="217"/>
        <v/>
      </c>
      <c r="U2328" s="660" t="str">
        <f t="shared" si="218"/>
        <v/>
      </c>
      <c r="V2328" s="660" t="str">
        <f t="shared" si="219"/>
        <v/>
      </c>
      <c r="W2328" s="660" t="str">
        <f t="shared" si="220"/>
        <v/>
      </c>
      <c r="X2328" s="660" t="str">
        <f t="shared" si="221"/>
        <v/>
      </c>
      <c r="Y2328" s="660" t="str">
        <f t="shared" si="222"/>
        <v/>
      </c>
    </row>
    <row r="2329" spans="1:25" ht="16" x14ac:dyDescent="0.2">
      <c r="A2329" s="679"/>
      <c r="B2329" s="679"/>
      <c r="C2329" s="679"/>
      <c r="D2329" s="679"/>
      <c r="E2329" s="665"/>
      <c r="F2329" s="665"/>
      <c r="S2329" s="660"/>
      <c r="T2329" s="660" t="str">
        <f t="shared" si="217"/>
        <v/>
      </c>
      <c r="U2329" s="660" t="str">
        <f t="shared" si="218"/>
        <v/>
      </c>
      <c r="V2329" s="660" t="str">
        <f t="shared" si="219"/>
        <v/>
      </c>
      <c r="W2329" s="660" t="str">
        <f t="shared" si="220"/>
        <v/>
      </c>
      <c r="X2329" s="660" t="str">
        <f t="shared" si="221"/>
        <v/>
      </c>
      <c r="Y2329" s="660" t="str">
        <f t="shared" si="222"/>
        <v/>
      </c>
    </row>
    <row r="2330" spans="1:25" ht="16" x14ac:dyDescent="0.2">
      <c r="A2330" s="679"/>
      <c r="B2330" s="679"/>
      <c r="C2330" s="679"/>
      <c r="D2330" s="679"/>
      <c r="E2330" s="665"/>
      <c r="F2330" s="665"/>
      <c r="S2330" s="660"/>
      <c r="T2330" s="660" t="str">
        <f t="shared" si="217"/>
        <v/>
      </c>
      <c r="U2330" s="660" t="str">
        <f t="shared" si="218"/>
        <v/>
      </c>
      <c r="V2330" s="660" t="str">
        <f t="shared" si="219"/>
        <v/>
      </c>
      <c r="W2330" s="660" t="str">
        <f t="shared" si="220"/>
        <v/>
      </c>
      <c r="X2330" s="660" t="str">
        <f t="shared" si="221"/>
        <v/>
      </c>
      <c r="Y2330" s="660" t="str">
        <f t="shared" si="222"/>
        <v/>
      </c>
    </row>
    <row r="2331" spans="1:25" ht="16" x14ac:dyDescent="0.2">
      <c r="A2331" s="679"/>
      <c r="B2331" s="679"/>
      <c r="C2331" s="679"/>
      <c r="D2331" s="679"/>
      <c r="E2331" s="665"/>
      <c r="F2331" s="665"/>
      <c r="S2331" s="660"/>
      <c r="T2331" s="660" t="str">
        <f t="shared" si="217"/>
        <v/>
      </c>
      <c r="U2331" s="660" t="str">
        <f t="shared" si="218"/>
        <v/>
      </c>
      <c r="V2331" s="660" t="str">
        <f t="shared" si="219"/>
        <v/>
      </c>
      <c r="W2331" s="660" t="str">
        <f t="shared" si="220"/>
        <v/>
      </c>
      <c r="X2331" s="660" t="str">
        <f t="shared" si="221"/>
        <v/>
      </c>
      <c r="Y2331" s="660" t="str">
        <f t="shared" si="222"/>
        <v/>
      </c>
    </row>
    <row r="2332" spans="1:25" ht="16" x14ac:dyDescent="0.2">
      <c r="A2332" s="679"/>
      <c r="B2332" s="679"/>
      <c r="C2332" s="679"/>
      <c r="D2332" s="679"/>
      <c r="E2332" s="665"/>
      <c r="F2332" s="665"/>
      <c r="S2332" s="660"/>
      <c r="T2332" s="660" t="str">
        <f t="shared" si="217"/>
        <v/>
      </c>
      <c r="U2332" s="660" t="str">
        <f t="shared" si="218"/>
        <v/>
      </c>
      <c r="V2332" s="660" t="str">
        <f t="shared" si="219"/>
        <v/>
      </c>
      <c r="W2332" s="660" t="str">
        <f t="shared" si="220"/>
        <v/>
      </c>
      <c r="X2332" s="660" t="str">
        <f t="shared" si="221"/>
        <v/>
      </c>
      <c r="Y2332" s="660" t="str">
        <f t="shared" si="222"/>
        <v/>
      </c>
    </row>
    <row r="2333" spans="1:25" ht="16" x14ac:dyDescent="0.2">
      <c r="A2333" s="679"/>
      <c r="B2333" s="679"/>
      <c r="C2333" s="679"/>
      <c r="D2333" s="679"/>
      <c r="E2333" s="665"/>
      <c r="F2333" s="665"/>
      <c r="S2333" s="660"/>
      <c r="T2333" s="660" t="str">
        <f t="shared" si="217"/>
        <v/>
      </c>
      <c r="U2333" s="660" t="str">
        <f t="shared" si="218"/>
        <v/>
      </c>
      <c r="V2333" s="660" t="str">
        <f t="shared" si="219"/>
        <v/>
      </c>
      <c r="W2333" s="660" t="str">
        <f t="shared" si="220"/>
        <v/>
      </c>
      <c r="X2333" s="660" t="str">
        <f t="shared" si="221"/>
        <v/>
      </c>
      <c r="Y2333" s="660" t="str">
        <f t="shared" si="222"/>
        <v/>
      </c>
    </row>
    <row r="2334" spans="1:25" ht="16" x14ac:dyDescent="0.2">
      <c r="A2334" s="679"/>
      <c r="B2334" s="679"/>
      <c r="C2334" s="679"/>
      <c r="D2334" s="679"/>
      <c r="E2334" s="665"/>
      <c r="F2334" s="665"/>
      <c r="S2334" s="660"/>
      <c r="T2334" s="660" t="str">
        <f t="shared" si="217"/>
        <v/>
      </c>
      <c r="U2334" s="660" t="str">
        <f t="shared" si="218"/>
        <v/>
      </c>
      <c r="V2334" s="660" t="str">
        <f t="shared" si="219"/>
        <v/>
      </c>
      <c r="W2334" s="660" t="str">
        <f t="shared" si="220"/>
        <v/>
      </c>
      <c r="X2334" s="660" t="str">
        <f t="shared" si="221"/>
        <v/>
      </c>
      <c r="Y2334" s="660" t="str">
        <f t="shared" si="222"/>
        <v/>
      </c>
    </row>
    <row r="2335" spans="1:25" ht="16" x14ac:dyDescent="0.2">
      <c r="A2335" s="679"/>
      <c r="B2335" s="679"/>
      <c r="C2335" s="679"/>
      <c r="D2335" s="679"/>
      <c r="E2335" s="665"/>
      <c r="F2335" s="665"/>
      <c r="S2335" s="660"/>
      <c r="T2335" s="660" t="str">
        <f t="shared" si="217"/>
        <v/>
      </c>
      <c r="U2335" s="660" t="str">
        <f t="shared" si="218"/>
        <v/>
      </c>
      <c r="V2335" s="660" t="str">
        <f t="shared" si="219"/>
        <v/>
      </c>
      <c r="W2335" s="660" t="str">
        <f t="shared" si="220"/>
        <v/>
      </c>
      <c r="X2335" s="660" t="str">
        <f t="shared" si="221"/>
        <v/>
      </c>
      <c r="Y2335" s="660" t="str">
        <f t="shared" si="222"/>
        <v/>
      </c>
    </row>
    <row r="2336" spans="1:25" ht="16" x14ac:dyDescent="0.2">
      <c r="A2336" s="679"/>
      <c r="B2336" s="679"/>
      <c r="C2336" s="679"/>
      <c r="D2336" s="679"/>
      <c r="E2336" s="665"/>
      <c r="F2336" s="665"/>
      <c r="S2336" s="660"/>
      <c r="T2336" s="660" t="str">
        <f t="shared" si="217"/>
        <v/>
      </c>
      <c r="U2336" s="660" t="str">
        <f t="shared" si="218"/>
        <v/>
      </c>
      <c r="V2336" s="660" t="str">
        <f t="shared" si="219"/>
        <v/>
      </c>
      <c r="W2336" s="660" t="str">
        <f t="shared" si="220"/>
        <v/>
      </c>
      <c r="X2336" s="660" t="str">
        <f t="shared" si="221"/>
        <v/>
      </c>
      <c r="Y2336" s="660" t="str">
        <f t="shared" si="222"/>
        <v/>
      </c>
    </row>
    <row r="2337" spans="1:25" ht="16" x14ac:dyDescent="0.2">
      <c r="A2337" s="679"/>
      <c r="B2337" s="679"/>
      <c r="C2337" s="679"/>
      <c r="D2337" s="679"/>
      <c r="E2337" s="665"/>
      <c r="F2337" s="665"/>
      <c r="S2337" s="660"/>
      <c r="T2337" s="660" t="str">
        <f t="shared" si="217"/>
        <v/>
      </c>
      <c r="U2337" s="660" t="str">
        <f t="shared" si="218"/>
        <v/>
      </c>
      <c r="V2337" s="660" t="str">
        <f t="shared" si="219"/>
        <v/>
      </c>
      <c r="W2337" s="660" t="str">
        <f t="shared" si="220"/>
        <v/>
      </c>
      <c r="X2337" s="660" t="str">
        <f t="shared" si="221"/>
        <v/>
      </c>
      <c r="Y2337" s="660" t="str">
        <f t="shared" si="222"/>
        <v/>
      </c>
    </row>
    <row r="2338" spans="1:25" ht="16" x14ac:dyDescent="0.2">
      <c r="A2338" s="679"/>
      <c r="B2338" s="679"/>
      <c r="C2338" s="679"/>
      <c r="D2338" s="679"/>
      <c r="E2338" s="665"/>
      <c r="F2338" s="665"/>
      <c r="S2338" s="660"/>
      <c r="T2338" s="660" t="str">
        <f t="shared" si="217"/>
        <v/>
      </c>
      <c r="U2338" s="660" t="str">
        <f t="shared" si="218"/>
        <v/>
      </c>
      <c r="V2338" s="660" t="str">
        <f t="shared" si="219"/>
        <v/>
      </c>
      <c r="W2338" s="660" t="str">
        <f t="shared" si="220"/>
        <v/>
      </c>
      <c r="X2338" s="660" t="str">
        <f t="shared" si="221"/>
        <v/>
      </c>
      <c r="Y2338" s="660" t="str">
        <f t="shared" si="222"/>
        <v/>
      </c>
    </row>
    <row r="2339" spans="1:25" ht="16" x14ac:dyDescent="0.2">
      <c r="A2339" s="679"/>
      <c r="B2339" s="679"/>
      <c r="C2339" s="679"/>
      <c r="D2339" s="679"/>
      <c r="E2339" s="665"/>
      <c r="F2339" s="665"/>
      <c r="S2339" s="660"/>
      <c r="T2339" s="660" t="str">
        <f t="shared" si="217"/>
        <v/>
      </c>
      <c r="U2339" s="660" t="str">
        <f t="shared" si="218"/>
        <v/>
      </c>
      <c r="V2339" s="660" t="str">
        <f t="shared" si="219"/>
        <v/>
      </c>
      <c r="W2339" s="660" t="str">
        <f t="shared" si="220"/>
        <v/>
      </c>
      <c r="X2339" s="660" t="str">
        <f t="shared" si="221"/>
        <v/>
      </c>
      <c r="Y2339" s="660" t="str">
        <f t="shared" si="222"/>
        <v/>
      </c>
    </row>
    <row r="2340" spans="1:25" ht="16" x14ac:dyDescent="0.2">
      <c r="A2340" s="679"/>
      <c r="B2340" s="679"/>
      <c r="C2340" s="679"/>
      <c r="D2340" s="679"/>
      <c r="E2340" s="665"/>
      <c r="F2340" s="665"/>
      <c r="S2340" s="660"/>
      <c r="T2340" s="660" t="str">
        <f t="shared" si="217"/>
        <v/>
      </c>
      <c r="U2340" s="660" t="str">
        <f t="shared" si="218"/>
        <v/>
      </c>
      <c r="V2340" s="660" t="str">
        <f t="shared" si="219"/>
        <v/>
      </c>
      <c r="W2340" s="660" t="str">
        <f t="shared" si="220"/>
        <v/>
      </c>
      <c r="X2340" s="660" t="str">
        <f t="shared" si="221"/>
        <v/>
      </c>
      <c r="Y2340" s="660" t="str">
        <f t="shared" si="222"/>
        <v/>
      </c>
    </row>
    <row r="2341" spans="1:25" ht="16" x14ac:dyDescent="0.2">
      <c r="A2341" s="679"/>
      <c r="B2341" s="679"/>
      <c r="C2341" s="679"/>
      <c r="D2341" s="679"/>
      <c r="E2341" s="665"/>
      <c r="F2341" s="665"/>
      <c r="S2341" s="660"/>
      <c r="T2341" s="660" t="str">
        <f t="shared" si="217"/>
        <v/>
      </c>
      <c r="U2341" s="660" t="str">
        <f t="shared" si="218"/>
        <v/>
      </c>
      <c r="V2341" s="660" t="str">
        <f t="shared" si="219"/>
        <v/>
      </c>
      <c r="W2341" s="660" t="str">
        <f t="shared" si="220"/>
        <v/>
      </c>
      <c r="X2341" s="660" t="str">
        <f t="shared" si="221"/>
        <v/>
      </c>
      <c r="Y2341" s="660" t="str">
        <f t="shared" si="222"/>
        <v/>
      </c>
    </row>
    <row r="2342" spans="1:25" ht="16" x14ac:dyDescent="0.2">
      <c r="A2342" s="679"/>
      <c r="B2342" s="679"/>
      <c r="C2342" s="679"/>
      <c r="D2342" s="679"/>
      <c r="E2342" s="665"/>
      <c r="F2342" s="665"/>
      <c r="S2342" s="660"/>
      <c r="T2342" s="660" t="str">
        <f t="shared" si="217"/>
        <v/>
      </c>
      <c r="U2342" s="660" t="str">
        <f t="shared" si="218"/>
        <v/>
      </c>
      <c r="V2342" s="660" t="str">
        <f t="shared" si="219"/>
        <v/>
      </c>
      <c r="W2342" s="660" t="str">
        <f t="shared" si="220"/>
        <v/>
      </c>
      <c r="X2342" s="660" t="str">
        <f t="shared" si="221"/>
        <v/>
      </c>
      <c r="Y2342" s="660" t="str">
        <f t="shared" si="222"/>
        <v/>
      </c>
    </row>
    <row r="2343" spans="1:25" ht="16" x14ac:dyDescent="0.2">
      <c r="A2343" s="679"/>
      <c r="B2343" s="679"/>
      <c r="C2343" s="679"/>
      <c r="D2343" s="679"/>
      <c r="E2343" s="665"/>
      <c r="F2343" s="665"/>
      <c r="S2343" s="660"/>
      <c r="T2343" s="660" t="str">
        <f t="shared" si="217"/>
        <v/>
      </c>
      <c r="U2343" s="660" t="str">
        <f t="shared" si="218"/>
        <v/>
      </c>
      <c r="V2343" s="660" t="str">
        <f t="shared" si="219"/>
        <v/>
      </c>
      <c r="W2343" s="660" t="str">
        <f t="shared" si="220"/>
        <v/>
      </c>
      <c r="X2343" s="660" t="str">
        <f t="shared" si="221"/>
        <v/>
      </c>
      <c r="Y2343" s="660" t="str">
        <f t="shared" si="222"/>
        <v/>
      </c>
    </row>
    <row r="2344" spans="1:25" ht="16" x14ac:dyDescent="0.2">
      <c r="A2344" s="679"/>
      <c r="B2344" s="679"/>
      <c r="C2344" s="679"/>
      <c r="D2344" s="679"/>
      <c r="E2344" s="665"/>
      <c r="F2344" s="665"/>
      <c r="S2344" s="660"/>
      <c r="T2344" s="660" t="str">
        <f t="shared" si="217"/>
        <v/>
      </c>
      <c r="U2344" s="660" t="str">
        <f t="shared" si="218"/>
        <v/>
      </c>
      <c r="V2344" s="660" t="str">
        <f t="shared" si="219"/>
        <v/>
      </c>
      <c r="W2344" s="660" t="str">
        <f t="shared" si="220"/>
        <v/>
      </c>
      <c r="X2344" s="660" t="str">
        <f t="shared" si="221"/>
        <v/>
      </c>
      <c r="Y2344" s="660" t="str">
        <f t="shared" si="222"/>
        <v/>
      </c>
    </row>
    <row r="2345" spans="1:25" ht="16" x14ac:dyDescent="0.2">
      <c r="A2345" s="679"/>
      <c r="B2345" s="679"/>
      <c r="C2345" s="679"/>
      <c r="D2345" s="679"/>
      <c r="E2345" s="665"/>
      <c r="F2345" s="665"/>
      <c r="S2345" s="660"/>
      <c r="T2345" s="660" t="str">
        <f t="shared" si="217"/>
        <v/>
      </c>
      <c r="U2345" s="660" t="str">
        <f t="shared" si="218"/>
        <v/>
      </c>
      <c r="V2345" s="660" t="str">
        <f t="shared" si="219"/>
        <v/>
      </c>
      <c r="W2345" s="660" t="str">
        <f t="shared" si="220"/>
        <v/>
      </c>
      <c r="X2345" s="660" t="str">
        <f t="shared" si="221"/>
        <v/>
      </c>
      <c r="Y2345" s="660" t="str">
        <f t="shared" si="222"/>
        <v/>
      </c>
    </row>
    <row r="2346" spans="1:25" ht="16" x14ac:dyDescent="0.2">
      <c r="A2346" s="679"/>
      <c r="B2346" s="679"/>
      <c r="C2346" s="679"/>
      <c r="D2346" s="679"/>
      <c r="E2346" s="665"/>
      <c r="F2346" s="665"/>
      <c r="S2346" s="660"/>
      <c r="T2346" s="660" t="str">
        <f t="shared" si="217"/>
        <v/>
      </c>
      <c r="U2346" s="660" t="str">
        <f t="shared" si="218"/>
        <v/>
      </c>
      <c r="V2346" s="660" t="str">
        <f t="shared" si="219"/>
        <v/>
      </c>
      <c r="W2346" s="660" t="str">
        <f t="shared" si="220"/>
        <v/>
      </c>
      <c r="X2346" s="660" t="str">
        <f t="shared" si="221"/>
        <v/>
      </c>
      <c r="Y2346" s="660" t="str">
        <f t="shared" si="222"/>
        <v/>
      </c>
    </row>
    <row r="2347" spans="1:25" ht="16" x14ac:dyDescent="0.2">
      <c r="A2347" s="679"/>
      <c r="B2347" s="679"/>
      <c r="C2347" s="679"/>
      <c r="D2347" s="679"/>
      <c r="E2347" s="665"/>
      <c r="F2347" s="665"/>
      <c r="S2347" s="660"/>
      <c r="T2347" s="660" t="str">
        <f t="shared" si="217"/>
        <v/>
      </c>
      <c r="U2347" s="660" t="str">
        <f t="shared" si="218"/>
        <v/>
      </c>
      <c r="V2347" s="660" t="str">
        <f t="shared" si="219"/>
        <v/>
      </c>
      <c r="W2347" s="660" t="str">
        <f t="shared" si="220"/>
        <v/>
      </c>
      <c r="X2347" s="660" t="str">
        <f t="shared" si="221"/>
        <v/>
      </c>
      <c r="Y2347" s="660" t="str">
        <f t="shared" si="222"/>
        <v/>
      </c>
    </row>
    <row r="2348" spans="1:25" ht="16" x14ac:dyDescent="0.2">
      <c r="A2348" s="679"/>
      <c r="B2348" s="679"/>
      <c r="C2348" s="679"/>
      <c r="D2348" s="679"/>
      <c r="E2348" s="665"/>
      <c r="F2348" s="665"/>
      <c r="S2348" s="660"/>
      <c r="T2348" s="660" t="str">
        <f t="shared" si="217"/>
        <v/>
      </c>
      <c r="U2348" s="660" t="str">
        <f t="shared" si="218"/>
        <v/>
      </c>
      <c r="V2348" s="660" t="str">
        <f t="shared" si="219"/>
        <v/>
      </c>
      <c r="W2348" s="660" t="str">
        <f t="shared" si="220"/>
        <v/>
      </c>
      <c r="X2348" s="660" t="str">
        <f t="shared" si="221"/>
        <v/>
      </c>
      <c r="Y2348" s="660" t="str">
        <f t="shared" si="222"/>
        <v/>
      </c>
    </row>
    <row r="2349" spans="1:25" ht="16" x14ac:dyDescent="0.2">
      <c r="A2349" s="679"/>
      <c r="B2349" s="679"/>
      <c r="C2349" s="679"/>
      <c r="D2349" s="679"/>
      <c r="E2349" s="665"/>
      <c r="F2349" s="665"/>
      <c r="S2349" s="660"/>
      <c r="T2349" s="660" t="str">
        <f t="shared" si="217"/>
        <v/>
      </c>
      <c r="U2349" s="660" t="str">
        <f t="shared" si="218"/>
        <v/>
      </c>
      <c r="V2349" s="660" t="str">
        <f t="shared" si="219"/>
        <v/>
      </c>
      <c r="W2349" s="660" t="str">
        <f t="shared" si="220"/>
        <v/>
      </c>
      <c r="X2349" s="660" t="str">
        <f t="shared" si="221"/>
        <v/>
      </c>
      <c r="Y2349" s="660" t="str">
        <f t="shared" si="222"/>
        <v/>
      </c>
    </row>
    <row r="2350" spans="1:25" ht="16" x14ac:dyDescent="0.2">
      <c r="A2350" s="679"/>
      <c r="B2350" s="679"/>
      <c r="C2350" s="679"/>
      <c r="D2350" s="679"/>
      <c r="E2350" s="665"/>
      <c r="F2350" s="665"/>
      <c r="S2350" s="660"/>
      <c r="T2350" s="660" t="str">
        <f t="shared" si="217"/>
        <v/>
      </c>
      <c r="U2350" s="660" t="str">
        <f t="shared" si="218"/>
        <v/>
      </c>
      <c r="V2350" s="660" t="str">
        <f t="shared" si="219"/>
        <v/>
      </c>
      <c r="W2350" s="660" t="str">
        <f t="shared" si="220"/>
        <v/>
      </c>
      <c r="X2350" s="660" t="str">
        <f t="shared" si="221"/>
        <v/>
      </c>
      <c r="Y2350" s="660" t="str">
        <f t="shared" si="222"/>
        <v/>
      </c>
    </row>
    <row r="2351" spans="1:25" ht="16" x14ac:dyDescent="0.2">
      <c r="A2351" s="679"/>
      <c r="B2351" s="679"/>
      <c r="C2351" s="679"/>
      <c r="D2351" s="679"/>
      <c r="E2351" s="665"/>
      <c r="F2351" s="665"/>
      <c r="S2351" s="660"/>
      <c r="T2351" s="660" t="str">
        <f t="shared" si="217"/>
        <v/>
      </c>
      <c r="U2351" s="660" t="str">
        <f t="shared" si="218"/>
        <v/>
      </c>
      <c r="V2351" s="660" t="str">
        <f t="shared" si="219"/>
        <v/>
      </c>
      <c r="W2351" s="660" t="str">
        <f t="shared" si="220"/>
        <v/>
      </c>
      <c r="X2351" s="660" t="str">
        <f t="shared" si="221"/>
        <v/>
      </c>
      <c r="Y2351" s="660" t="str">
        <f t="shared" si="222"/>
        <v/>
      </c>
    </row>
    <row r="2352" spans="1:25" ht="16" x14ac:dyDescent="0.2">
      <c r="A2352" s="679"/>
      <c r="B2352" s="679"/>
      <c r="C2352" s="679"/>
      <c r="D2352" s="679"/>
      <c r="E2352" s="665"/>
      <c r="F2352" s="665"/>
      <c r="S2352" s="660"/>
      <c r="T2352" s="660" t="str">
        <f t="shared" si="217"/>
        <v/>
      </c>
      <c r="U2352" s="660" t="str">
        <f t="shared" si="218"/>
        <v/>
      </c>
      <c r="V2352" s="660" t="str">
        <f t="shared" si="219"/>
        <v/>
      </c>
      <c r="W2352" s="660" t="str">
        <f t="shared" si="220"/>
        <v/>
      </c>
      <c r="X2352" s="660" t="str">
        <f t="shared" si="221"/>
        <v/>
      </c>
      <c r="Y2352" s="660" t="str">
        <f t="shared" si="222"/>
        <v/>
      </c>
    </row>
    <row r="2353" spans="1:25" ht="16" x14ac:dyDescent="0.2">
      <c r="A2353" s="679"/>
      <c r="B2353" s="679"/>
      <c r="C2353" s="679"/>
      <c r="D2353" s="679"/>
      <c r="E2353" s="665"/>
      <c r="F2353" s="665"/>
      <c r="S2353" s="660"/>
      <c r="T2353" s="660" t="str">
        <f t="shared" si="217"/>
        <v/>
      </c>
      <c r="U2353" s="660" t="str">
        <f t="shared" si="218"/>
        <v/>
      </c>
      <c r="V2353" s="660" t="str">
        <f t="shared" si="219"/>
        <v/>
      </c>
      <c r="W2353" s="660" t="str">
        <f t="shared" si="220"/>
        <v/>
      </c>
      <c r="X2353" s="660" t="str">
        <f t="shared" si="221"/>
        <v/>
      </c>
      <c r="Y2353" s="660" t="str">
        <f t="shared" si="222"/>
        <v/>
      </c>
    </row>
    <row r="2354" spans="1:25" ht="16" x14ac:dyDescent="0.2">
      <c r="A2354" s="679"/>
      <c r="B2354" s="679"/>
      <c r="C2354" s="679"/>
      <c r="D2354" s="679"/>
      <c r="E2354" s="665"/>
      <c r="F2354" s="665"/>
      <c r="S2354" s="660"/>
      <c r="T2354" s="660" t="str">
        <f t="shared" si="217"/>
        <v/>
      </c>
      <c r="U2354" s="660" t="str">
        <f t="shared" si="218"/>
        <v/>
      </c>
      <c r="V2354" s="660" t="str">
        <f t="shared" si="219"/>
        <v/>
      </c>
      <c r="W2354" s="660" t="str">
        <f t="shared" si="220"/>
        <v/>
      </c>
      <c r="X2354" s="660" t="str">
        <f t="shared" si="221"/>
        <v/>
      </c>
      <c r="Y2354" s="660" t="str">
        <f t="shared" si="222"/>
        <v/>
      </c>
    </row>
    <row r="2355" spans="1:25" ht="16" x14ac:dyDescent="0.2">
      <c r="A2355" s="679"/>
      <c r="B2355" s="679"/>
      <c r="C2355" s="679"/>
      <c r="D2355" s="679"/>
      <c r="E2355" s="665"/>
      <c r="F2355" s="665"/>
      <c r="S2355" s="660"/>
      <c r="T2355" s="660" t="str">
        <f t="shared" si="217"/>
        <v/>
      </c>
      <c r="U2355" s="660" t="str">
        <f t="shared" si="218"/>
        <v/>
      </c>
      <c r="V2355" s="660" t="str">
        <f t="shared" si="219"/>
        <v/>
      </c>
      <c r="W2355" s="660" t="str">
        <f t="shared" si="220"/>
        <v/>
      </c>
      <c r="X2355" s="660" t="str">
        <f t="shared" si="221"/>
        <v/>
      </c>
      <c r="Y2355" s="660" t="str">
        <f t="shared" si="222"/>
        <v/>
      </c>
    </row>
    <row r="2356" spans="1:25" ht="16" x14ac:dyDescent="0.2">
      <c r="A2356" s="679"/>
      <c r="B2356" s="679"/>
      <c r="C2356" s="679"/>
      <c r="D2356" s="679"/>
      <c r="E2356" s="665"/>
      <c r="F2356" s="665"/>
      <c r="S2356" s="660"/>
      <c r="T2356" s="660" t="str">
        <f t="shared" si="217"/>
        <v/>
      </c>
      <c r="U2356" s="660" t="str">
        <f t="shared" si="218"/>
        <v/>
      </c>
      <c r="V2356" s="660" t="str">
        <f t="shared" si="219"/>
        <v/>
      </c>
      <c r="W2356" s="660" t="str">
        <f t="shared" si="220"/>
        <v/>
      </c>
      <c r="X2356" s="660" t="str">
        <f t="shared" si="221"/>
        <v/>
      </c>
      <c r="Y2356" s="660" t="str">
        <f t="shared" si="222"/>
        <v/>
      </c>
    </row>
    <row r="2357" spans="1:25" ht="16" x14ac:dyDescent="0.2">
      <c r="A2357" s="679"/>
      <c r="B2357" s="679"/>
      <c r="C2357" s="679"/>
      <c r="D2357" s="679"/>
      <c r="E2357" s="665"/>
      <c r="F2357" s="665"/>
      <c r="S2357" s="660"/>
      <c r="T2357" s="660" t="str">
        <f t="shared" si="217"/>
        <v/>
      </c>
      <c r="U2357" s="660" t="str">
        <f t="shared" si="218"/>
        <v/>
      </c>
      <c r="V2357" s="660" t="str">
        <f t="shared" si="219"/>
        <v/>
      </c>
      <c r="W2357" s="660" t="str">
        <f t="shared" si="220"/>
        <v/>
      </c>
      <c r="X2357" s="660" t="str">
        <f t="shared" si="221"/>
        <v/>
      </c>
      <c r="Y2357" s="660" t="str">
        <f t="shared" si="222"/>
        <v/>
      </c>
    </row>
    <row r="2358" spans="1:25" ht="16" x14ac:dyDescent="0.2">
      <c r="A2358" s="679"/>
      <c r="B2358" s="679"/>
      <c r="C2358" s="679"/>
      <c r="D2358" s="679"/>
      <c r="E2358" s="665"/>
      <c r="F2358" s="665"/>
      <c r="S2358" s="660"/>
      <c r="T2358" s="660" t="str">
        <f t="shared" si="217"/>
        <v/>
      </c>
      <c r="U2358" s="660" t="str">
        <f t="shared" si="218"/>
        <v/>
      </c>
      <c r="V2358" s="660" t="str">
        <f t="shared" si="219"/>
        <v/>
      </c>
      <c r="W2358" s="660" t="str">
        <f t="shared" si="220"/>
        <v/>
      </c>
      <c r="X2358" s="660" t="str">
        <f t="shared" si="221"/>
        <v/>
      </c>
      <c r="Y2358" s="660" t="str">
        <f t="shared" si="222"/>
        <v/>
      </c>
    </row>
    <row r="2359" spans="1:25" ht="16" x14ac:dyDescent="0.2">
      <c r="A2359" s="679"/>
      <c r="B2359" s="679"/>
      <c r="C2359" s="679"/>
      <c r="D2359" s="679"/>
      <c r="E2359" s="665"/>
      <c r="F2359" s="665"/>
      <c r="S2359" s="660"/>
      <c r="T2359" s="660" t="str">
        <f t="shared" si="217"/>
        <v/>
      </c>
      <c r="U2359" s="660" t="str">
        <f t="shared" si="218"/>
        <v/>
      </c>
      <c r="V2359" s="660" t="str">
        <f t="shared" si="219"/>
        <v/>
      </c>
      <c r="W2359" s="660" t="str">
        <f t="shared" si="220"/>
        <v/>
      </c>
      <c r="X2359" s="660" t="str">
        <f t="shared" si="221"/>
        <v/>
      </c>
      <c r="Y2359" s="660" t="str">
        <f t="shared" si="222"/>
        <v/>
      </c>
    </row>
    <row r="2360" spans="1:25" ht="16" x14ac:dyDescent="0.2">
      <c r="A2360" s="679"/>
      <c r="B2360" s="679"/>
      <c r="C2360" s="679"/>
      <c r="D2360" s="679"/>
      <c r="E2360" s="665"/>
      <c r="F2360" s="665"/>
      <c r="S2360" s="660"/>
      <c r="T2360" s="660" t="str">
        <f t="shared" si="217"/>
        <v/>
      </c>
      <c r="U2360" s="660" t="str">
        <f t="shared" si="218"/>
        <v/>
      </c>
      <c r="V2360" s="660" t="str">
        <f t="shared" si="219"/>
        <v/>
      </c>
      <c r="W2360" s="660" t="str">
        <f t="shared" si="220"/>
        <v/>
      </c>
      <c r="X2360" s="660" t="str">
        <f t="shared" si="221"/>
        <v/>
      </c>
      <c r="Y2360" s="660" t="str">
        <f t="shared" si="222"/>
        <v/>
      </c>
    </row>
    <row r="2361" spans="1:25" ht="16" x14ac:dyDescent="0.2">
      <c r="A2361" s="679"/>
      <c r="B2361" s="679"/>
      <c r="C2361" s="679"/>
      <c r="D2361" s="679"/>
      <c r="E2361" s="665"/>
      <c r="F2361" s="665"/>
      <c r="S2361" s="660"/>
      <c r="T2361" s="660" t="str">
        <f t="shared" si="217"/>
        <v/>
      </c>
      <c r="U2361" s="660" t="str">
        <f t="shared" si="218"/>
        <v/>
      </c>
      <c r="V2361" s="660" t="str">
        <f t="shared" si="219"/>
        <v/>
      </c>
      <c r="W2361" s="660" t="str">
        <f t="shared" si="220"/>
        <v/>
      </c>
      <c r="X2361" s="660" t="str">
        <f t="shared" si="221"/>
        <v/>
      </c>
      <c r="Y2361" s="660" t="str">
        <f t="shared" si="222"/>
        <v/>
      </c>
    </row>
    <row r="2362" spans="1:25" ht="16" x14ac:dyDescent="0.2">
      <c r="A2362" s="679"/>
      <c r="B2362" s="679"/>
      <c r="C2362" s="679"/>
      <c r="D2362" s="679"/>
      <c r="E2362" s="665"/>
      <c r="F2362" s="665"/>
      <c r="S2362" s="660"/>
      <c r="T2362" s="660" t="str">
        <f t="shared" si="217"/>
        <v/>
      </c>
      <c r="U2362" s="660" t="str">
        <f t="shared" si="218"/>
        <v/>
      </c>
      <c r="V2362" s="660" t="str">
        <f t="shared" si="219"/>
        <v/>
      </c>
      <c r="W2362" s="660" t="str">
        <f t="shared" si="220"/>
        <v/>
      </c>
      <c r="X2362" s="660" t="str">
        <f t="shared" si="221"/>
        <v/>
      </c>
      <c r="Y2362" s="660" t="str">
        <f t="shared" si="222"/>
        <v/>
      </c>
    </row>
    <row r="2363" spans="1:25" ht="16" x14ac:dyDescent="0.2">
      <c r="A2363" s="679"/>
      <c r="B2363" s="679"/>
      <c r="C2363" s="679"/>
      <c r="D2363" s="679"/>
      <c r="E2363" s="665"/>
      <c r="F2363" s="665"/>
      <c r="S2363" s="660"/>
      <c r="T2363" s="660" t="str">
        <f t="shared" si="217"/>
        <v/>
      </c>
      <c r="U2363" s="660" t="str">
        <f t="shared" si="218"/>
        <v/>
      </c>
      <c r="V2363" s="660" t="str">
        <f t="shared" si="219"/>
        <v/>
      </c>
      <c r="W2363" s="660" t="str">
        <f t="shared" si="220"/>
        <v/>
      </c>
      <c r="X2363" s="660" t="str">
        <f t="shared" si="221"/>
        <v/>
      </c>
      <c r="Y2363" s="660" t="str">
        <f t="shared" si="222"/>
        <v/>
      </c>
    </row>
    <row r="2364" spans="1:25" ht="16" x14ac:dyDescent="0.2">
      <c r="A2364" s="679"/>
      <c r="B2364" s="679"/>
      <c r="C2364" s="679"/>
      <c r="D2364" s="679"/>
      <c r="E2364" s="665"/>
      <c r="F2364" s="665"/>
      <c r="S2364" s="660"/>
      <c r="T2364" s="660" t="str">
        <f t="shared" si="217"/>
        <v/>
      </c>
      <c r="U2364" s="660" t="str">
        <f t="shared" si="218"/>
        <v/>
      </c>
      <c r="V2364" s="660" t="str">
        <f t="shared" si="219"/>
        <v/>
      </c>
      <c r="W2364" s="660" t="str">
        <f t="shared" si="220"/>
        <v/>
      </c>
      <c r="X2364" s="660" t="str">
        <f t="shared" si="221"/>
        <v/>
      </c>
      <c r="Y2364" s="660" t="str">
        <f t="shared" si="222"/>
        <v/>
      </c>
    </row>
    <row r="2365" spans="1:25" ht="16" x14ac:dyDescent="0.2">
      <c r="A2365" s="679"/>
      <c r="B2365" s="679"/>
      <c r="C2365" s="679"/>
      <c r="D2365" s="679"/>
      <c r="E2365" s="665"/>
      <c r="F2365" s="665"/>
      <c r="S2365" s="660"/>
      <c r="T2365" s="660" t="str">
        <f t="shared" si="217"/>
        <v/>
      </c>
      <c r="U2365" s="660" t="str">
        <f t="shared" si="218"/>
        <v/>
      </c>
      <c r="V2365" s="660" t="str">
        <f t="shared" si="219"/>
        <v/>
      </c>
      <c r="W2365" s="660" t="str">
        <f t="shared" si="220"/>
        <v/>
      </c>
      <c r="X2365" s="660" t="str">
        <f t="shared" si="221"/>
        <v/>
      </c>
      <c r="Y2365" s="660" t="str">
        <f t="shared" si="222"/>
        <v/>
      </c>
    </row>
    <row r="2366" spans="1:25" ht="16" x14ac:dyDescent="0.2">
      <c r="A2366" s="679"/>
      <c r="B2366" s="679"/>
      <c r="C2366" s="679"/>
      <c r="D2366" s="679"/>
      <c r="E2366" s="665"/>
      <c r="F2366" s="665"/>
      <c r="S2366" s="660"/>
      <c r="T2366" s="660" t="str">
        <f t="shared" si="217"/>
        <v/>
      </c>
      <c r="U2366" s="660" t="str">
        <f t="shared" si="218"/>
        <v/>
      </c>
      <c r="V2366" s="660" t="str">
        <f t="shared" si="219"/>
        <v/>
      </c>
      <c r="W2366" s="660" t="str">
        <f t="shared" si="220"/>
        <v/>
      </c>
      <c r="X2366" s="660" t="str">
        <f t="shared" si="221"/>
        <v/>
      </c>
      <c r="Y2366" s="660" t="str">
        <f t="shared" si="222"/>
        <v/>
      </c>
    </row>
    <row r="2367" spans="1:25" ht="16" x14ac:dyDescent="0.2">
      <c r="A2367" s="679"/>
      <c r="B2367" s="679"/>
      <c r="C2367" s="679"/>
      <c r="D2367" s="679"/>
      <c r="E2367" s="665"/>
      <c r="F2367" s="665"/>
      <c r="S2367" s="660"/>
      <c r="T2367" s="660" t="str">
        <f t="shared" si="217"/>
        <v/>
      </c>
      <c r="U2367" s="660" t="str">
        <f t="shared" si="218"/>
        <v/>
      </c>
      <c r="V2367" s="660" t="str">
        <f t="shared" si="219"/>
        <v/>
      </c>
      <c r="W2367" s="660" t="str">
        <f t="shared" si="220"/>
        <v/>
      </c>
      <c r="X2367" s="660" t="str">
        <f t="shared" si="221"/>
        <v/>
      </c>
      <c r="Y2367" s="660" t="str">
        <f t="shared" si="222"/>
        <v/>
      </c>
    </row>
    <row r="2368" spans="1:25" ht="16" x14ac:dyDescent="0.2">
      <c r="A2368" s="679"/>
      <c r="B2368" s="679"/>
      <c r="C2368" s="679"/>
      <c r="D2368" s="679"/>
      <c r="E2368" s="665"/>
      <c r="F2368" s="665"/>
      <c r="S2368" s="660"/>
      <c r="T2368" s="660" t="str">
        <f t="shared" si="217"/>
        <v/>
      </c>
      <c r="U2368" s="660" t="str">
        <f t="shared" si="218"/>
        <v/>
      </c>
      <c r="V2368" s="660" t="str">
        <f t="shared" si="219"/>
        <v/>
      </c>
      <c r="W2368" s="660" t="str">
        <f t="shared" si="220"/>
        <v/>
      </c>
      <c r="X2368" s="660" t="str">
        <f t="shared" si="221"/>
        <v/>
      </c>
      <c r="Y2368" s="660" t="str">
        <f t="shared" si="222"/>
        <v/>
      </c>
    </row>
    <row r="2369" spans="1:25" ht="16" x14ac:dyDescent="0.2">
      <c r="A2369" s="679"/>
      <c r="B2369" s="679"/>
      <c r="C2369" s="679"/>
      <c r="D2369" s="679"/>
      <c r="E2369" s="665"/>
      <c r="F2369" s="665"/>
      <c r="S2369" s="660"/>
      <c r="T2369" s="660" t="str">
        <f t="shared" si="217"/>
        <v/>
      </c>
      <c r="U2369" s="660" t="str">
        <f t="shared" si="218"/>
        <v/>
      </c>
      <c r="V2369" s="660" t="str">
        <f t="shared" si="219"/>
        <v/>
      </c>
      <c r="W2369" s="660" t="str">
        <f t="shared" si="220"/>
        <v/>
      </c>
      <c r="X2369" s="660" t="str">
        <f t="shared" si="221"/>
        <v/>
      </c>
      <c r="Y2369" s="660" t="str">
        <f t="shared" si="222"/>
        <v/>
      </c>
    </row>
    <row r="2370" spans="1:25" ht="16" x14ac:dyDescent="0.2">
      <c r="A2370" s="679"/>
      <c r="B2370" s="679"/>
      <c r="C2370" s="679"/>
      <c r="D2370" s="679"/>
      <c r="E2370" s="665"/>
      <c r="F2370" s="665"/>
      <c r="S2370" s="660"/>
      <c r="T2370" s="660" t="str">
        <f t="shared" si="217"/>
        <v/>
      </c>
      <c r="U2370" s="660" t="str">
        <f t="shared" si="218"/>
        <v/>
      </c>
      <c r="V2370" s="660" t="str">
        <f t="shared" si="219"/>
        <v/>
      </c>
      <c r="W2370" s="660" t="str">
        <f t="shared" si="220"/>
        <v/>
      </c>
      <c r="X2370" s="660" t="str">
        <f t="shared" si="221"/>
        <v/>
      </c>
      <c r="Y2370" s="660" t="str">
        <f t="shared" si="222"/>
        <v/>
      </c>
    </row>
    <row r="2371" spans="1:25" ht="16" x14ac:dyDescent="0.2">
      <c r="A2371" s="679"/>
      <c r="B2371" s="679"/>
      <c r="C2371" s="679"/>
      <c r="D2371" s="679"/>
      <c r="E2371" s="665"/>
      <c r="F2371" s="665"/>
      <c r="S2371" s="660"/>
      <c r="T2371" s="660" t="str">
        <f t="shared" si="217"/>
        <v/>
      </c>
      <c r="U2371" s="660" t="str">
        <f t="shared" si="218"/>
        <v/>
      </c>
      <c r="V2371" s="660" t="str">
        <f t="shared" si="219"/>
        <v/>
      </c>
      <c r="W2371" s="660" t="str">
        <f t="shared" si="220"/>
        <v/>
      </c>
      <c r="X2371" s="660" t="str">
        <f t="shared" si="221"/>
        <v/>
      </c>
      <c r="Y2371" s="660" t="str">
        <f t="shared" si="222"/>
        <v/>
      </c>
    </row>
    <row r="2372" spans="1:25" ht="16" x14ac:dyDescent="0.2">
      <c r="A2372" s="679"/>
      <c r="B2372" s="679"/>
      <c r="C2372" s="679"/>
      <c r="D2372" s="679"/>
      <c r="E2372" s="665"/>
      <c r="F2372" s="665"/>
      <c r="S2372" s="660"/>
      <c r="T2372" s="660" t="str">
        <f t="shared" ref="T2372:T2435" si="223">IF(LEN($A2372)&gt;=2,LEFT($A2372,6),"")</f>
        <v/>
      </c>
      <c r="U2372" s="660" t="str">
        <f t="shared" ref="U2372:U2435" si="224">IF(LEN($A2372)&gt;=2,LEFT($A2372,5),"")</f>
        <v/>
      </c>
      <c r="V2372" s="660" t="str">
        <f t="shared" ref="V2372:V2435" si="225">IF(LEN($A2372)&gt;=2,LEFT($A2372,4),"")</f>
        <v/>
      </c>
      <c r="W2372" s="660" t="str">
        <f t="shared" ref="W2372:W2435" si="226">IF(LEN($A2372)&gt;=2,LEFT($A2372,3),"")</f>
        <v/>
      </c>
      <c r="X2372" s="660" t="str">
        <f t="shared" ref="X2372:X2435" si="227">IF(LEN($A2372)&gt;=2,LEFT($A2372,2),"")</f>
        <v/>
      </c>
      <c r="Y2372" s="660" t="str">
        <f t="shared" ref="Y2372:Y2435" si="228">IF(LEN($A2372)&gt;=2,LEFT($A2372,1),"")</f>
        <v/>
      </c>
    </row>
    <row r="2373" spans="1:25" ht="16" x14ac:dyDescent="0.2">
      <c r="A2373" s="679"/>
      <c r="B2373" s="679"/>
      <c r="C2373" s="679"/>
      <c r="D2373" s="679"/>
      <c r="E2373" s="665"/>
      <c r="F2373" s="665"/>
      <c r="S2373" s="660"/>
      <c r="T2373" s="660" t="str">
        <f t="shared" si="223"/>
        <v/>
      </c>
      <c r="U2373" s="660" t="str">
        <f t="shared" si="224"/>
        <v/>
      </c>
      <c r="V2373" s="660" t="str">
        <f t="shared" si="225"/>
        <v/>
      </c>
      <c r="W2373" s="660" t="str">
        <f t="shared" si="226"/>
        <v/>
      </c>
      <c r="X2373" s="660" t="str">
        <f t="shared" si="227"/>
        <v/>
      </c>
      <c r="Y2373" s="660" t="str">
        <f t="shared" si="228"/>
        <v/>
      </c>
    </row>
    <row r="2374" spans="1:25" ht="16" x14ac:dyDescent="0.2">
      <c r="A2374" s="679"/>
      <c r="B2374" s="679"/>
      <c r="C2374" s="679"/>
      <c r="D2374" s="679"/>
      <c r="E2374" s="665"/>
      <c r="F2374" s="665"/>
      <c r="S2374" s="660"/>
      <c r="T2374" s="660" t="str">
        <f t="shared" si="223"/>
        <v/>
      </c>
      <c r="U2374" s="660" t="str">
        <f t="shared" si="224"/>
        <v/>
      </c>
      <c r="V2374" s="660" t="str">
        <f t="shared" si="225"/>
        <v/>
      </c>
      <c r="W2374" s="660" t="str">
        <f t="shared" si="226"/>
        <v/>
      </c>
      <c r="X2374" s="660" t="str">
        <f t="shared" si="227"/>
        <v/>
      </c>
      <c r="Y2374" s="660" t="str">
        <f t="shared" si="228"/>
        <v/>
      </c>
    </row>
    <row r="2375" spans="1:25" ht="16" x14ac:dyDescent="0.2">
      <c r="A2375" s="679"/>
      <c r="B2375" s="679"/>
      <c r="C2375" s="679"/>
      <c r="D2375" s="679"/>
      <c r="E2375" s="665"/>
      <c r="F2375" s="665"/>
      <c r="S2375" s="660"/>
      <c r="T2375" s="660" t="str">
        <f t="shared" si="223"/>
        <v/>
      </c>
      <c r="U2375" s="660" t="str">
        <f t="shared" si="224"/>
        <v/>
      </c>
      <c r="V2375" s="660" t="str">
        <f t="shared" si="225"/>
        <v/>
      </c>
      <c r="W2375" s="660" t="str">
        <f t="shared" si="226"/>
        <v/>
      </c>
      <c r="X2375" s="660" t="str">
        <f t="shared" si="227"/>
        <v/>
      </c>
      <c r="Y2375" s="660" t="str">
        <f t="shared" si="228"/>
        <v/>
      </c>
    </row>
    <row r="2376" spans="1:25" ht="16" x14ac:dyDescent="0.2">
      <c r="A2376" s="679"/>
      <c r="B2376" s="679"/>
      <c r="C2376" s="679"/>
      <c r="D2376" s="679"/>
      <c r="E2376" s="665"/>
      <c r="F2376" s="665"/>
      <c r="S2376" s="660"/>
      <c r="T2376" s="660" t="str">
        <f t="shared" si="223"/>
        <v/>
      </c>
      <c r="U2376" s="660" t="str">
        <f t="shared" si="224"/>
        <v/>
      </c>
      <c r="V2376" s="660" t="str">
        <f t="shared" si="225"/>
        <v/>
      </c>
      <c r="W2376" s="660" t="str">
        <f t="shared" si="226"/>
        <v/>
      </c>
      <c r="X2376" s="660" t="str">
        <f t="shared" si="227"/>
        <v/>
      </c>
      <c r="Y2376" s="660" t="str">
        <f t="shared" si="228"/>
        <v/>
      </c>
    </row>
    <row r="2377" spans="1:25" ht="16" x14ac:dyDescent="0.2">
      <c r="A2377" s="679"/>
      <c r="B2377" s="679"/>
      <c r="C2377" s="679"/>
      <c r="D2377" s="679"/>
      <c r="E2377" s="665"/>
      <c r="F2377" s="665"/>
      <c r="S2377" s="660"/>
      <c r="T2377" s="660" t="str">
        <f t="shared" si="223"/>
        <v/>
      </c>
      <c r="U2377" s="660" t="str">
        <f t="shared" si="224"/>
        <v/>
      </c>
      <c r="V2377" s="660" t="str">
        <f t="shared" si="225"/>
        <v/>
      </c>
      <c r="W2377" s="660" t="str">
        <f t="shared" si="226"/>
        <v/>
      </c>
      <c r="X2377" s="660" t="str">
        <f t="shared" si="227"/>
        <v/>
      </c>
      <c r="Y2377" s="660" t="str">
        <f t="shared" si="228"/>
        <v/>
      </c>
    </row>
    <row r="2378" spans="1:25" ht="16" x14ac:dyDescent="0.2">
      <c r="A2378" s="679"/>
      <c r="B2378" s="679"/>
      <c r="C2378" s="679"/>
      <c r="D2378" s="679"/>
      <c r="E2378" s="665"/>
      <c r="F2378" s="665"/>
      <c r="S2378" s="660"/>
      <c r="T2378" s="660" t="str">
        <f t="shared" si="223"/>
        <v/>
      </c>
      <c r="U2378" s="660" t="str">
        <f t="shared" si="224"/>
        <v/>
      </c>
      <c r="V2378" s="660" t="str">
        <f t="shared" si="225"/>
        <v/>
      </c>
      <c r="W2378" s="660" t="str">
        <f t="shared" si="226"/>
        <v/>
      </c>
      <c r="X2378" s="660" t="str">
        <f t="shared" si="227"/>
        <v/>
      </c>
      <c r="Y2378" s="660" t="str">
        <f t="shared" si="228"/>
        <v/>
      </c>
    </row>
    <row r="2379" spans="1:25" ht="16" x14ac:dyDescent="0.2">
      <c r="A2379" s="679"/>
      <c r="B2379" s="679"/>
      <c r="C2379" s="679"/>
      <c r="D2379" s="679"/>
      <c r="E2379" s="665"/>
      <c r="F2379" s="665"/>
      <c r="S2379" s="660"/>
      <c r="T2379" s="660" t="str">
        <f t="shared" si="223"/>
        <v/>
      </c>
      <c r="U2379" s="660" t="str">
        <f t="shared" si="224"/>
        <v/>
      </c>
      <c r="V2379" s="660" t="str">
        <f t="shared" si="225"/>
        <v/>
      </c>
      <c r="W2379" s="660" t="str">
        <f t="shared" si="226"/>
        <v/>
      </c>
      <c r="X2379" s="660" t="str">
        <f t="shared" si="227"/>
        <v/>
      </c>
      <c r="Y2379" s="660" t="str">
        <f t="shared" si="228"/>
        <v/>
      </c>
    </row>
    <row r="2380" spans="1:25" ht="16" x14ac:dyDescent="0.2">
      <c r="A2380" s="679"/>
      <c r="B2380" s="679"/>
      <c r="C2380" s="679"/>
      <c r="D2380" s="679"/>
      <c r="E2380" s="665"/>
      <c r="F2380" s="665"/>
      <c r="S2380" s="660"/>
      <c r="T2380" s="660" t="str">
        <f t="shared" si="223"/>
        <v/>
      </c>
      <c r="U2380" s="660" t="str">
        <f t="shared" si="224"/>
        <v/>
      </c>
      <c r="V2380" s="660" t="str">
        <f t="shared" si="225"/>
        <v/>
      </c>
      <c r="W2380" s="660" t="str">
        <f t="shared" si="226"/>
        <v/>
      </c>
      <c r="X2380" s="660" t="str">
        <f t="shared" si="227"/>
        <v/>
      </c>
      <c r="Y2380" s="660" t="str">
        <f t="shared" si="228"/>
        <v/>
      </c>
    </row>
    <row r="2381" spans="1:25" ht="16" x14ac:dyDescent="0.2">
      <c r="A2381" s="679"/>
      <c r="B2381" s="679"/>
      <c r="C2381" s="679"/>
      <c r="D2381" s="679"/>
      <c r="E2381" s="665"/>
      <c r="F2381" s="665"/>
      <c r="S2381" s="660"/>
      <c r="T2381" s="660" t="str">
        <f t="shared" si="223"/>
        <v/>
      </c>
      <c r="U2381" s="660" t="str">
        <f t="shared" si="224"/>
        <v/>
      </c>
      <c r="V2381" s="660" t="str">
        <f t="shared" si="225"/>
        <v/>
      </c>
      <c r="W2381" s="660" t="str">
        <f t="shared" si="226"/>
        <v/>
      </c>
      <c r="X2381" s="660" t="str">
        <f t="shared" si="227"/>
        <v/>
      </c>
      <c r="Y2381" s="660" t="str">
        <f t="shared" si="228"/>
        <v/>
      </c>
    </row>
    <row r="2382" spans="1:25" ht="16" x14ac:dyDescent="0.2">
      <c r="A2382" s="679"/>
      <c r="B2382" s="679"/>
      <c r="C2382" s="679"/>
      <c r="D2382" s="679"/>
      <c r="E2382" s="665"/>
      <c r="F2382" s="665"/>
      <c r="S2382" s="660"/>
      <c r="T2382" s="660" t="str">
        <f t="shared" si="223"/>
        <v/>
      </c>
      <c r="U2382" s="660" t="str">
        <f t="shared" si="224"/>
        <v/>
      </c>
      <c r="V2382" s="660" t="str">
        <f t="shared" si="225"/>
        <v/>
      </c>
      <c r="W2382" s="660" t="str">
        <f t="shared" si="226"/>
        <v/>
      </c>
      <c r="X2382" s="660" t="str">
        <f t="shared" si="227"/>
        <v/>
      </c>
      <c r="Y2382" s="660" t="str">
        <f t="shared" si="228"/>
        <v/>
      </c>
    </row>
    <row r="2383" spans="1:25" ht="16" x14ac:dyDescent="0.2">
      <c r="A2383" s="679"/>
      <c r="B2383" s="679"/>
      <c r="C2383" s="679"/>
      <c r="D2383" s="679"/>
      <c r="E2383" s="665"/>
      <c r="F2383" s="665"/>
      <c r="S2383" s="660"/>
      <c r="T2383" s="660" t="str">
        <f t="shared" si="223"/>
        <v/>
      </c>
      <c r="U2383" s="660" t="str">
        <f t="shared" si="224"/>
        <v/>
      </c>
      <c r="V2383" s="660" t="str">
        <f t="shared" si="225"/>
        <v/>
      </c>
      <c r="W2383" s="660" t="str">
        <f t="shared" si="226"/>
        <v/>
      </c>
      <c r="X2383" s="660" t="str">
        <f t="shared" si="227"/>
        <v/>
      </c>
      <c r="Y2383" s="660" t="str">
        <f t="shared" si="228"/>
        <v/>
      </c>
    </row>
    <row r="2384" spans="1:25" ht="16" x14ac:dyDescent="0.2">
      <c r="A2384" s="679"/>
      <c r="B2384" s="679"/>
      <c r="C2384" s="679"/>
      <c r="D2384" s="679"/>
      <c r="E2384" s="665"/>
      <c r="F2384" s="665"/>
      <c r="S2384" s="660"/>
      <c r="T2384" s="660" t="str">
        <f t="shared" si="223"/>
        <v/>
      </c>
      <c r="U2384" s="660" t="str">
        <f t="shared" si="224"/>
        <v/>
      </c>
      <c r="V2384" s="660" t="str">
        <f t="shared" si="225"/>
        <v/>
      </c>
      <c r="W2384" s="660" t="str">
        <f t="shared" si="226"/>
        <v/>
      </c>
      <c r="X2384" s="660" t="str">
        <f t="shared" si="227"/>
        <v/>
      </c>
      <c r="Y2384" s="660" t="str">
        <f t="shared" si="228"/>
        <v/>
      </c>
    </row>
    <row r="2385" spans="1:25" ht="16" x14ac:dyDescent="0.2">
      <c r="A2385" s="679"/>
      <c r="B2385" s="679"/>
      <c r="C2385" s="679"/>
      <c r="D2385" s="679"/>
      <c r="E2385" s="665"/>
      <c r="F2385" s="665"/>
      <c r="S2385" s="660"/>
      <c r="T2385" s="660" t="str">
        <f t="shared" si="223"/>
        <v/>
      </c>
      <c r="U2385" s="660" t="str">
        <f t="shared" si="224"/>
        <v/>
      </c>
      <c r="V2385" s="660" t="str">
        <f t="shared" si="225"/>
        <v/>
      </c>
      <c r="W2385" s="660" t="str">
        <f t="shared" si="226"/>
        <v/>
      </c>
      <c r="X2385" s="660" t="str">
        <f t="shared" si="227"/>
        <v/>
      </c>
      <c r="Y2385" s="660" t="str">
        <f t="shared" si="228"/>
        <v/>
      </c>
    </row>
    <row r="2386" spans="1:25" ht="16" x14ac:dyDescent="0.2">
      <c r="A2386" s="679"/>
      <c r="B2386" s="679"/>
      <c r="C2386" s="679"/>
      <c r="D2386" s="679"/>
      <c r="E2386" s="665"/>
      <c r="F2386" s="665"/>
      <c r="S2386" s="660"/>
      <c r="T2386" s="660" t="str">
        <f t="shared" si="223"/>
        <v/>
      </c>
      <c r="U2386" s="660" t="str">
        <f t="shared" si="224"/>
        <v/>
      </c>
      <c r="V2386" s="660" t="str">
        <f t="shared" si="225"/>
        <v/>
      </c>
      <c r="W2386" s="660" t="str">
        <f t="shared" si="226"/>
        <v/>
      </c>
      <c r="X2386" s="660" t="str">
        <f t="shared" si="227"/>
        <v/>
      </c>
      <c r="Y2386" s="660" t="str">
        <f t="shared" si="228"/>
        <v/>
      </c>
    </row>
    <row r="2387" spans="1:25" ht="16" x14ac:dyDescent="0.2">
      <c r="A2387" s="679"/>
      <c r="B2387" s="679"/>
      <c r="C2387" s="679"/>
      <c r="D2387" s="679"/>
      <c r="E2387" s="665"/>
      <c r="F2387" s="665"/>
      <c r="S2387" s="660"/>
      <c r="T2387" s="660" t="str">
        <f t="shared" si="223"/>
        <v/>
      </c>
      <c r="U2387" s="660" t="str">
        <f t="shared" si="224"/>
        <v/>
      </c>
      <c r="V2387" s="660" t="str">
        <f t="shared" si="225"/>
        <v/>
      </c>
      <c r="W2387" s="660" t="str">
        <f t="shared" si="226"/>
        <v/>
      </c>
      <c r="X2387" s="660" t="str">
        <f t="shared" si="227"/>
        <v/>
      </c>
      <c r="Y2387" s="660" t="str">
        <f t="shared" si="228"/>
        <v/>
      </c>
    </row>
    <row r="2388" spans="1:25" ht="16" x14ac:dyDescent="0.2">
      <c r="A2388" s="679"/>
      <c r="B2388" s="679"/>
      <c r="C2388" s="679"/>
      <c r="D2388" s="679"/>
      <c r="E2388" s="665"/>
      <c r="F2388" s="665"/>
      <c r="S2388" s="660"/>
      <c r="T2388" s="660" t="str">
        <f t="shared" si="223"/>
        <v/>
      </c>
      <c r="U2388" s="660" t="str">
        <f t="shared" si="224"/>
        <v/>
      </c>
      <c r="V2388" s="660" t="str">
        <f t="shared" si="225"/>
        <v/>
      </c>
      <c r="W2388" s="660" t="str">
        <f t="shared" si="226"/>
        <v/>
      </c>
      <c r="X2388" s="660" t="str">
        <f t="shared" si="227"/>
        <v/>
      </c>
      <c r="Y2388" s="660" t="str">
        <f t="shared" si="228"/>
        <v/>
      </c>
    </row>
    <row r="2389" spans="1:25" ht="16" x14ac:dyDescent="0.2">
      <c r="A2389" s="679"/>
      <c r="B2389" s="679"/>
      <c r="C2389" s="679"/>
      <c r="D2389" s="679"/>
      <c r="E2389" s="665"/>
      <c r="F2389" s="665"/>
      <c r="S2389" s="660"/>
      <c r="T2389" s="660" t="str">
        <f t="shared" si="223"/>
        <v/>
      </c>
      <c r="U2389" s="660" t="str">
        <f t="shared" si="224"/>
        <v/>
      </c>
      <c r="V2389" s="660" t="str">
        <f t="shared" si="225"/>
        <v/>
      </c>
      <c r="W2389" s="660" t="str">
        <f t="shared" si="226"/>
        <v/>
      </c>
      <c r="X2389" s="660" t="str">
        <f t="shared" si="227"/>
        <v/>
      </c>
      <c r="Y2389" s="660" t="str">
        <f t="shared" si="228"/>
        <v/>
      </c>
    </row>
    <row r="2390" spans="1:25" ht="16" x14ac:dyDescent="0.2">
      <c r="A2390" s="679"/>
      <c r="B2390" s="679"/>
      <c r="C2390" s="679"/>
      <c r="D2390" s="679"/>
      <c r="E2390" s="665"/>
      <c r="F2390" s="665"/>
      <c r="S2390" s="660"/>
      <c r="T2390" s="660" t="str">
        <f t="shared" si="223"/>
        <v/>
      </c>
      <c r="U2390" s="660" t="str">
        <f t="shared" si="224"/>
        <v/>
      </c>
      <c r="V2390" s="660" t="str">
        <f t="shared" si="225"/>
        <v/>
      </c>
      <c r="W2390" s="660" t="str">
        <f t="shared" si="226"/>
        <v/>
      </c>
      <c r="X2390" s="660" t="str">
        <f t="shared" si="227"/>
        <v/>
      </c>
      <c r="Y2390" s="660" t="str">
        <f t="shared" si="228"/>
        <v/>
      </c>
    </row>
    <row r="2391" spans="1:25" ht="16" x14ac:dyDescent="0.2">
      <c r="A2391" s="679"/>
      <c r="B2391" s="679"/>
      <c r="C2391" s="679"/>
      <c r="D2391" s="679"/>
      <c r="E2391" s="665"/>
      <c r="F2391" s="665"/>
      <c r="S2391" s="660"/>
      <c r="T2391" s="660" t="str">
        <f t="shared" si="223"/>
        <v/>
      </c>
      <c r="U2391" s="660" t="str">
        <f t="shared" si="224"/>
        <v/>
      </c>
      <c r="V2391" s="660" t="str">
        <f t="shared" si="225"/>
        <v/>
      </c>
      <c r="W2391" s="660" t="str">
        <f t="shared" si="226"/>
        <v/>
      </c>
      <c r="X2391" s="660" t="str">
        <f t="shared" si="227"/>
        <v/>
      </c>
      <c r="Y2391" s="660" t="str">
        <f t="shared" si="228"/>
        <v/>
      </c>
    </row>
    <row r="2392" spans="1:25" ht="16" x14ac:dyDescent="0.2">
      <c r="A2392" s="679"/>
      <c r="B2392" s="679"/>
      <c r="C2392" s="679"/>
      <c r="D2392" s="679"/>
      <c r="E2392" s="665"/>
      <c r="F2392" s="665"/>
      <c r="S2392" s="660"/>
      <c r="T2392" s="660" t="str">
        <f t="shared" si="223"/>
        <v/>
      </c>
      <c r="U2392" s="660" t="str">
        <f t="shared" si="224"/>
        <v/>
      </c>
      <c r="V2392" s="660" t="str">
        <f t="shared" si="225"/>
        <v/>
      </c>
      <c r="W2392" s="660" t="str">
        <f t="shared" si="226"/>
        <v/>
      </c>
      <c r="X2392" s="660" t="str">
        <f t="shared" si="227"/>
        <v/>
      </c>
      <c r="Y2392" s="660" t="str">
        <f t="shared" si="228"/>
        <v/>
      </c>
    </row>
    <row r="2393" spans="1:25" ht="16" x14ac:dyDescent="0.2">
      <c r="A2393" s="679"/>
      <c r="B2393" s="679"/>
      <c r="C2393" s="679"/>
      <c r="D2393" s="679"/>
      <c r="E2393" s="665"/>
      <c r="F2393" s="665"/>
      <c r="S2393" s="660"/>
      <c r="T2393" s="660" t="str">
        <f t="shared" si="223"/>
        <v/>
      </c>
      <c r="U2393" s="660" t="str">
        <f t="shared" si="224"/>
        <v/>
      </c>
      <c r="V2393" s="660" t="str">
        <f t="shared" si="225"/>
        <v/>
      </c>
      <c r="W2393" s="660" t="str">
        <f t="shared" si="226"/>
        <v/>
      </c>
      <c r="X2393" s="660" t="str">
        <f t="shared" si="227"/>
        <v/>
      </c>
      <c r="Y2393" s="660" t="str">
        <f t="shared" si="228"/>
        <v/>
      </c>
    </row>
    <row r="2394" spans="1:25" ht="16" x14ac:dyDescent="0.2">
      <c r="A2394" s="679"/>
      <c r="B2394" s="679"/>
      <c r="C2394" s="679"/>
      <c r="D2394" s="679"/>
      <c r="E2394" s="665"/>
      <c r="F2394" s="665"/>
      <c r="S2394" s="660"/>
      <c r="T2394" s="660" t="str">
        <f t="shared" si="223"/>
        <v/>
      </c>
      <c r="U2394" s="660" t="str">
        <f t="shared" si="224"/>
        <v/>
      </c>
      <c r="V2394" s="660" t="str">
        <f t="shared" si="225"/>
        <v/>
      </c>
      <c r="W2394" s="660" t="str">
        <f t="shared" si="226"/>
        <v/>
      </c>
      <c r="X2394" s="660" t="str">
        <f t="shared" si="227"/>
        <v/>
      </c>
      <c r="Y2394" s="660" t="str">
        <f t="shared" si="228"/>
        <v/>
      </c>
    </row>
    <row r="2395" spans="1:25" ht="16" x14ac:dyDescent="0.2">
      <c r="A2395" s="679"/>
      <c r="B2395" s="679"/>
      <c r="C2395" s="679"/>
      <c r="D2395" s="679"/>
      <c r="E2395" s="665"/>
      <c r="F2395" s="665"/>
      <c r="S2395" s="660"/>
      <c r="T2395" s="660" t="str">
        <f t="shared" si="223"/>
        <v/>
      </c>
      <c r="U2395" s="660" t="str">
        <f t="shared" si="224"/>
        <v/>
      </c>
      <c r="V2395" s="660" t="str">
        <f t="shared" si="225"/>
        <v/>
      </c>
      <c r="W2395" s="660" t="str">
        <f t="shared" si="226"/>
        <v/>
      </c>
      <c r="X2395" s="660" t="str">
        <f t="shared" si="227"/>
        <v/>
      </c>
      <c r="Y2395" s="660" t="str">
        <f t="shared" si="228"/>
        <v/>
      </c>
    </row>
    <row r="2396" spans="1:25" ht="16" x14ac:dyDescent="0.2">
      <c r="A2396" s="679"/>
      <c r="B2396" s="679"/>
      <c r="C2396" s="679"/>
      <c r="D2396" s="679"/>
      <c r="E2396" s="665"/>
      <c r="F2396" s="665"/>
      <c r="S2396" s="660"/>
      <c r="T2396" s="660" t="str">
        <f t="shared" si="223"/>
        <v/>
      </c>
      <c r="U2396" s="660" t="str">
        <f t="shared" si="224"/>
        <v/>
      </c>
      <c r="V2396" s="660" t="str">
        <f t="shared" si="225"/>
        <v/>
      </c>
      <c r="W2396" s="660" t="str">
        <f t="shared" si="226"/>
        <v/>
      </c>
      <c r="X2396" s="660" t="str">
        <f t="shared" si="227"/>
        <v/>
      </c>
      <c r="Y2396" s="660" t="str">
        <f t="shared" si="228"/>
        <v/>
      </c>
    </row>
    <row r="2397" spans="1:25" ht="16" x14ac:dyDescent="0.2">
      <c r="A2397" s="679"/>
      <c r="B2397" s="679"/>
      <c r="C2397" s="679"/>
      <c r="D2397" s="679"/>
      <c r="E2397" s="665"/>
      <c r="F2397" s="665"/>
      <c r="S2397" s="660"/>
      <c r="T2397" s="660" t="str">
        <f t="shared" si="223"/>
        <v/>
      </c>
      <c r="U2397" s="660" t="str">
        <f t="shared" si="224"/>
        <v/>
      </c>
      <c r="V2397" s="660" t="str">
        <f t="shared" si="225"/>
        <v/>
      </c>
      <c r="W2397" s="660" t="str">
        <f t="shared" si="226"/>
        <v/>
      </c>
      <c r="X2397" s="660" t="str">
        <f t="shared" si="227"/>
        <v/>
      </c>
      <c r="Y2397" s="660" t="str">
        <f t="shared" si="228"/>
        <v/>
      </c>
    </row>
    <row r="2398" spans="1:25" ht="16" x14ac:dyDescent="0.2">
      <c r="A2398" s="679"/>
      <c r="B2398" s="679"/>
      <c r="C2398" s="679"/>
      <c r="D2398" s="679"/>
      <c r="E2398" s="665"/>
      <c r="F2398" s="665"/>
      <c r="S2398" s="660"/>
      <c r="T2398" s="660" t="str">
        <f t="shared" si="223"/>
        <v/>
      </c>
      <c r="U2398" s="660" t="str">
        <f t="shared" si="224"/>
        <v/>
      </c>
      <c r="V2398" s="660" t="str">
        <f t="shared" si="225"/>
        <v/>
      </c>
      <c r="W2398" s="660" t="str">
        <f t="shared" si="226"/>
        <v/>
      </c>
      <c r="X2398" s="660" t="str">
        <f t="shared" si="227"/>
        <v/>
      </c>
      <c r="Y2398" s="660" t="str">
        <f t="shared" si="228"/>
        <v/>
      </c>
    </row>
    <row r="2399" spans="1:25" ht="16" x14ac:dyDescent="0.2">
      <c r="A2399" s="679"/>
      <c r="B2399" s="679"/>
      <c r="C2399" s="679"/>
      <c r="D2399" s="679"/>
      <c r="E2399" s="665"/>
      <c r="F2399" s="665"/>
      <c r="S2399" s="660"/>
      <c r="T2399" s="660" t="str">
        <f t="shared" si="223"/>
        <v/>
      </c>
      <c r="U2399" s="660" t="str">
        <f t="shared" si="224"/>
        <v/>
      </c>
      <c r="V2399" s="660" t="str">
        <f t="shared" si="225"/>
        <v/>
      </c>
      <c r="W2399" s="660" t="str">
        <f t="shared" si="226"/>
        <v/>
      </c>
      <c r="X2399" s="660" t="str">
        <f t="shared" si="227"/>
        <v/>
      </c>
      <c r="Y2399" s="660" t="str">
        <f t="shared" si="228"/>
        <v/>
      </c>
    </row>
    <row r="2400" spans="1:25" ht="16" x14ac:dyDescent="0.2">
      <c r="A2400" s="679"/>
      <c r="B2400" s="679"/>
      <c r="C2400" s="679"/>
      <c r="D2400" s="679"/>
      <c r="E2400" s="665"/>
      <c r="F2400" s="665"/>
      <c r="S2400" s="660"/>
      <c r="T2400" s="660" t="str">
        <f t="shared" si="223"/>
        <v/>
      </c>
      <c r="U2400" s="660" t="str">
        <f t="shared" si="224"/>
        <v/>
      </c>
      <c r="V2400" s="660" t="str">
        <f t="shared" si="225"/>
        <v/>
      </c>
      <c r="W2400" s="660" t="str">
        <f t="shared" si="226"/>
        <v/>
      </c>
      <c r="X2400" s="660" t="str">
        <f t="shared" si="227"/>
        <v/>
      </c>
      <c r="Y2400" s="660" t="str">
        <f t="shared" si="228"/>
        <v/>
      </c>
    </row>
    <row r="2401" spans="1:25" ht="16" x14ac:dyDescent="0.2">
      <c r="A2401" s="679"/>
      <c r="B2401" s="679"/>
      <c r="C2401" s="679"/>
      <c r="D2401" s="679"/>
      <c r="E2401" s="665"/>
      <c r="F2401" s="665"/>
      <c r="S2401" s="660"/>
      <c r="T2401" s="660" t="str">
        <f t="shared" si="223"/>
        <v/>
      </c>
      <c r="U2401" s="660" t="str">
        <f t="shared" si="224"/>
        <v/>
      </c>
      <c r="V2401" s="660" t="str">
        <f t="shared" si="225"/>
        <v/>
      </c>
      <c r="W2401" s="660" t="str">
        <f t="shared" si="226"/>
        <v/>
      </c>
      <c r="X2401" s="660" t="str">
        <f t="shared" si="227"/>
        <v/>
      </c>
      <c r="Y2401" s="660" t="str">
        <f t="shared" si="228"/>
        <v/>
      </c>
    </row>
    <row r="2402" spans="1:25" ht="16" x14ac:dyDescent="0.2">
      <c r="A2402" s="679"/>
      <c r="B2402" s="679"/>
      <c r="C2402" s="679"/>
      <c r="D2402" s="679"/>
      <c r="E2402" s="665"/>
      <c r="F2402" s="665"/>
      <c r="S2402" s="660"/>
      <c r="T2402" s="660" t="str">
        <f t="shared" si="223"/>
        <v/>
      </c>
      <c r="U2402" s="660" t="str">
        <f t="shared" si="224"/>
        <v/>
      </c>
      <c r="V2402" s="660" t="str">
        <f t="shared" si="225"/>
        <v/>
      </c>
      <c r="W2402" s="660" t="str">
        <f t="shared" si="226"/>
        <v/>
      </c>
      <c r="X2402" s="660" t="str">
        <f t="shared" si="227"/>
        <v/>
      </c>
      <c r="Y2402" s="660" t="str">
        <f t="shared" si="228"/>
        <v/>
      </c>
    </row>
    <row r="2403" spans="1:25" ht="16" x14ac:dyDescent="0.2">
      <c r="A2403" s="679"/>
      <c r="B2403" s="679"/>
      <c r="C2403" s="679"/>
      <c r="D2403" s="679"/>
      <c r="E2403" s="665"/>
      <c r="F2403" s="665"/>
      <c r="S2403" s="660"/>
      <c r="T2403" s="660" t="str">
        <f t="shared" si="223"/>
        <v/>
      </c>
      <c r="U2403" s="660" t="str">
        <f t="shared" si="224"/>
        <v/>
      </c>
      <c r="V2403" s="660" t="str">
        <f t="shared" si="225"/>
        <v/>
      </c>
      <c r="W2403" s="660" t="str">
        <f t="shared" si="226"/>
        <v/>
      </c>
      <c r="X2403" s="660" t="str">
        <f t="shared" si="227"/>
        <v/>
      </c>
      <c r="Y2403" s="660" t="str">
        <f t="shared" si="228"/>
        <v/>
      </c>
    </row>
    <row r="2404" spans="1:25" ht="16" x14ac:dyDescent="0.2">
      <c r="A2404" s="679"/>
      <c r="B2404" s="679"/>
      <c r="C2404" s="679"/>
      <c r="D2404" s="679"/>
      <c r="E2404" s="665"/>
      <c r="F2404" s="665"/>
      <c r="S2404" s="660"/>
      <c r="T2404" s="660" t="str">
        <f t="shared" si="223"/>
        <v/>
      </c>
      <c r="U2404" s="660" t="str">
        <f t="shared" si="224"/>
        <v/>
      </c>
      <c r="V2404" s="660" t="str">
        <f t="shared" si="225"/>
        <v/>
      </c>
      <c r="W2404" s="660" t="str">
        <f t="shared" si="226"/>
        <v/>
      </c>
      <c r="X2404" s="660" t="str">
        <f t="shared" si="227"/>
        <v/>
      </c>
      <c r="Y2404" s="660" t="str">
        <f t="shared" si="228"/>
        <v/>
      </c>
    </row>
    <row r="2405" spans="1:25" ht="16" x14ac:dyDescent="0.2">
      <c r="A2405" s="679"/>
      <c r="B2405" s="679"/>
      <c r="C2405" s="679"/>
      <c r="D2405" s="679"/>
      <c r="E2405" s="665"/>
      <c r="F2405" s="665"/>
      <c r="S2405" s="660"/>
      <c r="T2405" s="660" t="str">
        <f t="shared" si="223"/>
        <v/>
      </c>
      <c r="U2405" s="660" t="str">
        <f t="shared" si="224"/>
        <v/>
      </c>
      <c r="V2405" s="660" t="str">
        <f t="shared" si="225"/>
        <v/>
      </c>
      <c r="W2405" s="660" t="str">
        <f t="shared" si="226"/>
        <v/>
      </c>
      <c r="X2405" s="660" t="str">
        <f t="shared" si="227"/>
        <v/>
      </c>
      <c r="Y2405" s="660" t="str">
        <f t="shared" si="228"/>
        <v/>
      </c>
    </row>
    <row r="2406" spans="1:25" ht="16" x14ac:dyDescent="0.2">
      <c r="A2406" s="679"/>
      <c r="B2406" s="679"/>
      <c r="C2406" s="679"/>
      <c r="D2406" s="679"/>
      <c r="E2406" s="665"/>
      <c r="F2406" s="665"/>
      <c r="S2406" s="660"/>
      <c r="T2406" s="660" t="str">
        <f t="shared" si="223"/>
        <v/>
      </c>
      <c r="U2406" s="660" t="str">
        <f t="shared" si="224"/>
        <v/>
      </c>
      <c r="V2406" s="660" t="str">
        <f t="shared" si="225"/>
        <v/>
      </c>
      <c r="W2406" s="660" t="str">
        <f t="shared" si="226"/>
        <v/>
      </c>
      <c r="X2406" s="660" t="str">
        <f t="shared" si="227"/>
        <v/>
      </c>
      <c r="Y2406" s="660" t="str">
        <f t="shared" si="228"/>
        <v/>
      </c>
    </row>
    <row r="2407" spans="1:25" ht="16" x14ac:dyDescent="0.2">
      <c r="A2407" s="679"/>
      <c r="B2407" s="679"/>
      <c r="C2407" s="679"/>
      <c r="D2407" s="679"/>
      <c r="E2407" s="665"/>
      <c r="F2407" s="665"/>
      <c r="S2407" s="660"/>
      <c r="T2407" s="660" t="str">
        <f t="shared" si="223"/>
        <v/>
      </c>
      <c r="U2407" s="660" t="str">
        <f t="shared" si="224"/>
        <v/>
      </c>
      <c r="V2407" s="660" t="str">
        <f t="shared" si="225"/>
        <v/>
      </c>
      <c r="W2407" s="660" t="str">
        <f t="shared" si="226"/>
        <v/>
      </c>
      <c r="X2407" s="660" t="str">
        <f t="shared" si="227"/>
        <v/>
      </c>
      <c r="Y2407" s="660" t="str">
        <f t="shared" si="228"/>
        <v/>
      </c>
    </row>
    <row r="2408" spans="1:25" ht="16" x14ac:dyDescent="0.2">
      <c r="A2408" s="679"/>
      <c r="B2408" s="679"/>
      <c r="C2408" s="679"/>
      <c r="D2408" s="679"/>
      <c r="E2408" s="665"/>
      <c r="F2408" s="665"/>
      <c r="S2408" s="660"/>
      <c r="T2408" s="660" t="str">
        <f t="shared" si="223"/>
        <v/>
      </c>
      <c r="U2408" s="660" t="str">
        <f t="shared" si="224"/>
        <v/>
      </c>
      <c r="V2408" s="660" t="str">
        <f t="shared" si="225"/>
        <v/>
      </c>
      <c r="W2408" s="660" t="str">
        <f t="shared" si="226"/>
        <v/>
      </c>
      <c r="X2408" s="660" t="str">
        <f t="shared" si="227"/>
        <v/>
      </c>
      <c r="Y2408" s="660" t="str">
        <f t="shared" si="228"/>
        <v/>
      </c>
    </row>
    <row r="2409" spans="1:25" ht="16" x14ac:dyDescent="0.2">
      <c r="A2409" s="679"/>
      <c r="B2409" s="679"/>
      <c r="C2409" s="679"/>
      <c r="D2409" s="679"/>
      <c r="E2409" s="665"/>
      <c r="F2409" s="665"/>
      <c r="S2409" s="660"/>
      <c r="T2409" s="660" t="str">
        <f t="shared" si="223"/>
        <v/>
      </c>
      <c r="U2409" s="660" t="str">
        <f t="shared" si="224"/>
        <v/>
      </c>
      <c r="V2409" s="660" t="str">
        <f t="shared" si="225"/>
        <v/>
      </c>
      <c r="W2409" s="660" t="str">
        <f t="shared" si="226"/>
        <v/>
      </c>
      <c r="X2409" s="660" t="str">
        <f t="shared" si="227"/>
        <v/>
      </c>
      <c r="Y2409" s="660" t="str">
        <f t="shared" si="228"/>
        <v/>
      </c>
    </row>
    <row r="2410" spans="1:25" ht="16" x14ac:dyDescent="0.2">
      <c r="A2410" s="679"/>
      <c r="B2410" s="679"/>
      <c r="C2410" s="679"/>
      <c r="D2410" s="679"/>
      <c r="E2410" s="665"/>
      <c r="F2410" s="665"/>
      <c r="S2410" s="660"/>
      <c r="T2410" s="660" t="str">
        <f t="shared" si="223"/>
        <v/>
      </c>
      <c r="U2410" s="660" t="str">
        <f t="shared" si="224"/>
        <v/>
      </c>
      <c r="V2410" s="660" t="str">
        <f t="shared" si="225"/>
        <v/>
      </c>
      <c r="W2410" s="660" t="str">
        <f t="shared" si="226"/>
        <v/>
      </c>
      <c r="X2410" s="660" t="str">
        <f t="shared" si="227"/>
        <v/>
      </c>
      <c r="Y2410" s="660" t="str">
        <f t="shared" si="228"/>
        <v/>
      </c>
    </row>
    <row r="2411" spans="1:25" ht="16" x14ac:dyDescent="0.2">
      <c r="A2411" s="679"/>
      <c r="B2411" s="679"/>
      <c r="C2411" s="679"/>
      <c r="D2411" s="679"/>
      <c r="E2411" s="665"/>
      <c r="F2411" s="665"/>
      <c r="S2411" s="660"/>
      <c r="T2411" s="660" t="str">
        <f t="shared" si="223"/>
        <v/>
      </c>
      <c r="U2411" s="660" t="str">
        <f t="shared" si="224"/>
        <v/>
      </c>
      <c r="V2411" s="660" t="str">
        <f t="shared" si="225"/>
        <v/>
      </c>
      <c r="W2411" s="660" t="str">
        <f t="shared" si="226"/>
        <v/>
      </c>
      <c r="X2411" s="660" t="str">
        <f t="shared" si="227"/>
        <v/>
      </c>
      <c r="Y2411" s="660" t="str">
        <f t="shared" si="228"/>
        <v/>
      </c>
    </row>
    <row r="2412" spans="1:25" ht="16" x14ac:dyDescent="0.2">
      <c r="A2412" s="679"/>
      <c r="B2412" s="679"/>
      <c r="C2412" s="679"/>
      <c r="D2412" s="679"/>
      <c r="E2412" s="665"/>
      <c r="F2412" s="665"/>
      <c r="S2412" s="660"/>
      <c r="T2412" s="660" t="str">
        <f t="shared" si="223"/>
        <v/>
      </c>
      <c r="U2412" s="660" t="str">
        <f t="shared" si="224"/>
        <v/>
      </c>
      <c r="V2412" s="660" t="str">
        <f t="shared" si="225"/>
        <v/>
      </c>
      <c r="W2412" s="660" t="str">
        <f t="shared" si="226"/>
        <v/>
      </c>
      <c r="X2412" s="660" t="str">
        <f t="shared" si="227"/>
        <v/>
      </c>
      <c r="Y2412" s="660" t="str">
        <f t="shared" si="228"/>
        <v/>
      </c>
    </row>
    <row r="2413" spans="1:25" ht="16" x14ac:dyDescent="0.2">
      <c r="A2413" s="679"/>
      <c r="B2413" s="679"/>
      <c r="C2413" s="679"/>
      <c r="D2413" s="679"/>
      <c r="E2413" s="665"/>
      <c r="F2413" s="665"/>
      <c r="S2413" s="660"/>
      <c r="T2413" s="660" t="str">
        <f t="shared" si="223"/>
        <v/>
      </c>
      <c r="U2413" s="660" t="str">
        <f t="shared" si="224"/>
        <v/>
      </c>
      <c r="V2413" s="660" t="str">
        <f t="shared" si="225"/>
        <v/>
      </c>
      <c r="W2413" s="660" t="str">
        <f t="shared" si="226"/>
        <v/>
      </c>
      <c r="X2413" s="660" t="str">
        <f t="shared" si="227"/>
        <v/>
      </c>
      <c r="Y2413" s="660" t="str">
        <f t="shared" si="228"/>
        <v/>
      </c>
    </row>
    <row r="2414" spans="1:25" ht="16" x14ac:dyDescent="0.2">
      <c r="A2414" s="679"/>
      <c r="B2414" s="679"/>
      <c r="C2414" s="679"/>
      <c r="D2414" s="679"/>
      <c r="E2414" s="665"/>
      <c r="F2414" s="665"/>
      <c r="S2414" s="660"/>
      <c r="T2414" s="660" t="str">
        <f t="shared" si="223"/>
        <v/>
      </c>
      <c r="U2414" s="660" t="str">
        <f t="shared" si="224"/>
        <v/>
      </c>
      <c r="V2414" s="660" t="str">
        <f t="shared" si="225"/>
        <v/>
      </c>
      <c r="W2414" s="660" t="str">
        <f t="shared" si="226"/>
        <v/>
      </c>
      <c r="X2414" s="660" t="str">
        <f t="shared" si="227"/>
        <v/>
      </c>
      <c r="Y2414" s="660" t="str">
        <f t="shared" si="228"/>
        <v/>
      </c>
    </row>
    <row r="2415" spans="1:25" ht="16" x14ac:dyDescent="0.2">
      <c r="A2415" s="679"/>
      <c r="B2415" s="679"/>
      <c r="C2415" s="679"/>
      <c r="D2415" s="679"/>
      <c r="E2415" s="665"/>
      <c r="F2415" s="665"/>
      <c r="S2415" s="660"/>
      <c r="T2415" s="660" t="str">
        <f t="shared" si="223"/>
        <v/>
      </c>
      <c r="U2415" s="660" t="str">
        <f t="shared" si="224"/>
        <v/>
      </c>
      <c r="V2415" s="660" t="str">
        <f t="shared" si="225"/>
        <v/>
      </c>
      <c r="W2415" s="660" t="str">
        <f t="shared" si="226"/>
        <v/>
      </c>
      <c r="X2415" s="660" t="str">
        <f t="shared" si="227"/>
        <v/>
      </c>
      <c r="Y2415" s="660" t="str">
        <f t="shared" si="228"/>
        <v/>
      </c>
    </row>
    <row r="2416" spans="1:25" ht="16" x14ac:dyDescent="0.2">
      <c r="A2416" s="679"/>
      <c r="B2416" s="679"/>
      <c r="C2416" s="679"/>
      <c r="D2416" s="679"/>
      <c r="E2416" s="665"/>
      <c r="F2416" s="665"/>
      <c r="S2416" s="660"/>
      <c r="T2416" s="660" t="str">
        <f t="shared" si="223"/>
        <v/>
      </c>
      <c r="U2416" s="660" t="str">
        <f t="shared" si="224"/>
        <v/>
      </c>
      <c r="V2416" s="660" t="str">
        <f t="shared" si="225"/>
        <v/>
      </c>
      <c r="W2416" s="660" t="str">
        <f t="shared" si="226"/>
        <v/>
      </c>
      <c r="X2416" s="660" t="str">
        <f t="shared" si="227"/>
        <v/>
      </c>
      <c r="Y2416" s="660" t="str">
        <f t="shared" si="228"/>
        <v/>
      </c>
    </row>
    <row r="2417" spans="1:25" ht="16" x14ac:dyDescent="0.2">
      <c r="A2417" s="679"/>
      <c r="B2417" s="679"/>
      <c r="C2417" s="679"/>
      <c r="D2417" s="679"/>
      <c r="E2417" s="665"/>
      <c r="F2417" s="665"/>
      <c r="S2417" s="660"/>
      <c r="T2417" s="660" t="str">
        <f t="shared" si="223"/>
        <v/>
      </c>
      <c r="U2417" s="660" t="str">
        <f t="shared" si="224"/>
        <v/>
      </c>
      <c r="V2417" s="660" t="str">
        <f t="shared" si="225"/>
        <v/>
      </c>
      <c r="W2417" s="660" t="str">
        <f t="shared" si="226"/>
        <v/>
      </c>
      <c r="X2417" s="660" t="str">
        <f t="shared" si="227"/>
        <v/>
      </c>
      <c r="Y2417" s="660" t="str">
        <f t="shared" si="228"/>
        <v/>
      </c>
    </row>
    <row r="2418" spans="1:25" ht="16" x14ac:dyDescent="0.2">
      <c r="A2418" s="679"/>
      <c r="B2418" s="679"/>
      <c r="C2418" s="679"/>
      <c r="D2418" s="679"/>
      <c r="E2418" s="665"/>
      <c r="F2418" s="665"/>
      <c r="S2418" s="660"/>
      <c r="T2418" s="660" t="str">
        <f t="shared" si="223"/>
        <v/>
      </c>
      <c r="U2418" s="660" t="str">
        <f t="shared" si="224"/>
        <v/>
      </c>
      <c r="V2418" s="660" t="str">
        <f t="shared" si="225"/>
        <v/>
      </c>
      <c r="W2418" s="660" t="str">
        <f t="shared" si="226"/>
        <v/>
      </c>
      <c r="X2418" s="660" t="str">
        <f t="shared" si="227"/>
        <v/>
      </c>
      <c r="Y2418" s="660" t="str">
        <f t="shared" si="228"/>
        <v/>
      </c>
    </row>
    <row r="2419" spans="1:25" ht="16" x14ac:dyDescent="0.2">
      <c r="A2419" s="679"/>
      <c r="B2419" s="679"/>
      <c r="C2419" s="679"/>
      <c r="D2419" s="679"/>
      <c r="E2419" s="665"/>
      <c r="F2419" s="665"/>
      <c r="S2419" s="660"/>
      <c r="T2419" s="660" t="str">
        <f t="shared" si="223"/>
        <v/>
      </c>
      <c r="U2419" s="660" t="str">
        <f t="shared" si="224"/>
        <v/>
      </c>
      <c r="V2419" s="660" t="str">
        <f t="shared" si="225"/>
        <v/>
      </c>
      <c r="W2419" s="660" t="str">
        <f t="shared" si="226"/>
        <v/>
      </c>
      <c r="X2419" s="660" t="str">
        <f t="shared" si="227"/>
        <v/>
      </c>
      <c r="Y2419" s="660" t="str">
        <f t="shared" si="228"/>
        <v/>
      </c>
    </row>
    <row r="2420" spans="1:25" ht="16" x14ac:dyDescent="0.2">
      <c r="A2420" s="679"/>
      <c r="B2420" s="679"/>
      <c r="C2420" s="679"/>
      <c r="D2420" s="679"/>
      <c r="E2420" s="665"/>
      <c r="F2420" s="665"/>
      <c r="S2420" s="660"/>
      <c r="T2420" s="660" t="str">
        <f t="shared" si="223"/>
        <v/>
      </c>
      <c r="U2420" s="660" t="str">
        <f t="shared" si="224"/>
        <v/>
      </c>
      <c r="V2420" s="660" t="str">
        <f t="shared" si="225"/>
        <v/>
      </c>
      <c r="W2420" s="660" t="str">
        <f t="shared" si="226"/>
        <v/>
      </c>
      <c r="X2420" s="660" t="str">
        <f t="shared" si="227"/>
        <v/>
      </c>
      <c r="Y2420" s="660" t="str">
        <f t="shared" si="228"/>
        <v/>
      </c>
    </row>
    <row r="2421" spans="1:25" ht="16" x14ac:dyDescent="0.2">
      <c r="A2421" s="679"/>
      <c r="B2421" s="679"/>
      <c r="C2421" s="679"/>
      <c r="D2421" s="679"/>
      <c r="E2421" s="665"/>
      <c r="F2421" s="665"/>
      <c r="S2421" s="660"/>
      <c r="T2421" s="660" t="str">
        <f t="shared" si="223"/>
        <v/>
      </c>
      <c r="U2421" s="660" t="str">
        <f t="shared" si="224"/>
        <v/>
      </c>
      <c r="V2421" s="660" t="str">
        <f t="shared" si="225"/>
        <v/>
      </c>
      <c r="W2421" s="660" t="str">
        <f t="shared" si="226"/>
        <v/>
      </c>
      <c r="X2421" s="660" t="str">
        <f t="shared" si="227"/>
        <v/>
      </c>
      <c r="Y2421" s="660" t="str">
        <f t="shared" si="228"/>
        <v/>
      </c>
    </row>
    <row r="2422" spans="1:25" ht="16" x14ac:dyDescent="0.2">
      <c r="A2422" s="679"/>
      <c r="B2422" s="679"/>
      <c r="C2422" s="679"/>
      <c r="D2422" s="679"/>
      <c r="E2422" s="665"/>
      <c r="F2422" s="665"/>
      <c r="S2422" s="660"/>
      <c r="T2422" s="660" t="str">
        <f t="shared" si="223"/>
        <v/>
      </c>
      <c r="U2422" s="660" t="str">
        <f t="shared" si="224"/>
        <v/>
      </c>
      <c r="V2422" s="660" t="str">
        <f t="shared" si="225"/>
        <v/>
      </c>
      <c r="W2422" s="660" t="str">
        <f t="shared" si="226"/>
        <v/>
      </c>
      <c r="X2422" s="660" t="str">
        <f t="shared" si="227"/>
        <v/>
      </c>
      <c r="Y2422" s="660" t="str">
        <f t="shared" si="228"/>
        <v/>
      </c>
    </row>
    <row r="2423" spans="1:25" ht="16" x14ac:dyDescent="0.2">
      <c r="A2423" s="679"/>
      <c r="B2423" s="679"/>
      <c r="C2423" s="679"/>
      <c r="D2423" s="679"/>
      <c r="E2423" s="665"/>
      <c r="F2423" s="665"/>
      <c r="S2423" s="660"/>
      <c r="T2423" s="660" t="str">
        <f t="shared" si="223"/>
        <v/>
      </c>
      <c r="U2423" s="660" t="str">
        <f t="shared" si="224"/>
        <v/>
      </c>
      <c r="V2423" s="660" t="str">
        <f t="shared" si="225"/>
        <v/>
      </c>
      <c r="W2423" s="660" t="str">
        <f t="shared" si="226"/>
        <v/>
      </c>
      <c r="X2423" s="660" t="str">
        <f t="shared" si="227"/>
        <v/>
      </c>
      <c r="Y2423" s="660" t="str">
        <f t="shared" si="228"/>
        <v/>
      </c>
    </row>
    <row r="2424" spans="1:25" ht="16" x14ac:dyDescent="0.2">
      <c r="A2424" s="679"/>
      <c r="B2424" s="679"/>
      <c r="C2424" s="679"/>
      <c r="D2424" s="679"/>
      <c r="E2424" s="665"/>
      <c r="F2424" s="665"/>
      <c r="S2424" s="660"/>
      <c r="T2424" s="660" t="str">
        <f t="shared" si="223"/>
        <v/>
      </c>
      <c r="U2424" s="660" t="str">
        <f t="shared" si="224"/>
        <v/>
      </c>
      <c r="V2424" s="660" t="str">
        <f t="shared" si="225"/>
        <v/>
      </c>
      <c r="W2424" s="660" t="str">
        <f t="shared" si="226"/>
        <v/>
      </c>
      <c r="X2424" s="660" t="str">
        <f t="shared" si="227"/>
        <v/>
      </c>
      <c r="Y2424" s="660" t="str">
        <f t="shared" si="228"/>
        <v/>
      </c>
    </row>
    <row r="2425" spans="1:25" ht="16" x14ac:dyDescent="0.2">
      <c r="A2425" s="679"/>
      <c r="B2425" s="679"/>
      <c r="C2425" s="679"/>
      <c r="D2425" s="679"/>
      <c r="E2425" s="665"/>
      <c r="F2425" s="665"/>
      <c r="S2425" s="660"/>
      <c r="T2425" s="660" t="str">
        <f t="shared" si="223"/>
        <v/>
      </c>
      <c r="U2425" s="660" t="str">
        <f t="shared" si="224"/>
        <v/>
      </c>
      <c r="V2425" s="660" t="str">
        <f t="shared" si="225"/>
        <v/>
      </c>
      <c r="W2425" s="660" t="str">
        <f t="shared" si="226"/>
        <v/>
      </c>
      <c r="X2425" s="660" t="str">
        <f t="shared" si="227"/>
        <v/>
      </c>
      <c r="Y2425" s="660" t="str">
        <f t="shared" si="228"/>
        <v/>
      </c>
    </row>
    <row r="2426" spans="1:25" ht="16" x14ac:dyDescent="0.2">
      <c r="A2426" s="679"/>
      <c r="B2426" s="679"/>
      <c r="C2426" s="679"/>
      <c r="D2426" s="679"/>
      <c r="E2426" s="665"/>
      <c r="F2426" s="665"/>
      <c r="S2426" s="660"/>
      <c r="T2426" s="660" t="str">
        <f t="shared" si="223"/>
        <v/>
      </c>
      <c r="U2426" s="660" t="str">
        <f t="shared" si="224"/>
        <v/>
      </c>
      <c r="V2426" s="660" t="str">
        <f t="shared" si="225"/>
        <v/>
      </c>
      <c r="W2426" s="660" t="str">
        <f t="shared" si="226"/>
        <v/>
      </c>
      <c r="X2426" s="660" t="str">
        <f t="shared" si="227"/>
        <v/>
      </c>
      <c r="Y2426" s="660" t="str">
        <f t="shared" si="228"/>
        <v/>
      </c>
    </row>
    <row r="2427" spans="1:25" ht="16" x14ac:dyDescent="0.2">
      <c r="A2427" s="679"/>
      <c r="B2427" s="679"/>
      <c r="C2427" s="679"/>
      <c r="D2427" s="679"/>
      <c r="E2427" s="665"/>
      <c r="F2427" s="665"/>
      <c r="S2427" s="660"/>
      <c r="T2427" s="660" t="str">
        <f t="shared" si="223"/>
        <v/>
      </c>
      <c r="U2427" s="660" t="str">
        <f t="shared" si="224"/>
        <v/>
      </c>
      <c r="V2427" s="660" t="str">
        <f t="shared" si="225"/>
        <v/>
      </c>
      <c r="W2427" s="660" t="str">
        <f t="shared" si="226"/>
        <v/>
      </c>
      <c r="X2427" s="660" t="str">
        <f t="shared" si="227"/>
        <v/>
      </c>
      <c r="Y2427" s="660" t="str">
        <f t="shared" si="228"/>
        <v/>
      </c>
    </row>
    <row r="2428" spans="1:25" ht="16" x14ac:dyDescent="0.2">
      <c r="A2428" s="679"/>
      <c r="B2428" s="679"/>
      <c r="C2428" s="679"/>
      <c r="D2428" s="679"/>
      <c r="E2428" s="665"/>
      <c r="F2428" s="665"/>
      <c r="S2428" s="660"/>
      <c r="T2428" s="660" t="str">
        <f t="shared" si="223"/>
        <v/>
      </c>
      <c r="U2428" s="660" t="str">
        <f t="shared" si="224"/>
        <v/>
      </c>
      <c r="V2428" s="660" t="str">
        <f t="shared" si="225"/>
        <v/>
      </c>
      <c r="W2428" s="660" t="str">
        <f t="shared" si="226"/>
        <v/>
      </c>
      <c r="X2428" s="660" t="str">
        <f t="shared" si="227"/>
        <v/>
      </c>
      <c r="Y2428" s="660" t="str">
        <f t="shared" si="228"/>
        <v/>
      </c>
    </row>
    <row r="2429" spans="1:25" ht="16" x14ac:dyDescent="0.2">
      <c r="A2429" s="679"/>
      <c r="B2429" s="679"/>
      <c r="C2429" s="679"/>
      <c r="D2429" s="679"/>
      <c r="E2429" s="665"/>
      <c r="F2429" s="665"/>
      <c r="S2429" s="660"/>
      <c r="T2429" s="660" t="str">
        <f t="shared" si="223"/>
        <v/>
      </c>
      <c r="U2429" s="660" t="str">
        <f t="shared" si="224"/>
        <v/>
      </c>
      <c r="V2429" s="660" t="str">
        <f t="shared" si="225"/>
        <v/>
      </c>
      <c r="W2429" s="660" t="str">
        <f t="shared" si="226"/>
        <v/>
      </c>
      <c r="X2429" s="660" t="str">
        <f t="shared" si="227"/>
        <v/>
      </c>
      <c r="Y2429" s="660" t="str">
        <f t="shared" si="228"/>
        <v/>
      </c>
    </row>
    <row r="2430" spans="1:25" ht="16" x14ac:dyDescent="0.2">
      <c r="A2430" s="679"/>
      <c r="B2430" s="679"/>
      <c r="C2430" s="679"/>
      <c r="D2430" s="679"/>
      <c r="E2430" s="665"/>
      <c r="F2430" s="665"/>
      <c r="S2430" s="660"/>
      <c r="T2430" s="660" t="str">
        <f t="shared" si="223"/>
        <v/>
      </c>
      <c r="U2430" s="660" t="str">
        <f t="shared" si="224"/>
        <v/>
      </c>
      <c r="V2430" s="660" t="str">
        <f t="shared" si="225"/>
        <v/>
      </c>
      <c r="W2430" s="660" t="str">
        <f t="shared" si="226"/>
        <v/>
      </c>
      <c r="X2430" s="660" t="str">
        <f t="shared" si="227"/>
        <v/>
      </c>
      <c r="Y2430" s="660" t="str">
        <f t="shared" si="228"/>
        <v/>
      </c>
    </row>
    <row r="2431" spans="1:25" ht="16" x14ac:dyDescent="0.2">
      <c r="A2431" s="679"/>
      <c r="B2431" s="679"/>
      <c r="C2431" s="679"/>
      <c r="D2431" s="679"/>
      <c r="E2431" s="665"/>
      <c r="F2431" s="665"/>
      <c r="S2431" s="660"/>
      <c r="T2431" s="660" t="str">
        <f t="shared" si="223"/>
        <v/>
      </c>
      <c r="U2431" s="660" t="str">
        <f t="shared" si="224"/>
        <v/>
      </c>
      <c r="V2431" s="660" t="str">
        <f t="shared" si="225"/>
        <v/>
      </c>
      <c r="W2431" s="660" t="str">
        <f t="shared" si="226"/>
        <v/>
      </c>
      <c r="X2431" s="660" t="str">
        <f t="shared" si="227"/>
        <v/>
      </c>
      <c r="Y2431" s="660" t="str">
        <f t="shared" si="228"/>
        <v/>
      </c>
    </row>
    <row r="2432" spans="1:25" ht="16" x14ac:dyDescent="0.2">
      <c r="A2432" s="679"/>
      <c r="B2432" s="679"/>
      <c r="C2432" s="679"/>
      <c r="D2432" s="679"/>
      <c r="E2432" s="665"/>
      <c r="F2432" s="665"/>
      <c r="S2432" s="660"/>
      <c r="T2432" s="660" t="str">
        <f t="shared" si="223"/>
        <v/>
      </c>
      <c r="U2432" s="660" t="str">
        <f t="shared" si="224"/>
        <v/>
      </c>
      <c r="V2432" s="660" t="str">
        <f t="shared" si="225"/>
        <v/>
      </c>
      <c r="W2432" s="660" t="str">
        <f t="shared" si="226"/>
        <v/>
      </c>
      <c r="X2432" s="660" t="str">
        <f t="shared" si="227"/>
        <v/>
      </c>
      <c r="Y2432" s="660" t="str">
        <f t="shared" si="228"/>
        <v/>
      </c>
    </row>
    <row r="2433" spans="1:25" ht="16" x14ac:dyDescent="0.2">
      <c r="A2433" s="679"/>
      <c r="B2433" s="679"/>
      <c r="C2433" s="679"/>
      <c r="D2433" s="679"/>
      <c r="E2433" s="665"/>
      <c r="F2433" s="665"/>
      <c r="S2433" s="660"/>
      <c r="T2433" s="660" t="str">
        <f t="shared" si="223"/>
        <v/>
      </c>
      <c r="U2433" s="660" t="str">
        <f t="shared" si="224"/>
        <v/>
      </c>
      <c r="V2433" s="660" t="str">
        <f t="shared" si="225"/>
        <v/>
      </c>
      <c r="W2433" s="660" t="str">
        <f t="shared" si="226"/>
        <v/>
      </c>
      <c r="X2433" s="660" t="str">
        <f t="shared" si="227"/>
        <v/>
      </c>
      <c r="Y2433" s="660" t="str">
        <f t="shared" si="228"/>
        <v/>
      </c>
    </row>
    <row r="2434" spans="1:25" ht="16" x14ac:dyDescent="0.2">
      <c r="A2434" s="679"/>
      <c r="B2434" s="679"/>
      <c r="C2434" s="679"/>
      <c r="D2434" s="679"/>
      <c r="E2434" s="665"/>
      <c r="F2434" s="665"/>
      <c r="S2434" s="660"/>
      <c r="T2434" s="660" t="str">
        <f t="shared" si="223"/>
        <v/>
      </c>
      <c r="U2434" s="660" t="str">
        <f t="shared" si="224"/>
        <v/>
      </c>
      <c r="V2434" s="660" t="str">
        <f t="shared" si="225"/>
        <v/>
      </c>
      <c r="W2434" s="660" t="str">
        <f t="shared" si="226"/>
        <v/>
      </c>
      <c r="X2434" s="660" t="str">
        <f t="shared" si="227"/>
        <v/>
      </c>
      <c r="Y2434" s="660" t="str">
        <f t="shared" si="228"/>
        <v/>
      </c>
    </row>
    <row r="2435" spans="1:25" ht="16" x14ac:dyDescent="0.2">
      <c r="A2435" s="679"/>
      <c r="B2435" s="679"/>
      <c r="C2435" s="679"/>
      <c r="D2435" s="679"/>
      <c r="E2435" s="665"/>
      <c r="F2435" s="665"/>
      <c r="S2435" s="660"/>
      <c r="T2435" s="660" t="str">
        <f t="shared" si="223"/>
        <v/>
      </c>
      <c r="U2435" s="660" t="str">
        <f t="shared" si="224"/>
        <v/>
      </c>
      <c r="V2435" s="660" t="str">
        <f t="shared" si="225"/>
        <v/>
      </c>
      <c r="W2435" s="660" t="str">
        <f t="shared" si="226"/>
        <v/>
      </c>
      <c r="X2435" s="660" t="str">
        <f t="shared" si="227"/>
        <v/>
      </c>
      <c r="Y2435" s="660" t="str">
        <f t="shared" si="228"/>
        <v/>
      </c>
    </row>
    <row r="2436" spans="1:25" ht="16" x14ac:dyDescent="0.2">
      <c r="A2436" s="679"/>
      <c r="B2436" s="679"/>
      <c r="C2436" s="679"/>
      <c r="D2436" s="679"/>
      <c r="E2436" s="665"/>
      <c r="F2436" s="665"/>
      <c r="S2436" s="660"/>
      <c r="T2436" s="660" t="str">
        <f t="shared" ref="T2436:T2499" si="229">IF(LEN($A2436)&gt;=2,LEFT($A2436,6),"")</f>
        <v/>
      </c>
      <c r="U2436" s="660" t="str">
        <f t="shared" ref="U2436:U2499" si="230">IF(LEN($A2436)&gt;=2,LEFT($A2436,5),"")</f>
        <v/>
      </c>
      <c r="V2436" s="660" t="str">
        <f t="shared" ref="V2436:V2499" si="231">IF(LEN($A2436)&gt;=2,LEFT($A2436,4),"")</f>
        <v/>
      </c>
      <c r="W2436" s="660" t="str">
        <f t="shared" ref="W2436:W2499" si="232">IF(LEN($A2436)&gt;=2,LEFT($A2436,3),"")</f>
        <v/>
      </c>
      <c r="X2436" s="660" t="str">
        <f t="shared" ref="X2436:X2499" si="233">IF(LEN($A2436)&gt;=2,LEFT($A2436,2),"")</f>
        <v/>
      </c>
      <c r="Y2436" s="660" t="str">
        <f t="shared" ref="Y2436:Y2499" si="234">IF(LEN($A2436)&gt;=2,LEFT($A2436,1),"")</f>
        <v/>
      </c>
    </row>
    <row r="2437" spans="1:25" ht="16" x14ac:dyDescent="0.2">
      <c r="A2437" s="679"/>
      <c r="B2437" s="679"/>
      <c r="C2437" s="679"/>
      <c r="D2437" s="679"/>
      <c r="E2437" s="665"/>
      <c r="F2437" s="665"/>
      <c r="S2437" s="660"/>
      <c r="T2437" s="660" t="str">
        <f t="shared" si="229"/>
        <v/>
      </c>
      <c r="U2437" s="660" t="str">
        <f t="shared" si="230"/>
        <v/>
      </c>
      <c r="V2437" s="660" t="str">
        <f t="shared" si="231"/>
        <v/>
      </c>
      <c r="W2437" s="660" t="str">
        <f t="shared" si="232"/>
        <v/>
      </c>
      <c r="X2437" s="660" t="str">
        <f t="shared" si="233"/>
        <v/>
      </c>
      <c r="Y2437" s="660" t="str">
        <f t="shared" si="234"/>
        <v/>
      </c>
    </row>
    <row r="2438" spans="1:25" ht="16" x14ac:dyDescent="0.2">
      <c r="A2438" s="679"/>
      <c r="B2438" s="679"/>
      <c r="C2438" s="679"/>
      <c r="D2438" s="679"/>
      <c r="E2438" s="665"/>
      <c r="F2438" s="665"/>
      <c r="S2438" s="660"/>
      <c r="T2438" s="660" t="str">
        <f t="shared" si="229"/>
        <v/>
      </c>
      <c r="U2438" s="660" t="str">
        <f t="shared" si="230"/>
        <v/>
      </c>
      <c r="V2438" s="660" t="str">
        <f t="shared" si="231"/>
        <v/>
      </c>
      <c r="W2438" s="660" t="str">
        <f t="shared" si="232"/>
        <v/>
      </c>
      <c r="X2438" s="660" t="str">
        <f t="shared" si="233"/>
        <v/>
      </c>
      <c r="Y2438" s="660" t="str">
        <f t="shared" si="234"/>
        <v/>
      </c>
    </row>
    <row r="2439" spans="1:25" ht="16" x14ac:dyDescent="0.2">
      <c r="A2439" s="679"/>
      <c r="B2439" s="679"/>
      <c r="C2439" s="679"/>
      <c r="D2439" s="679"/>
      <c r="E2439" s="665"/>
      <c r="F2439" s="665"/>
      <c r="S2439" s="660"/>
      <c r="T2439" s="660" t="str">
        <f t="shared" si="229"/>
        <v/>
      </c>
      <c r="U2439" s="660" t="str">
        <f t="shared" si="230"/>
        <v/>
      </c>
      <c r="V2439" s="660" t="str">
        <f t="shared" si="231"/>
        <v/>
      </c>
      <c r="W2439" s="660" t="str">
        <f t="shared" si="232"/>
        <v/>
      </c>
      <c r="X2439" s="660" t="str">
        <f t="shared" si="233"/>
        <v/>
      </c>
      <c r="Y2439" s="660" t="str">
        <f t="shared" si="234"/>
        <v/>
      </c>
    </row>
    <row r="2440" spans="1:25" ht="16" x14ac:dyDescent="0.2">
      <c r="A2440" s="679"/>
      <c r="B2440" s="679"/>
      <c r="C2440" s="679"/>
      <c r="D2440" s="679"/>
      <c r="E2440" s="665"/>
      <c r="F2440" s="665"/>
      <c r="S2440" s="660"/>
      <c r="T2440" s="660" t="str">
        <f t="shared" si="229"/>
        <v/>
      </c>
      <c r="U2440" s="660" t="str">
        <f t="shared" si="230"/>
        <v/>
      </c>
      <c r="V2440" s="660" t="str">
        <f t="shared" si="231"/>
        <v/>
      </c>
      <c r="W2440" s="660" t="str">
        <f t="shared" si="232"/>
        <v/>
      </c>
      <c r="X2440" s="660" t="str">
        <f t="shared" si="233"/>
        <v/>
      </c>
      <c r="Y2440" s="660" t="str">
        <f t="shared" si="234"/>
        <v/>
      </c>
    </row>
    <row r="2441" spans="1:25" ht="16" x14ac:dyDescent="0.2">
      <c r="A2441" s="679"/>
      <c r="B2441" s="679"/>
      <c r="C2441" s="679"/>
      <c r="D2441" s="679"/>
      <c r="E2441" s="665"/>
      <c r="F2441" s="665"/>
      <c r="S2441" s="660"/>
      <c r="T2441" s="660" t="str">
        <f t="shared" si="229"/>
        <v/>
      </c>
      <c r="U2441" s="660" t="str">
        <f t="shared" si="230"/>
        <v/>
      </c>
      <c r="V2441" s="660" t="str">
        <f t="shared" si="231"/>
        <v/>
      </c>
      <c r="W2441" s="660" t="str">
        <f t="shared" si="232"/>
        <v/>
      </c>
      <c r="X2441" s="660" t="str">
        <f t="shared" si="233"/>
        <v/>
      </c>
      <c r="Y2441" s="660" t="str">
        <f t="shared" si="234"/>
        <v/>
      </c>
    </row>
    <row r="2442" spans="1:25" ht="16" x14ac:dyDescent="0.2">
      <c r="A2442" s="679"/>
      <c r="B2442" s="679"/>
      <c r="C2442" s="679"/>
      <c r="D2442" s="679"/>
      <c r="E2442" s="665"/>
      <c r="F2442" s="665"/>
      <c r="S2442" s="660"/>
      <c r="T2442" s="660" t="str">
        <f t="shared" si="229"/>
        <v/>
      </c>
      <c r="U2442" s="660" t="str">
        <f t="shared" si="230"/>
        <v/>
      </c>
      <c r="V2442" s="660" t="str">
        <f t="shared" si="231"/>
        <v/>
      </c>
      <c r="W2442" s="660" t="str">
        <f t="shared" si="232"/>
        <v/>
      </c>
      <c r="X2442" s="660" t="str">
        <f t="shared" si="233"/>
        <v/>
      </c>
      <c r="Y2442" s="660" t="str">
        <f t="shared" si="234"/>
        <v/>
      </c>
    </row>
    <row r="2443" spans="1:25" ht="16" x14ac:dyDescent="0.2">
      <c r="A2443" s="679"/>
      <c r="B2443" s="679"/>
      <c r="C2443" s="679"/>
      <c r="D2443" s="679"/>
      <c r="E2443" s="665"/>
      <c r="F2443" s="665"/>
      <c r="S2443" s="660"/>
      <c r="T2443" s="660" t="str">
        <f t="shared" si="229"/>
        <v/>
      </c>
      <c r="U2443" s="660" t="str">
        <f t="shared" si="230"/>
        <v/>
      </c>
      <c r="V2443" s="660" t="str">
        <f t="shared" si="231"/>
        <v/>
      </c>
      <c r="W2443" s="660" t="str">
        <f t="shared" si="232"/>
        <v/>
      </c>
      <c r="X2443" s="660" t="str">
        <f t="shared" si="233"/>
        <v/>
      </c>
      <c r="Y2443" s="660" t="str">
        <f t="shared" si="234"/>
        <v/>
      </c>
    </row>
    <row r="2444" spans="1:25" ht="16" x14ac:dyDescent="0.2">
      <c r="A2444" s="679"/>
      <c r="B2444" s="679"/>
      <c r="C2444" s="679"/>
      <c r="D2444" s="679"/>
      <c r="E2444" s="665"/>
      <c r="F2444" s="665"/>
      <c r="S2444" s="660"/>
      <c r="T2444" s="660" t="str">
        <f t="shared" si="229"/>
        <v/>
      </c>
      <c r="U2444" s="660" t="str">
        <f t="shared" si="230"/>
        <v/>
      </c>
      <c r="V2444" s="660" t="str">
        <f t="shared" si="231"/>
        <v/>
      </c>
      <c r="W2444" s="660" t="str">
        <f t="shared" si="232"/>
        <v/>
      </c>
      <c r="X2444" s="660" t="str">
        <f t="shared" si="233"/>
        <v/>
      </c>
      <c r="Y2444" s="660" t="str">
        <f t="shared" si="234"/>
        <v/>
      </c>
    </row>
    <row r="2445" spans="1:25" ht="16" x14ac:dyDescent="0.2">
      <c r="A2445" s="679"/>
      <c r="B2445" s="679"/>
      <c r="C2445" s="679"/>
      <c r="D2445" s="679"/>
      <c r="E2445" s="665"/>
      <c r="F2445" s="665"/>
      <c r="S2445" s="660"/>
      <c r="T2445" s="660" t="str">
        <f t="shared" si="229"/>
        <v/>
      </c>
      <c r="U2445" s="660" t="str">
        <f t="shared" si="230"/>
        <v/>
      </c>
      <c r="V2445" s="660" t="str">
        <f t="shared" si="231"/>
        <v/>
      </c>
      <c r="W2445" s="660" t="str">
        <f t="shared" si="232"/>
        <v/>
      </c>
      <c r="X2445" s="660" t="str">
        <f t="shared" si="233"/>
        <v/>
      </c>
      <c r="Y2445" s="660" t="str">
        <f t="shared" si="234"/>
        <v/>
      </c>
    </row>
    <row r="2446" spans="1:25" ht="16" x14ac:dyDescent="0.2">
      <c r="A2446" s="679"/>
      <c r="B2446" s="679"/>
      <c r="C2446" s="679"/>
      <c r="D2446" s="679"/>
      <c r="E2446" s="665"/>
      <c r="F2446" s="665"/>
      <c r="S2446" s="660"/>
      <c r="T2446" s="660" t="str">
        <f t="shared" si="229"/>
        <v/>
      </c>
      <c r="U2446" s="660" t="str">
        <f t="shared" si="230"/>
        <v/>
      </c>
      <c r="V2446" s="660" t="str">
        <f t="shared" si="231"/>
        <v/>
      </c>
      <c r="W2446" s="660" t="str">
        <f t="shared" si="232"/>
        <v/>
      </c>
      <c r="X2446" s="660" t="str">
        <f t="shared" si="233"/>
        <v/>
      </c>
      <c r="Y2446" s="660" t="str">
        <f t="shared" si="234"/>
        <v/>
      </c>
    </row>
    <row r="2447" spans="1:25" ht="16" x14ac:dyDescent="0.2">
      <c r="A2447" s="679"/>
      <c r="B2447" s="679"/>
      <c r="C2447" s="679"/>
      <c r="D2447" s="679"/>
      <c r="E2447" s="665"/>
      <c r="F2447" s="665"/>
      <c r="S2447" s="660"/>
      <c r="T2447" s="660" t="str">
        <f t="shared" si="229"/>
        <v/>
      </c>
      <c r="U2447" s="660" t="str">
        <f t="shared" si="230"/>
        <v/>
      </c>
      <c r="V2447" s="660" t="str">
        <f t="shared" si="231"/>
        <v/>
      </c>
      <c r="W2447" s="660" t="str">
        <f t="shared" si="232"/>
        <v/>
      </c>
      <c r="X2447" s="660" t="str">
        <f t="shared" si="233"/>
        <v/>
      </c>
      <c r="Y2447" s="660" t="str">
        <f t="shared" si="234"/>
        <v/>
      </c>
    </row>
    <row r="2448" spans="1:25" ht="16" x14ac:dyDescent="0.2">
      <c r="A2448" s="679"/>
      <c r="B2448" s="679"/>
      <c r="C2448" s="679"/>
      <c r="D2448" s="679"/>
      <c r="E2448" s="665"/>
      <c r="F2448" s="665"/>
      <c r="S2448" s="660"/>
      <c r="T2448" s="660" t="str">
        <f t="shared" si="229"/>
        <v/>
      </c>
      <c r="U2448" s="660" t="str">
        <f t="shared" si="230"/>
        <v/>
      </c>
      <c r="V2448" s="660" t="str">
        <f t="shared" si="231"/>
        <v/>
      </c>
      <c r="W2448" s="660" t="str">
        <f t="shared" si="232"/>
        <v/>
      </c>
      <c r="X2448" s="660" t="str">
        <f t="shared" si="233"/>
        <v/>
      </c>
      <c r="Y2448" s="660" t="str">
        <f t="shared" si="234"/>
        <v/>
      </c>
    </row>
    <row r="2449" spans="1:25" ht="16" x14ac:dyDescent="0.2">
      <c r="A2449" s="679"/>
      <c r="B2449" s="679"/>
      <c r="C2449" s="679"/>
      <c r="D2449" s="679"/>
      <c r="E2449" s="665"/>
      <c r="F2449" s="665"/>
      <c r="S2449" s="660"/>
      <c r="T2449" s="660" t="str">
        <f t="shared" si="229"/>
        <v/>
      </c>
      <c r="U2449" s="660" t="str">
        <f t="shared" si="230"/>
        <v/>
      </c>
      <c r="V2449" s="660" t="str">
        <f t="shared" si="231"/>
        <v/>
      </c>
      <c r="W2449" s="660" t="str">
        <f t="shared" si="232"/>
        <v/>
      </c>
      <c r="X2449" s="660" t="str">
        <f t="shared" si="233"/>
        <v/>
      </c>
      <c r="Y2449" s="660" t="str">
        <f t="shared" si="234"/>
        <v/>
      </c>
    </row>
    <row r="2450" spans="1:25" ht="16" x14ac:dyDescent="0.2">
      <c r="A2450" s="679"/>
      <c r="B2450" s="679"/>
      <c r="C2450" s="679"/>
      <c r="D2450" s="679"/>
      <c r="E2450" s="665"/>
      <c r="F2450" s="665"/>
      <c r="S2450" s="660"/>
      <c r="T2450" s="660" t="str">
        <f t="shared" si="229"/>
        <v/>
      </c>
      <c r="U2450" s="660" t="str">
        <f t="shared" si="230"/>
        <v/>
      </c>
      <c r="V2450" s="660" t="str">
        <f t="shared" si="231"/>
        <v/>
      </c>
      <c r="W2450" s="660" t="str">
        <f t="shared" si="232"/>
        <v/>
      </c>
      <c r="X2450" s="660" t="str">
        <f t="shared" si="233"/>
        <v/>
      </c>
      <c r="Y2450" s="660" t="str">
        <f t="shared" si="234"/>
        <v/>
      </c>
    </row>
    <row r="2451" spans="1:25" ht="16" x14ac:dyDescent="0.2">
      <c r="A2451" s="679"/>
      <c r="B2451" s="679"/>
      <c r="C2451" s="679"/>
      <c r="D2451" s="679"/>
      <c r="E2451" s="665"/>
      <c r="F2451" s="665"/>
      <c r="S2451" s="660"/>
      <c r="T2451" s="660" t="str">
        <f t="shared" si="229"/>
        <v/>
      </c>
      <c r="U2451" s="660" t="str">
        <f t="shared" si="230"/>
        <v/>
      </c>
      <c r="V2451" s="660" t="str">
        <f t="shared" si="231"/>
        <v/>
      </c>
      <c r="W2451" s="660" t="str">
        <f t="shared" si="232"/>
        <v/>
      </c>
      <c r="X2451" s="660" t="str">
        <f t="shared" si="233"/>
        <v/>
      </c>
      <c r="Y2451" s="660" t="str">
        <f t="shared" si="234"/>
        <v/>
      </c>
    </row>
    <row r="2452" spans="1:25" ht="16" x14ac:dyDescent="0.2">
      <c r="A2452" s="679"/>
      <c r="B2452" s="679"/>
      <c r="C2452" s="679"/>
      <c r="D2452" s="679"/>
      <c r="E2452" s="665"/>
      <c r="F2452" s="665"/>
      <c r="S2452" s="660"/>
      <c r="T2452" s="660" t="str">
        <f t="shared" si="229"/>
        <v/>
      </c>
      <c r="U2452" s="660" t="str">
        <f t="shared" si="230"/>
        <v/>
      </c>
      <c r="V2452" s="660" t="str">
        <f t="shared" si="231"/>
        <v/>
      </c>
      <c r="W2452" s="660" t="str">
        <f t="shared" si="232"/>
        <v/>
      </c>
      <c r="X2452" s="660" t="str">
        <f t="shared" si="233"/>
        <v/>
      </c>
      <c r="Y2452" s="660" t="str">
        <f t="shared" si="234"/>
        <v/>
      </c>
    </row>
    <row r="2453" spans="1:25" ht="16" x14ac:dyDescent="0.2">
      <c r="A2453" s="679"/>
      <c r="B2453" s="679"/>
      <c r="C2453" s="679"/>
      <c r="D2453" s="679"/>
      <c r="E2453" s="665"/>
      <c r="F2453" s="665"/>
      <c r="S2453" s="660"/>
      <c r="T2453" s="660" t="str">
        <f t="shared" si="229"/>
        <v/>
      </c>
      <c r="U2453" s="660" t="str">
        <f t="shared" si="230"/>
        <v/>
      </c>
      <c r="V2453" s="660" t="str">
        <f t="shared" si="231"/>
        <v/>
      </c>
      <c r="W2453" s="660" t="str">
        <f t="shared" si="232"/>
        <v/>
      </c>
      <c r="X2453" s="660" t="str">
        <f t="shared" si="233"/>
        <v/>
      </c>
      <c r="Y2453" s="660" t="str">
        <f t="shared" si="234"/>
        <v/>
      </c>
    </row>
    <row r="2454" spans="1:25" ht="16" x14ac:dyDescent="0.2">
      <c r="A2454" s="679"/>
      <c r="B2454" s="679"/>
      <c r="C2454" s="679"/>
      <c r="D2454" s="679"/>
      <c r="E2454" s="665"/>
      <c r="F2454" s="665"/>
      <c r="S2454" s="660"/>
      <c r="T2454" s="660" t="str">
        <f t="shared" si="229"/>
        <v/>
      </c>
      <c r="U2454" s="660" t="str">
        <f t="shared" si="230"/>
        <v/>
      </c>
      <c r="V2454" s="660" t="str">
        <f t="shared" si="231"/>
        <v/>
      </c>
      <c r="W2454" s="660" t="str">
        <f t="shared" si="232"/>
        <v/>
      </c>
      <c r="X2454" s="660" t="str">
        <f t="shared" si="233"/>
        <v/>
      </c>
      <c r="Y2454" s="660" t="str">
        <f t="shared" si="234"/>
        <v/>
      </c>
    </row>
    <row r="2455" spans="1:25" ht="16" x14ac:dyDescent="0.2">
      <c r="A2455" s="679"/>
      <c r="B2455" s="679"/>
      <c r="C2455" s="679"/>
      <c r="D2455" s="679"/>
      <c r="E2455" s="665"/>
      <c r="F2455" s="665"/>
      <c r="S2455" s="660"/>
      <c r="T2455" s="660" t="str">
        <f t="shared" si="229"/>
        <v/>
      </c>
      <c r="U2455" s="660" t="str">
        <f t="shared" si="230"/>
        <v/>
      </c>
      <c r="V2455" s="660" t="str">
        <f t="shared" si="231"/>
        <v/>
      </c>
      <c r="W2455" s="660" t="str">
        <f t="shared" si="232"/>
        <v/>
      </c>
      <c r="X2455" s="660" t="str">
        <f t="shared" si="233"/>
        <v/>
      </c>
      <c r="Y2455" s="660" t="str">
        <f t="shared" si="234"/>
        <v/>
      </c>
    </row>
    <row r="2456" spans="1:25" ht="16" x14ac:dyDescent="0.2">
      <c r="A2456" s="679"/>
      <c r="B2456" s="679"/>
      <c r="C2456" s="679"/>
      <c r="D2456" s="679"/>
      <c r="E2456" s="665"/>
      <c r="F2456" s="665"/>
      <c r="S2456" s="660"/>
      <c r="T2456" s="660" t="str">
        <f t="shared" si="229"/>
        <v/>
      </c>
      <c r="U2456" s="660" t="str">
        <f t="shared" si="230"/>
        <v/>
      </c>
      <c r="V2456" s="660" t="str">
        <f t="shared" si="231"/>
        <v/>
      </c>
      <c r="W2456" s="660" t="str">
        <f t="shared" si="232"/>
        <v/>
      </c>
      <c r="X2456" s="660" t="str">
        <f t="shared" si="233"/>
        <v/>
      </c>
      <c r="Y2456" s="660" t="str">
        <f t="shared" si="234"/>
        <v/>
      </c>
    </row>
    <row r="2457" spans="1:25" ht="16" x14ac:dyDescent="0.2">
      <c r="A2457" s="679"/>
      <c r="B2457" s="679"/>
      <c r="C2457" s="679"/>
      <c r="D2457" s="679"/>
      <c r="E2457" s="665"/>
      <c r="F2457" s="665"/>
      <c r="S2457" s="660"/>
      <c r="T2457" s="660" t="str">
        <f t="shared" si="229"/>
        <v/>
      </c>
      <c r="U2457" s="660" t="str">
        <f t="shared" si="230"/>
        <v/>
      </c>
      <c r="V2457" s="660" t="str">
        <f t="shared" si="231"/>
        <v/>
      </c>
      <c r="W2457" s="660" t="str">
        <f t="shared" si="232"/>
        <v/>
      </c>
      <c r="X2457" s="660" t="str">
        <f t="shared" si="233"/>
        <v/>
      </c>
      <c r="Y2457" s="660" t="str">
        <f t="shared" si="234"/>
        <v/>
      </c>
    </row>
    <row r="2458" spans="1:25" ht="16" x14ac:dyDescent="0.2">
      <c r="A2458" s="679"/>
      <c r="B2458" s="679"/>
      <c r="C2458" s="679"/>
      <c r="D2458" s="679"/>
      <c r="E2458" s="665"/>
      <c r="F2458" s="665"/>
      <c r="S2458" s="660"/>
      <c r="T2458" s="660" t="str">
        <f t="shared" si="229"/>
        <v/>
      </c>
      <c r="U2458" s="660" t="str">
        <f t="shared" si="230"/>
        <v/>
      </c>
      <c r="V2458" s="660" t="str">
        <f t="shared" si="231"/>
        <v/>
      </c>
      <c r="W2458" s="660" t="str">
        <f t="shared" si="232"/>
        <v/>
      </c>
      <c r="X2458" s="660" t="str">
        <f t="shared" si="233"/>
        <v/>
      </c>
      <c r="Y2458" s="660" t="str">
        <f t="shared" si="234"/>
        <v/>
      </c>
    </row>
    <row r="2459" spans="1:25" ht="16" x14ac:dyDescent="0.2">
      <c r="A2459" s="679"/>
      <c r="B2459" s="679"/>
      <c r="C2459" s="679"/>
      <c r="D2459" s="679"/>
      <c r="E2459" s="665"/>
      <c r="F2459" s="665"/>
      <c r="S2459" s="660"/>
      <c r="T2459" s="660" t="str">
        <f t="shared" si="229"/>
        <v/>
      </c>
      <c r="U2459" s="660" t="str">
        <f t="shared" si="230"/>
        <v/>
      </c>
      <c r="V2459" s="660" t="str">
        <f t="shared" si="231"/>
        <v/>
      </c>
      <c r="W2459" s="660" t="str">
        <f t="shared" si="232"/>
        <v/>
      </c>
      <c r="X2459" s="660" t="str">
        <f t="shared" si="233"/>
        <v/>
      </c>
      <c r="Y2459" s="660" t="str">
        <f t="shared" si="234"/>
        <v/>
      </c>
    </row>
    <row r="2460" spans="1:25" ht="16" x14ac:dyDescent="0.2">
      <c r="A2460" s="679"/>
      <c r="B2460" s="679"/>
      <c r="C2460" s="679"/>
      <c r="D2460" s="679"/>
      <c r="E2460" s="665"/>
      <c r="F2460" s="665"/>
      <c r="S2460" s="660"/>
      <c r="T2460" s="660" t="str">
        <f t="shared" si="229"/>
        <v/>
      </c>
      <c r="U2460" s="660" t="str">
        <f t="shared" si="230"/>
        <v/>
      </c>
      <c r="V2460" s="660" t="str">
        <f t="shared" si="231"/>
        <v/>
      </c>
      <c r="W2460" s="660" t="str">
        <f t="shared" si="232"/>
        <v/>
      </c>
      <c r="X2460" s="660" t="str">
        <f t="shared" si="233"/>
        <v/>
      </c>
      <c r="Y2460" s="660" t="str">
        <f t="shared" si="234"/>
        <v/>
      </c>
    </row>
    <row r="2461" spans="1:25" ht="16" x14ac:dyDescent="0.2">
      <c r="A2461" s="679"/>
      <c r="B2461" s="679"/>
      <c r="C2461" s="679"/>
      <c r="D2461" s="679"/>
      <c r="E2461" s="665"/>
      <c r="F2461" s="665"/>
      <c r="S2461" s="660"/>
      <c r="T2461" s="660" t="str">
        <f t="shared" si="229"/>
        <v/>
      </c>
      <c r="U2461" s="660" t="str">
        <f t="shared" si="230"/>
        <v/>
      </c>
      <c r="V2461" s="660" t="str">
        <f t="shared" si="231"/>
        <v/>
      </c>
      <c r="W2461" s="660" t="str">
        <f t="shared" si="232"/>
        <v/>
      </c>
      <c r="X2461" s="660" t="str">
        <f t="shared" si="233"/>
        <v/>
      </c>
      <c r="Y2461" s="660" t="str">
        <f t="shared" si="234"/>
        <v/>
      </c>
    </row>
    <row r="2462" spans="1:25" ht="16" x14ac:dyDescent="0.2">
      <c r="A2462" s="679"/>
      <c r="B2462" s="679"/>
      <c r="C2462" s="679"/>
      <c r="D2462" s="679"/>
      <c r="E2462" s="665"/>
      <c r="F2462" s="665"/>
      <c r="S2462" s="660"/>
      <c r="T2462" s="660" t="str">
        <f t="shared" si="229"/>
        <v/>
      </c>
      <c r="U2462" s="660" t="str">
        <f t="shared" si="230"/>
        <v/>
      </c>
      <c r="V2462" s="660" t="str">
        <f t="shared" si="231"/>
        <v/>
      </c>
      <c r="W2462" s="660" t="str">
        <f t="shared" si="232"/>
        <v/>
      </c>
      <c r="X2462" s="660" t="str">
        <f t="shared" si="233"/>
        <v/>
      </c>
      <c r="Y2462" s="660" t="str">
        <f t="shared" si="234"/>
        <v/>
      </c>
    </row>
    <row r="2463" spans="1:25" ht="16" x14ac:dyDescent="0.2">
      <c r="A2463" s="679"/>
      <c r="B2463" s="679"/>
      <c r="C2463" s="679"/>
      <c r="D2463" s="679"/>
      <c r="E2463" s="665"/>
      <c r="F2463" s="665"/>
      <c r="S2463" s="660"/>
      <c r="T2463" s="660" t="str">
        <f t="shared" si="229"/>
        <v/>
      </c>
      <c r="U2463" s="660" t="str">
        <f t="shared" si="230"/>
        <v/>
      </c>
      <c r="V2463" s="660" t="str">
        <f t="shared" si="231"/>
        <v/>
      </c>
      <c r="W2463" s="660" t="str">
        <f t="shared" si="232"/>
        <v/>
      </c>
      <c r="X2463" s="660" t="str">
        <f t="shared" si="233"/>
        <v/>
      </c>
      <c r="Y2463" s="660" t="str">
        <f t="shared" si="234"/>
        <v/>
      </c>
    </row>
    <row r="2464" spans="1:25" ht="16" x14ac:dyDescent="0.2">
      <c r="A2464" s="679"/>
      <c r="B2464" s="679"/>
      <c r="C2464" s="679"/>
      <c r="D2464" s="679"/>
      <c r="E2464" s="665"/>
      <c r="F2464" s="665"/>
      <c r="S2464" s="660"/>
      <c r="T2464" s="660" t="str">
        <f t="shared" si="229"/>
        <v/>
      </c>
      <c r="U2464" s="660" t="str">
        <f t="shared" si="230"/>
        <v/>
      </c>
      <c r="V2464" s="660" t="str">
        <f t="shared" si="231"/>
        <v/>
      </c>
      <c r="W2464" s="660" t="str">
        <f t="shared" si="232"/>
        <v/>
      </c>
      <c r="X2464" s="660" t="str">
        <f t="shared" si="233"/>
        <v/>
      </c>
      <c r="Y2464" s="660" t="str">
        <f t="shared" si="234"/>
        <v/>
      </c>
    </row>
    <row r="2465" spans="1:25" ht="16" x14ac:dyDescent="0.2">
      <c r="A2465" s="679"/>
      <c r="B2465" s="679"/>
      <c r="C2465" s="679"/>
      <c r="D2465" s="679"/>
      <c r="E2465" s="665"/>
      <c r="F2465" s="665"/>
      <c r="S2465" s="660"/>
      <c r="T2465" s="660" t="str">
        <f t="shared" si="229"/>
        <v/>
      </c>
      <c r="U2465" s="660" t="str">
        <f t="shared" si="230"/>
        <v/>
      </c>
      <c r="V2465" s="660" t="str">
        <f t="shared" si="231"/>
        <v/>
      </c>
      <c r="W2465" s="660" t="str">
        <f t="shared" si="232"/>
        <v/>
      </c>
      <c r="X2465" s="660" t="str">
        <f t="shared" si="233"/>
        <v/>
      </c>
      <c r="Y2465" s="660" t="str">
        <f t="shared" si="234"/>
        <v/>
      </c>
    </row>
    <row r="2466" spans="1:25" ht="16" x14ac:dyDescent="0.2">
      <c r="A2466" s="679"/>
      <c r="B2466" s="679"/>
      <c r="C2466" s="679"/>
      <c r="D2466" s="679"/>
      <c r="E2466" s="665"/>
      <c r="F2466" s="665"/>
      <c r="S2466" s="660"/>
      <c r="T2466" s="660" t="str">
        <f t="shared" si="229"/>
        <v/>
      </c>
      <c r="U2466" s="660" t="str">
        <f t="shared" si="230"/>
        <v/>
      </c>
      <c r="V2466" s="660" t="str">
        <f t="shared" si="231"/>
        <v/>
      </c>
      <c r="W2466" s="660" t="str">
        <f t="shared" si="232"/>
        <v/>
      </c>
      <c r="X2466" s="660" t="str">
        <f t="shared" si="233"/>
        <v/>
      </c>
      <c r="Y2466" s="660" t="str">
        <f t="shared" si="234"/>
        <v/>
      </c>
    </row>
    <row r="2467" spans="1:25" ht="16" x14ac:dyDescent="0.2">
      <c r="A2467" s="679"/>
      <c r="B2467" s="679"/>
      <c r="C2467" s="679"/>
      <c r="D2467" s="679"/>
      <c r="E2467" s="665"/>
      <c r="F2467" s="665"/>
      <c r="S2467" s="660"/>
      <c r="T2467" s="660" t="str">
        <f t="shared" si="229"/>
        <v/>
      </c>
      <c r="U2467" s="660" t="str">
        <f t="shared" si="230"/>
        <v/>
      </c>
      <c r="V2467" s="660" t="str">
        <f t="shared" si="231"/>
        <v/>
      </c>
      <c r="W2467" s="660" t="str">
        <f t="shared" si="232"/>
        <v/>
      </c>
      <c r="X2467" s="660" t="str">
        <f t="shared" si="233"/>
        <v/>
      </c>
      <c r="Y2467" s="660" t="str">
        <f t="shared" si="234"/>
        <v/>
      </c>
    </row>
    <row r="2468" spans="1:25" ht="16" x14ac:dyDescent="0.2">
      <c r="A2468" s="679"/>
      <c r="B2468" s="679"/>
      <c r="C2468" s="679"/>
      <c r="D2468" s="679"/>
      <c r="E2468" s="665"/>
      <c r="F2468" s="665"/>
      <c r="S2468" s="660"/>
      <c r="T2468" s="660" t="str">
        <f t="shared" si="229"/>
        <v/>
      </c>
      <c r="U2468" s="660" t="str">
        <f t="shared" si="230"/>
        <v/>
      </c>
      <c r="V2468" s="660" t="str">
        <f t="shared" si="231"/>
        <v/>
      </c>
      <c r="W2468" s="660" t="str">
        <f t="shared" si="232"/>
        <v/>
      </c>
      <c r="X2468" s="660" t="str">
        <f t="shared" si="233"/>
        <v/>
      </c>
      <c r="Y2468" s="660" t="str">
        <f t="shared" si="234"/>
        <v/>
      </c>
    </row>
    <row r="2469" spans="1:25" ht="16" x14ac:dyDescent="0.2">
      <c r="A2469" s="679"/>
      <c r="B2469" s="679"/>
      <c r="C2469" s="679"/>
      <c r="D2469" s="679"/>
      <c r="E2469" s="665"/>
      <c r="F2469" s="665"/>
      <c r="S2469" s="660"/>
      <c r="T2469" s="660" t="str">
        <f t="shared" si="229"/>
        <v/>
      </c>
      <c r="U2469" s="660" t="str">
        <f t="shared" si="230"/>
        <v/>
      </c>
      <c r="V2469" s="660" t="str">
        <f t="shared" si="231"/>
        <v/>
      </c>
      <c r="W2469" s="660" t="str">
        <f t="shared" si="232"/>
        <v/>
      </c>
      <c r="X2469" s="660" t="str">
        <f t="shared" si="233"/>
        <v/>
      </c>
      <c r="Y2469" s="660" t="str">
        <f t="shared" si="234"/>
        <v/>
      </c>
    </row>
    <row r="2470" spans="1:25" ht="16" x14ac:dyDescent="0.2">
      <c r="A2470" s="679"/>
      <c r="B2470" s="679"/>
      <c r="C2470" s="679"/>
      <c r="D2470" s="679"/>
      <c r="E2470" s="665"/>
      <c r="F2470" s="665"/>
      <c r="S2470" s="660"/>
      <c r="T2470" s="660" t="str">
        <f t="shared" si="229"/>
        <v/>
      </c>
      <c r="U2470" s="660" t="str">
        <f t="shared" si="230"/>
        <v/>
      </c>
      <c r="V2470" s="660" t="str">
        <f t="shared" si="231"/>
        <v/>
      </c>
      <c r="W2470" s="660" t="str">
        <f t="shared" si="232"/>
        <v/>
      </c>
      <c r="X2470" s="660" t="str">
        <f t="shared" si="233"/>
        <v/>
      </c>
      <c r="Y2470" s="660" t="str">
        <f t="shared" si="234"/>
        <v/>
      </c>
    </row>
    <row r="2471" spans="1:25" ht="16" x14ac:dyDescent="0.2">
      <c r="A2471" s="679"/>
      <c r="B2471" s="679"/>
      <c r="C2471" s="679"/>
      <c r="D2471" s="679"/>
      <c r="E2471" s="665"/>
      <c r="F2471" s="665"/>
      <c r="S2471" s="660"/>
      <c r="T2471" s="660" t="str">
        <f t="shared" si="229"/>
        <v/>
      </c>
      <c r="U2471" s="660" t="str">
        <f t="shared" si="230"/>
        <v/>
      </c>
      <c r="V2471" s="660" t="str">
        <f t="shared" si="231"/>
        <v/>
      </c>
      <c r="W2471" s="660" t="str">
        <f t="shared" si="232"/>
        <v/>
      </c>
      <c r="X2471" s="660" t="str">
        <f t="shared" si="233"/>
        <v/>
      </c>
      <c r="Y2471" s="660" t="str">
        <f t="shared" si="234"/>
        <v/>
      </c>
    </row>
    <row r="2472" spans="1:25" ht="16" x14ac:dyDescent="0.2">
      <c r="A2472" s="679"/>
      <c r="B2472" s="679"/>
      <c r="C2472" s="679"/>
      <c r="D2472" s="679"/>
      <c r="E2472" s="665"/>
      <c r="F2472" s="665"/>
      <c r="S2472" s="660"/>
      <c r="T2472" s="660" t="str">
        <f t="shared" si="229"/>
        <v/>
      </c>
      <c r="U2472" s="660" t="str">
        <f t="shared" si="230"/>
        <v/>
      </c>
      <c r="V2472" s="660" t="str">
        <f t="shared" si="231"/>
        <v/>
      </c>
      <c r="W2472" s="660" t="str">
        <f t="shared" si="232"/>
        <v/>
      </c>
      <c r="X2472" s="660" t="str">
        <f t="shared" si="233"/>
        <v/>
      </c>
      <c r="Y2472" s="660" t="str">
        <f t="shared" si="234"/>
        <v/>
      </c>
    </row>
    <row r="2473" spans="1:25" ht="16" x14ac:dyDescent="0.2">
      <c r="A2473" s="679"/>
      <c r="B2473" s="679"/>
      <c r="C2473" s="679"/>
      <c r="D2473" s="679"/>
      <c r="E2473" s="665"/>
      <c r="F2473" s="665"/>
      <c r="S2473" s="660"/>
      <c r="T2473" s="660" t="str">
        <f t="shared" si="229"/>
        <v/>
      </c>
      <c r="U2473" s="660" t="str">
        <f t="shared" si="230"/>
        <v/>
      </c>
      <c r="V2473" s="660" t="str">
        <f t="shared" si="231"/>
        <v/>
      </c>
      <c r="W2473" s="660" t="str">
        <f t="shared" si="232"/>
        <v/>
      </c>
      <c r="X2473" s="660" t="str">
        <f t="shared" si="233"/>
        <v/>
      </c>
      <c r="Y2473" s="660" t="str">
        <f t="shared" si="234"/>
        <v/>
      </c>
    </row>
    <row r="2474" spans="1:25" ht="16" x14ac:dyDescent="0.2">
      <c r="A2474" s="679"/>
      <c r="B2474" s="679"/>
      <c r="C2474" s="679"/>
      <c r="D2474" s="679"/>
      <c r="E2474" s="665"/>
      <c r="F2474" s="665"/>
      <c r="S2474" s="660"/>
      <c r="T2474" s="660" t="str">
        <f t="shared" si="229"/>
        <v/>
      </c>
      <c r="U2474" s="660" t="str">
        <f t="shared" si="230"/>
        <v/>
      </c>
      <c r="V2474" s="660" t="str">
        <f t="shared" si="231"/>
        <v/>
      </c>
      <c r="W2474" s="660" t="str">
        <f t="shared" si="232"/>
        <v/>
      </c>
      <c r="X2474" s="660" t="str">
        <f t="shared" si="233"/>
        <v/>
      </c>
      <c r="Y2474" s="660" t="str">
        <f t="shared" si="234"/>
        <v/>
      </c>
    </row>
    <row r="2475" spans="1:25" ht="16" x14ac:dyDescent="0.2">
      <c r="A2475" s="679"/>
      <c r="B2475" s="679"/>
      <c r="C2475" s="679"/>
      <c r="D2475" s="679"/>
      <c r="E2475" s="665"/>
      <c r="F2475" s="665"/>
      <c r="S2475" s="660"/>
      <c r="T2475" s="660" t="str">
        <f t="shared" si="229"/>
        <v/>
      </c>
      <c r="U2475" s="660" t="str">
        <f t="shared" si="230"/>
        <v/>
      </c>
      <c r="V2475" s="660" t="str">
        <f t="shared" si="231"/>
        <v/>
      </c>
      <c r="W2475" s="660" t="str">
        <f t="shared" si="232"/>
        <v/>
      </c>
      <c r="X2475" s="660" t="str">
        <f t="shared" si="233"/>
        <v/>
      </c>
      <c r="Y2475" s="660" t="str">
        <f t="shared" si="234"/>
        <v/>
      </c>
    </row>
    <row r="2476" spans="1:25" ht="16" x14ac:dyDescent="0.2">
      <c r="A2476" s="679"/>
      <c r="B2476" s="679"/>
      <c r="C2476" s="679"/>
      <c r="D2476" s="679"/>
      <c r="E2476" s="665"/>
      <c r="F2476" s="665"/>
      <c r="S2476" s="660"/>
      <c r="T2476" s="660" t="str">
        <f t="shared" si="229"/>
        <v/>
      </c>
      <c r="U2476" s="660" t="str">
        <f t="shared" si="230"/>
        <v/>
      </c>
      <c r="V2476" s="660" t="str">
        <f t="shared" si="231"/>
        <v/>
      </c>
      <c r="W2476" s="660" t="str">
        <f t="shared" si="232"/>
        <v/>
      </c>
      <c r="X2476" s="660" t="str">
        <f t="shared" si="233"/>
        <v/>
      </c>
      <c r="Y2476" s="660" t="str">
        <f t="shared" si="234"/>
        <v/>
      </c>
    </row>
    <row r="2477" spans="1:25" ht="16" x14ac:dyDescent="0.2">
      <c r="A2477" s="679"/>
      <c r="B2477" s="679"/>
      <c r="C2477" s="679"/>
      <c r="D2477" s="679"/>
      <c r="E2477" s="665"/>
      <c r="F2477" s="665"/>
      <c r="S2477" s="660"/>
      <c r="T2477" s="660" t="str">
        <f t="shared" si="229"/>
        <v/>
      </c>
      <c r="U2477" s="660" t="str">
        <f t="shared" si="230"/>
        <v/>
      </c>
      <c r="V2477" s="660" t="str">
        <f t="shared" si="231"/>
        <v/>
      </c>
      <c r="W2477" s="660" t="str">
        <f t="shared" si="232"/>
        <v/>
      </c>
      <c r="X2477" s="660" t="str">
        <f t="shared" si="233"/>
        <v/>
      </c>
      <c r="Y2477" s="660" t="str">
        <f t="shared" si="234"/>
        <v/>
      </c>
    </row>
    <row r="2478" spans="1:25" ht="16" x14ac:dyDescent="0.2">
      <c r="A2478" s="679"/>
      <c r="B2478" s="679"/>
      <c r="C2478" s="679"/>
      <c r="D2478" s="679"/>
      <c r="E2478" s="665"/>
      <c r="F2478" s="665"/>
      <c r="S2478" s="660"/>
      <c r="T2478" s="660" t="str">
        <f t="shared" si="229"/>
        <v/>
      </c>
      <c r="U2478" s="660" t="str">
        <f t="shared" si="230"/>
        <v/>
      </c>
      <c r="V2478" s="660" t="str">
        <f t="shared" si="231"/>
        <v/>
      </c>
      <c r="W2478" s="660" t="str">
        <f t="shared" si="232"/>
        <v/>
      </c>
      <c r="X2478" s="660" t="str">
        <f t="shared" si="233"/>
        <v/>
      </c>
      <c r="Y2478" s="660" t="str">
        <f t="shared" si="234"/>
        <v/>
      </c>
    </row>
    <row r="2479" spans="1:25" ht="16" x14ac:dyDescent="0.2">
      <c r="A2479" s="679"/>
      <c r="B2479" s="679"/>
      <c r="C2479" s="679"/>
      <c r="D2479" s="679"/>
      <c r="E2479" s="665"/>
      <c r="F2479" s="665"/>
      <c r="S2479" s="660"/>
      <c r="T2479" s="660" t="str">
        <f t="shared" si="229"/>
        <v/>
      </c>
      <c r="U2479" s="660" t="str">
        <f t="shared" si="230"/>
        <v/>
      </c>
      <c r="V2479" s="660" t="str">
        <f t="shared" si="231"/>
        <v/>
      </c>
      <c r="W2479" s="660" t="str">
        <f t="shared" si="232"/>
        <v/>
      </c>
      <c r="X2479" s="660" t="str">
        <f t="shared" si="233"/>
        <v/>
      </c>
      <c r="Y2479" s="660" t="str">
        <f t="shared" si="234"/>
        <v/>
      </c>
    </row>
    <row r="2480" spans="1:25" ht="16" x14ac:dyDescent="0.2">
      <c r="A2480" s="679"/>
      <c r="B2480" s="679"/>
      <c r="C2480" s="679"/>
      <c r="D2480" s="679"/>
      <c r="E2480" s="665"/>
      <c r="F2480" s="665"/>
      <c r="S2480" s="660"/>
      <c r="T2480" s="660" t="str">
        <f t="shared" si="229"/>
        <v/>
      </c>
      <c r="U2480" s="660" t="str">
        <f t="shared" si="230"/>
        <v/>
      </c>
      <c r="V2480" s="660" t="str">
        <f t="shared" si="231"/>
        <v/>
      </c>
      <c r="W2480" s="660" t="str">
        <f t="shared" si="232"/>
        <v/>
      </c>
      <c r="X2480" s="660" t="str">
        <f t="shared" si="233"/>
        <v/>
      </c>
      <c r="Y2480" s="660" t="str">
        <f t="shared" si="234"/>
        <v/>
      </c>
    </row>
    <row r="2481" spans="1:25" ht="16" x14ac:dyDescent="0.2">
      <c r="A2481" s="679"/>
      <c r="B2481" s="679"/>
      <c r="C2481" s="679"/>
      <c r="D2481" s="679"/>
      <c r="E2481" s="665"/>
      <c r="F2481" s="665"/>
      <c r="S2481" s="660"/>
      <c r="T2481" s="660" t="str">
        <f t="shared" si="229"/>
        <v/>
      </c>
      <c r="U2481" s="660" t="str">
        <f t="shared" si="230"/>
        <v/>
      </c>
      <c r="V2481" s="660" t="str">
        <f t="shared" si="231"/>
        <v/>
      </c>
      <c r="W2481" s="660" t="str">
        <f t="shared" si="232"/>
        <v/>
      </c>
      <c r="X2481" s="660" t="str">
        <f t="shared" si="233"/>
        <v/>
      </c>
      <c r="Y2481" s="660" t="str">
        <f t="shared" si="234"/>
        <v/>
      </c>
    </row>
    <row r="2482" spans="1:25" ht="16" x14ac:dyDescent="0.2">
      <c r="A2482" s="679"/>
      <c r="B2482" s="679"/>
      <c r="C2482" s="679"/>
      <c r="D2482" s="679"/>
      <c r="E2482" s="665"/>
      <c r="F2482" s="665"/>
      <c r="S2482" s="660"/>
      <c r="T2482" s="660" t="str">
        <f t="shared" si="229"/>
        <v/>
      </c>
      <c r="U2482" s="660" t="str">
        <f t="shared" si="230"/>
        <v/>
      </c>
      <c r="V2482" s="660" t="str">
        <f t="shared" si="231"/>
        <v/>
      </c>
      <c r="W2482" s="660" t="str">
        <f t="shared" si="232"/>
        <v/>
      </c>
      <c r="X2482" s="660" t="str">
        <f t="shared" si="233"/>
        <v/>
      </c>
      <c r="Y2482" s="660" t="str">
        <f t="shared" si="234"/>
        <v/>
      </c>
    </row>
    <row r="2483" spans="1:25" ht="16" x14ac:dyDescent="0.2">
      <c r="A2483" s="679"/>
      <c r="B2483" s="679"/>
      <c r="C2483" s="679"/>
      <c r="D2483" s="679"/>
      <c r="E2483" s="665"/>
      <c r="F2483" s="665"/>
      <c r="S2483" s="660"/>
      <c r="T2483" s="660" t="str">
        <f t="shared" si="229"/>
        <v/>
      </c>
      <c r="U2483" s="660" t="str">
        <f t="shared" si="230"/>
        <v/>
      </c>
      <c r="V2483" s="660" t="str">
        <f t="shared" si="231"/>
        <v/>
      </c>
      <c r="W2483" s="660" t="str">
        <f t="shared" si="232"/>
        <v/>
      </c>
      <c r="X2483" s="660" t="str">
        <f t="shared" si="233"/>
        <v/>
      </c>
      <c r="Y2483" s="660" t="str">
        <f t="shared" si="234"/>
        <v/>
      </c>
    </row>
    <row r="2484" spans="1:25" ht="16" x14ac:dyDescent="0.2">
      <c r="A2484" s="679"/>
      <c r="B2484" s="679"/>
      <c r="C2484" s="679"/>
      <c r="D2484" s="679"/>
      <c r="E2484" s="665"/>
      <c r="F2484" s="665"/>
      <c r="S2484" s="660"/>
      <c r="T2484" s="660" t="str">
        <f t="shared" si="229"/>
        <v/>
      </c>
      <c r="U2484" s="660" t="str">
        <f t="shared" si="230"/>
        <v/>
      </c>
      <c r="V2484" s="660" t="str">
        <f t="shared" si="231"/>
        <v/>
      </c>
      <c r="W2484" s="660" t="str">
        <f t="shared" si="232"/>
        <v/>
      </c>
      <c r="X2484" s="660" t="str">
        <f t="shared" si="233"/>
        <v/>
      </c>
      <c r="Y2484" s="660" t="str">
        <f t="shared" si="234"/>
        <v/>
      </c>
    </row>
    <row r="2485" spans="1:25" ht="16" x14ac:dyDescent="0.2">
      <c r="A2485" s="679"/>
      <c r="B2485" s="679"/>
      <c r="C2485" s="679"/>
      <c r="D2485" s="679"/>
      <c r="E2485" s="665"/>
      <c r="F2485" s="665"/>
      <c r="S2485" s="660"/>
      <c r="T2485" s="660" t="str">
        <f t="shared" si="229"/>
        <v/>
      </c>
      <c r="U2485" s="660" t="str">
        <f t="shared" si="230"/>
        <v/>
      </c>
      <c r="V2485" s="660" t="str">
        <f t="shared" si="231"/>
        <v/>
      </c>
      <c r="W2485" s="660" t="str">
        <f t="shared" si="232"/>
        <v/>
      </c>
      <c r="X2485" s="660" t="str">
        <f t="shared" si="233"/>
        <v/>
      </c>
      <c r="Y2485" s="660" t="str">
        <f t="shared" si="234"/>
        <v/>
      </c>
    </row>
    <row r="2486" spans="1:25" ht="16" x14ac:dyDescent="0.2">
      <c r="A2486" s="679"/>
      <c r="B2486" s="679"/>
      <c r="C2486" s="679"/>
      <c r="D2486" s="679"/>
      <c r="E2486" s="665"/>
      <c r="F2486" s="665"/>
      <c r="S2486" s="660"/>
      <c r="T2486" s="660" t="str">
        <f t="shared" si="229"/>
        <v/>
      </c>
      <c r="U2486" s="660" t="str">
        <f t="shared" si="230"/>
        <v/>
      </c>
      <c r="V2486" s="660" t="str">
        <f t="shared" si="231"/>
        <v/>
      </c>
      <c r="W2486" s="660" t="str">
        <f t="shared" si="232"/>
        <v/>
      </c>
      <c r="X2486" s="660" t="str">
        <f t="shared" si="233"/>
        <v/>
      </c>
      <c r="Y2486" s="660" t="str">
        <f t="shared" si="234"/>
        <v/>
      </c>
    </row>
    <row r="2487" spans="1:25" ht="16" x14ac:dyDescent="0.2">
      <c r="A2487" s="679"/>
      <c r="B2487" s="679"/>
      <c r="C2487" s="679"/>
      <c r="D2487" s="679"/>
      <c r="E2487" s="665"/>
      <c r="F2487" s="665"/>
      <c r="S2487" s="660"/>
      <c r="T2487" s="660" t="str">
        <f t="shared" si="229"/>
        <v/>
      </c>
      <c r="U2487" s="660" t="str">
        <f t="shared" si="230"/>
        <v/>
      </c>
      <c r="V2487" s="660" t="str">
        <f t="shared" si="231"/>
        <v/>
      </c>
      <c r="W2487" s="660" t="str">
        <f t="shared" si="232"/>
        <v/>
      </c>
      <c r="X2487" s="660" t="str">
        <f t="shared" si="233"/>
        <v/>
      </c>
      <c r="Y2487" s="660" t="str">
        <f t="shared" si="234"/>
        <v/>
      </c>
    </row>
    <row r="2488" spans="1:25" ht="16" x14ac:dyDescent="0.2">
      <c r="A2488" s="679"/>
      <c r="B2488" s="679"/>
      <c r="C2488" s="679"/>
      <c r="D2488" s="679"/>
      <c r="E2488" s="665"/>
      <c r="F2488" s="665"/>
      <c r="S2488" s="660"/>
      <c r="T2488" s="660" t="str">
        <f t="shared" si="229"/>
        <v/>
      </c>
      <c r="U2488" s="660" t="str">
        <f t="shared" si="230"/>
        <v/>
      </c>
      <c r="V2488" s="660" t="str">
        <f t="shared" si="231"/>
        <v/>
      </c>
      <c r="W2488" s="660" t="str">
        <f t="shared" si="232"/>
        <v/>
      </c>
      <c r="X2488" s="660" t="str">
        <f t="shared" si="233"/>
        <v/>
      </c>
      <c r="Y2488" s="660" t="str">
        <f t="shared" si="234"/>
        <v/>
      </c>
    </row>
    <row r="2489" spans="1:25" ht="16" x14ac:dyDescent="0.2">
      <c r="A2489" s="679"/>
      <c r="B2489" s="679"/>
      <c r="C2489" s="679"/>
      <c r="D2489" s="679"/>
      <c r="E2489" s="665"/>
      <c r="F2489" s="665"/>
      <c r="S2489" s="660"/>
      <c r="T2489" s="660" t="str">
        <f t="shared" si="229"/>
        <v/>
      </c>
      <c r="U2489" s="660" t="str">
        <f t="shared" si="230"/>
        <v/>
      </c>
      <c r="V2489" s="660" t="str">
        <f t="shared" si="231"/>
        <v/>
      </c>
      <c r="W2489" s="660" t="str">
        <f t="shared" si="232"/>
        <v/>
      </c>
      <c r="X2489" s="660" t="str">
        <f t="shared" si="233"/>
        <v/>
      </c>
      <c r="Y2489" s="660" t="str">
        <f t="shared" si="234"/>
        <v/>
      </c>
    </row>
    <row r="2490" spans="1:25" ht="16" x14ac:dyDescent="0.2">
      <c r="A2490" s="679"/>
      <c r="B2490" s="679"/>
      <c r="C2490" s="679"/>
      <c r="D2490" s="679"/>
      <c r="E2490" s="665"/>
      <c r="F2490" s="665"/>
      <c r="S2490" s="660"/>
      <c r="T2490" s="660" t="str">
        <f t="shared" si="229"/>
        <v/>
      </c>
      <c r="U2490" s="660" t="str">
        <f t="shared" si="230"/>
        <v/>
      </c>
      <c r="V2490" s="660" t="str">
        <f t="shared" si="231"/>
        <v/>
      </c>
      <c r="W2490" s="660" t="str">
        <f t="shared" si="232"/>
        <v/>
      </c>
      <c r="X2490" s="660" t="str">
        <f t="shared" si="233"/>
        <v/>
      </c>
      <c r="Y2490" s="660" t="str">
        <f t="shared" si="234"/>
        <v/>
      </c>
    </row>
    <row r="2491" spans="1:25" ht="16" x14ac:dyDescent="0.2">
      <c r="A2491" s="679"/>
      <c r="B2491" s="679"/>
      <c r="C2491" s="679"/>
      <c r="D2491" s="679"/>
      <c r="E2491" s="665"/>
      <c r="F2491" s="665"/>
      <c r="S2491" s="660"/>
      <c r="T2491" s="660" t="str">
        <f t="shared" si="229"/>
        <v/>
      </c>
      <c r="U2491" s="660" t="str">
        <f t="shared" si="230"/>
        <v/>
      </c>
      <c r="V2491" s="660" t="str">
        <f t="shared" si="231"/>
        <v/>
      </c>
      <c r="W2491" s="660" t="str">
        <f t="shared" si="232"/>
        <v/>
      </c>
      <c r="X2491" s="660" t="str">
        <f t="shared" si="233"/>
        <v/>
      </c>
      <c r="Y2491" s="660" t="str">
        <f t="shared" si="234"/>
        <v/>
      </c>
    </row>
    <row r="2492" spans="1:25" ht="16" x14ac:dyDescent="0.2">
      <c r="A2492" s="679"/>
      <c r="B2492" s="679"/>
      <c r="C2492" s="679"/>
      <c r="D2492" s="679"/>
      <c r="E2492" s="665"/>
      <c r="F2492" s="665"/>
      <c r="S2492" s="660"/>
      <c r="T2492" s="660" t="str">
        <f t="shared" si="229"/>
        <v/>
      </c>
      <c r="U2492" s="660" t="str">
        <f t="shared" si="230"/>
        <v/>
      </c>
      <c r="V2492" s="660" t="str">
        <f t="shared" si="231"/>
        <v/>
      </c>
      <c r="W2492" s="660" t="str">
        <f t="shared" si="232"/>
        <v/>
      </c>
      <c r="X2492" s="660" t="str">
        <f t="shared" si="233"/>
        <v/>
      </c>
      <c r="Y2492" s="660" t="str">
        <f t="shared" si="234"/>
        <v/>
      </c>
    </row>
    <row r="2493" spans="1:25" ht="16" x14ac:dyDescent="0.2">
      <c r="A2493" s="679"/>
      <c r="B2493" s="679"/>
      <c r="C2493" s="679"/>
      <c r="D2493" s="679"/>
      <c r="E2493" s="665"/>
      <c r="F2493" s="665"/>
      <c r="S2493" s="660"/>
      <c r="T2493" s="660" t="str">
        <f t="shared" si="229"/>
        <v/>
      </c>
      <c r="U2493" s="660" t="str">
        <f t="shared" si="230"/>
        <v/>
      </c>
      <c r="V2493" s="660" t="str">
        <f t="shared" si="231"/>
        <v/>
      </c>
      <c r="W2493" s="660" t="str">
        <f t="shared" si="232"/>
        <v/>
      </c>
      <c r="X2493" s="660" t="str">
        <f t="shared" si="233"/>
        <v/>
      </c>
      <c r="Y2493" s="660" t="str">
        <f t="shared" si="234"/>
        <v/>
      </c>
    </row>
    <row r="2494" spans="1:25" ht="16" x14ac:dyDescent="0.2">
      <c r="A2494" s="679"/>
      <c r="B2494" s="679"/>
      <c r="C2494" s="679"/>
      <c r="D2494" s="679"/>
      <c r="E2494" s="665"/>
      <c r="F2494" s="665"/>
      <c r="S2494" s="660"/>
      <c r="T2494" s="660" t="str">
        <f t="shared" si="229"/>
        <v/>
      </c>
      <c r="U2494" s="660" t="str">
        <f t="shared" si="230"/>
        <v/>
      </c>
      <c r="V2494" s="660" t="str">
        <f t="shared" si="231"/>
        <v/>
      </c>
      <c r="W2494" s="660" t="str">
        <f t="shared" si="232"/>
        <v/>
      </c>
      <c r="X2494" s="660" t="str">
        <f t="shared" si="233"/>
        <v/>
      </c>
      <c r="Y2494" s="660" t="str">
        <f t="shared" si="234"/>
        <v/>
      </c>
    </row>
    <row r="2495" spans="1:25" ht="16" x14ac:dyDescent="0.2">
      <c r="A2495" s="679"/>
      <c r="B2495" s="679"/>
      <c r="C2495" s="679"/>
      <c r="D2495" s="679"/>
      <c r="E2495" s="665"/>
      <c r="F2495" s="665"/>
      <c r="S2495" s="660"/>
      <c r="T2495" s="660" t="str">
        <f t="shared" si="229"/>
        <v/>
      </c>
      <c r="U2495" s="660" t="str">
        <f t="shared" si="230"/>
        <v/>
      </c>
      <c r="V2495" s="660" t="str">
        <f t="shared" si="231"/>
        <v/>
      </c>
      <c r="W2495" s="660" t="str">
        <f t="shared" si="232"/>
        <v/>
      </c>
      <c r="X2495" s="660" t="str">
        <f t="shared" si="233"/>
        <v/>
      </c>
      <c r="Y2495" s="660" t="str">
        <f t="shared" si="234"/>
        <v/>
      </c>
    </row>
    <row r="2496" spans="1:25" ht="16" x14ac:dyDescent="0.2">
      <c r="A2496" s="679"/>
      <c r="B2496" s="679"/>
      <c r="C2496" s="679"/>
      <c r="D2496" s="679"/>
      <c r="E2496" s="665"/>
      <c r="F2496" s="665"/>
      <c r="S2496" s="660"/>
      <c r="T2496" s="660" t="str">
        <f t="shared" si="229"/>
        <v/>
      </c>
      <c r="U2496" s="660" t="str">
        <f t="shared" si="230"/>
        <v/>
      </c>
      <c r="V2496" s="660" t="str">
        <f t="shared" si="231"/>
        <v/>
      </c>
      <c r="W2496" s="660" t="str">
        <f t="shared" si="232"/>
        <v/>
      </c>
      <c r="X2496" s="660" t="str">
        <f t="shared" si="233"/>
        <v/>
      </c>
      <c r="Y2496" s="660" t="str">
        <f t="shared" si="234"/>
        <v/>
      </c>
    </row>
    <row r="2497" spans="1:25" ht="16" x14ac:dyDescent="0.2">
      <c r="A2497" s="679"/>
      <c r="B2497" s="679"/>
      <c r="C2497" s="679"/>
      <c r="D2497" s="679"/>
      <c r="E2497" s="665"/>
      <c r="F2497" s="665"/>
      <c r="S2497" s="660"/>
      <c r="T2497" s="660" t="str">
        <f t="shared" si="229"/>
        <v/>
      </c>
      <c r="U2497" s="660" t="str">
        <f t="shared" si="230"/>
        <v/>
      </c>
      <c r="V2497" s="660" t="str">
        <f t="shared" si="231"/>
        <v/>
      </c>
      <c r="W2497" s="660" t="str">
        <f t="shared" si="232"/>
        <v/>
      </c>
      <c r="X2497" s="660" t="str">
        <f t="shared" si="233"/>
        <v/>
      </c>
      <c r="Y2497" s="660" t="str">
        <f t="shared" si="234"/>
        <v/>
      </c>
    </row>
    <row r="2498" spans="1:25" ht="16" x14ac:dyDescent="0.2">
      <c r="A2498" s="679"/>
      <c r="B2498" s="679"/>
      <c r="C2498" s="679"/>
      <c r="D2498" s="679"/>
      <c r="E2498" s="665"/>
      <c r="F2498" s="665"/>
      <c r="S2498" s="660"/>
      <c r="T2498" s="660" t="str">
        <f t="shared" si="229"/>
        <v/>
      </c>
      <c r="U2498" s="660" t="str">
        <f t="shared" si="230"/>
        <v/>
      </c>
      <c r="V2498" s="660" t="str">
        <f t="shared" si="231"/>
        <v/>
      </c>
      <c r="W2498" s="660" t="str">
        <f t="shared" si="232"/>
        <v/>
      </c>
      <c r="X2498" s="660" t="str">
        <f t="shared" si="233"/>
        <v/>
      </c>
      <c r="Y2498" s="660" t="str">
        <f t="shared" si="234"/>
        <v/>
      </c>
    </row>
    <row r="2499" spans="1:25" ht="16" x14ac:dyDescent="0.2">
      <c r="A2499" s="679"/>
      <c r="B2499" s="679"/>
      <c r="C2499" s="679"/>
      <c r="D2499" s="679"/>
      <c r="E2499" s="665"/>
      <c r="F2499" s="665"/>
      <c r="S2499" s="660"/>
      <c r="T2499" s="660" t="str">
        <f t="shared" si="229"/>
        <v/>
      </c>
      <c r="U2499" s="660" t="str">
        <f t="shared" si="230"/>
        <v/>
      </c>
      <c r="V2499" s="660" t="str">
        <f t="shared" si="231"/>
        <v/>
      </c>
      <c r="W2499" s="660" t="str">
        <f t="shared" si="232"/>
        <v/>
      </c>
      <c r="X2499" s="660" t="str">
        <f t="shared" si="233"/>
        <v/>
      </c>
      <c r="Y2499" s="660" t="str">
        <f t="shared" si="234"/>
        <v/>
      </c>
    </row>
    <row r="2500" spans="1:25" ht="16" x14ac:dyDescent="0.2">
      <c r="A2500" s="679"/>
      <c r="B2500" s="679"/>
      <c r="C2500" s="679"/>
      <c r="D2500" s="679"/>
      <c r="E2500" s="665"/>
      <c r="F2500" s="665"/>
      <c r="S2500" s="660"/>
      <c r="T2500" s="660" t="str">
        <f t="shared" ref="T2500:T2563" si="235">IF(LEN($A2500)&gt;=2,LEFT($A2500,6),"")</f>
        <v/>
      </c>
      <c r="U2500" s="660" t="str">
        <f t="shared" ref="U2500:U2563" si="236">IF(LEN($A2500)&gt;=2,LEFT($A2500,5),"")</f>
        <v/>
      </c>
      <c r="V2500" s="660" t="str">
        <f t="shared" ref="V2500:V2563" si="237">IF(LEN($A2500)&gt;=2,LEFT($A2500,4),"")</f>
        <v/>
      </c>
      <c r="W2500" s="660" t="str">
        <f t="shared" ref="W2500:W2563" si="238">IF(LEN($A2500)&gt;=2,LEFT($A2500,3),"")</f>
        <v/>
      </c>
      <c r="X2500" s="660" t="str">
        <f t="shared" ref="X2500:X2563" si="239">IF(LEN($A2500)&gt;=2,LEFT($A2500,2),"")</f>
        <v/>
      </c>
      <c r="Y2500" s="660" t="str">
        <f t="shared" ref="Y2500:Y2563" si="240">IF(LEN($A2500)&gt;=2,LEFT($A2500,1),"")</f>
        <v/>
      </c>
    </row>
    <row r="2501" spans="1:25" ht="16" x14ac:dyDescent="0.2">
      <c r="A2501" s="679"/>
      <c r="B2501" s="679"/>
      <c r="C2501" s="679"/>
      <c r="D2501" s="679"/>
      <c r="E2501" s="665"/>
      <c r="F2501" s="665"/>
      <c r="S2501" s="660"/>
      <c r="T2501" s="660" t="str">
        <f t="shared" si="235"/>
        <v/>
      </c>
      <c r="U2501" s="660" t="str">
        <f t="shared" si="236"/>
        <v/>
      </c>
      <c r="V2501" s="660" t="str">
        <f t="shared" si="237"/>
        <v/>
      </c>
      <c r="W2501" s="660" t="str">
        <f t="shared" si="238"/>
        <v/>
      </c>
      <c r="X2501" s="660" t="str">
        <f t="shared" si="239"/>
        <v/>
      </c>
      <c r="Y2501" s="660" t="str">
        <f t="shared" si="240"/>
        <v/>
      </c>
    </row>
    <row r="2502" spans="1:25" ht="16" x14ac:dyDescent="0.2">
      <c r="A2502" s="679"/>
      <c r="B2502" s="679"/>
      <c r="C2502" s="679"/>
      <c r="D2502" s="679"/>
      <c r="E2502" s="665"/>
      <c r="F2502" s="665"/>
      <c r="S2502" s="660"/>
      <c r="T2502" s="660" t="str">
        <f t="shared" si="235"/>
        <v/>
      </c>
      <c r="U2502" s="660" t="str">
        <f t="shared" si="236"/>
        <v/>
      </c>
      <c r="V2502" s="660" t="str">
        <f t="shared" si="237"/>
        <v/>
      </c>
      <c r="W2502" s="660" t="str">
        <f t="shared" si="238"/>
        <v/>
      </c>
      <c r="X2502" s="660" t="str">
        <f t="shared" si="239"/>
        <v/>
      </c>
      <c r="Y2502" s="660" t="str">
        <f t="shared" si="240"/>
        <v/>
      </c>
    </row>
    <row r="2503" spans="1:25" ht="16" x14ac:dyDescent="0.2">
      <c r="A2503" s="679"/>
      <c r="B2503" s="679"/>
      <c r="C2503" s="679"/>
      <c r="D2503" s="679"/>
      <c r="E2503" s="665"/>
      <c r="F2503" s="665"/>
      <c r="S2503" s="660"/>
      <c r="T2503" s="660" t="str">
        <f t="shared" si="235"/>
        <v/>
      </c>
      <c r="U2503" s="660" t="str">
        <f t="shared" si="236"/>
        <v/>
      </c>
      <c r="V2503" s="660" t="str">
        <f t="shared" si="237"/>
        <v/>
      </c>
      <c r="W2503" s="660" t="str">
        <f t="shared" si="238"/>
        <v/>
      </c>
      <c r="X2503" s="660" t="str">
        <f t="shared" si="239"/>
        <v/>
      </c>
      <c r="Y2503" s="660" t="str">
        <f t="shared" si="240"/>
        <v/>
      </c>
    </row>
    <row r="2504" spans="1:25" ht="16" x14ac:dyDescent="0.2">
      <c r="A2504" s="679"/>
      <c r="B2504" s="679"/>
      <c r="C2504" s="679"/>
      <c r="D2504" s="679"/>
      <c r="E2504" s="665"/>
      <c r="F2504" s="665"/>
      <c r="S2504" s="660"/>
      <c r="T2504" s="660" t="str">
        <f t="shared" si="235"/>
        <v/>
      </c>
      <c r="U2504" s="660" t="str">
        <f t="shared" si="236"/>
        <v/>
      </c>
      <c r="V2504" s="660" t="str">
        <f t="shared" si="237"/>
        <v/>
      </c>
      <c r="W2504" s="660" t="str">
        <f t="shared" si="238"/>
        <v/>
      </c>
      <c r="X2504" s="660" t="str">
        <f t="shared" si="239"/>
        <v/>
      </c>
      <c r="Y2504" s="660" t="str">
        <f t="shared" si="240"/>
        <v/>
      </c>
    </row>
    <row r="2505" spans="1:25" ht="16" x14ac:dyDescent="0.2">
      <c r="A2505" s="679"/>
      <c r="B2505" s="679"/>
      <c r="C2505" s="679"/>
      <c r="D2505" s="679"/>
      <c r="E2505" s="665"/>
      <c r="F2505" s="665"/>
      <c r="S2505" s="660"/>
      <c r="T2505" s="660" t="str">
        <f t="shared" si="235"/>
        <v/>
      </c>
      <c r="U2505" s="660" t="str">
        <f t="shared" si="236"/>
        <v/>
      </c>
      <c r="V2505" s="660" t="str">
        <f t="shared" si="237"/>
        <v/>
      </c>
      <c r="W2505" s="660" t="str">
        <f t="shared" si="238"/>
        <v/>
      </c>
      <c r="X2505" s="660" t="str">
        <f t="shared" si="239"/>
        <v/>
      </c>
      <c r="Y2505" s="660" t="str">
        <f t="shared" si="240"/>
        <v/>
      </c>
    </row>
    <row r="2506" spans="1:25" ht="16" x14ac:dyDescent="0.2">
      <c r="A2506" s="679"/>
      <c r="B2506" s="679"/>
      <c r="C2506" s="679"/>
      <c r="D2506" s="679"/>
      <c r="E2506" s="665"/>
      <c r="F2506" s="665"/>
      <c r="S2506" s="660"/>
      <c r="T2506" s="660" t="str">
        <f t="shared" si="235"/>
        <v/>
      </c>
      <c r="U2506" s="660" t="str">
        <f t="shared" si="236"/>
        <v/>
      </c>
      <c r="V2506" s="660" t="str">
        <f t="shared" si="237"/>
        <v/>
      </c>
      <c r="W2506" s="660" t="str">
        <f t="shared" si="238"/>
        <v/>
      </c>
      <c r="X2506" s="660" t="str">
        <f t="shared" si="239"/>
        <v/>
      </c>
      <c r="Y2506" s="660" t="str">
        <f t="shared" si="240"/>
        <v/>
      </c>
    </row>
    <row r="2507" spans="1:25" ht="16" x14ac:dyDescent="0.2">
      <c r="A2507" s="679"/>
      <c r="B2507" s="679"/>
      <c r="C2507" s="679"/>
      <c r="D2507" s="679"/>
      <c r="E2507" s="665"/>
      <c r="F2507" s="665"/>
      <c r="S2507" s="660"/>
      <c r="T2507" s="660" t="str">
        <f t="shared" si="235"/>
        <v/>
      </c>
      <c r="U2507" s="660" t="str">
        <f t="shared" si="236"/>
        <v/>
      </c>
      <c r="V2507" s="660" t="str">
        <f t="shared" si="237"/>
        <v/>
      </c>
      <c r="W2507" s="660" t="str">
        <f t="shared" si="238"/>
        <v/>
      </c>
      <c r="X2507" s="660" t="str">
        <f t="shared" si="239"/>
        <v/>
      </c>
      <c r="Y2507" s="660" t="str">
        <f t="shared" si="240"/>
        <v/>
      </c>
    </row>
    <row r="2508" spans="1:25" ht="16" x14ac:dyDescent="0.2">
      <c r="A2508" s="679"/>
      <c r="B2508" s="679"/>
      <c r="C2508" s="679"/>
      <c r="D2508" s="679"/>
      <c r="E2508" s="665"/>
      <c r="F2508" s="665"/>
      <c r="S2508" s="660"/>
      <c r="T2508" s="660" t="str">
        <f t="shared" si="235"/>
        <v/>
      </c>
      <c r="U2508" s="660" t="str">
        <f t="shared" si="236"/>
        <v/>
      </c>
      <c r="V2508" s="660" t="str">
        <f t="shared" si="237"/>
        <v/>
      </c>
      <c r="W2508" s="660" t="str">
        <f t="shared" si="238"/>
        <v/>
      </c>
      <c r="X2508" s="660" t="str">
        <f t="shared" si="239"/>
        <v/>
      </c>
      <c r="Y2508" s="660" t="str">
        <f t="shared" si="240"/>
        <v/>
      </c>
    </row>
    <row r="2509" spans="1:25" ht="16" x14ac:dyDescent="0.2">
      <c r="A2509" s="679"/>
      <c r="B2509" s="679"/>
      <c r="C2509" s="679"/>
      <c r="D2509" s="679"/>
      <c r="E2509" s="665"/>
      <c r="F2509" s="665"/>
      <c r="S2509" s="660"/>
      <c r="T2509" s="660" t="str">
        <f t="shared" si="235"/>
        <v/>
      </c>
      <c r="U2509" s="660" t="str">
        <f t="shared" si="236"/>
        <v/>
      </c>
      <c r="V2509" s="660" t="str">
        <f t="shared" si="237"/>
        <v/>
      </c>
      <c r="W2509" s="660" t="str">
        <f t="shared" si="238"/>
        <v/>
      </c>
      <c r="X2509" s="660" t="str">
        <f t="shared" si="239"/>
        <v/>
      </c>
      <c r="Y2509" s="660" t="str">
        <f t="shared" si="240"/>
        <v/>
      </c>
    </row>
    <row r="2510" spans="1:25" ht="16" x14ac:dyDescent="0.2">
      <c r="A2510" s="679"/>
      <c r="B2510" s="679"/>
      <c r="C2510" s="679"/>
      <c r="D2510" s="679"/>
      <c r="E2510" s="665"/>
      <c r="F2510" s="665"/>
      <c r="S2510" s="660"/>
      <c r="T2510" s="660" t="str">
        <f t="shared" si="235"/>
        <v/>
      </c>
      <c r="U2510" s="660" t="str">
        <f t="shared" si="236"/>
        <v/>
      </c>
      <c r="V2510" s="660" t="str">
        <f t="shared" si="237"/>
        <v/>
      </c>
      <c r="W2510" s="660" t="str">
        <f t="shared" si="238"/>
        <v/>
      </c>
      <c r="X2510" s="660" t="str">
        <f t="shared" si="239"/>
        <v/>
      </c>
      <c r="Y2510" s="660" t="str">
        <f t="shared" si="240"/>
        <v/>
      </c>
    </row>
    <row r="2511" spans="1:25" ht="16" x14ac:dyDescent="0.2">
      <c r="A2511" s="679"/>
      <c r="B2511" s="679"/>
      <c r="C2511" s="679"/>
      <c r="D2511" s="679"/>
      <c r="E2511" s="665"/>
      <c r="F2511" s="665"/>
      <c r="S2511" s="660"/>
      <c r="T2511" s="660" t="str">
        <f t="shared" si="235"/>
        <v/>
      </c>
      <c r="U2511" s="660" t="str">
        <f t="shared" si="236"/>
        <v/>
      </c>
      <c r="V2511" s="660" t="str">
        <f t="shared" si="237"/>
        <v/>
      </c>
      <c r="W2511" s="660" t="str">
        <f t="shared" si="238"/>
        <v/>
      </c>
      <c r="X2511" s="660" t="str">
        <f t="shared" si="239"/>
        <v/>
      </c>
      <c r="Y2511" s="660" t="str">
        <f t="shared" si="240"/>
        <v/>
      </c>
    </row>
    <row r="2512" spans="1:25" ht="16" x14ac:dyDescent="0.2">
      <c r="A2512" s="679"/>
      <c r="B2512" s="679"/>
      <c r="C2512" s="679"/>
      <c r="D2512" s="679"/>
      <c r="E2512" s="665"/>
      <c r="F2512" s="665"/>
      <c r="S2512" s="660"/>
      <c r="T2512" s="660" t="str">
        <f t="shared" si="235"/>
        <v/>
      </c>
      <c r="U2512" s="660" t="str">
        <f t="shared" si="236"/>
        <v/>
      </c>
      <c r="V2512" s="660" t="str">
        <f t="shared" si="237"/>
        <v/>
      </c>
      <c r="W2512" s="660" t="str">
        <f t="shared" si="238"/>
        <v/>
      </c>
      <c r="X2512" s="660" t="str">
        <f t="shared" si="239"/>
        <v/>
      </c>
      <c r="Y2512" s="660" t="str">
        <f t="shared" si="240"/>
        <v/>
      </c>
    </row>
    <row r="2513" spans="1:25" ht="16" x14ac:dyDescent="0.2">
      <c r="A2513" s="679"/>
      <c r="B2513" s="679"/>
      <c r="C2513" s="679"/>
      <c r="D2513" s="679"/>
      <c r="E2513" s="665"/>
      <c r="F2513" s="665"/>
      <c r="S2513" s="660"/>
      <c r="T2513" s="660" t="str">
        <f t="shared" si="235"/>
        <v/>
      </c>
      <c r="U2513" s="660" t="str">
        <f t="shared" si="236"/>
        <v/>
      </c>
      <c r="V2513" s="660" t="str">
        <f t="shared" si="237"/>
        <v/>
      </c>
      <c r="W2513" s="660" t="str">
        <f t="shared" si="238"/>
        <v/>
      </c>
      <c r="X2513" s="660" t="str">
        <f t="shared" si="239"/>
        <v/>
      </c>
      <c r="Y2513" s="660" t="str">
        <f t="shared" si="240"/>
        <v/>
      </c>
    </row>
    <row r="2514" spans="1:25" ht="16" x14ac:dyDescent="0.2">
      <c r="A2514" s="679"/>
      <c r="B2514" s="679"/>
      <c r="C2514" s="679"/>
      <c r="D2514" s="679"/>
      <c r="E2514" s="665"/>
      <c r="F2514" s="665"/>
      <c r="S2514" s="660"/>
      <c r="T2514" s="660" t="str">
        <f t="shared" si="235"/>
        <v/>
      </c>
      <c r="U2514" s="660" t="str">
        <f t="shared" si="236"/>
        <v/>
      </c>
      <c r="V2514" s="660" t="str">
        <f t="shared" si="237"/>
        <v/>
      </c>
      <c r="W2514" s="660" t="str">
        <f t="shared" si="238"/>
        <v/>
      </c>
      <c r="X2514" s="660" t="str">
        <f t="shared" si="239"/>
        <v/>
      </c>
      <c r="Y2514" s="660" t="str">
        <f t="shared" si="240"/>
        <v/>
      </c>
    </row>
    <row r="2515" spans="1:25" ht="16" x14ac:dyDescent="0.2">
      <c r="A2515" s="679"/>
      <c r="B2515" s="679"/>
      <c r="C2515" s="679"/>
      <c r="D2515" s="679"/>
      <c r="E2515" s="665"/>
      <c r="F2515" s="665"/>
      <c r="S2515" s="660"/>
      <c r="T2515" s="660" t="str">
        <f t="shared" si="235"/>
        <v/>
      </c>
      <c r="U2515" s="660" t="str">
        <f t="shared" si="236"/>
        <v/>
      </c>
      <c r="V2515" s="660" t="str">
        <f t="shared" si="237"/>
        <v/>
      </c>
      <c r="W2515" s="660" t="str">
        <f t="shared" si="238"/>
        <v/>
      </c>
      <c r="X2515" s="660" t="str">
        <f t="shared" si="239"/>
        <v/>
      </c>
      <c r="Y2515" s="660" t="str">
        <f t="shared" si="240"/>
        <v/>
      </c>
    </row>
    <row r="2516" spans="1:25" ht="16" x14ac:dyDescent="0.2">
      <c r="A2516" s="679"/>
      <c r="B2516" s="679"/>
      <c r="C2516" s="679"/>
      <c r="D2516" s="679"/>
      <c r="E2516" s="665"/>
      <c r="F2516" s="665"/>
      <c r="S2516" s="660"/>
      <c r="T2516" s="660" t="str">
        <f t="shared" si="235"/>
        <v/>
      </c>
      <c r="U2516" s="660" t="str">
        <f t="shared" si="236"/>
        <v/>
      </c>
      <c r="V2516" s="660" t="str">
        <f t="shared" si="237"/>
        <v/>
      </c>
      <c r="W2516" s="660" t="str">
        <f t="shared" si="238"/>
        <v/>
      </c>
      <c r="X2516" s="660" t="str">
        <f t="shared" si="239"/>
        <v/>
      </c>
      <c r="Y2516" s="660" t="str">
        <f t="shared" si="240"/>
        <v/>
      </c>
    </row>
    <row r="2517" spans="1:25" ht="16" x14ac:dyDescent="0.2">
      <c r="A2517" s="679"/>
      <c r="B2517" s="679"/>
      <c r="C2517" s="679"/>
      <c r="D2517" s="679"/>
      <c r="E2517" s="665"/>
      <c r="F2517" s="665"/>
      <c r="S2517" s="660"/>
      <c r="T2517" s="660" t="str">
        <f t="shared" si="235"/>
        <v/>
      </c>
      <c r="U2517" s="660" t="str">
        <f t="shared" si="236"/>
        <v/>
      </c>
      <c r="V2517" s="660" t="str">
        <f t="shared" si="237"/>
        <v/>
      </c>
      <c r="W2517" s="660" t="str">
        <f t="shared" si="238"/>
        <v/>
      </c>
      <c r="X2517" s="660" t="str">
        <f t="shared" si="239"/>
        <v/>
      </c>
      <c r="Y2517" s="660" t="str">
        <f t="shared" si="240"/>
        <v/>
      </c>
    </row>
    <row r="2518" spans="1:25" ht="16" x14ac:dyDescent="0.2">
      <c r="A2518" s="679"/>
      <c r="B2518" s="679"/>
      <c r="C2518" s="679"/>
      <c r="D2518" s="679"/>
      <c r="E2518" s="665"/>
      <c r="F2518" s="665"/>
      <c r="S2518" s="660"/>
      <c r="T2518" s="660" t="str">
        <f t="shared" si="235"/>
        <v/>
      </c>
      <c r="U2518" s="660" t="str">
        <f t="shared" si="236"/>
        <v/>
      </c>
      <c r="V2518" s="660" t="str">
        <f t="shared" si="237"/>
        <v/>
      </c>
      <c r="W2518" s="660" t="str">
        <f t="shared" si="238"/>
        <v/>
      </c>
      <c r="X2518" s="660" t="str">
        <f t="shared" si="239"/>
        <v/>
      </c>
      <c r="Y2518" s="660" t="str">
        <f t="shared" si="240"/>
        <v/>
      </c>
    </row>
    <row r="2519" spans="1:25" ht="16" x14ac:dyDescent="0.2">
      <c r="A2519" s="679"/>
      <c r="B2519" s="679"/>
      <c r="C2519" s="679"/>
      <c r="D2519" s="679"/>
      <c r="E2519" s="665"/>
      <c r="F2519" s="665"/>
      <c r="S2519" s="660"/>
      <c r="T2519" s="660" t="str">
        <f t="shared" si="235"/>
        <v/>
      </c>
      <c r="U2519" s="660" t="str">
        <f t="shared" si="236"/>
        <v/>
      </c>
      <c r="V2519" s="660" t="str">
        <f t="shared" si="237"/>
        <v/>
      </c>
      <c r="W2519" s="660" t="str">
        <f t="shared" si="238"/>
        <v/>
      </c>
      <c r="X2519" s="660" t="str">
        <f t="shared" si="239"/>
        <v/>
      </c>
      <c r="Y2519" s="660" t="str">
        <f t="shared" si="240"/>
        <v/>
      </c>
    </row>
    <row r="2520" spans="1:25" ht="16" x14ac:dyDescent="0.2">
      <c r="A2520" s="679"/>
      <c r="B2520" s="679"/>
      <c r="C2520" s="679"/>
      <c r="D2520" s="679"/>
      <c r="E2520" s="665"/>
      <c r="F2520" s="665"/>
      <c r="S2520" s="660"/>
      <c r="T2520" s="660" t="str">
        <f t="shared" si="235"/>
        <v/>
      </c>
      <c r="U2520" s="660" t="str">
        <f t="shared" si="236"/>
        <v/>
      </c>
      <c r="V2520" s="660" t="str">
        <f t="shared" si="237"/>
        <v/>
      </c>
      <c r="W2520" s="660" t="str">
        <f t="shared" si="238"/>
        <v/>
      </c>
      <c r="X2520" s="660" t="str">
        <f t="shared" si="239"/>
        <v/>
      </c>
      <c r="Y2520" s="660" t="str">
        <f t="shared" si="240"/>
        <v/>
      </c>
    </row>
    <row r="2521" spans="1:25" ht="16" x14ac:dyDescent="0.2">
      <c r="A2521" s="679"/>
      <c r="B2521" s="679"/>
      <c r="C2521" s="679"/>
      <c r="D2521" s="679"/>
      <c r="E2521" s="665"/>
      <c r="F2521" s="665"/>
      <c r="S2521" s="660"/>
      <c r="T2521" s="660" t="str">
        <f t="shared" si="235"/>
        <v/>
      </c>
      <c r="U2521" s="660" t="str">
        <f t="shared" si="236"/>
        <v/>
      </c>
      <c r="V2521" s="660" t="str">
        <f t="shared" si="237"/>
        <v/>
      </c>
      <c r="W2521" s="660" t="str">
        <f t="shared" si="238"/>
        <v/>
      </c>
      <c r="X2521" s="660" t="str">
        <f t="shared" si="239"/>
        <v/>
      </c>
      <c r="Y2521" s="660" t="str">
        <f t="shared" si="240"/>
        <v/>
      </c>
    </row>
    <row r="2522" spans="1:25" ht="16" x14ac:dyDescent="0.2">
      <c r="A2522" s="679"/>
      <c r="B2522" s="679"/>
      <c r="C2522" s="679"/>
      <c r="D2522" s="679"/>
      <c r="E2522" s="665"/>
      <c r="F2522" s="665"/>
      <c r="S2522" s="660"/>
      <c r="T2522" s="660" t="str">
        <f t="shared" si="235"/>
        <v/>
      </c>
      <c r="U2522" s="660" t="str">
        <f t="shared" si="236"/>
        <v/>
      </c>
      <c r="V2522" s="660" t="str">
        <f t="shared" si="237"/>
        <v/>
      </c>
      <c r="W2522" s="660" t="str">
        <f t="shared" si="238"/>
        <v/>
      </c>
      <c r="X2522" s="660" t="str">
        <f t="shared" si="239"/>
        <v/>
      </c>
      <c r="Y2522" s="660" t="str">
        <f t="shared" si="240"/>
        <v/>
      </c>
    </row>
    <row r="2523" spans="1:25" ht="16" x14ac:dyDescent="0.2">
      <c r="A2523" s="679"/>
      <c r="B2523" s="679"/>
      <c r="C2523" s="679"/>
      <c r="D2523" s="679"/>
      <c r="E2523" s="665"/>
      <c r="F2523" s="665"/>
      <c r="S2523" s="660"/>
      <c r="T2523" s="660" t="str">
        <f t="shared" si="235"/>
        <v/>
      </c>
      <c r="U2523" s="660" t="str">
        <f t="shared" si="236"/>
        <v/>
      </c>
      <c r="V2523" s="660" t="str">
        <f t="shared" si="237"/>
        <v/>
      </c>
      <c r="W2523" s="660" t="str">
        <f t="shared" si="238"/>
        <v/>
      </c>
      <c r="X2523" s="660" t="str">
        <f t="shared" si="239"/>
        <v/>
      </c>
      <c r="Y2523" s="660" t="str">
        <f t="shared" si="240"/>
        <v/>
      </c>
    </row>
    <row r="2524" spans="1:25" ht="16" x14ac:dyDescent="0.2">
      <c r="A2524" s="679"/>
      <c r="B2524" s="679"/>
      <c r="C2524" s="679"/>
      <c r="D2524" s="679"/>
      <c r="E2524" s="665"/>
      <c r="F2524" s="665"/>
      <c r="S2524" s="660"/>
      <c r="T2524" s="660" t="str">
        <f t="shared" si="235"/>
        <v/>
      </c>
      <c r="U2524" s="660" t="str">
        <f t="shared" si="236"/>
        <v/>
      </c>
      <c r="V2524" s="660" t="str">
        <f t="shared" si="237"/>
        <v/>
      </c>
      <c r="W2524" s="660" t="str">
        <f t="shared" si="238"/>
        <v/>
      </c>
      <c r="X2524" s="660" t="str">
        <f t="shared" si="239"/>
        <v/>
      </c>
      <c r="Y2524" s="660" t="str">
        <f t="shared" si="240"/>
        <v/>
      </c>
    </row>
    <row r="2525" spans="1:25" ht="16" x14ac:dyDescent="0.2">
      <c r="A2525" s="679"/>
      <c r="B2525" s="679"/>
      <c r="C2525" s="679"/>
      <c r="D2525" s="679"/>
      <c r="E2525" s="665"/>
      <c r="F2525" s="665"/>
      <c r="S2525" s="660"/>
      <c r="T2525" s="660" t="str">
        <f t="shared" si="235"/>
        <v/>
      </c>
      <c r="U2525" s="660" t="str">
        <f t="shared" si="236"/>
        <v/>
      </c>
      <c r="V2525" s="660" t="str">
        <f t="shared" si="237"/>
        <v/>
      </c>
      <c r="W2525" s="660" t="str">
        <f t="shared" si="238"/>
        <v/>
      </c>
      <c r="X2525" s="660" t="str">
        <f t="shared" si="239"/>
        <v/>
      </c>
      <c r="Y2525" s="660" t="str">
        <f t="shared" si="240"/>
        <v/>
      </c>
    </row>
    <row r="2526" spans="1:25" ht="16" x14ac:dyDescent="0.2">
      <c r="A2526" s="679"/>
      <c r="B2526" s="679"/>
      <c r="C2526" s="679"/>
      <c r="D2526" s="679"/>
      <c r="E2526" s="665"/>
      <c r="F2526" s="665"/>
      <c r="S2526" s="660"/>
      <c r="T2526" s="660" t="str">
        <f t="shared" si="235"/>
        <v/>
      </c>
      <c r="U2526" s="660" t="str">
        <f t="shared" si="236"/>
        <v/>
      </c>
      <c r="V2526" s="660" t="str">
        <f t="shared" si="237"/>
        <v/>
      </c>
      <c r="W2526" s="660" t="str">
        <f t="shared" si="238"/>
        <v/>
      </c>
      <c r="X2526" s="660" t="str">
        <f t="shared" si="239"/>
        <v/>
      </c>
      <c r="Y2526" s="660" t="str">
        <f t="shared" si="240"/>
        <v/>
      </c>
    </row>
    <row r="2527" spans="1:25" ht="16" x14ac:dyDescent="0.2">
      <c r="A2527" s="679"/>
      <c r="B2527" s="679"/>
      <c r="C2527" s="679"/>
      <c r="D2527" s="679"/>
      <c r="E2527" s="665"/>
      <c r="F2527" s="665"/>
      <c r="S2527" s="660"/>
      <c r="T2527" s="660" t="str">
        <f t="shared" si="235"/>
        <v/>
      </c>
      <c r="U2527" s="660" t="str">
        <f t="shared" si="236"/>
        <v/>
      </c>
      <c r="V2527" s="660" t="str">
        <f t="shared" si="237"/>
        <v/>
      </c>
      <c r="W2527" s="660" t="str">
        <f t="shared" si="238"/>
        <v/>
      </c>
      <c r="X2527" s="660" t="str">
        <f t="shared" si="239"/>
        <v/>
      </c>
      <c r="Y2527" s="660" t="str">
        <f t="shared" si="240"/>
        <v/>
      </c>
    </row>
    <row r="2528" spans="1:25" ht="16" x14ac:dyDescent="0.2">
      <c r="A2528" s="679"/>
      <c r="B2528" s="679"/>
      <c r="C2528" s="679"/>
      <c r="D2528" s="679"/>
      <c r="E2528" s="665"/>
      <c r="F2528" s="665"/>
      <c r="S2528" s="660"/>
      <c r="T2528" s="660" t="str">
        <f t="shared" si="235"/>
        <v/>
      </c>
      <c r="U2528" s="660" t="str">
        <f t="shared" si="236"/>
        <v/>
      </c>
      <c r="V2528" s="660" t="str">
        <f t="shared" si="237"/>
        <v/>
      </c>
      <c r="W2528" s="660" t="str">
        <f t="shared" si="238"/>
        <v/>
      </c>
      <c r="X2528" s="660" t="str">
        <f t="shared" si="239"/>
        <v/>
      </c>
      <c r="Y2528" s="660" t="str">
        <f t="shared" si="240"/>
        <v/>
      </c>
    </row>
    <row r="2529" spans="1:25" ht="16" x14ac:dyDescent="0.2">
      <c r="A2529" s="679"/>
      <c r="B2529" s="679"/>
      <c r="C2529" s="679"/>
      <c r="D2529" s="679"/>
      <c r="E2529" s="665"/>
      <c r="F2529" s="665"/>
      <c r="S2529" s="660"/>
      <c r="T2529" s="660" t="str">
        <f t="shared" si="235"/>
        <v/>
      </c>
      <c r="U2529" s="660" t="str">
        <f t="shared" si="236"/>
        <v/>
      </c>
      <c r="V2529" s="660" t="str">
        <f t="shared" si="237"/>
        <v/>
      </c>
      <c r="W2529" s="660" t="str">
        <f t="shared" si="238"/>
        <v/>
      </c>
      <c r="X2529" s="660" t="str">
        <f t="shared" si="239"/>
        <v/>
      </c>
      <c r="Y2529" s="660" t="str">
        <f t="shared" si="240"/>
        <v/>
      </c>
    </row>
    <row r="2530" spans="1:25" ht="16" x14ac:dyDescent="0.2">
      <c r="A2530" s="679"/>
      <c r="B2530" s="679"/>
      <c r="C2530" s="679"/>
      <c r="D2530" s="679"/>
      <c r="E2530" s="665"/>
      <c r="F2530" s="665"/>
      <c r="S2530" s="660"/>
      <c r="T2530" s="660" t="str">
        <f t="shared" si="235"/>
        <v/>
      </c>
      <c r="U2530" s="660" t="str">
        <f t="shared" si="236"/>
        <v/>
      </c>
      <c r="V2530" s="660" t="str">
        <f t="shared" si="237"/>
        <v/>
      </c>
      <c r="W2530" s="660" t="str">
        <f t="shared" si="238"/>
        <v/>
      </c>
      <c r="X2530" s="660" t="str">
        <f t="shared" si="239"/>
        <v/>
      </c>
      <c r="Y2530" s="660" t="str">
        <f t="shared" si="240"/>
        <v/>
      </c>
    </row>
    <row r="2531" spans="1:25" ht="16" x14ac:dyDescent="0.2">
      <c r="A2531" s="679"/>
      <c r="B2531" s="679"/>
      <c r="C2531" s="679"/>
      <c r="D2531" s="679"/>
      <c r="E2531" s="665"/>
      <c r="F2531" s="665"/>
      <c r="S2531" s="660"/>
      <c r="T2531" s="660" t="str">
        <f t="shared" si="235"/>
        <v/>
      </c>
      <c r="U2531" s="660" t="str">
        <f t="shared" si="236"/>
        <v/>
      </c>
      <c r="V2531" s="660" t="str">
        <f t="shared" si="237"/>
        <v/>
      </c>
      <c r="W2531" s="660" t="str">
        <f t="shared" si="238"/>
        <v/>
      </c>
      <c r="X2531" s="660" t="str">
        <f t="shared" si="239"/>
        <v/>
      </c>
      <c r="Y2531" s="660" t="str">
        <f t="shared" si="240"/>
        <v/>
      </c>
    </row>
    <row r="2532" spans="1:25" ht="16" x14ac:dyDescent="0.2">
      <c r="A2532" s="679"/>
      <c r="B2532" s="679"/>
      <c r="C2532" s="679"/>
      <c r="D2532" s="679"/>
      <c r="E2532" s="665"/>
      <c r="F2532" s="665"/>
      <c r="S2532" s="660"/>
      <c r="T2532" s="660" t="str">
        <f t="shared" si="235"/>
        <v/>
      </c>
      <c r="U2532" s="660" t="str">
        <f t="shared" si="236"/>
        <v/>
      </c>
      <c r="V2532" s="660" t="str">
        <f t="shared" si="237"/>
        <v/>
      </c>
      <c r="W2532" s="660" t="str">
        <f t="shared" si="238"/>
        <v/>
      </c>
      <c r="X2532" s="660" t="str">
        <f t="shared" si="239"/>
        <v/>
      </c>
      <c r="Y2532" s="660" t="str">
        <f t="shared" si="240"/>
        <v/>
      </c>
    </row>
    <row r="2533" spans="1:25" ht="16" x14ac:dyDescent="0.2">
      <c r="A2533" s="679"/>
      <c r="B2533" s="679"/>
      <c r="C2533" s="679"/>
      <c r="D2533" s="679"/>
      <c r="E2533" s="665"/>
      <c r="F2533" s="665"/>
      <c r="S2533" s="660"/>
      <c r="T2533" s="660" t="str">
        <f t="shared" si="235"/>
        <v/>
      </c>
      <c r="U2533" s="660" t="str">
        <f t="shared" si="236"/>
        <v/>
      </c>
      <c r="V2533" s="660" t="str">
        <f t="shared" si="237"/>
        <v/>
      </c>
      <c r="W2533" s="660" t="str">
        <f t="shared" si="238"/>
        <v/>
      </c>
      <c r="X2533" s="660" t="str">
        <f t="shared" si="239"/>
        <v/>
      </c>
      <c r="Y2533" s="660" t="str">
        <f t="shared" si="240"/>
        <v/>
      </c>
    </row>
    <row r="2534" spans="1:25" ht="16" x14ac:dyDescent="0.2">
      <c r="A2534" s="679"/>
      <c r="B2534" s="679"/>
      <c r="C2534" s="679"/>
      <c r="D2534" s="679"/>
      <c r="E2534" s="665"/>
      <c r="F2534" s="665"/>
      <c r="S2534" s="660"/>
      <c r="T2534" s="660" t="str">
        <f t="shared" si="235"/>
        <v/>
      </c>
      <c r="U2534" s="660" t="str">
        <f t="shared" si="236"/>
        <v/>
      </c>
      <c r="V2534" s="660" t="str">
        <f t="shared" si="237"/>
        <v/>
      </c>
      <c r="W2534" s="660" t="str">
        <f t="shared" si="238"/>
        <v/>
      </c>
      <c r="X2534" s="660" t="str">
        <f t="shared" si="239"/>
        <v/>
      </c>
      <c r="Y2534" s="660" t="str">
        <f t="shared" si="240"/>
        <v/>
      </c>
    </row>
    <row r="2535" spans="1:25" ht="16" x14ac:dyDescent="0.2">
      <c r="A2535" s="679"/>
      <c r="B2535" s="679"/>
      <c r="C2535" s="679"/>
      <c r="D2535" s="679"/>
      <c r="E2535" s="665"/>
      <c r="F2535" s="665"/>
      <c r="S2535" s="660"/>
      <c r="T2535" s="660" t="str">
        <f t="shared" si="235"/>
        <v/>
      </c>
      <c r="U2535" s="660" t="str">
        <f t="shared" si="236"/>
        <v/>
      </c>
      <c r="V2535" s="660" t="str">
        <f t="shared" si="237"/>
        <v/>
      </c>
      <c r="W2535" s="660" t="str">
        <f t="shared" si="238"/>
        <v/>
      </c>
      <c r="X2535" s="660" t="str">
        <f t="shared" si="239"/>
        <v/>
      </c>
      <c r="Y2535" s="660" t="str">
        <f t="shared" si="240"/>
        <v/>
      </c>
    </row>
    <row r="2536" spans="1:25" ht="16" x14ac:dyDescent="0.2">
      <c r="A2536" s="679"/>
      <c r="B2536" s="679"/>
      <c r="C2536" s="679"/>
      <c r="D2536" s="679"/>
      <c r="E2536" s="665"/>
      <c r="F2536" s="665"/>
      <c r="S2536" s="660"/>
      <c r="T2536" s="660" t="str">
        <f t="shared" si="235"/>
        <v/>
      </c>
      <c r="U2536" s="660" t="str">
        <f t="shared" si="236"/>
        <v/>
      </c>
      <c r="V2536" s="660" t="str">
        <f t="shared" si="237"/>
        <v/>
      </c>
      <c r="W2536" s="660" t="str">
        <f t="shared" si="238"/>
        <v/>
      </c>
      <c r="X2536" s="660" t="str">
        <f t="shared" si="239"/>
        <v/>
      </c>
      <c r="Y2536" s="660" t="str">
        <f t="shared" si="240"/>
        <v/>
      </c>
    </row>
    <row r="2537" spans="1:25" ht="16" x14ac:dyDescent="0.2">
      <c r="A2537" s="679"/>
      <c r="B2537" s="679"/>
      <c r="C2537" s="679"/>
      <c r="D2537" s="679"/>
      <c r="E2537" s="665"/>
      <c r="F2537" s="665"/>
      <c r="S2537" s="660"/>
      <c r="T2537" s="660" t="str">
        <f t="shared" si="235"/>
        <v/>
      </c>
      <c r="U2537" s="660" t="str">
        <f t="shared" si="236"/>
        <v/>
      </c>
      <c r="V2537" s="660" t="str">
        <f t="shared" si="237"/>
        <v/>
      </c>
      <c r="W2537" s="660" t="str">
        <f t="shared" si="238"/>
        <v/>
      </c>
      <c r="X2537" s="660" t="str">
        <f t="shared" si="239"/>
        <v/>
      </c>
      <c r="Y2537" s="660" t="str">
        <f t="shared" si="240"/>
        <v/>
      </c>
    </row>
    <row r="2538" spans="1:25" ht="16" x14ac:dyDescent="0.2">
      <c r="A2538" s="679"/>
      <c r="B2538" s="679"/>
      <c r="C2538" s="679"/>
      <c r="D2538" s="679"/>
      <c r="E2538" s="665"/>
      <c r="F2538" s="665"/>
      <c r="S2538" s="660"/>
      <c r="T2538" s="660" t="str">
        <f t="shared" si="235"/>
        <v/>
      </c>
      <c r="U2538" s="660" t="str">
        <f t="shared" si="236"/>
        <v/>
      </c>
      <c r="V2538" s="660" t="str">
        <f t="shared" si="237"/>
        <v/>
      </c>
      <c r="W2538" s="660" t="str">
        <f t="shared" si="238"/>
        <v/>
      </c>
      <c r="X2538" s="660" t="str">
        <f t="shared" si="239"/>
        <v/>
      </c>
      <c r="Y2538" s="660" t="str">
        <f t="shared" si="240"/>
        <v/>
      </c>
    </row>
    <row r="2539" spans="1:25" ht="16" x14ac:dyDescent="0.2">
      <c r="A2539" s="679"/>
      <c r="B2539" s="679"/>
      <c r="C2539" s="679"/>
      <c r="D2539" s="679"/>
      <c r="E2539" s="665"/>
      <c r="F2539" s="665"/>
      <c r="S2539" s="660"/>
      <c r="T2539" s="660" t="str">
        <f t="shared" si="235"/>
        <v/>
      </c>
      <c r="U2539" s="660" t="str">
        <f t="shared" si="236"/>
        <v/>
      </c>
      <c r="V2539" s="660" t="str">
        <f t="shared" si="237"/>
        <v/>
      </c>
      <c r="W2539" s="660" t="str">
        <f t="shared" si="238"/>
        <v/>
      </c>
      <c r="X2539" s="660" t="str">
        <f t="shared" si="239"/>
        <v/>
      </c>
      <c r="Y2539" s="660" t="str">
        <f t="shared" si="240"/>
        <v/>
      </c>
    </row>
    <row r="2540" spans="1:25" ht="16" x14ac:dyDescent="0.2">
      <c r="A2540" s="679"/>
      <c r="B2540" s="679"/>
      <c r="C2540" s="679"/>
      <c r="D2540" s="679"/>
      <c r="E2540" s="665"/>
      <c r="F2540" s="665"/>
      <c r="S2540" s="660"/>
      <c r="T2540" s="660" t="str">
        <f t="shared" si="235"/>
        <v/>
      </c>
      <c r="U2540" s="660" t="str">
        <f t="shared" si="236"/>
        <v/>
      </c>
      <c r="V2540" s="660" t="str">
        <f t="shared" si="237"/>
        <v/>
      </c>
      <c r="W2540" s="660" t="str">
        <f t="shared" si="238"/>
        <v/>
      </c>
      <c r="X2540" s="660" t="str">
        <f t="shared" si="239"/>
        <v/>
      </c>
      <c r="Y2540" s="660" t="str">
        <f t="shared" si="240"/>
        <v/>
      </c>
    </row>
    <row r="2541" spans="1:25" ht="16" x14ac:dyDescent="0.2">
      <c r="A2541" s="679"/>
      <c r="B2541" s="679"/>
      <c r="C2541" s="679"/>
      <c r="D2541" s="679"/>
      <c r="E2541" s="665"/>
      <c r="F2541" s="665"/>
      <c r="S2541" s="660"/>
      <c r="T2541" s="660" t="str">
        <f t="shared" si="235"/>
        <v/>
      </c>
      <c r="U2541" s="660" t="str">
        <f t="shared" si="236"/>
        <v/>
      </c>
      <c r="V2541" s="660" t="str">
        <f t="shared" si="237"/>
        <v/>
      </c>
      <c r="W2541" s="660" t="str">
        <f t="shared" si="238"/>
        <v/>
      </c>
      <c r="X2541" s="660" t="str">
        <f t="shared" si="239"/>
        <v/>
      </c>
      <c r="Y2541" s="660" t="str">
        <f t="shared" si="240"/>
        <v/>
      </c>
    </row>
    <row r="2542" spans="1:25" ht="16" x14ac:dyDescent="0.2">
      <c r="A2542" s="679"/>
      <c r="B2542" s="679"/>
      <c r="C2542" s="679"/>
      <c r="D2542" s="679"/>
      <c r="E2542" s="665"/>
      <c r="F2542" s="665"/>
      <c r="S2542" s="660"/>
      <c r="T2542" s="660" t="str">
        <f t="shared" si="235"/>
        <v/>
      </c>
      <c r="U2542" s="660" t="str">
        <f t="shared" si="236"/>
        <v/>
      </c>
      <c r="V2542" s="660" t="str">
        <f t="shared" si="237"/>
        <v/>
      </c>
      <c r="W2542" s="660" t="str">
        <f t="shared" si="238"/>
        <v/>
      </c>
      <c r="X2542" s="660" t="str">
        <f t="shared" si="239"/>
        <v/>
      </c>
      <c r="Y2542" s="660" t="str">
        <f t="shared" si="240"/>
        <v/>
      </c>
    </row>
    <row r="2543" spans="1:25" ht="16" x14ac:dyDescent="0.2">
      <c r="A2543" s="679"/>
      <c r="B2543" s="679"/>
      <c r="C2543" s="679"/>
      <c r="D2543" s="679"/>
      <c r="E2543" s="665"/>
      <c r="F2543" s="665"/>
      <c r="S2543" s="660"/>
      <c r="T2543" s="660" t="str">
        <f t="shared" si="235"/>
        <v/>
      </c>
      <c r="U2543" s="660" t="str">
        <f t="shared" si="236"/>
        <v/>
      </c>
      <c r="V2543" s="660" t="str">
        <f t="shared" si="237"/>
        <v/>
      </c>
      <c r="W2543" s="660" t="str">
        <f t="shared" si="238"/>
        <v/>
      </c>
      <c r="X2543" s="660" t="str">
        <f t="shared" si="239"/>
        <v/>
      </c>
      <c r="Y2543" s="660" t="str">
        <f t="shared" si="240"/>
        <v/>
      </c>
    </row>
    <row r="2544" spans="1:25" ht="16" x14ac:dyDescent="0.2">
      <c r="A2544" s="679"/>
      <c r="B2544" s="679"/>
      <c r="C2544" s="679"/>
      <c r="D2544" s="679"/>
      <c r="E2544" s="665"/>
      <c r="F2544" s="665"/>
      <c r="S2544" s="660"/>
      <c r="T2544" s="660" t="str">
        <f t="shared" si="235"/>
        <v/>
      </c>
      <c r="U2544" s="660" t="str">
        <f t="shared" si="236"/>
        <v/>
      </c>
      <c r="V2544" s="660" t="str">
        <f t="shared" si="237"/>
        <v/>
      </c>
      <c r="W2544" s="660" t="str">
        <f t="shared" si="238"/>
        <v/>
      </c>
      <c r="X2544" s="660" t="str">
        <f t="shared" si="239"/>
        <v/>
      </c>
      <c r="Y2544" s="660" t="str">
        <f t="shared" si="240"/>
        <v/>
      </c>
    </row>
    <row r="2545" spans="1:25" ht="16" x14ac:dyDescent="0.2">
      <c r="A2545" s="679"/>
      <c r="B2545" s="679"/>
      <c r="C2545" s="679"/>
      <c r="D2545" s="679"/>
      <c r="E2545" s="665"/>
      <c r="F2545" s="665"/>
      <c r="S2545" s="660"/>
      <c r="T2545" s="660" t="str">
        <f t="shared" si="235"/>
        <v/>
      </c>
      <c r="U2545" s="660" t="str">
        <f t="shared" si="236"/>
        <v/>
      </c>
      <c r="V2545" s="660" t="str">
        <f t="shared" si="237"/>
        <v/>
      </c>
      <c r="W2545" s="660" t="str">
        <f t="shared" si="238"/>
        <v/>
      </c>
      <c r="X2545" s="660" t="str">
        <f t="shared" si="239"/>
        <v/>
      </c>
      <c r="Y2545" s="660" t="str">
        <f t="shared" si="240"/>
        <v/>
      </c>
    </row>
    <row r="2546" spans="1:25" ht="16" x14ac:dyDescent="0.2">
      <c r="A2546" s="679"/>
      <c r="B2546" s="679"/>
      <c r="C2546" s="679"/>
      <c r="D2546" s="679"/>
      <c r="E2546" s="665"/>
      <c r="F2546" s="665"/>
      <c r="S2546" s="660"/>
      <c r="T2546" s="660" t="str">
        <f t="shared" si="235"/>
        <v/>
      </c>
      <c r="U2546" s="660" t="str">
        <f t="shared" si="236"/>
        <v/>
      </c>
      <c r="V2546" s="660" t="str">
        <f t="shared" si="237"/>
        <v/>
      </c>
      <c r="W2546" s="660" t="str">
        <f t="shared" si="238"/>
        <v/>
      </c>
      <c r="X2546" s="660" t="str">
        <f t="shared" si="239"/>
        <v/>
      </c>
      <c r="Y2546" s="660" t="str">
        <f t="shared" si="240"/>
        <v/>
      </c>
    </row>
    <row r="2547" spans="1:25" ht="16" x14ac:dyDescent="0.2">
      <c r="A2547" s="679"/>
      <c r="B2547" s="679"/>
      <c r="C2547" s="679"/>
      <c r="D2547" s="679"/>
      <c r="E2547" s="665"/>
      <c r="F2547" s="665"/>
      <c r="S2547" s="660"/>
      <c r="T2547" s="660" t="str">
        <f t="shared" si="235"/>
        <v/>
      </c>
      <c r="U2547" s="660" t="str">
        <f t="shared" si="236"/>
        <v/>
      </c>
      <c r="V2547" s="660" t="str">
        <f t="shared" si="237"/>
        <v/>
      </c>
      <c r="W2547" s="660" t="str">
        <f t="shared" si="238"/>
        <v/>
      </c>
      <c r="X2547" s="660" t="str">
        <f t="shared" si="239"/>
        <v/>
      </c>
      <c r="Y2547" s="660" t="str">
        <f t="shared" si="240"/>
        <v/>
      </c>
    </row>
    <row r="2548" spans="1:25" ht="16" x14ac:dyDescent="0.2">
      <c r="A2548" s="679"/>
      <c r="B2548" s="679"/>
      <c r="C2548" s="679"/>
      <c r="D2548" s="679"/>
      <c r="E2548" s="665"/>
      <c r="F2548" s="665"/>
      <c r="S2548" s="660"/>
      <c r="T2548" s="660" t="str">
        <f t="shared" si="235"/>
        <v/>
      </c>
      <c r="U2548" s="660" t="str">
        <f t="shared" si="236"/>
        <v/>
      </c>
      <c r="V2548" s="660" t="str">
        <f t="shared" si="237"/>
        <v/>
      </c>
      <c r="W2548" s="660" t="str">
        <f t="shared" si="238"/>
        <v/>
      </c>
      <c r="X2548" s="660" t="str">
        <f t="shared" si="239"/>
        <v/>
      </c>
      <c r="Y2548" s="660" t="str">
        <f t="shared" si="240"/>
        <v/>
      </c>
    </row>
    <row r="2549" spans="1:25" ht="16" x14ac:dyDescent="0.2">
      <c r="A2549" s="679"/>
      <c r="B2549" s="679"/>
      <c r="C2549" s="679"/>
      <c r="D2549" s="679"/>
      <c r="E2549" s="665"/>
      <c r="F2549" s="665"/>
      <c r="S2549" s="660"/>
      <c r="T2549" s="660" t="str">
        <f t="shared" si="235"/>
        <v/>
      </c>
      <c r="U2549" s="660" t="str">
        <f t="shared" si="236"/>
        <v/>
      </c>
      <c r="V2549" s="660" t="str">
        <f t="shared" si="237"/>
        <v/>
      </c>
      <c r="W2549" s="660" t="str">
        <f t="shared" si="238"/>
        <v/>
      </c>
      <c r="X2549" s="660" t="str">
        <f t="shared" si="239"/>
        <v/>
      </c>
      <c r="Y2549" s="660" t="str">
        <f t="shared" si="240"/>
        <v/>
      </c>
    </row>
    <row r="2550" spans="1:25" ht="16" x14ac:dyDescent="0.2">
      <c r="A2550" s="679"/>
      <c r="B2550" s="679"/>
      <c r="C2550" s="679"/>
      <c r="D2550" s="679"/>
      <c r="E2550" s="665"/>
      <c r="F2550" s="665"/>
      <c r="S2550" s="660"/>
      <c r="T2550" s="660" t="str">
        <f t="shared" si="235"/>
        <v/>
      </c>
      <c r="U2550" s="660" t="str">
        <f t="shared" si="236"/>
        <v/>
      </c>
      <c r="V2550" s="660" t="str">
        <f t="shared" si="237"/>
        <v/>
      </c>
      <c r="W2550" s="660" t="str">
        <f t="shared" si="238"/>
        <v/>
      </c>
      <c r="X2550" s="660" t="str">
        <f t="shared" si="239"/>
        <v/>
      </c>
      <c r="Y2550" s="660" t="str">
        <f t="shared" si="240"/>
        <v/>
      </c>
    </row>
    <row r="2551" spans="1:25" ht="16" x14ac:dyDescent="0.2">
      <c r="A2551" s="679"/>
      <c r="B2551" s="679"/>
      <c r="C2551" s="679"/>
      <c r="D2551" s="679"/>
      <c r="E2551" s="665"/>
      <c r="F2551" s="665"/>
      <c r="S2551" s="660"/>
      <c r="T2551" s="660" t="str">
        <f t="shared" si="235"/>
        <v/>
      </c>
      <c r="U2551" s="660" t="str">
        <f t="shared" si="236"/>
        <v/>
      </c>
      <c r="V2551" s="660" t="str">
        <f t="shared" si="237"/>
        <v/>
      </c>
      <c r="W2551" s="660" t="str">
        <f t="shared" si="238"/>
        <v/>
      </c>
      <c r="X2551" s="660" t="str">
        <f t="shared" si="239"/>
        <v/>
      </c>
      <c r="Y2551" s="660" t="str">
        <f t="shared" si="240"/>
        <v/>
      </c>
    </row>
    <row r="2552" spans="1:25" ht="16" x14ac:dyDescent="0.2">
      <c r="A2552" s="679"/>
      <c r="B2552" s="679"/>
      <c r="C2552" s="679"/>
      <c r="D2552" s="679"/>
      <c r="E2552" s="665"/>
      <c r="F2552" s="665"/>
      <c r="S2552" s="660"/>
      <c r="T2552" s="660" t="str">
        <f t="shared" si="235"/>
        <v/>
      </c>
      <c r="U2552" s="660" t="str">
        <f t="shared" si="236"/>
        <v/>
      </c>
      <c r="V2552" s="660" t="str">
        <f t="shared" si="237"/>
        <v/>
      </c>
      <c r="W2552" s="660" t="str">
        <f t="shared" si="238"/>
        <v/>
      </c>
      <c r="X2552" s="660" t="str">
        <f t="shared" si="239"/>
        <v/>
      </c>
      <c r="Y2552" s="660" t="str">
        <f t="shared" si="240"/>
        <v/>
      </c>
    </row>
    <row r="2553" spans="1:25" ht="16" x14ac:dyDescent="0.2">
      <c r="A2553" s="679"/>
      <c r="B2553" s="679"/>
      <c r="C2553" s="679"/>
      <c r="D2553" s="679"/>
      <c r="E2553" s="665"/>
      <c r="F2553" s="665"/>
      <c r="S2553" s="660"/>
      <c r="T2553" s="660" t="str">
        <f t="shared" si="235"/>
        <v/>
      </c>
      <c r="U2553" s="660" t="str">
        <f t="shared" si="236"/>
        <v/>
      </c>
      <c r="V2553" s="660" t="str">
        <f t="shared" si="237"/>
        <v/>
      </c>
      <c r="W2553" s="660" t="str">
        <f t="shared" si="238"/>
        <v/>
      </c>
      <c r="X2553" s="660" t="str">
        <f t="shared" si="239"/>
        <v/>
      </c>
      <c r="Y2553" s="660" t="str">
        <f t="shared" si="240"/>
        <v/>
      </c>
    </row>
    <row r="2554" spans="1:25" ht="16" x14ac:dyDescent="0.2">
      <c r="A2554" s="679"/>
      <c r="B2554" s="679"/>
      <c r="C2554" s="679"/>
      <c r="D2554" s="679"/>
      <c r="E2554" s="665"/>
      <c r="F2554" s="665"/>
      <c r="S2554" s="660"/>
      <c r="T2554" s="660" t="str">
        <f t="shared" si="235"/>
        <v/>
      </c>
      <c r="U2554" s="660" t="str">
        <f t="shared" si="236"/>
        <v/>
      </c>
      <c r="V2554" s="660" t="str">
        <f t="shared" si="237"/>
        <v/>
      </c>
      <c r="W2554" s="660" t="str">
        <f t="shared" si="238"/>
        <v/>
      </c>
      <c r="X2554" s="660" t="str">
        <f t="shared" si="239"/>
        <v/>
      </c>
      <c r="Y2554" s="660" t="str">
        <f t="shared" si="240"/>
        <v/>
      </c>
    </row>
    <row r="2555" spans="1:25" ht="16" x14ac:dyDescent="0.2">
      <c r="A2555" s="679"/>
      <c r="B2555" s="679"/>
      <c r="C2555" s="679"/>
      <c r="D2555" s="679"/>
      <c r="E2555" s="665"/>
      <c r="F2555" s="665"/>
      <c r="S2555" s="660"/>
      <c r="T2555" s="660" t="str">
        <f t="shared" si="235"/>
        <v/>
      </c>
      <c r="U2555" s="660" t="str">
        <f t="shared" si="236"/>
        <v/>
      </c>
      <c r="V2555" s="660" t="str">
        <f t="shared" si="237"/>
        <v/>
      </c>
      <c r="W2555" s="660" t="str">
        <f t="shared" si="238"/>
        <v/>
      </c>
      <c r="X2555" s="660" t="str">
        <f t="shared" si="239"/>
        <v/>
      </c>
      <c r="Y2555" s="660" t="str">
        <f t="shared" si="240"/>
        <v/>
      </c>
    </row>
    <row r="2556" spans="1:25" ht="16" x14ac:dyDescent="0.2">
      <c r="A2556" s="679"/>
      <c r="B2556" s="679"/>
      <c r="C2556" s="679"/>
      <c r="D2556" s="679"/>
      <c r="E2556" s="665"/>
      <c r="F2556" s="665"/>
      <c r="S2556" s="660"/>
      <c r="T2556" s="660" t="str">
        <f t="shared" si="235"/>
        <v/>
      </c>
      <c r="U2556" s="660" t="str">
        <f t="shared" si="236"/>
        <v/>
      </c>
      <c r="V2556" s="660" t="str">
        <f t="shared" si="237"/>
        <v/>
      </c>
      <c r="W2556" s="660" t="str">
        <f t="shared" si="238"/>
        <v/>
      </c>
      <c r="X2556" s="660" t="str">
        <f t="shared" si="239"/>
        <v/>
      </c>
      <c r="Y2556" s="660" t="str">
        <f t="shared" si="240"/>
        <v/>
      </c>
    </row>
    <row r="2557" spans="1:25" ht="16" x14ac:dyDescent="0.2">
      <c r="A2557" s="679"/>
      <c r="B2557" s="679"/>
      <c r="C2557" s="679"/>
      <c r="D2557" s="679"/>
      <c r="E2557" s="665"/>
      <c r="F2557" s="665"/>
      <c r="S2557" s="660"/>
      <c r="T2557" s="660" t="str">
        <f t="shared" si="235"/>
        <v/>
      </c>
      <c r="U2557" s="660" t="str">
        <f t="shared" si="236"/>
        <v/>
      </c>
      <c r="V2557" s="660" t="str">
        <f t="shared" si="237"/>
        <v/>
      </c>
      <c r="W2557" s="660" t="str">
        <f t="shared" si="238"/>
        <v/>
      </c>
      <c r="X2557" s="660" t="str">
        <f t="shared" si="239"/>
        <v/>
      </c>
      <c r="Y2557" s="660" t="str">
        <f t="shared" si="240"/>
        <v/>
      </c>
    </row>
    <row r="2558" spans="1:25" ht="16" x14ac:dyDescent="0.2">
      <c r="A2558" s="679"/>
      <c r="B2558" s="679"/>
      <c r="C2558" s="679"/>
      <c r="D2558" s="679"/>
      <c r="E2558" s="665"/>
      <c r="F2558" s="665"/>
      <c r="S2558" s="660"/>
      <c r="T2558" s="660" t="str">
        <f t="shared" si="235"/>
        <v/>
      </c>
      <c r="U2558" s="660" t="str">
        <f t="shared" si="236"/>
        <v/>
      </c>
      <c r="V2558" s="660" t="str">
        <f t="shared" si="237"/>
        <v/>
      </c>
      <c r="W2558" s="660" t="str">
        <f t="shared" si="238"/>
        <v/>
      </c>
      <c r="X2558" s="660" t="str">
        <f t="shared" si="239"/>
        <v/>
      </c>
      <c r="Y2558" s="660" t="str">
        <f t="shared" si="240"/>
        <v/>
      </c>
    </row>
    <row r="2559" spans="1:25" ht="16" x14ac:dyDescent="0.2">
      <c r="A2559" s="679"/>
      <c r="B2559" s="679"/>
      <c r="C2559" s="679"/>
      <c r="D2559" s="679"/>
      <c r="E2559" s="665"/>
      <c r="F2559" s="665"/>
      <c r="S2559" s="660"/>
      <c r="T2559" s="660" t="str">
        <f t="shared" si="235"/>
        <v/>
      </c>
      <c r="U2559" s="660" t="str">
        <f t="shared" si="236"/>
        <v/>
      </c>
      <c r="V2559" s="660" t="str">
        <f t="shared" si="237"/>
        <v/>
      </c>
      <c r="W2559" s="660" t="str">
        <f t="shared" si="238"/>
        <v/>
      </c>
      <c r="X2559" s="660" t="str">
        <f t="shared" si="239"/>
        <v/>
      </c>
      <c r="Y2559" s="660" t="str">
        <f t="shared" si="240"/>
        <v/>
      </c>
    </row>
    <row r="2560" spans="1:25" ht="16" x14ac:dyDescent="0.2">
      <c r="A2560" s="679"/>
      <c r="B2560" s="679"/>
      <c r="C2560" s="679"/>
      <c r="D2560" s="679"/>
      <c r="E2560" s="665"/>
      <c r="F2560" s="665"/>
      <c r="S2560" s="660"/>
      <c r="T2560" s="660" t="str">
        <f t="shared" si="235"/>
        <v/>
      </c>
      <c r="U2560" s="660" t="str">
        <f t="shared" si="236"/>
        <v/>
      </c>
      <c r="V2560" s="660" t="str">
        <f t="shared" si="237"/>
        <v/>
      </c>
      <c r="W2560" s="660" t="str">
        <f t="shared" si="238"/>
        <v/>
      </c>
      <c r="X2560" s="660" t="str">
        <f t="shared" si="239"/>
        <v/>
      </c>
      <c r="Y2560" s="660" t="str">
        <f t="shared" si="240"/>
        <v/>
      </c>
    </row>
    <row r="2561" spans="1:25" ht="16" x14ac:dyDescent="0.2">
      <c r="A2561" s="679"/>
      <c r="B2561" s="679"/>
      <c r="C2561" s="679"/>
      <c r="D2561" s="679"/>
      <c r="E2561" s="665"/>
      <c r="F2561" s="665"/>
      <c r="S2561" s="660"/>
      <c r="T2561" s="660" t="str">
        <f t="shared" si="235"/>
        <v/>
      </c>
      <c r="U2561" s="660" t="str">
        <f t="shared" si="236"/>
        <v/>
      </c>
      <c r="V2561" s="660" t="str">
        <f t="shared" si="237"/>
        <v/>
      </c>
      <c r="W2561" s="660" t="str">
        <f t="shared" si="238"/>
        <v/>
      </c>
      <c r="X2561" s="660" t="str">
        <f t="shared" si="239"/>
        <v/>
      </c>
      <c r="Y2561" s="660" t="str">
        <f t="shared" si="240"/>
        <v/>
      </c>
    </row>
    <row r="2562" spans="1:25" ht="16" x14ac:dyDescent="0.2">
      <c r="A2562" s="679"/>
      <c r="B2562" s="679"/>
      <c r="C2562" s="679"/>
      <c r="D2562" s="679"/>
      <c r="E2562" s="665"/>
      <c r="F2562" s="665"/>
      <c r="S2562" s="660"/>
      <c r="T2562" s="660" t="str">
        <f t="shared" si="235"/>
        <v/>
      </c>
      <c r="U2562" s="660" t="str">
        <f t="shared" si="236"/>
        <v/>
      </c>
      <c r="V2562" s="660" t="str">
        <f t="shared" si="237"/>
        <v/>
      </c>
      <c r="W2562" s="660" t="str">
        <f t="shared" si="238"/>
        <v/>
      </c>
      <c r="X2562" s="660" t="str">
        <f t="shared" si="239"/>
        <v/>
      </c>
      <c r="Y2562" s="660" t="str">
        <f t="shared" si="240"/>
        <v/>
      </c>
    </row>
    <row r="2563" spans="1:25" ht="16" x14ac:dyDescent="0.2">
      <c r="A2563" s="679"/>
      <c r="B2563" s="679"/>
      <c r="C2563" s="679"/>
      <c r="D2563" s="679"/>
      <c r="E2563" s="665"/>
      <c r="F2563" s="665"/>
      <c r="S2563" s="660"/>
      <c r="T2563" s="660" t="str">
        <f t="shared" si="235"/>
        <v/>
      </c>
      <c r="U2563" s="660" t="str">
        <f t="shared" si="236"/>
        <v/>
      </c>
      <c r="V2563" s="660" t="str">
        <f t="shared" si="237"/>
        <v/>
      </c>
      <c r="W2563" s="660" t="str">
        <f t="shared" si="238"/>
        <v/>
      </c>
      <c r="X2563" s="660" t="str">
        <f t="shared" si="239"/>
        <v/>
      </c>
      <c r="Y2563" s="660" t="str">
        <f t="shared" si="240"/>
        <v/>
      </c>
    </row>
    <row r="2564" spans="1:25" ht="16" x14ac:dyDescent="0.2">
      <c r="A2564" s="679"/>
      <c r="B2564" s="679"/>
      <c r="C2564" s="679"/>
      <c r="D2564" s="679"/>
      <c r="E2564" s="665"/>
      <c r="F2564" s="665"/>
      <c r="S2564" s="660"/>
      <c r="T2564" s="660" t="str">
        <f t="shared" ref="T2564:T2627" si="241">IF(LEN($A2564)&gt;=2,LEFT($A2564,6),"")</f>
        <v/>
      </c>
      <c r="U2564" s="660" t="str">
        <f t="shared" ref="U2564:U2627" si="242">IF(LEN($A2564)&gt;=2,LEFT($A2564,5),"")</f>
        <v/>
      </c>
      <c r="V2564" s="660" t="str">
        <f t="shared" ref="V2564:V2627" si="243">IF(LEN($A2564)&gt;=2,LEFT($A2564,4),"")</f>
        <v/>
      </c>
      <c r="W2564" s="660" t="str">
        <f t="shared" ref="W2564:W2627" si="244">IF(LEN($A2564)&gt;=2,LEFT($A2564,3),"")</f>
        <v/>
      </c>
      <c r="X2564" s="660" t="str">
        <f t="shared" ref="X2564:X2627" si="245">IF(LEN($A2564)&gt;=2,LEFT($A2564,2),"")</f>
        <v/>
      </c>
      <c r="Y2564" s="660" t="str">
        <f t="shared" ref="Y2564:Y2627" si="246">IF(LEN($A2564)&gt;=2,LEFT($A2564,1),"")</f>
        <v/>
      </c>
    </row>
    <row r="2565" spans="1:25" ht="16" x14ac:dyDescent="0.2">
      <c r="A2565" s="679"/>
      <c r="B2565" s="679"/>
      <c r="C2565" s="679"/>
      <c r="D2565" s="679"/>
      <c r="E2565" s="665"/>
      <c r="F2565" s="665"/>
      <c r="S2565" s="660"/>
      <c r="T2565" s="660" t="str">
        <f t="shared" si="241"/>
        <v/>
      </c>
      <c r="U2565" s="660" t="str">
        <f t="shared" si="242"/>
        <v/>
      </c>
      <c r="V2565" s="660" t="str">
        <f t="shared" si="243"/>
        <v/>
      </c>
      <c r="W2565" s="660" t="str">
        <f t="shared" si="244"/>
        <v/>
      </c>
      <c r="X2565" s="660" t="str">
        <f t="shared" si="245"/>
        <v/>
      </c>
      <c r="Y2565" s="660" t="str">
        <f t="shared" si="246"/>
        <v/>
      </c>
    </row>
    <row r="2566" spans="1:25" ht="16" x14ac:dyDescent="0.2">
      <c r="A2566" s="679"/>
      <c r="B2566" s="679"/>
      <c r="C2566" s="679"/>
      <c r="D2566" s="679"/>
      <c r="E2566" s="665"/>
      <c r="F2566" s="665"/>
      <c r="S2566" s="660"/>
      <c r="T2566" s="660" t="str">
        <f t="shared" si="241"/>
        <v/>
      </c>
      <c r="U2566" s="660" t="str">
        <f t="shared" si="242"/>
        <v/>
      </c>
      <c r="V2566" s="660" t="str">
        <f t="shared" si="243"/>
        <v/>
      </c>
      <c r="W2566" s="660" t="str">
        <f t="shared" si="244"/>
        <v/>
      </c>
      <c r="X2566" s="660" t="str">
        <f t="shared" si="245"/>
        <v/>
      </c>
      <c r="Y2566" s="660" t="str">
        <f t="shared" si="246"/>
        <v/>
      </c>
    </row>
    <row r="2567" spans="1:25" ht="16" x14ac:dyDescent="0.2">
      <c r="A2567" s="679"/>
      <c r="B2567" s="679"/>
      <c r="C2567" s="679"/>
      <c r="D2567" s="679"/>
      <c r="E2567" s="665"/>
      <c r="F2567" s="665"/>
      <c r="S2567" s="660"/>
      <c r="T2567" s="660" t="str">
        <f t="shared" si="241"/>
        <v/>
      </c>
      <c r="U2567" s="660" t="str">
        <f t="shared" si="242"/>
        <v/>
      </c>
      <c r="V2567" s="660" t="str">
        <f t="shared" si="243"/>
        <v/>
      </c>
      <c r="W2567" s="660" t="str">
        <f t="shared" si="244"/>
        <v/>
      </c>
      <c r="X2567" s="660" t="str">
        <f t="shared" si="245"/>
        <v/>
      </c>
      <c r="Y2567" s="660" t="str">
        <f t="shared" si="246"/>
        <v/>
      </c>
    </row>
    <row r="2568" spans="1:25" ht="16" x14ac:dyDescent="0.2">
      <c r="A2568" s="679"/>
      <c r="B2568" s="679"/>
      <c r="C2568" s="679"/>
      <c r="D2568" s="679"/>
      <c r="E2568" s="665"/>
      <c r="F2568" s="665"/>
      <c r="S2568" s="660"/>
      <c r="T2568" s="660" t="str">
        <f t="shared" si="241"/>
        <v/>
      </c>
      <c r="U2568" s="660" t="str">
        <f t="shared" si="242"/>
        <v/>
      </c>
      <c r="V2568" s="660" t="str">
        <f t="shared" si="243"/>
        <v/>
      </c>
      <c r="W2568" s="660" t="str">
        <f t="shared" si="244"/>
        <v/>
      </c>
      <c r="X2568" s="660" t="str">
        <f t="shared" si="245"/>
        <v/>
      </c>
      <c r="Y2568" s="660" t="str">
        <f t="shared" si="246"/>
        <v/>
      </c>
    </row>
    <row r="2569" spans="1:25" ht="16" x14ac:dyDescent="0.2">
      <c r="A2569" s="679"/>
      <c r="B2569" s="679"/>
      <c r="C2569" s="679"/>
      <c r="D2569" s="679"/>
      <c r="E2569" s="665"/>
      <c r="F2569" s="665"/>
      <c r="S2569" s="660"/>
      <c r="T2569" s="660" t="str">
        <f t="shared" si="241"/>
        <v/>
      </c>
      <c r="U2569" s="660" t="str">
        <f t="shared" si="242"/>
        <v/>
      </c>
      <c r="V2569" s="660" t="str">
        <f t="shared" si="243"/>
        <v/>
      </c>
      <c r="W2569" s="660" t="str">
        <f t="shared" si="244"/>
        <v/>
      </c>
      <c r="X2569" s="660" t="str">
        <f t="shared" si="245"/>
        <v/>
      </c>
      <c r="Y2569" s="660" t="str">
        <f t="shared" si="246"/>
        <v/>
      </c>
    </row>
    <row r="2570" spans="1:25" ht="16" x14ac:dyDescent="0.2">
      <c r="A2570" s="679"/>
      <c r="B2570" s="679"/>
      <c r="C2570" s="679"/>
      <c r="D2570" s="679"/>
      <c r="E2570" s="665"/>
      <c r="F2570" s="665"/>
      <c r="S2570" s="660"/>
      <c r="T2570" s="660" t="str">
        <f t="shared" si="241"/>
        <v/>
      </c>
      <c r="U2570" s="660" t="str">
        <f t="shared" si="242"/>
        <v/>
      </c>
      <c r="V2570" s="660" t="str">
        <f t="shared" si="243"/>
        <v/>
      </c>
      <c r="W2570" s="660" t="str">
        <f t="shared" si="244"/>
        <v/>
      </c>
      <c r="X2570" s="660" t="str">
        <f t="shared" si="245"/>
        <v/>
      </c>
      <c r="Y2570" s="660" t="str">
        <f t="shared" si="246"/>
        <v/>
      </c>
    </row>
    <row r="2571" spans="1:25" ht="16" x14ac:dyDescent="0.2">
      <c r="A2571" s="679"/>
      <c r="B2571" s="679"/>
      <c r="C2571" s="679"/>
      <c r="D2571" s="679"/>
      <c r="E2571" s="665"/>
      <c r="F2571" s="665"/>
      <c r="S2571" s="660"/>
      <c r="T2571" s="660" t="str">
        <f t="shared" si="241"/>
        <v/>
      </c>
      <c r="U2571" s="660" t="str">
        <f t="shared" si="242"/>
        <v/>
      </c>
      <c r="V2571" s="660" t="str">
        <f t="shared" si="243"/>
        <v/>
      </c>
      <c r="W2571" s="660" t="str">
        <f t="shared" si="244"/>
        <v/>
      </c>
      <c r="X2571" s="660" t="str">
        <f t="shared" si="245"/>
        <v/>
      </c>
      <c r="Y2571" s="660" t="str">
        <f t="shared" si="246"/>
        <v/>
      </c>
    </row>
    <row r="2572" spans="1:25" ht="16" x14ac:dyDescent="0.2">
      <c r="A2572" s="679"/>
      <c r="B2572" s="679"/>
      <c r="C2572" s="679"/>
      <c r="D2572" s="679"/>
      <c r="E2572" s="665"/>
      <c r="F2572" s="665"/>
      <c r="S2572" s="660"/>
      <c r="T2572" s="660" t="str">
        <f t="shared" si="241"/>
        <v/>
      </c>
      <c r="U2572" s="660" t="str">
        <f t="shared" si="242"/>
        <v/>
      </c>
      <c r="V2572" s="660" t="str">
        <f t="shared" si="243"/>
        <v/>
      </c>
      <c r="W2572" s="660" t="str">
        <f t="shared" si="244"/>
        <v/>
      </c>
      <c r="X2572" s="660" t="str">
        <f t="shared" si="245"/>
        <v/>
      </c>
      <c r="Y2572" s="660" t="str">
        <f t="shared" si="246"/>
        <v/>
      </c>
    </row>
    <row r="2573" spans="1:25" ht="16" x14ac:dyDescent="0.2">
      <c r="A2573" s="679"/>
      <c r="B2573" s="679"/>
      <c r="C2573" s="679"/>
      <c r="D2573" s="679"/>
      <c r="E2573" s="665"/>
      <c r="F2573" s="665"/>
      <c r="S2573" s="660"/>
      <c r="T2573" s="660" t="str">
        <f t="shared" si="241"/>
        <v/>
      </c>
      <c r="U2573" s="660" t="str">
        <f t="shared" si="242"/>
        <v/>
      </c>
      <c r="V2573" s="660" t="str">
        <f t="shared" si="243"/>
        <v/>
      </c>
      <c r="W2573" s="660" t="str">
        <f t="shared" si="244"/>
        <v/>
      </c>
      <c r="X2573" s="660" t="str">
        <f t="shared" si="245"/>
        <v/>
      </c>
      <c r="Y2573" s="660" t="str">
        <f t="shared" si="246"/>
        <v/>
      </c>
    </row>
    <row r="2574" spans="1:25" ht="16" x14ac:dyDescent="0.2">
      <c r="A2574" s="679"/>
      <c r="B2574" s="679"/>
      <c r="C2574" s="679"/>
      <c r="D2574" s="679"/>
      <c r="E2574" s="665"/>
      <c r="F2574" s="665"/>
      <c r="S2574" s="660"/>
      <c r="T2574" s="660" t="str">
        <f t="shared" si="241"/>
        <v/>
      </c>
      <c r="U2574" s="660" t="str">
        <f t="shared" si="242"/>
        <v/>
      </c>
      <c r="V2574" s="660" t="str">
        <f t="shared" si="243"/>
        <v/>
      </c>
      <c r="W2574" s="660" t="str">
        <f t="shared" si="244"/>
        <v/>
      </c>
      <c r="X2574" s="660" t="str">
        <f t="shared" si="245"/>
        <v/>
      </c>
      <c r="Y2574" s="660" t="str">
        <f t="shared" si="246"/>
        <v/>
      </c>
    </row>
    <row r="2575" spans="1:25" ht="16" x14ac:dyDescent="0.2">
      <c r="A2575" s="679"/>
      <c r="B2575" s="679"/>
      <c r="C2575" s="679"/>
      <c r="D2575" s="679"/>
      <c r="E2575" s="665"/>
      <c r="F2575" s="665"/>
      <c r="S2575" s="660"/>
      <c r="T2575" s="660" t="str">
        <f t="shared" si="241"/>
        <v/>
      </c>
      <c r="U2575" s="660" t="str">
        <f t="shared" si="242"/>
        <v/>
      </c>
      <c r="V2575" s="660" t="str">
        <f t="shared" si="243"/>
        <v/>
      </c>
      <c r="W2575" s="660" t="str">
        <f t="shared" si="244"/>
        <v/>
      </c>
      <c r="X2575" s="660" t="str">
        <f t="shared" si="245"/>
        <v/>
      </c>
      <c r="Y2575" s="660" t="str">
        <f t="shared" si="246"/>
        <v/>
      </c>
    </row>
    <row r="2576" spans="1:25" ht="16" x14ac:dyDescent="0.2">
      <c r="A2576" s="679"/>
      <c r="B2576" s="679"/>
      <c r="C2576" s="679"/>
      <c r="D2576" s="679"/>
      <c r="E2576" s="665"/>
      <c r="F2576" s="665"/>
      <c r="S2576" s="660"/>
      <c r="T2576" s="660" t="str">
        <f t="shared" si="241"/>
        <v/>
      </c>
      <c r="U2576" s="660" t="str">
        <f t="shared" si="242"/>
        <v/>
      </c>
      <c r="V2576" s="660" t="str">
        <f t="shared" si="243"/>
        <v/>
      </c>
      <c r="W2576" s="660" t="str">
        <f t="shared" si="244"/>
        <v/>
      </c>
      <c r="X2576" s="660" t="str">
        <f t="shared" si="245"/>
        <v/>
      </c>
      <c r="Y2576" s="660" t="str">
        <f t="shared" si="246"/>
        <v/>
      </c>
    </row>
    <row r="2577" spans="1:25" ht="16" x14ac:dyDescent="0.2">
      <c r="A2577" s="679"/>
      <c r="B2577" s="679"/>
      <c r="C2577" s="679"/>
      <c r="D2577" s="679"/>
      <c r="E2577" s="665"/>
      <c r="F2577" s="665"/>
      <c r="S2577" s="660"/>
      <c r="T2577" s="660" t="str">
        <f t="shared" si="241"/>
        <v/>
      </c>
      <c r="U2577" s="660" t="str">
        <f t="shared" si="242"/>
        <v/>
      </c>
      <c r="V2577" s="660" t="str">
        <f t="shared" si="243"/>
        <v/>
      </c>
      <c r="W2577" s="660" t="str">
        <f t="shared" si="244"/>
        <v/>
      </c>
      <c r="X2577" s="660" t="str">
        <f t="shared" si="245"/>
        <v/>
      </c>
      <c r="Y2577" s="660" t="str">
        <f t="shared" si="246"/>
        <v/>
      </c>
    </row>
    <row r="2578" spans="1:25" ht="16" x14ac:dyDescent="0.2">
      <c r="A2578" s="679"/>
      <c r="B2578" s="679"/>
      <c r="C2578" s="679"/>
      <c r="D2578" s="679"/>
      <c r="E2578" s="665"/>
      <c r="F2578" s="665"/>
      <c r="S2578" s="660"/>
      <c r="T2578" s="660" t="str">
        <f t="shared" si="241"/>
        <v/>
      </c>
      <c r="U2578" s="660" t="str">
        <f t="shared" si="242"/>
        <v/>
      </c>
      <c r="V2578" s="660" t="str">
        <f t="shared" si="243"/>
        <v/>
      </c>
      <c r="W2578" s="660" t="str">
        <f t="shared" si="244"/>
        <v/>
      </c>
      <c r="X2578" s="660" t="str">
        <f t="shared" si="245"/>
        <v/>
      </c>
      <c r="Y2578" s="660" t="str">
        <f t="shared" si="246"/>
        <v/>
      </c>
    </row>
    <row r="2579" spans="1:25" ht="16" x14ac:dyDescent="0.2">
      <c r="A2579" s="679"/>
      <c r="B2579" s="679"/>
      <c r="C2579" s="679"/>
      <c r="D2579" s="679"/>
      <c r="E2579" s="665"/>
      <c r="F2579" s="665"/>
      <c r="S2579" s="660"/>
      <c r="T2579" s="660" t="str">
        <f t="shared" si="241"/>
        <v/>
      </c>
      <c r="U2579" s="660" t="str">
        <f t="shared" si="242"/>
        <v/>
      </c>
      <c r="V2579" s="660" t="str">
        <f t="shared" si="243"/>
        <v/>
      </c>
      <c r="W2579" s="660" t="str">
        <f t="shared" si="244"/>
        <v/>
      </c>
      <c r="X2579" s="660" t="str">
        <f t="shared" si="245"/>
        <v/>
      </c>
      <c r="Y2579" s="660" t="str">
        <f t="shared" si="246"/>
        <v/>
      </c>
    </row>
    <row r="2580" spans="1:25" ht="16" x14ac:dyDescent="0.2">
      <c r="A2580" s="679"/>
      <c r="B2580" s="679"/>
      <c r="C2580" s="679"/>
      <c r="D2580" s="679"/>
      <c r="E2580" s="665"/>
      <c r="F2580" s="665"/>
      <c r="S2580" s="660"/>
      <c r="T2580" s="660" t="str">
        <f t="shared" si="241"/>
        <v/>
      </c>
      <c r="U2580" s="660" t="str">
        <f t="shared" si="242"/>
        <v/>
      </c>
      <c r="V2580" s="660" t="str">
        <f t="shared" si="243"/>
        <v/>
      </c>
      <c r="W2580" s="660" t="str">
        <f t="shared" si="244"/>
        <v/>
      </c>
      <c r="X2580" s="660" t="str">
        <f t="shared" si="245"/>
        <v/>
      </c>
      <c r="Y2580" s="660" t="str">
        <f t="shared" si="246"/>
        <v/>
      </c>
    </row>
    <row r="2581" spans="1:25" ht="16" x14ac:dyDescent="0.2">
      <c r="A2581" s="679"/>
      <c r="B2581" s="679"/>
      <c r="C2581" s="679"/>
      <c r="D2581" s="679"/>
      <c r="E2581" s="665"/>
      <c r="F2581" s="665"/>
      <c r="S2581" s="660"/>
      <c r="T2581" s="660" t="str">
        <f t="shared" si="241"/>
        <v/>
      </c>
      <c r="U2581" s="660" t="str">
        <f t="shared" si="242"/>
        <v/>
      </c>
      <c r="V2581" s="660" t="str">
        <f t="shared" si="243"/>
        <v/>
      </c>
      <c r="W2581" s="660" t="str">
        <f t="shared" si="244"/>
        <v/>
      </c>
      <c r="X2581" s="660" t="str">
        <f t="shared" si="245"/>
        <v/>
      </c>
      <c r="Y2581" s="660" t="str">
        <f t="shared" si="246"/>
        <v/>
      </c>
    </row>
    <row r="2582" spans="1:25" ht="16" x14ac:dyDescent="0.2">
      <c r="A2582" s="679"/>
      <c r="B2582" s="679"/>
      <c r="C2582" s="679"/>
      <c r="D2582" s="679"/>
      <c r="E2582" s="665"/>
      <c r="F2582" s="665"/>
      <c r="S2582" s="660"/>
      <c r="T2582" s="660" t="str">
        <f t="shared" si="241"/>
        <v/>
      </c>
      <c r="U2582" s="660" t="str">
        <f t="shared" si="242"/>
        <v/>
      </c>
      <c r="V2582" s="660" t="str">
        <f t="shared" si="243"/>
        <v/>
      </c>
      <c r="W2582" s="660" t="str">
        <f t="shared" si="244"/>
        <v/>
      </c>
      <c r="X2582" s="660" t="str">
        <f t="shared" si="245"/>
        <v/>
      </c>
      <c r="Y2582" s="660" t="str">
        <f t="shared" si="246"/>
        <v/>
      </c>
    </row>
    <row r="2583" spans="1:25" ht="16" x14ac:dyDescent="0.2">
      <c r="A2583" s="679"/>
      <c r="B2583" s="679"/>
      <c r="C2583" s="679"/>
      <c r="D2583" s="679"/>
      <c r="E2583" s="665"/>
      <c r="F2583" s="665"/>
      <c r="S2583" s="660"/>
      <c r="T2583" s="660" t="str">
        <f t="shared" si="241"/>
        <v/>
      </c>
      <c r="U2583" s="660" t="str">
        <f t="shared" si="242"/>
        <v/>
      </c>
      <c r="V2583" s="660" t="str">
        <f t="shared" si="243"/>
        <v/>
      </c>
      <c r="W2583" s="660" t="str">
        <f t="shared" si="244"/>
        <v/>
      </c>
      <c r="X2583" s="660" t="str">
        <f t="shared" si="245"/>
        <v/>
      </c>
      <c r="Y2583" s="660" t="str">
        <f t="shared" si="246"/>
        <v/>
      </c>
    </row>
    <row r="2584" spans="1:25" ht="16" x14ac:dyDescent="0.2">
      <c r="A2584" s="679"/>
      <c r="B2584" s="679"/>
      <c r="C2584" s="679"/>
      <c r="D2584" s="679"/>
      <c r="E2584" s="665"/>
      <c r="F2584" s="665"/>
      <c r="S2584" s="660"/>
      <c r="T2584" s="660" t="str">
        <f t="shared" si="241"/>
        <v/>
      </c>
      <c r="U2584" s="660" t="str">
        <f t="shared" si="242"/>
        <v/>
      </c>
      <c r="V2584" s="660" t="str">
        <f t="shared" si="243"/>
        <v/>
      </c>
      <c r="W2584" s="660" t="str">
        <f t="shared" si="244"/>
        <v/>
      </c>
      <c r="X2584" s="660" t="str">
        <f t="shared" si="245"/>
        <v/>
      </c>
      <c r="Y2584" s="660" t="str">
        <f t="shared" si="246"/>
        <v/>
      </c>
    </row>
    <row r="2585" spans="1:25" ht="16" x14ac:dyDescent="0.2">
      <c r="A2585" s="679"/>
      <c r="B2585" s="679"/>
      <c r="C2585" s="679"/>
      <c r="D2585" s="679"/>
      <c r="E2585" s="665"/>
      <c r="F2585" s="665"/>
      <c r="S2585" s="660"/>
      <c r="T2585" s="660" t="str">
        <f t="shared" si="241"/>
        <v/>
      </c>
      <c r="U2585" s="660" t="str">
        <f t="shared" si="242"/>
        <v/>
      </c>
      <c r="V2585" s="660" t="str">
        <f t="shared" si="243"/>
        <v/>
      </c>
      <c r="W2585" s="660" t="str">
        <f t="shared" si="244"/>
        <v/>
      </c>
      <c r="X2585" s="660" t="str">
        <f t="shared" si="245"/>
        <v/>
      </c>
      <c r="Y2585" s="660" t="str">
        <f t="shared" si="246"/>
        <v/>
      </c>
    </row>
    <row r="2586" spans="1:25" ht="16" x14ac:dyDescent="0.2">
      <c r="A2586" s="679"/>
      <c r="B2586" s="679"/>
      <c r="C2586" s="679"/>
      <c r="D2586" s="679"/>
      <c r="E2586" s="665"/>
      <c r="F2586" s="665"/>
      <c r="S2586" s="660"/>
      <c r="T2586" s="660" t="str">
        <f t="shared" si="241"/>
        <v/>
      </c>
      <c r="U2586" s="660" t="str">
        <f t="shared" si="242"/>
        <v/>
      </c>
      <c r="V2586" s="660" t="str">
        <f t="shared" si="243"/>
        <v/>
      </c>
      <c r="W2586" s="660" t="str">
        <f t="shared" si="244"/>
        <v/>
      </c>
      <c r="X2586" s="660" t="str">
        <f t="shared" si="245"/>
        <v/>
      </c>
      <c r="Y2586" s="660" t="str">
        <f t="shared" si="246"/>
        <v/>
      </c>
    </row>
    <row r="2587" spans="1:25" ht="16" x14ac:dyDescent="0.2">
      <c r="A2587" s="679"/>
      <c r="B2587" s="679"/>
      <c r="C2587" s="679"/>
      <c r="D2587" s="679"/>
      <c r="E2587" s="665"/>
      <c r="F2587" s="665"/>
      <c r="S2587" s="660"/>
      <c r="T2587" s="660" t="str">
        <f t="shared" si="241"/>
        <v/>
      </c>
      <c r="U2587" s="660" t="str">
        <f t="shared" si="242"/>
        <v/>
      </c>
      <c r="V2587" s="660" t="str">
        <f t="shared" si="243"/>
        <v/>
      </c>
      <c r="W2587" s="660" t="str">
        <f t="shared" si="244"/>
        <v/>
      </c>
      <c r="X2587" s="660" t="str">
        <f t="shared" si="245"/>
        <v/>
      </c>
      <c r="Y2587" s="660" t="str">
        <f t="shared" si="246"/>
        <v/>
      </c>
    </row>
    <row r="2588" spans="1:25" ht="16" x14ac:dyDescent="0.2">
      <c r="A2588" s="679"/>
      <c r="B2588" s="679"/>
      <c r="C2588" s="679"/>
      <c r="D2588" s="679"/>
      <c r="E2588" s="665"/>
      <c r="F2588" s="665"/>
      <c r="S2588" s="660"/>
      <c r="T2588" s="660" t="str">
        <f t="shared" si="241"/>
        <v/>
      </c>
      <c r="U2588" s="660" t="str">
        <f t="shared" si="242"/>
        <v/>
      </c>
      <c r="V2588" s="660" t="str">
        <f t="shared" si="243"/>
        <v/>
      </c>
      <c r="W2588" s="660" t="str">
        <f t="shared" si="244"/>
        <v/>
      </c>
      <c r="X2588" s="660" t="str">
        <f t="shared" si="245"/>
        <v/>
      </c>
      <c r="Y2588" s="660" t="str">
        <f t="shared" si="246"/>
        <v/>
      </c>
    </row>
    <row r="2589" spans="1:25" ht="16" x14ac:dyDescent="0.2">
      <c r="A2589" s="679"/>
      <c r="B2589" s="679"/>
      <c r="C2589" s="679"/>
      <c r="D2589" s="679"/>
      <c r="E2589" s="665"/>
      <c r="F2589" s="665"/>
      <c r="S2589" s="660"/>
      <c r="T2589" s="660" t="str">
        <f t="shared" si="241"/>
        <v/>
      </c>
      <c r="U2589" s="660" t="str">
        <f t="shared" si="242"/>
        <v/>
      </c>
      <c r="V2589" s="660" t="str">
        <f t="shared" si="243"/>
        <v/>
      </c>
      <c r="W2589" s="660" t="str">
        <f t="shared" si="244"/>
        <v/>
      </c>
      <c r="X2589" s="660" t="str">
        <f t="shared" si="245"/>
        <v/>
      </c>
      <c r="Y2589" s="660" t="str">
        <f t="shared" si="246"/>
        <v/>
      </c>
    </row>
    <row r="2590" spans="1:25" ht="16" x14ac:dyDescent="0.2">
      <c r="A2590" s="679"/>
      <c r="B2590" s="679"/>
      <c r="C2590" s="679"/>
      <c r="D2590" s="679"/>
      <c r="E2590" s="665"/>
      <c r="F2590" s="665"/>
      <c r="S2590" s="660"/>
      <c r="T2590" s="660" t="str">
        <f t="shared" si="241"/>
        <v/>
      </c>
      <c r="U2590" s="660" t="str">
        <f t="shared" si="242"/>
        <v/>
      </c>
      <c r="V2590" s="660" t="str">
        <f t="shared" si="243"/>
        <v/>
      </c>
      <c r="W2590" s="660" t="str">
        <f t="shared" si="244"/>
        <v/>
      </c>
      <c r="X2590" s="660" t="str">
        <f t="shared" si="245"/>
        <v/>
      </c>
      <c r="Y2590" s="660" t="str">
        <f t="shared" si="246"/>
        <v/>
      </c>
    </row>
    <row r="2591" spans="1:25" ht="16" x14ac:dyDescent="0.2">
      <c r="A2591" s="679"/>
      <c r="B2591" s="679"/>
      <c r="C2591" s="679"/>
      <c r="D2591" s="679"/>
      <c r="E2591" s="665"/>
      <c r="F2591" s="665"/>
      <c r="S2591" s="660"/>
      <c r="T2591" s="660" t="str">
        <f t="shared" si="241"/>
        <v/>
      </c>
      <c r="U2591" s="660" t="str">
        <f t="shared" si="242"/>
        <v/>
      </c>
      <c r="V2591" s="660" t="str">
        <f t="shared" si="243"/>
        <v/>
      </c>
      <c r="W2591" s="660" t="str">
        <f t="shared" si="244"/>
        <v/>
      </c>
      <c r="X2591" s="660" t="str">
        <f t="shared" si="245"/>
        <v/>
      </c>
      <c r="Y2591" s="660" t="str">
        <f t="shared" si="246"/>
        <v/>
      </c>
    </row>
    <row r="2592" spans="1:25" ht="16" x14ac:dyDescent="0.2">
      <c r="A2592" s="679"/>
      <c r="B2592" s="679"/>
      <c r="C2592" s="679"/>
      <c r="D2592" s="679"/>
      <c r="E2592" s="665"/>
      <c r="F2592" s="665"/>
      <c r="S2592" s="660"/>
      <c r="T2592" s="660" t="str">
        <f t="shared" si="241"/>
        <v/>
      </c>
      <c r="U2592" s="660" t="str">
        <f t="shared" si="242"/>
        <v/>
      </c>
      <c r="V2592" s="660" t="str">
        <f t="shared" si="243"/>
        <v/>
      </c>
      <c r="W2592" s="660" t="str">
        <f t="shared" si="244"/>
        <v/>
      </c>
      <c r="X2592" s="660" t="str">
        <f t="shared" si="245"/>
        <v/>
      </c>
      <c r="Y2592" s="660" t="str">
        <f t="shared" si="246"/>
        <v/>
      </c>
    </row>
    <row r="2593" spans="1:25" ht="16" x14ac:dyDescent="0.2">
      <c r="A2593" s="679"/>
      <c r="B2593" s="679"/>
      <c r="C2593" s="679"/>
      <c r="D2593" s="679"/>
      <c r="E2593" s="665"/>
      <c r="F2593" s="665"/>
      <c r="S2593" s="660"/>
      <c r="T2593" s="660" t="str">
        <f t="shared" si="241"/>
        <v/>
      </c>
      <c r="U2593" s="660" t="str">
        <f t="shared" si="242"/>
        <v/>
      </c>
      <c r="V2593" s="660" t="str">
        <f t="shared" si="243"/>
        <v/>
      </c>
      <c r="W2593" s="660" t="str">
        <f t="shared" si="244"/>
        <v/>
      </c>
      <c r="X2593" s="660" t="str">
        <f t="shared" si="245"/>
        <v/>
      </c>
      <c r="Y2593" s="660" t="str">
        <f t="shared" si="246"/>
        <v/>
      </c>
    </row>
    <row r="2594" spans="1:25" ht="16" x14ac:dyDescent="0.2">
      <c r="A2594" s="679"/>
      <c r="B2594" s="679"/>
      <c r="C2594" s="679"/>
      <c r="D2594" s="679"/>
      <c r="E2594" s="665"/>
      <c r="F2594" s="665"/>
      <c r="S2594" s="660"/>
      <c r="T2594" s="660" t="str">
        <f t="shared" si="241"/>
        <v/>
      </c>
      <c r="U2594" s="660" t="str">
        <f t="shared" si="242"/>
        <v/>
      </c>
      <c r="V2594" s="660" t="str">
        <f t="shared" si="243"/>
        <v/>
      </c>
      <c r="W2594" s="660" t="str">
        <f t="shared" si="244"/>
        <v/>
      </c>
      <c r="X2594" s="660" t="str">
        <f t="shared" si="245"/>
        <v/>
      </c>
      <c r="Y2594" s="660" t="str">
        <f t="shared" si="246"/>
        <v/>
      </c>
    </row>
    <row r="2595" spans="1:25" ht="16" x14ac:dyDescent="0.2">
      <c r="A2595" s="679"/>
      <c r="B2595" s="679"/>
      <c r="C2595" s="679"/>
      <c r="D2595" s="679"/>
      <c r="E2595" s="665"/>
      <c r="F2595" s="665"/>
      <c r="S2595" s="660"/>
      <c r="T2595" s="660" t="str">
        <f t="shared" si="241"/>
        <v/>
      </c>
      <c r="U2595" s="660" t="str">
        <f t="shared" si="242"/>
        <v/>
      </c>
      <c r="V2595" s="660" t="str">
        <f t="shared" si="243"/>
        <v/>
      </c>
      <c r="W2595" s="660" t="str">
        <f t="shared" si="244"/>
        <v/>
      </c>
      <c r="X2595" s="660" t="str">
        <f t="shared" si="245"/>
        <v/>
      </c>
      <c r="Y2595" s="660" t="str">
        <f t="shared" si="246"/>
        <v/>
      </c>
    </row>
    <row r="2596" spans="1:25" ht="16" x14ac:dyDescent="0.2">
      <c r="A2596" s="679"/>
      <c r="B2596" s="679"/>
      <c r="C2596" s="679"/>
      <c r="D2596" s="679"/>
      <c r="E2596" s="665"/>
      <c r="F2596" s="665"/>
      <c r="S2596" s="660"/>
      <c r="T2596" s="660" t="str">
        <f t="shared" si="241"/>
        <v/>
      </c>
      <c r="U2596" s="660" t="str">
        <f t="shared" si="242"/>
        <v/>
      </c>
      <c r="V2596" s="660" t="str">
        <f t="shared" si="243"/>
        <v/>
      </c>
      <c r="W2596" s="660" t="str">
        <f t="shared" si="244"/>
        <v/>
      </c>
      <c r="X2596" s="660" t="str">
        <f t="shared" si="245"/>
        <v/>
      </c>
      <c r="Y2596" s="660" t="str">
        <f t="shared" si="246"/>
        <v/>
      </c>
    </row>
    <row r="2597" spans="1:25" ht="16" x14ac:dyDescent="0.2">
      <c r="A2597" s="679"/>
      <c r="B2597" s="679"/>
      <c r="C2597" s="679"/>
      <c r="D2597" s="679"/>
      <c r="E2597" s="665"/>
      <c r="F2597" s="665"/>
      <c r="S2597" s="660"/>
      <c r="T2597" s="660" t="str">
        <f t="shared" si="241"/>
        <v/>
      </c>
      <c r="U2597" s="660" t="str">
        <f t="shared" si="242"/>
        <v/>
      </c>
      <c r="V2597" s="660" t="str">
        <f t="shared" si="243"/>
        <v/>
      </c>
      <c r="W2597" s="660" t="str">
        <f t="shared" si="244"/>
        <v/>
      </c>
      <c r="X2597" s="660" t="str">
        <f t="shared" si="245"/>
        <v/>
      </c>
      <c r="Y2597" s="660" t="str">
        <f t="shared" si="246"/>
        <v/>
      </c>
    </row>
    <row r="2598" spans="1:25" ht="16" x14ac:dyDescent="0.2">
      <c r="A2598" s="679"/>
      <c r="B2598" s="679"/>
      <c r="C2598" s="679"/>
      <c r="D2598" s="679"/>
      <c r="E2598" s="665"/>
      <c r="F2598" s="665"/>
      <c r="S2598" s="660"/>
      <c r="T2598" s="660" t="str">
        <f t="shared" si="241"/>
        <v/>
      </c>
      <c r="U2598" s="660" t="str">
        <f t="shared" si="242"/>
        <v/>
      </c>
      <c r="V2598" s="660" t="str">
        <f t="shared" si="243"/>
        <v/>
      </c>
      <c r="W2598" s="660" t="str">
        <f t="shared" si="244"/>
        <v/>
      </c>
      <c r="X2598" s="660" t="str">
        <f t="shared" si="245"/>
        <v/>
      </c>
      <c r="Y2598" s="660" t="str">
        <f t="shared" si="246"/>
        <v/>
      </c>
    </row>
    <row r="2599" spans="1:25" ht="16" x14ac:dyDescent="0.2">
      <c r="A2599" s="679"/>
      <c r="B2599" s="679"/>
      <c r="C2599" s="679"/>
      <c r="D2599" s="679"/>
      <c r="E2599" s="665"/>
      <c r="F2599" s="665"/>
      <c r="S2599" s="660"/>
      <c r="T2599" s="660" t="str">
        <f t="shared" si="241"/>
        <v/>
      </c>
      <c r="U2599" s="660" t="str">
        <f t="shared" si="242"/>
        <v/>
      </c>
      <c r="V2599" s="660" t="str">
        <f t="shared" si="243"/>
        <v/>
      </c>
      <c r="W2599" s="660" t="str">
        <f t="shared" si="244"/>
        <v/>
      </c>
      <c r="X2599" s="660" t="str">
        <f t="shared" si="245"/>
        <v/>
      </c>
      <c r="Y2599" s="660" t="str">
        <f t="shared" si="246"/>
        <v/>
      </c>
    </row>
    <row r="2600" spans="1:25" ht="16" x14ac:dyDescent="0.2">
      <c r="A2600" s="679"/>
      <c r="B2600" s="679"/>
      <c r="C2600" s="679"/>
      <c r="D2600" s="679"/>
      <c r="E2600" s="665"/>
      <c r="F2600" s="665"/>
      <c r="S2600" s="660"/>
      <c r="T2600" s="660" t="str">
        <f t="shared" si="241"/>
        <v/>
      </c>
      <c r="U2600" s="660" t="str">
        <f t="shared" si="242"/>
        <v/>
      </c>
      <c r="V2600" s="660" t="str">
        <f t="shared" si="243"/>
        <v/>
      </c>
      <c r="W2600" s="660" t="str">
        <f t="shared" si="244"/>
        <v/>
      </c>
      <c r="X2600" s="660" t="str">
        <f t="shared" si="245"/>
        <v/>
      </c>
      <c r="Y2600" s="660" t="str">
        <f t="shared" si="246"/>
        <v/>
      </c>
    </row>
    <row r="2601" spans="1:25" ht="16" x14ac:dyDescent="0.2">
      <c r="A2601" s="679"/>
      <c r="B2601" s="679"/>
      <c r="C2601" s="679"/>
      <c r="D2601" s="679"/>
      <c r="E2601" s="665"/>
      <c r="F2601" s="665"/>
      <c r="S2601" s="660"/>
      <c r="T2601" s="660" t="str">
        <f t="shared" si="241"/>
        <v/>
      </c>
      <c r="U2601" s="660" t="str">
        <f t="shared" si="242"/>
        <v/>
      </c>
      <c r="V2601" s="660" t="str">
        <f t="shared" si="243"/>
        <v/>
      </c>
      <c r="W2601" s="660" t="str">
        <f t="shared" si="244"/>
        <v/>
      </c>
      <c r="X2601" s="660" t="str">
        <f t="shared" si="245"/>
        <v/>
      </c>
      <c r="Y2601" s="660" t="str">
        <f t="shared" si="246"/>
        <v/>
      </c>
    </row>
    <row r="2602" spans="1:25" ht="16" x14ac:dyDescent="0.2">
      <c r="A2602" s="679"/>
      <c r="B2602" s="679"/>
      <c r="C2602" s="679"/>
      <c r="D2602" s="679"/>
      <c r="E2602" s="665"/>
      <c r="F2602" s="665"/>
      <c r="S2602" s="660"/>
      <c r="T2602" s="660" t="str">
        <f t="shared" si="241"/>
        <v/>
      </c>
      <c r="U2602" s="660" t="str">
        <f t="shared" si="242"/>
        <v/>
      </c>
      <c r="V2602" s="660" t="str">
        <f t="shared" si="243"/>
        <v/>
      </c>
      <c r="W2602" s="660" t="str">
        <f t="shared" si="244"/>
        <v/>
      </c>
      <c r="X2602" s="660" t="str">
        <f t="shared" si="245"/>
        <v/>
      </c>
      <c r="Y2602" s="660" t="str">
        <f t="shared" si="246"/>
        <v/>
      </c>
    </row>
    <row r="2603" spans="1:25" ht="16" x14ac:dyDescent="0.2">
      <c r="A2603" s="679"/>
      <c r="B2603" s="679"/>
      <c r="C2603" s="679"/>
      <c r="D2603" s="679"/>
      <c r="E2603" s="665"/>
      <c r="F2603" s="665"/>
      <c r="S2603" s="660"/>
      <c r="T2603" s="660" t="str">
        <f t="shared" si="241"/>
        <v/>
      </c>
      <c r="U2603" s="660" t="str">
        <f t="shared" si="242"/>
        <v/>
      </c>
      <c r="V2603" s="660" t="str">
        <f t="shared" si="243"/>
        <v/>
      </c>
      <c r="W2603" s="660" t="str">
        <f t="shared" si="244"/>
        <v/>
      </c>
      <c r="X2603" s="660" t="str">
        <f t="shared" si="245"/>
        <v/>
      </c>
      <c r="Y2603" s="660" t="str">
        <f t="shared" si="246"/>
        <v/>
      </c>
    </row>
    <row r="2604" spans="1:25" ht="16" x14ac:dyDescent="0.2">
      <c r="A2604" s="679"/>
      <c r="B2604" s="679"/>
      <c r="C2604" s="679"/>
      <c r="D2604" s="679"/>
      <c r="E2604" s="665"/>
      <c r="F2604" s="665"/>
      <c r="S2604" s="660"/>
      <c r="T2604" s="660" t="str">
        <f t="shared" si="241"/>
        <v/>
      </c>
      <c r="U2604" s="660" t="str">
        <f t="shared" si="242"/>
        <v/>
      </c>
      <c r="V2604" s="660" t="str">
        <f t="shared" si="243"/>
        <v/>
      </c>
      <c r="W2604" s="660" t="str">
        <f t="shared" si="244"/>
        <v/>
      </c>
      <c r="X2604" s="660" t="str">
        <f t="shared" si="245"/>
        <v/>
      </c>
      <c r="Y2604" s="660" t="str">
        <f t="shared" si="246"/>
        <v/>
      </c>
    </row>
    <row r="2605" spans="1:25" ht="16" x14ac:dyDescent="0.2">
      <c r="A2605" s="679"/>
      <c r="B2605" s="679"/>
      <c r="C2605" s="679"/>
      <c r="D2605" s="679"/>
      <c r="E2605" s="665"/>
      <c r="F2605" s="665"/>
      <c r="S2605" s="660"/>
      <c r="T2605" s="660" t="str">
        <f t="shared" si="241"/>
        <v/>
      </c>
      <c r="U2605" s="660" t="str">
        <f t="shared" si="242"/>
        <v/>
      </c>
      <c r="V2605" s="660" t="str">
        <f t="shared" si="243"/>
        <v/>
      </c>
      <c r="W2605" s="660" t="str">
        <f t="shared" si="244"/>
        <v/>
      </c>
      <c r="X2605" s="660" t="str">
        <f t="shared" si="245"/>
        <v/>
      </c>
      <c r="Y2605" s="660" t="str">
        <f t="shared" si="246"/>
        <v/>
      </c>
    </row>
    <row r="2606" spans="1:25" ht="16" x14ac:dyDescent="0.2">
      <c r="A2606" s="679"/>
      <c r="B2606" s="679"/>
      <c r="C2606" s="679"/>
      <c r="D2606" s="679"/>
      <c r="E2606" s="665"/>
      <c r="F2606" s="665"/>
      <c r="S2606" s="660"/>
      <c r="T2606" s="660" t="str">
        <f t="shared" si="241"/>
        <v/>
      </c>
      <c r="U2606" s="660" t="str">
        <f t="shared" si="242"/>
        <v/>
      </c>
      <c r="V2606" s="660" t="str">
        <f t="shared" si="243"/>
        <v/>
      </c>
      <c r="W2606" s="660" t="str">
        <f t="shared" si="244"/>
        <v/>
      </c>
      <c r="X2606" s="660" t="str">
        <f t="shared" si="245"/>
        <v/>
      </c>
      <c r="Y2606" s="660" t="str">
        <f t="shared" si="246"/>
        <v/>
      </c>
    </row>
    <row r="2607" spans="1:25" ht="16" x14ac:dyDescent="0.2">
      <c r="A2607" s="679"/>
      <c r="B2607" s="679"/>
      <c r="C2607" s="679"/>
      <c r="D2607" s="679"/>
      <c r="E2607" s="665"/>
      <c r="F2607" s="665"/>
      <c r="S2607" s="660"/>
      <c r="T2607" s="660" t="str">
        <f t="shared" si="241"/>
        <v/>
      </c>
      <c r="U2607" s="660" t="str">
        <f t="shared" si="242"/>
        <v/>
      </c>
      <c r="V2607" s="660" t="str">
        <f t="shared" si="243"/>
        <v/>
      </c>
      <c r="W2607" s="660" t="str">
        <f t="shared" si="244"/>
        <v/>
      </c>
      <c r="X2607" s="660" t="str">
        <f t="shared" si="245"/>
        <v/>
      </c>
      <c r="Y2607" s="660" t="str">
        <f t="shared" si="246"/>
        <v/>
      </c>
    </row>
    <row r="2608" spans="1:25" ht="16" x14ac:dyDescent="0.2">
      <c r="A2608" s="679"/>
      <c r="B2608" s="679"/>
      <c r="C2608" s="679"/>
      <c r="D2608" s="679"/>
      <c r="E2608" s="665"/>
      <c r="F2608" s="665"/>
      <c r="S2608" s="660"/>
      <c r="T2608" s="660" t="str">
        <f t="shared" si="241"/>
        <v/>
      </c>
      <c r="U2608" s="660" t="str">
        <f t="shared" si="242"/>
        <v/>
      </c>
      <c r="V2608" s="660" t="str">
        <f t="shared" si="243"/>
        <v/>
      </c>
      <c r="W2608" s="660" t="str">
        <f t="shared" si="244"/>
        <v/>
      </c>
      <c r="X2608" s="660" t="str">
        <f t="shared" si="245"/>
        <v/>
      </c>
      <c r="Y2608" s="660" t="str">
        <f t="shared" si="246"/>
        <v/>
      </c>
    </row>
    <row r="2609" spans="1:25" ht="16" x14ac:dyDescent="0.2">
      <c r="A2609" s="679"/>
      <c r="B2609" s="679"/>
      <c r="C2609" s="679"/>
      <c r="D2609" s="679"/>
      <c r="E2609" s="665"/>
      <c r="F2609" s="665"/>
      <c r="S2609" s="660"/>
      <c r="T2609" s="660" t="str">
        <f t="shared" si="241"/>
        <v/>
      </c>
      <c r="U2609" s="660" t="str">
        <f t="shared" si="242"/>
        <v/>
      </c>
      <c r="V2609" s="660" t="str">
        <f t="shared" si="243"/>
        <v/>
      </c>
      <c r="W2609" s="660" t="str">
        <f t="shared" si="244"/>
        <v/>
      </c>
      <c r="X2609" s="660" t="str">
        <f t="shared" si="245"/>
        <v/>
      </c>
      <c r="Y2609" s="660" t="str">
        <f t="shared" si="246"/>
        <v/>
      </c>
    </row>
    <row r="2610" spans="1:25" ht="16" x14ac:dyDescent="0.2">
      <c r="A2610" s="679"/>
      <c r="B2610" s="679"/>
      <c r="C2610" s="679"/>
      <c r="D2610" s="679"/>
      <c r="E2610" s="665"/>
      <c r="F2610" s="665"/>
      <c r="S2610" s="660"/>
      <c r="T2610" s="660" t="str">
        <f t="shared" si="241"/>
        <v/>
      </c>
      <c r="U2610" s="660" t="str">
        <f t="shared" si="242"/>
        <v/>
      </c>
      <c r="V2610" s="660" t="str">
        <f t="shared" si="243"/>
        <v/>
      </c>
      <c r="W2610" s="660" t="str">
        <f t="shared" si="244"/>
        <v/>
      </c>
      <c r="X2610" s="660" t="str">
        <f t="shared" si="245"/>
        <v/>
      </c>
      <c r="Y2610" s="660" t="str">
        <f t="shared" si="246"/>
        <v/>
      </c>
    </row>
    <row r="2611" spans="1:25" ht="16" x14ac:dyDescent="0.2">
      <c r="A2611" s="679"/>
      <c r="B2611" s="679"/>
      <c r="C2611" s="679"/>
      <c r="D2611" s="679"/>
      <c r="E2611" s="665"/>
      <c r="F2611" s="665"/>
      <c r="S2611" s="660"/>
      <c r="T2611" s="660" t="str">
        <f t="shared" si="241"/>
        <v/>
      </c>
      <c r="U2611" s="660" t="str">
        <f t="shared" si="242"/>
        <v/>
      </c>
      <c r="V2611" s="660" t="str">
        <f t="shared" si="243"/>
        <v/>
      </c>
      <c r="W2611" s="660" t="str">
        <f t="shared" si="244"/>
        <v/>
      </c>
      <c r="X2611" s="660" t="str">
        <f t="shared" si="245"/>
        <v/>
      </c>
      <c r="Y2611" s="660" t="str">
        <f t="shared" si="246"/>
        <v/>
      </c>
    </row>
    <row r="2612" spans="1:25" ht="16" x14ac:dyDescent="0.2">
      <c r="A2612" s="679"/>
      <c r="B2612" s="679"/>
      <c r="C2612" s="679"/>
      <c r="D2612" s="679"/>
      <c r="E2612" s="665"/>
      <c r="F2612" s="665"/>
      <c r="S2612" s="660"/>
      <c r="T2612" s="660" t="str">
        <f t="shared" si="241"/>
        <v/>
      </c>
      <c r="U2612" s="660" t="str">
        <f t="shared" si="242"/>
        <v/>
      </c>
      <c r="V2612" s="660" t="str">
        <f t="shared" si="243"/>
        <v/>
      </c>
      <c r="W2612" s="660" t="str">
        <f t="shared" si="244"/>
        <v/>
      </c>
      <c r="X2612" s="660" t="str">
        <f t="shared" si="245"/>
        <v/>
      </c>
      <c r="Y2612" s="660" t="str">
        <f t="shared" si="246"/>
        <v/>
      </c>
    </row>
    <row r="2613" spans="1:25" ht="16" x14ac:dyDescent="0.2">
      <c r="A2613" s="679"/>
      <c r="B2613" s="679"/>
      <c r="C2613" s="679"/>
      <c r="D2613" s="679"/>
      <c r="E2613" s="665"/>
      <c r="F2613" s="665"/>
      <c r="S2613" s="660"/>
      <c r="T2613" s="660" t="str">
        <f t="shared" si="241"/>
        <v/>
      </c>
      <c r="U2613" s="660" t="str">
        <f t="shared" si="242"/>
        <v/>
      </c>
      <c r="V2613" s="660" t="str">
        <f t="shared" si="243"/>
        <v/>
      </c>
      <c r="W2613" s="660" t="str">
        <f t="shared" si="244"/>
        <v/>
      </c>
      <c r="X2613" s="660" t="str">
        <f t="shared" si="245"/>
        <v/>
      </c>
      <c r="Y2613" s="660" t="str">
        <f t="shared" si="246"/>
        <v/>
      </c>
    </row>
    <row r="2614" spans="1:25" ht="16" x14ac:dyDescent="0.2">
      <c r="A2614" s="679"/>
      <c r="B2614" s="679"/>
      <c r="C2614" s="679"/>
      <c r="D2614" s="679"/>
      <c r="E2614" s="665"/>
      <c r="F2614" s="665"/>
      <c r="S2614" s="660"/>
      <c r="T2614" s="660" t="str">
        <f t="shared" si="241"/>
        <v/>
      </c>
      <c r="U2614" s="660" t="str">
        <f t="shared" si="242"/>
        <v/>
      </c>
      <c r="V2614" s="660" t="str">
        <f t="shared" si="243"/>
        <v/>
      </c>
      <c r="W2614" s="660" t="str">
        <f t="shared" si="244"/>
        <v/>
      </c>
      <c r="X2614" s="660" t="str">
        <f t="shared" si="245"/>
        <v/>
      </c>
      <c r="Y2614" s="660" t="str">
        <f t="shared" si="246"/>
        <v/>
      </c>
    </row>
    <row r="2615" spans="1:25" ht="16" x14ac:dyDescent="0.2">
      <c r="A2615" s="679"/>
      <c r="B2615" s="679"/>
      <c r="C2615" s="679"/>
      <c r="D2615" s="679"/>
      <c r="E2615" s="665"/>
      <c r="F2615" s="665"/>
      <c r="S2615" s="660"/>
      <c r="T2615" s="660" t="str">
        <f t="shared" si="241"/>
        <v/>
      </c>
      <c r="U2615" s="660" t="str">
        <f t="shared" si="242"/>
        <v/>
      </c>
      <c r="V2615" s="660" t="str">
        <f t="shared" si="243"/>
        <v/>
      </c>
      <c r="W2615" s="660" t="str">
        <f t="shared" si="244"/>
        <v/>
      </c>
      <c r="X2615" s="660" t="str">
        <f t="shared" si="245"/>
        <v/>
      </c>
      <c r="Y2615" s="660" t="str">
        <f t="shared" si="246"/>
        <v/>
      </c>
    </row>
    <row r="2616" spans="1:25" ht="16" x14ac:dyDescent="0.2">
      <c r="A2616" s="679"/>
      <c r="B2616" s="679"/>
      <c r="C2616" s="679"/>
      <c r="D2616" s="679"/>
      <c r="E2616" s="665"/>
      <c r="F2616" s="665"/>
      <c r="S2616" s="660"/>
      <c r="T2616" s="660" t="str">
        <f t="shared" si="241"/>
        <v/>
      </c>
      <c r="U2616" s="660" t="str">
        <f t="shared" si="242"/>
        <v/>
      </c>
      <c r="V2616" s="660" t="str">
        <f t="shared" si="243"/>
        <v/>
      </c>
      <c r="W2616" s="660" t="str">
        <f t="shared" si="244"/>
        <v/>
      </c>
      <c r="X2616" s="660" t="str">
        <f t="shared" si="245"/>
        <v/>
      </c>
      <c r="Y2616" s="660" t="str">
        <f t="shared" si="246"/>
        <v/>
      </c>
    </row>
    <row r="2617" spans="1:25" ht="16" x14ac:dyDescent="0.2">
      <c r="A2617" s="679"/>
      <c r="B2617" s="679"/>
      <c r="C2617" s="679"/>
      <c r="D2617" s="679"/>
      <c r="E2617" s="665"/>
      <c r="F2617" s="665"/>
      <c r="S2617" s="660"/>
      <c r="T2617" s="660" t="str">
        <f t="shared" si="241"/>
        <v/>
      </c>
      <c r="U2617" s="660" t="str">
        <f t="shared" si="242"/>
        <v/>
      </c>
      <c r="V2617" s="660" t="str">
        <f t="shared" si="243"/>
        <v/>
      </c>
      <c r="W2617" s="660" t="str">
        <f t="shared" si="244"/>
        <v/>
      </c>
      <c r="X2617" s="660" t="str">
        <f t="shared" si="245"/>
        <v/>
      </c>
      <c r="Y2617" s="660" t="str">
        <f t="shared" si="246"/>
        <v/>
      </c>
    </row>
    <row r="2618" spans="1:25" ht="16" x14ac:dyDescent="0.2">
      <c r="A2618" s="679"/>
      <c r="B2618" s="679"/>
      <c r="C2618" s="679"/>
      <c r="D2618" s="679"/>
      <c r="E2618" s="665"/>
      <c r="F2618" s="665"/>
      <c r="S2618" s="660"/>
      <c r="T2618" s="660" t="str">
        <f t="shared" si="241"/>
        <v/>
      </c>
      <c r="U2618" s="660" t="str">
        <f t="shared" si="242"/>
        <v/>
      </c>
      <c r="V2618" s="660" t="str">
        <f t="shared" si="243"/>
        <v/>
      </c>
      <c r="W2618" s="660" t="str">
        <f t="shared" si="244"/>
        <v/>
      </c>
      <c r="X2618" s="660" t="str">
        <f t="shared" si="245"/>
        <v/>
      </c>
      <c r="Y2618" s="660" t="str">
        <f t="shared" si="246"/>
        <v/>
      </c>
    </row>
    <row r="2619" spans="1:25" ht="16" x14ac:dyDescent="0.2">
      <c r="A2619" s="679"/>
      <c r="B2619" s="679"/>
      <c r="C2619" s="679"/>
      <c r="D2619" s="679"/>
      <c r="E2619" s="665"/>
      <c r="F2619" s="665"/>
      <c r="S2619" s="660"/>
      <c r="T2619" s="660" t="str">
        <f t="shared" si="241"/>
        <v/>
      </c>
      <c r="U2619" s="660" t="str">
        <f t="shared" si="242"/>
        <v/>
      </c>
      <c r="V2619" s="660" t="str">
        <f t="shared" si="243"/>
        <v/>
      </c>
      <c r="W2619" s="660" t="str">
        <f t="shared" si="244"/>
        <v/>
      </c>
      <c r="X2619" s="660" t="str">
        <f t="shared" si="245"/>
        <v/>
      </c>
      <c r="Y2619" s="660" t="str">
        <f t="shared" si="246"/>
        <v/>
      </c>
    </row>
    <row r="2620" spans="1:25" ht="16" x14ac:dyDescent="0.2">
      <c r="A2620" s="679"/>
      <c r="B2620" s="679"/>
      <c r="C2620" s="679"/>
      <c r="D2620" s="679"/>
      <c r="E2620" s="665"/>
      <c r="F2620" s="665"/>
      <c r="S2620" s="660"/>
      <c r="T2620" s="660" t="str">
        <f t="shared" si="241"/>
        <v/>
      </c>
      <c r="U2620" s="660" t="str">
        <f t="shared" si="242"/>
        <v/>
      </c>
      <c r="V2620" s="660" t="str">
        <f t="shared" si="243"/>
        <v/>
      </c>
      <c r="W2620" s="660" t="str">
        <f t="shared" si="244"/>
        <v/>
      </c>
      <c r="X2620" s="660" t="str">
        <f t="shared" si="245"/>
        <v/>
      </c>
      <c r="Y2620" s="660" t="str">
        <f t="shared" si="246"/>
        <v/>
      </c>
    </row>
    <row r="2621" spans="1:25" ht="16" x14ac:dyDescent="0.2">
      <c r="A2621" s="679"/>
      <c r="B2621" s="679"/>
      <c r="C2621" s="679"/>
      <c r="D2621" s="679"/>
      <c r="E2621" s="665"/>
      <c r="F2621" s="665"/>
      <c r="S2621" s="660"/>
      <c r="T2621" s="660" t="str">
        <f t="shared" si="241"/>
        <v/>
      </c>
      <c r="U2621" s="660" t="str">
        <f t="shared" si="242"/>
        <v/>
      </c>
      <c r="V2621" s="660" t="str">
        <f t="shared" si="243"/>
        <v/>
      </c>
      <c r="W2621" s="660" t="str">
        <f t="shared" si="244"/>
        <v/>
      </c>
      <c r="X2621" s="660" t="str">
        <f t="shared" si="245"/>
        <v/>
      </c>
      <c r="Y2621" s="660" t="str">
        <f t="shared" si="246"/>
        <v/>
      </c>
    </row>
    <row r="2622" spans="1:25" ht="16" x14ac:dyDescent="0.2">
      <c r="A2622" s="679"/>
      <c r="B2622" s="679"/>
      <c r="C2622" s="679"/>
      <c r="D2622" s="679"/>
      <c r="E2622" s="665"/>
      <c r="F2622" s="665"/>
      <c r="S2622" s="660"/>
      <c r="T2622" s="660" t="str">
        <f t="shared" si="241"/>
        <v/>
      </c>
      <c r="U2622" s="660" t="str">
        <f t="shared" si="242"/>
        <v/>
      </c>
      <c r="V2622" s="660" t="str">
        <f t="shared" si="243"/>
        <v/>
      </c>
      <c r="W2622" s="660" t="str">
        <f t="shared" si="244"/>
        <v/>
      </c>
      <c r="X2622" s="660" t="str">
        <f t="shared" si="245"/>
        <v/>
      </c>
      <c r="Y2622" s="660" t="str">
        <f t="shared" si="246"/>
        <v/>
      </c>
    </row>
    <row r="2623" spans="1:25" ht="16" x14ac:dyDescent="0.2">
      <c r="A2623" s="679"/>
      <c r="B2623" s="679"/>
      <c r="C2623" s="679"/>
      <c r="D2623" s="679"/>
      <c r="E2623" s="665"/>
      <c r="F2623" s="665"/>
      <c r="S2623" s="660"/>
      <c r="T2623" s="660" t="str">
        <f t="shared" si="241"/>
        <v/>
      </c>
      <c r="U2623" s="660" t="str">
        <f t="shared" si="242"/>
        <v/>
      </c>
      <c r="V2623" s="660" t="str">
        <f t="shared" si="243"/>
        <v/>
      </c>
      <c r="W2623" s="660" t="str">
        <f t="shared" si="244"/>
        <v/>
      </c>
      <c r="X2623" s="660" t="str">
        <f t="shared" si="245"/>
        <v/>
      </c>
      <c r="Y2623" s="660" t="str">
        <f t="shared" si="246"/>
        <v/>
      </c>
    </row>
    <row r="2624" spans="1:25" ht="16" x14ac:dyDescent="0.2">
      <c r="A2624" s="679"/>
      <c r="B2624" s="679"/>
      <c r="C2624" s="679"/>
      <c r="D2624" s="679"/>
      <c r="E2624" s="665"/>
      <c r="F2624" s="665"/>
      <c r="S2624" s="660"/>
      <c r="T2624" s="660" t="str">
        <f t="shared" si="241"/>
        <v/>
      </c>
      <c r="U2624" s="660" t="str">
        <f t="shared" si="242"/>
        <v/>
      </c>
      <c r="V2624" s="660" t="str">
        <f t="shared" si="243"/>
        <v/>
      </c>
      <c r="W2624" s="660" t="str">
        <f t="shared" si="244"/>
        <v/>
      </c>
      <c r="X2624" s="660" t="str">
        <f t="shared" si="245"/>
        <v/>
      </c>
      <c r="Y2624" s="660" t="str">
        <f t="shared" si="246"/>
        <v/>
      </c>
    </row>
    <row r="2625" spans="1:25" ht="16" x14ac:dyDescent="0.2">
      <c r="A2625" s="679"/>
      <c r="B2625" s="679"/>
      <c r="C2625" s="679"/>
      <c r="D2625" s="679"/>
      <c r="E2625" s="665"/>
      <c r="F2625" s="665"/>
      <c r="S2625" s="660"/>
      <c r="T2625" s="660" t="str">
        <f t="shared" si="241"/>
        <v/>
      </c>
      <c r="U2625" s="660" t="str">
        <f t="shared" si="242"/>
        <v/>
      </c>
      <c r="V2625" s="660" t="str">
        <f t="shared" si="243"/>
        <v/>
      </c>
      <c r="W2625" s="660" t="str">
        <f t="shared" si="244"/>
        <v/>
      </c>
      <c r="X2625" s="660" t="str">
        <f t="shared" si="245"/>
        <v/>
      </c>
      <c r="Y2625" s="660" t="str">
        <f t="shared" si="246"/>
        <v/>
      </c>
    </row>
    <row r="2626" spans="1:25" ht="16" x14ac:dyDescent="0.2">
      <c r="A2626" s="679"/>
      <c r="B2626" s="679"/>
      <c r="C2626" s="679"/>
      <c r="D2626" s="679"/>
      <c r="E2626" s="665"/>
      <c r="F2626" s="665"/>
      <c r="S2626" s="660"/>
      <c r="T2626" s="660" t="str">
        <f t="shared" si="241"/>
        <v/>
      </c>
      <c r="U2626" s="660" t="str">
        <f t="shared" si="242"/>
        <v/>
      </c>
      <c r="V2626" s="660" t="str">
        <f t="shared" si="243"/>
        <v/>
      </c>
      <c r="W2626" s="660" t="str">
        <f t="shared" si="244"/>
        <v/>
      </c>
      <c r="X2626" s="660" t="str">
        <f t="shared" si="245"/>
        <v/>
      </c>
      <c r="Y2626" s="660" t="str">
        <f t="shared" si="246"/>
        <v/>
      </c>
    </row>
    <row r="2627" spans="1:25" ht="16" x14ac:dyDescent="0.2">
      <c r="A2627" s="679"/>
      <c r="B2627" s="679"/>
      <c r="C2627" s="679"/>
      <c r="D2627" s="679"/>
      <c r="E2627" s="665"/>
      <c r="F2627" s="665"/>
      <c r="S2627" s="660"/>
      <c r="T2627" s="660" t="str">
        <f t="shared" si="241"/>
        <v/>
      </c>
      <c r="U2627" s="660" t="str">
        <f t="shared" si="242"/>
        <v/>
      </c>
      <c r="V2627" s="660" t="str">
        <f t="shared" si="243"/>
        <v/>
      </c>
      <c r="W2627" s="660" t="str">
        <f t="shared" si="244"/>
        <v/>
      </c>
      <c r="X2627" s="660" t="str">
        <f t="shared" si="245"/>
        <v/>
      </c>
      <c r="Y2627" s="660" t="str">
        <f t="shared" si="246"/>
        <v/>
      </c>
    </row>
    <row r="2628" spans="1:25" ht="16" x14ac:dyDescent="0.2">
      <c r="A2628" s="679"/>
      <c r="B2628" s="679"/>
      <c r="C2628" s="679"/>
      <c r="D2628" s="679"/>
      <c r="E2628" s="665"/>
      <c r="F2628" s="665"/>
      <c r="S2628" s="660"/>
      <c r="T2628" s="660" t="str">
        <f t="shared" ref="T2628:T2691" si="247">IF(LEN($A2628)&gt;=2,LEFT($A2628,6),"")</f>
        <v/>
      </c>
      <c r="U2628" s="660" t="str">
        <f t="shared" ref="U2628:U2691" si="248">IF(LEN($A2628)&gt;=2,LEFT($A2628,5),"")</f>
        <v/>
      </c>
      <c r="V2628" s="660" t="str">
        <f t="shared" ref="V2628:V2691" si="249">IF(LEN($A2628)&gt;=2,LEFT($A2628,4),"")</f>
        <v/>
      </c>
      <c r="W2628" s="660" t="str">
        <f t="shared" ref="W2628:W2691" si="250">IF(LEN($A2628)&gt;=2,LEFT($A2628,3),"")</f>
        <v/>
      </c>
      <c r="X2628" s="660" t="str">
        <f t="shared" ref="X2628:X2691" si="251">IF(LEN($A2628)&gt;=2,LEFT($A2628,2),"")</f>
        <v/>
      </c>
      <c r="Y2628" s="660" t="str">
        <f t="shared" ref="Y2628:Y2691" si="252">IF(LEN($A2628)&gt;=2,LEFT($A2628,1),"")</f>
        <v/>
      </c>
    </row>
    <row r="2629" spans="1:25" ht="16" x14ac:dyDescent="0.2">
      <c r="A2629" s="679"/>
      <c r="B2629" s="679"/>
      <c r="C2629" s="679"/>
      <c r="D2629" s="679"/>
      <c r="E2629" s="665"/>
      <c r="F2629" s="665"/>
      <c r="S2629" s="660"/>
      <c r="T2629" s="660" t="str">
        <f t="shared" si="247"/>
        <v/>
      </c>
      <c r="U2629" s="660" t="str">
        <f t="shared" si="248"/>
        <v/>
      </c>
      <c r="V2629" s="660" t="str">
        <f t="shared" si="249"/>
        <v/>
      </c>
      <c r="W2629" s="660" t="str">
        <f t="shared" si="250"/>
        <v/>
      </c>
      <c r="X2629" s="660" t="str">
        <f t="shared" si="251"/>
        <v/>
      </c>
      <c r="Y2629" s="660" t="str">
        <f t="shared" si="252"/>
        <v/>
      </c>
    </row>
    <row r="2630" spans="1:25" ht="16" x14ac:dyDescent="0.2">
      <c r="A2630" s="679"/>
      <c r="B2630" s="679"/>
      <c r="C2630" s="679"/>
      <c r="D2630" s="679"/>
      <c r="E2630" s="665"/>
      <c r="F2630" s="665"/>
      <c r="S2630" s="660"/>
      <c r="T2630" s="660" t="str">
        <f t="shared" si="247"/>
        <v/>
      </c>
      <c r="U2630" s="660" t="str">
        <f t="shared" si="248"/>
        <v/>
      </c>
      <c r="V2630" s="660" t="str">
        <f t="shared" si="249"/>
        <v/>
      </c>
      <c r="W2630" s="660" t="str">
        <f t="shared" si="250"/>
        <v/>
      </c>
      <c r="X2630" s="660" t="str">
        <f t="shared" si="251"/>
        <v/>
      </c>
      <c r="Y2630" s="660" t="str">
        <f t="shared" si="252"/>
        <v/>
      </c>
    </row>
    <row r="2631" spans="1:25" ht="16" x14ac:dyDescent="0.2">
      <c r="A2631" s="679"/>
      <c r="B2631" s="679"/>
      <c r="C2631" s="679"/>
      <c r="D2631" s="679"/>
      <c r="E2631" s="665"/>
      <c r="F2631" s="665"/>
      <c r="S2631" s="660"/>
      <c r="T2631" s="660" t="str">
        <f t="shared" si="247"/>
        <v/>
      </c>
      <c r="U2631" s="660" t="str">
        <f t="shared" si="248"/>
        <v/>
      </c>
      <c r="V2631" s="660" t="str">
        <f t="shared" si="249"/>
        <v/>
      </c>
      <c r="W2631" s="660" t="str">
        <f t="shared" si="250"/>
        <v/>
      </c>
      <c r="X2631" s="660" t="str">
        <f t="shared" si="251"/>
        <v/>
      </c>
      <c r="Y2631" s="660" t="str">
        <f t="shared" si="252"/>
        <v/>
      </c>
    </row>
    <row r="2632" spans="1:25" ht="16" x14ac:dyDescent="0.2">
      <c r="A2632" s="679"/>
      <c r="B2632" s="679"/>
      <c r="C2632" s="679"/>
      <c r="D2632" s="679"/>
      <c r="E2632" s="665"/>
      <c r="F2632" s="665"/>
      <c r="S2632" s="660"/>
      <c r="T2632" s="660" t="str">
        <f t="shared" si="247"/>
        <v/>
      </c>
      <c r="U2632" s="660" t="str">
        <f t="shared" si="248"/>
        <v/>
      </c>
      <c r="V2632" s="660" t="str">
        <f t="shared" si="249"/>
        <v/>
      </c>
      <c r="W2632" s="660" t="str">
        <f t="shared" si="250"/>
        <v/>
      </c>
      <c r="X2632" s="660" t="str">
        <f t="shared" si="251"/>
        <v/>
      </c>
      <c r="Y2632" s="660" t="str">
        <f t="shared" si="252"/>
        <v/>
      </c>
    </row>
    <row r="2633" spans="1:25" ht="16" x14ac:dyDescent="0.2">
      <c r="A2633" s="679"/>
      <c r="B2633" s="679"/>
      <c r="C2633" s="679"/>
      <c r="D2633" s="679"/>
      <c r="E2633" s="665"/>
      <c r="F2633" s="665"/>
      <c r="S2633" s="660"/>
      <c r="T2633" s="660" t="str">
        <f t="shared" si="247"/>
        <v/>
      </c>
      <c r="U2633" s="660" t="str">
        <f t="shared" si="248"/>
        <v/>
      </c>
      <c r="V2633" s="660" t="str">
        <f t="shared" si="249"/>
        <v/>
      </c>
      <c r="W2633" s="660" t="str">
        <f t="shared" si="250"/>
        <v/>
      </c>
      <c r="X2633" s="660" t="str">
        <f t="shared" si="251"/>
        <v/>
      </c>
      <c r="Y2633" s="660" t="str">
        <f t="shared" si="252"/>
        <v/>
      </c>
    </row>
    <row r="2634" spans="1:25" ht="16" x14ac:dyDescent="0.2">
      <c r="A2634" s="679"/>
      <c r="B2634" s="679"/>
      <c r="C2634" s="679"/>
      <c r="D2634" s="679"/>
      <c r="E2634" s="665"/>
      <c r="F2634" s="665"/>
      <c r="S2634" s="660"/>
      <c r="T2634" s="660" t="str">
        <f t="shared" si="247"/>
        <v/>
      </c>
      <c r="U2634" s="660" t="str">
        <f t="shared" si="248"/>
        <v/>
      </c>
      <c r="V2634" s="660" t="str">
        <f t="shared" si="249"/>
        <v/>
      </c>
      <c r="W2634" s="660" t="str">
        <f t="shared" si="250"/>
        <v/>
      </c>
      <c r="X2634" s="660" t="str">
        <f t="shared" si="251"/>
        <v/>
      </c>
      <c r="Y2634" s="660" t="str">
        <f t="shared" si="252"/>
        <v/>
      </c>
    </row>
    <row r="2635" spans="1:25" ht="16" x14ac:dyDescent="0.2">
      <c r="A2635" s="679"/>
      <c r="B2635" s="679"/>
      <c r="C2635" s="679"/>
      <c r="D2635" s="679"/>
      <c r="E2635" s="665"/>
      <c r="F2635" s="665"/>
      <c r="S2635" s="660"/>
      <c r="T2635" s="660" t="str">
        <f t="shared" si="247"/>
        <v/>
      </c>
      <c r="U2635" s="660" t="str">
        <f t="shared" si="248"/>
        <v/>
      </c>
      <c r="V2635" s="660" t="str">
        <f t="shared" si="249"/>
        <v/>
      </c>
      <c r="W2635" s="660" t="str">
        <f t="shared" si="250"/>
        <v/>
      </c>
      <c r="X2635" s="660" t="str">
        <f t="shared" si="251"/>
        <v/>
      </c>
      <c r="Y2635" s="660" t="str">
        <f t="shared" si="252"/>
        <v/>
      </c>
    </row>
    <row r="2636" spans="1:25" ht="16" x14ac:dyDescent="0.2">
      <c r="A2636" s="679"/>
      <c r="B2636" s="679"/>
      <c r="C2636" s="679"/>
      <c r="D2636" s="679"/>
      <c r="E2636" s="665"/>
      <c r="F2636" s="665"/>
      <c r="S2636" s="660"/>
      <c r="T2636" s="660" t="str">
        <f t="shared" si="247"/>
        <v/>
      </c>
      <c r="U2636" s="660" t="str">
        <f t="shared" si="248"/>
        <v/>
      </c>
      <c r="V2636" s="660" t="str">
        <f t="shared" si="249"/>
        <v/>
      </c>
      <c r="W2636" s="660" t="str">
        <f t="shared" si="250"/>
        <v/>
      </c>
      <c r="X2636" s="660" t="str">
        <f t="shared" si="251"/>
        <v/>
      </c>
      <c r="Y2636" s="660" t="str">
        <f t="shared" si="252"/>
        <v/>
      </c>
    </row>
    <row r="2637" spans="1:25" ht="16" x14ac:dyDescent="0.2">
      <c r="A2637" s="679"/>
      <c r="B2637" s="679"/>
      <c r="C2637" s="679"/>
      <c r="D2637" s="679"/>
      <c r="E2637" s="665"/>
      <c r="F2637" s="665"/>
      <c r="S2637" s="660"/>
      <c r="T2637" s="660" t="str">
        <f t="shared" si="247"/>
        <v/>
      </c>
      <c r="U2637" s="660" t="str">
        <f t="shared" si="248"/>
        <v/>
      </c>
      <c r="V2637" s="660" t="str">
        <f t="shared" si="249"/>
        <v/>
      </c>
      <c r="W2637" s="660" t="str">
        <f t="shared" si="250"/>
        <v/>
      </c>
      <c r="X2637" s="660" t="str">
        <f t="shared" si="251"/>
        <v/>
      </c>
      <c r="Y2637" s="660" t="str">
        <f t="shared" si="252"/>
        <v/>
      </c>
    </row>
    <row r="2638" spans="1:25" ht="16" x14ac:dyDescent="0.2">
      <c r="A2638" s="679"/>
      <c r="B2638" s="679"/>
      <c r="C2638" s="679"/>
      <c r="D2638" s="679"/>
      <c r="E2638" s="665"/>
      <c r="F2638" s="665"/>
      <c r="S2638" s="660"/>
      <c r="T2638" s="660" t="str">
        <f t="shared" si="247"/>
        <v/>
      </c>
      <c r="U2638" s="660" t="str">
        <f t="shared" si="248"/>
        <v/>
      </c>
      <c r="V2638" s="660" t="str">
        <f t="shared" si="249"/>
        <v/>
      </c>
      <c r="W2638" s="660" t="str">
        <f t="shared" si="250"/>
        <v/>
      </c>
      <c r="X2638" s="660" t="str">
        <f t="shared" si="251"/>
        <v/>
      </c>
      <c r="Y2638" s="660" t="str">
        <f t="shared" si="252"/>
        <v/>
      </c>
    </row>
    <row r="2639" spans="1:25" ht="16" x14ac:dyDescent="0.2">
      <c r="A2639" s="679"/>
      <c r="B2639" s="679"/>
      <c r="C2639" s="679"/>
      <c r="D2639" s="679"/>
      <c r="E2639" s="665"/>
      <c r="F2639" s="665"/>
      <c r="S2639" s="660"/>
      <c r="T2639" s="660" t="str">
        <f t="shared" si="247"/>
        <v/>
      </c>
      <c r="U2639" s="660" t="str">
        <f t="shared" si="248"/>
        <v/>
      </c>
      <c r="V2639" s="660" t="str">
        <f t="shared" si="249"/>
        <v/>
      </c>
      <c r="W2639" s="660" t="str">
        <f t="shared" si="250"/>
        <v/>
      </c>
      <c r="X2639" s="660" t="str">
        <f t="shared" si="251"/>
        <v/>
      </c>
      <c r="Y2639" s="660" t="str">
        <f t="shared" si="252"/>
        <v/>
      </c>
    </row>
    <row r="2640" spans="1:25" ht="16" x14ac:dyDescent="0.2">
      <c r="A2640" s="679"/>
      <c r="B2640" s="679"/>
      <c r="C2640" s="679"/>
      <c r="D2640" s="679"/>
      <c r="E2640" s="665"/>
      <c r="F2640" s="665"/>
      <c r="S2640" s="660"/>
      <c r="T2640" s="660" t="str">
        <f t="shared" si="247"/>
        <v/>
      </c>
      <c r="U2640" s="660" t="str">
        <f t="shared" si="248"/>
        <v/>
      </c>
      <c r="V2640" s="660" t="str">
        <f t="shared" si="249"/>
        <v/>
      </c>
      <c r="W2640" s="660" t="str">
        <f t="shared" si="250"/>
        <v/>
      </c>
      <c r="X2640" s="660" t="str">
        <f t="shared" si="251"/>
        <v/>
      </c>
      <c r="Y2640" s="660" t="str">
        <f t="shared" si="252"/>
        <v/>
      </c>
    </row>
    <row r="2641" spans="1:25" ht="16" x14ac:dyDescent="0.2">
      <c r="A2641" s="679"/>
      <c r="B2641" s="679"/>
      <c r="C2641" s="679"/>
      <c r="D2641" s="679"/>
      <c r="E2641" s="665"/>
      <c r="F2641" s="665"/>
      <c r="S2641" s="660"/>
      <c r="T2641" s="660" t="str">
        <f t="shared" si="247"/>
        <v/>
      </c>
      <c r="U2641" s="660" t="str">
        <f t="shared" si="248"/>
        <v/>
      </c>
      <c r="V2641" s="660" t="str">
        <f t="shared" si="249"/>
        <v/>
      </c>
      <c r="W2641" s="660" t="str">
        <f t="shared" si="250"/>
        <v/>
      </c>
      <c r="X2641" s="660" t="str">
        <f t="shared" si="251"/>
        <v/>
      </c>
      <c r="Y2641" s="660" t="str">
        <f t="shared" si="252"/>
        <v/>
      </c>
    </row>
    <row r="2642" spans="1:25" ht="16" x14ac:dyDescent="0.2">
      <c r="A2642" s="679"/>
      <c r="B2642" s="679"/>
      <c r="C2642" s="679"/>
      <c r="D2642" s="679"/>
      <c r="E2642" s="665"/>
      <c r="F2642" s="665"/>
      <c r="S2642" s="660"/>
      <c r="T2642" s="660" t="str">
        <f t="shared" si="247"/>
        <v/>
      </c>
      <c r="U2642" s="660" t="str">
        <f t="shared" si="248"/>
        <v/>
      </c>
      <c r="V2642" s="660" t="str">
        <f t="shared" si="249"/>
        <v/>
      </c>
      <c r="W2642" s="660" t="str">
        <f t="shared" si="250"/>
        <v/>
      </c>
      <c r="X2642" s="660" t="str">
        <f t="shared" si="251"/>
        <v/>
      </c>
      <c r="Y2642" s="660" t="str">
        <f t="shared" si="252"/>
        <v/>
      </c>
    </row>
    <row r="2643" spans="1:25" ht="16" x14ac:dyDescent="0.2">
      <c r="A2643" s="679"/>
      <c r="B2643" s="679"/>
      <c r="C2643" s="679"/>
      <c r="D2643" s="679"/>
      <c r="E2643" s="665"/>
      <c r="F2643" s="665"/>
      <c r="S2643" s="660"/>
      <c r="T2643" s="660" t="str">
        <f t="shared" si="247"/>
        <v/>
      </c>
      <c r="U2643" s="660" t="str">
        <f t="shared" si="248"/>
        <v/>
      </c>
      <c r="V2643" s="660" t="str">
        <f t="shared" si="249"/>
        <v/>
      </c>
      <c r="W2643" s="660" t="str">
        <f t="shared" si="250"/>
        <v/>
      </c>
      <c r="X2643" s="660" t="str">
        <f t="shared" si="251"/>
        <v/>
      </c>
      <c r="Y2643" s="660" t="str">
        <f t="shared" si="252"/>
        <v/>
      </c>
    </row>
    <row r="2644" spans="1:25" ht="16" x14ac:dyDescent="0.2">
      <c r="A2644" s="679"/>
      <c r="B2644" s="679"/>
      <c r="C2644" s="679"/>
      <c r="D2644" s="679"/>
      <c r="E2644" s="665"/>
      <c r="F2644" s="665"/>
      <c r="S2644" s="660"/>
      <c r="T2644" s="660" t="str">
        <f t="shared" si="247"/>
        <v/>
      </c>
      <c r="U2644" s="660" t="str">
        <f t="shared" si="248"/>
        <v/>
      </c>
      <c r="V2644" s="660" t="str">
        <f t="shared" si="249"/>
        <v/>
      </c>
      <c r="W2644" s="660" t="str">
        <f t="shared" si="250"/>
        <v/>
      </c>
      <c r="X2644" s="660" t="str">
        <f t="shared" si="251"/>
        <v/>
      </c>
      <c r="Y2644" s="660" t="str">
        <f t="shared" si="252"/>
        <v/>
      </c>
    </row>
    <row r="2645" spans="1:25" ht="16" x14ac:dyDescent="0.2">
      <c r="A2645" s="679"/>
      <c r="B2645" s="679"/>
      <c r="C2645" s="679"/>
      <c r="D2645" s="679"/>
      <c r="E2645" s="665"/>
      <c r="F2645" s="665"/>
      <c r="S2645" s="660"/>
      <c r="T2645" s="660" t="str">
        <f t="shared" si="247"/>
        <v/>
      </c>
      <c r="U2645" s="660" t="str">
        <f t="shared" si="248"/>
        <v/>
      </c>
      <c r="V2645" s="660" t="str">
        <f t="shared" si="249"/>
        <v/>
      </c>
      <c r="W2645" s="660" t="str">
        <f t="shared" si="250"/>
        <v/>
      </c>
      <c r="X2645" s="660" t="str">
        <f t="shared" si="251"/>
        <v/>
      </c>
      <c r="Y2645" s="660" t="str">
        <f t="shared" si="252"/>
        <v/>
      </c>
    </row>
    <row r="2646" spans="1:25" ht="16" x14ac:dyDescent="0.2">
      <c r="A2646" s="679"/>
      <c r="B2646" s="679"/>
      <c r="C2646" s="679"/>
      <c r="D2646" s="679"/>
      <c r="E2646" s="665"/>
      <c r="F2646" s="665"/>
      <c r="S2646" s="660"/>
      <c r="T2646" s="660" t="str">
        <f t="shared" si="247"/>
        <v/>
      </c>
      <c r="U2646" s="660" t="str">
        <f t="shared" si="248"/>
        <v/>
      </c>
      <c r="V2646" s="660" t="str">
        <f t="shared" si="249"/>
        <v/>
      </c>
      <c r="W2646" s="660" t="str">
        <f t="shared" si="250"/>
        <v/>
      </c>
      <c r="X2646" s="660" t="str">
        <f t="shared" si="251"/>
        <v/>
      </c>
      <c r="Y2646" s="660" t="str">
        <f t="shared" si="252"/>
        <v/>
      </c>
    </row>
    <row r="2647" spans="1:25" ht="16" x14ac:dyDescent="0.2">
      <c r="A2647" s="679"/>
      <c r="B2647" s="679"/>
      <c r="C2647" s="679"/>
      <c r="D2647" s="679"/>
      <c r="E2647" s="665"/>
      <c r="F2647" s="665"/>
      <c r="S2647" s="660"/>
      <c r="T2647" s="660" t="str">
        <f t="shared" si="247"/>
        <v/>
      </c>
      <c r="U2647" s="660" t="str">
        <f t="shared" si="248"/>
        <v/>
      </c>
      <c r="V2647" s="660" t="str">
        <f t="shared" si="249"/>
        <v/>
      </c>
      <c r="W2647" s="660" t="str">
        <f t="shared" si="250"/>
        <v/>
      </c>
      <c r="X2647" s="660" t="str">
        <f t="shared" si="251"/>
        <v/>
      </c>
      <c r="Y2647" s="660" t="str">
        <f t="shared" si="252"/>
        <v/>
      </c>
    </row>
    <row r="2648" spans="1:25" ht="16" x14ac:dyDescent="0.2">
      <c r="A2648" s="679"/>
      <c r="B2648" s="679"/>
      <c r="C2648" s="679"/>
      <c r="D2648" s="679"/>
      <c r="E2648" s="665"/>
      <c r="F2648" s="665"/>
      <c r="S2648" s="660"/>
      <c r="T2648" s="660" t="str">
        <f t="shared" si="247"/>
        <v/>
      </c>
      <c r="U2648" s="660" t="str">
        <f t="shared" si="248"/>
        <v/>
      </c>
      <c r="V2648" s="660" t="str">
        <f t="shared" si="249"/>
        <v/>
      </c>
      <c r="W2648" s="660" t="str">
        <f t="shared" si="250"/>
        <v/>
      </c>
      <c r="X2648" s="660" t="str">
        <f t="shared" si="251"/>
        <v/>
      </c>
      <c r="Y2648" s="660" t="str">
        <f t="shared" si="252"/>
        <v/>
      </c>
    </row>
    <row r="2649" spans="1:25" ht="16" x14ac:dyDescent="0.2">
      <c r="A2649" s="679"/>
      <c r="B2649" s="679"/>
      <c r="C2649" s="679"/>
      <c r="D2649" s="679"/>
      <c r="E2649" s="665"/>
      <c r="F2649" s="665"/>
      <c r="S2649" s="660"/>
      <c r="T2649" s="660" t="str">
        <f t="shared" si="247"/>
        <v/>
      </c>
      <c r="U2649" s="660" t="str">
        <f t="shared" si="248"/>
        <v/>
      </c>
      <c r="V2649" s="660" t="str">
        <f t="shared" si="249"/>
        <v/>
      </c>
      <c r="W2649" s="660" t="str">
        <f t="shared" si="250"/>
        <v/>
      </c>
      <c r="X2649" s="660" t="str">
        <f t="shared" si="251"/>
        <v/>
      </c>
      <c r="Y2649" s="660" t="str">
        <f t="shared" si="252"/>
        <v/>
      </c>
    </row>
    <row r="2650" spans="1:25" ht="16" x14ac:dyDescent="0.2">
      <c r="A2650" s="679"/>
      <c r="B2650" s="679"/>
      <c r="C2650" s="679"/>
      <c r="D2650" s="679"/>
      <c r="E2650" s="665"/>
      <c r="F2650" s="665"/>
      <c r="S2650" s="660"/>
      <c r="T2650" s="660" t="str">
        <f t="shared" si="247"/>
        <v/>
      </c>
      <c r="U2650" s="660" t="str">
        <f t="shared" si="248"/>
        <v/>
      </c>
      <c r="V2650" s="660" t="str">
        <f t="shared" si="249"/>
        <v/>
      </c>
      <c r="W2650" s="660" t="str">
        <f t="shared" si="250"/>
        <v/>
      </c>
      <c r="X2650" s="660" t="str">
        <f t="shared" si="251"/>
        <v/>
      </c>
      <c r="Y2650" s="660" t="str">
        <f t="shared" si="252"/>
        <v/>
      </c>
    </row>
    <row r="2651" spans="1:25" ht="16" x14ac:dyDescent="0.2">
      <c r="A2651" s="679"/>
      <c r="B2651" s="679"/>
      <c r="C2651" s="679"/>
      <c r="D2651" s="679"/>
      <c r="E2651" s="665"/>
      <c r="F2651" s="665"/>
      <c r="S2651" s="660"/>
      <c r="T2651" s="660" t="str">
        <f t="shared" si="247"/>
        <v/>
      </c>
      <c r="U2651" s="660" t="str">
        <f t="shared" si="248"/>
        <v/>
      </c>
      <c r="V2651" s="660" t="str">
        <f t="shared" si="249"/>
        <v/>
      </c>
      <c r="W2651" s="660" t="str">
        <f t="shared" si="250"/>
        <v/>
      </c>
      <c r="X2651" s="660" t="str">
        <f t="shared" si="251"/>
        <v/>
      </c>
      <c r="Y2651" s="660" t="str">
        <f t="shared" si="252"/>
        <v/>
      </c>
    </row>
    <row r="2652" spans="1:25" ht="16" x14ac:dyDescent="0.2">
      <c r="A2652" s="679"/>
      <c r="B2652" s="679"/>
      <c r="C2652" s="679"/>
      <c r="D2652" s="679"/>
      <c r="E2652" s="665"/>
      <c r="F2652" s="665"/>
      <c r="S2652" s="660"/>
      <c r="T2652" s="660" t="str">
        <f t="shared" si="247"/>
        <v/>
      </c>
      <c r="U2652" s="660" t="str">
        <f t="shared" si="248"/>
        <v/>
      </c>
      <c r="V2652" s="660" t="str">
        <f t="shared" si="249"/>
        <v/>
      </c>
      <c r="W2652" s="660" t="str">
        <f t="shared" si="250"/>
        <v/>
      </c>
      <c r="X2652" s="660" t="str">
        <f t="shared" si="251"/>
        <v/>
      </c>
      <c r="Y2652" s="660" t="str">
        <f t="shared" si="252"/>
        <v/>
      </c>
    </row>
    <row r="2653" spans="1:25" ht="16" x14ac:dyDescent="0.2">
      <c r="A2653" s="679"/>
      <c r="B2653" s="679"/>
      <c r="C2653" s="679"/>
      <c r="D2653" s="679"/>
      <c r="E2653" s="665"/>
      <c r="F2653" s="665"/>
      <c r="S2653" s="660"/>
      <c r="T2653" s="660" t="str">
        <f t="shared" si="247"/>
        <v/>
      </c>
      <c r="U2653" s="660" t="str">
        <f t="shared" si="248"/>
        <v/>
      </c>
      <c r="V2653" s="660" t="str">
        <f t="shared" si="249"/>
        <v/>
      </c>
      <c r="W2653" s="660" t="str">
        <f t="shared" si="250"/>
        <v/>
      </c>
      <c r="X2653" s="660" t="str">
        <f t="shared" si="251"/>
        <v/>
      </c>
      <c r="Y2653" s="660" t="str">
        <f t="shared" si="252"/>
        <v/>
      </c>
    </row>
    <row r="2654" spans="1:25" ht="16" x14ac:dyDescent="0.2">
      <c r="A2654" s="679"/>
      <c r="B2654" s="679"/>
      <c r="C2654" s="679"/>
      <c r="D2654" s="679"/>
      <c r="E2654" s="665"/>
      <c r="F2654" s="665"/>
      <c r="S2654" s="660"/>
      <c r="T2654" s="660" t="str">
        <f t="shared" si="247"/>
        <v/>
      </c>
      <c r="U2654" s="660" t="str">
        <f t="shared" si="248"/>
        <v/>
      </c>
      <c r="V2654" s="660" t="str">
        <f t="shared" si="249"/>
        <v/>
      </c>
      <c r="W2654" s="660" t="str">
        <f t="shared" si="250"/>
        <v/>
      </c>
      <c r="X2654" s="660" t="str">
        <f t="shared" si="251"/>
        <v/>
      </c>
      <c r="Y2654" s="660" t="str">
        <f t="shared" si="252"/>
        <v/>
      </c>
    </row>
    <row r="2655" spans="1:25" ht="16" x14ac:dyDescent="0.2">
      <c r="A2655" s="679"/>
      <c r="B2655" s="679"/>
      <c r="C2655" s="679"/>
      <c r="D2655" s="679"/>
      <c r="E2655" s="665"/>
      <c r="F2655" s="665"/>
      <c r="S2655" s="660"/>
      <c r="T2655" s="660" t="str">
        <f t="shared" si="247"/>
        <v/>
      </c>
      <c r="U2655" s="660" t="str">
        <f t="shared" si="248"/>
        <v/>
      </c>
      <c r="V2655" s="660" t="str">
        <f t="shared" si="249"/>
        <v/>
      </c>
      <c r="W2655" s="660" t="str">
        <f t="shared" si="250"/>
        <v/>
      </c>
      <c r="X2655" s="660" t="str">
        <f t="shared" si="251"/>
        <v/>
      </c>
      <c r="Y2655" s="660" t="str">
        <f t="shared" si="252"/>
        <v/>
      </c>
    </row>
    <row r="2656" spans="1:25" ht="16" x14ac:dyDescent="0.2">
      <c r="A2656" s="679"/>
      <c r="B2656" s="679"/>
      <c r="C2656" s="679"/>
      <c r="D2656" s="679"/>
      <c r="E2656" s="665"/>
      <c r="F2656" s="665"/>
      <c r="S2656" s="660"/>
      <c r="T2656" s="660" t="str">
        <f t="shared" si="247"/>
        <v/>
      </c>
      <c r="U2656" s="660" t="str">
        <f t="shared" si="248"/>
        <v/>
      </c>
      <c r="V2656" s="660" t="str">
        <f t="shared" si="249"/>
        <v/>
      </c>
      <c r="W2656" s="660" t="str">
        <f t="shared" si="250"/>
        <v/>
      </c>
      <c r="X2656" s="660" t="str">
        <f t="shared" si="251"/>
        <v/>
      </c>
      <c r="Y2656" s="660" t="str">
        <f t="shared" si="252"/>
        <v/>
      </c>
    </row>
    <row r="2657" spans="1:25" ht="16" x14ac:dyDescent="0.2">
      <c r="A2657" s="679"/>
      <c r="B2657" s="679"/>
      <c r="C2657" s="679"/>
      <c r="D2657" s="679"/>
      <c r="E2657" s="665"/>
      <c r="F2657" s="665"/>
      <c r="S2657" s="660"/>
      <c r="T2657" s="660" t="str">
        <f t="shared" si="247"/>
        <v/>
      </c>
      <c r="U2657" s="660" t="str">
        <f t="shared" si="248"/>
        <v/>
      </c>
      <c r="V2657" s="660" t="str">
        <f t="shared" si="249"/>
        <v/>
      </c>
      <c r="W2657" s="660" t="str">
        <f t="shared" si="250"/>
        <v/>
      </c>
      <c r="X2657" s="660" t="str">
        <f t="shared" si="251"/>
        <v/>
      </c>
      <c r="Y2657" s="660" t="str">
        <f t="shared" si="252"/>
        <v/>
      </c>
    </row>
    <row r="2658" spans="1:25" ht="16" x14ac:dyDescent="0.2">
      <c r="A2658" s="679"/>
      <c r="B2658" s="679"/>
      <c r="C2658" s="679"/>
      <c r="D2658" s="679"/>
      <c r="E2658" s="665"/>
      <c r="F2658" s="665"/>
      <c r="S2658" s="660"/>
      <c r="T2658" s="660" t="str">
        <f t="shared" si="247"/>
        <v/>
      </c>
      <c r="U2658" s="660" t="str">
        <f t="shared" si="248"/>
        <v/>
      </c>
      <c r="V2658" s="660" t="str">
        <f t="shared" si="249"/>
        <v/>
      </c>
      <c r="W2658" s="660" t="str">
        <f t="shared" si="250"/>
        <v/>
      </c>
      <c r="X2658" s="660" t="str">
        <f t="shared" si="251"/>
        <v/>
      </c>
      <c r="Y2658" s="660" t="str">
        <f t="shared" si="252"/>
        <v/>
      </c>
    </row>
    <row r="2659" spans="1:25" ht="16" x14ac:dyDescent="0.2">
      <c r="A2659" s="679"/>
      <c r="B2659" s="679"/>
      <c r="C2659" s="679"/>
      <c r="D2659" s="679"/>
      <c r="E2659" s="665"/>
      <c r="F2659" s="665"/>
      <c r="S2659" s="660"/>
      <c r="T2659" s="660" t="str">
        <f t="shared" si="247"/>
        <v/>
      </c>
      <c r="U2659" s="660" t="str">
        <f t="shared" si="248"/>
        <v/>
      </c>
      <c r="V2659" s="660" t="str">
        <f t="shared" si="249"/>
        <v/>
      </c>
      <c r="W2659" s="660" t="str">
        <f t="shared" si="250"/>
        <v/>
      </c>
      <c r="X2659" s="660" t="str">
        <f t="shared" si="251"/>
        <v/>
      </c>
      <c r="Y2659" s="660" t="str">
        <f t="shared" si="252"/>
        <v/>
      </c>
    </row>
    <row r="2660" spans="1:25" ht="16" x14ac:dyDescent="0.2">
      <c r="A2660" s="679"/>
      <c r="B2660" s="679"/>
      <c r="C2660" s="679"/>
      <c r="D2660" s="679"/>
      <c r="E2660" s="665"/>
      <c r="F2660" s="665"/>
      <c r="S2660" s="660"/>
      <c r="T2660" s="660" t="str">
        <f t="shared" si="247"/>
        <v/>
      </c>
      <c r="U2660" s="660" t="str">
        <f t="shared" si="248"/>
        <v/>
      </c>
      <c r="V2660" s="660" t="str">
        <f t="shared" si="249"/>
        <v/>
      </c>
      <c r="W2660" s="660" t="str">
        <f t="shared" si="250"/>
        <v/>
      </c>
      <c r="X2660" s="660" t="str">
        <f t="shared" si="251"/>
        <v/>
      </c>
      <c r="Y2660" s="660" t="str">
        <f t="shared" si="252"/>
        <v/>
      </c>
    </row>
    <row r="2661" spans="1:25" ht="16" x14ac:dyDescent="0.2">
      <c r="A2661" s="679"/>
      <c r="B2661" s="679"/>
      <c r="C2661" s="679"/>
      <c r="D2661" s="679"/>
      <c r="E2661" s="665"/>
      <c r="F2661" s="665"/>
      <c r="S2661" s="660"/>
      <c r="T2661" s="660" t="str">
        <f t="shared" si="247"/>
        <v/>
      </c>
      <c r="U2661" s="660" t="str">
        <f t="shared" si="248"/>
        <v/>
      </c>
      <c r="V2661" s="660" t="str">
        <f t="shared" si="249"/>
        <v/>
      </c>
      <c r="W2661" s="660" t="str">
        <f t="shared" si="250"/>
        <v/>
      </c>
      <c r="X2661" s="660" t="str">
        <f t="shared" si="251"/>
        <v/>
      </c>
      <c r="Y2661" s="660" t="str">
        <f t="shared" si="252"/>
        <v/>
      </c>
    </row>
    <row r="2662" spans="1:25" ht="16" x14ac:dyDescent="0.2">
      <c r="A2662" s="679"/>
      <c r="B2662" s="679"/>
      <c r="C2662" s="679"/>
      <c r="D2662" s="679"/>
      <c r="E2662" s="665"/>
      <c r="F2662" s="665"/>
      <c r="S2662" s="660"/>
      <c r="T2662" s="660" t="str">
        <f t="shared" si="247"/>
        <v/>
      </c>
      <c r="U2662" s="660" t="str">
        <f t="shared" si="248"/>
        <v/>
      </c>
      <c r="V2662" s="660" t="str">
        <f t="shared" si="249"/>
        <v/>
      </c>
      <c r="W2662" s="660" t="str">
        <f t="shared" si="250"/>
        <v/>
      </c>
      <c r="X2662" s="660" t="str">
        <f t="shared" si="251"/>
        <v/>
      </c>
      <c r="Y2662" s="660" t="str">
        <f t="shared" si="252"/>
        <v/>
      </c>
    </row>
    <row r="2663" spans="1:25" ht="16" x14ac:dyDescent="0.2">
      <c r="A2663" s="679"/>
      <c r="B2663" s="679"/>
      <c r="C2663" s="679"/>
      <c r="D2663" s="679"/>
      <c r="E2663" s="665"/>
      <c r="F2663" s="665"/>
      <c r="S2663" s="660"/>
      <c r="T2663" s="660" t="str">
        <f t="shared" si="247"/>
        <v/>
      </c>
      <c r="U2663" s="660" t="str">
        <f t="shared" si="248"/>
        <v/>
      </c>
      <c r="V2663" s="660" t="str">
        <f t="shared" si="249"/>
        <v/>
      </c>
      <c r="W2663" s="660" t="str">
        <f t="shared" si="250"/>
        <v/>
      </c>
      <c r="X2663" s="660" t="str">
        <f t="shared" si="251"/>
        <v/>
      </c>
      <c r="Y2663" s="660" t="str">
        <f t="shared" si="252"/>
        <v/>
      </c>
    </row>
    <row r="2664" spans="1:25" ht="16" x14ac:dyDescent="0.2">
      <c r="A2664" s="679"/>
      <c r="B2664" s="679"/>
      <c r="C2664" s="679"/>
      <c r="D2664" s="679"/>
      <c r="E2664" s="665"/>
      <c r="F2664" s="665"/>
      <c r="S2664" s="660"/>
      <c r="T2664" s="660" t="str">
        <f t="shared" si="247"/>
        <v/>
      </c>
      <c r="U2664" s="660" t="str">
        <f t="shared" si="248"/>
        <v/>
      </c>
      <c r="V2664" s="660" t="str">
        <f t="shared" si="249"/>
        <v/>
      </c>
      <c r="W2664" s="660" t="str">
        <f t="shared" si="250"/>
        <v/>
      </c>
      <c r="X2664" s="660" t="str">
        <f t="shared" si="251"/>
        <v/>
      </c>
      <c r="Y2664" s="660" t="str">
        <f t="shared" si="252"/>
        <v/>
      </c>
    </row>
    <row r="2665" spans="1:25" ht="16" x14ac:dyDescent="0.2">
      <c r="A2665" s="679"/>
      <c r="B2665" s="679"/>
      <c r="C2665" s="679"/>
      <c r="D2665" s="679"/>
      <c r="E2665" s="665"/>
      <c r="F2665" s="665"/>
      <c r="S2665" s="660"/>
      <c r="T2665" s="660" t="str">
        <f t="shared" si="247"/>
        <v/>
      </c>
      <c r="U2665" s="660" t="str">
        <f t="shared" si="248"/>
        <v/>
      </c>
      <c r="V2665" s="660" t="str">
        <f t="shared" si="249"/>
        <v/>
      </c>
      <c r="W2665" s="660" t="str">
        <f t="shared" si="250"/>
        <v/>
      </c>
      <c r="X2665" s="660" t="str">
        <f t="shared" si="251"/>
        <v/>
      </c>
      <c r="Y2665" s="660" t="str">
        <f t="shared" si="252"/>
        <v/>
      </c>
    </row>
    <row r="2666" spans="1:25" ht="16" x14ac:dyDescent="0.2">
      <c r="A2666" s="679"/>
      <c r="B2666" s="679"/>
      <c r="C2666" s="679"/>
      <c r="D2666" s="679"/>
      <c r="E2666" s="665"/>
      <c r="F2666" s="665"/>
      <c r="S2666" s="660"/>
      <c r="T2666" s="660" t="str">
        <f t="shared" si="247"/>
        <v/>
      </c>
      <c r="U2666" s="660" t="str">
        <f t="shared" si="248"/>
        <v/>
      </c>
      <c r="V2666" s="660" t="str">
        <f t="shared" si="249"/>
        <v/>
      </c>
      <c r="W2666" s="660" t="str">
        <f t="shared" si="250"/>
        <v/>
      </c>
      <c r="X2666" s="660" t="str">
        <f t="shared" si="251"/>
        <v/>
      </c>
      <c r="Y2666" s="660" t="str">
        <f t="shared" si="252"/>
        <v/>
      </c>
    </row>
    <row r="2667" spans="1:25" ht="16" x14ac:dyDescent="0.2">
      <c r="A2667" s="679"/>
      <c r="B2667" s="679"/>
      <c r="C2667" s="679"/>
      <c r="D2667" s="679"/>
      <c r="E2667" s="665"/>
      <c r="F2667" s="665"/>
      <c r="S2667" s="660"/>
      <c r="T2667" s="660" t="str">
        <f t="shared" si="247"/>
        <v/>
      </c>
      <c r="U2667" s="660" t="str">
        <f t="shared" si="248"/>
        <v/>
      </c>
      <c r="V2667" s="660" t="str">
        <f t="shared" si="249"/>
        <v/>
      </c>
      <c r="W2667" s="660" t="str">
        <f t="shared" si="250"/>
        <v/>
      </c>
      <c r="X2667" s="660" t="str">
        <f t="shared" si="251"/>
        <v/>
      </c>
      <c r="Y2667" s="660" t="str">
        <f t="shared" si="252"/>
        <v/>
      </c>
    </row>
    <row r="2668" spans="1:25" ht="16" x14ac:dyDescent="0.2">
      <c r="A2668" s="679"/>
      <c r="B2668" s="679"/>
      <c r="C2668" s="679"/>
      <c r="D2668" s="679"/>
      <c r="E2668" s="665"/>
      <c r="F2668" s="665"/>
      <c r="S2668" s="660"/>
      <c r="T2668" s="660" t="str">
        <f t="shared" si="247"/>
        <v/>
      </c>
      <c r="U2668" s="660" t="str">
        <f t="shared" si="248"/>
        <v/>
      </c>
      <c r="V2668" s="660" t="str">
        <f t="shared" si="249"/>
        <v/>
      </c>
      <c r="W2668" s="660" t="str">
        <f t="shared" si="250"/>
        <v/>
      </c>
      <c r="X2668" s="660" t="str">
        <f t="shared" si="251"/>
        <v/>
      </c>
      <c r="Y2668" s="660" t="str">
        <f t="shared" si="252"/>
        <v/>
      </c>
    </row>
    <row r="2669" spans="1:25" ht="16" x14ac:dyDescent="0.2">
      <c r="A2669" s="679"/>
      <c r="B2669" s="679"/>
      <c r="C2669" s="679"/>
      <c r="D2669" s="679"/>
      <c r="E2669" s="665"/>
      <c r="F2669" s="665"/>
      <c r="S2669" s="660"/>
      <c r="T2669" s="660" t="str">
        <f t="shared" si="247"/>
        <v/>
      </c>
      <c r="U2669" s="660" t="str">
        <f t="shared" si="248"/>
        <v/>
      </c>
      <c r="V2669" s="660" t="str">
        <f t="shared" si="249"/>
        <v/>
      </c>
      <c r="W2669" s="660" t="str">
        <f t="shared" si="250"/>
        <v/>
      </c>
      <c r="X2669" s="660" t="str">
        <f t="shared" si="251"/>
        <v/>
      </c>
      <c r="Y2669" s="660" t="str">
        <f t="shared" si="252"/>
        <v/>
      </c>
    </row>
    <row r="2670" spans="1:25" ht="16" x14ac:dyDescent="0.2">
      <c r="A2670" s="679"/>
      <c r="B2670" s="679"/>
      <c r="C2670" s="679"/>
      <c r="D2670" s="679"/>
      <c r="E2670" s="665"/>
      <c r="F2670" s="665"/>
      <c r="S2670" s="660"/>
      <c r="T2670" s="660" t="str">
        <f t="shared" si="247"/>
        <v/>
      </c>
      <c r="U2670" s="660" t="str">
        <f t="shared" si="248"/>
        <v/>
      </c>
      <c r="V2670" s="660" t="str">
        <f t="shared" si="249"/>
        <v/>
      </c>
      <c r="W2670" s="660" t="str">
        <f t="shared" si="250"/>
        <v/>
      </c>
      <c r="X2670" s="660" t="str">
        <f t="shared" si="251"/>
        <v/>
      </c>
      <c r="Y2670" s="660" t="str">
        <f t="shared" si="252"/>
        <v/>
      </c>
    </row>
    <row r="2671" spans="1:25" ht="16" x14ac:dyDescent="0.2">
      <c r="A2671" s="679"/>
      <c r="B2671" s="679"/>
      <c r="C2671" s="679"/>
      <c r="D2671" s="679"/>
      <c r="E2671" s="665"/>
      <c r="F2671" s="665"/>
      <c r="S2671" s="660"/>
      <c r="T2671" s="660" t="str">
        <f t="shared" si="247"/>
        <v/>
      </c>
      <c r="U2671" s="660" t="str">
        <f t="shared" si="248"/>
        <v/>
      </c>
      <c r="V2671" s="660" t="str">
        <f t="shared" si="249"/>
        <v/>
      </c>
      <c r="W2671" s="660" t="str">
        <f t="shared" si="250"/>
        <v/>
      </c>
      <c r="X2671" s="660" t="str">
        <f t="shared" si="251"/>
        <v/>
      </c>
      <c r="Y2671" s="660" t="str">
        <f t="shared" si="252"/>
        <v/>
      </c>
    </row>
    <row r="2672" spans="1:25" ht="16" x14ac:dyDescent="0.2">
      <c r="A2672" s="679"/>
      <c r="B2672" s="679"/>
      <c r="C2672" s="679"/>
      <c r="D2672" s="679"/>
      <c r="E2672" s="665"/>
      <c r="F2672" s="665"/>
      <c r="S2672" s="660"/>
      <c r="T2672" s="660" t="str">
        <f t="shared" si="247"/>
        <v/>
      </c>
      <c r="U2672" s="660" t="str">
        <f t="shared" si="248"/>
        <v/>
      </c>
      <c r="V2672" s="660" t="str">
        <f t="shared" si="249"/>
        <v/>
      </c>
      <c r="W2672" s="660" t="str">
        <f t="shared" si="250"/>
        <v/>
      </c>
      <c r="X2672" s="660" t="str">
        <f t="shared" si="251"/>
        <v/>
      </c>
      <c r="Y2672" s="660" t="str">
        <f t="shared" si="252"/>
        <v/>
      </c>
    </row>
    <row r="2673" spans="1:25" ht="16" x14ac:dyDescent="0.2">
      <c r="A2673" s="679"/>
      <c r="B2673" s="679"/>
      <c r="C2673" s="679"/>
      <c r="D2673" s="679"/>
      <c r="E2673" s="665"/>
      <c r="F2673" s="665"/>
      <c r="S2673" s="660"/>
      <c r="T2673" s="660" t="str">
        <f t="shared" si="247"/>
        <v/>
      </c>
      <c r="U2673" s="660" t="str">
        <f t="shared" si="248"/>
        <v/>
      </c>
      <c r="V2673" s="660" t="str">
        <f t="shared" si="249"/>
        <v/>
      </c>
      <c r="W2673" s="660" t="str">
        <f t="shared" si="250"/>
        <v/>
      </c>
      <c r="X2673" s="660" t="str">
        <f t="shared" si="251"/>
        <v/>
      </c>
      <c r="Y2673" s="660" t="str">
        <f t="shared" si="252"/>
        <v/>
      </c>
    </row>
    <row r="2674" spans="1:25" ht="16" x14ac:dyDescent="0.2">
      <c r="A2674" s="679"/>
      <c r="B2674" s="679"/>
      <c r="C2674" s="679"/>
      <c r="D2674" s="679"/>
      <c r="E2674" s="665"/>
      <c r="F2674" s="665"/>
      <c r="S2674" s="660"/>
      <c r="T2674" s="660" t="str">
        <f t="shared" si="247"/>
        <v/>
      </c>
      <c r="U2674" s="660" t="str">
        <f t="shared" si="248"/>
        <v/>
      </c>
      <c r="V2674" s="660" t="str">
        <f t="shared" si="249"/>
        <v/>
      </c>
      <c r="W2674" s="660" t="str">
        <f t="shared" si="250"/>
        <v/>
      </c>
      <c r="X2674" s="660" t="str">
        <f t="shared" si="251"/>
        <v/>
      </c>
      <c r="Y2674" s="660" t="str">
        <f t="shared" si="252"/>
        <v/>
      </c>
    </row>
    <row r="2675" spans="1:25" ht="16" x14ac:dyDescent="0.2">
      <c r="A2675" s="679"/>
      <c r="B2675" s="679"/>
      <c r="C2675" s="679"/>
      <c r="D2675" s="679"/>
      <c r="E2675" s="665"/>
      <c r="F2675" s="665"/>
      <c r="S2675" s="660"/>
      <c r="T2675" s="660" t="str">
        <f t="shared" si="247"/>
        <v/>
      </c>
      <c r="U2675" s="660" t="str">
        <f t="shared" si="248"/>
        <v/>
      </c>
      <c r="V2675" s="660" t="str">
        <f t="shared" si="249"/>
        <v/>
      </c>
      <c r="W2675" s="660" t="str">
        <f t="shared" si="250"/>
        <v/>
      </c>
      <c r="X2675" s="660" t="str">
        <f t="shared" si="251"/>
        <v/>
      </c>
      <c r="Y2675" s="660" t="str">
        <f t="shared" si="252"/>
        <v/>
      </c>
    </row>
    <row r="2676" spans="1:25" ht="16" x14ac:dyDescent="0.2">
      <c r="A2676" s="679"/>
      <c r="B2676" s="679"/>
      <c r="C2676" s="679"/>
      <c r="D2676" s="679"/>
      <c r="E2676" s="665"/>
      <c r="F2676" s="665"/>
      <c r="S2676" s="660"/>
      <c r="T2676" s="660" t="str">
        <f t="shared" si="247"/>
        <v/>
      </c>
      <c r="U2676" s="660" t="str">
        <f t="shared" si="248"/>
        <v/>
      </c>
      <c r="V2676" s="660" t="str">
        <f t="shared" si="249"/>
        <v/>
      </c>
      <c r="W2676" s="660" t="str">
        <f t="shared" si="250"/>
        <v/>
      </c>
      <c r="X2676" s="660" t="str">
        <f t="shared" si="251"/>
        <v/>
      </c>
      <c r="Y2676" s="660" t="str">
        <f t="shared" si="252"/>
        <v/>
      </c>
    </row>
    <row r="2677" spans="1:25" ht="16" x14ac:dyDescent="0.2">
      <c r="A2677" s="679"/>
      <c r="B2677" s="679"/>
      <c r="C2677" s="679"/>
      <c r="D2677" s="679"/>
      <c r="E2677" s="665"/>
      <c r="F2677" s="665"/>
      <c r="S2677" s="660"/>
      <c r="T2677" s="660" t="str">
        <f t="shared" si="247"/>
        <v/>
      </c>
      <c r="U2677" s="660" t="str">
        <f t="shared" si="248"/>
        <v/>
      </c>
      <c r="V2677" s="660" t="str">
        <f t="shared" si="249"/>
        <v/>
      </c>
      <c r="W2677" s="660" t="str">
        <f t="shared" si="250"/>
        <v/>
      </c>
      <c r="X2677" s="660" t="str">
        <f t="shared" si="251"/>
        <v/>
      </c>
      <c r="Y2677" s="660" t="str">
        <f t="shared" si="252"/>
        <v/>
      </c>
    </row>
    <row r="2678" spans="1:25" ht="16" x14ac:dyDescent="0.2">
      <c r="A2678" s="679"/>
      <c r="B2678" s="679"/>
      <c r="C2678" s="679"/>
      <c r="D2678" s="679"/>
      <c r="E2678" s="665"/>
      <c r="F2678" s="665"/>
      <c r="S2678" s="660"/>
      <c r="T2678" s="660" t="str">
        <f t="shared" si="247"/>
        <v/>
      </c>
      <c r="U2678" s="660" t="str">
        <f t="shared" si="248"/>
        <v/>
      </c>
      <c r="V2678" s="660" t="str">
        <f t="shared" si="249"/>
        <v/>
      </c>
      <c r="W2678" s="660" t="str">
        <f t="shared" si="250"/>
        <v/>
      </c>
      <c r="X2678" s="660" t="str">
        <f t="shared" si="251"/>
        <v/>
      </c>
      <c r="Y2678" s="660" t="str">
        <f t="shared" si="252"/>
        <v/>
      </c>
    </row>
    <row r="2679" spans="1:25" ht="16" x14ac:dyDescent="0.2">
      <c r="A2679" s="679"/>
      <c r="B2679" s="679"/>
      <c r="C2679" s="679"/>
      <c r="D2679" s="679"/>
      <c r="E2679" s="665"/>
      <c r="F2679" s="665"/>
      <c r="S2679" s="660"/>
      <c r="T2679" s="660" t="str">
        <f t="shared" si="247"/>
        <v/>
      </c>
      <c r="U2679" s="660" t="str">
        <f t="shared" si="248"/>
        <v/>
      </c>
      <c r="V2679" s="660" t="str">
        <f t="shared" si="249"/>
        <v/>
      </c>
      <c r="W2679" s="660" t="str">
        <f t="shared" si="250"/>
        <v/>
      </c>
      <c r="X2679" s="660" t="str">
        <f t="shared" si="251"/>
        <v/>
      </c>
      <c r="Y2679" s="660" t="str">
        <f t="shared" si="252"/>
        <v/>
      </c>
    </row>
    <row r="2680" spans="1:25" ht="16" x14ac:dyDescent="0.2">
      <c r="A2680" s="679"/>
      <c r="B2680" s="679"/>
      <c r="C2680" s="679"/>
      <c r="D2680" s="679"/>
      <c r="E2680" s="665"/>
      <c r="F2680" s="665"/>
      <c r="S2680" s="660"/>
      <c r="T2680" s="660" t="str">
        <f t="shared" si="247"/>
        <v/>
      </c>
      <c r="U2680" s="660" t="str">
        <f t="shared" si="248"/>
        <v/>
      </c>
      <c r="V2680" s="660" t="str">
        <f t="shared" si="249"/>
        <v/>
      </c>
      <c r="W2680" s="660" t="str">
        <f t="shared" si="250"/>
        <v/>
      </c>
      <c r="X2680" s="660" t="str">
        <f t="shared" si="251"/>
        <v/>
      </c>
      <c r="Y2680" s="660" t="str">
        <f t="shared" si="252"/>
        <v/>
      </c>
    </row>
    <row r="2681" spans="1:25" ht="16" x14ac:dyDescent="0.2">
      <c r="A2681" s="679"/>
      <c r="B2681" s="679"/>
      <c r="C2681" s="679"/>
      <c r="D2681" s="679"/>
      <c r="E2681" s="665"/>
      <c r="F2681" s="665"/>
      <c r="S2681" s="660"/>
      <c r="T2681" s="660" t="str">
        <f t="shared" si="247"/>
        <v/>
      </c>
      <c r="U2681" s="660" t="str">
        <f t="shared" si="248"/>
        <v/>
      </c>
      <c r="V2681" s="660" t="str">
        <f t="shared" si="249"/>
        <v/>
      </c>
      <c r="W2681" s="660" t="str">
        <f t="shared" si="250"/>
        <v/>
      </c>
      <c r="X2681" s="660" t="str">
        <f t="shared" si="251"/>
        <v/>
      </c>
      <c r="Y2681" s="660" t="str">
        <f t="shared" si="252"/>
        <v/>
      </c>
    </row>
    <row r="2682" spans="1:25" ht="16" x14ac:dyDescent="0.2">
      <c r="A2682" s="679"/>
      <c r="B2682" s="679"/>
      <c r="C2682" s="679"/>
      <c r="D2682" s="679"/>
      <c r="E2682" s="665"/>
      <c r="F2682" s="665"/>
      <c r="S2682" s="660"/>
      <c r="T2682" s="660" t="str">
        <f t="shared" si="247"/>
        <v/>
      </c>
      <c r="U2682" s="660" t="str">
        <f t="shared" si="248"/>
        <v/>
      </c>
      <c r="V2682" s="660" t="str">
        <f t="shared" si="249"/>
        <v/>
      </c>
      <c r="W2682" s="660" t="str">
        <f t="shared" si="250"/>
        <v/>
      </c>
      <c r="X2682" s="660" t="str">
        <f t="shared" si="251"/>
        <v/>
      </c>
      <c r="Y2682" s="660" t="str">
        <f t="shared" si="252"/>
        <v/>
      </c>
    </row>
    <row r="2683" spans="1:25" ht="16" x14ac:dyDescent="0.2">
      <c r="A2683" s="679"/>
      <c r="B2683" s="679"/>
      <c r="C2683" s="679"/>
      <c r="D2683" s="679"/>
      <c r="E2683" s="665"/>
      <c r="F2683" s="665"/>
      <c r="S2683" s="660"/>
      <c r="T2683" s="660" t="str">
        <f t="shared" si="247"/>
        <v/>
      </c>
      <c r="U2683" s="660" t="str">
        <f t="shared" si="248"/>
        <v/>
      </c>
      <c r="V2683" s="660" t="str">
        <f t="shared" si="249"/>
        <v/>
      </c>
      <c r="W2683" s="660" t="str">
        <f t="shared" si="250"/>
        <v/>
      </c>
      <c r="X2683" s="660" t="str">
        <f t="shared" si="251"/>
        <v/>
      </c>
      <c r="Y2683" s="660" t="str">
        <f t="shared" si="252"/>
        <v/>
      </c>
    </row>
    <row r="2684" spans="1:25" ht="16" x14ac:dyDescent="0.2">
      <c r="A2684" s="679"/>
      <c r="B2684" s="679"/>
      <c r="C2684" s="679"/>
      <c r="D2684" s="679"/>
      <c r="E2684" s="665"/>
      <c r="F2684" s="665"/>
      <c r="S2684" s="660"/>
      <c r="T2684" s="660" t="str">
        <f t="shared" si="247"/>
        <v/>
      </c>
      <c r="U2684" s="660" t="str">
        <f t="shared" si="248"/>
        <v/>
      </c>
      <c r="V2684" s="660" t="str">
        <f t="shared" si="249"/>
        <v/>
      </c>
      <c r="W2684" s="660" t="str">
        <f t="shared" si="250"/>
        <v/>
      </c>
      <c r="X2684" s="660" t="str">
        <f t="shared" si="251"/>
        <v/>
      </c>
      <c r="Y2684" s="660" t="str">
        <f t="shared" si="252"/>
        <v/>
      </c>
    </row>
    <row r="2685" spans="1:25" ht="16" x14ac:dyDescent="0.2">
      <c r="A2685" s="679"/>
      <c r="B2685" s="679"/>
      <c r="C2685" s="679"/>
      <c r="D2685" s="679"/>
      <c r="E2685" s="665"/>
      <c r="F2685" s="665"/>
      <c r="S2685" s="660"/>
      <c r="T2685" s="660" t="str">
        <f t="shared" si="247"/>
        <v/>
      </c>
      <c r="U2685" s="660" t="str">
        <f t="shared" si="248"/>
        <v/>
      </c>
      <c r="V2685" s="660" t="str">
        <f t="shared" si="249"/>
        <v/>
      </c>
      <c r="W2685" s="660" t="str">
        <f t="shared" si="250"/>
        <v/>
      </c>
      <c r="X2685" s="660" t="str">
        <f t="shared" si="251"/>
        <v/>
      </c>
      <c r="Y2685" s="660" t="str">
        <f t="shared" si="252"/>
        <v/>
      </c>
    </row>
    <row r="2686" spans="1:25" ht="16" x14ac:dyDescent="0.2">
      <c r="A2686" s="679"/>
      <c r="B2686" s="679"/>
      <c r="C2686" s="679"/>
      <c r="D2686" s="679"/>
      <c r="E2686" s="665"/>
      <c r="F2686" s="665"/>
      <c r="S2686" s="660"/>
      <c r="T2686" s="660" t="str">
        <f t="shared" si="247"/>
        <v/>
      </c>
      <c r="U2686" s="660" t="str">
        <f t="shared" si="248"/>
        <v/>
      </c>
      <c r="V2686" s="660" t="str">
        <f t="shared" si="249"/>
        <v/>
      </c>
      <c r="W2686" s="660" t="str">
        <f t="shared" si="250"/>
        <v/>
      </c>
      <c r="X2686" s="660" t="str">
        <f t="shared" si="251"/>
        <v/>
      </c>
      <c r="Y2686" s="660" t="str">
        <f t="shared" si="252"/>
        <v/>
      </c>
    </row>
    <row r="2687" spans="1:25" ht="16" x14ac:dyDescent="0.2">
      <c r="A2687" s="679"/>
      <c r="B2687" s="679"/>
      <c r="C2687" s="679"/>
      <c r="D2687" s="679"/>
      <c r="E2687" s="665"/>
      <c r="F2687" s="665"/>
      <c r="S2687" s="660"/>
      <c r="T2687" s="660" t="str">
        <f t="shared" si="247"/>
        <v/>
      </c>
      <c r="U2687" s="660" t="str">
        <f t="shared" si="248"/>
        <v/>
      </c>
      <c r="V2687" s="660" t="str">
        <f t="shared" si="249"/>
        <v/>
      </c>
      <c r="W2687" s="660" t="str">
        <f t="shared" si="250"/>
        <v/>
      </c>
      <c r="X2687" s="660" t="str">
        <f t="shared" si="251"/>
        <v/>
      </c>
      <c r="Y2687" s="660" t="str">
        <f t="shared" si="252"/>
        <v/>
      </c>
    </row>
    <row r="2688" spans="1:25" ht="16" x14ac:dyDescent="0.2">
      <c r="A2688" s="679"/>
      <c r="B2688" s="679"/>
      <c r="C2688" s="679"/>
      <c r="D2688" s="679"/>
      <c r="E2688" s="665"/>
      <c r="F2688" s="665"/>
      <c r="S2688" s="660"/>
      <c r="T2688" s="660" t="str">
        <f t="shared" si="247"/>
        <v/>
      </c>
      <c r="U2688" s="660" t="str">
        <f t="shared" si="248"/>
        <v/>
      </c>
      <c r="V2688" s="660" t="str">
        <f t="shared" si="249"/>
        <v/>
      </c>
      <c r="W2688" s="660" t="str">
        <f t="shared" si="250"/>
        <v/>
      </c>
      <c r="X2688" s="660" t="str">
        <f t="shared" si="251"/>
        <v/>
      </c>
      <c r="Y2688" s="660" t="str">
        <f t="shared" si="252"/>
        <v/>
      </c>
    </row>
    <row r="2689" spans="1:25" ht="16" x14ac:dyDescent="0.2">
      <c r="A2689" s="679"/>
      <c r="B2689" s="679"/>
      <c r="C2689" s="679"/>
      <c r="D2689" s="679"/>
      <c r="E2689" s="665"/>
      <c r="F2689" s="665"/>
      <c r="S2689" s="660"/>
      <c r="T2689" s="660" t="str">
        <f t="shared" si="247"/>
        <v/>
      </c>
      <c r="U2689" s="660" t="str">
        <f t="shared" si="248"/>
        <v/>
      </c>
      <c r="V2689" s="660" t="str">
        <f t="shared" si="249"/>
        <v/>
      </c>
      <c r="W2689" s="660" t="str">
        <f t="shared" si="250"/>
        <v/>
      </c>
      <c r="X2689" s="660" t="str">
        <f t="shared" si="251"/>
        <v/>
      </c>
      <c r="Y2689" s="660" t="str">
        <f t="shared" si="252"/>
        <v/>
      </c>
    </row>
    <row r="2690" spans="1:25" ht="16" x14ac:dyDescent="0.2">
      <c r="A2690" s="679"/>
      <c r="B2690" s="679"/>
      <c r="C2690" s="679"/>
      <c r="D2690" s="679"/>
      <c r="E2690" s="665"/>
      <c r="F2690" s="665"/>
      <c r="S2690" s="660"/>
      <c r="T2690" s="660" t="str">
        <f t="shared" si="247"/>
        <v/>
      </c>
      <c r="U2690" s="660" t="str">
        <f t="shared" si="248"/>
        <v/>
      </c>
      <c r="V2690" s="660" t="str">
        <f t="shared" si="249"/>
        <v/>
      </c>
      <c r="W2690" s="660" t="str">
        <f t="shared" si="250"/>
        <v/>
      </c>
      <c r="X2690" s="660" t="str">
        <f t="shared" si="251"/>
        <v/>
      </c>
      <c r="Y2690" s="660" t="str">
        <f t="shared" si="252"/>
        <v/>
      </c>
    </row>
    <row r="2691" spans="1:25" ht="16" x14ac:dyDescent="0.2">
      <c r="A2691" s="679"/>
      <c r="B2691" s="679"/>
      <c r="C2691" s="679"/>
      <c r="D2691" s="679"/>
      <c r="E2691" s="665"/>
      <c r="F2691" s="665"/>
      <c r="S2691" s="660"/>
      <c r="T2691" s="660" t="str">
        <f t="shared" si="247"/>
        <v/>
      </c>
      <c r="U2691" s="660" t="str">
        <f t="shared" si="248"/>
        <v/>
      </c>
      <c r="V2691" s="660" t="str">
        <f t="shared" si="249"/>
        <v/>
      </c>
      <c r="W2691" s="660" t="str">
        <f t="shared" si="250"/>
        <v/>
      </c>
      <c r="X2691" s="660" t="str">
        <f t="shared" si="251"/>
        <v/>
      </c>
      <c r="Y2691" s="660" t="str">
        <f t="shared" si="252"/>
        <v/>
      </c>
    </row>
    <row r="2692" spans="1:25" ht="16" x14ac:dyDescent="0.2">
      <c r="A2692" s="679"/>
      <c r="B2692" s="679"/>
      <c r="C2692" s="679"/>
      <c r="D2692" s="679"/>
      <c r="E2692" s="665"/>
      <c r="F2692" s="665"/>
      <c r="S2692" s="660"/>
      <c r="T2692" s="660" t="str">
        <f t="shared" ref="T2692:T2755" si="253">IF(LEN($A2692)&gt;=2,LEFT($A2692,6),"")</f>
        <v/>
      </c>
      <c r="U2692" s="660" t="str">
        <f t="shared" ref="U2692:U2755" si="254">IF(LEN($A2692)&gt;=2,LEFT($A2692,5),"")</f>
        <v/>
      </c>
      <c r="V2692" s="660" t="str">
        <f t="shared" ref="V2692:V2755" si="255">IF(LEN($A2692)&gt;=2,LEFT($A2692,4),"")</f>
        <v/>
      </c>
      <c r="W2692" s="660" t="str">
        <f t="shared" ref="W2692:W2755" si="256">IF(LEN($A2692)&gt;=2,LEFT($A2692,3),"")</f>
        <v/>
      </c>
      <c r="X2692" s="660" t="str">
        <f t="shared" ref="X2692:X2755" si="257">IF(LEN($A2692)&gt;=2,LEFT($A2692,2),"")</f>
        <v/>
      </c>
      <c r="Y2692" s="660" t="str">
        <f t="shared" ref="Y2692:Y2755" si="258">IF(LEN($A2692)&gt;=2,LEFT($A2692,1),"")</f>
        <v/>
      </c>
    </row>
    <row r="2693" spans="1:25" ht="16" x14ac:dyDescent="0.2">
      <c r="A2693" s="679"/>
      <c r="B2693" s="679"/>
      <c r="C2693" s="679"/>
      <c r="D2693" s="679"/>
      <c r="E2693" s="665"/>
      <c r="F2693" s="665"/>
      <c r="S2693" s="660"/>
      <c r="T2693" s="660" t="str">
        <f t="shared" si="253"/>
        <v/>
      </c>
      <c r="U2693" s="660" t="str">
        <f t="shared" si="254"/>
        <v/>
      </c>
      <c r="V2693" s="660" t="str">
        <f t="shared" si="255"/>
        <v/>
      </c>
      <c r="W2693" s="660" t="str">
        <f t="shared" si="256"/>
        <v/>
      </c>
      <c r="X2693" s="660" t="str">
        <f t="shared" si="257"/>
        <v/>
      </c>
      <c r="Y2693" s="660" t="str">
        <f t="shared" si="258"/>
        <v/>
      </c>
    </row>
    <row r="2694" spans="1:25" ht="16" x14ac:dyDescent="0.2">
      <c r="A2694" s="679"/>
      <c r="B2694" s="679"/>
      <c r="C2694" s="679"/>
      <c r="D2694" s="679"/>
      <c r="E2694" s="665"/>
      <c r="F2694" s="665"/>
      <c r="S2694" s="660"/>
      <c r="T2694" s="660" t="str">
        <f t="shared" si="253"/>
        <v/>
      </c>
      <c r="U2694" s="660" t="str">
        <f t="shared" si="254"/>
        <v/>
      </c>
      <c r="V2694" s="660" t="str">
        <f t="shared" si="255"/>
        <v/>
      </c>
      <c r="W2694" s="660" t="str">
        <f t="shared" si="256"/>
        <v/>
      </c>
      <c r="X2694" s="660" t="str">
        <f t="shared" si="257"/>
        <v/>
      </c>
      <c r="Y2694" s="660" t="str">
        <f t="shared" si="258"/>
        <v/>
      </c>
    </row>
    <row r="2695" spans="1:25" ht="16" x14ac:dyDescent="0.2">
      <c r="A2695" s="679"/>
      <c r="B2695" s="679"/>
      <c r="C2695" s="679"/>
      <c r="D2695" s="679"/>
      <c r="E2695" s="665"/>
      <c r="F2695" s="665"/>
      <c r="S2695" s="660"/>
      <c r="T2695" s="660" t="str">
        <f t="shared" si="253"/>
        <v/>
      </c>
      <c r="U2695" s="660" t="str">
        <f t="shared" si="254"/>
        <v/>
      </c>
      <c r="V2695" s="660" t="str">
        <f t="shared" si="255"/>
        <v/>
      </c>
      <c r="W2695" s="660" t="str">
        <f t="shared" si="256"/>
        <v/>
      </c>
      <c r="X2695" s="660" t="str">
        <f t="shared" si="257"/>
        <v/>
      </c>
      <c r="Y2695" s="660" t="str">
        <f t="shared" si="258"/>
        <v/>
      </c>
    </row>
    <row r="2696" spans="1:25" ht="16" x14ac:dyDescent="0.2">
      <c r="A2696" s="679"/>
      <c r="B2696" s="679"/>
      <c r="C2696" s="679"/>
      <c r="D2696" s="679"/>
      <c r="E2696" s="665"/>
      <c r="F2696" s="665"/>
      <c r="S2696" s="660"/>
      <c r="T2696" s="660" t="str">
        <f t="shared" si="253"/>
        <v/>
      </c>
      <c r="U2696" s="660" t="str">
        <f t="shared" si="254"/>
        <v/>
      </c>
      <c r="V2696" s="660" t="str">
        <f t="shared" si="255"/>
        <v/>
      </c>
      <c r="W2696" s="660" t="str">
        <f t="shared" si="256"/>
        <v/>
      </c>
      <c r="X2696" s="660" t="str">
        <f t="shared" si="257"/>
        <v/>
      </c>
      <c r="Y2696" s="660" t="str">
        <f t="shared" si="258"/>
        <v/>
      </c>
    </row>
    <row r="2697" spans="1:25" ht="16" x14ac:dyDescent="0.2">
      <c r="A2697" s="679"/>
      <c r="B2697" s="679"/>
      <c r="C2697" s="679"/>
      <c r="D2697" s="679"/>
      <c r="E2697" s="665"/>
      <c r="F2697" s="665"/>
      <c r="S2697" s="660"/>
      <c r="T2697" s="660" t="str">
        <f t="shared" si="253"/>
        <v/>
      </c>
      <c r="U2697" s="660" t="str">
        <f t="shared" si="254"/>
        <v/>
      </c>
      <c r="V2697" s="660" t="str">
        <f t="shared" si="255"/>
        <v/>
      </c>
      <c r="W2697" s="660" t="str">
        <f t="shared" si="256"/>
        <v/>
      </c>
      <c r="X2697" s="660" t="str">
        <f t="shared" si="257"/>
        <v/>
      </c>
      <c r="Y2697" s="660" t="str">
        <f t="shared" si="258"/>
        <v/>
      </c>
    </row>
    <row r="2698" spans="1:25" ht="16" x14ac:dyDescent="0.2">
      <c r="A2698" s="679"/>
      <c r="B2698" s="679"/>
      <c r="C2698" s="679"/>
      <c r="D2698" s="679"/>
      <c r="E2698" s="665"/>
      <c r="F2698" s="665"/>
      <c r="S2698" s="660"/>
      <c r="T2698" s="660" t="str">
        <f t="shared" si="253"/>
        <v/>
      </c>
      <c r="U2698" s="660" t="str">
        <f t="shared" si="254"/>
        <v/>
      </c>
      <c r="V2698" s="660" t="str">
        <f t="shared" si="255"/>
        <v/>
      </c>
      <c r="W2698" s="660" t="str">
        <f t="shared" si="256"/>
        <v/>
      </c>
      <c r="X2698" s="660" t="str">
        <f t="shared" si="257"/>
        <v/>
      </c>
      <c r="Y2698" s="660" t="str">
        <f t="shared" si="258"/>
        <v/>
      </c>
    </row>
    <row r="2699" spans="1:25" ht="16" x14ac:dyDescent="0.2">
      <c r="A2699" s="679"/>
      <c r="B2699" s="679"/>
      <c r="C2699" s="679"/>
      <c r="D2699" s="679"/>
      <c r="E2699" s="665"/>
      <c r="F2699" s="665"/>
      <c r="S2699" s="660"/>
      <c r="T2699" s="660" t="str">
        <f t="shared" si="253"/>
        <v/>
      </c>
      <c r="U2699" s="660" t="str">
        <f t="shared" si="254"/>
        <v/>
      </c>
      <c r="V2699" s="660" t="str">
        <f t="shared" si="255"/>
        <v/>
      </c>
      <c r="W2699" s="660" t="str">
        <f t="shared" si="256"/>
        <v/>
      </c>
      <c r="X2699" s="660" t="str">
        <f t="shared" si="257"/>
        <v/>
      </c>
      <c r="Y2699" s="660" t="str">
        <f t="shared" si="258"/>
        <v/>
      </c>
    </row>
    <row r="2700" spans="1:25" ht="16" x14ac:dyDescent="0.2">
      <c r="A2700" s="679"/>
      <c r="B2700" s="679"/>
      <c r="C2700" s="679"/>
      <c r="D2700" s="679"/>
      <c r="E2700" s="665"/>
      <c r="F2700" s="665"/>
      <c r="S2700" s="660"/>
      <c r="T2700" s="660" t="str">
        <f t="shared" si="253"/>
        <v/>
      </c>
      <c r="U2700" s="660" t="str">
        <f t="shared" si="254"/>
        <v/>
      </c>
      <c r="V2700" s="660" t="str">
        <f t="shared" si="255"/>
        <v/>
      </c>
      <c r="W2700" s="660" t="str">
        <f t="shared" si="256"/>
        <v/>
      </c>
      <c r="X2700" s="660" t="str">
        <f t="shared" si="257"/>
        <v/>
      </c>
      <c r="Y2700" s="660" t="str">
        <f t="shared" si="258"/>
        <v/>
      </c>
    </row>
    <row r="2701" spans="1:25" ht="16" x14ac:dyDescent="0.2">
      <c r="A2701" s="679"/>
      <c r="B2701" s="679"/>
      <c r="C2701" s="679"/>
      <c r="D2701" s="679"/>
      <c r="E2701" s="665"/>
      <c r="F2701" s="665"/>
      <c r="S2701" s="660"/>
      <c r="T2701" s="660" t="str">
        <f t="shared" si="253"/>
        <v/>
      </c>
      <c r="U2701" s="660" t="str">
        <f t="shared" si="254"/>
        <v/>
      </c>
      <c r="V2701" s="660" t="str">
        <f t="shared" si="255"/>
        <v/>
      </c>
      <c r="W2701" s="660" t="str">
        <f t="shared" si="256"/>
        <v/>
      </c>
      <c r="X2701" s="660" t="str">
        <f t="shared" si="257"/>
        <v/>
      </c>
      <c r="Y2701" s="660" t="str">
        <f t="shared" si="258"/>
        <v/>
      </c>
    </row>
    <row r="2702" spans="1:25" ht="16" x14ac:dyDescent="0.2">
      <c r="A2702" s="679"/>
      <c r="B2702" s="679"/>
      <c r="C2702" s="679"/>
      <c r="D2702" s="679"/>
      <c r="E2702" s="665"/>
      <c r="F2702" s="665"/>
      <c r="S2702" s="660"/>
      <c r="T2702" s="660" t="str">
        <f t="shared" si="253"/>
        <v/>
      </c>
      <c r="U2702" s="660" t="str">
        <f t="shared" si="254"/>
        <v/>
      </c>
      <c r="V2702" s="660" t="str">
        <f t="shared" si="255"/>
        <v/>
      </c>
      <c r="W2702" s="660" t="str">
        <f t="shared" si="256"/>
        <v/>
      </c>
      <c r="X2702" s="660" t="str">
        <f t="shared" si="257"/>
        <v/>
      </c>
      <c r="Y2702" s="660" t="str">
        <f t="shared" si="258"/>
        <v/>
      </c>
    </row>
    <row r="2703" spans="1:25" ht="16" x14ac:dyDescent="0.2">
      <c r="A2703" s="679"/>
      <c r="B2703" s="679"/>
      <c r="C2703" s="679"/>
      <c r="D2703" s="679"/>
      <c r="E2703" s="665"/>
      <c r="F2703" s="665"/>
      <c r="S2703" s="660"/>
      <c r="T2703" s="660" t="str">
        <f t="shared" si="253"/>
        <v/>
      </c>
      <c r="U2703" s="660" t="str">
        <f t="shared" si="254"/>
        <v/>
      </c>
      <c r="V2703" s="660" t="str">
        <f t="shared" si="255"/>
        <v/>
      </c>
      <c r="W2703" s="660" t="str">
        <f t="shared" si="256"/>
        <v/>
      </c>
      <c r="X2703" s="660" t="str">
        <f t="shared" si="257"/>
        <v/>
      </c>
      <c r="Y2703" s="660" t="str">
        <f t="shared" si="258"/>
        <v/>
      </c>
    </row>
    <row r="2704" spans="1:25" ht="16" x14ac:dyDescent="0.2">
      <c r="A2704" s="679"/>
      <c r="B2704" s="679"/>
      <c r="C2704" s="679"/>
      <c r="D2704" s="679"/>
      <c r="E2704" s="665"/>
      <c r="F2704" s="665"/>
      <c r="S2704" s="660"/>
      <c r="T2704" s="660" t="str">
        <f t="shared" si="253"/>
        <v/>
      </c>
      <c r="U2704" s="660" t="str">
        <f t="shared" si="254"/>
        <v/>
      </c>
      <c r="V2704" s="660" t="str">
        <f t="shared" si="255"/>
        <v/>
      </c>
      <c r="W2704" s="660" t="str">
        <f t="shared" si="256"/>
        <v/>
      </c>
      <c r="X2704" s="660" t="str">
        <f t="shared" si="257"/>
        <v/>
      </c>
      <c r="Y2704" s="660" t="str">
        <f t="shared" si="258"/>
        <v/>
      </c>
    </row>
    <row r="2705" spans="1:25" ht="16" x14ac:dyDescent="0.2">
      <c r="A2705" s="679"/>
      <c r="B2705" s="679"/>
      <c r="C2705" s="679"/>
      <c r="D2705" s="679"/>
      <c r="E2705" s="665"/>
      <c r="F2705" s="665"/>
      <c r="S2705" s="660"/>
      <c r="T2705" s="660" t="str">
        <f t="shared" si="253"/>
        <v/>
      </c>
      <c r="U2705" s="660" t="str">
        <f t="shared" si="254"/>
        <v/>
      </c>
      <c r="V2705" s="660" t="str">
        <f t="shared" si="255"/>
        <v/>
      </c>
      <c r="W2705" s="660" t="str">
        <f t="shared" si="256"/>
        <v/>
      </c>
      <c r="X2705" s="660" t="str">
        <f t="shared" si="257"/>
        <v/>
      </c>
      <c r="Y2705" s="660" t="str">
        <f t="shared" si="258"/>
        <v/>
      </c>
    </row>
    <row r="2706" spans="1:25" ht="16" x14ac:dyDescent="0.2">
      <c r="A2706" s="679"/>
      <c r="B2706" s="679"/>
      <c r="C2706" s="679"/>
      <c r="D2706" s="679"/>
      <c r="E2706" s="665"/>
      <c r="F2706" s="665"/>
      <c r="S2706" s="660"/>
      <c r="T2706" s="660" t="str">
        <f t="shared" si="253"/>
        <v/>
      </c>
      <c r="U2706" s="660" t="str">
        <f t="shared" si="254"/>
        <v/>
      </c>
      <c r="V2706" s="660" t="str">
        <f t="shared" si="255"/>
        <v/>
      </c>
      <c r="W2706" s="660" t="str">
        <f t="shared" si="256"/>
        <v/>
      </c>
      <c r="X2706" s="660" t="str">
        <f t="shared" si="257"/>
        <v/>
      </c>
      <c r="Y2706" s="660" t="str">
        <f t="shared" si="258"/>
        <v/>
      </c>
    </row>
    <row r="2707" spans="1:25" ht="16" x14ac:dyDescent="0.2">
      <c r="A2707" s="679"/>
      <c r="B2707" s="679"/>
      <c r="C2707" s="679"/>
      <c r="D2707" s="679"/>
      <c r="E2707" s="665"/>
      <c r="F2707" s="665"/>
      <c r="S2707" s="660"/>
      <c r="T2707" s="660" t="str">
        <f t="shared" si="253"/>
        <v/>
      </c>
      <c r="U2707" s="660" t="str">
        <f t="shared" si="254"/>
        <v/>
      </c>
      <c r="V2707" s="660" t="str">
        <f t="shared" si="255"/>
        <v/>
      </c>
      <c r="W2707" s="660" t="str">
        <f t="shared" si="256"/>
        <v/>
      </c>
      <c r="X2707" s="660" t="str">
        <f t="shared" si="257"/>
        <v/>
      </c>
      <c r="Y2707" s="660" t="str">
        <f t="shared" si="258"/>
        <v/>
      </c>
    </row>
    <row r="2708" spans="1:25" ht="16" x14ac:dyDescent="0.2">
      <c r="A2708" s="679"/>
      <c r="B2708" s="679"/>
      <c r="C2708" s="679"/>
      <c r="D2708" s="679"/>
      <c r="E2708" s="665"/>
      <c r="F2708" s="665"/>
      <c r="S2708" s="660"/>
      <c r="T2708" s="660" t="str">
        <f t="shared" si="253"/>
        <v/>
      </c>
      <c r="U2708" s="660" t="str">
        <f t="shared" si="254"/>
        <v/>
      </c>
      <c r="V2708" s="660" t="str">
        <f t="shared" si="255"/>
        <v/>
      </c>
      <c r="W2708" s="660" t="str">
        <f t="shared" si="256"/>
        <v/>
      </c>
      <c r="X2708" s="660" t="str">
        <f t="shared" si="257"/>
        <v/>
      </c>
      <c r="Y2708" s="660" t="str">
        <f t="shared" si="258"/>
        <v/>
      </c>
    </row>
    <row r="2709" spans="1:25" ht="16" x14ac:dyDescent="0.2">
      <c r="A2709" s="679"/>
      <c r="B2709" s="679"/>
      <c r="C2709" s="679"/>
      <c r="D2709" s="679"/>
      <c r="E2709" s="665"/>
      <c r="F2709" s="665"/>
      <c r="S2709" s="660"/>
      <c r="T2709" s="660" t="str">
        <f t="shared" si="253"/>
        <v/>
      </c>
      <c r="U2709" s="660" t="str">
        <f t="shared" si="254"/>
        <v/>
      </c>
      <c r="V2709" s="660" t="str">
        <f t="shared" si="255"/>
        <v/>
      </c>
      <c r="W2709" s="660" t="str">
        <f t="shared" si="256"/>
        <v/>
      </c>
      <c r="X2709" s="660" t="str">
        <f t="shared" si="257"/>
        <v/>
      </c>
      <c r="Y2709" s="660" t="str">
        <f t="shared" si="258"/>
        <v/>
      </c>
    </row>
    <row r="2710" spans="1:25" ht="16" x14ac:dyDescent="0.2">
      <c r="A2710" s="679"/>
      <c r="B2710" s="679"/>
      <c r="C2710" s="679"/>
      <c r="D2710" s="679"/>
      <c r="E2710" s="665"/>
      <c r="F2710" s="665"/>
      <c r="S2710" s="660"/>
      <c r="T2710" s="660" t="str">
        <f t="shared" si="253"/>
        <v/>
      </c>
      <c r="U2710" s="660" t="str">
        <f t="shared" si="254"/>
        <v/>
      </c>
      <c r="V2710" s="660" t="str">
        <f t="shared" si="255"/>
        <v/>
      </c>
      <c r="W2710" s="660" t="str">
        <f t="shared" si="256"/>
        <v/>
      </c>
      <c r="X2710" s="660" t="str">
        <f t="shared" si="257"/>
        <v/>
      </c>
      <c r="Y2710" s="660" t="str">
        <f t="shared" si="258"/>
        <v/>
      </c>
    </row>
    <row r="2711" spans="1:25" ht="16" x14ac:dyDescent="0.2">
      <c r="A2711" s="679"/>
      <c r="B2711" s="679"/>
      <c r="C2711" s="679"/>
      <c r="D2711" s="679"/>
      <c r="E2711" s="665"/>
      <c r="F2711" s="665"/>
      <c r="S2711" s="660"/>
      <c r="T2711" s="660" t="str">
        <f t="shared" si="253"/>
        <v/>
      </c>
      <c r="U2711" s="660" t="str">
        <f t="shared" si="254"/>
        <v/>
      </c>
      <c r="V2711" s="660" t="str">
        <f t="shared" si="255"/>
        <v/>
      </c>
      <c r="W2711" s="660" t="str">
        <f t="shared" si="256"/>
        <v/>
      </c>
      <c r="X2711" s="660" t="str">
        <f t="shared" si="257"/>
        <v/>
      </c>
      <c r="Y2711" s="660" t="str">
        <f t="shared" si="258"/>
        <v/>
      </c>
    </row>
    <row r="2712" spans="1:25" ht="16" x14ac:dyDescent="0.2">
      <c r="A2712" s="679"/>
      <c r="B2712" s="679"/>
      <c r="C2712" s="679"/>
      <c r="D2712" s="679"/>
      <c r="E2712" s="665"/>
      <c r="F2712" s="665"/>
      <c r="S2712" s="660"/>
      <c r="T2712" s="660" t="str">
        <f t="shared" si="253"/>
        <v/>
      </c>
      <c r="U2712" s="660" t="str">
        <f t="shared" si="254"/>
        <v/>
      </c>
      <c r="V2712" s="660" t="str">
        <f t="shared" si="255"/>
        <v/>
      </c>
      <c r="W2712" s="660" t="str">
        <f t="shared" si="256"/>
        <v/>
      </c>
      <c r="X2712" s="660" t="str">
        <f t="shared" si="257"/>
        <v/>
      </c>
      <c r="Y2712" s="660" t="str">
        <f t="shared" si="258"/>
        <v/>
      </c>
    </row>
    <row r="2713" spans="1:25" ht="16" x14ac:dyDescent="0.2">
      <c r="A2713" s="679"/>
      <c r="B2713" s="679"/>
      <c r="C2713" s="679"/>
      <c r="D2713" s="679"/>
      <c r="E2713" s="665"/>
      <c r="F2713" s="665"/>
      <c r="S2713" s="660"/>
      <c r="T2713" s="660" t="str">
        <f t="shared" si="253"/>
        <v/>
      </c>
      <c r="U2713" s="660" t="str">
        <f t="shared" si="254"/>
        <v/>
      </c>
      <c r="V2713" s="660" t="str">
        <f t="shared" si="255"/>
        <v/>
      </c>
      <c r="W2713" s="660" t="str">
        <f t="shared" si="256"/>
        <v/>
      </c>
      <c r="X2713" s="660" t="str">
        <f t="shared" si="257"/>
        <v/>
      </c>
      <c r="Y2713" s="660" t="str">
        <f t="shared" si="258"/>
        <v/>
      </c>
    </row>
    <row r="2714" spans="1:25" ht="16" x14ac:dyDescent="0.2">
      <c r="A2714" s="679"/>
      <c r="B2714" s="679"/>
      <c r="C2714" s="679"/>
      <c r="D2714" s="679"/>
      <c r="E2714" s="665"/>
      <c r="F2714" s="665"/>
      <c r="S2714" s="660"/>
      <c r="T2714" s="660" t="str">
        <f t="shared" si="253"/>
        <v/>
      </c>
      <c r="U2714" s="660" t="str">
        <f t="shared" si="254"/>
        <v/>
      </c>
      <c r="V2714" s="660" t="str">
        <f t="shared" si="255"/>
        <v/>
      </c>
      <c r="W2714" s="660" t="str">
        <f t="shared" si="256"/>
        <v/>
      </c>
      <c r="X2714" s="660" t="str">
        <f t="shared" si="257"/>
        <v/>
      </c>
      <c r="Y2714" s="660" t="str">
        <f t="shared" si="258"/>
        <v/>
      </c>
    </row>
    <row r="2715" spans="1:25" ht="16" x14ac:dyDescent="0.2">
      <c r="A2715" s="679"/>
      <c r="B2715" s="679"/>
      <c r="C2715" s="679"/>
      <c r="D2715" s="679"/>
      <c r="E2715" s="665"/>
      <c r="F2715" s="665"/>
      <c r="S2715" s="660"/>
      <c r="T2715" s="660" t="str">
        <f t="shared" si="253"/>
        <v/>
      </c>
      <c r="U2715" s="660" t="str">
        <f t="shared" si="254"/>
        <v/>
      </c>
      <c r="V2715" s="660" t="str">
        <f t="shared" si="255"/>
        <v/>
      </c>
      <c r="W2715" s="660" t="str">
        <f t="shared" si="256"/>
        <v/>
      </c>
      <c r="X2715" s="660" t="str">
        <f t="shared" si="257"/>
        <v/>
      </c>
      <c r="Y2715" s="660" t="str">
        <f t="shared" si="258"/>
        <v/>
      </c>
    </row>
    <row r="2716" spans="1:25" ht="16" x14ac:dyDescent="0.2">
      <c r="A2716" s="679"/>
      <c r="B2716" s="679"/>
      <c r="C2716" s="679"/>
      <c r="D2716" s="679"/>
      <c r="E2716" s="665"/>
      <c r="F2716" s="665"/>
      <c r="S2716" s="660"/>
      <c r="T2716" s="660" t="str">
        <f t="shared" si="253"/>
        <v/>
      </c>
      <c r="U2716" s="660" t="str">
        <f t="shared" si="254"/>
        <v/>
      </c>
      <c r="V2716" s="660" t="str">
        <f t="shared" si="255"/>
        <v/>
      </c>
      <c r="W2716" s="660" t="str">
        <f t="shared" si="256"/>
        <v/>
      </c>
      <c r="X2716" s="660" t="str">
        <f t="shared" si="257"/>
        <v/>
      </c>
      <c r="Y2716" s="660" t="str">
        <f t="shared" si="258"/>
        <v/>
      </c>
    </row>
    <row r="2717" spans="1:25" ht="16" x14ac:dyDescent="0.2">
      <c r="A2717" s="679"/>
      <c r="B2717" s="679"/>
      <c r="C2717" s="679"/>
      <c r="D2717" s="679"/>
      <c r="E2717" s="665"/>
      <c r="F2717" s="665"/>
      <c r="S2717" s="660"/>
      <c r="T2717" s="660" t="str">
        <f t="shared" si="253"/>
        <v/>
      </c>
      <c r="U2717" s="660" t="str">
        <f t="shared" si="254"/>
        <v/>
      </c>
      <c r="V2717" s="660" t="str">
        <f t="shared" si="255"/>
        <v/>
      </c>
      <c r="W2717" s="660" t="str">
        <f t="shared" si="256"/>
        <v/>
      </c>
      <c r="X2717" s="660" t="str">
        <f t="shared" si="257"/>
        <v/>
      </c>
      <c r="Y2717" s="660" t="str">
        <f t="shared" si="258"/>
        <v/>
      </c>
    </row>
    <row r="2718" spans="1:25" ht="16" x14ac:dyDescent="0.2">
      <c r="A2718" s="679"/>
      <c r="B2718" s="679"/>
      <c r="C2718" s="679"/>
      <c r="D2718" s="679"/>
      <c r="E2718" s="665"/>
      <c r="F2718" s="665"/>
      <c r="S2718" s="660"/>
      <c r="T2718" s="660" t="str">
        <f t="shared" si="253"/>
        <v/>
      </c>
      <c r="U2718" s="660" t="str">
        <f t="shared" si="254"/>
        <v/>
      </c>
      <c r="V2718" s="660" t="str">
        <f t="shared" si="255"/>
        <v/>
      </c>
      <c r="W2718" s="660" t="str">
        <f t="shared" si="256"/>
        <v/>
      </c>
      <c r="X2718" s="660" t="str">
        <f t="shared" si="257"/>
        <v/>
      </c>
      <c r="Y2718" s="660" t="str">
        <f t="shared" si="258"/>
        <v/>
      </c>
    </row>
    <row r="2719" spans="1:25" ht="16" x14ac:dyDescent="0.2">
      <c r="A2719" s="679"/>
      <c r="B2719" s="679"/>
      <c r="C2719" s="679"/>
      <c r="D2719" s="679"/>
      <c r="E2719" s="665"/>
      <c r="F2719" s="665"/>
      <c r="S2719" s="660"/>
      <c r="T2719" s="660" t="str">
        <f t="shared" si="253"/>
        <v/>
      </c>
      <c r="U2719" s="660" t="str">
        <f t="shared" si="254"/>
        <v/>
      </c>
      <c r="V2719" s="660" t="str">
        <f t="shared" si="255"/>
        <v/>
      </c>
      <c r="W2719" s="660" t="str">
        <f t="shared" si="256"/>
        <v/>
      </c>
      <c r="X2719" s="660" t="str">
        <f t="shared" si="257"/>
        <v/>
      </c>
      <c r="Y2719" s="660" t="str">
        <f t="shared" si="258"/>
        <v/>
      </c>
    </row>
    <row r="2720" spans="1:25" ht="16" x14ac:dyDescent="0.2">
      <c r="A2720" s="679"/>
      <c r="B2720" s="679"/>
      <c r="C2720" s="679"/>
      <c r="D2720" s="679"/>
      <c r="E2720" s="665"/>
      <c r="F2720" s="665"/>
      <c r="S2720" s="660"/>
      <c r="T2720" s="660" t="str">
        <f t="shared" si="253"/>
        <v/>
      </c>
      <c r="U2720" s="660" t="str">
        <f t="shared" si="254"/>
        <v/>
      </c>
      <c r="V2720" s="660" t="str">
        <f t="shared" si="255"/>
        <v/>
      </c>
      <c r="W2720" s="660" t="str">
        <f t="shared" si="256"/>
        <v/>
      </c>
      <c r="X2720" s="660" t="str">
        <f t="shared" si="257"/>
        <v/>
      </c>
      <c r="Y2720" s="660" t="str">
        <f t="shared" si="258"/>
        <v/>
      </c>
    </row>
    <row r="2721" spans="1:25" ht="16" x14ac:dyDescent="0.2">
      <c r="A2721" s="679"/>
      <c r="B2721" s="679"/>
      <c r="C2721" s="679"/>
      <c r="D2721" s="679"/>
      <c r="E2721" s="665"/>
      <c r="F2721" s="665"/>
      <c r="S2721" s="660"/>
      <c r="T2721" s="660" t="str">
        <f t="shared" si="253"/>
        <v/>
      </c>
      <c r="U2721" s="660" t="str">
        <f t="shared" si="254"/>
        <v/>
      </c>
      <c r="V2721" s="660" t="str">
        <f t="shared" si="255"/>
        <v/>
      </c>
      <c r="W2721" s="660" t="str">
        <f t="shared" si="256"/>
        <v/>
      </c>
      <c r="X2721" s="660" t="str">
        <f t="shared" si="257"/>
        <v/>
      </c>
      <c r="Y2721" s="660" t="str">
        <f t="shared" si="258"/>
        <v/>
      </c>
    </row>
    <row r="2722" spans="1:25" ht="16" x14ac:dyDescent="0.2">
      <c r="A2722" s="679"/>
      <c r="B2722" s="679"/>
      <c r="C2722" s="679"/>
      <c r="D2722" s="679"/>
      <c r="E2722" s="665"/>
      <c r="F2722" s="665"/>
      <c r="S2722" s="660"/>
      <c r="T2722" s="660" t="str">
        <f t="shared" si="253"/>
        <v/>
      </c>
      <c r="U2722" s="660" t="str">
        <f t="shared" si="254"/>
        <v/>
      </c>
      <c r="V2722" s="660" t="str">
        <f t="shared" si="255"/>
        <v/>
      </c>
      <c r="W2722" s="660" t="str">
        <f t="shared" si="256"/>
        <v/>
      </c>
      <c r="X2722" s="660" t="str">
        <f t="shared" si="257"/>
        <v/>
      </c>
      <c r="Y2722" s="660" t="str">
        <f t="shared" si="258"/>
        <v/>
      </c>
    </row>
    <row r="2723" spans="1:25" ht="16" x14ac:dyDescent="0.2">
      <c r="A2723" s="679"/>
      <c r="B2723" s="679"/>
      <c r="C2723" s="679"/>
      <c r="D2723" s="679"/>
      <c r="E2723" s="665"/>
      <c r="F2723" s="665"/>
      <c r="S2723" s="660"/>
      <c r="T2723" s="660" t="str">
        <f t="shared" si="253"/>
        <v/>
      </c>
      <c r="U2723" s="660" t="str">
        <f t="shared" si="254"/>
        <v/>
      </c>
      <c r="V2723" s="660" t="str">
        <f t="shared" si="255"/>
        <v/>
      </c>
      <c r="W2723" s="660" t="str">
        <f t="shared" si="256"/>
        <v/>
      </c>
      <c r="X2723" s="660" t="str">
        <f t="shared" si="257"/>
        <v/>
      </c>
      <c r="Y2723" s="660" t="str">
        <f t="shared" si="258"/>
        <v/>
      </c>
    </row>
    <row r="2724" spans="1:25" ht="16" x14ac:dyDescent="0.2">
      <c r="A2724" s="679"/>
      <c r="B2724" s="679"/>
      <c r="C2724" s="679"/>
      <c r="D2724" s="679"/>
      <c r="E2724" s="665"/>
      <c r="F2724" s="665"/>
      <c r="S2724" s="660"/>
      <c r="T2724" s="660" t="str">
        <f t="shared" si="253"/>
        <v/>
      </c>
      <c r="U2724" s="660" t="str">
        <f t="shared" si="254"/>
        <v/>
      </c>
      <c r="V2724" s="660" t="str">
        <f t="shared" si="255"/>
        <v/>
      </c>
      <c r="W2724" s="660" t="str">
        <f t="shared" si="256"/>
        <v/>
      </c>
      <c r="X2724" s="660" t="str">
        <f t="shared" si="257"/>
        <v/>
      </c>
      <c r="Y2724" s="660" t="str">
        <f t="shared" si="258"/>
        <v/>
      </c>
    </row>
    <row r="2725" spans="1:25" ht="16" x14ac:dyDescent="0.2">
      <c r="A2725" s="679"/>
      <c r="B2725" s="679"/>
      <c r="C2725" s="679"/>
      <c r="D2725" s="679"/>
      <c r="E2725" s="665"/>
      <c r="F2725" s="665"/>
      <c r="S2725" s="660"/>
      <c r="T2725" s="660" t="str">
        <f t="shared" si="253"/>
        <v/>
      </c>
      <c r="U2725" s="660" t="str">
        <f t="shared" si="254"/>
        <v/>
      </c>
      <c r="V2725" s="660" t="str">
        <f t="shared" si="255"/>
        <v/>
      </c>
      <c r="W2725" s="660" t="str">
        <f t="shared" si="256"/>
        <v/>
      </c>
      <c r="X2725" s="660" t="str">
        <f t="shared" si="257"/>
        <v/>
      </c>
      <c r="Y2725" s="660" t="str">
        <f t="shared" si="258"/>
        <v/>
      </c>
    </row>
    <row r="2726" spans="1:25" ht="16" x14ac:dyDescent="0.2">
      <c r="A2726" s="679"/>
      <c r="B2726" s="679"/>
      <c r="C2726" s="679"/>
      <c r="D2726" s="679"/>
      <c r="E2726" s="665"/>
      <c r="F2726" s="665"/>
      <c r="S2726" s="660"/>
      <c r="T2726" s="660" t="str">
        <f t="shared" si="253"/>
        <v/>
      </c>
      <c r="U2726" s="660" t="str">
        <f t="shared" si="254"/>
        <v/>
      </c>
      <c r="V2726" s="660" t="str">
        <f t="shared" si="255"/>
        <v/>
      </c>
      <c r="W2726" s="660" t="str">
        <f t="shared" si="256"/>
        <v/>
      </c>
      <c r="X2726" s="660" t="str">
        <f t="shared" si="257"/>
        <v/>
      </c>
      <c r="Y2726" s="660" t="str">
        <f t="shared" si="258"/>
        <v/>
      </c>
    </row>
    <row r="2727" spans="1:25" ht="16" x14ac:dyDescent="0.2">
      <c r="A2727" s="679"/>
      <c r="B2727" s="679"/>
      <c r="C2727" s="679"/>
      <c r="D2727" s="679"/>
      <c r="E2727" s="665"/>
      <c r="F2727" s="665"/>
      <c r="S2727" s="660"/>
      <c r="T2727" s="660" t="str">
        <f t="shared" si="253"/>
        <v/>
      </c>
      <c r="U2727" s="660" t="str">
        <f t="shared" si="254"/>
        <v/>
      </c>
      <c r="V2727" s="660" t="str">
        <f t="shared" si="255"/>
        <v/>
      </c>
      <c r="W2727" s="660" t="str">
        <f t="shared" si="256"/>
        <v/>
      </c>
      <c r="X2727" s="660" t="str">
        <f t="shared" si="257"/>
        <v/>
      </c>
      <c r="Y2727" s="660" t="str">
        <f t="shared" si="258"/>
        <v/>
      </c>
    </row>
    <row r="2728" spans="1:25" ht="16" x14ac:dyDescent="0.2">
      <c r="A2728" s="679"/>
      <c r="B2728" s="679"/>
      <c r="C2728" s="679"/>
      <c r="D2728" s="679"/>
      <c r="E2728" s="665"/>
      <c r="F2728" s="665"/>
      <c r="S2728" s="660"/>
      <c r="T2728" s="660" t="str">
        <f t="shared" si="253"/>
        <v/>
      </c>
      <c r="U2728" s="660" t="str">
        <f t="shared" si="254"/>
        <v/>
      </c>
      <c r="V2728" s="660" t="str">
        <f t="shared" si="255"/>
        <v/>
      </c>
      <c r="W2728" s="660" t="str">
        <f t="shared" si="256"/>
        <v/>
      </c>
      <c r="X2728" s="660" t="str">
        <f t="shared" si="257"/>
        <v/>
      </c>
      <c r="Y2728" s="660" t="str">
        <f t="shared" si="258"/>
        <v/>
      </c>
    </row>
    <row r="2729" spans="1:25" ht="16" x14ac:dyDescent="0.2">
      <c r="A2729" s="679"/>
      <c r="B2729" s="679"/>
      <c r="C2729" s="679"/>
      <c r="D2729" s="679"/>
      <c r="E2729" s="665"/>
      <c r="F2729" s="665"/>
      <c r="S2729" s="660"/>
      <c r="T2729" s="660" t="str">
        <f t="shared" si="253"/>
        <v/>
      </c>
      <c r="U2729" s="660" t="str">
        <f t="shared" si="254"/>
        <v/>
      </c>
      <c r="V2729" s="660" t="str">
        <f t="shared" si="255"/>
        <v/>
      </c>
      <c r="W2729" s="660" t="str">
        <f t="shared" si="256"/>
        <v/>
      </c>
      <c r="X2729" s="660" t="str">
        <f t="shared" si="257"/>
        <v/>
      </c>
      <c r="Y2729" s="660" t="str">
        <f t="shared" si="258"/>
        <v/>
      </c>
    </row>
    <row r="2730" spans="1:25" ht="16" x14ac:dyDescent="0.2">
      <c r="A2730" s="679"/>
      <c r="B2730" s="679"/>
      <c r="C2730" s="679"/>
      <c r="D2730" s="679"/>
      <c r="E2730" s="665"/>
      <c r="F2730" s="665"/>
      <c r="S2730" s="660"/>
      <c r="T2730" s="660" t="str">
        <f t="shared" si="253"/>
        <v/>
      </c>
      <c r="U2730" s="660" t="str">
        <f t="shared" si="254"/>
        <v/>
      </c>
      <c r="V2730" s="660" t="str">
        <f t="shared" si="255"/>
        <v/>
      </c>
      <c r="W2730" s="660" t="str">
        <f t="shared" si="256"/>
        <v/>
      </c>
      <c r="X2730" s="660" t="str">
        <f t="shared" si="257"/>
        <v/>
      </c>
      <c r="Y2730" s="660" t="str">
        <f t="shared" si="258"/>
        <v/>
      </c>
    </row>
    <row r="2731" spans="1:25" ht="16" x14ac:dyDescent="0.2">
      <c r="A2731" s="679"/>
      <c r="B2731" s="679"/>
      <c r="C2731" s="679"/>
      <c r="D2731" s="679"/>
      <c r="E2731" s="665"/>
      <c r="F2731" s="665"/>
      <c r="S2731" s="660"/>
      <c r="T2731" s="660" t="str">
        <f t="shared" si="253"/>
        <v/>
      </c>
      <c r="U2731" s="660" t="str">
        <f t="shared" si="254"/>
        <v/>
      </c>
      <c r="V2731" s="660" t="str">
        <f t="shared" si="255"/>
        <v/>
      </c>
      <c r="W2731" s="660" t="str">
        <f t="shared" si="256"/>
        <v/>
      </c>
      <c r="X2731" s="660" t="str">
        <f t="shared" si="257"/>
        <v/>
      </c>
      <c r="Y2731" s="660" t="str">
        <f t="shared" si="258"/>
        <v/>
      </c>
    </row>
    <row r="2732" spans="1:25" ht="16" x14ac:dyDescent="0.2">
      <c r="A2732" s="679"/>
      <c r="B2732" s="679"/>
      <c r="C2732" s="679"/>
      <c r="D2732" s="679"/>
      <c r="E2732" s="665"/>
      <c r="F2732" s="665"/>
      <c r="S2732" s="660"/>
      <c r="T2732" s="660" t="str">
        <f t="shared" si="253"/>
        <v/>
      </c>
      <c r="U2732" s="660" t="str">
        <f t="shared" si="254"/>
        <v/>
      </c>
      <c r="V2732" s="660" t="str">
        <f t="shared" si="255"/>
        <v/>
      </c>
      <c r="W2732" s="660" t="str">
        <f t="shared" si="256"/>
        <v/>
      </c>
      <c r="X2732" s="660" t="str">
        <f t="shared" si="257"/>
        <v/>
      </c>
      <c r="Y2732" s="660" t="str">
        <f t="shared" si="258"/>
        <v/>
      </c>
    </row>
    <row r="2733" spans="1:25" ht="16" x14ac:dyDescent="0.2">
      <c r="A2733" s="679"/>
      <c r="B2733" s="679"/>
      <c r="C2733" s="679"/>
      <c r="D2733" s="679"/>
      <c r="E2733" s="665"/>
      <c r="F2733" s="665"/>
      <c r="S2733" s="660"/>
      <c r="T2733" s="660" t="str">
        <f t="shared" si="253"/>
        <v/>
      </c>
      <c r="U2733" s="660" t="str">
        <f t="shared" si="254"/>
        <v/>
      </c>
      <c r="V2733" s="660" t="str">
        <f t="shared" si="255"/>
        <v/>
      </c>
      <c r="W2733" s="660" t="str">
        <f t="shared" si="256"/>
        <v/>
      </c>
      <c r="X2733" s="660" t="str">
        <f t="shared" si="257"/>
        <v/>
      </c>
      <c r="Y2733" s="660" t="str">
        <f t="shared" si="258"/>
        <v/>
      </c>
    </row>
    <row r="2734" spans="1:25" ht="16" x14ac:dyDescent="0.2">
      <c r="A2734" s="679"/>
      <c r="B2734" s="679"/>
      <c r="C2734" s="679"/>
      <c r="D2734" s="679"/>
      <c r="E2734" s="665"/>
      <c r="F2734" s="665"/>
      <c r="S2734" s="660"/>
      <c r="T2734" s="660" t="str">
        <f t="shared" si="253"/>
        <v/>
      </c>
      <c r="U2734" s="660" t="str">
        <f t="shared" si="254"/>
        <v/>
      </c>
      <c r="V2734" s="660" t="str">
        <f t="shared" si="255"/>
        <v/>
      </c>
      <c r="W2734" s="660" t="str">
        <f t="shared" si="256"/>
        <v/>
      </c>
      <c r="X2734" s="660" t="str">
        <f t="shared" si="257"/>
        <v/>
      </c>
      <c r="Y2734" s="660" t="str">
        <f t="shared" si="258"/>
        <v/>
      </c>
    </row>
    <row r="2735" spans="1:25" ht="16" x14ac:dyDescent="0.2">
      <c r="A2735" s="679"/>
      <c r="B2735" s="679"/>
      <c r="C2735" s="679"/>
      <c r="D2735" s="679"/>
      <c r="E2735" s="665"/>
      <c r="F2735" s="665"/>
      <c r="S2735" s="660"/>
      <c r="T2735" s="660" t="str">
        <f t="shared" si="253"/>
        <v/>
      </c>
      <c r="U2735" s="660" t="str">
        <f t="shared" si="254"/>
        <v/>
      </c>
      <c r="V2735" s="660" t="str">
        <f t="shared" si="255"/>
        <v/>
      </c>
      <c r="W2735" s="660" t="str">
        <f t="shared" si="256"/>
        <v/>
      </c>
      <c r="X2735" s="660" t="str">
        <f t="shared" si="257"/>
        <v/>
      </c>
      <c r="Y2735" s="660" t="str">
        <f t="shared" si="258"/>
        <v/>
      </c>
    </row>
    <row r="2736" spans="1:25" ht="16" x14ac:dyDescent="0.2">
      <c r="A2736" s="679"/>
      <c r="B2736" s="679"/>
      <c r="C2736" s="679"/>
      <c r="D2736" s="679"/>
      <c r="E2736" s="665"/>
      <c r="F2736" s="665"/>
      <c r="S2736" s="660"/>
      <c r="T2736" s="660" t="str">
        <f t="shared" si="253"/>
        <v/>
      </c>
      <c r="U2736" s="660" t="str">
        <f t="shared" si="254"/>
        <v/>
      </c>
      <c r="V2736" s="660" t="str">
        <f t="shared" si="255"/>
        <v/>
      </c>
      <c r="W2736" s="660" t="str">
        <f t="shared" si="256"/>
        <v/>
      </c>
      <c r="X2736" s="660" t="str">
        <f t="shared" si="257"/>
        <v/>
      </c>
      <c r="Y2736" s="660" t="str">
        <f t="shared" si="258"/>
        <v/>
      </c>
    </row>
    <row r="2737" spans="1:25" ht="16" x14ac:dyDescent="0.2">
      <c r="A2737" s="679"/>
      <c r="B2737" s="679"/>
      <c r="C2737" s="679"/>
      <c r="D2737" s="679"/>
      <c r="E2737" s="665"/>
      <c r="F2737" s="665"/>
      <c r="S2737" s="660"/>
      <c r="T2737" s="660" t="str">
        <f t="shared" si="253"/>
        <v/>
      </c>
      <c r="U2737" s="660" t="str">
        <f t="shared" si="254"/>
        <v/>
      </c>
      <c r="V2737" s="660" t="str">
        <f t="shared" si="255"/>
        <v/>
      </c>
      <c r="W2737" s="660" t="str">
        <f t="shared" si="256"/>
        <v/>
      </c>
      <c r="X2737" s="660" t="str">
        <f t="shared" si="257"/>
        <v/>
      </c>
      <c r="Y2737" s="660" t="str">
        <f t="shared" si="258"/>
        <v/>
      </c>
    </row>
    <row r="2738" spans="1:25" ht="16" x14ac:dyDescent="0.2">
      <c r="A2738" s="679"/>
      <c r="B2738" s="679"/>
      <c r="C2738" s="679"/>
      <c r="D2738" s="679"/>
      <c r="E2738" s="665"/>
      <c r="F2738" s="665"/>
      <c r="S2738" s="660"/>
      <c r="T2738" s="660" t="str">
        <f t="shared" si="253"/>
        <v/>
      </c>
      <c r="U2738" s="660" t="str">
        <f t="shared" si="254"/>
        <v/>
      </c>
      <c r="V2738" s="660" t="str">
        <f t="shared" si="255"/>
        <v/>
      </c>
      <c r="W2738" s="660" t="str">
        <f t="shared" si="256"/>
        <v/>
      </c>
      <c r="X2738" s="660" t="str">
        <f t="shared" si="257"/>
        <v/>
      </c>
      <c r="Y2738" s="660" t="str">
        <f t="shared" si="258"/>
        <v/>
      </c>
    </row>
    <row r="2739" spans="1:25" ht="16" x14ac:dyDescent="0.2">
      <c r="A2739" s="679"/>
      <c r="B2739" s="679"/>
      <c r="C2739" s="679"/>
      <c r="D2739" s="679"/>
      <c r="E2739" s="665"/>
      <c r="F2739" s="665"/>
      <c r="S2739" s="660"/>
      <c r="T2739" s="660" t="str">
        <f t="shared" si="253"/>
        <v/>
      </c>
      <c r="U2739" s="660" t="str">
        <f t="shared" si="254"/>
        <v/>
      </c>
      <c r="V2739" s="660" t="str">
        <f t="shared" si="255"/>
        <v/>
      </c>
      <c r="W2739" s="660" t="str">
        <f t="shared" si="256"/>
        <v/>
      </c>
      <c r="X2739" s="660" t="str">
        <f t="shared" si="257"/>
        <v/>
      </c>
      <c r="Y2739" s="660" t="str">
        <f t="shared" si="258"/>
        <v/>
      </c>
    </row>
    <row r="2740" spans="1:25" ht="16" x14ac:dyDescent="0.2">
      <c r="A2740" s="679"/>
      <c r="B2740" s="679"/>
      <c r="C2740" s="679"/>
      <c r="D2740" s="679"/>
      <c r="E2740" s="665"/>
      <c r="F2740" s="665"/>
      <c r="S2740" s="660"/>
      <c r="T2740" s="660" t="str">
        <f t="shared" si="253"/>
        <v/>
      </c>
      <c r="U2740" s="660" t="str">
        <f t="shared" si="254"/>
        <v/>
      </c>
      <c r="V2740" s="660" t="str">
        <f t="shared" si="255"/>
        <v/>
      </c>
      <c r="W2740" s="660" t="str">
        <f t="shared" si="256"/>
        <v/>
      </c>
      <c r="X2740" s="660" t="str">
        <f t="shared" si="257"/>
        <v/>
      </c>
      <c r="Y2740" s="660" t="str">
        <f t="shared" si="258"/>
        <v/>
      </c>
    </row>
    <row r="2741" spans="1:25" ht="16" x14ac:dyDescent="0.2">
      <c r="A2741" s="679"/>
      <c r="B2741" s="679"/>
      <c r="C2741" s="679"/>
      <c r="D2741" s="679"/>
      <c r="E2741" s="665"/>
      <c r="F2741" s="665"/>
      <c r="S2741" s="660"/>
      <c r="T2741" s="660" t="str">
        <f t="shared" si="253"/>
        <v/>
      </c>
      <c r="U2741" s="660" t="str">
        <f t="shared" si="254"/>
        <v/>
      </c>
      <c r="V2741" s="660" t="str">
        <f t="shared" si="255"/>
        <v/>
      </c>
      <c r="W2741" s="660" t="str">
        <f t="shared" si="256"/>
        <v/>
      </c>
      <c r="X2741" s="660" t="str">
        <f t="shared" si="257"/>
        <v/>
      </c>
      <c r="Y2741" s="660" t="str">
        <f t="shared" si="258"/>
        <v/>
      </c>
    </row>
    <row r="2742" spans="1:25" ht="16" x14ac:dyDescent="0.2">
      <c r="A2742" s="679"/>
      <c r="B2742" s="679"/>
      <c r="C2742" s="679"/>
      <c r="D2742" s="679"/>
      <c r="E2742" s="665"/>
      <c r="F2742" s="665"/>
      <c r="S2742" s="660"/>
      <c r="T2742" s="660" t="str">
        <f t="shared" si="253"/>
        <v/>
      </c>
      <c r="U2742" s="660" t="str">
        <f t="shared" si="254"/>
        <v/>
      </c>
      <c r="V2742" s="660" t="str">
        <f t="shared" si="255"/>
        <v/>
      </c>
      <c r="W2742" s="660" t="str">
        <f t="shared" si="256"/>
        <v/>
      </c>
      <c r="X2742" s="660" t="str">
        <f t="shared" si="257"/>
        <v/>
      </c>
      <c r="Y2742" s="660" t="str">
        <f t="shared" si="258"/>
        <v/>
      </c>
    </row>
    <row r="2743" spans="1:25" ht="16" x14ac:dyDescent="0.2">
      <c r="A2743" s="679"/>
      <c r="B2743" s="679"/>
      <c r="C2743" s="679"/>
      <c r="D2743" s="679"/>
      <c r="E2743" s="665"/>
      <c r="F2743" s="665"/>
      <c r="S2743" s="660"/>
      <c r="T2743" s="660" t="str">
        <f t="shared" si="253"/>
        <v/>
      </c>
      <c r="U2743" s="660" t="str">
        <f t="shared" si="254"/>
        <v/>
      </c>
      <c r="V2743" s="660" t="str">
        <f t="shared" si="255"/>
        <v/>
      </c>
      <c r="W2743" s="660" t="str">
        <f t="shared" si="256"/>
        <v/>
      </c>
      <c r="X2743" s="660" t="str">
        <f t="shared" si="257"/>
        <v/>
      </c>
      <c r="Y2743" s="660" t="str">
        <f t="shared" si="258"/>
        <v/>
      </c>
    </row>
    <row r="2744" spans="1:25" ht="16" x14ac:dyDescent="0.2">
      <c r="A2744" s="679"/>
      <c r="B2744" s="679"/>
      <c r="C2744" s="679"/>
      <c r="D2744" s="679"/>
      <c r="E2744" s="665"/>
      <c r="F2744" s="665"/>
      <c r="S2744" s="660"/>
      <c r="T2744" s="660" t="str">
        <f t="shared" si="253"/>
        <v/>
      </c>
      <c r="U2744" s="660" t="str">
        <f t="shared" si="254"/>
        <v/>
      </c>
      <c r="V2744" s="660" t="str">
        <f t="shared" si="255"/>
        <v/>
      </c>
      <c r="W2744" s="660" t="str">
        <f t="shared" si="256"/>
        <v/>
      </c>
      <c r="X2744" s="660" t="str">
        <f t="shared" si="257"/>
        <v/>
      </c>
      <c r="Y2744" s="660" t="str">
        <f t="shared" si="258"/>
        <v/>
      </c>
    </row>
    <row r="2745" spans="1:25" ht="16" x14ac:dyDescent="0.2">
      <c r="A2745" s="679"/>
      <c r="B2745" s="679"/>
      <c r="C2745" s="679"/>
      <c r="D2745" s="679"/>
      <c r="E2745" s="665"/>
      <c r="F2745" s="665"/>
      <c r="S2745" s="660"/>
      <c r="T2745" s="660" t="str">
        <f t="shared" si="253"/>
        <v/>
      </c>
      <c r="U2745" s="660" t="str">
        <f t="shared" si="254"/>
        <v/>
      </c>
      <c r="V2745" s="660" t="str">
        <f t="shared" si="255"/>
        <v/>
      </c>
      <c r="W2745" s="660" t="str">
        <f t="shared" si="256"/>
        <v/>
      </c>
      <c r="X2745" s="660" t="str">
        <f t="shared" si="257"/>
        <v/>
      </c>
      <c r="Y2745" s="660" t="str">
        <f t="shared" si="258"/>
        <v/>
      </c>
    </row>
    <row r="2746" spans="1:25" ht="16" x14ac:dyDescent="0.2">
      <c r="A2746" s="679"/>
      <c r="B2746" s="679"/>
      <c r="C2746" s="679"/>
      <c r="D2746" s="679"/>
      <c r="E2746" s="665"/>
      <c r="F2746" s="665"/>
      <c r="S2746" s="660"/>
      <c r="T2746" s="660" t="str">
        <f t="shared" si="253"/>
        <v/>
      </c>
      <c r="U2746" s="660" t="str">
        <f t="shared" si="254"/>
        <v/>
      </c>
      <c r="V2746" s="660" t="str">
        <f t="shared" si="255"/>
        <v/>
      </c>
      <c r="W2746" s="660" t="str">
        <f t="shared" si="256"/>
        <v/>
      </c>
      <c r="X2746" s="660" t="str">
        <f t="shared" si="257"/>
        <v/>
      </c>
      <c r="Y2746" s="660" t="str">
        <f t="shared" si="258"/>
        <v/>
      </c>
    </row>
    <row r="2747" spans="1:25" ht="16" x14ac:dyDescent="0.2">
      <c r="A2747" s="679"/>
      <c r="B2747" s="679"/>
      <c r="C2747" s="679"/>
      <c r="D2747" s="679"/>
      <c r="E2747" s="665"/>
      <c r="F2747" s="665"/>
      <c r="S2747" s="660"/>
      <c r="T2747" s="660" t="str">
        <f t="shared" si="253"/>
        <v/>
      </c>
      <c r="U2747" s="660" t="str">
        <f t="shared" si="254"/>
        <v/>
      </c>
      <c r="V2747" s="660" t="str">
        <f t="shared" si="255"/>
        <v/>
      </c>
      <c r="W2747" s="660" t="str">
        <f t="shared" si="256"/>
        <v/>
      </c>
      <c r="X2747" s="660" t="str">
        <f t="shared" si="257"/>
        <v/>
      </c>
      <c r="Y2747" s="660" t="str">
        <f t="shared" si="258"/>
        <v/>
      </c>
    </row>
    <row r="2748" spans="1:25" ht="16" x14ac:dyDescent="0.2">
      <c r="A2748" s="679"/>
      <c r="B2748" s="679"/>
      <c r="C2748" s="679"/>
      <c r="D2748" s="679"/>
      <c r="E2748" s="665"/>
      <c r="F2748" s="665"/>
      <c r="S2748" s="660"/>
      <c r="T2748" s="660" t="str">
        <f t="shared" si="253"/>
        <v/>
      </c>
      <c r="U2748" s="660" t="str">
        <f t="shared" si="254"/>
        <v/>
      </c>
      <c r="V2748" s="660" t="str">
        <f t="shared" si="255"/>
        <v/>
      </c>
      <c r="W2748" s="660" t="str">
        <f t="shared" si="256"/>
        <v/>
      </c>
      <c r="X2748" s="660" t="str">
        <f t="shared" si="257"/>
        <v/>
      </c>
      <c r="Y2748" s="660" t="str">
        <f t="shared" si="258"/>
        <v/>
      </c>
    </row>
    <row r="2749" spans="1:25" ht="16" x14ac:dyDescent="0.2">
      <c r="A2749" s="679"/>
      <c r="B2749" s="679"/>
      <c r="C2749" s="679"/>
      <c r="D2749" s="679"/>
      <c r="E2749" s="665"/>
      <c r="F2749" s="665"/>
      <c r="S2749" s="660"/>
      <c r="T2749" s="660" t="str">
        <f t="shared" si="253"/>
        <v/>
      </c>
      <c r="U2749" s="660" t="str">
        <f t="shared" si="254"/>
        <v/>
      </c>
      <c r="V2749" s="660" t="str">
        <f t="shared" si="255"/>
        <v/>
      </c>
      <c r="W2749" s="660" t="str">
        <f t="shared" si="256"/>
        <v/>
      </c>
      <c r="X2749" s="660" t="str">
        <f t="shared" si="257"/>
        <v/>
      </c>
      <c r="Y2749" s="660" t="str">
        <f t="shared" si="258"/>
        <v/>
      </c>
    </row>
    <row r="2750" spans="1:25" ht="16" x14ac:dyDescent="0.2">
      <c r="A2750" s="679"/>
      <c r="B2750" s="679"/>
      <c r="C2750" s="679"/>
      <c r="D2750" s="679"/>
      <c r="E2750" s="665"/>
      <c r="F2750" s="665"/>
      <c r="S2750" s="660"/>
      <c r="T2750" s="660" t="str">
        <f t="shared" si="253"/>
        <v/>
      </c>
      <c r="U2750" s="660" t="str">
        <f t="shared" si="254"/>
        <v/>
      </c>
      <c r="V2750" s="660" t="str">
        <f t="shared" si="255"/>
        <v/>
      </c>
      <c r="W2750" s="660" t="str">
        <f t="shared" si="256"/>
        <v/>
      </c>
      <c r="X2750" s="660" t="str">
        <f t="shared" si="257"/>
        <v/>
      </c>
      <c r="Y2750" s="660" t="str">
        <f t="shared" si="258"/>
        <v/>
      </c>
    </row>
    <row r="2751" spans="1:25" ht="16" x14ac:dyDescent="0.2">
      <c r="A2751" s="679"/>
      <c r="B2751" s="679"/>
      <c r="C2751" s="679"/>
      <c r="D2751" s="679"/>
      <c r="E2751" s="665"/>
      <c r="F2751" s="665"/>
      <c r="S2751" s="660"/>
      <c r="T2751" s="660" t="str">
        <f t="shared" si="253"/>
        <v/>
      </c>
      <c r="U2751" s="660" t="str">
        <f t="shared" si="254"/>
        <v/>
      </c>
      <c r="V2751" s="660" t="str">
        <f t="shared" si="255"/>
        <v/>
      </c>
      <c r="W2751" s="660" t="str">
        <f t="shared" si="256"/>
        <v/>
      </c>
      <c r="X2751" s="660" t="str">
        <f t="shared" si="257"/>
        <v/>
      </c>
      <c r="Y2751" s="660" t="str">
        <f t="shared" si="258"/>
        <v/>
      </c>
    </row>
    <row r="2752" spans="1:25" ht="16" x14ac:dyDescent="0.2">
      <c r="A2752" s="679"/>
      <c r="B2752" s="679"/>
      <c r="C2752" s="679"/>
      <c r="D2752" s="679"/>
      <c r="E2752" s="665"/>
      <c r="F2752" s="665"/>
      <c r="S2752" s="660"/>
      <c r="T2752" s="660" t="str">
        <f t="shared" si="253"/>
        <v/>
      </c>
      <c r="U2752" s="660" t="str">
        <f t="shared" si="254"/>
        <v/>
      </c>
      <c r="V2752" s="660" t="str">
        <f t="shared" si="255"/>
        <v/>
      </c>
      <c r="W2752" s="660" t="str">
        <f t="shared" si="256"/>
        <v/>
      </c>
      <c r="X2752" s="660" t="str">
        <f t="shared" si="257"/>
        <v/>
      </c>
      <c r="Y2752" s="660" t="str">
        <f t="shared" si="258"/>
        <v/>
      </c>
    </row>
    <row r="2753" spans="1:25" ht="16" x14ac:dyDescent="0.2">
      <c r="A2753" s="679"/>
      <c r="B2753" s="679"/>
      <c r="C2753" s="679"/>
      <c r="D2753" s="679"/>
      <c r="E2753" s="665"/>
      <c r="F2753" s="665"/>
      <c r="S2753" s="660"/>
      <c r="T2753" s="660" t="str">
        <f t="shared" si="253"/>
        <v/>
      </c>
      <c r="U2753" s="660" t="str">
        <f t="shared" si="254"/>
        <v/>
      </c>
      <c r="V2753" s="660" t="str">
        <f t="shared" si="255"/>
        <v/>
      </c>
      <c r="W2753" s="660" t="str">
        <f t="shared" si="256"/>
        <v/>
      </c>
      <c r="X2753" s="660" t="str">
        <f t="shared" si="257"/>
        <v/>
      </c>
      <c r="Y2753" s="660" t="str">
        <f t="shared" si="258"/>
        <v/>
      </c>
    </row>
    <row r="2754" spans="1:25" ht="16" x14ac:dyDescent="0.2">
      <c r="A2754" s="679"/>
      <c r="B2754" s="679"/>
      <c r="C2754" s="679"/>
      <c r="D2754" s="679"/>
      <c r="E2754" s="665"/>
      <c r="F2754" s="665"/>
      <c r="S2754" s="660"/>
      <c r="T2754" s="660" t="str">
        <f t="shared" si="253"/>
        <v/>
      </c>
      <c r="U2754" s="660" t="str">
        <f t="shared" si="254"/>
        <v/>
      </c>
      <c r="V2754" s="660" t="str">
        <f t="shared" si="255"/>
        <v/>
      </c>
      <c r="W2754" s="660" t="str">
        <f t="shared" si="256"/>
        <v/>
      </c>
      <c r="X2754" s="660" t="str">
        <f t="shared" si="257"/>
        <v/>
      </c>
      <c r="Y2754" s="660" t="str">
        <f t="shared" si="258"/>
        <v/>
      </c>
    </row>
    <row r="2755" spans="1:25" ht="16" x14ac:dyDescent="0.2">
      <c r="A2755" s="679"/>
      <c r="B2755" s="679"/>
      <c r="C2755" s="679"/>
      <c r="D2755" s="679"/>
      <c r="E2755" s="665"/>
      <c r="F2755" s="665"/>
      <c r="S2755" s="660"/>
      <c r="T2755" s="660" t="str">
        <f t="shared" si="253"/>
        <v/>
      </c>
      <c r="U2755" s="660" t="str">
        <f t="shared" si="254"/>
        <v/>
      </c>
      <c r="V2755" s="660" t="str">
        <f t="shared" si="255"/>
        <v/>
      </c>
      <c r="W2755" s="660" t="str">
        <f t="shared" si="256"/>
        <v/>
      </c>
      <c r="X2755" s="660" t="str">
        <f t="shared" si="257"/>
        <v/>
      </c>
      <c r="Y2755" s="660" t="str">
        <f t="shared" si="258"/>
        <v/>
      </c>
    </row>
    <row r="2756" spans="1:25" ht="16" x14ac:dyDescent="0.2">
      <c r="A2756" s="679"/>
      <c r="B2756" s="679"/>
      <c r="C2756" s="679"/>
      <c r="D2756" s="679"/>
      <c r="E2756" s="665"/>
      <c r="F2756" s="665"/>
      <c r="S2756" s="660"/>
      <c r="T2756" s="660" t="str">
        <f t="shared" ref="T2756:T2819" si="259">IF(LEN($A2756)&gt;=2,LEFT($A2756,6),"")</f>
        <v/>
      </c>
      <c r="U2756" s="660" t="str">
        <f t="shared" ref="U2756:U2819" si="260">IF(LEN($A2756)&gt;=2,LEFT($A2756,5),"")</f>
        <v/>
      </c>
      <c r="V2756" s="660" t="str">
        <f t="shared" ref="V2756:V2819" si="261">IF(LEN($A2756)&gt;=2,LEFT($A2756,4),"")</f>
        <v/>
      </c>
      <c r="W2756" s="660" t="str">
        <f t="shared" ref="W2756:W2819" si="262">IF(LEN($A2756)&gt;=2,LEFT($A2756,3),"")</f>
        <v/>
      </c>
      <c r="X2756" s="660" t="str">
        <f t="shared" ref="X2756:X2819" si="263">IF(LEN($A2756)&gt;=2,LEFT($A2756,2),"")</f>
        <v/>
      </c>
      <c r="Y2756" s="660" t="str">
        <f t="shared" ref="Y2756:Y2819" si="264">IF(LEN($A2756)&gt;=2,LEFT($A2756,1),"")</f>
        <v/>
      </c>
    </row>
    <row r="2757" spans="1:25" ht="16" x14ac:dyDescent="0.2">
      <c r="A2757" s="679"/>
      <c r="B2757" s="679"/>
      <c r="C2757" s="679"/>
      <c r="D2757" s="679"/>
      <c r="E2757" s="665"/>
      <c r="F2757" s="665"/>
      <c r="S2757" s="660"/>
      <c r="T2757" s="660" t="str">
        <f t="shared" si="259"/>
        <v/>
      </c>
      <c r="U2757" s="660" t="str">
        <f t="shared" si="260"/>
        <v/>
      </c>
      <c r="V2757" s="660" t="str">
        <f t="shared" si="261"/>
        <v/>
      </c>
      <c r="W2757" s="660" t="str">
        <f t="shared" si="262"/>
        <v/>
      </c>
      <c r="X2757" s="660" t="str">
        <f t="shared" si="263"/>
        <v/>
      </c>
      <c r="Y2757" s="660" t="str">
        <f t="shared" si="264"/>
        <v/>
      </c>
    </row>
    <row r="2758" spans="1:25" ht="16" x14ac:dyDescent="0.2">
      <c r="A2758" s="679"/>
      <c r="B2758" s="679"/>
      <c r="C2758" s="679"/>
      <c r="D2758" s="679"/>
      <c r="E2758" s="665"/>
      <c r="F2758" s="665"/>
      <c r="S2758" s="660"/>
      <c r="T2758" s="660" t="str">
        <f t="shared" si="259"/>
        <v/>
      </c>
      <c r="U2758" s="660" t="str">
        <f t="shared" si="260"/>
        <v/>
      </c>
      <c r="V2758" s="660" t="str">
        <f t="shared" si="261"/>
        <v/>
      </c>
      <c r="W2758" s="660" t="str">
        <f t="shared" si="262"/>
        <v/>
      </c>
      <c r="X2758" s="660" t="str">
        <f t="shared" si="263"/>
        <v/>
      </c>
      <c r="Y2758" s="660" t="str">
        <f t="shared" si="264"/>
        <v/>
      </c>
    </row>
    <row r="2759" spans="1:25" ht="16" x14ac:dyDescent="0.2">
      <c r="A2759" s="679"/>
      <c r="B2759" s="679"/>
      <c r="C2759" s="679"/>
      <c r="D2759" s="679"/>
      <c r="E2759" s="665"/>
      <c r="F2759" s="665"/>
      <c r="S2759" s="660"/>
      <c r="T2759" s="660" t="str">
        <f t="shared" si="259"/>
        <v/>
      </c>
      <c r="U2759" s="660" t="str">
        <f t="shared" si="260"/>
        <v/>
      </c>
      <c r="V2759" s="660" t="str">
        <f t="shared" si="261"/>
        <v/>
      </c>
      <c r="W2759" s="660" t="str">
        <f t="shared" si="262"/>
        <v/>
      </c>
      <c r="X2759" s="660" t="str">
        <f t="shared" si="263"/>
        <v/>
      </c>
      <c r="Y2759" s="660" t="str">
        <f t="shared" si="264"/>
        <v/>
      </c>
    </row>
    <row r="2760" spans="1:25" ht="16" x14ac:dyDescent="0.2">
      <c r="A2760" s="679"/>
      <c r="B2760" s="679"/>
      <c r="C2760" s="679"/>
      <c r="D2760" s="679"/>
      <c r="E2760" s="665"/>
      <c r="F2760" s="665"/>
      <c r="S2760" s="660"/>
      <c r="T2760" s="660" t="str">
        <f t="shared" si="259"/>
        <v/>
      </c>
      <c r="U2760" s="660" t="str">
        <f t="shared" si="260"/>
        <v/>
      </c>
      <c r="V2760" s="660" t="str">
        <f t="shared" si="261"/>
        <v/>
      </c>
      <c r="W2760" s="660" t="str">
        <f t="shared" si="262"/>
        <v/>
      </c>
      <c r="X2760" s="660" t="str">
        <f t="shared" si="263"/>
        <v/>
      </c>
      <c r="Y2760" s="660" t="str">
        <f t="shared" si="264"/>
        <v/>
      </c>
    </row>
    <row r="2761" spans="1:25" ht="16" x14ac:dyDescent="0.2">
      <c r="A2761" s="679"/>
      <c r="B2761" s="679"/>
      <c r="C2761" s="679"/>
      <c r="D2761" s="679"/>
      <c r="E2761" s="665"/>
      <c r="F2761" s="665"/>
      <c r="S2761" s="660"/>
      <c r="T2761" s="660" t="str">
        <f t="shared" si="259"/>
        <v/>
      </c>
      <c r="U2761" s="660" t="str">
        <f t="shared" si="260"/>
        <v/>
      </c>
      <c r="V2761" s="660" t="str">
        <f t="shared" si="261"/>
        <v/>
      </c>
      <c r="W2761" s="660" t="str">
        <f t="shared" si="262"/>
        <v/>
      </c>
      <c r="X2761" s="660" t="str">
        <f t="shared" si="263"/>
        <v/>
      </c>
      <c r="Y2761" s="660" t="str">
        <f t="shared" si="264"/>
        <v/>
      </c>
    </row>
    <row r="2762" spans="1:25" ht="16" x14ac:dyDescent="0.2">
      <c r="A2762" s="679"/>
      <c r="B2762" s="679"/>
      <c r="C2762" s="679"/>
      <c r="D2762" s="679"/>
      <c r="E2762" s="665"/>
      <c r="F2762" s="665"/>
      <c r="S2762" s="660"/>
      <c r="T2762" s="660" t="str">
        <f t="shared" si="259"/>
        <v/>
      </c>
      <c r="U2762" s="660" t="str">
        <f t="shared" si="260"/>
        <v/>
      </c>
      <c r="V2762" s="660" t="str">
        <f t="shared" si="261"/>
        <v/>
      </c>
      <c r="W2762" s="660" t="str">
        <f t="shared" si="262"/>
        <v/>
      </c>
      <c r="X2762" s="660" t="str">
        <f t="shared" si="263"/>
        <v/>
      </c>
      <c r="Y2762" s="660" t="str">
        <f t="shared" si="264"/>
        <v/>
      </c>
    </row>
    <row r="2763" spans="1:25" ht="16" x14ac:dyDescent="0.2">
      <c r="A2763" s="679"/>
      <c r="B2763" s="679"/>
      <c r="C2763" s="679"/>
      <c r="D2763" s="679"/>
      <c r="E2763" s="665"/>
      <c r="F2763" s="665"/>
      <c r="S2763" s="660"/>
      <c r="T2763" s="660" t="str">
        <f t="shared" si="259"/>
        <v/>
      </c>
      <c r="U2763" s="660" t="str">
        <f t="shared" si="260"/>
        <v/>
      </c>
      <c r="V2763" s="660" t="str">
        <f t="shared" si="261"/>
        <v/>
      </c>
      <c r="W2763" s="660" t="str">
        <f t="shared" si="262"/>
        <v/>
      </c>
      <c r="X2763" s="660" t="str">
        <f t="shared" si="263"/>
        <v/>
      </c>
      <c r="Y2763" s="660" t="str">
        <f t="shared" si="264"/>
        <v/>
      </c>
    </row>
    <row r="2764" spans="1:25" ht="16" x14ac:dyDescent="0.2">
      <c r="A2764" s="679"/>
      <c r="B2764" s="679"/>
      <c r="C2764" s="679"/>
      <c r="D2764" s="679"/>
      <c r="E2764" s="665"/>
      <c r="F2764" s="665"/>
      <c r="S2764" s="660"/>
      <c r="T2764" s="660" t="str">
        <f t="shared" si="259"/>
        <v/>
      </c>
      <c r="U2764" s="660" t="str">
        <f t="shared" si="260"/>
        <v/>
      </c>
      <c r="V2764" s="660" t="str">
        <f t="shared" si="261"/>
        <v/>
      </c>
      <c r="W2764" s="660" t="str">
        <f t="shared" si="262"/>
        <v/>
      </c>
      <c r="X2764" s="660" t="str">
        <f t="shared" si="263"/>
        <v/>
      </c>
      <c r="Y2764" s="660" t="str">
        <f t="shared" si="264"/>
        <v/>
      </c>
    </row>
    <row r="2765" spans="1:25" ht="16" x14ac:dyDescent="0.2">
      <c r="A2765" s="679"/>
      <c r="B2765" s="679"/>
      <c r="C2765" s="679"/>
      <c r="D2765" s="679"/>
      <c r="E2765" s="665"/>
      <c r="F2765" s="665"/>
      <c r="S2765" s="660"/>
      <c r="T2765" s="660" t="str">
        <f t="shared" si="259"/>
        <v/>
      </c>
      <c r="U2765" s="660" t="str">
        <f t="shared" si="260"/>
        <v/>
      </c>
      <c r="V2765" s="660" t="str">
        <f t="shared" si="261"/>
        <v/>
      </c>
      <c r="W2765" s="660" t="str">
        <f t="shared" si="262"/>
        <v/>
      </c>
      <c r="X2765" s="660" t="str">
        <f t="shared" si="263"/>
        <v/>
      </c>
      <c r="Y2765" s="660" t="str">
        <f t="shared" si="264"/>
        <v/>
      </c>
    </row>
    <row r="2766" spans="1:25" ht="16" x14ac:dyDescent="0.2">
      <c r="A2766" s="679"/>
      <c r="B2766" s="679"/>
      <c r="C2766" s="679"/>
      <c r="D2766" s="679"/>
      <c r="E2766" s="665"/>
      <c r="F2766" s="665"/>
      <c r="S2766" s="660"/>
      <c r="T2766" s="660" t="str">
        <f t="shared" si="259"/>
        <v/>
      </c>
      <c r="U2766" s="660" t="str">
        <f t="shared" si="260"/>
        <v/>
      </c>
      <c r="V2766" s="660" t="str">
        <f t="shared" si="261"/>
        <v/>
      </c>
      <c r="W2766" s="660" t="str">
        <f t="shared" si="262"/>
        <v/>
      </c>
      <c r="X2766" s="660" t="str">
        <f t="shared" si="263"/>
        <v/>
      </c>
      <c r="Y2766" s="660" t="str">
        <f t="shared" si="264"/>
        <v/>
      </c>
    </row>
    <row r="2767" spans="1:25" ht="16" x14ac:dyDescent="0.2">
      <c r="A2767" s="679"/>
      <c r="B2767" s="679"/>
      <c r="C2767" s="679"/>
      <c r="D2767" s="679"/>
      <c r="E2767" s="665"/>
      <c r="F2767" s="665"/>
      <c r="S2767" s="660"/>
      <c r="T2767" s="660" t="str">
        <f t="shared" si="259"/>
        <v/>
      </c>
      <c r="U2767" s="660" t="str">
        <f t="shared" si="260"/>
        <v/>
      </c>
      <c r="V2767" s="660" t="str">
        <f t="shared" si="261"/>
        <v/>
      </c>
      <c r="W2767" s="660" t="str">
        <f t="shared" si="262"/>
        <v/>
      </c>
      <c r="X2767" s="660" t="str">
        <f t="shared" si="263"/>
        <v/>
      </c>
      <c r="Y2767" s="660" t="str">
        <f t="shared" si="264"/>
        <v/>
      </c>
    </row>
    <row r="2768" spans="1:25" ht="16" x14ac:dyDescent="0.2">
      <c r="A2768" s="679"/>
      <c r="B2768" s="679"/>
      <c r="C2768" s="679"/>
      <c r="D2768" s="679"/>
      <c r="E2768" s="665"/>
      <c r="F2768" s="665"/>
      <c r="S2768" s="660"/>
      <c r="T2768" s="660" t="str">
        <f t="shared" si="259"/>
        <v/>
      </c>
      <c r="U2768" s="660" t="str">
        <f t="shared" si="260"/>
        <v/>
      </c>
      <c r="V2768" s="660" t="str">
        <f t="shared" si="261"/>
        <v/>
      </c>
      <c r="W2768" s="660" t="str">
        <f t="shared" si="262"/>
        <v/>
      </c>
      <c r="X2768" s="660" t="str">
        <f t="shared" si="263"/>
        <v/>
      </c>
      <c r="Y2768" s="660" t="str">
        <f t="shared" si="264"/>
        <v/>
      </c>
    </row>
    <row r="2769" spans="1:25" ht="16" x14ac:dyDescent="0.2">
      <c r="A2769" s="679"/>
      <c r="B2769" s="679"/>
      <c r="C2769" s="679"/>
      <c r="D2769" s="679"/>
      <c r="E2769" s="665"/>
      <c r="F2769" s="665"/>
      <c r="S2769" s="660"/>
      <c r="T2769" s="660" t="str">
        <f t="shared" si="259"/>
        <v/>
      </c>
      <c r="U2769" s="660" t="str">
        <f t="shared" si="260"/>
        <v/>
      </c>
      <c r="V2769" s="660" t="str">
        <f t="shared" si="261"/>
        <v/>
      </c>
      <c r="W2769" s="660" t="str">
        <f t="shared" si="262"/>
        <v/>
      </c>
      <c r="X2769" s="660" t="str">
        <f t="shared" si="263"/>
        <v/>
      </c>
      <c r="Y2769" s="660" t="str">
        <f t="shared" si="264"/>
        <v/>
      </c>
    </row>
    <row r="2770" spans="1:25" ht="16" x14ac:dyDescent="0.2">
      <c r="A2770" s="679"/>
      <c r="B2770" s="679"/>
      <c r="C2770" s="679"/>
      <c r="D2770" s="679"/>
      <c r="E2770" s="665"/>
      <c r="F2770" s="665"/>
      <c r="S2770" s="660"/>
      <c r="T2770" s="660" t="str">
        <f t="shared" si="259"/>
        <v/>
      </c>
      <c r="U2770" s="660" t="str">
        <f t="shared" si="260"/>
        <v/>
      </c>
      <c r="V2770" s="660" t="str">
        <f t="shared" si="261"/>
        <v/>
      </c>
      <c r="W2770" s="660" t="str">
        <f t="shared" si="262"/>
        <v/>
      </c>
      <c r="X2770" s="660" t="str">
        <f t="shared" si="263"/>
        <v/>
      </c>
      <c r="Y2770" s="660" t="str">
        <f t="shared" si="264"/>
        <v/>
      </c>
    </row>
    <row r="2771" spans="1:25" ht="16" x14ac:dyDescent="0.2">
      <c r="A2771" s="679"/>
      <c r="B2771" s="679"/>
      <c r="C2771" s="679"/>
      <c r="D2771" s="679"/>
      <c r="E2771" s="665"/>
      <c r="F2771" s="665"/>
      <c r="S2771" s="660"/>
      <c r="T2771" s="660" t="str">
        <f t="shared" si="259"/>
        <v/>
      </c>
      <c r="U2771" s="660" t="str">
        <f t="shared" si="260"/>
        <v/>
      </c>
      <c r="V2771" s="660" t="str">
        <f t="shared" si="261"/>
        <v/>
      </c>
      <c r="W2771" s="660" t="str">
        <f t="shared" si="262"/>
        <v/>
      </c>
      <c r="X2771" s="660" t="str">
        <f t="shared" si="263"/>
        <v/>
      </c>
      <c r="Y2771" s="660" t="str">
        <f t="shared" si="264"/>
        <v/>
      </c>
    </row>
    <row r="2772" spans="1:25" ht="16" x14ac:dyDescent="0.2">
      <c r="A2772" s="679"/>
      <c r="B2772" s="679"/>
      <c r="C2772" s="679"/>
      <c r="D2772" s="679"/>
      <c r="E2772" s="665"/>
      <c r="F2772" s="665"/>
      <c r="S2772" s="660"/>
      <c r="T2772" s="660" t="str">
        <f t="shared" si="259"/>
        <v/>
      </c>
      <c r="U2772" s="660" t="str">
        <f t="shared" si="260"/>
        <v/>
      </c>
      <c r="V2772" s="660" t="str">
        <f t="shared" si="261"/>
        <v/>
      </c>
      <c r="W2772" s="660" t="str">
        <f t="shared" si="262"/>
        <v/>
      </c>
      <c r="X2772" s="660" t="str">
        <f t="shared" si="263"/>
        <v/>
      </c>
      <c r="Y2772" s="660" t="str">
        <f t="shared" si="264"/>
        <v/>
      </c>
    </row>
    <row r="2773" spans="1:25" ht="16" x14ac:dyDescent="0.2">
      <c r="A2773" s="679"/>
      <c r="B2773" s="679"/>
      <c r="C2773" s="679"/>
      <c r="D2773" s="679"/>
      <c r="E2773" s="665"/>
      <c r="F2773" s="665"/>
      <c r="S2773" s="660"/>
      <c r="T2773" s="660" t="str">
        <f t="shared" si="259"/>
        <v/>
      </c>
      <c r="U2773" s="660" t="str">
        <f t="shared" si="260"/>
        <v/>
      </c>
      <c r="V2773" s="660" t="str">
        <f t="shared" si="261"/>
        <v/>
      </c>
      <c r="W2773" s="660" t="str">
        <f t="shared" si="262"/>
        <v/>
      </c>
      <c r="X2773" s="660" t="str">
        <f t="shared" si="263"/>
        <v/>
      </c>
      <c r="Y2773" s="660" t="str">
        <f t="shared" si="264"/>
        <v/>
      </c>
    </row>
    <row r="2774" spans="1:25" ht="16" x14ac:dyDescent="0.2">
      <c r="A2774" s="679"/>
      <c r="B2774" s="679"/>
      <c r="C2774" s="679"/>
      <c r="D2774" s="679"/>
      <c r="E2774" s="665"/>
      <c r="F2774" s="665"/>
      <c r="S2774" s="660"/>
      <c r="T2774" s="660" t="str">
        <f t="shared" si="259"/>
        <v/>
      </c>
      <c r="U2774" s="660" t="str">
        <f t="shared" si="260"/>
        <v/>
      </c>
      <c r="V2774" s="660" t="str">
        <f t="shared" si="261"/>
        <v/>
      </c>
      <c r="W2774" s="660" t="str">
        <f t="shared" si="262"/>
        <v/>
      </c>
      <c r="X2774" s="660" t="str">
        <f t="shared" si="263"/>
        <v/>
      </c>
      <c r="Y2774" s="660" t="str">
        <f t="shared" si="264"/>
        <v/>
      </c>
    </row>
    <row r="2775" spans="1:25" ht="16" x14ac:dyDescent="0.2">
      <c r="A2775" s="679"/>
      <c r="B2775" s="679"/>
      <c r="C2775" s="679"/>
      <c r="D2775" s="679"/>
      <c r="E2775" s="665"/>
      <c r="F2775" s="665"/>
      <c r="S2775" s="660"/>
      <c r="T2775" s="660" t="str">
        <f t="shared" si="259"/>
        <v/>
      </c>
      <c r="U2775" s="660" t="str">
        <f t="shared" si="260"/>
        <v/>
      </c>
      <c r="V2775" s="660" t="str">
        <f t="shared" si="261"/>
        <v/>
      </c>
      <c r="W2775" s="660" t="str">
        <f t="shared" si="262"/>
        <v/>
      </c>
      <c r="X2775" s="660" t="str">
        <f t="shared" si="263"/>
        <v/>
      </c>
      <c r="Y2775" s="660" t="str">
        <f t="shared" si="264"/>
        <v/>
      </c>
    </row>
    <row r="2776" spans="1:25" ht="16" x14ac:dyDescent="0.2">
      <c r="A2776" s="679"/>
      <c r="B2776" s="679"/>
      <c r="C2776" s="679"/>
      <c r="D2776" s="679"/>
      <c r="E2776" s="665"/>
      <c r="F2776" s="665"/>
      <c r="S2776" s="660"/>
      <c r="T2776" s="660" t="str">
        <f t="shared" si="259"/>
        <v/>
      </c>
      <c r="U2776" s="660" t="str">
        <f t="shared" si="260"/>
        <v/>
      </c>
      <c r="V2776" s="660" t="str">
        <f t="shared" si="261"/>
        <v/>
      </c>
      <c r="W2776" s="660" t="str">
        <f t="shared" si="262"/>
        <v/>
      </c>
      <c r="X2776" s="660" t="str">
        <f t="shared" si="263"/>
        <v/>
      </c>
      <c r="Y2776" s="660" t="str">
        <f t="shared" si="264"/>
        <v/>
      </c>
    </row>
    <row r="2777" spans="1:25" ht="16" x14ac:dyDescent="0.2">
      <c r="A2777" s="679"/>
      <c r="B2777" s="679"/>
      <c r="C2777" s="679"/>
      <c r="D2777" s="679"/>
      <c r="E2777" s="665"/>
      <c r="F2777" s="665"/>
      <c r="S2777" s="660"/>
      <c r="T2777" s="660" t="str">
        <f t="shared" si="259"/>
        <v/>
      </c>
      <c r="U2777" s="660" t="str">
        <f t="shared" si="260"/>
        <v/>
      </c>
      <c r="V2777" s="660" t="str">
        <f t="shared" si="261"/>
        <v/>
      </c>
      <c r="W2777" s="660" t="str">
        <f t="shared" si="262"/>
        <v/>
      </c>
      <c r="X2777" s="660" t="str">
        <f t="shared" si="263"/>
        <v/>
      </c>
      <c r="Y2777" s="660" t="str">
        <f t="shared" si="264"/>
        <v/>
      </c>
    </row>
    <row r="2778" spans="1:25" ht="16" x14ac:dyDescent="0.2">
      <c r="A2778" s="679"/>
      <c r="B2778" s="679"/>
      <c r="C2778" s="679"/>
      <c r="D2778" s="679"/>
      <c r="E2778" s="665"/>
      <c r="F2778" s="665"/>
      <c r="S2778" s="660"/>
      <c r="T2778" s="660" t="str">
        <f t="shared" si="259"/>
        <v/>
      </c>
      <c r="U2778" s="660" t="str">
        <f t="shared" si="260"/>
        <v/>
      </c>
      <c r="V2778" s="660" t="str">
        <f t="shared" si="261"/>
        <v/>
      </c>
      <c r="W2778" s="660" t="str">
        <f t="shared" si="262"/>
        <v/>
      </c>
      <c r="X2778" s="660" t="str">
        <f t="shared" si="263"/>
        <v/>
      </c>
      <c r="Y2778" s="660" t="str">
        <f t="shared" si="264"/>
        <v/>
      </c>
    </row>
    <row r="2779" spans="1:25" ht="16" x14ac:dyDescent="0.2">
      <c r="A2779" s="679"/>
      <c r="B2779" s="679"/>
      <c r="C2779" s="679"/>
      <c r="D2779" s="679"/>
      <c r="E2779" s="665"/>
      <c r="F2779" s="665"/>
      <c r="S2779" s="660"/>
      <c r="T2779" s="660" t="str">
        <f t="shared" si="259"/>
        <v/>
      </c>
      <c r="U2779" s="660" t="str">
        <f t="shared" si="260"/>
        <v/>
      </c>
      <c r="V2779" s="660" t="str">
        <f t="shared" si="261"/>
        <v/>
      </c>
      <c r="W2779" s="660" t="str">
        <f t="shared" si="262"/>
        <v/>
      </c>
      <c r="X2779" s="660" t="str">
        <f t="shared" si="263"/>
        <v/>
      </c>
      <c r="Y2779" s="660" t="str">
        <f t="shared" si="264"/>
        <v/>
      </c>
    </row>
    <row r="2780" spans="1:25" ht="16" x14ac:dyDescent="0.2">
      <c r="A2780" s="679"/>
      <c r="B2780" s="679"/>
      <c r="C2780" s="679"/>
      <c r="D2780" s="679"/>
      <c r="E2780" s="665"/>
      <c r="F2780" s="665"/>
      <c r="S2780" s="660"/>
      <c r="T2780" s="660" t="str">
        <f t="shared" si="259"/>
        <v/>
      </c>
      <c r="U2780" s="660" t="str">
        <f t="shared" si="260"/>
        <v/>
      </c>
      <c r="V2780" s="660" t="str">
        <f t="shared" si="261"/>
        <v/>
      </c>
      <c r="W2780" s="660" t="str">
        <f t="shared" si="262"/>
        <v/>
      </c>
      <c r="X2780" s="660" t="str">
        <f t="shared" si="263"/>
        <v/>
      </c>
      <c r="Y2780" s="660" t="str">
        <f t="shared" si="264"/>
        <v/>
      </c>
    </row>
    <row r="2781" spans="1:25" ht="16" x14ac:dyDescent="0.2">
      <c r="A2781" s="679"/>
      <c r="B2781" s="679"/>
      <c r="C2781" s="679"/>
      <c r="D2781" s="679"/>
      <c r="E2781" s="665"/>
      <c r="F2781" s="665"/>
      <c r="S2781" s="660"/>
      <c r="T2781" s="660" t="str">
        <f t="shared" si="259"/>
        <v/>
      </c>
      <c r="U2781" s="660" t="str">
        <f t="shared" si="260"/>
        <v/>
      </c>
      <c r="V2781" s="660" t="str">
        <f t="shared" si="261"/>
        <v/>
      </c>
      <c r="W2781" s="660" t="str">
        <f t="shared" si="262"/>
        <v/>
      </c>
      <c r="X2781" s="660" t="str">
        <f t="shared" si="263"/>
        <v/>
      </c>
      <c r="Y2781" s="660" t="str">
        <f t="shared" si="264"/>
        <v/>
      </c>
    </row>
    <row r="2782" spans="1:25" ht="16" x14ac:dyDescent="0.2">
      <c r="A2782" s="679"/>
      <c r="B2782" s="679"/>
      <c r="C2782" s="679"/>
      <c r="D2782" s="679"/>
      <c r="E2782" s="665"/>
      <c r="F2782" s="665"/>
      <c r="S2782" s="660"/>
      <c r="T2782" s="660" t="str">
        <f t="shared" si="259"/>
        <v/>
      </c>
      <c r="U2782" s="660" t="str">
        <f t="shared" si="260"/>
        <v/>
      </c>
      <c r="V2782" s="660" t="str">
        <f t="shared" si="261"/>
        <v/>
      </c>
      <c r="W2782" s="660" t="str">
        <f t="shared" si="262"/>
        <v/>
      </c>
      <c r="X2782" s="660" t="str">
        <f t="shared" si="263"/>
        <v/>
      </c>
      <c r="Y2782" s="660" t="str">
        <f t="shared" si="264"/>
        <v/>
      </c>
    </row>
    <row r="2783" spans="1:25" ht="16" x14ac:dyDescent="0.2">
      <c r="A2783" s="679"/>
      <c r="B2783" s="679"/>
      <c r="C2783" s="679"/>
      <c r="D2783" s="679"/>
      <c r="E2783" s="665"/>
      <c r="F2783" s="665"/>
      <c r="S2783" s="660"/>
      <c r="T2783" s="660" t="str">
        <f t="shared" si="259"/>
        <v/>
      </c>
      <c r="U2783" s="660" t="str">
        <f t="shared" si="260"/>
        <v/>
      </c>
      <c r="V2783" s="660" t="str">
        <f t="shared" si="261"/>
        <v/>
      </c>
      <c r="W2783" s="660" t="str">
        <f t="shared" si="262"/>
        <v/>
      </c>
      <c r="X2783" s="660" t="str">
        <f t="shared" si="263"/>
        <v/>
      </c>
      <c r="Y2783" s="660" t="str">
        <f t="shared" si="264"/>
        <v/>
      </c>
    </row>
    <row r="2784" spans="1:25" ht="16" x14ac:dyDescent="0.2">
      <c r="A2784" s="679"/>
      <c r="B2784" s="679"/>
      <c r="C2784" s="679"/>
      <c r="D2784" s="679"/>
      <c r="E2784" s="665"/>
      <c r="F2784" s="665"/>
      <c r="S2784" s="660"/>
      <c r="T2784" s="660" t="str">
        <f t="shared" si="259"/>
        <v/>
      </c>
      <c r="U2784" s="660" t="str">
        <f t="shared" si="260"/>
        <v/>
      </c>
      <c r="V2784" s="660" t="str">
        <f t="shared" si="261"/>
        <v/>
      </c>
      <c r="W2784" s="660" t="str">
        <f t="shared" si="262"/>
        <v/>
      </c>
      <c r="X2784" s="660" t="str">
        <f t="shared" si="263"/>
        <v/>
      </c>
      <c r="Y2784" s="660" t="str">
        <f t="shared" si="264"/>
        <v/>
      </c>
    </row>
    <row r="2785" spans="1:25" ht="16" x14ac:dyDescent="0.2">
      <c r="A2785" s="679"/>
      <c r="B2785" s="679"/>
      <c r="C2785" s="679"/>
      <c r="D2785" s="679"/>
      <c r="E2785" s="665"/>
      <c r="F2785" s="665"/>
      <c r="S2785" s="660"/>
      <c r="T2785" s="660" t="str">
        <f t="shared" si="259"/>
        <v/>
      </c>
      <c r="U2785" s="660" t="str">
        <f t="shared" si="260"/>
        <v/>
      </c>
      <c r="V2785" s="660" t="str">
        <f t="shared" si="261"/>
        <v/>
      </c>
      <c r="W2785" s="660" t="str">
        <f t="shared" si="262"/>
        <v/>
      </c>
      <c r="X2785" s="660" t="str">
        <f t="shared" si="263"/>
        <v/>
      </c>
      <c r="Y2785" s="660" t="str">
        <f t="shared" si="264"/>
        <v/>
      </c>
    </row>
    <row r="2786" spans="1:25" ht="16" x14ac:dyDescent="0.2">
      <c r="A2786" s="679"/>
      <c r="B2786" s="679"/>
      <c r="C2786" s="679"/>
      <c r="D2786" s="679"/>
      <c r="E2786" s="665"/>
      <c r="F2786" s="665"/>
      <c r="S2786" s="660"/>
      <c r="T2786" s="660" t="str">
        <f t="shared" si="259"/>
        <v/>
      </c>
      <c r="U2786" s="660" t="str">
        <f t="shared" si="260"/>
        <v/>
      </c>
      <c r="V2786" s="660" t="str">
        <f t="shared" si="261"/>
        <v/>
      </c>
      <c r="W2786" s="660" t="str">
        <f t="shared" si="262"/>
        <v/>
      </c>
      <c r="X2786" s="660" t="str">
        <f t="shared" si="263"/>
        <v/>
      </c>
      <c r="Y2786" s="660" t="str">
        <f t="shared" si="264"/>
        <v/>
      </c>
    </row>
    <row r="2787" spans="1:25" ht="16" x14ac:dyDescent="0.2">
      <c r="A2787" s="679"/>
      <c r="B2787" s="679"/>
      <c r="C2787" s="679"/>
      <c r="D2787" s="679"/>
      <c r="E2787" s="665"/>
      <c r="F2787" s="665"/>
      <c r="S2787" s="660"/>
      <c r="T2787" s="660" t="str">
        <f t="shared" si="259"/>
        <v/>
      </c>
      <c r="U2787" s="660" t="str">
        <f t="shared" si="260"/>
        <v/>
      </c>
      <c r="V2787" s="660" t="str">
        <f t="shared" si="261"/>
        <v/>
      </c>
      <c r="W2787" s="660" t="str">
        <f t="shared" si="262"/>
        <v/>
      </c>
      <c r="X2787" s="660" t="str">
        <f t="shared" si="263"/>
        <v/>
      </c>
      <c r="Y2787" s="660" t="str">
        <f t="shared" si="264"/>
        <v/>
      </c>
    </row>
    <row r="2788" spans="1:25" ht="16" x14ac:dyDescent="0.2">
      <c r="A2788" s="679"/>
      <c r="B2788" s="679"/>
      <c r="C2788" s="679"/>
      <c r="D2788" s="679"/>
      <c r="E2788" s="665"/>
      <c r="F2788" s="665"/>
      <c r="S2788" s="660"/>
      <c r="T2788" s="660" t="str">
        <f t="shared" si="259"/>
        <v/>
      </c>
      <c r="U2788" s="660" t="str">
        <f t="shared" si="260"/>
        <v/>
      </c>
      <c r="V2788" s="660" t="str">
        <f t="shared" si="261"/>
        <v/>
      </c>
      <c r="W2788" s="660" t="str">
        <f t="shared" si="262"/>
        <v/>
      </c>
      <c r="X2788" s="660" t="str">
        <f t="shared" si="263"/>
        <v/>
      </c>
      <c r="Y2788" s="660" t="str">
        <f t="shared" si="264"/>
        <v/>
      </c>
    </row>
    <row r="2789" spans="1:25" ht="16" x14ac:dyDescent="0.2">
      <c r="A2789" s="679"/>
      <c r="B2789" s="679"/>
      <c r="C2789" s="679"/>
      <c r="D2789" s="679"/>
      <c r="E2789" s="665"/>
      <c r="F2789" s="665"/>
      <c r="S2789" s="660"/>
      <c r="T2789" s="660" t="str">
        <f t="shared" si="259"/>
        <v/>
      </c>
      <c r="U2789" s="660" t="str">
        <f t="shared" si="260"/>
        <v/>
      </c>
      <c r="V2789" s="660" t="str">
        <f t="shared" si="261"/>
        <v/>
      </c>
      <c r="W2789" s="660" t="str">
        <f t="shared" si="262"/>
        <v/>
      </c>
      <c r="X2789" s="660" t="str">
        <f t="shared" si="263"/>
        <v/>
      </c>
      <c r="Y2789" s="660" t="str">
        <f t="shared" si="264"/>
        <v/>
      </c>
    </row>
    <row r="2790" spans="1:25" ht="16" x14ac:dyDescent="0.2">
      <c r="A2790" s="679"/>
      <c r="B2790" s="679"/>
      <c r="C2790" s="679"/>
      <c r="D2790" s="679"/>
      <c r="E2790" s="665"/>
      <c r="F2790" s="665"/>
      <c r="S2790" s="660"/>
      <c r="T2790" s="660" t="str">
        <f t="shared" si="259"/>
        <v/>
      </c>
      <c r="U2790" s="660" t="str">
        <f t="shared" si="260"/>
        <v/>
      </c>
      <c r="V2790" s="660" t="str">
        <f t="shared" si="261"/>
        <v/>
      </c>
      <c r="W2790" s="660" t="str">
        <f t="shared" si="262"/>
        <v/>
      </c>
      <c r="X2790" s="660" t="str">
        <f t="shared" si="263"/>
        <v/>
      </c>
      <c r="Y2790" s="660" t="str">
        <f t="shared" si="264"/>
        <v/>
      </c>
    </row>
    <row r="2791" spans="1:25" ht="16" x14ac:dyDescent="0.2">
      <c r="A2791" s="679"/>
      <c r="B2791" s="679"/>
      <c r="C2791" s="679"/>
      <c r="D2791" s="679"/>
      <c r="E2791" s="665"/>
      <c r="F2791" s="665"/>
      <c r="S2791" s="660"/>
      <c r="T2791" s="660" t="str">
        <f t="shared" si="259"/>
        <v/>
      </c>
      <c r="U2791" s="660" t="str">
        <f t="shared" si="260"/>
        <v/>
      </c>
      <c r="V2791" s="660" t="str">
        <f t="shared" si="261"/>
        <v/>
      </c>
      <c r="W2791" s="660" t="str">
        <f t="shared" si="262"/>
        <v/>
      </c>
      <c r="X2791" s="660" t="str">
        <f t="shared" si="263"/>
        <v/>
      </c>
      <c r="Y2791" s="660" t="str">
        <f t="shared" si="264"/>
        <v/>
      </c>
    </row>
    <row r="2792" spans="1:25" ht="16" x14ac:dyDescent="0.2">
      <c r="A2792" s="679"/>
      <c r="B2792" s="679"/>
      <c r="C2792" s="679"/>
      <c r="D2792" s="679"/>
      <c r="E2792" s="665"/>
      <c r="F2792" s="665"/>
      <c r="S2792" s="660"/>
      <c r="T2792" s="660" t="str">
        <f t="shared" si="259"/>
        <v/>
      </c>
      <c r="U2792" s="660" t="str">
        <f t="shared" si="260"/>
        <v/>
      </c>
      <c r="V2792" s="660" t="str">
        <f t="shared" si="261"/>
        <v/>
      </c>
      <c r="W2792" s="660" t="str">
        <f t="shared" si="262"/>
        <v/>
      </c>
      <c r="X2792" s="660" t="str">
        <f t="shared" si="263"/>
        <v/>
      </c>
      <c r="Y2792" s="660" t="str">
        <f t="shared" si="264"/>
        <v/>
      </c>
    </row>
    <row r="2793" spans="1:25" ht="16" x14ac:dyDescent="0.2">
      <c r="A2793" s="679"/>
      <c r="B2793" s="679"/>
      <c r="C2793" s="679"/>
      <c r="D2793" s="679"/>
      <c r="E2793" s="665"/>
      <c r="F2793" s="665"/>
      <c r="S2793" s="660"/>
      <c r="T2793" s="660" t="str">
        <f t="shared" si="259"/>
        <v/>
      </c>
      <c r="U2793" s="660" t="str">
        <f t="shared" si="260"/>
        <v/>
      </c>
      <c r="V2793" s="660" t="str">
        <f t="shared" si="261"/>
        <v/>
      </c>
      <c r="W2793" s="660" t="str">
        <f t="shared" si="262"/>
        <v/>
      </c>
      <c r="X2793" s="660" t="str">
        <f t="shared" si="263"/>
        <v/>
      </c>
      <c r="Y2793" s="660" t="str">
        <f t="shared" si="264"/>
        <v/>
      </c>
    </row>
    <row r="2794" spans="1:25" ht="16" x14ac:dyDescent="0.2">
      <c r="A2794" s="679"/>
      <c r="B2794" s="679"/>
      <c r="C2794" s="679"/>
      <c r="D2794" s="679"/>
      <c r="E2794" s="665"/>
      <c r="F2794" s="665"/>
      <c r="S2794" s="660"/>
      <c r="T2794" s="660" t="str">
        <f t="shared" si="259"/>
        <v/>
      </c>
      <c r="U2794" s="660" t="str">
        <f t="shared" si="260"/>
        <v/>
      </c>
      <c r="V2794" s="660" t="str">
        <f t="shared" si="261"/>
        <v/>
      </c>
      <c r="W2794" s="660" t="str">
        <f t="shared" si="262"/>
        <v/>
      </c>
      <c r="X2794" s="660" t="str">
        <f t="shared" si="263"/>
        <v/>
      </c>
      <c r="Y2794" s="660" t="str">
        <f t="shared" si="264"/>
        <v/>
      </c>
    </row>
    <row r="2795" spans="1:25" ht="16" x14ac:dyDescent="0.2">
      <c r="A2795" s="679"/>
      <c r="B2795" s="679"/>
      <c r="C2795" s="679"/>
      <c r="D2795" s="679"/>
      <c r="E2795" s="665"/>
      <c r="F2795" s="665"/>
      <c r="S2795" s="660"/>
      <c r="T2795" s="660" t="str">
        <f t="shared" si="259"/>
        <v/>
      </c>
      <c r="U2795" s="660" t="str">
        <f t="shared" si="260"/>
        <v/>
      </c>
      <c r="V2795" s="660" t="str">
        <f t="shared" si="261"/>
        <v/>
      </c>
      <c r="W2795" s="660" t="str">
        <f t="shared" si="262"/>
        <v/>
      </c>
      <c r="X2795" s="660" t="str">
        <f t="shared" si="263"/>
        <v/>
      </c>
      <c r="Y2795" s="660" t="str">
        <f t="shared" si="264"/>
        <v/>
      </c>
    </row>
    <row r="2796" spans="1:25" ht="16" x14ac:dyDescent="0.2">
      <c r="A2796" s="679"/>
      <c r="B2796" s="679"/>
      <c r="C2796" s="679"/>
      <c r="D2796" s="679"/>
      <c r="E2796" s="665"/>
      <c r="F2796" s="665"/>
      <c r="S2796" s="660"/>
      <c r="T2796" s="660" t="str">
        <f t="shared" si="259"/>
        <v/>
      </c>
      <c r="U2796" s="660" t="str">
        <f t="shared" si="260"/>
        <v/>
      </c>
      <c r="V2796" s="660" t="str">
        <f t="shared" si="261"/>
        <v/>
      </c>
      <c r="W2796" s="660" t="str">
        <f t="shared" si="262"/>
        <v/>
      </c>
      <c r="X2796" s="660" t="str">
        <f t="shared" si="263"/>
        <v/>
      </c>
      <c r="Y2796" s="660" t="str">
        <f t="shared" si="264"/>
        <v/>
      </c>
    </row>
    <row r="2797" spans="1:25" ht="16" x14ac:dyDescent="0.2">
      <c r="A2797" s="679"/>
      <c r="B2797" s="679"/>
      <c r="C2797" s="679"/>
      <c r="D2797" s="679"/>
      <c r="E2797" s="665"/>
      <c r="F2797" s="665"/>
      <c r="S2797" s="660"/>
      <c r="T2797" s="660" t="str">
        <f t="shared" si="259"/>
        <v/>
      </c>
      <c r="U2797" s="660" t="str">
        <f t="shared" si="260"/>
        <v/>
      </c>
      <c r="V2797" s="660" t="str">
        <f t="shared" si="261"/>
        <v/>
      </c>
      <c r="W2797" s="660" t="str">
        <f t="shared" si="262"/>
        <v/>
      </c>
      <c r="X2797" s="660" t="str">
        <f t="shared" si="263"/>
        <v/>
      </c>
      <c r="Y2797" s="660" t="str">
        <f t="shared" si="264"/>
        <v/>
      </c>
    </row>
    <row r="2798" spans="1:25" ht="16" x14ac:dyDescent="0.2">
      <c r="A2798" s="679"/>
      <c r="B2798" s="679"/>
      <c r="C2798" s="679"/>
      <c r="D2798" s="679"/>
      <c r="E2798" s="665"/>
      <c r="F2798" s="665"/>
      <c r="S2798" s="660"/>
      <c r="T2798" s="660" t="str">
        <f t="shared" si="259"/>
        <v/>
      </c>
      <c r="U2798" s="660" t="str">
        <f t="shared" si="260"/>
        <v/>
      </c>
      <c r="V2798" s="660" t="str">
        <f t="shared" si="261"/>
        <v/>
      </c>
      <c r="W2798" s="660" t="str">
        <f t="shared" si="262"/>
        <v/>
      </c>
      <c r="X2798" s="660" t="str">
        <f t="shared" si="263"/>
        <v/>
      </c>
      <c r="Y2798" s="660" t="str">
        <f t="shared" si="264"/>
        <v/>
      </c>
    </row>
    <row r="2799" spans="1:25" ht="16" x14ac:dyDescent="0.2">
      <c r="A2799" s="679"/>
      <c r="B2799" s="679"/>
      <c r="C2799" s="679"/>
      <c r="D2799" s="679"/>
      <c r="E2799" s="665"/>
      <c r="F2799" s="665"/>
      <c r="S2799" s="660"/>
      <c r="T2799" s="660" t="str">
        <f t="shared" si="259"/>
        <v/>
      </c>
      <c r="U2799" s="660" t="str">
        <f t="shared" si="260"/>
        <v/>
      </c>
      <c r="V2799" s="660" t="str">
        <f t="shared" si="261"/>
        <v/>
      </c>
      <c r="W2799" s="660" t="str">
        <f t="shared" si="262"/>
        <v/>
      </c>
      <c r="X2799" s="660" t="str">
        <f t="shared" si="263"/>
        <v/>
      </c>
      <c r="Y2799" s="660" t="str">
        <f t="shared" si="264"/>
        <v/>
      </c>
    </row>
    <row r="2800" spans="1:25" ht="16" x14ac:dyDescent="0.2">
      <c r="A2800" s="679"/>
      <c r="B2800" s="679"/>
      <c r="C2800" s="679"/>
      <c r="D2800" s="679"/>
      <c r="E2800" s="665"/>
      <c r="F2800" s="665"/>
      <c r="S2800" s="660"/>
      <c r="T2800" s="660" t="str">
        <f t="shared" si="259"/>
        <v/>
      </c>
      <c r="U2800" s="660" t="str">
        <f t="shared" si="260"/>
        <v/>
      </c>
      <c r="V2800" s="660" t="str">
        <f t="shared" si="261"/>
        <v/>
      </c>
      <c r="W2800" s="660" t="str">
        <f t="shared" si="262"/>
        <v/>
      </c>
      <c r="X2800" s="660" t="str">
        <f t="shared" si="263"/>
        <v/>
      </c>
      <c r="Y2800" s="660" t="str">
        <f t="shared" si="264"/>
        <v/>
      </c>
    </row>
    <row r="2801" spans="1:25" ht="16" x14ac:dyDescent="0.2">
      <c r="A2801" s="679"/>
      <c r="B2801" s="679"/>
      <c r="C2801" s="679"/>
      <c r="D2801" s="679"/>
      <c r="E2801" s="665"/>
      <c r="F2801" s="665"/>
      <c r="S2801" s="660"/>
      <c r="T2801" s="660" t="str">
        <f t="shared" si="259"/>
        <v/>
      </c>
      <c r="U2801" s="660" t="str">
        <f t="shared" si="260"/>
        <v/>
      </c>
      <c r="V2801" s="660" t="str">
        <f t="shared" si="261"/>
        <v/>
      </c>
      <c r="W2801" s="660" t="str">
        <f t="shared" si="262"/>
        <v/>
      </c>
      <c r="X2801" s="660" t="str">
        <f t="shared" si="263"/>
        <v/>
      </c>
      <c r="Y2801" s="660" t="str">
        <f t="shared" si="264"/>
        <v/>
      </c>
    </row>
    <row r="2802" spans="1:25" ht="16" x14ac:dyDescent="0.2">
      <c r="A2802" s="679"/>
      <c r="B2802" s="679"/>
      <c r="C2802" s="679"/>
      <c r="D2802" s="679"/>
      <c r="E2802" s="665"/>
      <c r="F2802" s="665"/>
      <c r="S2802" s="660"/>
      <c r="T2802" s="660" t="str">
        <f t="shared" si="259"/>
        <v/>
      </c>
      <c r="U2802" s="660" t="str">
        <f t="shared" si="260"/>
        <v/>
      </c>
      <c r="V2802" s="660" t="str">
        <f t="shared" si="261"/>
        <v/>
      </c>
      <c r="W2802" s="660" t="str">
        <f t="shared" si="262"/>
        <v/>
      </c>
      <c r="X2802" s="660" t="str">
        <f t="shared" si="263"/>
        <v/>
      </c>
      <c r="Y2802" s="660" t="str">
        <f t="shared" si="264"/>
        <v/>
      </c>
    </row>
    <row r="2803" spans="1:25" ht="16" x14ac:dyDescent="0.2">
      <c r="A2803" s="679"/>
      <c r="B2803" s="679"/>
      <c r="C2803" s="679"/>
      <c r="D2803" s="679"/>
      <c r="E2803" s="665"/>
      <c r="F2803" s="665"/>
      <c r="S2803" s="660"/>
      <c r="T2803" s="660" t="str">
        <f t="shared" si="259"/>
        <v/>
      </c>
      <c r="U2803" s="660" t="str">
        <f t="shared" si="260"/>
        <v/>
      </c>
      <c r="V2803" s="660" t="str">
        <f t="shared" si="261"/>
        <v/>
      </c>
      <c r="W2803" s="660" t="str">
        <f t="shared" si="262"/>
        <v/>
      </c>
      <c r="X2803" s="660" t="str">
        <f t="shared" si="263"/>
        <v/>
      </c>
      <c r="Y2803" s="660" t="str">
        <f t="shared" si="264"/>
        <v/>
      </c>
    </row>
    <row r="2804" spans="1:25" ht="16" x14ac:dyDescent="0.2">
      <c r="A2804" s="679"/>
      <c r="B2804" s="679"/>
      <c r="C2804" s="679"/>
      <c r="D2804" s="679"/>
      <c r="E2804" s="665"/>
      <c r="F2804" s="665"/>
      <c r="S2804" s="660"/>
      <c r="T2804" s="660" t="str">
        <f t="shared" si="259"/>
        <v/>
      </c>
      <c r="U2804" s="660" t="str">
        <f t="shared" si="260"/>
        <v/>
      </c>
      <c r="V2804" s="660" t="str">
        <f t="shared" si="261"/>
        <v/>
      </c>
      <c r="W2804" s="660" t="str">
        <f t="shared" si="262"/>
        <v/>
      </c>
      <c r="X2804" s="660" t="str">
        <f t="shared" si="263"/>
        <v/>
      </c>
      <c r="Y2804" s="660" t="str">
        <f t="shared" si="264"/>
        <v/>
      </c>
    </row>
    <row r="2805" spans="1:25" ht="16" x14ac:dyDescent="0.2">
      <c r="A2805" s="679"/>
      <c r="B2805" s="679"/>
      <c r="C2805" s="679"/>
      <c r="D2805" s="679"/>
      <c r="E2805" s="665"/>
      <c r="F2805" s="665"/>
      <c r="S2805" s="660"/>
      <c r="T2805" s="660" t="str">
        <f t="shared" si="259"/>
        <v/>
      </c>
      <c r="U2805" s="660" t="str">
        <f t="shared" si="260"/>
        <v/>
      </c>
      <c r="V2805" s="660" t="str">
        <f t="shared" si="261"/>
        <v/>
      </c>
      <c r="W2805" s="660" t="str">
        <f t="shared" si="262"/>
        <v/>
      </c>
      <c r="X2805" s="660" t="str">
        <f t="shared" si="263"/>
        <v/>
      </c>
      <c r="Y2805" s="660" t="str">
        <f t="shared" si="264"/>
        <v/>
      </c>
    </row>
    <row r="2806" spans="1:25" ht="16" x14ac:dyDescent="0.2">
      <c r="A2806" s="679"/>
      <c r="B2806" s="679"/>
      <c r="C2806" s="679"/>
      <c r="D2806" s="679"/>
      <c r="E2806" s="665"/>
      <c r="F2806" s="665"/>
      <c r="S2806" s="660"/>
      <c r="T2806" s="660" t="str">
        <f t="shared" si="259"/>
        <v/>
      </c>
      <c r="U2806" s="660" t="str">
        <f t="shared" si="260"/>
        <v/>
      </c>
      <c r="V2806" s="660" t="str">
        <f t="shared" si="261"/>
        <v/>
      </c>
      <c r="W2806" s="660" t="str">
        <f t="shared" si="262"/>
        <v/>
      </c>
      <c r="X2806" s="660" t="str">
        <f t="shared" si="263"/>
        <v/>
      </c>
      <c r="Y2806" s="660" t="str">
        <f t="shared" si="264"/>
        <v/>
      </c>
    </row>
    <row r="2807" spans="1:25" ht="16" x14ac:dyDescent="0.2">
      <c r="A2807" s="679"/>
      <c r="B2807" s="679"/>
      <c r="C2807" s="679"/>
      <c r="D2807" s="679"/>
      <c r="E2807" s="665"/>
      <c r="F2807" s="665"/>
      <c r="S2807" s="660"/>
      <c r="T2807" s="660" t="str">
        <f t="shared" si="259"/>
        <v/>
      </c>
      <c r="U2807" s="660" t="str">
        <f t="shared" si="260"/>
        <v/>
      </c>
      <c r="V2807" s="660" t="str">
        <f t="shared" si="261"/>
        <v/>
      </c>
      <c r="W2807" s="660" t="str">
        <f t="shared" si="262"/>
        <v/>
      </c>
      <c r="X2807" s="660" t="str">
        <f t="shared" si="263"/>
        <v/>
      </c>
      <c r="Y2807" s="660" t="str">
        <f t="shared" si="264"/>
        <v/>
      </c>
    </row>
    <row r="2808" spans="1:25" ht="16" x14ac:dyDescent="0.2">
      <c r="A2808" s="679"/>
      <c r="B2808" s="679"/>
      <c r="C2808" s="679"/>
      <c r="D2808" s="679"/>
      <c r="E2808" s="665"/>
      <c r="F2808" s="665"/>
      <c r="S2808" s="660"/>
      <c r="T2808" s="660" t="str">
        <f t="shared" si="259"/>
        <v/>
      </c>
      <c r="U2808" s="660" t="str">
        <f t="shared" si="260"/>
        <v/>
      </c>
      <c r="V2808" s="660" t="str">
        <f t="shared" si="261"/>
        <v/>
      </c>
      <c r="W2808" s="660" t="str">
        <f t="shared" si="262"/>
        <v/>
      </c>
      <c r="X2808" s="660" t="str">
        <f t="shared" si="263"/>
        <v/>
      </c>
      <c r="Y2808" s="660" t="str">
        <f t="shared" si="264"/>
        <v/>
      </c>
    </row>
    <row r="2809" spans="1:25" ht="16" x14ac:dyDescent="0.2">
      <c r="A2809" s="679"/>
      <c r="B2809" s="679"/>
      <c r="C2809" s="679"/>
      <c r="D2809" s="679"/>
      <c r="E2809" s="665"/>
      <c r="F2809" s="665"/>
      <c r="S2809" s="660"/>
      <c r="T2809" s="660" t="str">
        <f t="shared" si="259"/>
        <v/>
      </c>
      <c r="U2809" s="660" t="str">
        <f t="shared" si="260"/>
        <v/>
      </c>
      <c r="V2809" s="660" t="str">
        <f t="shared" si="261"/>
        <v/>
      </c>
      <c r="W2809" s="660" t="str">
        <f t="shared" si="262"/>
        <v/>
      </c>
      <c r="X2809" s="660" t="str">
        <f t="shared" si="263"/>
        <v/>
      </c>
      <c r="Y2809" s="660" t="str">
        <f t="shared" si="264"/>
        <v/>
      </c>
    </row>
    <row r="2810" spans="1:25" ht="16" x14ac:dyDescent="0.2">
      <c r="A2810" s="679"/>
      <c r="B2810" s="679"/>
      <c r="C2810" s="679"/>
      <c r="D2810" s="679"/>
      <c r="E2810" s="665"/>
      <c r="F2810" s="665"/>
      <c r="S2810" s="660"/>
      <c r="T2810" s="660" t="str">
        <f t="shared" si="259"/>
        <v/>
      </c>
      <c r="U2810" s="660" t="str">
        <f t="shared" si="260"/>
        <v/>
      </c>
      <c r="V2810" s="660" t="str">
        <f t="shared" si="261"/>
        <v/>
      </c>
      <c r="W2810" s="660" t="str">
        <f t="shared" si="262"/>
        <v/>
      </c>
      <c r="X2810" s="660" t="str">
        <f t="shared" si="263"/>
        <v/>
      </c>
      <c r="Y2810" s="660" t="str">
        <f t="shared" si="264"/>
        <v/>
      </c>
    </row>
    <row r="2811" spans="1:25" ht="16" x14ac:dyDescent="0.2">
      <c r="A2811" s="679"/>
      <c r="B2811" s="679"/>
      <c r="C2811" s="679"/>
      <c r="D2811" s="679"/>
      <c r="E2811" s="665"/>
      <c r="F2811" s="665"/>
      <c r="S2811" s="660"/>
      <c r="T2811" s="660" t="str">
        <f t="shared" si="259"/>
        <v/>
      </c>
      <c r="U2811" s="660" t="str">
        <f t="shared" si="260"/>
        <v/>
      </c>
      <c r="V2811" s="660" t="str">
        <f t="shared" si="261"/>
        <v/>
      </c>
      <c r="W2811" s="660" t="str">
        <f t="shared" si="262"/>
        <v/>
      </c>
      <c r="X2811" s="660" t="str">
        <f t="shared" si="263"/>
        <v/>
      </c>
      <c r="Y2811" s="660" t="str">
        <f t="shared" si="264"/>
        <v/>
      </c>
    </row>
    <row r="2812" spans="1:25" ht="16" x14ac:dyDescent="0.2">
      <c r="A2812" s="679"/>
      <c r="B2812" s="679"/>
      <c r="C2812" s="679"/>
      <c r="D2812" s="679"/>
      <c r="E2812" s="665"/>
      <c r="F2812" s="665"/>
      <c r="S2812" s="660"/>
      <c r="T2812" s="660" t="str">
        <f t="shared" si="259"/>
        <v/>
      </c>
      <c r="U2812" s="660" t="str">
        <f t="shared" si="260"/>
        <v/>
      </c>
      <c r="V2812" s="660" t="str">
        <f t="shared" si="261"/>
        <v/>
      </c>
      <c r="W2812" s="660" t="str">
        <f t="shared" si="262"/>
        <v/>
      </c>
      <c r="X2812" s="660" t="str">
        <f t="shared" si="263"/>
        <v/>
      </c>
      <c r="Y2812" s="660" t="str">
        <f t="shared" si="264"/>
        <v/>
      </c>
    </row>
    <row r="2813" spans="1:25" ht="16" x14ac:dyDescent="0.2">
      <c r="A2813" s="679"/>
      <c r="B2813" s="679"/>
      <c r="C2813" s="679"/>
      <c r="D2813" s="679"/>
      <c r="E2813" s="665"/>
      <c r="F2813" s="665"/>
      <c r="S2813" s="660"/>
      <c r="T2813" s="660" t="str">
        <f t="shared" si="259"/>
        <v/>
      </c>
      <c r="U2813" s="660" t="str">
        <f t="shared" si="260"/>
        <v/>
      </c>
      <c r="V2813" s="660" t="str">
        <f t="shared" si="261"/>
        <v/>
      </c>
      <c r="W2813" s="660" t="str">
        <f t="shared" si="262"/>
        <v/>
      </c>
      <c r="X2813" s="660" t="str">
        <f t="shared" si="263"/>
        <v/>
      </c>
      <c r="Y2813" s="660" t="str">
        <f t="shared" si="264"/>
        <v/>
      </c>
    </row>
    <row r="2814" spans="1:25" ht="16" x14ac:dyDescent="0.2">
      <c r="A2814" s="679"/>
      <c r="B2814" s="679"/>
      <c r="C2814" s="679"/>
      <c r="D2814" s="679"/>
      <c r="E2814" s="665"/>
      <c r="F2814" s="665"/>
      <c r="S2814" s="660"/>
      <c r="T2814" s="660" t="str">
        <f t="shared" si="259"/>
        <v/>
      </c>
      <c r="U2814" s="660" t="str">
        <f t="shared" si="260"/>
        <v/>
      </c>
      <c r="V2814" s="660" t="str">
        <f t="shared" si="261"/>
        <v/>
      </c>
      <c r="W2814" s="660" t="str">
        <f t="shared" si="262"/>
        <v/>
      </c>
      <c r="X2814" s="660" t="str">
        <f t="shared" si="263"/>
        <v/>
      </c>
      <c r="Y2814" s="660" t="str">
        <f t="shared" si="264"/>
        <v/>
      </c>
    </row>
    <row r="2815" spans="1:25" ht="16" x14ac:dyDescent="0.2">
      <c r="A2815" s="679"/>
      <c r="B2815" s="679"/>
      <c r="C2815" s="679"/>
      <c r="D2815" s="679"/>
      <c r="E2815" s="665"/>
      <c r="F2815" s="665"/>
      <c r="S2815" s="660"/>
      <c r="T2815" s="660" t="str">
        <f t="shared" si="259"/>
        <v/>
      </c>
      <c r="U2815" s="660" t="str">
        <f t="shared" si="260"/>
        <v/>
      </c>
      <c r="V2815" s="660" t="str">
        <f t="shared" si="261"/>
        <v/>
      </c>
      <c r="W2815" s="660" t="str">
        <f t="shared" si="262"/>
        <v/>
      </c>
      <c r="X2815" s="660" t="str">
        <f t="shared" si="263"/>
        <v/>
      </c>
      <c r="Y2815" s="660" t="str">
        <f t="shared" si="264"/>
        <v/>
      </c>
    </row>
    <row r="2816" spans="1:25" ht="16" x14ac:dyDescent="0.2">
      <c r="A2816" s="679"/>
      <c r="B2816" s="679"/>
      <c r="C2816" s="679"/>
      <c r="D2816" s="679"/>
      <c r="E2816" s="665"/>
      <c r="F2816" s="665"/>
      <c r="S2816" s="660"/>
      <c r="T2816" s="660" t="str">
        <f t="shared" si="259"/>
        <v/>
      </c>
      <c r="U2816" s="660" t="str">
        <f t="shared" si="260"/>
        <v/>
      </c>
      <c r="V2816" s="660" t="str">
        <f t="shared" si="261"/>
        <v/>
      </c>
      <c r="W2816" s="660" t="str">
        <f t="shared" si="262"/>
        <v/>
      </c>
      <c r="X2816" s="660" t="str">
        <f t="shared" si="263"/>
        <v/>
      </c>
      <c r="Y2816" s="660" t="str">
        <f t="shared" si="264"/>
        <v/>
      </c>
    </row>
    <row r="2817" spans="1:25" ht="16" x14ac:dyDescent="0.2">
      <c r="A2817" s="679"/>
      <c r="B2817" s="679"/>
      <c r="C2817" s="679"/>
      <c r="D2817" s="679"/>
      <c r="E2817" s="665"/>
      <c r="F2817" s="665"/>
      <c r="S2817" s="660"/>
      <c r="T2817" s="660" t="str">
        <f t="shared" si="259"/>
        <v/>
      </c>
      <c r="U2817" s="660" t="str">
        <f t="shared" si="260"/>
        <v/>
      </c>
      <c r="V2817" s="660" t="str">
        <f t="shared" si="261"/>
        <v/>
      </c>
      <c r="W2817" s="660" t="str">
        <f t="shared" si="262"/>
        <v/>
      </c>
      <c r="X2817" s="660" t="str">
        <f t="shared" si="263"/>
        <v/>
      </c>
      <c r="Y2817" s="660" t="str">
        <f t="shared" si="264"/>
        <v/>
      </c>
    </row>
    <row r="2818" spans="1:25" ht="16" x14ac:dyDescent="0.2">
      <c r="A2818" s="679"/>
      <c r="B2818" s="679"/>
      <c r="C2818" s="679"/>
      <c r="D2818" s="679"/>
      <c r="E2818" s="665"/>
      <c r="F2818" s="665"/>
      <c r="S2818" s="660"/>
      <c r="T2818" s="660" t="str">
        <f t="shared" si="259"/>
        <v/>
      </c>
      <c r="U2818" s="660" t="str">
        <f t="shared" si="260"/>
        <v/>
      </c>
      <c r="V2818" s="660" t="str">
        <f t="shared" si="261"/>
        <v/>
      </c>
      <c r="W2818" s="660" t="str">
        <f t="shared" si="262"/>
        <v/>
      </c>
      <c r="X2818" s="660" t="str">
        <f t="shared" si="263"/>
        <v/>
      </c>
      <c r="Y2818" s="660" t="str">
        <f t="shared" si="264"/>
        <v/>
      </c>
    </row>
    <row r="2819" spans="1:25" ht="16" x14ac:dyDescent="0.2">
      <c r="A2819" s="679"/>
      <c r="B2819" s="679"/>
      <c r="C2819" s="679"/>
      <c r="D2819" s="679"/>
      <c r="E2819" s="665"/>
      <c r="F2819" s="665"/>
      <c r="S2819" s="660"/>
      <c r="T2819" s="660" t="str">
        <f t="shared" si="259"/>
        <v/>
      </c>
      <c r="U2819" s="660" t="str">
        <f t="shared" si="260"/>
        <v/>
      </c>
      <c r="V2819" s="660" t="str">
        <f t="shared" si="261"/>
        <v/>
      </c>
      <c r="W2819" s="660" t="str">
        <f t="shared" si="262"/>
        <v/>
      </c>
      <c r="X2819" s="660" t="str">
        <f t="shared" si="263"/>
        <v/>
      </c>
      <c r="Y2819" s="660" t="str">
        <f t="shared" si="264"/>
        <v/>
      </c>
    </row>
    <row r="2820" spans="1:25" ht="16" x14ac:dyDescent="0.2">
      <c r="A2820" s="679"/>
      <c r="B2820" s="679"/>
      <c r="C2820" s="679"/>
      <c r="D2820" s="679"/>
      <c r="E2820" s="665"/>
      <c r="F2820" s="665"/>
      <c r="S2820" s="660"/>
      <c r="T2820" s="660" t="str">
        <f t="shared" ref="T2820:T2883" si="265">IF(LEN($A2820)&gt;=2,LEFT($A2820,6),"")</f>
        <v/>
      </c>
      <c r="U2820" s="660" t="str">
        <f t="shared" ref="U2820:U2883" si="266">IF(LEN($A2820)&gt;=2,LEFT($A2820,5),"")</f>
        <v/>
      </c>
      <c r="V2820" s="660" t="str">
        <f t="shared" ref="V2820:V2883" si="267">IF(LEN($A2820)&gt;=2,LEFT($A2820,4),"")</f>
        <v/>
      </c>
      <c r="W2820" s="660" t="str">
        <f t="shared" ref="W2820:W2883" si="268">IF(LEN($A2820)&gt;=2,LEFT($A2820,3),"")</f>
        <v/>
      </c>
      <c r="X2820" s="660" t="str">
        <f t="shared" ref="X2820:X2883" si="269">IF(LEN($A2820)&gt;=2,LEFT($A2820,2),"")</f>
        <v/>
      </c>
      <c r="Y2820" s="660" t="str">
        <f t="shared" ref="Y2820:Y2883" si="270">IF(LEN($A2820)&gt;=2,LEFT($A2820,1),"")</f>
        <v/>
      </c>
    </row>
    <row r="2821" spans="1:25" ht="16" x14ac:dyDescent="0.2">
      <c r="A2821" s="679"/>
      <c r="B2821" s="679"/>
      <c r="C2821" s="679"/>
      <c r="D2821" s="679"/>
      <c r="E2821" s="665"/>
      <c r="F2821" s="665"/>
      <c r="S2821" s="660"/>
      <c r="T2821" s="660" t="str">
        <f t="shared" si="265"/>
        <v/>
      </c>
      <c r="U2821" s="660" t="str">
        <f t="shared" si="266"/>
        <v/>
      </c>
      <c r="V2821" s="660" t="str">
        <f t="shared" si="267"/>
        <v/>
      </c>
      <c r="W2821" s="660" t="str">
        <f t="shared" si="268"/>
        <v/>
      </c>
      <c r="X2821" s="660" t="str">
        <f t="shared" si="269"/>
        <v/>
      </c>
      <c r="Y2821" s="660" t="str">
        <f t="shared" si="270"/>
        <v/>
      </c>
    </row>
    <row r="2822" spans="1:25" ht="16" x14ac:dyDescent="0.2">
      <c r="A2822" s="679"/>
      <c r="B2822" s="679"/>
      <c r="C2822" s="679"/>
      <c r="D2822" s="679"/>
      <c r="E2822" s="665"/>
      <c r="F2822" s="665"/>
      <c r="S2822" s="660"/>
      <c r="T2822" s="660" t="str">
        <f t="shared" si="265"/>
        <v/>
      </c>
      <c r="U2822" s="660" t="str">
        <f t="shared" si="266"/>
        <v/>
      </c>
      <c r="V2822" s="660" t="str">
        <f t="shared" si="267"/>
        <v/>
      </c>
      <c r="W2822" s="660" t="str">
        <f t="shared" si="268"/>
        <v/>
      </c>
      <c r="X2822" s="660" t="str">
        <f t="shared" si="269"/>
        <v/>
      </c>
      <c r="Y2822" s="660" t="str">
        <f t="shared" si="270"/>
        <v/>
      </c>
    </row>
    <row r="2823" spans="1:25" ht="16" x14ac:dyDescent="0.2">
      <c r="A2823" s="679"/>
      <c r="B2823" s="679"/>
      <c r="C2823" s="679"/>
      <c r="D2823" s="679"/>
      <c r="E2823" s="665"/>
      <c r="F2823" s="665"/>
      <c r="S2823" s="660"/>
      <c r="T2823" s="660" t="str">
        <f t="shared" si="265"/>
        <v/>
      </c>
      <c r="U2823" s="660" t="str">
        <f t="shared" si="266"/>
        <v/>
      </c>
      <c r="V2823" s="660" t="str">
        <f t="shared" si="267"/>
        <v/>
      </c>
      <c r="W2823" s="660" t="str">
        <f t="shared" si="268"/>
        <v/>
      </c>
      <c r="X2823" s="660" t="str">
        <f t="shared" si="269"/>
        <v/>
      </c>
      <c r="Y2823" s="660" t="str">
        <f t="shared" si="270"/>
        <v/>
      </c>
    </row>
    <row r="2824" spans="1:25" ht="16" x14ac:dyDescent="0.2">
      <c r="A2824" s="679"/>
      <c r="B2824" s="679"/>
      <c r="C2824" s="679"/>
      <c r="D2824" s="679"/>
      <c r="E2824" s="665"/>
      <c r="F2824" s="665"/>
      <c r="S2824" s="660"/>
      <c r="T2824" s="660" t="str">
        <f t="shared" si="265"/>
        <v/>
      </c>
      <c r="U2824" s="660" t="str">
        <f t="shared" si="266"/>
        <v/>
      </c>
      <c r="V2824" s="660" t="str">
        <f t="shared" si="267"/>
        <v/>
      </c>
      <c r="W2824" s="660" t="str">
        <f t="shared" si="268"/>
        <v/>
      </c>
      <c r="X2824" s="660" t="str">
        <f t="shared" si="269"/>
        <v/>
      </c>
      <c r="Y2824" s="660" t="str">
        <f t="shared" si="270"/>
        <v/>
      </c>
    </row>
    <row r="2825" spans="1:25" ht="16" x14ac:dyDescent="0.2">
      <c r="A2825" s="679"/>
      <c r="B2825" s="679"/>
      <c r="C2825" s="679"/>
      <c r="D2825" s="679"/>
      <c r="E2825" s="665"/>
      <c r="F2825" s="665"/>
      <c r="S2825" s="660"/>
      <c r="T2825" s="660" t="str">
        <f t="shared" si="265"/>
        <v/>
      </c>
      <c r="U2825" s="660" t="str">
        <f t="shared" si="266"/>
        <v/>
      </c>
      <c r="V2825" s="660" t="str">
        <f t="shared" si="267"/>
        <v/>
      </c>
      <c r="W2825" s="660" t="str">
        <f t="shared" si="268"/>
        <v/>
      </c>
      <c r="X2825" s="660" t="str">
        <f t="shared" si="269"/>
        <v/>
      </c>
      <c r="Y2825" s="660" t="str">
        <f t="shared" si="270"/>
        <v/>
      </c>
    </row>
    <row r="2826" spans="1:25" ht="16" x14ac:dyDescent="0.2">
      <c r="A2826" s="679"/>
      <c r="B2826" s="679"/>
      <c r="C2826" s="679"/>
      <c r="D2826" s="679"/>
      <c r="E2826" s="665"/>
      <c r="F2826" s="665"/>
      <c r="S2826" s="660"/>
      <c r="T2826" s="660" t="str">
        <f t="shared" si="265"/>
        <v/>
      </c>
      <c r="U2826" s="660" t="str">
        <f t="shared" si="266"/>
        <v/>
      </c>
      <c r="V2826" s="660" t="str">
        <f t="shared" si="267"/>
        <v/>
      </c>
      <c r="W2826" s="660" t="str">
        <f t="shared" si="268"/>
        <v/>
      </c>
      <c r="X2826" s="660" t="str">
        <f t="shared" si="269"/>
        <v/>
      </c>
      <c r="Y2826" s="660" t="str">
        <f t="shared" si="270"/>
        <v/>
      </c>
    </row>
    <row r="2827" spans="1:25" ht="16" x14ac:dyDescent="0.2">
      <c r="A2827" s="679"/>
      <c r="B2827" s="679"/>
      <c r="C2827" s="679"/>
      <c r="D2827" s="679"/>
      <c r="E2827" s="665"/>
      <c r="F2827" s="665"/>
      <c r="S2827" s="660"/>
      <c r="T2827" s="660" t="str">
        <f t="shared" si="265"/>
        <v/>
      </c>
      <c r="U2827" s="660" t="str">
        <f t="shared" si="266"/>
        <v/>
      </c>
      <c r="V2827" s="660" t="str">
        <f t="shared" si="267"/>
        <v/>
      </c>
      <c r="W2827" s="660" t="str">
        <f t="shared" si="268"/>
        <v/>
      </c>
      <c r="X2827" s="660" t="str">
        <f t="shared" si="269"/>
        <v/>
      </c>
      <c r="Y2827" s="660" t="str">
        <f t="shared" si="270"/>
        <v/>
      </c>
    </row>
    <row r="2828" spans="1:25" ht="16" x14ac:dyDescent="0.2">
      <c r="A2828" s="679"/>
      <c r="B2828" s="679"/>
      <c r="C2828" s="679"/>
      <c r="D2828" s="679"/>
      <c r="E2828" s="665"/>
      <c r="F2828" s="665"/>
      <c r="S2828" s="660"/>
      <c r="T2828" s="660" t="str">
        <f t="shared" si="265"/>
        <v/>
      </c>
      <c r="U2828" s="660" t="str">
        <f t="shared" si="266"/>
        <v/>
      </c>
      <c r="V2828" s="660" t="str">
        <f t="shared" si="267"/>
        <v/>
      </c>
      <c r="W2828" s="660" t="str">
        <f t="shared" si="268"/>
        <v/>
      </c>
      <c r="X2828" s="660" t="str">
        <f t="shared" si="269"/>
        <v/>
      </c>
      <c r="Y2828" s="660" t="str">
        <f t="shared" si="270"/>
        <v/>
      </c>
    </row>
    <row r="2829" spans="1:25" ht="16" x14ac:dyDescent="0.2">
      <c r="A2829" s="679"/>
      <c r="B2829" s="679"/>
      <c r="C2829" s="679"/>
      <c r="D2829" s="679"/>
      <c r="E2829" s="665"/>
      <c r="F2829" s="665"/>
      <c r="S2829" s="660"/>
      <c r="T2829" s="660" t="str">
        <f t="shared" si="265"/>
        <v/>
      </c>
      <c r="U2829" s="660" t="str">
        <f t="shared" si="266"/>
        <v/>
      </c>
      <c r="V2829" s="660" t="str">
        <f t="shared" si="267"/>
        <v/>
      </c>
      <c r="W2829" s="660" t="str">
        <f t="shared" si="268"/>
        <v/>
      </c>
      <c r="X2829" s="660" t="str">
        <f t="shared" si="269"/>
        <v/>
      </c>
      <c r="Y2829" s="660" t="str">
        <f t="shared" si="270"/>
        <v/>
      </c>
    </row>
    <row r="2830" spans="1:25" ht="16" x14ac:dyDescent="0.2">
      <c r="A2830" s="679"/>
      <c r="B2830" s="679"/>
      <c r="C2830" s="679"/>
      <c r="D2830" s="679"/>
      <c r="E2830" s="665"/>
      <c r="F2830" s="665"/>
      <c r="S2830" s="660"/>
      <c r="T2830" s="660" t="str">
        <f t="shared" si="265"/>
        <v/>
      </c>
      <c r="U2830" s="660" t="str">
        <f t="shared" si="266"/>
        <v/>
      </c>
      <c r="V2830" s="660" t="str">
        <f t="shared" si="267"/>
        <v/>
      </c>
      <c r="W2830" s="660" t="str">
        <f t="shared" si="268"/>
        <v/>
      </c>
      <c r="X2830" s="660" t="str">
        <f t="shared" si="269"/>
        <v/>
      </c>
      <c r="Y2830" s="660" t="str">
        <f t="shared" si="270"/>
        <v/>
      </c>
    </row>
    <row r="2831" spans="1:25" ht="16" x14ac:dyDescent="0.2">
      <c r="A2831" s="679"/>
      <c r="B2831" s="679"/>
      <c r="C2831" s="679"/>
      <c r="D2831" s="679"/>
      <c r="E2831" s="665"/>
      <c r="F2831" s="665"/>
      <c r="S2831" s="660"/>
      <c r="T2831" s="660" t="str">
        <f t="shared" si="265"/>
        <v/>
      </c>
      <c r="U2831" s="660" t="str">
        <f t="shared" si="266"/>
        <v/>
      </c>
      <c r="V2831" s="660" t="str">
        <f t="shared" si="267"/>
        <v/>
      </c>
      <c r="W2831" s="660" t="str">
        <f t="shared" si="268"/>
        <v/>
      </c>
      <c r="X2831" s="660" t="str">
        <f t="shared" si="269"/>
        <v/>
      </c>
      <c r="Y2831" s="660" t="str">
        <f t="shared" si="270"/>
        <v/>
      </c>
    </row>
    <row r="2832" spans="1:25" ht="16" x14ac:dyDescent="0.2">
      <c r="A2832" s="679"/>
      <c r="B2832" s="679"/>
      <c r="C2832" s="679"/>
      <c r="D2832" s="679"/>
      <c r="E2832" s="665"/>
      <c r="F2832" s="665"/>
      <c r="S2832" s="660"/>
      <c r="T2832" s="660" t="str">
        <f t="shared" si="265"/>
        <v/>
      </c>
      <c r="U2832" s="660" t="str">
        <f t="shared" si="266"/>
        <v/>
      </c>
      <c r="V2832" s="660" t="str">
        <f t="shared" si="267"/>
        <v/>
      </c>
      <c r="W2832" s="660" t="str">
        <f t="shared" si="268"/>
        <v/>
      </c>
      <c r="X2832" s="660" t="str">
        <f t="shared" si="269"/>
        <v/>
      </c>
      <c r="Y2832" s="660" t="str">
        <f t="shared" si="270"/>
        <v/>
      </c>
    </row>
    <row r="2833" spans="1:25" ht="16" x14ac:dyDescent="0.2">
      <c r="A2833" s="679"/>
      <c r="B2833" s="679"/>
      <c r="C2833" s="679"/>
      <c r="D2833" s="679"/>
      <c r="E2833" s="665"/>
      <c r="F2833" s="665"/>
      <c r="S2833" s="660"/>
      <c r="T2833" s="660" t="str">
        <f t="shared" si="265"/>
        <v/>
      </c>
      <c r="U2833" s="660" t="str">
        <f t="shared" si="266"/>
        <v/>
      </c>
      <c r="V2833" s="660" t="str">
        <f t="shared" si="267"/>
        <v/>
      </c>
      <c r="W2833" s="660" t="str">
        <f t="shared" si="268"/>
        <v/>
      </c>
      <c r="X2833" s="660" t="str">
        <f t="shared" si="269"/>
        <v/>
      </c>
      <c r="Y2833" s="660" t="str">
        <f t="shared" si="270"/>
        <v/>
      </c>
    </row>
    <row r="2834" spans="1:25" ht="16" x14ac:dyDescent="0.2">
      <c r="A2834" s="679"/>
      <c r="B2834" s="679"/>
      <c r="C2834" s="679"/>
      <c r="D2834" s="679"/>
      <c r="E2834" s="665"/>
      <c r="F2834" s="665"/>
      <c r="S2834" s="660"/>
      <c r="T2834" s="660" t="str">
        <f t="shared" si="265"/>
        <v/>
      </c>
      <c r="U2834" s="660" t="str">
        <f t="shared" si="266"/>
        <v/>
      </c>
      <c r="V2834" s="660" t="str">
        <f t="shared" si="267"/>
        <v/>
      </c>
      <c r="W2834" s="660" t="str">
        <f t="shared" si="268"/>
        <v/>
      </c>
      <c r="X2834" s="660" t="str">
        <f t="shared" si="269"/>
        <v/>
      </c>
      <c r="Y2834" s="660" t="str">
        <f t="shared" si="270"/>
        <v/>
      </c>
    </row>
    <row r="2835" spans="1:25" ht="16" x14ac:dyDescent="0.2">
      <c r="A2835" s="679"/>
      <c r="B2835" s="679"/>
      <c r="C2835" s="679"/>
      <c r="D2835" s="679"/>
      <c r="E2835" s="665"/>
      <c r="F2835" s="665"/>
      <c r="S2835" s="660"/>
      <c r="T2835" s="660" t="str">
        <f t="shared" si="265"/>
        <v/>
      </c>
      <c r="U2835" s="660" t="str">
        <f t="shared" si="266"/>
        <v/>
      </c>
      <c r="V2835" s="660" t="str">
        <f t="shared" si="267"/>
        <v/>
      </c>
      <c r="W2835" s="660" t="str">
        <f t="shared" si="268"/>
        <v/>
      </c>
      <c r="X2835" s="660" t="str">
        <f t="shared" si="269"/>
        <v/>
      </c>
      <c r="Y2835" s="660" t="str">
        <f t="shared" si="270"/>
        <v/>
      </c>
    </row>
    <row r="2836" spans="1:25" ht="16" x14ac:dyDescent="0.2">
      <c r="A2836" s="679"/>
      <c r="B2836" s="679"/>
      <c r="C2836" s="679"/>
      <c r="D2836" s="679"/>
      <c r="E2836" s="665"/>
      <c r="F2836" s="665"/>
      <c r="S2836" s="660"/>
      <c r="T2836" s="660" t="str">
        <f t="shared" si="265"/>
        <v/>
      </c>
      <c r="U2836" s="660" t="str">
        <f t="shared" si="266"/>
        <v/>
      </c>
      <c r="V2836" s="660" t="str">
        <f t="shared" si="267"/>
        <v/>
      </c>
      <c r="W2836" s="660" t="str">
        <f t="shared" si="268"/>
        <v/>
      </c>
      <c r="X2836" s="660" t="str">
        <f t="shared" si="269"/>
        <v/>
      </c>
      <c r="Y2836" s="660" t="str">
        <f t="shared" si="270"/>
        <v/>
      </c>
    </row>
    <row r="2837" spans="1:25" ht="16" x14ac:dyDescent="0.2">
      <c r="A2837" s="679"/>
      <c r="B2837" s="679"/>
      <c r="C2837" s="679"/>
      <c r="D2837" s="679"/>
      <c r="E2837" s="665"/>
      <c r="F2837" s="665"/>
      <c r="S2837" s="660"/>
      <c r="T2837" s="660" t="str">
        <f t="shared" si="265"/>
        <v/>
      </c>
      <c r="U2837" s="660" t="str">
        <f t="shared" si="266"/>
        <v/>
      </c>
      <c r="V2837" s="660" t="str">
        <f t="shared" si="267"/>
        <v/>
      </c>
      <c r="W2837" s="660" t="str">
        <f t="shared" si="268"/>
        <v/>
      </c>
      <c r="X2837" s="660" t="str">
        <f t="shared" si="269"/>
        <v/>
      </c>
      <c r="Y2837" s="660" t="str">
        <f t="shared" si="270"/>
        <v/>
      </c>
    </row>
    <row r="2838" spans="1:25" ht="16" x14ac:dyDescent="0.2">
      <c r="A2838" s="679"/>
      <c r="B2838" s="679"/>
      <c r="C2838" s="679"/>
      <c r="D2838" s="679"/>
      <c r="E2838" s="665"/>
      <c r="F2838" s="665"/>
      <c r="S2838" s="660"/>
      <c r="T2838" s="660" t="str">
        <f t="shared" si="265"/>
        <v/>
      </c>
      <c r="U2838" s="660" t="str">
        <f t="shared" si="266"/>
        <v/>
      </c>
      <c r="V2838" s="660" t="str">
        <f t="shared" si="267"/>
        <v/>
      </c>
      <c r="W2838" s="660" t="str">
        <f t="shared" si="268"/>
        <v/>
      </c>
      <c r="X2838" s="660" t="str">
        <f t="shared" si="269"/>
        <v/>
      </c>
      <c r="Y2838" s="660" t="str">
        <f t="shared" si="270"/>
        <v/>
      </c>
    </row>
    <row r="2839" spans="1:25" ht="16" x14ac:dyDescent="0.2">
      <c r="A2839" s="679"/>
      <c r="B2839" s="679"/>
      <c r="C2839" s="679"/>
      <c r="D2839" s="679"/>
      <c r="E2839" s="665"/>
      <c r="F2839" s="665"/>
      <c r="S2839" s="660"/>
      <c r="T2839" s="660" t="str">
        <f t="shared" si="265"/>
        <v/>
      </c>
      <c r="U2839" s="660" t="str">
        <f t="shared" si="266"/>
        <v/>
      </c>
      <c r="V2839" s="660" t="str">
        <f t="shared" si="267"/>
        <v/>
      </c>
      <c r="W2839" s="660" t="str">
        <f t="shared" si="268"/>
        <v/>
      </c>
      <c r="X2839" s="660" t="str">
        <f t="shared" si="269"/>
        <v/>
      </c>
      <c r="Y2839" s="660" t="str">
        <f t="shared" si="270"/>
        <v/>
      </c>
    </row>
    <row r="2840" spans="1:25" ht="16" x14ac:dyDescent="0.2">
      <c r="A2840" s="679"/>
      <c r="B2840" s="679"/>
      <c r="C2840" s="679"/>
      <c r="D2840" s="679"/>
      <c r="E2840" s="665"/>
      <c r="F2840" s="665"/>
      <c r="S2840" s="660"/>
      <c r="T2840" s="660" t="str">
        <f t="shared" si="265"/>
        <v/>
      </c>
      <c r="U2840" s="660" t="str">
        <f t="shared" si="266"/>
        <v/>
      </c>
      <c r="V2840" s="660" t="str">
        <f t="shared" si="267"/>
        <v/>
      </c>
      <c r="W2840" s="660" t="str">
        <f t="shared" si="268"/>
        <v/>
      </c>
      <c r="X2840" s="660" t="str">
        <f t="shared" si="269"/>
        <v/>
      </c>
      <c r="Y2840" s="660" t="str">
        <f t="shared" si="270"/>
        <v/>
      </c>
    </row>
    <row r="2841" spans="1:25" ht="16" x14ac:dyDescent="0.2">
      <c r="A2841" s="679"/>
      <c r="B2841" s="679"/>
      <c r="C2841" s="679"/>
      <c r="D2841" s="679"/>
      <c r="E2841" s="665"/>
      <c r="F2841" s="665"/>
      <c r="S2841" s="660"/>
      <c r="T2841" s="660" t="str">
        <f t="shared" si="265"/>
        <v/>
      </c>
      <c r="U2841" s="660" t="str">
        <f t="shared" si="266"/>
        <v/>
      </c>
      <c r="V2841" s="660" t="str">
        <f t="shared" si="267"/>
        <v/>
      </c>
      <c r="W2841" s="660" t="str">
        <f t="shared" si="268"/>
        <v/>
      </c>
      <c r="X2841" s="660" t="str">
        <f t="shared" si="269"/>
        <v/>
      </c>
      <c r="Y2841" s="660" t="str">
        <f t="shared" si="270"/>
        <v/>
      </c>
    </row>
    <row r="2842" spans="1:25" ht="16" x14ac:dyDescent="0.2">
      <c r="A2842" s="679"/>
      <c r="B2842" s="679"/>
      <c r="C2842" s="679"/>
      <c r="D2842" s="679"/>
      <c r="E2842" s="665"/>
      <c r="F2842" s="665"/>
      <c r="S2842" s="660"/>
      <c r="T2842" s="660" t="str">
        <f t="shared" si="265"/>
        <v/>
      </c>
      <c r="U2842" s="660" t="str">
        <f t="shared" si="266"/>
        <v/>
      </c>
      <c r="V2842" s="660" t="str">
        <f t="shared" si="267"/>
        <v/>
      </c>
      <c r="W2842" s="660" t="str">
        <f t="shared" si="268"/>
        <v/>
      </c>
      <c r="X2842" s="660" t="str">
        <f t="shared" si="269"/>
        <v/>
      </c>
      <c r="Y2842" s="660" t="str">
        <f t="shared" si="270"/>
        <v/>
      </c>
    </row>
    <row r="2843" spans="1:25" ht="16" x14ac:dyDescent="0.2">
      <c r="A2843" s="679"/>
      <c r="B2843" s="679"/>
      <c r="C2843" s="679"/>
      <c r="D2843" s="679"/>
      <c r="E2843" s="665"/>
      <c r="F2843" s="665"/>
      <c r="S2843" s="660"/>
      <c r="T2843" s="660" t="str">
        <f t="shared" si="265"/>
        <v/>
      </c>
      <c r="U2843" s="660" t="str">
        <f t="shared" si="266"/>
        <v/>
      </c>
      <c r="V2843" s="660" t="str">
        <f t="shared" si="267"/>
        <v/>
      </c>
      <c r="W2843" s="660" t="str">
        <f t="shared" si="268"/>
        <v/>
      </c>
      <c r="X2843" s="660" t="str">
        <f t="shared" si="269"/>
        <v/>
      </c>
      <c r="Y2843" s="660" t="str">
        <f t="shared" si="270"/>
        <v/>
      </c>
    </row>
    <row r="2844" spans="1:25" ht="16" x14ac:dyDescent="0.2">
      <c r="A2844" s="679"/>
      <c r="B2844" s="679"/>
      <c r="C2844" s="679"/>
      <c r="D2844" s="679"/>
      <c r="E2844" s="665"/>
      <c r="F2844" s="665"/>
      <c r="S2844" s="660"/>
      <c r="T2844" s="660" t="str">
        <f t="shared" si="265"/>
        <v/>
      </c>
      <c r="U2844" s="660" t="str">
        <f t="shared" si="266"/>
        <v/>
      </c>
      <c r="V2844" s="660" t="str">
        <f t="shared" si="267"/>
        <v/>
      </c>
      <c r="W2844" s="660" t="str">
        <f t="shared" si="268"/>
        <v/>
      </c>
      <c r="X2844" s="660" t="str">
        <f t="shared" si="269"/>
        <v/>
      </c>
      <c r="Y2844" s="660" t="str">
        <f t="shared" si="270"/>
        <v/>
      </c>
    </row>
    <row r="2845" spans="1:25" ht="16" x14ac:dyDescent="0.2">
      <c r="A2845" s="679"/>
      <c r="B2845" s="679"/>
      <c r="C2845" s="679"/>
      <c r="D2845" s="679"/>
      <c r="E2845" s="665"/>
      <c r="F2845" s="665"/>
      <c r="S2845" s="660"/>
      <c r="T2845" s="660" t="str">
        <f t="shared" si="265"/>
        <v/>
      </c>
      <c r="U2845" s="660" t="str">
        <f t="shared" si="266"/>
        <v/>
      </c>
      <c r="V2845" s="660" t="str">
        <f t="shared" si="267"/>
        <v/>
      </c>
      <c r="W2845" s="660" t="str">
        <f t="shared" si="268"/>
        <v/>
      </c>
      <c r="X2845" s="660" t="str">
        <f t="shared" si="269"/>
        <v/>
      </c>
      <c r="Y2845" s="660" t="str">
        <f t="shared" si="270"/>
        <v/>
      </c>
    </row>
    <row r="2846" spans="1:25" ht="16" x14ac:dyDescent="0.2">
      <c r="A2846" s="679"/>
      <c r="B2846" s="679"/>
      <c r="C2846" s="679"/>
      <c r="D2846" s="679"/>
      <c r="E2846" s="665"/>
      <c r="F2846" s="665"/>
      <c r="S2846" s="660"/>
      <c r="T2846" s="660" t="str">
        <f t="shared" si="265"/>
        <v/>
      </c>
      <c r="U2846" s="660" t="str">
        <f t="shared" si="266"/>
        <v/>
      </c>
      <c r="V2846" s="660" t="str">
        <f t="shared" si="267"/>
        <v/>
      </c>
      <c r="W2846" s="660" t="str">
        <f t="shared" si="268"/>
        <v/>
      </c>
      <c r="X2846" s="660" t="str">
        <f t="shared" si="269"/>
        <v/>
      </c>
      <c r="Y2846" s="660" t="str">
        <f t="shared" si="270"/>
        <v/>
      </c>
    </row>
    <row r="2847" spans="1:25" ht="16" x14ac:dyDescent="0.2">
      <c r="A2847" s="679"/>
      <c r="B2847" s="679"/>
      <c r="C2847" s="679"/>
      <c r="D2847" s="679"/>
      <c r="E2847" s="665"/>
      <c r="F2847" s="665"/>
      <c r="S2847" s="660"/>
      <c r="T2847" s="660" t="str">
        <f t="shared" si="265"/>
        <v/>
      </c>
      <c r="U2847" s="660" t="str">
        <f t="shared" si="266"/>
        <v/>
      </c>
      <c r="V2847" s="660" t="str">
        <f t="shared" si="267"/>
        <v/>
      </c>
      <c r="W2847" s="660" t="str">
        <f t="shared" si="268"/>
        <v/>
      </c>
      <c r="X2847" s="660" t="str">
        <f t="shared" si="269"/>
        <v/>
      </c>
      <c r="Y2847" s="660" t="str">
        <f t="shared" si="270"/>
        <v/>
      </c>
    </row>
    <row r="2848" spans="1:25" ht="16" x14ac:dyDescent="0.2">
      <c r="A2848" s="679"/>
      <c r="B2848" s="679"/>
      <c r="C2848" s="679"/>
      <c r="D2848" s="679"/>
      <c r="E2848" s="665"/>
      <c r="F2848" s="665"/>
      <c r="S2848" s="660"/>
      <c r="T2848" s="660" t="str">
        <f t="shared" si="265"/>
        <v/>
      </c>
      <c r="U2848" s="660" t="str">
        <f t="shared" si="266"/>
        <v/>
      </c>
      <c r="V2848" s="660" t="str">
        <f t="shared" si="267"/>
        <v/>
      </c>
      <c r="W2848" s="660" t="str">
        <f t="shared" si="268"/>
        <v/>
      </c>
      <c r="X2848" s="660" t="str">
        <f t="shared" si="269"/>
        <v/>
      </c>
      <c r="Y2848" s="660" t="str">
        <f t="shared" si="270"/>
        <v/>
      </c>
    </row>
    <row r="2849" spans="1:25" ht="16" x14ac:dyDescent="0.2">
      <c r="A2849" s="679"/>
      <c r="B2849" s="679"/>
      <c r="C2849" s="679"/>
      <c r="D2849" s="679"/>
      <c r="E2849" s="665"/>
      <c r="F2849" s="665"/>
      <c r="S2849" s="660"/>
      <c r="T2849" s="660" t="str">
        <f t="shared" si="265"/>
        <v/>
      </c>
      <c r="U2849" s="660" t="str">
        <f t="shared" si="266"/>
        <v/>
      </c>
      <c r="V2849" s="660" t="str">
        <f t="shared" si="267"/>
        <v/>
      </c>
      <c r="W2849" s="660" t="str">
        <f t="shared" si="268"/>
        <v/>
      </c>
      <c r="X2849" s="660" t="str">
        <f t="shared" si="269"/>
        <v/>
      </c>
      <c r="Y2849" s="660" t="str">
        <f t="shared" si="270"/>
        <v/>
      </c>
    </row>
    <row r="2850" spans="1:25" ht="16" x14ac:dyDescent="0.2">
      <c r="A2850" s="679"/>
      <c r="B2850" s="679"/>
      <c r="C2850" s="679"/>
      <c r="D2850" s="679"/>
      <c r="E2850" s="665"/>
      <c r="F2850" s="665"/>
      <c r="S2850" s="660"/>
      <c r="T2850" s="660" t="str">
        <f t="shared" si="265"/>
        <v/>
      </c>
      <c r="U2850" s="660" t="str">
        <f t="shared" si="266"/>
        <v/>
      </c>
      <c r="V2850" s="660" t="str">
        <f t="shared" si="267"/>
        <v/>
      </c>
      <c r="W2850" s="660" t="str">
        <f t="shared" si="268"/>
        <v/>
      </c>
      <c r="X2850" s="660" t="str">
        <f t="shared" si="269"/>
        <v/>
      </c>
      <c r="Y2850" s="660" t="str">
        <f t="shared" si="270"/>
        <v/>
      </c>
    </row>
    <row r="2851" spans="1:25" ht="16" x14ac:dyDescent="0.2">
      <c r="A2851" s="679"/>
      <c r="B2851" s="679"/>
      <c r="C2851" s="679"/>
      <c r="D2851" s="679"/>
      <c r="E2851" s="665"/>
      <c r="F2851" s="665"/>
      <c r="S2851" s="660"/>
      <c r="T2851" s="660" t="str">
        <f t="shared" si="265"/>
        <v/>
      </c>
      <c r="U2851" s="660" t="str">
        <f t="shared" si="266"/>
        <v/>
      </c>
      <c r="V2851" s="660" t="str">
        <f t="shared" si="267"/>
        <v/>
      </c>
      <c r="W2851" s="660" t="str">
        <f t="shared" si="268"/>
        <v/>
      </c>
      <c r="X2851" s="660" t="str">
        <f t="shared" si="269"/>
        <v/>
      </c>
      <c r="Y2851" s="660" t="str">
        <f t="shared" si="270"/>
        <v/>
      </c>
    </row>
    <row r="2852" spans="1:25" ht="16" x14ac:dyDescent="0.2">
      <c r="A2852" s="679"/>
      <c r="B2852" s="679"/>
      <c r="C2852" s="679"/>
      <c r="D2852" s="679"/>
      <c r="E2852" s="665"/>
      <c r="F2852" s="665"/>
      <c r="S2852" s="660"/>
      <c r="T2852" s="660" t="str">
        <f t="shared" si="265"/>
        <v/>
      </c>
      <c r="U2852" s="660" t="str">
        <f t="shared" si="266"/>
        <v/>
      </c>
      <c r="V2852" s="660" t="str">
        <f t="shared" si="267"/>
        <v/>
      </c>
      <c r="W2852" s="660" t="str">
        <f t="shared" si="268"/>
        <v/>
      </c>
      <c r="X2852" s="660" t="str">
        <f t="shared" si="269"/>
        <v/>
      </c>
      <c r="Y2852" s="660" t="str">
        <f t="shared" si="270"/>
        <v/>
      </c>
    </row>
    <row r="2853" spans="1:25" ht="16" x14ac:dyDescent="0.2">
      <c r="A2853" s="679"/>
      <c r="B2853" s="679"/>
      <c r="C2853" s="679"/>
      <c r="D2853" s="679"/>
      <c r="E2853" s="665"/>
      <c r="F2853" s="665"/>
      <c r="S2853" s="660"/>
      <c r="T2853" s="660" t="str">
        <f t="shared" si="265"/>
        <v/>
      </c>
      <c r="U2853" s="660" t="str">
        <f t="shared" si="266"/>
        <v/>
      </c>
      <c r="V2853" s="660" t="str">
        <f t="shared" si="267"/>
        <v/>
      </c>
      <c r="W2853" s="660" t="str">
        <f t="shared" si="268"/>
        <v/>
      </c>
      <c r="X2853" s="660" t="str">
        <f t="shared" si="269"/>
        <v/>
      </c>
      <c r="Y2853" s="660" t="str">
        <f t="shared" si="270"/>
        <v/>
      </c>
    </row>
    <row r="2854" spans="1:25" ht="16" x14ac:dyDescent="0.2">
      <c r="A2854" s="679"/>
      <c r="B2854" s="679"/>
      <c r="C2854" s="679"/>
      <c r="D2854" s="679"/>
      <c r="E2854" s="665"/>
      <c r="F2854" s="665"/>
      <c r="S2854" s="660"/>
      <c r="T2854" s="660" t="str">
        <f t="shared" si="265"/>
        <v/>
      </c>
      <c r="U2854" s="660" t="str">
        <f t="shared" si="266"/>
        <v/>
      </c>
      <c r="V2854" s="660" t="str">
        <f t="shared" si="267"/>
        <v/>
      </c>
      <c r="W2854" s="660" t="str">
        <f t="shared" si="268"/>
        <v/>
      </c>
      <c r="X2854" s="660" t="str">
        <f t="shared" si="269"/>
        <v/>
      </c>
      <c r="Y2854" s="660" t="str">
        <f t="shared" si="270"/>
        <v/>
      </c>
    </row>
    <row r="2855" spans="1:25" ht="16" x14ac:dyDescent="0.2">
      <c r="A2855" s="679"/>
      <c r="B2855" s="679"/>
      <c r="C2855" s="679"/>
      <c r="D2855" s="679"/>
      <c r="E2855" s="665"/>
      <c r="F2855" s="665"/>
      <c r="S2855" s="660"/>
      <c r="T2855" s="660" t="str">
        <f t="shared" si="265"/>
        <v/>
      </c>
      <c r="U2855" s="660" t="str">
        <f t="shared" si="266"/>
        <v/>
      </c>
      <c r="V2855" s="660" t="str">
        <f t="shared" si="267"/>
        <v/>
      </c>
      <c r="W2855" s="660" t="str">
        <f t="shared" si="268"/>
        <v/>
      </c>
      <c r="X2855" s="660" t="str">
        <f t="shared" si="269"/>
        <v/>
      </c>
      <c r="Y2855" s="660" t="str">
        <f t="shared" si="270"/>
        <v/>
      </c>
    </row>
    <row r="2856" spans="1:25" ht="16" x14ac:dyDescent="0.2">
      <c r="A2856" s="679"/>
      <c r="B2856" s="679"/>
      <c r="C2856" s="679"/>
      <c r="D2856" s="679"/>
      <c r="E2856" s="665"/>
      <c r="F2856" s="665"/>
      <c r="S2856" s="660"/>
      <c r="T2856" s="660" t="str">
        <f t="shared" si="265"/>
        <v/>
      </c>
      <c r="U2856" s="660" t="str">
        <f t="shared" si="266"/>
        <v/>
      </c>
      <c r="V2856" s="660" t="str">
        <f t="shared" si="267"/>
        <v/>
      </c>
      <c r="W2856" s="660" t="str">
        <f t="shared" si="268"/>
        <v/>
      </c>
      <c r="X2856" s="660" t="str">
        <f t="shared" si="269"/>
        <v/>
      </c>
      <c r="Y2856" s="660" t="str">
        <f t="shared" si="270"/>
        <v/>
      </c>
    </row>
    <row r="2857" spans="1:25" ht="16" x14ac:dyDescent="0.2">
      <c r="A2857" s="679"/>
      <c r="B2857" s="679"/>
      <c r="C2857" s="679"/>
      <c r="D2857" s="679"/>
      <c r="E2857" s="665"/>
      <c r="F2857" s="665"/>
      <c r="S2857" s="660"/>
      <c r="T2857" s="660" t="str">
        <f t="shared" si="265"/>
        <v/>
      </c>
      <c r="U2857" s="660" t="str">
        <f t="shared" si="266"/>
        <v/>
      </c>
      <c r="V2857" s="660" t="str">
        <f t="shared" si="267"/>
        <v/>
      </c>
      <c r="W2857" s="660" t="str">
        <f t="shared" si="268"/>
        <v/>
      </c>
      <c r="X2857" s="660" t="str">
        <f t="shared" si="269"/>
        <v/>
      </c>
      <c r="Y2857" s="660" t="str">
        <f t="shared" si="270"/>
        <v/>
      </c>
    </row>
    <row r="2858" spans="1:25" ht="16" x14ac:dyDescent="0.2">
      <c r="A2858" s="679"/>
      <c r="B2858" s="679"/>
      <c r="C2858" s="679"/>
      <c r="D2858" s="679"/>
      <c r="E2858" s="665"/>
      <c r="F2858" s="665"/>
      <c r="S2858" s="660"/>
      <c r="T2858" s="660" t="str">
        <f t="shared" si="265"/>
        <v/>
      </c>
      <c r="U2858" s="660" t="str">
        <f t="shared" si="266"/>
        <v/>
      </c>
      <c r="V2858" s="660" t="str">
        <f t="shared" si="267"/>
        <v/>
      </c>
      <c r="W2858" s="660" t="str">
        <f t="shared" si="268"/>
        <v/>
      </c>
      <c r="X2858" s="660" t="str">
        <f t="shared" si="269"/>
        <v/>
      </c>
      <c r="Y2858" s="660" t="str">
        <f t="shared" si="270"/>
        <v/>
      </c>
    </row>
    <row r="2859" spans="1:25" ht="16" x14ac:dyDescent="0.2">
      <c r="A2859" s="679"/>
      <c r="B2859" s="679"/>
      <c r="C2859" s="679"/>
      <c r="D2859" s="679"/>
      <c r="E2859" s="665"/>
      <c r="F2859" s="665"/>
      <c r="S2859" s="660"/>
      <c r="T2859" s="660" t="str">
        <f t="shared" si="265"/>
        <v/>
      </c>
      <c r="U2859" s="660" t="str">
        <f t="shared" si="266"/>
        <v/>
      </c>
      <c r="V2859" s="660" t="str">
        <f t="shared" si="267"/>
        <v/>
      </c>
      <c r="W2859" s="660" t="str">
        <f t="shared" si="268"/>
        <v/>
      </c>
      <c r="X2859" s="660" t="str">
        <f t="shared" si="269"/>
        <v/>
      </c>
      <c r="Y2859" s="660" t="str">
        <f t="shared" si="270"/>
        <v/>
      </c>
    </row>
    <row r="2860" spans="1:25" ht="16" x14ac:dyDescent="0.2">
      <c r="A2860" s="679"/>
      <c r="B2860" s="679"/>
      <c r="C2860" s="679"/>
      <c r="D2860" s="679"/>
      <c r="E2860" s="665"/>
      <c r="F2860" s="665"/>
      <c r="S2860" s="660"/>
      <c r="T2860" s="660" t="str">
        <f t="shared" si="265"/>
        <v/>
      </c>
      <c r="U2860" s="660" t="str">
        <f t="shared" si="266"/>
        <v/>
      </c>
      <c r="V2860" s="660" t="str">
        <f t="shared" si="267"/>
        <v/>
      </c>
      <c r="W2860" s="660" t="str">
        <f t="shared" si="268"/>
        <v/>
      </c>
      <c r="X2860" s="660" t="str">
        <f t="shared" si="269"/>
        <v/>
      </c>
      <c r="Y2860" s="660" t="str">
        <f t="shared" si="270"/>
        <v/>
      </c>
    </row>
    <row r="2861" spans="1:25" ht="16" x14ac:dyDescent="0.2">
      <c r="A2861" s="679"/>
      <c r="B2861" s="679"/>
      <c r="C2861" s="679"/>
      <c r="D2861" s="679"/>
      <c r="E2861" s="665"/>
      <c r="F2861" s="665"/>
      <c r="S2861" s="660"/>
      <c r="T2861" s="660" t="str">
        <f t="shared" si="265"/>
        <v/>
      </c>
      <c r="U2861" s="660" t="str">
        <f t="shared" si="266"/>
        <v/>
      </c>
      <c r="V2861" s="660" t="str">
        <f t="shared" si="267"/>
        <v/>
      </c>
      <c r="W2861" s="660" t="str">
        <f t="shared" si="268"/>
        <v/>
      </c>
      <c r="X2861" s="660" t="str">
        <f t="shared" si="269"/>
        <v/>
      </c>
      <c r="Y2861" s="660" t="str">
        <f t="shared" si="270"/>
        <v/>
      </c>
    </row>
    <row r="2862" spans="1:25" ht="16" x14ac:dyDescent="0.2">
      <c r="A2862" s="679"/>
      <c r="B2862" s="679"/>
      <c r="C2862" s="679"/>
      <c r="D2862" s="679"/>
      <c r="E2862" s="665"/>
      <c r="F2862" s="665"/>
      <c r="S2862" s="660"/>
      <c r="T2862" s="660" t="str">
        <f t="shared" si="265"/>
        <v/>
      </c>
      <c r="U2862" s="660" t="str">
        <f t="shared" si="266"/>
        <v/>
      </c>
      <c r="V2862" s="660" t="str">
        <f t="shared" si="267"/>
        <v/>
      </c>
      <c r="W2862" s="660" t="str">
        <f t="shared" si="268"/>
        <v/>
      </c>
      <c r="X2862" s="660" t="str">
        <f t="shared" si="269"/>
        <v/>
      </c>
      <c r="Y2862" s="660" t="str">
        <f t="shared" si="270"/>
        <v/>
      </c>
    </row>
    <row r="2863" spans="1:25" ht="16" x14ac:dyDescent="0.2">
      <c r="A2863" s="679"/>
      <c r="B2863" s="679"/>
      <c r="C2863" s="679"/>
      <c r="D2863" s="679"/>
      <c r="E2863" s="665"/>
      <c r="F2863" s="665"/>
      <c r="S2863" s="660"/>
      <c r="T2863" s="660" t="str">
        <f t="shared" si="265"/>
        <v/>
      </c>
      <c r="U2863" s="660" t="str">
        <f t="shared" si="266"/>
        <v/>
      </c>
      <c r="V2863" s="660" t="str">
        <f t="shared" si="267"/>
        <v/>
      </c>
      <c r="W2863" s="660" t="str">
        <f t="shared" si="268"/>
        <v/>
      </c>
      <c r="X2863" s="660" t="str">
        <f t="shared" si="269"/>
        <v/>
      </c>
      <c r="Y2863" s="660" t="str">
        <f t="shared" si="270"/>
        <v/>
      </c>
    </row>
    <row r="2864" spans="1:25" ht="16" x14ac:dyDescent="0.2">
      <c r="A2864" s="679"/>
      <c r="B2864" s="679"/>
      <c r="C2864" s="679"/>
      <c r="D2864" s="679"/>
      <c r="E2864" s="665"/>
      <c r="F2864" s="665"/>
      <c r="S2864" s="660"/>
      <c r="T2864" s="660" t="str">
        <f t="shared" si="265"/>
        <v/>
      </c>
      <c r="U2864" s="660" t="str">
        <f t="shared" si="266"/>
        <v/>
      </c>
      <c r="V2864" s="660" t="str">
        <f t="shared" si="267"/>
        <v/>
      </c>
      <c r="W2864" s="660" t="str">
        <f t="shared" si="268"/>
        <v/>
      </c>
      <c r="X2864" s="660" t="str">
        <f t="shared" si="269"/>
        <v/>
      </c>
      <c r="Y2864" s="660" t="str">
        <f t="shared" si="270"/>
        <v/>
      </c>
    </row>
    <row r="2865" spans="1:25" ht="16" x14ac:dyDescent="0.2">
      <c r="A2865" s="679"/>
      <c r="B2865" s="679"/>
      <c r="C2865" s="679"/>
      <c r="D2865" s="679"/>
      <c r="E2865" s="665"/>
      <c r="F2865" s="665"/>
      <c r="S2865" s="660"/>
      <c r="T2865" s="660" t="str">
        <f t="shared" si="265"/>
        <v/>
      </c>
      <c r="U2865" s="660" t="str">
        <f t="shared" si="266"/>
        <v/>
      </c>
      <c r="V2865" s="660" t="str">
        <f t="shared" si="267"/>
        <v/>
      </c>
      <c r="W2865" s="660" t="str">
        <f t="shared" si="268"/>
        <v/>
      </c>
      <c r="X2865" s="660" t="str">
        <f t="shared" si="269"/>
        <v/>
      </c>
      <c r="Y2865" s="660" t="str">
        <f t="shared" si="270"/>
        <v/>
      </c>
    </row>
    <row r="2866" spans="1:25" ht="16" x14ac:dyDescent="0.2">
      <c r="A2866" s="679"/>
      <c r="B2866" s="679"/>
      <c r="C2866" s="679"/>
      <c r="D2866" s="679"/>
      <c r="E2866" s="665"/>
      <c r="F2866" s="665"/>
      <c r="S2866" s="660"/>
      <c r="T2866" s="660" t="str">
        <f t="shared" si="265"/>
        <v/>
      </c>
      <c r="U2866" s="660" t="str">
        <f t="shared" si="266"/>
        <v/>
      </c>
      <c r="V2866" s="660" t="str">
        <f t="shared" si="267"/>
        <v/>
      </c>
      <c r="W2866" s="660" t="str">
        <f t="shared" si="268"/>
        <v/>
      </c>
      <c r="X2866" s="660" t="str">
        <f t="shared" si="269"/>
        <v/>
      </c>
      <c r="Y2866" s="660" t="str">
        <f t="shared" si="270"/>
        <v/>
      </c>
    </row>
    <row r="2867" spans="1:25" ht="16" x14ac:dyDescent="0.2">
      <c r="A2867" s="679"/>
      <c r="B2867" s="679"/>
      <c r="C2867" s="679"/>
      <c r="D2867" s="679"/>
      <c r="E2867" s="665"/>
      <c r="F2867" s="665"/>
      <c r="S2867" s="660"/>
      <c r="T2867" s="660" t="str">
        <f t="shared" si="265"/>
        <v/>
      </c>
      <c r="U2867" s="660" t="str">
        <f t="shared" si="266"/>
        <v/>
      </c>
      <c r="V2867" s="660" t="str">
        <f t="shared" si="267"/>
        <v/>
      </c>
      <c r="W2867" s="660" t="str">
        <f t="shared" si="268"/>
        <v/>
      </c>
      <c r="X2867" s="660" t="str">
        <f t="shared" si="269"/>
        <v/>
      </c>
      <c r="Y2867" s="660" t="str">
        <f t="shared" si="270"/>
        <v/>
      </c>
    </row>
    <row r="2868" spans="1:25" ht="16" x14ac:dyDescent="0.2">
      <c r="A2868" s="679"/>
      <c r="B2868" s="679"/>
      <c r="C2868" s="679"/>
      <c r="D2868" s="679"/>
      <c r="E2868" s="665"/>
      <c r="F2868" s="665"/>
      <c r="S2868" s="660"/>
      <c r="T2868" s="660" t="str">
        <f t="shared" si="265"/>
        <v/>
      </c>
      <c r="U2868" s="660" t="str">
        <f t="shared" si="266"/>
        <v/>
      </c>
      <c r="V2868" s="660" t="str">
        <f t="shared" si="267"/>
        <v/>
      </c>
      <c r="W2868" s="660" t="str">
        <f t="shared" si="268"/>
        <v/>
      </c>
      <c r="X2868" s="660" t="str">
        <f t="shared" si="269"/>
        <v/>
      </c>
      <c r="Y2868" s="660" t="str">
        <f t="shared" si="270"/>
        <v/>
      </c>
    </row>
    <row r="2869" spans="1:25" ht="16" x14ac:dyDescent="0.2">
      <c r="A2869" s="679"/>
      <c r="B2869" s="679"/>
      <c r="C2869" s="679"/>
      <c r="D2869" s="679"/>
      <c r="E2869" s="665"/>
      <c r="F2869" s="665"/>
      <c r="S2869" s="660"/>
      <c r="T2869" s="660" t="str">
        <f t="shared" si="265"/>
        <v/>
      </c>
      <c r="U2869" s="660" t="str">
        <f t="shared" si="266"/>
        <v/>
      </c>
      <c r="V2869" s="660" t="str">
        <f t="shared" si="267"/>
        <v/>
      </c>
      <c r="W2869" s="660" t="str">
        <f t="shared" si="268"/>
        <v/>
      </c>
      <c r="X2869" s="660" t="str">
        <f t="shared" si="269"/>
        <v/>
      </c>
      <c r="Y2869" s="660" t="str">
        <f t="shared" si="270"/>
        <v/>
      </c>
    </row>
    <row r="2870" spans="1:25" ht="16" x14ac:dyDescent="0.2">
      <c r="A2870" s="679"/>
      <c r="B2870" s="679"/>
      <c r="C2870" s="679"/>
      <c r="D2870" s="679"/>
      <c r="E2870" s="665"/>
      <c r="F2870" s="665"/>
      <c r="S2870" s="660"/>
      <c r="T2870" s="660" t="str">
        <f t="shared" si="265"/>
        <v/>
      </c>
      <c r="U2870" s="660" t="str">
        <f t="shared" si="266"/>
        <v/>
      </c>
      <c r="V2870" s="660" t="str">
        <f t="shared" si="267"/>
        <v/>
      </c>
      <c r="W2870" s="660" t="str">
        <f t="shared" si="268"/>
        <v/>
      </c>
      <c r="X2870" s="660" t="str">
        <f t="shared" si="269"/>
        <v/>
      </c>
      <c r="Y2870" s="660" t="str">
        <f t="shared" si="270"/>
        <v/>
      </c>
    </row>
    <row r="2871" spans="1:25" ht="16" x14ac:dyDescent="0.2">
      <c r="A2871" s="679"/>
      <c r="B2871" s="679"/>
      <c r="C2871" s="679"/>
      <c r="D2871" s="679"/>
      <c r="E2871" s="665"/>
      <c r="F2871" s="665"/>
      <c r="S2871" s="660"/>
      <c r="T2871" s="660" t="str">
        <f t="shared" si="265"/>
        <v/>
      </c>
      <c r="U2871" s="660" t="str">
        <f t="shared" si="266"/>
        <v/>
      </c>
      <c r="V2871" s="660" t="str">
        <f t="shared" si="267"/>
        <v/>
      </c>
      <c r="W2871" s="660" t="str">
        <f t="shared" si="268"/>
        <v/>
      </c>
      <c r="X2871" s="660" t="str">
        <f t="shared" si="269"/>
        <v/>
      </c>
      <c r="Y2871" s="660" t="str">
        <f t="shared" si="270"/>
        <v/>
      </c>
    </row>
    <row r="2872" spans="1:25" ht="16" x14ac:dyDescent="0.2">
      <c r="A2872" s="679"/>
      <c r="B2872" s="679"/>
      <c r="C2872" s="679"/>
      <c r="D2872" s="679"/>
      <c r="E2872" s="665"/>
      <c r="F2872" s="665"/>
      <c r="S2872" s="660"/>
      <c r="T2872" s="660" t="str">
        <f t="shared" si="265"/>
        <v/>
      </c>
      <c r="U2872" s="660" t="str">
        <f t="shared" si="266"/>
        <v/>
      </c>
      <c r="V2872" s="660" t="str">
        <f t="shared" si="267"/>
        <v/>
      </c>
      <c r="W2872" s="660" t="str">
        <f t="shared" si="268"/>
        <v/>
      </c>
      <c r="X2872" s="660" t="str">
        <f t="shared" si="269"/>
        <v/>
      </c>
      <c r="Y2872" s="660" t="str">
        <f t="shared" si="270"/>
        <v/>
      </c>
    </row>
    <row r="2873" spans="1:25" ht="16" x14ac:dyDescent="0.2">
      <c r="A2873" s="679"/>
      <c r="B2873" s="679"/>
      <c r="C2873" s="679"/>
      <c r="D2873" s="679"/>
      <c r="E2873" s="665"/>
      <c r="F2873" s="665"/>
      <c r="S2873" s="660"/>
      <c r="T2873" s="660" t="str">
        <f t="shared" si="265"/>
        <v/>
      </c>
      <c r="U2873" s="660" t="str">
        <f t="shared" si="266"/>
        <v/>
      </c>
      <c r="V2873" s="660" t="str">
        <f t="shared" si="267"/>
        <v/>
      </c>
      <c r="W2873" s="660" t="str">
        <f t="shared" si="268"/>
        <v/>
      </c>
      <c r="X2873" s="660" t="str">
        <f t="shared" si="269"/>
        <v/>
      </c>
      <c r="Y2873" s="660" t="str">
        <f t="shared" si="270"/>
        <v/>
      </c>
    </row>
    <row r="2874" spans="1:25" ht="16" x14ac:dyDescent="0.2">
      <c r="A2874" s="679"/>
      <c r="B2874" s="679"/>
      <c r="C2874" s="679"/>
      <c r="D2874" s="679"/>
      <c r="E2874" s="665"/>
      <c r="F2874" s="665"/>
      <c r="S2874" s="660"/>
      <c r="T2874" s="660" t="str">
        <f t="shared" si="265"/>
        <v/>
      </c>
      <c r="U2874" s="660" t="str">
        <f t="shared" si="266"/>
        <v/>
      </c>
      <c r="V2874" s="660" t="str">
        <f t="shared" si="267"/>
        <v/>
      </c>
      <c r="W2874" s="660" t="str">
        <f t="shared" si="268"/>
        <v/>
      </c>
      <c r="X2874" s="660" t="str">
        <f t="shared" si="269"/>
        <v/>
      </c>
      <c r="Y2874" s="660" t="str">
        <f t="shared" si="270"/>
        <v/>
      </c>
    </row>
    <row r="2875" spans="1:25" ht="16" x14ac:dyDescent="0.2">
      <c r="A2875" s="679"/>
      <c r="B2875" s="679"/>
      <c r="C2875" s="679"/>
      <c r="D2875" s="679"/>
      <c r="E2875" s="665"/>
      <c r="F2875" s="665"/>
      <c r="S2875" s="660"/>
      <c r="T2875" s="660" t="str">
        <f t="shared" si="265"/>
        <v/>
      </c>
      <c r="U2875" s="660" t="str">
        <f t="shared" si="266"/>
        <v/>
      </c>
      <c r="V2875" s="660" t="str">
        <f t="shared" si="267"/>
        <v/>
      </c>
      <c r="W2875" s="660" t="str">
        <f t="shared" si="268"/>
        <v/>
      </c>
      <c r="X2875" s="660" t="str">
        <f t="shared" si="269"/>
        <v/>
      </c>
      <c r="Y2875" s="660" t="str">
        <f t="shared" si="270"/>
        <v/>
      </c>
    </row>
    <row r="2876" spans="1:25" ht="16" x14ac:dyDescent="0.2">
      <c r="A2876" s="679"/>
      <c r="B2876" s="679"/>
      <c r="C2876" s="679"/>
      <c r="D2876" s="679"/>
      <c r="E2876" s="665"/>
      <c r="F2876" s="665"/>
      <c r="S2876" s="660"/>
      <c r="T2876" s="660" t="str">
        <f t="shared" si="265"/>
        <v/>
      </c>
      <c r="U2876" s="660" t="str">
        <f t="shared" si="266"/>
        <v/>
      </c>
      <c r="V2876" s="660" t="str">
        <f t="shared" si="267"/>
        <v/>
      </c>
      <c r="W2876" s="660" t="str">
        <f t="shared" si="268"/>
        <v/>
      </c>
      <c r="X2876" s="660" t="str">
        <f t="shared" si="269"/>
        <v/>
      </c>
      <c r="Y2876" s="660" t="str">
        <f t="shared" si="270"/>
        <v/>
      </c>
    </row>
    <row r="2877" spans="1:25" ht="16" x14ac:dyDescent="0.2">
      <c r="A2877" s="679"/>
      <c r="B2877" s="679"/>
      <c r="C2877" s="679"/>
      <c r="D2877" s="679"/>
      <c r="E2877" s="665"/>
      <c r="F2877" s="665"/>
      <c r="S2877" s="660"/>
      <c r="T2877" s="660" t="str">
        <f t="shared" si="265"/>
        <v/>
      </c>
      <c r="U2877" s="660" t="str">
        <f t="shared" si="266"/>
        <v/>
      </c>
      <c r="V2877" s="660" t="str">
        <f t="shared" si="267"/>
        <v/>
      </c>
      <c r="W2877" s="660" t="str">
        <f t="shared" si="268"/>
        <v/>
      </c>
      <c r="X2877" s="660" t="str">
        <f t="shared" si="269"/>
        <v/>
      </c>
      <c r="Y2877" s="660" t="str">
        <f t="shared" si="270"/>
        <v/>
      </c>
    </row>
    <row r="2878" spans="1:25" ht="16" x14ac:dyDescent="0.2">
      <c r="A2878" s="679"/>
      <c r="B2878" s="679"/>
      <c r="C2878" s="679"/>
      <c r="D2878" s="679"/>
      <c r="E2878" s="665"/>
      <c r="F2878" s="665"/>
      <c r="S2878" s="660"/>
      <c r="T2878" s="660" t="str">
        <f t="shared" si="265"/>
        <v/>
      </c>
      <c r="U2878" s="660" t="str">
        <f t="shared" si="266"/>
        <v/>
      </c>
      <c r="V2878" s="660" t="str">
        <f t="shared" si="267"/>
        <v/>
      </c>
      <c r="W2878" s="660" t="str">
        <f t="shared" si="268"/>
        <v/>
      </c>
      <c r="X2878" s="660" t="str">
        <f t="shared" si="269"/>
        <v/>
      </c>
      <c r="Y2878" s="660" t="str">
        <f t="shared" si="270"/>
        <v/>
      </c>
    </row>
    <row r="2879" spans="1:25" ht="16" x14ac:dyDescent="0.2">
      <c r="A2879" s="679"/>
      <c r="B2879" s="679"/>
      <c r="C2879" s="679"/>
      <c r="D2879" s="679"/>
      <c r="E2879" s="665"/>
      <c r="F2879" s="665"/>
      <c r="S2879" s="660"/>
      <c r="T2879" s="660" t="str">
        <f t="shared" si="265"/>
        <v/>
      </c>
      <c r="U2879" s="660" t="str">
        <f t="shared" si="266"/>
        <v/>
      </c>
      <c r="V2879" s="660" t="str">
        <f t="shared" si="267"/>
        <v/>
      </c>
      <c r="W2879" s="660" t="str">
        <f t="shared" si="268"/>
        <v/>
      </c>
      <c r="X2879" s="660" t="str">
        <f t="shared" si="269"/>
        <v/>
      </c>
      <c r="Y2879" s="660" t="str">
        <f t="shared" si="270"/>
        <v/>
      </c>
    </row>
    <row r="2880" spans="1:25" ht="16" x14ac:dyDescent="0.2">
      <c r="A2880" s="679"/>
      <c r="B2880" s="679"/>
      <c r="C2880" s="679"/>
      <c r="D2880" s="679"/>
      <c r="E2880" s="665"/>
      <c r="F2880" s="665"/>
      <c r="S2880" s="660"/>
      <c r="T2880" s="660" t="str">
        <f t="shared" si="265"/>
        <v/>
      </c>
      <c r="U2880" s="660" t="str">
        <f t="shared" si="266"/>
        <v/>
      </c>
      <c r="V2880" s="660" t="str">
        <f t="shared" si="267"/>
        <v/>
      </c>
      <c r="W2880" s="660" t="str">
        <f t="shared" si="268"/>
        <v/>
      </c>
      <c r="X2880" s="660" t="str">
        <f t="shared" si="269"/>
        <v/>
      </c>
      <c r="Y2880" s="660" t="str">
        <f t="shared" si="270"/>
        <v/>
      </c>
    </row>
    <row r="2881" spans="1:25" ht="16" x14ac:dyDescent="0.2">
      <c r="A2881" s="679"/>
      <c r="B2881" s="679"/>
      <c r="C2881" s="679"/>
      <c r="D2881" s="679"/>
      <c r="E2881" s="665"/>
      <c r="F2881" s="665"/>
      <c r="S2881" s="660"/>
      <c r="T2881" s="660" t="str">
        <f t="shared" si="265"/>
        <v/>
      </c>
      <c r="U2881" s="660" t="str">
        <f t="shared" si="266"/>
        <v/>
      </c>
      <c r="V2881" s="660" t="str">
        <f t="shared" si="267"/>
        <v/>
      </c>
      <c r="W2881" s="660" t="str">
        <f t="shared" si="268"/>
        <v/>
      </c>
      <c r="X2881" s="660" t="str">
        <f t="shared" si="269"/>
        <v/>
      </c>
      <c r="Y2881" s="660" t="str">
        <f t="shared" si="270"/>
        <v/>
      </c>
    </row>
    <row r="2882" spans="1:25" ht="16" x14ac:dyDescent="0.2">
      <c r="A2882" s="679"/>
      <c r="B2882" s="679"/>
      <c r="C2882" s="679"/>
      <c r="D2882" s="679"/>
      <c r="E2882" s="665"/>
      <c r="F2882" s="665"/>
      <c r="S2882" s="660"/>
      <c r="T2882" s="660" t="str">
        <f t="shared" si="265"/>
        <v/>
      </c>
      <c r="U2882" s="660" t="str">
        <f t="shared" si="266"/>
        <v/>
      </c>
      <c r="V2882" s="660" t="str">
        <f t="shared" si="267"/>
        <v/>
      </c>
      <c r="W2882" s="660" t="str">
        <f t="shared" si="268"/>
        <v/>
      </c>
      <c r="X2882" s="660" t="str">
        <f t="shared" si="269"/>
        <v/>
      </c>
      <c r="Y2882" s="660" t="str">
        <f t="shared" si="270"/>
        <v/>
      </c>
    </row>
    <row r="2883" spans="1:25" ht="16" x14ac:dyDescent="0.2">
      <c r="A2883" s="679"/>
      <c r="B2883" s="679"/>
      <c r="C2883" s="679"/>
      <c r="D2883" s="679"/>
      <c r="E2883" s="665"/>
      <c r="F2883" s="665"/>
      <c r="S2883" s="660"/>
      <c r="T2883" s="660" t="str">
        <f t="shared" si="265"/>
        <v/>
      </c>
      <c r="U2883" s="660" t="str">
        <f t="shared" si="266"/>
        <v/>
      </c>
      <c r="V2883" s="660" t="str">
        <f t="shared" si="267"/>
        <v/>
      </c>
      <c r="W2883" s="660" t="str">
        <f t="shared" si="268"/>
        <v/>
      </c>
      <c r="X2883" s="660" t="str">
        <f t="shared" si="269"/>
        <v/>
      </c>
      <c r="Y2883" s="660" t="str">
        <f t="shared" si="270"/>
        <v/>
      </c>
    </row>
    <row r="2884" spans="1:25" ht="16" x14ac:dyDescent="0.2">
      <c r="A2884" s="679"/>
      <c r="B2884" s="679"/>
      <c r="C2884" s="679"/>
      <c r="D2884" s="679"/>
      <c r="E2884" s="665"/>
      <c r="F2884" s="665"/>
      <c r="S2884" s="660"/>
      <c r="T2884" s="660" t="str">
        <f t="shared" ref="T2884:T2947" si="271">IF(LEN($A2884)&gt;=2,LEFT($A2884,6),"")</f>
        <v/>
      </c>
      <c r="U2884" s="660" t="str">
        <f t="shared" ref="U2884:U2947" si="272">IF(LEN($A2884)&gt;=2,LEFT($A2884,5),"")</f>
        <v/>
      </c>
      <c r="V2884" s="660" t="str">
        <f t="shared" ref="V2884:V2947" si="273">IF(LEN($A2884)&gt;=2,LEFT($A2884,4),"")</f>
        <v/>
      </c>
      <c r="W2884" s="660" t="str">
        <f t="shared" ref="W2884:W2947" si="274">IF(LEN($A2884)&gt;=2,LEFT($A2884,3),"")</f>
        <v/>
      </c>
      <c r="X2884" s="660" t="str">
        <f t="shared" ref="X2884:X2947" si="275">IF(LEN($A2884)&gt;=2,LEFT($A2884,2),"")</f>
        <v/>
      </c>
      <c r="Y2884" s="660" t="str">
        <f t="shared" ref="Y2884:Y2947" si="276">IF(LEN($A2884)&gt;=2,LEFT($A2884,1),"")</f>
        <v/>
      </c>
    </row>
    <row r="2885" spans="1:25" ht="16" x14ac:dyDescent="0.2">
      <c r="A2885" s="679"/>
      <c r="B2885" s="679"/>
      <c r="C2885" s="679"/>
      <c r="D2885" s="679"/>
      <c r="E2885" s="665"/>
      <c r="F2885" s="665"/>
      <c r="S2885" s="660"/>
      <c r="T2885" s="660" t="str">
        <f t="shared" si="271"/>
        <v/>
      </c>
      <c r="U2885" s="660" t="str">
        <f t="shared" si="272"/>
        <v/>
      </c>
      <c r="V2885" s="660" t="str">
        <f t="shared" si="273"/>
        <v/>
      </c>
      <c r="W2885" s="660" t="str">
        <f t="shared" si="274"/>
        <v/>
      </c>
      <c r="X2885" s="660" t="str">
        <f t="shared" si="275"/>
        <v/>
      </c>
      <c r="Y2885" s="660" t="str">
        <f t="shared" si="276"/>
        <v/>
      </c>
    </row>
    <row r="2886" spans="1:25" ht="16" x14ac:dyDescent="0.2">
      <c r="A2886" s="679"/>
      <c r="B2886" s="679"/>
      <c r="C2886" s="679"/>
      <c r="D2886" s="679"/>
      <c r="E2886" s="665"/>
      <c r="F2886" s="665"/>
      <c r="S2886" s="660"/>
      <c r="T2886" s="660" t="str">
        <f t="shared" si="271"/>
        <v/>
      </c>
      <c r="U2886" s="660" t="str">
        <f t="shared" si="272"/>
        <v/>
      </c>
      <c r="V2886" s="660" t="str">
        <f t="shared" si="273"/>
        <v/>
      </c>
      <c r="W2886" s="660" t="str">
        <f t="shared" si="274"/>
        <v/>
      </c>
      <c r="X2886" s="660" t="str">
        <f t="shared" si="275"/>
        <v/>
      </c>
      <c r="Y2886" s="660" t="str">
        <f t="shared" si="276"/>
        <v/>
      </c>
    </row>
    <row r="2887" spans="1:25" ht="16" x14ac:dyDescent="0.2">
      <c r="A2887" s="679"/>
      <c r="B2887" s="679"/>
      <c r="C2887" s="679"/>
      <c r="D2887" s="679"/>
      <c r="E2887" s="665"/>
      <c r="F2887" s="665"/>
      <c r="S2887" s="660"/>
      <c r="T2887" s="660" t="str">
        <f t="shared" si="271"/>
        <v/>
      </c>
      <c r="U2887" s="660" t="str">
        <f t="shared" si="272"/>
        <v/>
      </c>
      <c r="V2887" s="660" t="str">
        <f t="shared" si="273"/>
        <v/>
      </c>
      <c r="W2887" s="660" t="str">
        <f t="shared" si="274"/>
        <v/>
      </c>
      <c r="X2887" s="660" t="str">
        <f t="shared" si="275"/>
        <v/>
      </c>
      <c r="Y2887" s="660" t="str">
        <f t="shared" si="276"/>
        <v/>
      </c>
    </row>
    <row r="2888" spans="1:25" ht="16" x14ac:dyDescent="0.2">
      <c r="A2888" s="679"/>
      <c r="B2888" s="679"/>
      <c r="C2888" s="679"/>
      <c r="D2888" s="679"/>
      <c r="E2888" s="665"/>
      <c r="F2888" s="665"/>
      <c r="S2888" s="660"/>
      <c r="T2888" s="660" t="str">
        <f t="shared" si="271"/>
        <v/>
      </c>
      <c r="U2888" s="660" t="str">
        <f t="shared" si="272"/>
        <v/>
      </c>
      <c r="V2888" s="660" t="str">
        <f t="shared" si="273"/>
        <v/>
      </c>
      <c r="W2888" s="660" t="str">
        <f t="shared" si="274"/>
        <v/>
      </c>
      <c r="X2888" s="660" t="str">
        <f t="shared" si="275"/>
        <v/>
      </c>
      <c r="Y2888" s="660" t="str">
        <f t="shared" si="276"/>
        <v/>
      </c>
    </row>
    <row r="2889" spans="1:25" ht="16" x14ac:dyDescent="0.2">
      <c r="A2889" s="679"/>
      <c r="B2889" s="679"/>
      <c r="C2889" s="679"/>
      <c r="D2889" s="679"/>
      <c r="E2889" s="665"/>
      <c r="F2889" s="665"/>
      <c r="S2889" s="660"/>
      <c r="T2889" s="660" t="str">
        <f t="shared" si="271"/>
        <v/>
      </c>
      <c r="U2889" s="660" t="str">
        <f t="shared" si="272"/>
        <v/>
      </c>
      <c r="V2889" s="660" t="str">
        <f t="shared" si="273"/>
        <v/>
      </c>
      <c r="W2889" s="660" t="str">
        <f t="shared" si="274"/>
        <v/>
      </c>
      <c r="X2889" s="660" t="str">
        <f t="shared" si="275"/>
        <v/>
      </c>
      <c r="Y2889" s="660" t="str">
        <f t="shared" si="276"/>
        <v/>
      </c>
    </row>
    <row r="2890" spans="1:25" ht="16" x14ac:dyDescent="0.2">
      <c r="A2890" s="679"/>
      <c r="B2890" s="679"/>
      <c r="C2890" s="679"/>
      <c r="D2890" s="679"/>
      <c r="E2890" s="665"/>
      <c r="F2890" s="665"/>
      <c r="S2890" s="660"/>
      <c r="T2890" s="660" t="str">
        <f t="shared" si="271"/>
        <v/>
      </c>
      <c r="U2890" s="660" t="str">
        <f t="shared" si="272"/>
        <v/>
      </c>
      <c r="V2890" s="660" t="str">
        <f t="shared" si="273"/>
        <v/>
      </c>
      <c r="W2890" s="660" t="str">
        <f t="shared" si="274"/>
        <v/>
      </c>
      <c r="X2890" s="660" t="str">
        <f t="shared" si="275"/>
        <v/>
      </c>
      <c r="Y2890" s="660" t="str">
        <f t="shared" si="276"/>
        <v/>
      </c>
    </row>
    <row r="2891" spans="1:25" ht="16" x14ac:dyDescent="0.2">
      <c r="A2891" s="679"/>
      <c r="B2891" s="679"/>
      <c r="C2891" s="679"/>
      <c r="D2891" s="679"/>
      <c r="E2891" s="665"/>
      <c r="F2891" s="665"/>
      <c r="S2891" s="660"/>
      <c r="T2891" s="660" t="str">
        <f t="shared" si="271"/>
        <v/>
      </c>
      <c r="U2891" s="660" t="str">
        <f t="shared" si="272"/>
        <v/>
      </c>
      <c r="V2891" s="660" t="str">
        <f t="shared" si="273"/>
        <v/>
      </c>
      <c r="W2891" s="660" t="str">
        <f t="shared" si="274"/>
        <v/>
      </c>
      <c r="X2891" s="660" t="str">
        <f t="shared" si="275"/>
        <v/>
      </c>
      <c r="Y2891" s="660" t="str">
        <f t="shared" si="276"/>
        <v/>
      </c>
    </row>
    <row r="2892" spans="1:25" ht="16" x14ac:dyDescent="0.2">
      <c r="A2892" s="679"/>
      <c r="B2892" s="679"/>
      <c r="C2892" s="679"/>
      <c r="D2892" s="679"/>
      <c r="E2892" s="665"/>
      <c r="F2892" s="665"/>
      <c r="S2892" s="660"/>
      <c r="T2892" s="660" t="str">
        <f t="shared" si="271"/>
        <v/>
      </c>
      <c r="U2892" s="660" t="str">
        <f t="shared" si="272"/>
        <v/>
      </c>
      <c r="V2892" s="660" t="str">
        <f t="shared" si="273"/>
        <v/>
      </c>
      <c r="W2892" s="660" t="str">
        <f t="shared" si="274"/>
        <v/>
      </c>
      <c r="X2892" s="660" t="str">
        <f t="shared" si="275"/>
        <v/>
      </c>
      <c r="Y2892" s="660" t="str">
        <f t="shared" si="276"/>
        <v/>
      </c>
    </row>
    <row r="2893" spans="1:25" ht="16" x14ac:dyDescent="0.2">
      <c r="A2893" s="679"/>
      <c r="B2893" s="679"/>
      <c r="C2893" s="679"/>
      <c r="D2893" s="679"/>
      <c r="E2893" s="665"/>
      <c r="F2893" s="665"/>
      <c r="S2893" s="660"/>
      <c r="T2893" s="660" t="str">
        <f t="shared" si="271"/>
        <v/>
      </c>
      <c r="U2893" s="660" t="str">
        <f t="shared" si="272"/>
        <v/>
      </c>
      <c r="V2893" s="660" t="str">
        <f t="shared" si="273"/>
        <v/>
      </c>
      <c r="W2893" s="660" t="str">
        <f t="shared" si="274"/>
        <v/>
      </c>
      <c r="X2893" s="660" t="str">
        <f t="shared" si="275"/>
        <v/>
      </c>
      <c r="Y2893" s="660" t="str">
        <f t="shared" si="276"/>
        <v/>
      </c>
    </row>
    <row r="2894" spans="1:25" ht="16" x14ac:dyDescent="0.2">
      <c r="A2894" s="679"/>
      <c r="B2894" s="679"/>
      <c r="C2894" s="679"/>
      <c r="D2894" s="679"/>
      <c r="E2894" s="665"/>
      <c r="F2894" s="665"/>
      <c r="S2894" s="660"/>
      <c r="T2894" s="660" t="str">
        <f t="shared" si="271"/>
        <v/>
      </c>
      <c r="U2894" s="660" t="str">
        <f t="shared" si="272"/>
        <v/>
      </c>
      <c r="V2894" s="660" t="str">
        <f t="shared" si="273"/>
        <v/>
      </c>
      <c r="W2894" s="660" t="str">
        <f t="shared" si="274"/>
        <v/>
      </c>
      <c r="X2894" s="660" t="str">
        <f t="shared" si="275"/>
        <v/>
      </c>
      <c r="Y2894" s="660" t="str">
        <f t="shared" si="276"/>
        <v/>
      </c>
    </row>
    <row r="2895" spans="1:25" ht="16" x14ac:dyDescent="0.2">
      <c r="A2895" s="679"/>
      <c r="B2895" s="679"/>
      <c r="C2895" s="679"/>
      <c r="D2895" s="679"/>
      <c r="E2895" s="665"/>
      <c r="F2895" s="665"/>
      <c r="S2895" s="660"/>
      <c r="T2895" s="660" t="str">
        <f t="shared" si="271"/>
        <v/>
      </c>
      <c r="U2895" s="660" t="str">
        <f t="shared" si="272"/>
        <v/>
      </c>
      <c r="V2895" s="660" t="str">
        <f t="shared" si="273"/>
        <v/>
      </c>
      <c r="W2895" s="660" t="str">
        <f t="shared" si="274"/>
        <v/>
      </c>
      <c r="X2895" s="660" t="str">
        <f t="shared" si="275"/>
        <v/>
      </c>
      <c r="Y2895" s="660" t="str">
        <f t="shared" si="276"/>
        <v/>
      </c>
    </row>
    <row r="2896" spans="1:25" ht="16" x14ac:dyDescent="0.2">
      <c r="A2896" s="679"/>
      <c r="B2896" s="679"/>
      <c r="C2896" s="679"/>
      <c r="D2896" s="679"/>
      <c r="E2896" s="665"/>
      <c r="F2896" s="665"/>
      <c r="S2896" s="660"/>
      <c r="T2896" s="660" t="str">
        <f t="shared" si="271"/>
        <v/>
      </c>
      <c r="U2896" s="660" t="str">
        <f t="shared" si="272"/>
        <v/>
      </c>
      <c r="V2896" s="660" t="str">
        <f t="shared" si="273"/>
        <v/>
      </c>
      <c r="W2896" s="660" t="str">
        <f t="shared" si="274"/>
        <v/>
      </c>
      <c r="X2896" s="660" t="str">
        <f t="shared" si="275"/>
        <v/>
      </c>
      <c r="Y2896" s="660" t="str">
        <f t="shared" si="276"/>
        <v/>
      </c>
    </row>
    <row r="2897" spans="1:25" ht="16" x14ac:dyDescent="0.2">
      <c r="A2897" s="679"/>
      <c r="B2897" s="679"/>
      <c r="C2897" s="679"/>
      <c r="D2897" s="679"/>
      <c r="E2897" s="665"/>
      <c r="F2897" s="665"/>
      <c r="S2897" s="660"/>
      <c r="T2897" s="660" t="str">
        <f t="shared" si="271"/>
        <v/>
      </c>
      <c r="U2897" s="660" t="str">
        <f t="shared" si="272"/>
        <v/>
      </c>
      <c r="V2897" s="660" t="str">
        <f t="shared" si="273"/>
        <v/>
      </c>
      <c r="W2897" s="660" t="str">
        <f t="shared" si="274"/>
        <v/>
      </c>
      <c r="X2897" s="660" t="str">
        <f t="shared" si="275"/>
        <v/>
      </c>
      <c r="Y2897" s="660" t="str">
        <f t="shared" si="276"/>
        <v/>
      </c>
    </row>
    <row r="2898" spans="1:25" ht="16" x14ac:dyDescent="0.2">
      <c r="A2898" s="679"/>
      <c r="B2898" s="679"/>
      <c r="C2898" s="679"/>
      <c r="D2898" s="679"/>
      <c r="E2898" s="665"/>
      <c r="F2898" s="665"/>
      <c r="S2898" s="660"/>
      <c r="T2898" s="660" t="str">
        <f t="shared" si="271"/>
        <v/>
      </c>
      <c r="U2898" s="660" t="str">
        <f t="shared" si="272"/>
        <v/>
      </c>
      <c r="V2898" s="660" t="str">
        <f t="shared" si="273"/>
        <v/>
      </c>
      <c r="W2898" s="660" t="str">
        <f t="shared" si="274"/>
        <v/>
      </c>
      <c r="X2898" s="660" t="str">
        <f t="shared" si="275"/>
        <v/>
      </c>
      <c r="Y2898" s="660" t="str">
        <f t="shared" si="276"/>
        <v/>
      </c>
    </row>
    <row r="2899" spans="1:25" ht="16" x14ac:dyDescent="0.2">
      <c r="A2899" s="679"/>
      <c r="B2899" s="679"/>
      <c r="C2899" s="679"/>
      <c r="D2899" s="679"/>
      <c r="E2899" s="665"/>
      <c r="F2899" s="665"/>
      <c r="S2899" s="660"/>
      <c r="T2899" s="660" t="str">
        <f t="shared" si="271"/>
        <v/>
      </c>
      <c r="U2899" s="660" t="str">
        <f t="shared" si="272"/>
        <v/>
      </c>
      <c r="V2899" s="660" t="str">
        <f t="shared" si="273"/>
        <v/>
      </c>
      <c r="W2899" s="660" t="str">
        <f t="shared" si="274"/>
        <v/>
      </c>
      <c r="X2899" s="660" t="str">
        <f t="shared" si="275"/>
        <v/>
      </c>
      <c r="Y2899" s="660" t="str">
        <f t="shared" si="276"/>
        <v/>
      </c>
    </row>
    <row r="2900" spans="1:25" ht="16" x14ac:dyDescent="0.2">
      <c r="A2900" s="679"/>
      <c r="B2900" s="679"/>
      <c r="C2900" s="679"/>
      <c r="D2900" s="679"/>
      <c r="E2900" s="665"/>
      <c r="F2900" s="665"/>
      <c r="S2900" s="660"/>
      <c r="T2900" s="660" t="str">
        <f t="shared" si="271"/>
        <v/>
      </c>
      <c r="U2900" s="660" t="str">
        <f t="shared" si="272"/>
        <v/>
      </c>
      <c r="V2900" s="660" t="str">
        <f t="shared" si="273"/>
        <v/>
      </c>
      <c r="W2900" s="660" t="str">
        <f t="shared" si="274"/>
        <v/>
      </c>
      <c r="X2900" s="660" t="str">
        <f t="shared" si="275"/>
        <v/>
      </c>
      <c r="Y2900" s="660" t="str">
        <f t="shared" si="276"/>
        <v/>
      </c>
    </row>
    <row r="2901" spans="1:25" ht="16" x14ac:dyDescent="0.2">
      <c r="A2901" s="679"/>
      <c r="B2901" s="679"/>
      <c r="C2901" s="679"/>
      <c r="D2901" s="679"/>
      <c r="E2901" s="665"/>
      <c r="F2901" s="665"/>
      <c r="S2901" s="660"/>
      <c r="T2901" s="660" t="str">
        <f t="shared" si="271"/>
        <v/>
      </c>
      <c r="U2901" s="660" t="str">
        <f t="shared" si="272"/>
        <v/>
      </c>
      <c r="V2901" s="660" t="str">
        <f t="shared" si="273"/>
        <v/>
      </c>
      <c r="W2901" s="660" t="str">
        <f t="shared" si="274"/>
        <v/>
      </c>
      <c r="X2901" s="660" t="str">
        <f t="shared" si="275"/>
        <v/>
      </c>
      <c r="Y2901" s="660" t="str">
        <f t="shared" si="276"/>
        <v/>
      </c>
    </row>
    <row r="2902" spans="1:25" ht="16" x14ac:dyDescent="0.2">
      <c r="A2902" s="679"/>
      <c r="B2902" s="679"/>
      <c r="C2902" s="679"/>
      <c r="D2902" s="679"/>
      <c r="E2902" s="665"/>
      <c r="F2902" s="665"/>
      <c r="S2902" s="660"/>
      <c r="T2902" s="660" t="str">
        <f t="shared" si="271"/>
        <v/>
      </c>
      <c r="U2902" s="660" t="str">
        <f t="shared" si="272"/>
        <v/>
      </c>
      <c r="V2902" s="660" t="str">
        <f t="shared" si="273"/>
        <v/>
      </c>
      <c r="W2902" s="660" t="str">
        <f t="shared" si="274"/>
        <v/>
      </c>
      <c r="X2902" s="660" t="str">
        <f t="shared" si="275"/>
        <v/>
      </c>
      <c r="Y2902" s="660" t="str">
        <f t="shared" si="276"/>
        <v/>
      </c>
    </row>
    <row r="2903" spans="1:25" ht="16" x14ac:dyDescent="0.2">
      <c r="A2903" s="679"/>
      <c r="B2903" s="679"/>
      <c r="C2903" s="679"/>
      <c r="D2903" s="679"/>
      <c r="E2903" s="665"/>
      <c r="F2903" s="665"/>
      <c r="S2903" s="660"/>
      <c r="T2903" s="660" t="str">
        <f t="shared" si="271"/>
        <v/>
      </c>
      <c r="U2903" s="660" t="str">
        <f t="shared" si="272"/>
        <v/>
      </c>
      <c r="V2903" s="660" t="str">
        <f t="shared" si="273"/>
        <v/>
      </c>
      <c r="W2903" s="660" t="str">
        <f t="shared" si="274"/>
        <v/>
      </c>
      <c r="X2903" s="660" t="str">
        <f t="shared" si="275"/>
        <v/>
      </c>
      <c r="Y2903" s="660" t="str">
        <f t="shared" si="276"/>
        <v/>
      </c>
    </row>
    <row r="2904" spans="1:25" ht="16" x14ac:dyDescent="0.2">
      <c r="A2904" s="679"/>
      <c r="B2904" s="679"/>
      <c r="C2904" s="679"/>
      <c r="D2904" s="679"/>
      <c r="E2904" s="665"/>
      <c r="F2904" s="665"/>
      <c r="S2904" s="660"/>
      <c r="T2904" s="660" t="str">
        <f t="shared" si="271"/>
        <v/>
      </c>
      <c r="U2904" s="660" t="str">
        <f t="shared" si="272"/>
        <v/>
      </c>
      <c r="V2904" s="660" t="str">
        <f t="shared" si="273"/>
        <v/>
      </c>
      <c r="W2904" s="660" t="str">
        <f t="shared" si="274"/>
        <v/>
      </c>
      <c r="X2904" s="660" t="str">
        <f t="shared" si="275"/>
        <v/>
      </c>
      <c r="Y2904" s="660" t="str">
        <f t="shared" si="276"/>
        <v/>
      </c>
    </row>
    <row r="2905" spans="1:25" ht="16" x14ac:dyDescent="0.2">
      <c r="A2905" s="679"/>
      <c r="B2905" s="679"/>
      <c r="C2905" s="679"/>
      <c r="D2905" s="679"/>
      <c r="E2905" s="665"/>
      <c r="F2905" s="665"/>
      <c r="S2905" s="660"/>
      <c r="T2905" s="660" t="str">
        <f t="shared" si="271"/>
        <v/>
      </c>
      <c r="U2905" s="660" t="str">
        <f t="shared" si="272"/>
        <v/>
      </c>
      <c r="V2905" s="660" t="str">
        <f t="shared" si="273"/>
        <v/>
      </c>
      <c r="W2905" s="660" t="str">
        <f t="shared" si="274"/>
        <v/>
      </c>
      <c r="X2905" s="660" t="str">
        <f t="shared" si="275"/>
        <v/>
      </c>
      <c r="Y2905" s="660" t="str">
        <f t="shared" si="276"/>
        <v/>
      </c>
    </row>
    <row r="2906" spans="1:25" ht="16" x14ac:dyDescent="0.2">
      <c r="A2906" s="679"/>
      <c r="B2906" s="679"/>
      <c r="C2906" s="679"/>
      <c r="D2906" s="679"/>
      <c r="E2906" s="665"/>
      <c r="F2906" s="665"/>
      <c r="S2906" s="660"/>
      <c r="T2906" s="660" t="str">
        <f t="shared" si="271"/>
        <v/>
      </c>
      <c r="U2906" s="660" t="str">
        <f t="shared" si="272"/>
        <v/>
      </c>
      <c r="V2906" s="660" t="str">
        <f t="shared" si="273"/>
        <v/>
      </c>
      <c r="W2906" s="660" t="str">
        <f t="shared" si="274"/>
        <v/>
      </c>
      <c r="X2906" s="660" t="str">
        <f t="shared" si="275"/>
        <v/>
      </c>
      <c r="Y2906" s="660" t="str">
        <f t="shared" si="276"/>
        <v/>
      </c>
    </row>
    <row r="2907" spans="1:25" ht="16" x14ac:dyDescent="0.2">
      <c r="A2907" s="679"/>
      <c r="B2907" s="679"/>
      <c r="C2907" s="679"/>
      <c r="D2907" s="679"/>
      <c r="E2907" s="665"/>
      <c r="F2907" s="665"/>
      <c r="S2907" s="660"/>
      <c r="T2907" s="660" t="str">
        <f t="shared" si="271"/>
        <v/>
      </c>
      <c r="U2907" s="660" t="str">
        <f t="shared" si="272"/>
        <v/>
      </c>
      <c r="V2907" s="660" t="str">
        <f t="shared" si="273"/>
        <v/>
      </c>
      <c r="W2907" s="660" t="str">
        <f t="shared" si="274"/>
        <v/>
      </c>
      <c r="X2907" s="660" t="str">
        <f t="shared" si="275"/>
        <v/>
      </c>
      <c r="Y2907" s="660" t="str">
        <f t="shared" si="276"/>
        <v/>
      </c>
    </row>
    <row r="2908" spans="1:25" ht="16" x14ac:dyDescent="0.2">
      <c r="A2908" s="679"/>
      <c r="B2908" s="679"/>
      <c r="C2908" s="679"/>
      <c r="D2908" s="679"/>
      <c r="E2908" s="665"/>
      <c r="F2908" s="665"/>
      <c r="S2908" s="660"/>
      <c r="T2908" s="660" t="str">
        <f t="shared" si="271"/>
        <v/>
      </c>
      <c r="U2908" s="660" t="str">
        <f t="shared" si="272"/>
        <v/>
      </c>
      <c r="V2908" s="660" t="str">
        <f t="shared" si="273"/>
        <v/>
      </c>
      <c r="W2908" s="660" t="str">
        <f t="shared" si="274"/>
        <v/>
      </c>
      <c r="X2908" s="660" t="str">
        <f t="shared" si="275"/>
        <v/>
      </c>
      <c r="Y2908" s="660" t="str">
        <f t="shared" si="276"/>
        <v/>
      </c>
    </row>
    <row r="2909" spans="1:25" ht="16" x14ac:dyDescent="0.2">
      <c r="A2909" s="679"/>
      <c r="B2909" s="679"/>
      <c r="C2909" s="679"/>
      <c r="D2909" s="679"/>
      <c r="E2909" s="665"/>
      <c r="F2909" s="665"/>
      <c r="S2909" s="660"/>
      <c r="T2909" s="660" t="str">
        <f t="shared" si="271"/>
        <v/>
      </c>
      <c r="U2909" s="660" t="str">
        <f t="shared" si="272"/>
        <v/>
      </c>
      <c r="V2909" s="660" t="str">
        <f t="shared" si="273"/>
        <v/>
      </c>
      <c r="W2909" s="660" t="str">
        <f t="shared" si="274"/>
        <v/>
      </c>
      <c r="X2909" s="660" t="str">
        <f t="shared" si="275"/>
        <v/>
      </c>
      <c r="Y2909" s="660" t="str">
        <f t="shared" si="276"/>
        <v/>
      </c>
    </row>
    <row r="2910" spans="1:25" ht="16" x14ac:dyDescent="0.2">
      <c r="A2910" s="679"/>
      <c r="B2910" s="679"/>
      <c r="C2910" s="679"/>
      <c r="D2910" s="679"/>
      <c r="E2910" s="665"/>
      <c r="F2910" s="665"/>
      <c r="S2910" s="660"/>
      <c r="T2910" s="660" t="str">
        <f t="shared" si="271"/>
        <v/>
      </c>
      <c r="U2910" s="660" t="str">
        <f t="shared" si="272"/>
        <v/>
      </c>
      <c r="V2910" s="660" t="str">
        <f t="shared" si="273"/>
        <v/>
      </c>
      <c r="W2910" s="660" t="str">
        <f t="shared" si="274"/>
        <v/>
      </c>
      <c r="X2910" s="660" t="str">
        <f t="shared" si="275"/>
        <v/>
      </c>
      <c r="Y2910" s="660" t="str">
        <f t="shared" si="276"/>
        <v/>
      </c>
    </row>
    <row r="2911" spans="1:25" ht="16" x14ac:dyDescent="0.2">
      <c r="A2911" s="679"/>
      <c r="B2911" s="679"/>
      <c r="C2911" s="679"/>
      <c r="D2911" s="679"/>
      <c r="E2911" s="665"/>
      <c r="F2911" s="665"/>
      <c r="S2911" s="660"/>
      <c r="T2911" s="660" t="str">
        <f t="shared" si="271"/>
        <v/>
      </c>
      <c r="U2911" s="660" t="str">
        <f t="shared" si="272"/>
        <v/>
      </c>
      <c r="V2911" s="660" t="str">
        <f t="shared" si="273"/>
        <v/>
      </c>
      <c r="W2911" s="660" t="str">
        <f t="shared" si="274"/>
        <v/>
      </c>
      <c r="X2911" s="660" t="str">
        <f t="shared" si="275"/>
        <v/>
      </c>
      <c r="Y2911" s="660" t="str">
        <f t="shared" si="276"/>
        <v/>
      </c>
    </row>
    <row r="2912" spans="1:25" ht="16" x14ac:dyDescent="0.2">
      <c r="A2912" s="679"/>
      <c r="B2912" s="679"/>
      <c r="C2912" s="679"/>
      <c r="D2912" s="679"/>
      <c r="E2912" s="665"/>
      <c r="F2912" s="665"/>
      <c r="S2912" s="660"/>
      <c r="T2912" s="660" t="str">
        <f t="shared" si="271"/>
        <v/>
      </c>
      <c r="U2912" s="660" t="str">
        <f t="shared" si="272"/>
        <v/>
      </c>
      <c r="V2912" s="660" t="str">
        <f t="shared" si="273"/>
        <v/>
      </c>
      <c r="W2912" s="660" t="str">
        <f t="shared" si="274"/>
        <v/>
      </c>
      <c r="X2912" s="660" t="str">
        <f t="shared" si="275"/>
        <v/>
      </c>
      <c r="Y2912" s="660" t="str">
        <f t="shared" si="276"/>
        <v/>
      </c>
    </row>
    <row r="2913" spans="1:25" ht="16" x14ac:dyDescent="0.2">
      <c r="A2913" s="679"/>
      <c r="B2913" s="679"/>
      <c r="C2913" s="679"/>
      <c r="D2913" s="679"/>
      <c r="E2913" s="665"/>
      <c r="F2913" s="665"/>
      <c r="S2913" s="660"/>
      <c r="T2913" s="660" t="str">
        <f t="shared" si="271"/>
        <v/>
      </c>
      <c r="U2913" s="660" t="str">
        <f t="shared" si="272"/>
        <v/>
      </c>
      <c r="V2913" s="660" t="str">
        <f t="shared" si="273"/>
        <v/>
      </c>
      <c r="W2913" s="660" t="str">
        <f t="shared" si="274"/>
        <v/>
      </c>
      <c r="X2913" s="660" t="str">
        <f t="shared" si="275"/>
        <v/>
      </c>
      <c r="Y2913" s="660" t="str">
        <f t="shared" si="276"/>
        <v/>
      </c>
    </row>
    <row r="2914" spans="1:25" ht="16" x14ac:dyDescent="0.2">
      <c r="A2914" s="679"/>
      <c r="B2914" s="679"/>
      <c r="C2914" s="679"/>
      <c r="D2914" s="679"/>
      <c r="E2914" s="665"/>
      <c r="F2914" s="665"/>
      <c r="S2914" s="660"/>
      <c r="T2914" s="660" t="str">
        <f t="shared" si="271"/>
        <v/>
      </c>
      <c r="U2914" s="660" t="str">
        <f t="shared" si="272"/>
        <v/>
      </c>
      <c r="V2914" s="660" t="str">
        <f t="shared" si="273"/>
        <v/>
      </c>
      <c r="W2914" s="660" t="str">
        <f t="shared" si="274"/>
        <v/>
      </c>
      <c r="X2914" s="660" t="str">
        <f t="shared" si="275"/>
        <v/>
      </c>
      <c r="Y2914" s="660" t="str">
        <f t="shared" si="276"/>
        <v/>
      </c>
    </row>
    <row r="2915" spans="1:25" ht="16" x14ac:dyDescent="0.2">
      <c r="A2915" s="679"/>
      <c r="B2915" s="679"/>
      <c r="C2915" s="679"/>
      <c r="D2915" s="679"/>
      <c r="E2915" s="665"/>
      <c r="F2915" s="665"/>
      <c r="S2915" s="660"/>
      <c r="T2915" s="660" t="str">
        <f t="shared" si="271"/>
        <v/>
      </c>
      <c r="U2915" s="660" t="str">
        <f t="shared" si="272"/>
        <v/>
      </c>
      <c r="V2915" s="660" t="str">
        <f t="shared" si="273"/>
        <v/>
      </c>
      <c r="W2915" s="660" t="str">
        <f t="shared" si="274"/>
        <v/>
      </c>
      <c r="X2915" s="660" t="str">
        <f t="shared" si="275"/>
        <v/>
      </c>
      <c r="Y2915" s="660" t="str">
        <f t="shared" si="276"/>
        <v/>
      </c>
    </row>
    <row r="2916" spans="1:25" ht="16" x14ac:dyDescent="0.2">
      <c r="A2916" s="679"/>
      <c r="B2916" s="679"/>
      <c r="C2916" s="679"/>
      <c r="D2916" s="679"/>
      <c r="E2916" s="665"/>
      <c r="F2916" s="665"/>
      <c r="S2916" s="660"/>
      <c r="T2916" s="660" t="str">
        <f t="shared" si="271"/>
        <v/>
      </c>
      <c r="U2916" s="660" t="str">
        <f t="shared" si="272"/>
        <v/>
      </c>
      <c r="V2916" s="660" t="str">
        <f t="shared" si="273"/>
        <v/>
      </c>
      <c r="W2916" s="660" t="str">
        <f t="shared" si="274"/>
        <v/>
      </c>
      <c r="X2916" s="660" t="str">
        <f t="shared" si="275"/>
        <v/>
      </c>
      <c r="Y2916" s="660" t="str">
        <f t="shared" si="276"/>
        <v/>
      </c>
    </row>
    <row r="2917" spans="1:25" ht="16" x14ac:dyDescent="0.2">
      <c r="A2917" s="679"/>
      <c r="B2917" s="679"/>
      <c r="C2917" s="679"/>
      <c r="D2917" s="679"/>
      <c r="E2917" s="665"/>
      <c r="F2917" s="665"/>
      <c r="S2917" s="660"/>
      <c r="T2917" s="660" t="str">
        <f t="shared" si="271"/>
        <v/>
      </c>
      <c r="U2917" s="660" t="str">
        <f t="shared" si="272"/>
        <v/>
      </c>
      <c r="V2917" s="660" t="str">
        <f t="shared" si="273"/>
        <v/>
      </c>
      <c r="W2917" s="660" t="str">
        <f t="shared" si="274"/>
        <v/>
      </c>
      <c r="X2917" s="660" t="str">
        <f t="shared" si="275"/>
        <v/>
      </c>
      <c r="Y2917" s="660" t="str">
        <f t="shared" si="276"/>
        <v/>
      </c>
    </row>
    <row r="2918" spans="1:25" ht="16" x14ac:dyDescent="0.2">
      <c r="A2918" s="679"/>
      <c r="B2918" s="679"/>
      <c r="C2918" s="679"/>
      <c r="D2918" s="679"/>
      <c r="E2918" s="665"/>
      <c r="F2918" s="665"/>
      <c r="S2918" s="660"/>
      <c r="T2918" s="660" t="str">
        <f t="shared" si="271"/>
        <v/>
      </c>
      <c r="U2918" s="660" t="str">
        <f t="shared" si="272"/>
        <v/>
      </c>
      <c r="V2918" s="660" t="str">
        <f t="shared" si="273"/>
        <v/>
      </c>
      <c r="W2918" s="660" t="str">
        <f t="shared" si="274"/>
        <v/>
      </c>
      <c r="X2918" s="660" t="str">
        <f t="shared" si="275"/>
        <v/>
      </c>
      <c r="Y2918" s="660" t="str">
        <f t="shared" si="276"/>
        <v/>
      </c>
    </row>
    <row r="2919" spans="1:25" ht="16" x14ac:dyDescent="0.2">
      <c r="A2919" s="679"/>
      <c r="B2919" s="679"/>
      <c r="C2919" s="679"/>
      <c r="D2919" s="679"/>
      <c r="E2919" s="665"/>
      <c r="F2919" s="665"/>
      <c r="S2919" s="660"/>
      <c r="T2919" s="660" t="str">
        <f t="shared" si="271"/>
        <v/>
      </c>
      <c r="U2919" s="660" t="str">
        <f t="shared" si="272"/>
        <v/>
      </c>
      <c r="V2919" s="660" t="str">
        <f t="shared" si="273"/>
        <v/>
      </c>
      <c r="W2919" s="660" t="str">
        <f t="shared" si="274"/>
        <v/>
      </c>
      <c r="X2919" s="660" t="str">
        <f t="shared" si="275"/>
        <v/>
      </c>
      <c r="Y2919" s="660" t="str">
        <f t="shared" si="276"/>
        <v/>
      </c>
    </row>
    <row r="2920" spans="1:25" ht="16" x14ac:dyDescent="0.2">
      <c r="A2920" s="679"/>
      <c r="B2920" s="679"/>
      <c r="C2920" s="679"/>
      <c r="D2920" s="679"/>
      <c r="E2920" s="665"/>
      <c r="F2920" s="665"/>
      <c r="S2920" s="660"/>
      <c r="T2920" s="660" t="str">
        <f t="shared" si="271"/>
        <v/>
      </c>
      <c r="U2920" s="660" t="str">
        <f t="shared" si="272"/>
        <v/>
      </c>
      <c r="V2920" s="660" t="str">
        <f t="shared" si="273"/>
        <v/>
      </c>
      <c r="W2920" s="660" t="str">
        <f t="shared" si="274"/>
        <v/>
      </c>
      <c r="X2920" s="660" t="str">
        <f t="shared" si="275"/>
        <v/>
      </c>
      <c r="Y2920" s="660" t="str">
        <f t="shared" si="276"/>
        <v/>
      </c>
    </row>
    <row r="2921" spans="1:25" ht="16" x14ac:dyDescent="0.2">
      <c r="A2921" s="679"/>
      <c r="B2921" s="679"/>
      <c r="C2921" s="679"/>
      <c r="D2921" s="679"/>
      <c r="E2921" s="665"/>
      <c r="F2921" s="665"/>
      <c r="S2921" s="660"/>
      <c r="T2921" s="660" t="str">
        <f t="shared" si="271"/>
        <v/>
      </c>
      <c r="U2921" s="660" t="str">
        <f t="shared" si="272"/>
        <v/>
      </c>
      <c r="V2921" s="660" t="str">
        <f t="shared" si="273"/>
        <v/>
      </c>
      <c r="W2921" s="660" t="str">
        <f t="shared" si="274"/>
        <v/>
      </c>
      <c r="X2921" s="660" t="str">
        <f t="shared" si="275"/>
        <v/>
      </c>
      <c r="Y2921" s="660" t="str">
        <f t="shared" si="276"/>
        <v/>
      </c>
    </row>
    <row r="2922" spans="1:25" ht="16" x14ac:dyDescent="0.2">
      <c r="A2922" s="679"/>
      <c r="B2922" s="679"/>
      <c r="C2922" s="679"/>
      <c r="D2922" s="679"/>
      <c r="E2922" s="665"/>
      <c r="F2922" s="665"/>
      <c r="S2922" s="660"/>
      <c r="T2922" s="660" t="str">
        <f t="shared" si="271"/>
        <v/>
      </c>
      <c r="U2922" s="660" t="str">
        <f t="shared" si="272"/>
        <v/>
      </c>
      <c r="V2922" s="660" t="str">
        <f t="shared" si="273"/>
        <v/>
      </c>
      <c r="W2922" s="660" t="str">
        <f t="shared" si="274"/>
        <v/>
      </c>
      <c r="X2922" s="660" t="str">
        <f t="shared" si="275"/>
        <v/>
      </c>
      <c r="Y2922" s="660" t="str">
        <f t="shared" si="276"/>
        <v/>
      </c>
    </row>
    <row r="2923" spans="1:25" ht="16" x14ac:dyDescent="0.2">
      <c r="A2923" s="679"/>
      <c r="B2923" s="679"/>
      <c r="C2923" s="679"/>
      <c r="D2923" s="679"/>
      <c r="E2923" s="665"/>
      <c r="F2923" s="665"/>
      <c r="S2923" s="660"/>
      <c r="T2923" s="660" t="str">
        <f t="shared" si="271"/>
        <v/>
      </c>
      <c r="U2923" s="660" t="str">
        <f t="shared" si="272"/>
        <v/>
      </c>
      <c r="V2923" s="660" t="str">
        <f t="shared" si="273"/>
        <v/>
      </c>
      <c r="W2923" s="660" t="str">
        <f t="shared" si="274"/>
        <v/>
      </c>
      <c r="X2923" s="660" t="str">
        <f t="shared" si="275"/>
        <v/>
      </c>
      <c r="Y2923" s="660" t="str">
        <f t="shared" si="276"/>
        <v/>
      </c>
    </row>
    <row r="2924" spans="1:25" ht="16" x14ac:dyDescent="0.2">
      <c r="A2924" s="679"/>
      <c r="B2924" s="679"/>
      <c r="C2924" s="679"/>
      <c r="D2924" s="679"/>
      <c r="E2924" s="665"/>
      <c r="F2924" s="665"/>
      <c r="S2924" s="660"/>
      <c r="T2924" s="660" t="str">
        <f t="shared" si="271"/>
        <v/>
      </c>
      <c r="U2924" s="660" t="str">
        <f t="shared" si="272"/>
        <v/>
      </c>
      <c r="V2924" s="660" t="str">
        <f t="shared" si="273"/>
        <v/>
      </c>
      <c r="W2924" s="660" t="str">
        <f t="shared" si="274"/>
        <v/>
      </c>
      <c r="X2924" s="660" t="str">
        <f t="shared" si="275"/>
        <v/>
      </c>
      <c r="Y2924" s="660" t="str">
        <f t="shared" si="276"/>
        <v/>
      </c>
    </row>
    <row r="2925" spans="1:25" ht="16" x14ac:dyDescent="0.2">
      <c r="A2925" s="679"/>
      <c r="B2925" s="679"/>
      <c r="C2925" s="679"/>
      <c r="D2925" s="679"/>
      <c r="E2925" s="665"/>
      <c r="F2925" s="665"/>
      <c r="S2925" s="660"/>
      <c r="T2925" s="660" t="str">
        <f t="shared" si="271"/>
        <v/>
      </c>
      <c r="U2925" s="660" t="str">
        <f t="shared" si="272"/>
        <v/>
      </c>
      <c r="V2925" s="660" t="str">
        <f t="shared" si="273"/>
        <v/>
      </c>
      <c r="W2925" s="660" t="str">
        <f t="shared" si="274"/>
        <v/>
      </c>
      <c r="X2925" s="660" t="str">
        <f t="shared" si="275"/>
        <v/>
      </c>
      <c r="Y2925" s="660" t="str">
        <f t="shared" si="276"/>
        <v/>
      </c>
    </row>
    <row r="2926" spans="1:25" ht="16" x14ac:dyDescent="0.2">
      <c r="A2926" s="679"/>
      <c r="B2926" s="679"/>
      <c r="C2926" s="679"/>
      <c r="D2926" s="679"/>
      <c r="E2926" s="665"/>
      <c r="F2926" s="665"/>
      <c r="S2926" s="660"/>
      <c r="T2926" s="660" t="str">
        <f t="shared" si="271"/>
        <v/>
      </c>
      <c r="U2926" s="660" t="str">
        <f t="shared" si="272"/>
        <v/>
      </c>
      <c r="V2926" s="660" t="str">
        <f t="shared" si="273"/>
        <v/>
      </c>
      <c r="W2926" s="660" t="str">
        <f t="shared" si="274"/>
        <v/>
      </c>
      <c r="X2926" s="660" t="str">
        <f t="shared" si="275"/>
        <v/>
      </c>
      <c r="Y2926" s="660" t="str">
        <f t="shared" si="276"/>
        <v/>
      </c>
    </row>
    <row r="2927" spans="1:25" ht="16" x14ac:dyDescent="0.2">
      <c r="A2927" s="679"/>
      <c r="B2927" s="679"/>
      <c r="C2927" s="679"/>
      <c r="D2927" s="679"/>
      <c r="E2927" s="665"/>
      <c r="F2927" s="665"/>
      <c r="S2927" s="660"/>
      <c r="T2927" s="660" t="str">
        <f t="shared" si="271"/>
        <v/>
      </c>
      <c r="U2927" s="660" t="str">
        <f t="shared" si="272"/>
        <v/>
      </c>
      <c r="V2927" s="660" t="str">
        <f t="shared" si="273"/>
        <v/>
      </c>
      <c r="W2927" s="660" t="str">
        <f t="shared" si="274"/>
        <v/>
      </c>
      <c r="X2927" s="660" t="str">
        <f t="shared" si="275"/>
        <v/>
      </c>
      <c r="Y2927" s="660" t="str">
        <f t="shared" si="276"/>
        <v/>
      </c>
    </row>
    <row r="2928" spans="1:25" ht="16" x14ac:dyDescent="0.2">
      <c r="A2928" s="679"/>
      <c r="B2928" s="679"/>
      <c r="C2928" s="679"/>
      <c r="D2928" s="679"/>
      <c r="E2928" s="665"/>
      <c r="F2928" s="665"/>
      <c r="S2928" s="660"/>
      <c r="T2928" s="660" t="str">
        <f t="shared" si="271"/>
        <v/>
      </c>
      <c r="U2928" s="660" t="str">
        <f t="shared" si="272"/>
        <v/>
      </c>
      <c r="V2928" s="660" t="str">
        <f t="shared" si="273"/>
        <v/>
      </c>
      <c r="W2928" s="660" t="str">
        <f t="shared" si="274"/>
        <v/>
      </c>
      <c r="X2928" s="660" t="str">
        <f t="shared" si="275"/>
        <v/>
      </c>
      <c r="Y2928" s="660" t="str">
        <f t="shared" si="276"/>
        <v/>
      </c>
    </row>
    <row r="2929" spans="1:25" ht="16" x14ac:dyDescent="0.2">
      <c r="A2929" s="679"/>
      <c r="B2929" s="679"/>
      <c r="C2929" s="679"/>
      <c r="D2929" s="679"/>
      <c r="E2929" s="665"/>
      <c r="F2929" s="665"/>
      <c r="S2929" s="660"/>
      <c r="T2929" s="660" t="str">
        <f t="shared" si="271"/>
        <v/>
      </c>
      <c r="U2929" s="660" t="str">
        <f t="shared" si="272"/>
        <v/>
      </c>
      <c r="V2929" s="660" t="str">
        <f t="shared" si="273"/>
        <v/>
      </c>
      <c r="W2929" s="660" t="str">
        <f t="shared" si="274"/>
        <v/>
      </c>
      <c r="X2929" s="660" t="str">
        <f t="shared" si="275"/>
        <v/>
      </c>
      <c r="Y2929" s="660" t="str">
        <f t="shared" si="276"/>
        <v/>
      </c>
    </row>
    <row r="2930" spans="1:25" ht="16" x14ac:dyDescent="0.2">
      <c r="A2930" s="679"/>
      <c r="B2930" s="679"/>
      <c r="C2930" s="679"/>
      <c r="D2930" s="679"/>
      <c r="E2930" s="665"/>
      <c r="F2930" s="665"/>
      <c r="S2930" s="660"/>
      <c r="T2930" s="660" t="str">
        <f t="shared" si="271"/>
        <v/>
      </c>
      <c r="U2930" s="660" t="str">
        <f t="shared" si="272"/>
        <v/>
      </c>
      <c r="V2930" s="660" t="str">
        <f t="shared" si="273"/>
        <v/>
      </c>
      <c r="W2930" s="660" t="str">
        <f t="shared" si="274"/>
        <v/>
      </c>
      <c r="X2930" s="660" t="str">
        <f t="shared" si="275"/>
        <v/>
      </c>
      <c r="Y2930" s="660" t="str">
        <f t="shared" si="276"/>
        <v/>
      </c>
    </row>
    <row r="2931" spans="1:25" ht="16" x14ac:dyDescent="0.2">
      <c r="A2931" s="679"/>
      <c r="B2931" s="679"/>
      <c r="C2931" s="679"/>
      <c r="D2931" s="679"/>
      <c r="E2931" s="665"/>
      <c r="F2931" s="665"/>
      <c r="S2931" s="660"/>
      <c r="T2931" s="660" t="str">
        <f t="shared" si="271"/>
        <v/>
      </c>
      <c r="U2931" s="660" t="str">
        <f t="shared" si="272"/>
        <v/>
      </c>
      <c r="V2931" s="660" t="str">
        <f t="shared" si="273"/>
        <v/>
      </c>
      <c r="W2931" s="660" t="str">
        <f t="shared" si="274"/>
        <v/>
      </c>
      <c r="X2931" s="660" t="str">
        <f t="shared" si="275"/>
        <v/>
      </c>
      <c r="Y2931" s="660" t="str">
        <f t="shared" si="276"/>
        <v/>
      </c>
    </row>
    <row r="2932" spans="1:25" ht="16" x14ac:dyDescent="0.2">
      <c r="A2932" s="679"/>
      <c r="B2932" s="679"/>
      <c r="C2932" s="679"/>
      <c r="D2932" s="679"/>
      <c r="E2932" s="665"/>
      <c r="F2932" s="665"/>
      <c r="S2932" s="660"/>
      <c r="T2932" s="660" t="str">
        <f t="shared" si="271"/>
        <v/>
      </c>
      <c r="U2932" s="660" t="str">
        <f t="shared" si="272"/>
        <v/>
      </c>
      <c r="V2932" s="660" t="str">
        <f t="shared" si="273"/>
        <v/>
      </c>
      <c r="W2932" s="660" t="str">
        <f t="shared" si="274"/>
        <v/>
      </c>
      <c r="X2932" s="660" t="str">
        <f t="shared" si="275"/>
        <v/>
      </c>
      <c r="Y2932" s="660" t="str">
        <f t="shared" si="276"/>
        <v/>
      </c>
    </row>
    <row r="2933" spans="1:25" ht="16" x14ac:dyDescent="0.2">
      <c r="A2933" s="679"/>
      <c r="B2933" s="679"/>
      <c r="C2933" s="679"/>
      <c r="D2933" s="679"/>
      <c r="E2933" s="665"/>
      <c r="F2933" s="665"/>
      <c r="S2933" s="660"/>
      <c r="T2933" s="660" t="str">
        <f t="shared" si="271"/>
        <v/>
      </c>
      <c r="U2933" s="660" t="str">
        <f t="shared" si="272"/>
        <v/>
      </c>
      <c r="V2933" s="660" t="str">
        <f t="shared" si="273"/>
        <v/>
      </c>
      <c r="W2933" s="660" t="str">
        <f t="shared" si="274"/>
        <v/>
      </c>
      <c r="X2933" s="660" t="str">
        <f t="shared" si="275"/>
        <v/>
      </c>
      <c r="Y2933" s="660" t="str">
        <f t="shared" si="276"/>
        <v/>
      </c>
    </row>
    <row r="2934" spans="1:25" ht="16" x14ac:dyDescent="0.2">
      <c r="A2934" s="679"/>
      <c r="B2934" s="679"/>
      <c r="C2934" s="679"/>
      <c r="D2934" s="679"/>
      <c r="E2934" s="665"/>
      <c r="F2934" s="665"/>
      <c r="S2934" s="660"/>
      <c r="T2934" s="660" t="str">
        <f t="shared" si="271"/>
        <v/>
      </c>
      <c r="U2934" s="660" t="str">
        <f t="shared" si="272"/>
        <v/>
      </c>
      <c r="V2934" s="660" t="str">
        <f t="shared" si="273"/>
        <v/>
      </c>
      <c r="W2934" s="660" t="str">
        <f t="shared" si="274"/>
        <v/>
      </c>
      <c r="X2934" s="660" t="str">
        <f t="shared" si="275"/>
        <v/>
      </c>
      <c r="Y2934" s="660" t="str">
        <f t="shared" si="276"/>
        <v/>
      </c>
    </row>
    <row r="2935" spans="1:25" ht="16" x14ac:dyDescent="0.2">
      <c r="A2935" s="679"/>
      <c r="B2935" s="679"/>
      <c r="C2935" s="679"/>
      <c r="D2935" s="679"/>
      <c r="E2935" s="665"/>
      <c r="F2935" s="665"/>
      <c r="S2935" s="660"/>
      <c r="T2935" s="660" t="str">
        <f t="shared" si="271"/>
        <v/>
      </c>
      <c r="U2935" s="660" t="str">
        <f t="shared" si="272"/>
        <v/>
      </c>
      <c r="V2935" s="660" t="str">
        <f t="shared" si="273"/>
        <v/>
      </c>
      <c r="W2935" s="660" t="str">
        <f t="shared" si="274"/>
        <v/>
      </c>
      <c r="X2935" s="660" t="str">
        <f t="shared" si="275"/>
        <v/>
      </c>
      <c r="Y2935" s="660" t="str">
        <f t="shared" si="276"/>
        <v/>
      </c>
    </row>
    <row r="2936" spans="1:25" ht="16" x14ac:dyDescent="0.2">
      <c r="A2936" s="679"/>
      <c r="B2936" s="679"/>
      <c r="C2936" s="679"/>
      <c r="D2936" s="679"/>
      <c r="E2936" s="665"/>
      <c r="F2936" s="665"/>
      <c r="S2936" s="660"/>
      <c r="T2936" s="660" t="str">
        <f t="shared" si="271"/>
        <v/>
      </c>
      <c r="U2936" s="660" t="str">
        <f t="shared" si="272"/>
        <v/>
      </c>
      <c r="V2936" s="660" t="str">
        <f t="shared" si="273"/>
        <v/>
      </c>
      <c r="W2936" s="660" t="str">
        <f t="shared" si="274"/>
        <v/>
      </c>
      <c r="X2936" s="660" t="str">
        <f t="shared" si="275"/>
        <v/>
      </c>
      <c r="Y2936" s="660" t="str">
        <f t="shared" si="276"/>
        <v/>
      </c>
    </row>
    <row r="2937" spans="1:25" ht="16" x14ac:dyDescent="0.2">
      <c r="A2937" s="679"/>
      <c r="B2937" s="679"/>
      <c r="C2937" s="679"/>
      <c r="D2937" s="679"/>
      <c r="E2937" s="665"/>
      <c r="F2937" s="665"/>
      <c r="S2937" s="660"/>
      <c r="T2937" s="660" t="str">
        <f t="shared" si="271"/>
        <v/>
      </c>
      <c r="U2937" s="660" t="str">
        <f t="shared" si="272"/>
        <v/>
      </c>
      <c r="V2937" s="660" t="str">
        <f t="shared" si="273"/>
        <v/>
      </c>
      <c r="W2937" s="660" t="str">
        <f t="shared" si="274"/>
        <v/>
      </c>
      <c r="X2937" s="660" t="str">
        <f t="shared" si="275"/>
        <v/>
      </c>
      <c r="Y2937" s="660" t="str">
        <f t="shared" si="276"/>
        <v/>
      </c>
    </row>
    <row r="2938" spans="1:25" ht="16" x14ac:dyDescent="0.2">
      <c r="A2938" s="679"/>
      <c r="B2938" s="679"/>
      <c r="C2938" s="679"/>
      <c r="D2938" s="679"/>
      <c r="E2938" s="665"/>
      <c r="F2938" s="665"/>
      <c r="S2938" s="660"/>
      <c r="T2938" s="660" t="str">
        <f t="shared" si="271"/>
        <v/>
      </c>
      <c r="U2938" s="660" t="str">
        <f t="shared" si="272"/>
        <v/>
      </c>
      <c r="V2938" s="660" t="str">
        <f t="shared" si="273"/>
        <v/>
      </c>
      <c r="W2938" s="660" t="str">
        <f t="shared" si="274"/>
        <v/>
      </c>
      <c r="X2938" s="660" t="str">
        <f t="shared" si="275"/>
        <v/>
      </c>
      <c r="Y2938" s="660" t="str">
        <f t="shared" si="276"/>
        <v/>
      </c>
    </row>
    <row r="2939" spans="1:25" ht="16" x14ac:dyDescent="0.2">
      <c r="A2939" s="679"/>
      <c r="B2939" s="679"/>
      <c r="C2939" s="679"/>
      <c r="D2939" s="679"/>
      <c r="E2939" s="665"/>
      <c r="F2939" s="665"/>
      <c r="S2939" s="660"/>
      <c r="T2939" s="660" t="str">
        <f t="shared" si="271"/>
        <v/>
      </c>
      <c r="U2939" s="660" t="str">
        <f t="shared" si="272"/>
        <v/>
      </c>
      <c r="V2939" s="660" t="str">
        <f t="shared" si="273"/>
        <v/>
      </c>
      <c r="W2939" s="660" t="str">
        <f t="shared" si="274"/>
        <v/>
      </c>
      <c r="X2939" s="660" t="str">
        <f t="shared" si="275"/>
        <v/>
      </c>
      <c r="Y2939" s="660" t="str">
        <f t="shared" si="276"/>
        <v/>
      </c>
    </row>
    <row r="2940" spans="1:25" ht="16" x14ac:dyDescent="0.2">
      <c r="A2940" s="679"/>
      <c r="B2940" s="679"/>
      <c r="C2940" s="679"/>
      <c r="D2940" s="679"/>
      <c r="E2940" s="665"/>
      <c r="F2940" s="665"/>
      <c r="S2940" s="660"/>
      <c r="T2940" s="660" t="str">
        <f t="shared" si="271"/>
        <v/>
      </c>
      <c r="U2940" s="660" t="str">
        <f t="shared" si="272"/>
        <v/>
      </c>
      <c r="V2940" s="660" t="str">
        <f t="shared" si="273"/>
        <v/>
      </c>
      <c r="W2940" s="660" t="str">
        <f t="shared" si="274"/>
        <v/>
      </c>
      <c r="X2940" s="660" t="str">
        <f t="shared" si="275"/>
        <v/>
      </c>
      <c r="Y2940" s="660" t="str">
        <f t="shared" si="276"/>
        <v/>
      </c>
    </row>
    <row r="2941" spans="1:25" ht="16" x14ac:dyDescent="0.2">
      <c r="A2941" s="679"/>
      <c r="B2941" s="679"/>
      <c r="C2941" s="679"/>
      <c r="D2941" s="679"/>
      <c r="E2941" s="665"/>
      <c r="F2941" s="665"/>
      <c r="S2941" s="660"/>
      <c r="T2941" s="660" t="str">
        <f t="shared" si="271"/>
        <v/>
      </c>
      <c r="U2941" s="660" t="str">
        <f t="shared" si="272"/>
        <v/>
      </c>
      <c r="V2941" s="660" t="str">
        <f t="shared" si="273"/>
        <v/>
      </c>
      <c r="W2941" s="660" t="str">
        <f t="shared" si="274"/>
        <v/>
      </c>
      <c r="X2941" s="660" t="str">
        <f t="shared" si="275"/>
        <v/>
      </c>
      <c r="Y2941" s="660" t="str">
        <f t="shared" si="276"/>
        <v/>
      </c>
    </row>
    <row r="2942" spans="1:25" ht="16" x14ac:dyDescent="0.2">
      <c r="A2942" s="679"/>
      <c r="B2942" s="679"/>
      <c r="C2942" s="679"/>
      <c r="D2942" s="679"/>
      <c r="E2942" s="665"/>
      <c r="F2942" s="665"/>
      <c r="S2942" s="660"/>
      <c r="T2942" s="660" t="str">
        <f t="shared" si="271"/>
        <v/>
      </c>
      <c r="U2942" s="660" t="str">
        <f t="shared" si="272"/>
        <v/>
      </c>
      <c r="V2942" s="660" t="str">
        <f t="shared" si="273"/>
        <v/>
      </c>
      <c r="W2942" s="660" t="str">
        <f t="shared" si="274"/>
        <v/>
      </c>
      <c r="X2942" s="660" t="str">
        <f t="shared" si="275"/>
        <v/>
      </c>
      <c r="Y2942" s="660" t="str">
        <f t="shared" si="276"/>
        <v/>
      </c>
    </row>
    <row r="2943" spans="1:25" ht="16" x14ac:dyDescent="0.2">
      <c r="A2943" s="679"/>
      <c r="B2943" s="679"/>
      <c r="C2943" s="679"/>
      <c r="D2943" s="679"/>
      <c r="E2943" s="665"/>
      <c r="F2943" s="665"/>
      <c r="S2943" s="660"/>
      <c r="T2943" s="660" t="str">
        <f t="shared" si="271"/>
        <v/>
      </c>
      <c r="U2943" s="660" t="str">
        <f t="shared" si="272"/>
        <v/>
      </c>
      <c r="V2943" s="660" t="str">
        <f t="shared" si="273"/>
        <v/>
      </c>
      <c r="W2943" s="660" t="str">
        <f t="shared" si="274"/>
        <v/>
      </c>
      <c r="X2943" s="660" t="str">
        <f t="shared" si="275"/>
        <v/>
      </c>
      <c r="Y2943" s="660" t="str">
        <f t="shared" si="276"/>
        <v/>
      </c>
    </row>
    <row r="2944" spans="1:25" ht="16" x14ac:dyDescent="0.2">
      <c r="A2944" s="679"/>
      <c r="B2944" s="679"/>
      <c r="C2944" s="679"/>
      <c r="D2944" s="679"/>
      <c r="E2944" s="665"/>
      <c r="F2944" s="665"/>
      <c r="S2944" s="660"/>
      <c r="T2944" s="660" t="str">
        <f t="shared" si="271"/>
        <v/>
      </c>
      <c r="U2944" s="660" t="str">
        <f t="shared" si="272"/>
        <v/>
      </c>
      <c r="V2944" s="660" t="str">
        <f t="shared" si="273"/>
        <v/>
      </c>
      <c r="W2944" s="660" t="str">
        <f t="shared" si="274"/>
        <v/>
      </c>
      <c r="X2944" s="660" t="str">
        <f t="shared" si="275"/>
        <v/>
      </c>
      <c r="Y2944" s="660" t="str">
        <f t="shared" si="276"/>
        <v/>
      </c>
    </row>
    <row r="2945" spans="1:25" ht="16" x14ac:dyDescent="0.2">
      <c r="A2945" s="679"/>
      <c r="B2945" s="679"/>
      <c r="C2945" s="679"/>
      <c r="D2945" s="679"/>
      <c r="E2945" s="665"/>
      <c r="F2945" s="665"/>
      <c r="S2945" s="660"/>
      <c r="T2945" s="660" t="str">
        <f t="shared" si="271"/>
        <v/>
      </c>
      <c r="U2945" s="660" t="str">
        <f t="shared" si="272"/>
        <v/>
      </c>
      <c r="V2945" s="660" t="str">
        <f t="shared" si="273"/>
        <v/>
      </c>
      <c r="W2945" s="660" t="str">
        <f t="shared" si="274"/>
        <v/>
      </c>
      <c r="X2945" s="660" t="str">
        <f t="shared" si="275"/>
        <v/>
      </c>
      <c r="Y2945" s="660" t="str">
        <f t="shared" si="276"/>
        <v/>
      </c>
    </row>
    <row r="2946" spans="1:25" ht="16" x14ac:dyDescent="0.2">
      <c r="A2946" s="679"/>
      <c r="B2946" s="679"/>
      <c r="C2946" s="679"/>
      <c r="D2946" s="679"/>
      <c r="E2946" s="665"/>
      <c r="F2946" s="665"/>
      <c r="S2946" s="660"/>
      <c r="T2946" s="660" t="str">
        <f t="shared" si="271"/>
        <v/>
      </c>
      <c r="U2946" s="660" t="str">
        <f t="shared" si="272"/>
        <v/>
      </c>
      <c r="V2946" s="660" t="str">
        <f t="shared" si="273"/>
        <v/>
      </c>
      <c r="W2946" s="660" t="str">
        <f t="shared" si="274"/>
        <v/>
      </c>
      <c r="X2946" s="660" t="str">
        <f t="shared" si="275"/>
        <v/>
      </c>
      <c r="Y2946" s="660" t="str">
        <f t="shared" si="276"/>
        <v/>
      </c>
    </row>
    <row r="2947" spans="1:25" ht="16" x14ac:dyDescent="0.2">
      <c r="A2947" s="679"/>
      <c r="B2947" s="679"/>
      <c r="C2947" s="679"/>
      <c r="D2947" s="679"/>
      <c r="E2947" s="665"/>
      <c r="F2947" s="665"/>
      <c r="S2947" s="660"/>
      <c r="T2947" s="660" t="str">
        <f t="shared" si="271"/>
        <v/>
      </c>
      <c r="U2947" s="660" t="str">
        <f t="shared" si="272"/>
        <v/>
      </c>
      <c r="V2947" s="660" t="str">
        <f t="shared" si="273"/>
        <v/>
      </c>
      <c r="W2947" s="660" t="str">
        <f t="shared" si="274"/>
        <v/>
      </c>
      <c r="X2947" s="660" t="str">
        <f t="shared" si="275"/>
        <v/>
      </c>
      <c r="Y2947" s="660" t="str">
        <f t="shared" si="276"/>
        <v/>
      </c>
    </row>
    <row r="2948" spans="1:25" ht="16" x14ac:dyDescent="0.2">
      <c r="A2948" s="679"/>
      <c r="B2948" s="679"/>
      <c r="C2948" s="679"/>
      <c r="D2948" s="679"/>
      <c r="E2948" s="665"/>
      <c r="F2948" s="665"/>
      <c r="S2948" s="660"/>
      <c r="T2948" s="660" t="str">
        <f t="shared" ref="T2948:T2999" si="277">IF(LEN($A2948)&gt;=2,LEFT($A2948,6),"")</f>
        <v/>
      </c>
      <c r="U2948" s="660" t="str">
        <f t="shared" ref="U2948:U2999" si="278">IF(LEN($A2948)&gt;=2,LEFT($A2948,5),"")</f>
        <v/>
      </c>
      <c r="V2948" s="660" t="str">
        <f t="shared" ref="V2948:V2999" si="279">IF(LEN($A2948)&gt;=2,LEFT($A2948,4),"")</f>
        <v/>
      </c>
      <c r="W2948" s="660" t="str">
        <f t="shared" ref="W2948:W2999" si="280">IF(LEN($A2948)&gt;=2,LEFT($A2948,3),"")</f>
        <v/>
      </c>
      <c r="X2948" s="660" t="str">
        <f t="shared" ref="X2948:X2999" si="281">IF(LEN($A2948)&gt;=2,LEFT($A2948,2),"")</f>
        <v/>
      </c>
      <c r="Y2948" s="660" t="str">
        <f t="shared" ref="Y2948:Y2999" si="282">IF(LEN($A2948)&gt;=2,LEFT($A2948,1),"")</f>
        <v/>
      </c>
    </row>
    <row r="2949" spans="1:25" ht="16" x14ac:dyDescent="0.2">
      <c r="A2949" s="679"/>
      <c r="B2949" s="679"/>
      <c r="C2949" s="679"/>
      <c r="D2949" s="679"/>
      <c r="E2949" s="665"/>
      <c r="F2949" s="665"/>
      <c r="S2949" s="660"/>
      <c r="T2949" s="660" t="str">
        <f t="shared" si="277"/>
        <v/>
      </c>
      <c r="U2949" s="660" t="str">
        <f t="shared" si="278"/>
        <v/>
      </c>
      <c r="V2949" s="660" t="str">
        <f t="shared" si="279"/>
        <v/>
      </c>
      <c r="W2949" s="660" t="str">
        <f t="shared" si="280"/>
        <v/>
      </c>
      <c r="X2949" s="660" t="str">
        <f t="shared" si="281"/>
        <v/>
      </c>
      <c r="Y2949" s="660" t="str">
        <f t="shared" si="282"/>
        <v/>
      </c>
    </row>
    <row r="2950" spans="1:25" ht="16" x14ac:dyDescent="0.2">
      <c r="A2950" s="679"/>
      <c r="B2950" s="679"/>
      <c r="C2950" s="679"/>
      <c r="D2950" s="679"/>
      <c r="E2950" s="665"/>
      <c r="F2950" s="665"/>
      <c r="S2950" s="660"/>
      <c r="T2950" s="660" t="str">
        <f t="shared" si="277"/>
        <v/>
      </c>
      <c r="U2950" s="660" t="str">
        <f t="shared" si="278"/>
        <v/>
      </c>
      <c r="V2950" s="660" t="str">
        <f t="shared" si="279"/>
        <v/>
      </c>
      <c r="W2950" s="660" t="str">
        <f t="shared" si="280"/>
        <v/>
      </c>
      <c r="X2950" s="660" t="str">
        <f t="shared" si="281"/>
        <v/>
      </c>
      <c r="Y2950" s="660" t="str">
        <f t="shared" si="282"/>
        <v/>
      </c>
    </row>
    <row r="2951" spans="1:25" ht="16" x14ac:dyDescent="0.2">
      <c r="A2951" s="679"/>
      <c r="B2951" s="679"/>
      <c r="C2951" s="679"/>
      <c r="D2951" s="679"/>
      <c r="E2951" s="665"/>
      <c r="F2951" s="665"/>
      <c r="S2951" s="660"/>
      <c r="T2951" s="660" t="str">
        <f t="shared" si="277"/>
        <v/>
      </c>
      <c r="U2951" s="660" t="str">
        <f t="shared" si="278"/>
        <v/>
      </c>
      <c r="V2951" s="660" t="str">
        <f t="shared" si="279"/>
        <v/>
      </c>
      <c r="W2951" s="660" t="str">
        <f t="shared" si="280"/>
        <v/>
      </c>
      <c r="X2951" s="660" t="str">
        <f t="shared" si="281"/>
        <v/>
      </c>
      <c r="Y2951" s="660" t="str">
        <f t="shared" si="282"/>
        <v/>
      </c>
    </row>
    <row r="2952" spans="1:25" ht="16" x14ac:dyDescent="0.2">
      <c r="A2952" s="679"/>
      <c r="B2952" s="679"/>
      <c r="C2952" s="679"/>
      <c r="D2952" s="679"/>
      <c r="E2952" s="665"/>
      <c r="F2952" s="665"/>
      <c r="S2952" s="660"/>
      <c r="T2952" s="660" t="str">
        <f t="shared" si="277"/>
        <v/>
      </c>
      <c r="U2952" s="660" t="str">
        <f t="shared" si="278"/>
        <v/>
      </c>
      <c r="V2952" s="660" t="str">
        <f t="shared" si="279"/>
        <v/>
      </c>
      <c r="W2952" s="660" t="str">
        <f t="shared" si="280"/>
        <v/>
      </c>
      <c r="X2952" s="660" t="str">
        <f t="shared" si="281"/>
        <v/>
      </c>
      <c r="Y2952" s="660" t="str">
        <f t="shared" si="282"/>
        <v/>
      </c>
    </row>
    <row r="2953" spans="1:25" ht="16" x14ac:dyDescent="0.2">
      <c r="A2953" s="679"/>
      <c r="B2953" s="679"/>
      <c r="C2953" s="679"/>
      <c r="D2953" s="679"/>
      <c r="E2953" s="665"/>
      <c r="F2953" s="665"/>
      <c r="S2953" s="660"/>
      <c r="T2953" s="660" t="str">
        <f t="shared" si="277"/>
        <v/>
      </c>
      <c r="U2953" s="660" t="str">
        <f t="shared" si="278"/>
        <v/>
      </c>
      <c r="V2953" s="660" t="str">
        <f t="shared" si="279"/>
        <v/>
      </c>
      <c r="W2953" s="660" t="str">
        <f t="shared" si="280"/>
        <v/>
      </c>
      <c r="X2953" s="660" t="str">
        <f t="shared" si="281"/>
        <v/>
      </c>
      <c r="Y2953" s="660" t="str">
        <f t="shared" si="282"/>
        <v/>
      </c>
    </row>
    <row r="2954" spans="1:25" ht="16" x14ac:dyDescent="0.2">
      <c r="A2954" s="679"/>
      <c r="B2954" s="679"/>
      <c r="C2954" s="679"/>
      <c r="D2954" s="679"/>
      <c r="E2954" s="665"/>
      <c r="F2954" s="665"/>
      <c r="S2954" s="660"/>
      <c r="T2954" s="660" t="str">
        <f t="shared" si="277"/>
        <v/>
      </c>
      <c r="U2954" s="660" t="str">
        <f t="shared" si="278"/>
        <v/>
      </c>
      <c r="V2954" s="660" t="str">
        <f t="shared" si="279"/>
        <v/>
      </c>
      <c r="W2954" s="660" t="str">
        <f t="shared" si="280"/>
        <v/>
      </c>
      <c r="X2954" s="660" t="str">
        <f t="shared" si="281"/>
        <v/>
      </c>
      <c r="Y2954" s="660" t="str">
        <f t="shared" si="282"/>
        <v/>
      </c>
    </row>
    <row r="2955" spans="1:25" ht="16" x14ac:dyDescent="0.2">
      <c r="A2955" s="679"/>
      <c r="B2955" s="679"/>
      <c r="C2955" s="679"/>
      <c r="D2955" s="679"/>
      <c r="E2955" s="665"/>
      <c r="F2955" s="665"/>
      <c r="S2955" s="660"/>
      <c r="T2955" s="660" t="str">
        <f t="shared" si="277"/>
        <v/>
      </c>
      <c r="U2955" s="660" t="str">
        <f t="shared" si="278"/>
        <v/>
      </c>
      <c r="V2955" s="660" t="str">
        <f t="shared" si="279"/>
        <v/>
      </c>
      <c r="W2955" s="660" t="str">
        <f t="shared" si="280"/>
        <v/>
      </c>
      <c r="X2955" s="660" t="str">
        <f t="shared" si="281"/>
        <v/>
      </c>
      <c r="Y2955" s="660" t="str">
        <f t="shared" si="282"/>
        <v/>
      </c>
    </row>
    <row r="2956" spans="1:25" ht="16" x14ac:dyDescent="0.2">
      <c r="A2956" s="679"/>
      <c r="B2956" s="679"/>
      <c r="C2956" s="679"/>
      <c r="D2956" s="679"/>
      <c r="E2956" s="665"/>
      <c r="F2956" s="665"/>
      <c r="S2956" s="660"/>
      <c r="T2956" s="660" t="str">
        <f t="shared" si="277"/>
        <v/>
      </c>
      <c r="U2956" s="660" t="str">
        <f t="shared" si="278"/>
        <v/>
      </c>
      <c r="V2956" s="660" t="str">
        <f t="shared" si="279"/>
        <v/>
      </c>
      <c r="W2956" s="660" t="str">
        <f t="shared" si="280"/>
        <v/>
      </c>
      <c r="X2956" s="660" t="str">
        <f t="shared" si="281"/>
        <v/>
      </c>
      <c r="Y2956" s="660" t="str">
        <f t="shared" si="282"/>
        <v/>
      </c>
    </row>
    <row r="2957" spans="1:25" ht="16" x14ac:dyDescent="0.2">
      <c r="A2957" s="679"/>
      <c r="B2957" s="679"/>
      <c r="C2957" s="679"/>
      <c r="D2957" s="679"/>
      <c r="E2957" s="665"/>
      <c r="F2957" s="665"/>
      <c r="S2957" s="660"/>
      <c r="T2957" s="660" t="str">
        <f t="shared" si="277"/>
        <v/>
      </c>
      <c r="U2957" s="660" t="str">
        <f t="shared" si="278"/>
        <v/>
      </c>
      <c r="V2957" s="660" t="str">
        <f t="shared" si="279"/>
        <v/>
      </c>
      <c r="W2957" s="660" t="str">
        <f t="shared" si="280"/>
        <v/>
      </c>
      <c r="X2957" s="660" t="str">
        <f t="shared" si="281"/>
        <v/>
      </c>
      <c r="Y2957" s="660" t="str">
        <f t="shared" si="282"/>
        <v/>
      </c>
    </row>
    <row r="2958" spans="1:25" ht="16" x14ac:dyDescent="0.2">
      <c r="A2958" s="679"/>
      <c r="B2958" s="679"/>
      <c r="C2958" s="679"/>
      <c r="D2958" s="679"/>
      <c r="E2958" s="665"/>
      <c r="F2958" s="665"/>
      <c r="S2958" s="660"/>
      <c r="T2958" s="660" t="str">
        <f t="shared" si="277"/>
        <v/>
      </c>
      <c r="U2958" s="660" t="str">
        <f t="shared" si="278"/>
        <v/>
      </c>
      <c r="V2958" s="660" t="str">
        <f t="shared" si="279"/>
        <v/>
      </c>
      <c r="W2958" s="660" t="str">
        <f t="shared" si="280"/>
        <v/>
      </c>
      <c r="X2958" s="660" t="str">
        <f t="shared" si="281"/>
        <v/>
      </c>
      <c r="Y2958" s="660" t="str">
        <f t="shared" si="282"/>
        <v/>
      </c>
    </row>
    <row r="2959" spans="1:25" ht="16" x14ac:dyDescent="0.2">
      <c r="A2959" s="679"/>
      <c r="B2959" s="679"/>
      <c r="C2959" s="679"/>
      <c r="D2959" s="679"/>
      <c r="E2959" s="665"/>
      <c r="F2959" s="665"/>
      <c r="S2959" s="660"/>
      <c r="T2959" s="660" t="str">
        <f t="shared" si="277"/>
        <v/>
      </c>
      <c r="U2959" s="660" t="str">
        <f t="shared" si="278"/>
        <v/>
      </c>
      <c r="V2959" s="660" t="str">
        <f t="shared" si="279"/>
        <v/>
      </c>
      <c r="W2959" s="660" t="str">
        <f t="shared" si="280"/>
        <v/>
      </c>
      <c r="X2959" s="660" t="str">
        <f t="shared" si="281"/>
        <v/>
      </c>
      <c r="Y2959" s="660" t="str">
        <f t="shared" si="282"/>
        <v/>
      </c>
    </row>
    <row r="2960" spans="1:25" ht="16" x14ac:dyDescent="0.2">
      <c r="A2960" s="679"/>
      <c r="B2960" s="679"/>
      <c r="C2960" s="679"/>
      <c r="D2960" s="679"/>
      <c r="E2960" s="665"/>
      <c r="F2960" s="665"/>
      <c r="S2960" s="660"/>
      <c r="T2960" s="660" t="str">
        <f t="shared" si="277"/>
        <v/>
      </c>
      <c r="U2960" s="660" t="str">
        <f t="shared" si="278"/>
        <v/>
      </c>
      <c r="V2960" s="660" t="str">
        <f t="shared" si="279"/>
        <v/>
      </c>
      <c r="W2960" s="660" t="str">
        <f t="shared" si="280"/>
        <v/>
      </c>
      <c r="X2960" s="660" t="str">
        <f t="shared" si="281"/>
        <v/>
      </c>
      <c r="Y2960" s="660" t="str">
        <f t="shared" si="282"/>
        <v/>
      </c>
    </row>
    <row r="2961" spans="1:25" ht="16" x14ac:dyDescent="0.2">
      <c r="A2961" s="679"/>
      <c r="B2961" s="679"/>
      <c r="C2961" s="679"/>
      <c r="D2961" s="679"/>
      <c r="E2961" s="665"/>
      <c r="F2961" s="665"/>
      <c r="S2961" s="660"/>
      <c r="T2961" s="660" t="str">
        <f t="shared" si="277"/>
        <v/>
      </c>
      <c r="U2961" s="660" t="str">
        <f t="shared" si="278"/>
        <v/>
      </c>
      <c r="V2961" s="660" t="str">
        <f t="shared" si="279"/>
        <v/>
      </c>
      <c r="W2961" s="660" t="str">
        <f t="shared" si="280"/>
        <v/>
      </c>
      <c r="X2961" s="660" t="str">
        <f t="shared" si="281"/>
        <v/>
      </c>
      <c r="Y2961" s="660" t="str">
        <f t="shared" si="282"/>
        <v/>
      </c>
    </row>
    <row r="2962" spans="1:25" ht="16" x14ac:dyDescent="0.2">
      <c r="A2962" s="679"/>
      <c r="B2962" s="679"/>
      <c r="C2962" s="679"/>
      <c r="D2962" s="679"/>
      <c r="E2962" s="665"/>
      <c r="F2962" s="665"/>
      <c r="S2962" s="660"/>
      <c r="T2962" s="660" t="str">
        <f t="shared" si="277"/>
        <v/>
      </c>
      <c r="U2962" s="660" t="str">
        <f t="shared" si="278"/>
        <v/>
      </c>
      <c r="V2962" s="660" t="str">
        <f t="shared" si="279"/>
        <v/>
      </c>
      <c r="W2962" s="660" t="str">
        <f t="shared" si="280"/>
        <v/>
      </c>
      <c r="X2962" s="660" t="str">
        <f t="shared" si="281"/>
        <v/>
      </c>
      <c r="Y2962" s="660" t="str">
        <f t="shared" si="282"/>
        <v/>
      </c>
    </row>
    <row r="2963" spans="1:25" ht="16" x14ac:dyDescent="0.2">
      <c r="A2963" s="679"/>
      <c r="B2963" s="679"/>
      <c r="C2963" s="679"/>
      <c r="D2963" s="679"/>
      <c r="E2963" s="665"/>
      <c r="F2963" s="665"/>
      <c r="S2963" s="660"/>
      <c r="T2963" s="660" t="str">
        <f t="shared" si="277"/>
        <v/>
      </c>
      <c r="U2963" s="660" t="str">
        <f t="shared" si="278"/>
        <v/>
      </c>
      <c r="V2963" s="660" t="str">
        <f t="shared" si="279"/>
        <v/>
      </c>
      <c r="W2963" s="660" t="str">
        <f t="shared" si="280"/>
        <v/>
      </c>
      <c r="X2963" s="660" t="str">
        <f t="shared" si="281"/>
        <v/>
      </c>
      <c r="Y2963" s="660" t="str">
        <f t="shared" si="282"/>
        <v/>
      </c>
    </row>
    <row r="2964" spans="1:25" ht="16" x14ac:dyDescent="0.2">
      <c r="A2964" s="679"/>
      <c r="B2964" s="679"/>
      <c r="C2964" s="679"/>
      <c r="D2964" s="679"/>
      <c r="E2964" s="665"/>
      <c r="F2964" s="665"/>
      <c r="S2964" s="660"/>
      <c r="T2964" s="660" t="str">
        <f t="shared" si="277"/>
        <v/>
      </c>
      <c r="U2964" s="660" t="str">
        <f t="shared" si="278"/>
        <v/>
      </c>
      <c r="V2964" s="660" t="str">
        <f t="shared" si="279"/>
        <v/>
      </c>
      <c r="W2964" s="660" t="str">
        <f t="shared" si="280"/>
        <v/>
      </c>
      <c r="X2964" s="660" t="str">
        <f t="shared" si="281"/>
        <v/>
      </c>
      <c r="Y2964" s="660" t="str">
        <f t="shared" si="282"/>
        <v/>
      </c>
    </row>
    <row r="2965" spans="1:25" ht="16" x14ac:dyDescent="0.2">
      <c r="A2965" s="679"/>
      <c r="B2965" s="679"/>
      <c r="C2965" s="679"/>
      <c r="D2965" s="679"/>
      <c r="E2965" s="665"/>
      <c r="F2965" s="665"/>
      <c r="S2965" s="660"/>
      <c r="T2965" s="660" t="str">
        <f t="shared" si="277"/>
        <v/>
      </c>
      <c r="U2965" s="660" t="str">
        <f t="shared" si="278"/>
        <v/>
      </c>
      <c r="V2965" s="660" t="str">
        <f t="shared" si="279"/>
        <v/>
      </c>
      <c r="W2965" s="660" t="str">
        <f t="shared" si="280"/>
        <v/>
      </c>
      <c r="X2965" s="660" t="str">
        <f t="shared" si="281"/>
        <v/>
      </c>
      <c r="Y2965" s="660" t="str">
        <f t="shared" si="282"/>
        <v/>
      </c>
    </row>
    <row r="2966" spans="1:25" ht="16" x14ac:dyDescent="0.2">
      <c r="A2966" s="679"/>
      <c r="B2966" s="679"/>
      <c r="C2966" s="679"/>
      <c r="D2966" s="679"/>
      <c r="E2966" s="665"/>
      <c r="F2966" s="665"/>
      <c r="S2966" s="660"/>
      <c r="T2966" s="660" t="str">
        <f t="shared" si="277"/>
        <v/>
      </c>
      <c r="U2966" s="660" t="str">
        <f t="shared" si="278"/>
        <v/>
      </c>
      <c r="V2966" s="660" t="str">
        <f t="shared" si="279"/>
        <v/>
      </c>
      <c r="W2966" s="660" t="str">
        <f t="shared" si="280"/>
        <v/>
      </c>
      <c r="X2966" s="660" t="str">
        <f t="shared" si="281"/>
        <v/>
      </c>
      <c r="Y2966" s="660" t="str">
        <f t="shared" si="282"/>
        <v/>
      </c>
    </row>
    <row r="2967" spans="1:25" ht="16" x14ac:dyDescent="0.2">
      <c r="A2967" s="679"/>
      <c r="B2967" s="679"/>
      <c r="C2967" s="679"/>
      <c r="D2967" s="679"/>
      <c r="E2967" s="665"/>
      <c r="F2967" s="665"/>
      <c r="S2967" s="660"/>
      <c r="T2967" s="660" t="str">
        <f t="shared" si="277"/>
        <v/>
      </c>
      <c r="U2967" s="660" t="str">
        <f t="shared" si="278"/>
        <v/>
      </c>
      <c r="V2967" s="660" t="str">
        <f t="shared" si="279"/>
        <v/>
      </c>
      <c r="W2967" s="660" t="str">
        <f t="shared" si="280"/>
        <v/>
      </c>
      <c r="X2967" s="660" t="str">
        <f t="shared" si="281"/>
        <v/>
      </c>
      <c r="Y2967" s="660" t="str">
        <f t="shared" si="282"/>
        <v/>
      </c>
    </row>
    <row r="2968" spans="1:25" ht="16" x14ac:dyDescent="0.2">
      <c r="A2968" s="679"/>
      <c r="B2968" s="679"/>
      <c r="C2968" s="679"/>
      <c r="D2968" s="679"/>
      <c r="E2968" s="665"/>
      <c r="F2968" s="665"/>
      <c r="S2968" s="660"/>
      <c r="T2968" s="660" t="str">
        <f t="shared" si="277"/>
        <v/>
      </c>
      <c r="U2968" s="660" t="str">
        <f t="shared" si="278"/>
        <v/>
      </c>
      <c r="V2968" s="660" t="str">
        <f t="shared" si="279"/>
        <v/>
      </c>
      <c r="W2968" s="660" t="str">
        <f t="shared" si="280"/>
        <v/>
      </c>
      <c r="X2968" s="660" t="str">
        <f t="shared" si="281"/>
        <v/>
      </c>
      <c r="Y2968" s="660" t="str">
        <f t="shared" si="282"/>
        <v/>
      </c>
    </row>
    <row r="2969" spans="1:25" ht="16" x14ac:dyDescent="0.2">
      <c r="A2969" s="679"/>
      <c r="B2969" s="679"/>
      <c r="C2969" s="679"/>
      <c r="D2969" s="679"/>
      <c r="E2969" s="665"/>
      <c r="F2969" s="665"/>
      <c r="S2969" s="660"/>
      <c r="T2969" s="660" t="str">
        <f t="shared" si="277"/>
        <v/>
      </c>
      <c r="U2969" s="660" t="str">
        <f t="shared" si="278"/>
        <v/>
      </c>
      <c r="V2969" s="660" t="str">
        <f t="shared" si="279"/>
        <v/>
      </c>
      <c r="W2969" s="660" t="str">
        <f t="shared" si="280"/>
        <v/>
      </c>
      <c r="X2969" s="660" t="str">
        <f t="shared" si="281"/>
        <v/>
      </c>
      <c r="Y2969" s="660" t="str">
        <f t="shared" si="282"/>
        <v/>
      </c>
    </row>
    <row r="2970" spans="1:25" ht="16" x14ac:dyDescent="0.2">
      <c r="A2970" s="679"/>
      <c r="B2970" s="679"/>
      <c r="C2970" s="679"/>
      <c r="D2970" s="679"/>
      <c r="E2970" s="665"/>
      <c r="F2970" s="665"/>
      <c r="S2970" s="660"/>
      <c r="T2970" s="660" t="str">
        <f t="shared" si="277"/>
        <v/>
      </c>
      <c r="U2970" s="660" t="str">
        <f t="shared" si="278"/>
        <v/>
      </c>
      <c r="V2970" s="660" t="str">
        <f t="shared" si="279"/>
        <v/>
      </c>
      <c r="W2970" s="660" t="str">
        <f t="shared" si="280"/>
        <v/>
      </c>
      <c r="X2970" s="660" t="str">
        <f t="shared" si="281"/>
        <v/>
      </c>
      <c r="Y2970" s="660" t="str">
        <f t="shared" si="282"/>
        <v/>
      </c>
    </row>
    <row r="2971" spans="1:25" ht="16" x14ac:dyDescent="0.2">
      <c r="A2971" s="679"/>
      <c r="B2971" s="679"/>
      <c r="C2971" s="679"/>
      <c r="D2971" s="679"/>
      <c r="E2971" s="665"/>
      <c r="F2971" s="665"/>
      <c r="S2971" s="660"/>
      <c r="T2971" s="660" t="str">
        <f t="shared" si="277"/>
        <v/>
      </c>
      <c r="U2971" s="660" t="str">
        <f t="shared" si="278"/>
        <v/>
      </c>
      <c r="V2971" s="660" t="str">
        <f t="shared" si="279"/>
        <v/>
      </c>
      <c r="W2971" s="660" t="str">
        <f t="shared" si="280"/>
        <v/>
      </c>
      <c r="X2971" s="660" t="str">
        <f t="shared" si="281"/>
        <v/>
      </c>
      <c r="Y2971" s="660" t="str">
        <f t="shared" si="282"/>
        <v/>
      </c>
    </row>
    <row r="2972" spans="1:25" ht="16" x14ac:dyDescent="0.2">
      <c r="A2972" s="679"/>
      <c r="B2972" s="679"/>
      <c r="C2972" s="679"/>
      <c r="D2972" s="679"/>
      <c r="E2972" s="665"/>
      <c r="F2972" s="665"/>
      <c r="S2972" s="660"/>
      <c r="T2972" s="660" t="str">
        <f t="shared" si="277"/>
        <v/>
      </c>
      <c r="U2972" s="660" t="str">
        <f t="shared" si="278"/>
        <v/>
      </c>
      <c r="V2972" s="660" t="str">
        <f t="shared" si="279"/>
        <v/>
      </c>
      <c r="W2972" s="660" t="str">
        <f t="shared" si="280"/>
        <v/>
      </c>
      <c r="X2972" s="660" t="str">
        <f t="shared" si="281"/>
        <v/>
      </c>
      <c r="Y2972" s="660" t="str">
        <f t="shared" si="282"/>
        <v/>
      </c>
    </row>
    <row r="2973" spans="1:25" ht="16" x14ac:dyDescent="0.2">
      <c r="A2973" s="679"/>
      <c r="B2973" s="679"/>
      <c r="C2973" s="679"/>
      <c r="D2973" s="679"/>
      <c r="E2973" s="665"/>
      <c r="F2973" s="665"/>
      <c r="S2973" s="660"/>
      <c r="T2973" s="660" t="str">
        <f t="shared" si="277"/>
        <v/>
      </c>
      <c r="U2973" s="660" t="str">
        <f t="shared" si="278"/>
        <v/>
      </c>
      <c r="V2973" s="660" t="str">
        <f t="shared" si="279"/>
        <v/>
      </c>
      <c r="W2973" s="660" t="str">
        <f t="shared" si="280"/>
        <v/>
      </c>
      <c r="X2973" s="660" t="str">
        <f t="shared" si="281"/>
        <v/>
      </c>
      <c r="Y2973" s="660" t="str">
        <f t="shared" si="282"/>
        <v/>
      </c>
    </row>
    <row r="2974" spans="1:25" ht="16" x14ac:dyDescent="0.2">
      <c r="A2974" s="679"/>
      <c r="B2974" s="679"/>
      <c r="C2974" s="679"/>
      <c r="D2974" s="679"/>
      <c r="E2974" s="665"/>
      <c r="F2974" s="665"/>
      <c r="S2974" s="660"/>
      <c r="T2974" s="660" t="str">
        <f t="shared" si="277"/>
        <v/>
      </c>
      <c r="U2974" s="660" t="str">
        <f t="shared" si="278"/>
        <v/>
      </c>
      <c r="V2974" s="660" t="str">
        <f t="shared" si="279"/>
        <v/>
      </c>
      <c r="W2974" s="660" t="str">
        <f t="shared" si="280"/>
        <v/>
      </c>
      <c r="X2974" s="660" t="str">
        <f t="shared" si="281"/>
        <v/>
      </c>
      <c r="Y2974" s="660" t="str">
        <f t="shared" si="282"/>
        <v/>
      </c>
    </row>
    <row r="2975" spans="1:25" ht="16" x14ac:dyDescent="0.2">
      <c r="A2975" s="679"/>
      <c r="B2975" s="679"/>
      <c r="C2975" s="679"/>
      <c r="D2975" s="679"/>
      <c r="E2975" s="665"/>
      <c r="F2975" s="665"/>
      <c r="S2975" s="660"/>
      <c r="T2975" s="660" t="str">
        <f t="shared" si="277"/>
        <v/>
      </c>
      <c r="U2975" s="660" t="str">
        <f t="shared" si="278"/>
        <v/>
      </c>
      <c r="V2975" s="660" t="str">
        <f t="shared" si="279"/>
        <v/>
      </c>
      <c r="W2975" s="660" t="str">
        <f t="shared" si="280"/>
        <v/>
      </c>
      <c r="X2975" s="660" t="str">
        <f t="shared" si="281"/>
        <v/>
      </c>
      <c r="Y2975" s="660" t="str">
        <f t="shared" si="282"/>
        <v/>
      </c>
    </row>
    <row r="2976" spans="1:25" ht="16" x14ac:dyDescent="0.2">
      <c r="A2976" s="679"/>
      <c r="B2976" s="679"/>
      <c r="C2976" s="679"/>
      <c r="D2976" s="679"/>
      <c r="E2976" s="665"/>
      <c r="F2976" s="665"/>
      <c r="S2976" s="660"/>
      <c r="T2976" s="660" t="str">
        <f t="shared" si="277"/>
        <v/>
      </c>
      <c r="U2976" s="660" t="str">
        <f t="shared" si="278"/>
        <v/>
      </c>
      <c r="V2976" s="660" t="str">
        <f t="shared" si="279"/>
        <v/>
      </c>
      <c r="W2976" s="660" t="str">
        <f t="shared" si="280"/>
        <v/>
      </c>
      <c r="X2976" s="660" t="str">
        <f t="shared" si="281"/>
        <v/>
      </c>
      <c r="Y2976" s="660" t="str">
        <f t="shared" si="282"/>
        <v/>
      </c>
    </row>
    <row r="2977" spans="1:25" ht="16" x14ac:dyDescent="0.2">
      <c r="A2977" s="679"/>
      <c r="B2977" s="679"/>
      <c r="C2977" s="679"/>
      <c r="D2977" s="679"/>
      <c r="E2977" s="665"/>
      <c r="F2977" s="665"/>
      <c r="S2977" s="660"/>
      <c r="T2977" s="660" t="str">
        <f t="shared" si="277"/>
        <v/>
      </c>
      <c r="U2977" s="660" t="str">
        <f t="shared" si="278"/>
        <v/>
      </c>
      <c r="V2977" s="660" t="str">
        <f t="shared" si="279"/>
        <v/>
      </c>
      <c r="W2977" s="660" t="str">
        <f t="shared" si="280"/>
        <v/>
      </c>
      <c r="X2977" s="660" t="str">
        <f t="shared" si="281"/>
        <v/>
      </c>
      <c r="Y2977" s="660" t="str">
        <f t="shared" si="282"/>
        <v/>
      </c>
    </row>
    <row r="2978" spans="1:25" ht="16" x14ac:dyDescent="0.2">
      <c r="A2978" s="679"/>
      <c r="B2978" s="679"/>
      <c r="C2978" s="679"/>
      <c r="D2978" s="679"/>
      <c r="E2978" s="665"/>
      <c r="F2978" s="665"/>
      <c r="S2978" s="660"/>
      <c r="T2978" s="660" t="str">
        <f t="shared" si="277"/>
        <v/>
      </c>
      <c r="U2978" s="660" t="str">
        <f t="shared" si="278"/>
        <v/>
      </c>
      <c r="V2978" s="660" t="str">
        <f t="shared" si="279"/>
        <v/>
      </c>
      <c r="W2978" s="660" t="str">
        <f t="shared" si="280"/>
        <v/>
      </c>
      <c r="X2978" s="660" t="str">
        <f t="shared" si="281"/>
        <v/>
      </c>
      <c r="Y2978" s="660" t="str">
        <f t="shared" si="282"/>
        <v/>
      </c>
    </row>
    <row r="2979" spans="1:25" ht="16" x14ac:dyDescent="0.2">
      <c r="A2979" s="679"/>
      <c r="B2979" s="679"/>
      <c r="C2979" s="679"/>
      <c r="D2979" s="679"/>
      <c r="E2979" s="665"/>
      <c r="F2979" s="665"/>
      <c r="S2979" s="660"/>
      <c r="T2979" s="660" t="str">
        <f t="shared" si="277"/>
        <v/>
      </c>
      <c r="U2979" s="660" t="str">
        <f t="shared" si="278"/>
        <v/>
      </c>
      <c r="V2979" s="660" t="str">
        <f t="shared" si="279"/>
        <v/>
      </c>
      <c r="W2979" s="660" t="str">
        <f t="shared" si="280"/>
        <v/>
      </c>
      <c r="X2979" s="660" t="str">
        <f t="shared" si="281"/>
        <v/>
      </c>
      <c r="Y2979" s="660" t="str">
        <f t="shared" si="282"/>
        <v/>
      </c>
    </row>
    <row r="2980" spans="1:25" ht="16" x14ac:dyDescent="0.2">
      <c r="A2980" s="679"/>
      <c r="B2980" s="679"/>
      <c r="C2980" s="679"/>
      <c r="D2980" s="679"/>
      <c r="E2980" s="665"/>
      <c r="F2980" s="665"/>
      <c r="S2980" s="660"/>
      <c r="T2980" s="660" t="str">
        <f t="shared" si="277"/>
        <v/>
      </c>
      <c r="U2980" s="660" t="str">
        <f t="shared" si="278"/>
        <v/>
      </c>
      <c r="V2980" s="660" t="str">
        <f t="shared" si="279"/>
        <v/>
      </c>
      <c r="W2980" s="660" t="str">
        <f t="shared" si="280"/>
        <v/>
      </c>
      <c r="X2980" s="660" t="str">
        <f t="shared" si="281"/>
        <v/>
      </c>
      <c r="Y2980" s="660" t="str">
        <f t="shared" si="282"/>
        <v/>
      </c>
    </row>
    <row r="2981" spans="1:25" ht="16" x14ac:dyDescent="0.2">
      <c r="A2981" s="679"/>
      <c r="B2981" s="679"/>
      <c r="C2981" s="679"/>
      <c r="D2981" s="679"/>
      <c r="E2981" s="665"/>
      <c r="F2981" s="665"/>
      <c r="S2981" s="660"/>
      <c r="T2981" s="660" t="str">
        <f t="shared" si="277"/>
        <v/>
      </c>
      <c r="U2981" s="660" t="str">
        <f t="shared" si="278"/>
        <v/>
      </c>
      <c r="V2981" s="660" t="str">
        <f t="shared" si="279"/>
        <v/>
      </c>
      <c r="W2981" s="660" t="str">
        <f t="shared" si="280"/>
        <v/>
      </c>
      <c r="X2981" s="660" t="str">
        <f t="shared" si="281"/>
        <v/>
      </c>
      <c r="Y2981" s="660" t="str">
        <f t="shared" si="282"/>
        <v/>
      </c>
    </row>
    <row r="2982" spans="1:25" ht="16" x14ac:dyDescent="0.2">
      <c r="A2982" s="679"/>
      <c r="B2982" s="679"/>
      <c r="C2982" s="679"/>
      <c r="D2982" s="679"/>
      <c r="E2982" s="665"/>
      <c r="F2982" s="665"/>
      <c r="S2982" s="660"/>
      <c r="T2982" s="660" t="str">
        <f t="shared" si="277"/>
        <v/>
      </c>
      <c r="U2982" s="660" t="str">
        <f t="shared" si="278"/>
        <v/>
      </c>
      <c r="V2982" s="660" t="str">
        <f t="shared" si="279"/>
        <v/>
      </c>
      <c r="W2982" s="660" t="str">
        <f t="shared" si="280"/>
        <v/>
      </c>
      <c r="X2982" s="660" t="str">
        <f t="shared" si="281"/>
        <v/>
      </c>
      <c r="Y2982" s="660" t="str">
        <f t="shared" si="282"/>
        <v/>
      </c>
    </row>
    <row r="2983" spans="1:25" ht="16" x14ac:dyDescent="0.2">
      <c r="A2983" s="679"/>
      <c r="B2983" s="679"/>
      <c r="C2983" s="679"/>
      <c r="D2983" s="679"/>
      <c r="E2983" s="665"/>
      <c r="F2983" s="665"/>
      <c r="S2983" s="660"/>
      <c r="T2983" s="660" t="str">
        <f t="shared" si="277"/>
        <v/>
      </c>
      <c r="U2983" s="660" t="str">
        <f t="shared" si="278"/>
        <v/>
      </c>
      <c r="V2983" s="660" t="str">
        <f t="shared" si="279"/>
        <v/>
      </c>
      <c r="W2983" s="660" t="str">
        <f t="shared" si="280"/>
        <v/>
      </c>
      <c r="X2983" s="660" t="str">
        <f t="shared" si="281"/>
        <v/>
      </c>
      <c r="Y2983" s="660" t="str">
        <f t="shared" si="282"/>
        <v/>
      </c>
    </row>
    <row r="2984" spans="1:25" ht="16" x14ac:dyDescent="0.2">
      <c r="A2984" s="679"/>
      <c r="B2984" s="679"/>
      <c r="C2984" s="679"/>
      <c r="D2984" s="679"/>
      <c r="E2984" s="665"/>
      <c r="F2984" s="665"/>
      <c r="S2984" s="660"/>
      <c r="T2984" s="660" t="str">
        <f t="shared" si="277"/>
        <v/>
      </c>
      <c r="U2984" s="660" t="str">
        <f t="shared" si="278"/>
        <v/>
      </c>
      <c r="V2984" s="660" t="str">
        <f t="shared" si="279"/>
        <v/>
      </c>
      <c r="W2984" s="660" t="str">
        <f t="shared" si="280"/>
        <v/>
      </c>
      <c r="X2984" s="660" t="str">
        <f t="shared" si="281"/>
        <v/>
      </c>
      <c r="Y2984" s="660" t="str">
        <f t="shared" si="282"/>
        <v/>
      </c>
    </row>
    <row r="2985" spans="1:25" ht="16" x14ac:dyDescent="0.2">
      <c r="A2985" s="679"/>
      <c r="B2985" s="679"/>
      <c r="C2985" s="679"/>
      <c r="D2985" s="679"/>
      <c r="E2985" s="665"/>
      <c r="F2985" s="665"/>
      <c r="S2985" s="660"/>
      <c r="T2985" s="660" t="str">
        <f t="shared" si="277"/>
        <v/>
      </c>
      <c r="U2985" s="660" t="str">
        <f t="shared" si="278"/>
        <v/>
      </c>
      <c r="V2985" s="660" t="str">
        <f t="shared" si="279"/>
        <v/>
      </c>
      <c r="W2985" s="660" t="str">
        <f t="shared" si="280"/>
        <v/>
      </c>
      <c r="X2985" s="660" t="str">
        <f t="shared" si="281"/>
        <v/>
      </c>
      <c r="Y2985" s="660" t="str">
        <f t="shared" si="282"/>
        <v/>
      </c>
    </row>
    <row r="2986" spans="1:25" ht="16" x14ac:dyDescent="0.2">
      <c r="A2986" s="679"/>
      <c r="B2986" s="679"/>
      <c r="C2986" s="679"/>
      <c r="D2986" s="679"/>
      <c r="E2986" s="665"/>
      <c r="F2986" s="665"/>
      <c r="S2986" s="660"/>
      <c r="T2986" s="660" t="str">
        <f t="shared" si="277"/>
        <v/>
      </c>
      <c r="U2986" s="660" t="str">
        <f t="shared" si="278"/>
        <v/>
      </c>
      <c r="V2986" s="660" t="str">
        <f t="shared" si="279"/>
        <v/>
      </c>
      <c r="W2986" s="660" t="str">
        <f t="shared" si="280"/>
        <v/>
      </c>
      <c r="X2986" s="660" t="str">
        <f t="shared" si="281"/>
        <v/>
      </c>
      <c r="Y2986" s="660" t="str">
        <f t="shared" si="282"/>
        <v/>
      </c>
    </row>
    <row r="2987" spans="1:25" ht="16" x14ac:dyDescent="0.2">
      <c r="A2987" s="679"/>
      <c r="B2987" s="679"/>
      <c r="C2987" s="679"/>
      <c r="D2987" s="679"/>
      <c r="E2987" s="665"/>
      <c r="F2987" s="665"/>
      <c r="S2987" s="660"/>
      <c r="T2987" s="660" t="str">
        <f t="shared" si="277"/>
        <v/>
      </c>
      <c r="U2987" s="660" t="str">
        <f t="shared" si="278"/>
        <v/>
      </c>
      <c r="V2987" s="660" t="str">
        <f t="shared" si="279"/>
        <v/>
      </c>
      <c r="W2987" s="660" t="str">
        <f t="shared" si="280"/>
        <v/>
      </c>
      <c r="X2987" s="660" t="str">
        <f t="shared" si="281"/>
        <v/>
      </c>
      <c r="Y2987" s="660" t="str">
        <f t="shared" si="282"/>
        <v/>
      </c>
    </row>
    <row r="2988" spans="1:25" ht="16" x14ac:dyDescent="0.2">
      <c r="A2988" s="679"/>
      <c r="B2988" s="679"/>
      <c r="C2988" s="679"/>
      <c r="D2988" s="679"/>
      <c r="E2988" s="665"/>
      <c r="F2988" s="665"/>
      <c r="S2988" s="660"/>
      <c r="T2988" s="660" t="str">
        <f t="shared" si="277"/>
        <v/>
      </c>
      <c r="U2988" s="660" t="str">
        <f t="shared" si="278"/>
        <v/>
      </c>
      <c r="V2988" s="660" t="str">
        <f t="shared" si="279"/>
        <v/>
      </c>
      <c r="W2988" s="660" t="str">
        <f t="shared" si="280"/>
        <v/>
      </c>
      <c r="X2988" s="660" t="str">
        <f t="shared" si="281"/>
        <v/>
      </c>
      <c r="Y2988" s="660" t="str">
        <f t="shared" si="282"/>
        <v/>
      </c>
    </row>
    <row r="2989" spans="1:25" ht="16" x14ac:dyDescent="0.2">
      <c r="A2989" s="679"/>
      <c r="B2989" s="679"/>
      <c r="C2989" s="679"/>
      <c r="D2989" s="679"/>
      <c r="E2989" s="665"/>
      <c r="F2989" s="665"/>
      <c r="S2989" s="660"/>
      <c r="T2989" s="660" t="str">
        <f t="shared" si="277"/>
        <v/>
      </c>
      <c r="U2989" s="660" t="str">
        <f t="shared" si="278"/>
        <v/>
      </c>
      <c r="V2989" s="660" t="str">
        <f t="shared" si="279"/>
        <v/>
      </c>
      <c r="W2989" s="660" t="str">
        <f t="shared" si="280"/>
        <v/>
      </c>
      <c r="X2989" s="660" t="str">
        <f t="shared" si="281"/>
        <v/>
      </c>
      <c r="Y2989" s="660" t="str">
        <f t="shared" si="282"/>
        <v/>
      </c>
    </row>
    <row r="2990" spans="1:25" ht="16" x14ac:dyDescent="0.2">
      <c r="A2990" s="679"/>
      <c r="B2990" s="679"/>
      <c r="C2990" s="679"/>
      <c r="D2990" s="679"/>
      <c r="E2990" s="665"/>
      <c r="F2990" s="665"/>
      <c r="S2990" s="660"/>
      <c r="T2990" s="660" t="str">
        <f t="shared" si="277"/>
        <v/>
      </c>
      <c r="U2990" s="660" t="str">
        <f t="shared" si="278"/>
        <v/>
      </c>
      <c r="V2990" s="660" t="str">
        <f t="shared" si="279"/>
        <v/>
      </c>
      <c r="W2990" s="660" t="str">
        <f t="shared" si="280"/>
        <v/>
      </c>
      <c r="X2990" s="660" t="str">
        <f t="shared" si="281"/>
        <v/>
      </c>
      <c r="Y2990" s="660" t="str">
        <f t="shared" si="282"/>
        <v/>
      </c>
    </row>
    <row r="2991" spans="1:25" ht="16" x14ac:dyDescent="0.2">
      <c r="A2991" s="679"/>
      <c r="B2991" s="679"/>
      <c r="C2991" s="679"/>
      <c r="D2991" s="679"/>
      <c r="E2991" s="665"/>
      <c r="F2991" s="665"/>
      <c r="S2991" s="660"/>
      <c r="T2991" s="660" t="str">
        <f t="shared" si="277"/>
        <v/>
      </c>
      <c r="U2991" s="660" t="str">
        <f t="shared" si="278"/>
        <v/>
      </c>
      <c r="V2991" s="660" t="str">
        <f t="shared" si="279"/>
        <v/>
      </c>
      <c r="W2991" s="660" t="str">
        <f t="shared" si="280"/>
        <v/>
      </c>
      <c r="X2991" s="660" t="str">
        <f t="shared" si="281"/>
        <v/>
      </c>
      <c r="Y2991" s="660" t="str">
        <f t="shared" si="282"/>
        <v/>
      </c>
    </row>
    <row r="2992" spans="1:25" ht="16" x14ac:dyDescent="0.2">
      <c r="A2992" s="679"/>
      <c r="B2992" s="679"/>
      <c r="C2992" s="679"/>
      <c r="D2992" s="679"/>
      <c r="E2992" s="665"/>
      <c r="F2992" s="665"/>
      <c r="S2992" s="660"/>
      <c r="T2992" s="660" t="str">
        <f t="shared" si="277"/>
        <v/>
      </c>
      <c r="U2992" s="660" t="str">
        <f t="shared" si="278"/>
        <v/>
      </c>
      <c r="V2992" s="660" t="str">
        <f t="shared" si="279"/>
        <v/>
      </c>
      <c r="W2992" s="660" t="str">
        <f t="shared" si="280"/>
        <v/>
      </c>
      <c r="X2992" s="660" t="str">
        <f t="shared" si="281"/>
        <v/>
      </c>
      <c r="Y2992" s="660" t="str">
        <f t="shared" si="282"/>
        <v/>
      </c>
    </row>
    <row r="2993" spans="1:25" ht="16" x14ac:dyDescent="0.2">
      <c r="A2993" s="679"/>
      <c r="B2993" s="679"/>
      <c r="C2993" s="679"/>
      <c r="D2993" s="679"/>
      <c r="E2993" s="665"/>
      <c r="F2993" s="665"/>
      <c r="S2993" s="660"/>
      <c r="T2993" s="660" t="str">
        <f t="shared" si="277"/>
        <v/>
      </c>
      <c r="U2993" s="660" t="str">
        <f t="shared" si="278"/>
        <v/>
      </c>
      <c r="V2993" s="660" t="str">
        <f t="shared" si="279"/>
        <v/>
      </c>
      <c r="W2993" s="660" t="str">
        <f t="shared" si="280"/>
        <v/>
      </c>
      <c r="X2993" s="660" t="str">
        <f t="shared" si="281"/>
        <v/>
      </c>
      <c r="Y2993" s="660" t="str">
        <f t="shared" si="282"/>
        <v/>
      </c>
    </row>
    <row r="2994" spans="1:25" ht="16" x14ac:dyDescent="0.2">
      <c r="A2994" s="679"/>
      <c r="B2994" s="679"/>
      <c r="C2994" s="679"/>
      <c r="D2994" s="679"/>
      <c r="E2994" s="665"/>
      <c r="F2994" s="665"/>
      <c r="S2994" s="660"/>
      <c r="T2994" s="660" t="str">
        <f t="shared" si="277"/>
        <v/>
      </c>
      <c r="U2994" s="660" t="str">
        <f t="shared" si="278"/>
        <v/>
      </c>
      <c r="V2994" s="660" t="str">
        <f t="shared" si="279"/>
        <v/>
      </c>
      <c r="W2994" s="660" t="str">
        <f t="shared" si="280"/>
        <v/>
      </c>
      <c r="X2994" s="660" t="str">
        <f t="shared" si="281"/>
        <v/>
      </c>
      <c r="Y2994" s="660" t="str">
        <f t="shared" si="282"/>
        <v/>
      </c>
    </row>
    <row r="2995" spans="1:25" ht="16" x14ac:dyDescent="0.2">
      <c r="A2995" s="679"/>
      <c r="B2995" s="679"/>
      <c r="C2995" s="679"/>
      <c r="D2995" s="679"/>
      <c r="E2995" s="665"/>
      <c r="F2995" s="665"/>
      <c r="S2995" s="660"/>
      <c r="T2995" s="660" t="str">
        <f t="shared" si="277"/>
        <v/>
      </c>
      <c r="U2995" s="660" t="str">
        <f t="shared" si="278"/>
        <v/>
      </c>
      <c r="V2995" s="660" t="str">
        <f t="shared" si="279"/>
        <v/>
      </c>
      <c r="W2995" s="660" t="str">
        <f t="shared" si="280"/>
        <v/>
      </c>
      <c r="X2995" s="660" t="str">
        <f t="shared" si="281"/>
        <v/>
      </c>
      <c r="Y2995" s="660" t="str">
        <f t="shared" si="282"/>
        <v/>
      </c>
    </row>
    <row r="2996" spans="1:25" ht="16" x14ac:dyDescent="0.2">
      <c r="A2996" s="679"/>
      <c r="B2996" s="679"/>
      <c r="C2996" s="679"/>
      <c r="D2996" s="679"/>
      <c r="E2996" s="665"/>
      <c r="F2996" s="665"/>
      <c r="S2996" s="660"/>
      <c r="T2996" s="660" t="str">
        <f t="shared" si="277"/>
        <v/>
      </c>
      <c r="U2996" s="660" t="str">
        <f t="shared" si="278"/>
        <v/>
      </c>
      <c r="V2996" s="660" t="str">
        <f t="shared" si="279"/>
        <v/>
      </c>
      <c r="W2996" s="660" t="str">
        <f t="shared" si="280"/>
        <v/>
      </c>
      <c r="X2996" s="660" t="str">
        <f t="shared" si="281"/>
        <v/>
      </c>
      <c r="Y2996" s="660" t="str">
        <f t="shared" si="282"/>
        <v/>
      </c>
    </row>
    <row r="2997" spans="1:25" ht="16" x14ac:dyDescent="0.2">
      <c r="A2997" s="679"/>
      <c r="B2997" s="679"/>
      <c r="C2997" s="679"/>
      <c r="D2997" s="679"/>
      <c r="E2997" s="665"/>
      <c r="F2997" s="665"/>
      <c r="S2997" s="660"/>
      <c r="T2997" s="660" t="str">
        <f t="shared" si="277"/>
        <v/>
      </c>
      <c r="U2997" s="660" t="str">
        <f t="shared" si="278"/>
        <v/>
      </c>
      <c r="V2997" s="660" t="str">
        <f t="shared" si="279"/>
        <v/>
      </c>
      <c r="W2997" s="660" t="str">
        <f t="shared" si="280"/>
        <v/>
      </c>
      <c r="X2997" s="660" t="str">
        <f t="shared" si="281"/>
        <v/>
      </c>
      <c r="Y2997" s="660" t="str">
        <f t="shared" si="282"/>
        <v/>
      </c>
    </row>
    <row r="2998" spans="1:25" ht="16" x14ac:dyDescent="0.2">
      <c r="A2998" s="679"/>
      <c r="B2998" s="679"/>
      <c r="C2998" s="679"/>
      <c r="D2998" s="679"/>
      <c r="E2998" s="665"/>
      <c r="F2998" s="665"/>
      <c r="S2998" s="660"/>
      <c r="T2998" s="660" t="str">
        <f t="shared" si="277"/>
        <v/>
      </c>
      <c r="U2998" s="660" t="str">
        <f t="shared" si="278"/>
        <v/>
      </c>
      <c r="V2998" s="660" t="str">
        <f t="shared" si="279"/>
        <v/>
      </c>
      <c r="W2998" s="660" t="str">
        <f t="shared" si="280"/>
        <v/>
      </c>
      <c r="X2998" s="660" t="str">
        <f t="shared" si="281"/>
        <v/>
      </c>
      <c r="Y2998" s="660" t="str">
        <f t="shared" si="282"/>
        <v/>
      </c>
    </row>
    <row r="2999" spans="1:25" ht="16" x14ac:dyDescent="0.2">
      <c r="A2999" s="679"/>
      <c r="B2999" s="679"/>
      <c r="C2999" s="679"/>
      <c r="D2999" s="679"/>
      <c r="E2999" s="665"/>
      <c r="F2999" s="665"/>
      <c r="S2999" s="660"/>
      <c r="T2999" s="660" t="str">
        <f t="shared" si="277"/>
        <v/>
      </c>
      <c r="U2999" s="660" t="str">
        <f t="shared" si="278"/>
        <v/>
      </c>
      <c r="V2999" s="660" t="str">
        <f t="shared" si="279"/>
        <v/>
      </c>
      <c r="W2999" s="660" t="str">
        <f t="shared" si="280"/>
        <v/>
      </c>
      <c r="X2999" s="660" t="str">
        <f t="shared" si="281"/>
        <v/>
      </c>
      <c r="Y2999" s="660" t="str">
        <f t="shared" si="282"/>
        <v/>
      </c>
    </row>
    <row r="3000" spans="1:25" ht="16" x14ac:dyDescent="0.2">
      <c r="A3000" s="679"/>
      <c r="B3000" s="679"/>
      <c r="C3000" s="679"/>
      <c r="D3000" s="679"/>
      <c r="E3000" s="665"/>
      <c r="F3000" s="665"/>
      <c r="S3000" s="660"/>
      <c r="T3000" s="660"/>
      <c r="U3000" s="660"/>
      <c r="V3000" s="660"/>
      <c r="W3000" s="660"/>
      <c r="X3000" s="660"/>
      <c r="Y3000" s="660"/>
    </row>
  </sheetData>
  <mergeCells count="6">
    <mergeCell ref="S1:S2"/>
    <mergeCell ref="T1:T2"/>
    <mergeCell ref="A1:A2"/>
    <mergeCell ref="B1:B2"/>
    <mergeCell ref="C1:D1"/>
    <mergeCell ref="E1:F1"/>
  </mergeCells>
  <pageMargins left="0.7" right="0.7" top="0.75" bottom="0.75" header="0.3" footer="0.3"/>
  <pageSetup paperSize="9" orientation="portrait" horizontalDpi="4294967292" verticalDpi="4294967292"/>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6" enableFormatConditionsCalculation="0">
    <tabColor theme="5" tint="-0.499984740745262"/>
  </sheetPr>
  <dimension ref="A1:Z183"/>
  <sheetViews>
    <sheetView showGridLines="0" zoomScale="90" zoomScaleNormal="90" zoomScalePageLayoutView="90" workbookViewId="0">
      <pane ySplit="7" topLeftCell="A66" activePane="bottomLeft" state="frozen"/>
      <selection activeCell="E218" sqref="E218:F218"/>
      <selection pane="bottomLeft" activeCell="B88" sqref="B88:F88"/>
    </sheetView>
  </sheetViews>
  <sheetFormatPr baseColWidth="10" defaultColWidth="10.83203125" defaultRowHeight="15" x14ac:dyDescent="0.2"/>
  <cols>
    <col min="1" max="1" width="7.33203125" style="28" customWidth="1"/>
    <col min="2" max="2" width="52.1640625" style="28" customWidth="1"/>
    <col min="3" max="3" width="21.83203125" style="28" customWidth="1"/>
    <col min="4" max="4" width="20.1640625" style="28" customWidth="1"/>
    <col min="5" max="5" width="21.83203125" style="28" customWidth="1"/>
    <col min="6" max="6" width="26" style="28" customWidth="1"/>
    <col min="7" max="7" width="8.83203125" style="28" customWidth="1"/>
    <col min="8" max="8" width="51.1640625" style="28" customWidth="1"/>
    <col min="9" max="9" width="27.33203125" style="28" customWidth="1"/>
    <col min="10" max="10" width="29.5" style="28" customWidth="1"/>
    <col min="11" max="16384" width="10.83203125" style="28"/>
  </cols>
  <sheetData>
    <row r="1" spans="1:11" ht="33.75" customHeight="1" x14ac:dyDescent="0.2">
      <c r="A1" s="803" t="str">
        <f>IF(ROUND(E121-I121,0)=0,"Bilan équilibré","Bilan non équilibré")</f>
        <v>Bilan non équilibré</v>
      </c>
      <c r="B1" s="803"/>
      <c r="C1" s="803"/>
      <c r="D1" s="803"/>
      <c r="E1" s="803"/>
      <c r="F1" s="803"/>
      <c r="G1" s="803"/>
      <c r="H1" s="803"/>
      <c r="I1" s="803"/>
      <c r="J1" s="803"/>
    </row>
    <row r="2" spans="1:11" ht="23.25" customHeight="1" x14ac:dyDescent="0.3">
      <c r="A2" s="769" t="s">
        <v>1780</v>
      </c>
      <c r="B2" s="769"/>
      <c r="C2" s="769"/>
      <c r="D2" s="769"/>
      <c r="E2" s="769"/>
      <c r="F2" s="769"/>
      <c r="G2" s="769"/>
      <c r="H2" s="769"/>
      <c r="I2" s="769"/>
      <c r="J2" s="770"/>
    </row>
    <row r="3" spans="1:11" x14ac:dyDescent="0.2">
      <c r="A3" s="771" t="str">
        <f>SOMMAIRE!D5</f>
        <v xml:space="preserve">ALLIANCE DE CREDIT ET D'EPARGNE  POUR LA PROMOTION </v>
      </c>
      <c r="B3" s="772"/>
      <c r="C3" s="772"/>
      <c r="D3" s="772"/>
      <c r="E3" s="772"/>
      <c r="F3" s="772"/>
      <c r="G3" s="772"/>
      <c r="H3" s="772"/>
      <c r="I3" s="772"/>
      <c r="J3" s="773"/>
    </row>
    <row r="4" spans="1:11" x14ac:dyDescent="0.2">
      <c r="A4" s="774"/>
      <c r="B4" s="775"/>
      <c r="C4" s="775"/>
      <c r="D4" s="775"/>
      <c r="E4" s="775"/>
      <c r="F4" s="775"/>
      <c r="G4" s="775"/>
      <c r="H4" s="775"/>
      <c r="I4" s="775"/>
      <c r="J4" s="776"/>
    </row>
    <row r="5" spans="1:11" x14ac:dyDescent="0.2">
      <c r="A5" s="777"/>
      <c r="B5" s="778"/>
      <c r="C5" s="778"/>
      <c r="D5" s="778"/>
      <c r="E5" s="778"/>
      <c r="F5" s="778"/>
      <c r="G5" s="778"/>
      <c r="H5" s="778"/>
      <c r="I5" s="778"/>
      <c r="J5" s="779"/>
    </row>
    <row r="6" spans="1:11" x14ac:dyDescent="0.2">
      <c r="A6" s="780" t="s">
        <v>188</v>
      </c>
      <c r="B6" s="780" t="s">
        <v>215</v>
      </c>
      <c r="C6" s="782" t="str">
        <f>IF(SOMMAIRE!$I2="Mensuelle","M",IF(SOMMAIRE!$I2="Trimestrielle","T","N"))</f>
        <v>N</v>
      </c>
      <c r="D6" s="783"/>
      <c r="E6" s="784"/>
      <c r="F6" s="206" t="str">
        <f>IF(SOMMAIRE!$I2="Mensuelle","M-1",IF(SOMMAIRE!$I2="Trimestrielle","T-1","N-1"))</f>
        <v>N-1</v>
      </c>
      <c r="G6" s="780" t="s">
        <v>188</v>
      </c>
      <c r="H6" s="780" t="s">
        <v>216</v>
      </c>
      <c r="I6" s="206" t="str">
        <f>C6</f>
        <v>N</v>
      </c>
      <c r="J6" s="206" t="str">
        <f>F6</f>
        <v>N-1</v>
      </c>
    </row>
    <row r="7" spans="1:11" s="25" customFormat="1" ht="16" x14ac:dyDescent="0.2">
      <c r="A7" s="781"/>
      <c r="B7" s="781"/>
      <c r="C7" s="24" t="s">
        <v>1674</v>
      </c>
      <c r="D7" s="24" t="s">
        <v>1675</v>
      </c>
      <c r="E7" s="24" t="s">
        <v>217</v>
      </c>
      <c r="F7" s="24" t="s">
        <v>217</v>
      </c>
      <c r="G7" s="781"/>
      <c r="H7" s="781"/>
      <c r="I7" s="24" t="s">
        <v>217</v>
      </c>
      <c r="J7" s="24" t="s">
        <v>217</v>
      </c>
    </row>
    <row r="8" spans="1:11" s="203" customFormat="1" ht="30" x14ac:dyDescent="0.2">
      <c r="A8" s="350" t="s">
        <v>218</v>
      </c>
      <c r="B8" s="351" t="s">
        <v>219</v>
      </c>
      <c r="C8" s="352">
        <f>SUM(C9,C17,C18,C24,C27,C28)</f>
        <v>2055968485</v>
      </c>
      <c r="D8" s="352">
        <f>SUM(D9,D17,D18,D24,D27,D28)</f>
        <v>0</v>
      </c>
      <c r="E8" s="352">
        <f>C8-D8</f>
        <v>2055968485</v>
      </c>
      <c r="F8" s="352">
        <f>SUM(F9,F17,F18,F24,F27,F28)</f>
        <v>5121558645</v>
      </c>
      <c r="G8" s="213" t="s">
        <v>1676</v>
      </c>
      <c r="H8" s="351" t="s">
        <v>219</v>
      </c>
      <c r="I8" s="352">
        <f>SUM(I9,I10,I15,I19,I20,I21)</f>
        <v>5026184780</v>
      </c>
      <c r="J8" s="352">
        <f>SUM(J9,J10,J15,J19,J20,J21)</f>
        <v>4827114677</v>
      </c>
    </row>
    <row r="9" spans="1:11" x14ac:dyDescent="0.2">
      <c r="A9" s="369" t="s">
        <v>102</v>
      </c>
      <c r="B9" s="524" t="s">
        <v>1617</v>
      </c>
      <c r="C9" s="353">
        <f>C10</f>
        <v>230431366</v>
      </c>
      <c r="D9" s="353">
        <f>D10</f>
        <v>0</v>
      </c>
      <c r="E9" s="353">
        <f>C9-D9</f>
        <v>230431366</v>
      </c>
      <c r="F9" s="353">
        <f>F10</f>
        <v>213648511</v>
      </c>
      <c r="G9" s="214" t="s">
        <v>22</v>
      </c>
      <c r="H9" s="370" t="s">
        <v>221</v>
      </c>
      <c r="I9" s="371">
        <f>'BALANCE-REF'!$I16+IF('BALANCE-REF'!$I20='BALANCE-REF'!$H190,0,'BALANCE-REF'!$I20)+'BALANCE-REF'!$I30+'BALANCE-REF'!$I34+'BALANCE-REF'!$I38+'BALANCE-REF'!$I42+'BALANCE-REF'!$I174+'BALANCE-REF'!$I178+'BALANCE-REF'!$I182+'BALANCE-REF'!$I170+'BALANCE-REF'!$I186+'BALANCE-REF'!$I194</f>
        <v>1959573</v>
      </c>
      <c r="J9" s="371">
        <f>'BALANCE-REF'!$E16++IF('BALANCE-REF'!$E20='BALANCE-REF'!$D190,0,'BALANCE-REF'!$E20)+'BALANCE-REF'!$E30+'BALANCE-REF'!$E34+'BALANCE-REF'!$E38+'BALANCE-REF'!$E42+'BALANCE-REF'!$E174+'BALANCE-REF'!$E178+'BALANCE-REF'!$E182+'BALANCE-REF'!$E170+'BALANCE-REF'!$E186+'BALANCE-REF'!$E194</f>
        <v>137211920</v>
      </c>
      <c r="K9" s="92"/>
    </row>
    <row r="10" spans="1:11" x14ac:dyDescent="0.2">
      <c r="A10" s="372" t="s">
        <v>220</v>
      </c>
      <c r="B10" s="373" t="s">
        <v>139</v>
      </c>
      <c r="C10" s="374">
        <f>'BALANCE-REF'!$H7</f>
        <v>230431366</v>
      </c>
      <c r="D10" s="375"/>
      <c r="E10" s="354">
        <f>C10-D10</f>
        <v>230431366</v>
      </c>
      <c r="F10" s="374">
        <f>'BALANCE-REF'!$D7</f>
        <v>213648511</v>
      </c>
      <c r="G10" s="215" t="s">
        <v>23</v>
      </c>
      <c r="H10" s="525" t="s">
        <v>1543</v>
      </c>
      <c r="I10" s="356">
        <f>SUM(I11:I13)</f>
        <v>0</v>
      </c>
      <c r="J10" s="356">
        <f>SUM(J11:J13)</f>
        <v>0</v>
      </c>
    </row>
    <row r="11" spans="1:11" x14ac:dyDescent="0.2">
      <c r="A11" s="376"/>
      <c r="B11" s="785"/>
      <c r="C11" s="785"/>
      <c r="D11" s="785"/>
      <c r="E11" s="785"/>
      <c r="F11" s="786"/>
      <c r="G11" s="204" t="s">
        <v>222</v>
      </c>
      <c r="H11" s="373" t="s">
        <v>1787</v>
      </c>
      <c r="I11" s="377">
        <f>'BALANCE-REF'!$I199</f>
        <v>0</v>
      </c>
      <c r="J11" s="377">
        <f>'BALANCE-REF'!$E199</f>
        <v>0</v>
      </c>
    </row>
    <row r="12" spans="1:11" x14ac:dyDescent="0.2">
      <c r="A12" s="378"/>
      <c r="B12" s="787"/>
      <c r="C12" s="787"/>
      <c r="D12" s="787"/>
      <c r="E12" s="787"/>
      <c r="F12" s="788"/>
      <c r="G12" s="204" t="s">
        <v>223</v>
      </c>
      <c r="H12" s="373" t="s">
        <v>144</v>
      </c>
      <c r="I12" s="377">
        <f>'BALANCE-REF'!$I250</f>
        <v>0</v>
      </c>
      <c r="J12" s="377">
        <f>'BALANCE-REF'!$E250</f>
        <v>0</v>
      </c>
    </row>
    <row r="13" spans="1:11" x14ac:dyDescent="0.2">
      <c r="A13" s="378"/>
      <c r="B13" s="787"/>
      <c r="C13" s="787"/>
      <c r="D13" s="787"/>
      <c r="E13" s="787"/>
      <c r="F13" s="788"/>
      <c r="G13" s="204" t="s">
        <v>224</v>
      </c>
      <c r="H13" s="373" t="s">
        <v>145</v>
      </c>
      <c r="I13" s="377">
        <f>'BALANCE-REF'!$I301</f>
        <v>0</v>
      </c>
      <c r="J13" s="377">
        <f>'BALANCE-REF'!$E301</f>
        <v>0</v>
      </c>
    </row>
    <row r="14" spans="1:11" x14ac:dyDescent="0.2">
      <c r="A14" s="378"/>
      <c r="B14" s="787"/>
      <c r="C14" s="787"/>
      <c r="D14" s="787"/>
      <c r="E14" s="787"/>
      <c r="F14" s="788"/>
      <c r="G14" s="379"/>
      <c r="H14" s="791"/>
      <c r="I14" s="792"/>
      <c r="J14" s="793"/>
    </row>
    <row r="15" spans="1:11" x14ac:dyDescent="0.2">
      <c r="A15" s="378"/>
      <c r="B15" s="787"/>
      <c r="C15" s="787"/>
      <c r="D15" s="787"/>
      <c r="E15" s="787"/>
      <c r="F15" s="788"/>
      <c r="G15" s="215" t="s">
        <v>24</v>
      </c>
      <c r="H15" s="525" t="s">
        <v>25</v>
      </c>
      <c r="I15" s="353">
        <f>SUM(I17:I18)</f>
        <v>4788509500</v>
      </c>
      <c r="J15" s="353">
        <f>SUM(J17:J18)</f>
        <v>4624446679</v>
      </c>
    </row>
    <row r="16" spans="1:11" x14ac:dyDescent="0.2">
      <c r="A16" s="380"/>
      <c r="B16" s="789"/>
      <c r="C16" s="789"/>
      <c r="D16" s="789"/>
      <c r="E16" s="789"/>
      <c r="F16" s="790"/>
      <c r="G16" s="379"/>
      <c r="H16" s="791"/>
      <c r="I16" s="792"/>
      <c r="J16" s="793"/>
    </row>
    <row r="17" spans="1:10" x14ac:dyDescent="0.2">
      <c r="A17" s="215" t="s">
        <v>0</v>
      </c>
      <c r="B17" s="381" t="s">
        <v>225</v>
      </c>
      <c r="C17" s="693">
        <f>'BALANCE-REF'!$H12+IF('BALANCE-REF'!$H14='BALANCE-REF'!I190,0,'BALANCE-REF'!$H14)+'BALANCE-REF'!$H24+'BALANCE-REF'!$H26+'BALANCE-REF'!$H30+'BALANCE-REF'!$H34+'BALANCE-REF'!$H38+'BALANCE-REF'!$H42</f>
        <v>1825537119</v>
      </c>
      <c r="D17" s="382"/>
      <c r="E17" s="353">
        <f>C17-D17</f>
        <v>1825537119</v>
      </c>
      <c r="F17" s="382">
        <f>'BALANCE-REF'!$D12+IF('BALANCE-REF'!$D14='BALANCE-REF'!E190,0,'BALANCE-REF'!$D14)+'BALANCE-REF'!$D24+'BALANCE-REF'!$D26+'BALANCE-REF'!$D30+'BALANCE-REF'!$D34+'BALANCE-REF'!$D38+'BALANCE-REF'!$D42</f>
        <v>4811931177</v>
      </c>
      <c r="G17" s="204" t="s">
        <v>118</v>
      </c>
      <c r="H17" s="383" t="s">
        <v>146</v>
      </c>
      <c r="I17" s="384">
        <f>'BALANCE-REF'!$I305</f>
        <v>0</v>
      </c>
      <c r="J17" s="384">
        <f>'BALANCE-REF'!$E305</f>
        <v>1344661679</v>
      </c>
    </row>
    <row r="18" spans="1:10" x14ac:dyDescent="0.2">
      <c r="A18" s="215" t="s">
        <v>1</v>
      </c>
      <c r="B18" s="355" t="s">
        <v>1532</v>
      </c>
      <c r="C18" s="353">
        <f>SUM(C19:C21)</f>
        <v>0</v>
      </c>
      <c r="D18" s="353">
        <f>SUM(D19:D21)</f>
        <v>0</v>
      </c>
      <c r="E18" s="353">
        <f>C18-D18</f>
        <v>0</v>
      </c>
      <c r="F18" s="353">
        <f>SUM(F19:F21)</f>
        <v>0</v>
      </c>
      <c r="G18" s="204" t="s">
        <v>42</v>
      </c>
      <c r="H18" s="383" t="s">
        <v>119</v>
      </c>
      <c r="I18" s="384">
        <f>'BALANCE-REF'!$I314</f>
        <v>4788509500</v>
      </c>
      <c r="J18" s="384">
        <f>'BALANCE-REF'!$E314</f>
        <v>3279785000</v>
      </c>
    </row>
    <row r="19" spans="1:10" x14ac:dyDescent="0.2">
      <c r="A19" s="204" t="s">
        <v>44</v>
      </c>
      <c r="B19" s="383" t="s">
        <v>542</v>
      </c>
      <c r="C19" s="384">
        <f>'BALANCE-REF'!$H47</f>
        <v>0</v>
      </c>
      <c r="D19" s="384"/>
      <c r="E19" s="354">
        <f>C19-D19</f>
        <v>0</v>
      </c>
      <c r="F19" s="384">
        <f>'BALANCE-REF'!$D47</f>
        <v>0</v>
      </c>
      <c r="G19" s="215" t="s">
        <v>26</v>
      </c>
      <c r="H19" s="381" t="s">
        <v>147</v>
      </c>
      <c r="I19" s="371">
        <f>'BALANCE-REF'!$I322</f>
        <v>0</v>
      </c>
      <c r="J19" s="371">
        <f>'BALANCE-REF'!$E322</f>
        <v>0</v>
      </c>
    </row>
    <row r="20" spans="1:10" x14ac:dyDescent="0.2">
      <c r="A20" s="204" t="s">
        <v>46</v>
      </c>
      <c r="B20" s="383" t="s">
        <v>543</v>
      </c>
      <c r="C20" s="384">
        <f>'BALANCE-REF'!$H98</f>
        <v>0</v>
      </c>
      <c r="D20" s="384"/>
      <c r="E20" s="354">
        <f>C20-D20</f>
        <v>0</v>
      </c>
      <c r="F20" s="384">
        <f>'BALANCE-REF'!$D98</f>
        <v>0</v>
      </c>
      <c r="G20" s="215" t="s">
        <v>226</v>
      </c>
      <c r="H20" s="381" t="s">
        <v>227</v>
      </c>
      <c r="I20" s="371">
        <f>'BALANCE-REF'!$I323</f>
        <v>182217126</v>
      </c>
      <c r="J20" s="371">
        <f>'BALANCE-REF'!$E323</f>
        <v>5179097</v>
      </c>
    </row>
    <row r="21" spans="1:10" x14ac:dyDescent="0.2">
      <c r="A21" s="204" t="s">
        <v>47</v>
      </c>
      <c r="B21" s="383" t="s">
        <v>141</v>
      </c>
      <c r="C21" s="384">
        <f>'BALANCE-REF'!$H149</f>
        <v>0</v>
      </c>
      <c r="D21" s="384"/>
      <c r="E21" s="354">
        <f>C21-D21</f>
        <v>0</v>
      </c>
      <c r="F21" s="384">
        <f>'BALANCE-REF'!$D149</f>
        <v>0</v>
      </c>
      <c r="G21" s="215" t="s">
        <v>124</v>
      </c>
      <c r="H21" s="381" t="s">
        <v>140</v>
      </c>
      <c r="I21" s="371">
        <f>'BALANCE-REF'!$I17+'BALANCE-REF'!$I21+'BALANCE-REF'!$I27+'BALANCE-REF'!$I31+'BALANCE-REF'!$I35+'BALANCE-REF'!$I39+'BALANCE-REF'!$I43+'BALANCE-REF'!$I171+'BALANCE-REF'!$I175+'BALANCE-REF'!$I179+'BALANCE-REF'!$I183+'BALANCE-REF'!$I187+'BALANCE-REF'!$I191+'BALANCE-REF'!$I195+'BALANCE-REF'!$I312+'BALANCE-REF'!$I321+'BALANCE-REF'!$I248+'BALANCE-REF'!$I299+'BALANCE-REF'!$I302</f>
        <v>53498581</v>
      </c>
      <c r="J21" s="371">
        <f>'BALANCE-REF'!$E17+'BALANCE-REF'!$E21+'BALANCE-REF'!$E27+'BALANCE-REF'!$E31+'BALANCE-REF'!$E35+'BALANCE-REF'!$E39+'BALANCE-REF'!$E43+'BALANCE-REF'!$E171+'BALANCE-REF'!$E175+'BALANCE-REF'!$E179+'BALANCE-REF'!$E183+'BALANCE-REF'!$E187+'BALANCE-REF'!$E191+'BALANCE-REF'!$E195+'BALANCE-REF'!$E312+'BALANCE-REF'!$E321+'BALANCE-REF'!$E248+'BALANCE-REF'!$E299+'BALANCE-REF'!$E302</f>
        <v>60276981</v>
      </c>
    </row>
    <row r="22" spans="1:10" x14ac:dyDescent="0.2">
      <c r="A22" s="385"/>
      <c r="B22" s="785"/>
      <c r="C22" s="785"/>
      <c r="D22" s="785"/>
      <c r="E22" s="785"/>
      <c r="F22" s="786"/>
      <c r="G22" s="386"/>
      <c r="H22" s="794"/>
      <c r="I22" s="794"/>
      <c r="J22" s="795"/>
    </row>
    <row r="23" spans="1:10" x14ac:dyDescent="0.2">
      <c r="A23" s="387"/>
      <c r="B23" s="789"/>
      <c r="C23" s="789"/>
      <c r="D23" s="789"/>
      <c r="E23" s="789"/>
      <c r="F23" s="790"/>
      <c r="G23" s="388"/>
      <c r="H23" s="796"/>
      <c r="I23" s="796"/>
      <c r="J23" s="797"/>
    </row>
    <row r="24" spans="1:10" x14ac:dyDescent="0.2">
      <c r="A24" s="215" t="s">
        <v>2</v>
      </c>
      <c r="B24" s="355" t="s">
        <v>4</v>
      </c>
      <c r="C24" s="353">
        <f>SUM(C25:C26)</f>
        <v>0</v>
      </c>
      <c r="D24" s="353">
        <f>SUM(D25:D26)</f>
        <v>0</v>
      </c>
      <c r="E24" s="353">
        <f t="shared" ref="E24:E32" si="0">C24-D24</f>
        <v>0</v>
      </c>
      <c r="F24" s="389">
        <f>SUM(F25:F26)</f>
        <v>0</v>
      </c>
      <c r="G24" s="388"/>
      <c r="H24" s="796"/>
      <c r="I24" s="796"/>
      <c r="J24" s="797"/>
    </row>
    <row r="25" spans="1:10" x14ac:dyDescent="0.2">
      <c r="A25" s="204" t="s">
        <v>104</v>
      </c>
      <c r="B25" s="383" t="s">
        <v>228</v>
      </c>
      <c r="C25" s="384">
        <f>'BALANCE-REF'!$H153</f>
        <v>0</v>
      </c>
      <c r="D25" s="384"/>
      <c r="E25" s="354">
        <f t="shared" si="0"/>
        <v>0</v>
      </c>
      <c r="F25" s="384">
        <f>'BALANCE-REF'!$D153</f>
        <v>0</v>
      </c>
      <c r="G25" s="388"/>
      <c r="H25" s="796"/>
      <c r="I25" s="796"/>
      <c r="J25" s="797"/>
    </row>
    <row r="26" spans="1:10" x14ac:dyDescent="0.2">
      <c r="A26" s="204" t="s">
        <v>231</v>
      </c>
      <c r="B26" s="383" t="s">
        <v>142</v>
      </c>
      <c r="C26" s="384">
        <f>'BALANCE-REF'!$H160</f>
        <v>0</v>
      </c>
      <c r="D26" s="384"/>
      <c r="E26" s="354">
        <f t="shared" si="0"/>
        <v>0</v>
      </c>
      <c r="F26" s="384">
        <f>'BALANCE-REF'!$D160</f>
        <v>0</v>
      </c>
      <c r="G26" s="388"/>
      <c r="H26" s="796"/>
      <c r="I26" s="796"/>
      <c r="J26" s="797"/>
    </row>
    <row r="27" spans="1:10" x14ac:dyDescent="0.2">
      <c r="A27" s="215" t="s">
        <v>113</v>
      </c>
      <c r="B27" s="381" t="s">
        <v>112</v>
      </c>
      <c r="C27" s="384">
        <f>'BALANCE-REF'!$H18+'BALANCE-REF'!$H22+'BALANCE-REF'!$H28+'BALANCE-REF'!$H32+'BALANCE-REF'!$H36+'BALANCE-REF'!$H40+'BALANCE-REF'!$H44+'BALANCE-REF'!$H96+'BALANCE-REF'!$H147+'BALANCE-REF'!$H150+'BALANCE-REF'!$H158+'BALANCE-REF'!$H167+'BALANCE-REF'!$H172+'BALANCE-REF'!$H176+'BALANCE-REF'!$H180+'BALANCE-REF'!$H184+'BALANCE-REF'!$H188+'BALANCE-REF'!$H192+'BALANCE-REF'!$H196</f>
        <v>0</v>
      </c>
      <c r="D27" s="371"/>
      <c r="E27" s="353">
        <f t="shared" si="0"/>
        <v>0</v>
      </c>
      <c r="F27" s="371">
        <f>'BALANCE-REF'!$D18+'BALANCE-REF'!$D22+'BALANCE-REF'!$D28+'BALANCE-REF'!$D32+'BALANCE-REF'!$D36+'BALANCE-REF'!$D40+'BALANCE-REF'!$D44+'BALANCE-REF'!$D96+'BALANCE-REF'!$D147+'BALANCE-REF'!$D150+'BALANCE-REF'!$D158+'BALANCE-REF'!$D167+'BALANCE-REF'!$D172+'BALANCE-REF'!$D176+'BALANCE-REF'!$D180+'BALANCE-REF'!$D184+'BALANCE-REF'!$D188+'BALANCE-REF'!$D192+'BALANCE-REF'!$D196</f>
        <v>95978957</v>
      </c>
      <c r="G27" s="388"/>
      <c r="H27" s="796"/>
      <c r="I27" s="796"/>
      <c r="J27" s="797"/>
    </row>
    <row r="28" spans="1:10" x14ac:dyDescent="0.2">
      <c r="A28" s="215" t="s">
        <v>3</v>
      </c>
      <c r="B28" s="355" t="s">
        <v>1785</v>
      </c>
      <c r="C28" s="353">
        <f>SUM(C29:C32)</f>
        <v>0</v>
      </c>
      <c r="D28" s="353">
        <f>SUM(D29:D32)</f>
        <v>0</v>
      </c>
      <c r="E28" s="353">
        <f t="shared" si="0"/>
        <v>0</v>
      </c>
      <c r="F28" s="389">
        <f>SUM(F29:F32)</f>
        <v>0</v>
      </c>
      <c r="G28" s="388"/>
      <c r="H28" s="796"/>
      <c r="I28" s="796"/>
      <c r="J28" s="797"/>
    </row>
    <row r="29" spans="1:10" x14ac:dyDescent="0.2">
      <c r="A29" s="204"/>
      <c r="B29" s="383" t="s">
        <v>230</v>
      </c>
      <c r="C29" s="384">
        <f>'BALANCE-REF'!$H328</f>
        <v>0</v>
      </c>
      <c r="D29" s="384"/>
      <c r="E29" s="354">
        <f t="shared" si="0"/>
        <v>0</v>
      </c>
      <c r="F29" s="384">
        <f>'BALANCE-REF'!$D328</f>
        <v>0</v>
      </c>
      <c r="G29" s="388"/>
      <c r="H29" s="796"/>
      <c r="I29" s="796"/>
      <c r="J29" s="797"/>
    </row>
    <row r="30" spans="1:10" x14ac:dyDescent="0.2">
      <c r="A30" s="204" t="s">
        <v>233</v>
      </c>
      <c r="B30" s="383" t="s">
        <v>232</v>
      </c>
      <c r="C30" s="384">
        <f>'BALANCE-REF'!$H331</f>
        <v>0</v>
      </c>
      <c r="D30" s="384">
        <f>'BALANCE-REF'!$I335-'BALANCE-REF'!$H335</f>
        <v>0</v>
      </c>
      <c r="E30" s="354">
        <f t="shared" si="0"/>
        <v>0</v>
      </c>
      <c r="F30" s="384">
        <f>'BALANCE-REF'!$D331-('BALANCE-REF'!$E335-'BALANCE-REF'!$D335)</f>
        <v>0</v>
      </c>
      <c r="G30" s="388"/>
      <c r="H30" s="796"/>
      <c r="I30" s="796"/>
      <c r="J30" s="797"/>
    </row>
    <row r="31" spans="1:10" x14ac:dyDescent="0.2">
      <c r="A31" s="204" t="s">
        <v>234</v>
      </c>
      <c r="B31" s="383" t="s">
        <v>544</v>
      </c>
      <c r="C31" s="384">
        <f>'BALANCE-REF'!$H332</f>
        <v>0</v>
      </c>
      <c r="D31" s="384">
        <f>'BALANCE-REF'!$I338-'BALANCE-REF'!$H338</f>
        <v>0</v>
      </c>
      <c r="E31" s="354">
        <f t="shared" si="0"/>
        <v>0</v>
      </c>
      <c r="F31" s="384">
        <f>'BALANCE-REF'!$D332-('BALANCE-REF'!$E338-'BALANCE-REF'!$D338)</f>
        <v>0</v>
      </c>
      <c r="G31" s="388"/>
      <c r="H31" s="796"/>
      <c r="I31" s="796"/>
      <c r="J31" s="797"/>
    </row>
    <row r="32" spans="1:10" x14ac:dyDescent="0.2">
      <c r="A32" s="204" t="s">
        <v>235</v>
      </c>
      <c r="B32" s="383" t="s">
        <v>148</v>
      </c>
      <c r="C32" s="384">
        <f>'BALANCE-REF'!$H333</f>
        <v>0</v>
      </c>
      <c r="D32" s="384">
        <f>'BALANCE-REF'!$I339-'BALANCE-REF'!$H339</f>
        <v>0</v>
      </c>
      <c r="E32" s="354">
        <f t="shared" si="0"/>
        <v>0</v>
      </c>
      <c r="F32" s="384">
        <f>'BALANCE-REF'!$D333-('BALANCE-REF'!$E339-'BALANCE-REF'!$D339)</f>
        <v>0</v>
      </c>
      <c r="G32" s="388"/>
      <c r="H32" s="796"/>
      <c r="I32" s="796"/>
      <c r="J32" s="797"/>
    </row>
    <row r="33" spans="1:26" x14ac:dyDescent="0.2">
      <c r="A33" s="385"/>
      <c r="B33" s="785"/>
      <c r="C33" s="785"/>
      <c r="D33" s="785"/>
      <c r="E33" s="785"/>
      <c r="F33" s="786"/>
      <c r="G33" s="388"/>
      <c r="H33" s="796"/>
      <c r="I33" s="796"/>
      <c r="J33" s="797"/>
    </row>
    <row r="34" spans="1:26" x14ac:dyDescent="0.2">
      <c r="A34" s="387"/>
      <c r="B34" s="789"/>
      <c r="C34" s="789"/>
      <c r="D34" s="789"/>
      <c r="E34" s="789"/>
      <c r="F34" s="790"/>
      <c r="G34" s="390"/>
      <c r="H34" s="798"/>
      <c r="I34" s="798"/>
      <c r="J34" s="799"/>
    </row>
    <row r="35" spans="1:26" x14ac:dyDescent="0.2">
      <c r="A35" s="215" t="s">
        <v>236</v>
      </c>
      <c r="B35" s="355" t="s">
        <v>459</v>
      </c>
      <c r="C35" s="356">
        <f>SUM(C36,C37,C40,C41,C44,C45)</f>
        <v>39412686021</v>
      </c>
      <c r="D35" s="356">
        <f>SUM(D36,D37,D40,D41,D44,D45)</f>
        <v>2151509396</v>
      </c>
      <c r="E35" s="356">
        <f>C35-D35</f>
        <v>37261176625</v>
      </c>
      <c r="F35" s="356">
        <f>SUM(F36,F37,F40,F41,F44,F45)</f>
        <v>34410736365</v>
      </c>
      <c r="G35" s="215" t="s">
        <v>1677</v>
      </c>
      <c r="H35" s="355" t="s">
        <v>459</v>
      </c>
      <c r="I35" s="356">
        <f>SUM(I36:I38,I40:I44)</f>
        <v>8021037153</v>
      </c>
      <c r="J35" s="356">
        <f>SUM(J36:J38,J40:J44)</f>
        <v>6898549067</v>
      </c>
    </row>
    <row r="36" spans="1:26" x14ac:dyDescent="0.2">
      <c r="A36" s="215" t="s">
        <v>6</v>
      </c>
      <c r="B36" s="381" t="s">
        <v>131</v>
      </c>
      <c r="C36" s="371">
        <f>'BALANCE-REF'!$H344+'BALANCE-REF'!$H349</f>
        <v>6175413143</v>
      </c>
      <c r="D36" s="371"/>
      <c r="E36" s="353">
        <f>C36-D36</f>
        <v>6175413143</v>
      </c>
      <c r="F36" s="371">
        <f>'BALANCE-REF'!$D344+'BALANCE-REF'!$D349</f>
        <v>5266343228</v>
      </c>
      <c r="G36" s="215" t="s">
        <v>30</v>
      </c>
      <c r="H36" s="381" t="s">
        <v>221</v>
      </c>
      <c r="I36" s="371">
        <f>'BALANCE-REF'!I364+'BALANCE-REF'!I368</f>
        <v>4359998003</v>
      </c>
      <c r="J36" s="371">
        <f>'BALANCE-REF'!E364+'BALANCE-REF'!E368</f>
        <v>3762684728</v>
      </c>
    </row>
    <row r="37" spans="1:26" x14ac:dyDescent="0.2">
      <c r="A37" s="215" t="s">
        <v>8</v>
      </c>
      <c r="B37" s="381" t="s">
        <v>1786</v>
      </c>
      <c r="C37" s="371">
        <f>'BALANCE-REF'!$H363</f>
        <v>0</v>
      </c>
      <c r="D37" s="371"/>
      <c r="E37" s="353">
        <f>C37-D37</f>
        <v>0</v>
      </c>
      <c r="F37" s="371">
        <f>'BALANCE-REF'!$D363</f>
        <v>0</v>
      </c>
      <c r="G37" s="215" t="s">
        <v>31</v>
      </c>
      <c r="H37" s="381" t="s">
        <v>143</v>
      </c>
      <c r="I37" s="371">
        <f>'BALANCE-REF'!$I372</f>
        <v>290533128</v>
      </c>
      <c r="J37" s="371">
        <f>'BALANCE-REF'!$E372</f>
        <v>124398459</v>
      </c>
    </row>
    <row r="38" spans="1:26" x14ac:dyDescent="0.2">
      <c r="A38" s="391"/>
      <c r="B38" s="785"/>
      <c r="C38" s="785"/>
      <c r="D38" s="785"/>
      <c r="E38" s="785"/>
      <c r="F38" s="786"/>
      <c r="G38" s="215" t="s">
        <v>28</v>
      </c>
      <c r="H38" s="381" t="s">
        <v>460</v>
      </c>
      <c r="I38" s="371">
        <f>'BALANCE-REF'!$I382+'BALANCE-REF'!$I385+'BALANCE-REF'!$I388+'BALANCE-REF'!$I391</f>
        <v>486923252</v>
      </c>
      <c r="J38" s="371">
        <f>'BALANCE-REF'!$E382+'BALANCE-REF'!$E385+'BALANCE-REF'!$E388+'BALANCE-REF'!$E391</f>
        <v>463540418</v>
      </c>
    </row>
    <row r="39" spans="1:26" x14ac:dyDescent="0.2">
      <c r="A39" s="380"/>
      <c r="B39" s="789"/>
      <c r="C39" s="789"/>
      <c r="D39" s="789"/>
      <c r="E39" s="789"/>
      <c r="F39" s="790"/>
      <c r="G39" s="366"/>
      <c r="H39" s="800"/>
      <c r="I39" s="800"/>
      <c r="J39" s="801"/>
    </row>
    <row r="40" spans="1:26" x14ac:dyDescent="0.2">
      <c r="A40" s="215" t="s">
        <v>10</v>
      </c>
      <c r="B40" s="381" t="s">
        <v>105</v>
      </c>
      <c r="C40" s="371">
        <f>'BALANCE-REF'!$H352</f>
        <v>30005918022</v>
      </c>
      <c r="D40" s="371"/>
      <c r="E40" s="353">
        <f>C40-D40</f>
        <v>30005918022</v>
      </c>
      <c r="F40" s="371">
        <f>'BALANCE-REF'!$D352</f>
        <v>28314514224</v>
      </c>
      <c r="G40" s="215" t="s">
        <v>43</v>
      </c>
      <c r="H40" s="381" t="s">
        <v>237</v>
      </c>
      <c r="I40" s="371">
        <f>'BALANCE-REF'!$I394</f>
        <v>2883582770</v>
      </c>
      <c r="J40" s="371">
        <f>'BALANCE-REF'!$E394</f>
        <v>2547925462</v>
      </c>
    </row>
    <row r="41" spans="1:26" x14ac:dyDescent="0.2">
      <c r="A41" s="215" t="s">
        <v>12</v>
      </c>
      <c r="B41" s="381" t="s">
        <v>474</v>
      </c>
      <c r="C41" s="371">
        <f>'BALANCE-REF'!$H357</f>
        <v>301912477</v>
      </c>
      <c r="D41" s="371"/>
      <c r="E41" s="353">
        <f>C41-D41</f>
        <v>301912477</v>
      </c>
      <c r="F41" s="371">
        <f>'BALANCE-REF'!$D357</f>
        <v>124650628</v>
      </c>
      <c r="G41" s="215" t="s">
        <v>32</v>
      </c>
      <c r="H41" s="381" t="s">
        <v>145</v>
      </c>
      <c r="I41" s="371">
        <f>'BALANCE-REF'!$I403</f>
        <v>0</v>
      </c>
      <c r="J41" s="371">
        <f>'BALANCE-REF'!$E403</f>
        <v>0</v>
      </c>
    </row>
    <row r="42" spans="1:26" x14ac:dyDescent="0.2">
      <c r="A42" s="391"/>
      <c r="B42" s="785"/>
      <c r="C42" s="785"/>
      <c r="D42" s="785"/>
      <c r="E42" s="785"/>
      <c r="F42" s="786"/>
      <c r="G42" s="215" t="s">
        <v>33</v>
      </c>
      <c r="H42" s="381" t="s">
        <v>149</v>
      </c>
      <c r="I42" s="371">
        <f>'BALANCE-REF'!$I407</f>
        <v>0</v>
      </c>
      <c r="J42" s="371">
        <f>'BALANCE-REF'!$E407</f>
        <v>0</v>
      </c>
    </row>
    <row r="43" spans="1:26" x14ac:dyDescent="0.2">
      <c r="A43" s="380"/>
      <c r="B43" s="789"/>
      <c r="C43" s="789"/>
      <c r="D43" s="789"/>
      <c r="E43" s="789"/>
      <c r="F43" s="790"/>
      <c r="G43" s="215" t="s">
        <v>35</v>
      </c>
      <c r="H43" s="381" t="s">
        <v>238</v>
      </c>
      <c r="I43" s="371">
        <f>'BALANCE-REF'!$I412+'BALANCE-REF'!$I413+'BALANCE-REF'!$I414</f>
        <v>0</v>
      </c>
      <c r="J43" s="371">
        <f>'BALANCE-REF'!$E412+'BALANCE-REF'!$E413+'BALANCE-REF'!$E414</f>
        <v>0</v>
      </c>
    </row>
    <row r="44" spans="1:26" x14ac:dyDescent="0.2">
      <c r="A44" s="215" t="s">
        <v>114</v>
      </c>
      <c r="B44" s="381" t="s">
        <v>112</v>
      </c>
      <c r="C44" s="371">
        <f>'BALANCE-REF'!$H347+'BALANCE-REF'!$H350+'BALANCE-REF'!$H355+'BALANCE-REF'!$H360</f>
        <v>384382018</v>
      </c>
      <c r="D44" s="371"/>
      <c r="E44" s="353">
        <f t="shared" ref="E44:E49" si="1">C44-D44</f>
        <v>384382018</v>
      </c>
      <c r="F44" s="371">
        <f>'BALANCE-REF'!$D347+'BALANCE-REF'!$D350+'BALANCE-REF'!$D355+'BALANCE-REF'!$D360</f>
        <v>191012795</v>
      </c>
      <c r="G44" s="215" t="s">
        <v>125</v>
      </c>
      <c r="H44" s="381" t="s">
        <v>140</v>
      </c>
      <c r="I44" s="371">
        <f>'BALANCE-REF'!$I365+'BALANCE-REF'!$I369+'BALANCE-REF'!$I379+'BALANCE-REF'!$I401+'BALANCE-REF'!$I404+'BALANCE-REF'!$I383+'BALANCE-REF'!$I386+'BALANCE-REF'!$I389+'BALANCE-REF'!$I392+'BALANCE-REF'!$I410+'BALANCE-REF'!$I415</f>
        <v>0</v>
      </c>
      <c r="J44" s="371">
        <f>'BALANCE-REF'!$E365+'BALANCE-REF'!$E369+'BALANCE-REF'!$E379+'BALANCE-REF'!$E401+'BALANCE-REF'!$E404+'BALANCE-REF'!$E383+'BALANCE-REF'!$E386+'BALANCE-REF'!$E389+'BALANCE-REF'!$E392+'BALANCE-REF'!$E410+'BALANCE-REF'!$E415</f>
        <v>0</v>
      </c>
      <c r="U44" s="392"/>
      <c r="V44" s="392"/>
      <c r="W44" s="392"/>
      <c r="X44" s="392"/>
      <c r="Y44" s="392"/>
      <c r="Z44" s="392"/>
    </row>
    <row r="45" spans="1:26" x14ac:dyDescent="0.2">
      <c r="A45" s="215" t="s">
        <v>49</v>
      </c>
      <c r="B45" s="355" t="s">
        <v>438</v>
      </c>
      <c r="C45" s="353">
        <f>SUM(C46:C49)</f>
        <v>2545060361</v>
      </c>
      <c r="D45" s="353">
        <f>SUM(D46:D49)</f>
        <v>2151509396</v>
      </c>
      <c r="E45" s="353">
        <f t="shared" si="1"/>
        <v>393550965</v>
      </c>
      <c r="F45" s="353">
        <f>SUM(F46:F49)</f>
        <v>514215490</v>
      </c>
      <c r="G45" s="385"/>
      <c r="H45" s="785"/>
      <c r="I45" s="785"/>
      <c r="J45" s="786"/>
      <c r="U45" s="392"/>
      <c r="V45" s="392"/>
      <c r="W45" s="392"/>
      <c r="X45" s="392"/>
      <c r="Y45" s="392"/>
      <c r="Z45" s="392"/>
    </row>
    <row r="46" spans="1:26" x14ac:dyDescent="0.2">
      <c r="A46" s="204"/>
      <c r="B46" s="383" t="s">
        <v>239</v>
      </c>
      <c r="C46" s="384">
        <f>'BALANCE-REF'!$H417</f>
        <v>0</v>
      </c>
      <c r="D46" s="384"/>
      <c r="E46" s="354">
        <f t="shared" si="1"/>
        <v>0</v>
      </c>
      <c r="F46" s="384">
        <f>'BALANCE-REF'!$D417</f>
        <v>0</v>
      </c>
      <c r="G46" s="393"/>
      <c r="H46" s="787"/>
      <c r="I46" s="787"/>
      <c r="J46" s="788"/>
      <c r="U46" s="392"/>
      <c r="V46" s="392"/>
      <c r="W46" s="392"/>
      <c r="X46" s="392"/>
      <c r="Y46" s="392"/>
      <c r="Z46" s="392"/>
    </row>
    <row r="47" spans="1:26" x14ac:dyDescent="0.2">
      <c r="A47" s="204" t="s">
        <v>240</v>
      </c>
      <c r="B47" s="383" t="s">
        <v>243</v>
      </c>
      <c r="C47" s="384">
        <f>'BALANCE-REF'!$H418</f>
        <v>0</v>
      </c>
      <c r="D47" s="384">
        <f>'BALANCE-REF'!$I424-'BALANCE-REF'!$H424</f>
        <v>141309782</v>
      </c>
      <c r="E47" s="354">
        <f t="shared" si="1"/>
        <v>-141309782</v>
      </c>
      <c r="F47" s="384">
        <f>'BALANCE-REF'!$D418-('BALANCE-REF'!$E424-'BALANCE-REF'!$D424)</f>
        <v>-155489418</v>
      </c>
      <c r="G47" s="393"/>
      <c r="H47" s="787"/>
      <c r="I47" s="787"/>
      <c r="J47" s="788"/>
      <c r="U47" s="392"/>
      <c r="V47" s="392"/>
      <c r="W47" s="392"/>
      <c r="X47" s="392"/>
      <c r="Y47" s="392"/>
      <c r="Z47" s="392"/>
    </row>
    <row r="48" spans="1:26" s="26" customFormat="1" x14ac:dyDescent="0.2">
      <c r="A48" s="204" t="s">
        <v>241</v>
      </c>
      <c r="B48" s="383" t="s">
        <v>545</v>
      </c>
      <c r="C48" s="384">
        <f>'BALANCE-REF'!$H421</f>
        <v>2545060361</v>
      </c>
      <c r="D48" s="384">
        <f>'BALANCE-REF'!$I427-'BALANCE-REF'!$H427</f>
        <v>656925998</v>
      </c>
      <c r="E48" s="354">
        <f t="shared" si="1"/>
        <v>1888134363</v>
      </c>
      <c r="F48" s="384">
        <f>'BALANCE-REF'!$D421-('BALANCE-REF'!$E427-'BALANCE-REF'!$D427)</f>
        <v>1502020854</v>
      </c>
      <c r="G48" s="393"/>
      <c r="H48" s="787"/>
      <c r="I48" s="787"/>
      <c r="J48" s="788"/>
    </row>
    <row r="49" spans="1:11" x14ac:dyDescent="0.2">
      <c r="A49" s="204" t="s">
        <v>242</v>
      </c>
      <c r="B49" s="383" t="s">
        <v>151</v>
      </c>
      <c r="C49" s="384">
        <f>'BALANCE-REF'!$H422</f>
        <v>0</v>
      </c>
      <c r="D49" s="384">
        <f>'BALANCE-REF'!$I428-'BALANCE-REF'!$H428</f>
        <v>1353273616</v>
      </c>
      <c r="E49" s="354">
        <f t="shared" si="1"/>
        <v>-1353273616</v>
      </c>
      <c r="F49" s="384">
        <f>'BALANCE-REF'!$D422-('BALANCE-REF'!$E428-'BALANCE-REF'!$D428)</f>
        <v>-832315946</v>
      </c>
      <c r="G49" s="393"/>
      <c r="H49" s="787"/>
      <c r="I49" s="787"/>
      <c r="J49" s="788"/>
    </row>
    <row r="50" spans="1:11" x14ac:dyDescent="0.2">
      <c r="A50" s="391"/>
      <c r="B50" s="785"/>
      <c r="C50" s="785"/>
      <c r="D50" s="785"/>
      <c r="E50" s="785"/>
      <c r="F50" s="786"/>
      <c r="G50" s="393"/>
      <c r="H50" s="787"/>
      <c r="I50" s="787"/>
      <c r="J50" s="788"/>
    </row>
    <row r="51" spans="1:11" x14ac:dyDescent="0.2">
      <c r="A51" s="380"/>
      <c r="B51" s="789"/>
      <c r="C51" s="789"/>
      <c r="D51" s="789"/>
      <c r="E51" s="789"/>
      <c r="F51" s="790"/>
      <c r="G51" s="387"/>
      <c r="H51" s="789"/>
      <c r="I51" s="789"/>
      <c r="J51" s="790"/>
    </row>
    <row r="52" spans="1:11" x14ac:dyDescent="0.2">
      <c r="A52" s="367" t="s">
        <v>1678</v>
      </c>
      <c r="B52" s="355" t="s">
        <v>1679</v>
      </c>
      <c r="C52" s="356">
        <f>SUM(C54,C55,C60,C61,C62,C63,C64)</f>
        <v>331365990</v>
      </c>
      <c r="D52" s="356">
        <f>SUM(D54,D55,D60,D61,D62,D63,D64)</f>
        <v>67584110</v>
      </c>
      <c r="E52" s="356">
        <f t="shared" ref="E52:E69" si="2">C52-D52</f>
        <v>263781880</v>
      </c>
      <c r="F52" s="356">
        <f>SUM(F54,F55,F60,F61,F62,F63,F64)</f>
        <v>282767851</v>
      </c>
      <c r="G52" s="215" t="s">
        <v>1680</v>
      </c>
      <c r="H52" s="355" t="s">
        <v>1679</v>
      </c>
      <c r="I52" s="356">
        <f>SUM(I53:I55)</f>
        <v>833192408</v>
      </c>
      <c r="J52" s="356">
        <f>SUM(J53:J55)</f>
        <v>3210190850</v>
      </c>
    </row>
    <row r="53" spans="1:11" x14ac:dyDescent="0.2">
      <c r="A53" s="802"/>
      <c r="B53" s="800"/>
      <c r="C53" s="800"/>
      <c r="D53" s="800"/>
      <c r="E53" s="800"/>
      <c r="F53" s="801"/>
      <c r="G53" s="215" t="s">
        <v>120</v>
      </c>
      <c r="H53" s="381" t="s">
        <v>152</v>
      </c>
      <c r="I53" s="371">
        <f>'BALANCE-REF'!$I435</f>
        <v>0</v>
      </c>
      <c r="J53" s="371">
        <f>'BALANCE-REF'!$E435</f>
        <v>0</v>
      </c>
    </row>
    <row r="54" spans="1:11" x14ac:dyDescent="0.2">
      <c r="A54" s="367" t="s">
        <v>16</v>
      </c>
      <c r="B54" s="520" t="s">
        <v>17</v>
      </c>
      <c r="C54" s="371">
        <f>'BALANCE-REF'!$H431+'BALANCE-REF'!$H432+'BALANCE-REF'!$H433+'BALANCE-REF'!$H434</f>
        <v>0</v>
      </c>
      <c r="D54" s="371">
        <f>'BALANCE-REF'!$I437-'BALANCE-REF'!$H437</f>
        <v>0</v>
      </c>
      <c r="E54" s="353">
        <f t="shared" si="2"/>
        <v>0</v>
      </c>
      <c r="F54" s="371">
        <f>'BALANCE-REF'!$D431+'BALANCE-REF'!$D432+'BALANCE-REF'!$D433+'BALANCE-REF'!$D434-('BALANCE-REF'!$E437-'BALANCE-REF'!$D437)</f>
        <v>0</v>
      </c>
      <c r="G54" s="215" t="s">
        <v>121</v>
      </c>
      <c r="H54" s="381" t="s">
        <v>154</v>
      </c>
      <c r="I54" s="371">
        <f>'BALANCE-REF'!$I471</f>
        <v>454719422</v>
      </c>
      <c r="J54" s="371">
        <f>'BALANCE-REF'!$E471</f>
        <v>2718446003</v>
      </c>
      <c r="K54" s="205"/>
    </row>
    <row r="55" spans="1:11" x14ac:dyDescent="0.2">
      <c r="A55" s="367" t="s">
        <v>106</v>
      </c>
      <c r="B55" s="355" t="s">
        <v>107</v>
      </c>
      <c r="C55" s="353">
        <f>SUM(C56:C59)</f>
        <v>0</v>
      </c>
      <c r="D55" s="353">
        <f>SUM(D56:D59)</f>
        <v>0</v>
      </c>
      <c r="E55" s="353">
        <f t="shared" si="2"/>
        <v>0</v>
      </c>
      <c r="F55" s="353">
        <f>SUM(F56:F59)</f>
        <v>0</v>
      </c>
      <c r="G55" s="215" t="s">
        <v>1681</v>
      </c>
      <c r="H55" s="355" t="s">
        <v>1682</v>
      </c>
      <c r="I55" s="353">
        <f>SUM(I56:I60)</f>
        <v>378472986</v>
      </c>
      <c r="J55" s="353">
        <f>SUM(J56:J60)</f>
        <v>491744847</v>
      </c>
    </row>
    <row r="56" spans="1:11" x14ac:dyDescent="0.2">
      <c r="A56" s="394" t="s">
        <v>245</v>
      </c>
      <c r="B56" s="521" t="s">
        <v>244</v>
      </c>
      <c r="C56" s="384">
        <f>'BALANCE-REF'!$H440</f>
        <v>0</v>
      </c>
      <c r="D56" s="384">
        <f>'BALANCE-REF'!$I441-'BALANCE-REF'!$H441</f>
        <v>0</v>
      </c>
      <c r="E56" s="354">
        <f t="shared" si="2"/>
        <v>0</v>
      </c>
      <c r="F56" s="384">
        <f>'BALANCE-REF'!$D440-('BALANCE-REF'!$E441-'BALANCE-REF'!$D441)</f>
        <v>0</v>
      </c>
      <c r="G56" s="204" t="s">
        <v>585</v>
      </c>
      <c r="H56" s="383" t="s">
        <v>589</v>
      </c>
      <c r="I56" s="384">
        <f>'BALANCE-REF'!$I522</f>
        <v>80820</v>
      </c>
      <c r="J56" s="384">
        <f>'BALANCE-REF'!$E522</f>
        <v>80120</v>
      </c>
    </row>
    <row r="57" spans="1:11" x14ac:dyDescent="0.2">
      <c r="A57" s="394" t="s">
        <v>246</v>
      </c>
      <c r="B57" s="521" t="s">
        <v>546</v>
      </c>
      <c r="C57" s="384">
        <f>'BALANCE-REF'!$H443</f>
        <v>0</v>
      </c>
      <c r="D57" s="384">
        <f>'BALANCE-REF'!$I447-'BALANCE-REF'!$H447</f>
        <v>0</v>
      </c>
      <c r="E57" s="354">
        <f t="shared" si="2"/>
        <v>0</v>
      </c>
      <c r="F57" s="384">
        <f>'BALANCE-REF'!$D443-('BALANCE-REF'!$E447-'BALANCE-REF'!$D447)</f>
        <v>0</v>
      </c>
      <c r="G57" s="204" t="s">
        <v>586</v>
      </c>
      <c r="H57" s="383" t="s">
        <v>590</v>
      </c>
      <c r="I57" s="384">
        <f>'BALANCE-REF'!$I494+'BALANCE-REF'!$I500+'BALANCE-REF'!$I501</f>
        <v>0</v>
      </c>
      <c r="J57" s="384">
        <f>'BALANCE-REF'!$E494+'BALANCE-REF'!$E500+'BALANCE-REF'!$E501</f>
        <v>0</v>
      </c>
    </row>
    <row r="58" spans="1:11" x14ac:dyDescent="0.2">
      <c r="A58" s="394" t="s">
        <v>247</v>
      </c>
      <c r="B58" s="521" t="s">
        <v>153</v>
      </c>
      <c r="C58" s="384">
        <f>'BALANCE-REF'!$H446</f>
        <v>0</v>
      </c>
      <c r="D58" s="384">
        <f>'BALANCE-REF'!$I447-'BALANCE-REF'!$H447</f>
        <v>0</v>
      </c>
      <c r="E58" s="354">
        <f t="shared" si="2"/>
        <v>0</v>
      </c>
      <c r="F58" s="384">
        <f>'BALANCE-REF'!$D446-('BALANCE-REF'!$E447-'BALANCE-REF'!$D447)</f>
        <v>0</v>
      </c>
      <c r="G58" s="204" t="s">
        <v>587</v>
      </c>
      <c r="H58" s="383" t="s">
        <v>591</v>
      </c>
      <c r="I58" s="384">
        <f>'BALANCE-REF'!$I519+'BALANCE-REF'!$I520+'BALANCE-REF'!$I521</f>
        <v>378392166</v>
      </c>
      <c r="J58" s="384">
        <f>'BALANCE-REF'!$E519+'BALANCE-REF'!$E520+'BALANCE-REF'!$E521</f>
        <v>491664727</v>
      </c>
    </row>
    <row r="59" spans="1:11" x14ac:dyDescent="0.2">
      <c r="A59" s="394" t="s">
        <v>547</v>
      </c>
      <c r="B59" s="521" t="s">
        <v>548</v>
      </c>
      <c r="C59" s="384">
        <f>'BALANCE-REF'!$H449</f>
        <v>0</v>
      </c>
      <c r="D59" s="384">
        <f>'BALANCE-REF'!$I450-'BALANCE-REF'!$H450</f>
        <v>0</v>
      </c>
      <c r="E59" s="354">
        <f t="shared" si="2"/>
        <v>0</v>
      </c>
      <c r="F59" s="384">
        <f>'BALANCE-REF'!$D449-('BALANCE-REF'!$E450-'BALANCE-REF'!$D450)</f>
        <v>0</v>
      </c>
      <c r="G59" s="395"/>
      <c r="H59" s="396"/>
      <c r="I59" s="396"/>
      <c r="J59" s="373"/>
    </row>
    <row r="60" spans="1:11" x14ac:dyDescent="0.2">
      <c r="A60" s="367" t="s">
        <v>108</v>
      </c>
      <c r="B60" s="520" t="s">
        <v>109</v>
      </c>
      <c r="C60" s="384">
        <f>'BALANCE-REF'!H452+IF('BALANCE-REF'!H471&gt;0,'BALANCE-REF'!H471,0)</f>
        <v>295377018</v>
      </c>
      <c r="D60" s="384">
        <f>'BALANCE-REF'!$I$464</f>
        <v>67584110</v>
      </c>
      <c r="E60" s="354">
        <f t="shared" si="2"/>
        <v>227792908</v>
      </c>
      <c r="F60" s="384">
        <f>'BALANCE-REF'!D452+IF('BALANCE-REF'!D471&gt;0,'BALANCE-REF'!D471,0)-'BALANCE-REF'!E464</f>
        <v>227984224</v>
      </c>
      <c r="G60" s="204" t="s">
        <v>588</v>
      </c>
      <c r="H60" s="383" t="s">
        <v>592</v>
      </c>
      <c r="I60" s="384">
        <f>'BALANCE-REF'!$I511</f>
        <v>0</v>
      </c>
      <c r="J60" s="384">
        <f>'BALANCE-REF'!$E511</f>
        <v>0</v>
      </c>
    </row>
    <row r="61" spans="1:11" x14ac:dyDescent="0.2">
      <c r="A61" s="397" t="s">
        <v>115</v>
      </c>
      <c r="B61" s="522" t="s">
        <v>112</v>
      </c>
      <c r="C61" s="398">
        <f>'BALANCE-REF'!$H436</f>
        <v>0</v>
      </c>
      <c r="D61" s="398"/>
      <c r="E61" s="357">
        <f t="shared" si="2"/>
        <v>0</v>
      </c>
      <c r="F61" s="398">
        <f>'BALANCE-REF'!$D436</f>
        <v>0</v>
      </c>
      <c r="G61" s="393"/>
      <c r="H61" s="785"/>
      <c r="I61" s="785"/>
      <c r="J61" s="786"/>
    </row>
    <row r="62" spans="1:11" x14ac:dyDescent="0.2">
      <c r="A62" s="367" t="s">
        <v>110</v>
      </c>
      <c r="B62" s="520" t="s">
        <v>111</v>
      </c>
      <c r="C62" s="371">
        <f>'BALANCE-REF'!$H487+'BALANCE-REF'!$H488</f>
        <v>0</v>
      </c>
      <c r="D62" s="371"/>
      <c r="E62" s="353">
        <f t="shared" si="2"/>
        <v>0</v>
      </c>
      <c r="F62" s="371">
        <f>'BALANCE-REF'!$D487+'BALANCE-REF'!$D488</f>
        <v>0</v>
      </c>
      <c r="G62" s="393"/>
      <c r="H62" s="787"/>
      <c r="I62" s="787"/>
      <c r="J62" s="788"/>
    </row>
    <row r="63" spans="1:11" x14ac:dyDescent="0.2">
      <c r="A63" s="367" t="s">
        <v>549</v>
      </c>
      <c r="B63" s="520" t="s">
        <v>550</v>
      </c>
      <c r="C63" s="371">
        <f>'BALANCE-REF'!$H490</f>
        <v>0</v>
      </c>
      <c r="D63" s="371"/>
      <c r="E63" s="353">
        <f t="shared" si="2"/>
        <v>0</v>
      </c>
      <c r="F63" s="371">
        <f>'BALANCE-REF'!$D490</f>
        <v>0</v>
      </c>
      <c r="G63" s="393"/>
      <c r="H63" s="787"/>
      <c r="I63" s="787"/>
      <c r="J63" s="788"/>
    </row>
    <row r="64" spans="1:11" x14ac:dyDescent="0.2">
      <c r="A64" s="367" t="s">
        <v>1683</v>
      </c>
      <c r="B64" s="355" t="s">
        <v>1682</v>
      </c>
      <c r="C64" s="353">
        <f>SUM(C65:C69)</f>
        <v>35988972</v>
      </c>
      <c r="D64" s="353">
        <f>SUM(D65:D69)</f>
        <v>0</v>
      </c>
      <c r="E64" s="353">
        <f t="shared" si="2"/>
        <v>35988972</v>
      </c>
      <c r="F64" s="353">
        <f>SUM(F65:F69)</f>
        <v>54783627</v>
      </c>
      <c r="G64" s="393"/>
      <c r="H64" s="787"/>
      <c r="I64" s="787"/>
      <c r="J64" s="788"/>
    </row>
    <row r="65" spans="1:10" x14ac:dyDescent="0.2">
      <c r="A65" s="399" t="s">
        <v>571</v>
      </c>
      <c r="B65" s="523" t="s">
        <v>576</v>
      </c>
      <c r="C65" s="384">
        <f>'BALANCE-REF'!$H522</f>
        <v>0</v>
      </c>
      <c r="D65" s="384"/>
      <c r="E65" s="354">
        <f t="shared" si="2"/>
        <v>0</v>
      </c>
      <c r="F65" s="384">
        <f>'BALANCE-REF'!$D522</f>
        <v>0</v>
      </c>
      <c r="G65" s="393"/>
      <c r="H65" s="787"/>
      <c r="I65" s="787"/>
      <c r="J65" s="788"/>
    </row>
    <row r="66" spans="1:10" x14ac:dyDescent="0.2">
      <c r="A66" s="399" t="s">
        <v>572</v>
      </c>
      <c r="B66" s="523" t="s">
        <v>577</v>
      </c>
      <c r="C66" s="384">
        <f>'BALANCE-REF'!$H494+'BALANCE-REF'!$H497+'BALANCE-REF'!$H498</f>
        <v>0</v>
      </c>
      <c r="D66" s="384"/>
      <c r="E66" s="354">
        <f t="shared" si="2"/>
        <v>0</v>
      </c>
      <c r="F66" s="384">
        <f>'BALANCE-REF'!$D494+'BALANCE-REF'!$D497+'BALANCE-REF'!$D498</f>
        <v>0</v>
      </c>
      <c r="G66" s="393"/>
      <c r="H66" s="787"/>
      <c r="I66" s="787"/>
      <c r="J66" s="788"/>
    </row>
    <row r="67" spans="1:10" x14ac:dyDescent="0.2">
      <c r="A67" s="399" t="s">
        <v>573</v>
      </c>
      <c r="B67" s="523" t="s">
        <v>578</v>
      </c>
      <c r="C67" s="384">
        <f>'BALANCE-REF'!$H514+'BALANCE-REF'!$H515+'BALANCE-REF'!$H516+'BALANCE-REF'!$H517</f>
        <v>32184479</v>
      </c>
      <c r="D67" s="384"/>
      <c r="E67" s="354">
        <f t="shared" si="2"/>
        <v>32184479</v>
      </c>
      <c r="F67" s="384">
        <f>'BALANCE-REF'!$D514+'BALANCE-REF'!$D515+'BALANCE-REF'!$D516+'BALANCE-REF'!$D517</f>
        <v>52459903</v>
      </c>
      <c r="G67" s="393"/>
      <c r="H67" s="787"/>
      <c r="I67" s="787"/>
      <c r="J67" s="788"/>
    </row>
    <row r="68" spans="1:10" x14ac:dyDescent="0.2">
      <c r="A68" s="399" t="s">
        <v>574</v>
      </c>
      <c r="B68" s="523" t="s">
        <v>579</v>
      </c>
      <c r="C68" s="384">
        <f>'BALANCE-REF'!$H508</f>
        <v>0</v>
      </c>
      <c r="D68" s="384"/>
      <c r="E68" s="354">
        <f t="shared" si="2"/>
        <v>0</v>
      </c>
      <c r="F68" s="384">
        <f>'BALANCE-REF'!$D508</f>
        <v>0</v>
      </c>
      <c r="G68" s="393"/>
      <c r="H68" s="787"/>
      <c r="I68" s="787"/>
      <c r="J68" s="788"/>
    </row>
    <row r="69" spans="1:10" x14ac:dyDescent="0.2">
      <c r="A69" s="399" t="s">
        <v>575</v>
      </c>
      <c r="B69" s="523" t="s">
        <v>580</v>
      </c>
      <c r="C69" s="384">
        <f>'BALANCE-REF'!$H510</f>
        <v>3804493</v>
      </c>
      <c r="D69" s="384"/>
      <c r="E69" s="354">
        <f t="shared" si="2"/>
        <v>3804493</v>
      </c>
      <c r="F69" s="384">
        <f>'BALANCE-REF'!$D510</f>
        <v>2323724</v>
      </c>
      <c r="G69" s="393"/>
      <c r="H69" s="787"/>
      <c r="I69" s="787"/>
      <c r="J69" s="788"/>
    </row>
    <row r="70" spans="1:10" x14ac:dyDescent="0.2">
      <c r="A70" s="400"/>
      <c r="B70" s="792"/>
      <c r="C70" s="792"/>
      <c r="D70" s="792"/>
      <c r="E70" s="792"/>
      <c r="F70" s="793"/>
      <c r="G70" s="387"/>
      <c r="H70" s="789"/>
      <c r="I70" s="789"/>
      <c r="J70" s="790"/>
    </row>
    <row r="71" spans="1:10" ht="30" x14ac:dyDescent="0.2">
      <c r="A71" s="367" t="s">
        <v>1684</v>
      </c>
      <c r="B71" s="355" t="s">
        <v>1685</v>
      </c>
      <c r="C71" s="356">
        <f>SUM(C72,C75,C76,C77,C80,C83,C86,C91,C106,C107)</f>
        <v>5130325321</v>
      </c>
      <c r="D71" s="356">
        <f>SUM(D72,D75,D76,D77,D80,D83,D86,D91,D106,D107)</f>
        <v>2035452523</v>
      </c>
      <c r="E71" s="356">
        <f>C71-D71</f>
        <v>3094872798</v>
      </c>
      <c r="F71" s="356">
        <f>SUM(F72,F75,F76,F77,F80,F83,F86,F91,F106,F107)</f>
        <v>2802263570</v>
      </c>
      <c r="G71" s="215" t="s">
        <v>1686</v>
      </c>
      <c r="H71" s="355" t="s">
        <v>1687</v>
      </c>
      <c r="I71" s="356">
        <f>I72</f>
        <v>0</v>
      </c>
      <c r="J71" s="356">
        <f>J72</f>
        <v>0</v>
      </c>
    </row>
    <row r="72" spans="1:10" x14ac:dyDescent="0.2">
      <c r="A72" s="367" t="s">
        <v>249</v>
      </c>
      <c r="B72" s="355" t="s">
        <v>251</v>
      </c>
      <c r="C72" s="401">
        <f>C73+C74</f>
        <v>0</v>
      </c>
      <c r="D72" s="401">
        <f>D73+D74</f>
        <v>0</v>
      </c>
      <c r="E72" s="353">
        <f>C72-D72</f>
        <v>0</v>
      </c>
      <c r="F72" s="401">
        <f>F73+F74</f>
        <v>0</v>
      </c>
      <c r="G72" s="215" t="s">
        <v>248</v>
      </c>
      <c r="H72" s="381" t="s">
        <v>19</v>
      </c>
      <c r="I72" s="371">
        <f>'BALANCE-REF'!$I541</f>
        <v>0</v>
      </c>
      <c r="J72" s="371">
        <f>'BALANCE-REF'!$E541</f>
        <v>0</v>
      </c>
    </row>
    <row r="73" spans="1:10" x14ac:dyDescent="0.2">
      <c r="A73" s="399" t="s">
        <v>18</v>
      </c>
      <c r="B73" s="523" t="s">
        <v>19</v>
      </c>
      <c r="C73" s="384">
        <f>'BALANCE-REF'!$H534+'BALANCE-REF'!$H535+'BALANCE-REF'!$H536+'BALANCE-REF'!$H537+'BALANCE-REF'!$H540</f>
        <v>0</v>
      </c>
      <c r="D73" s="384">
        <f>'BALANCE-REF'!$I543-'BALANCE-REF'!$H543</f>
        <v>0</v>
      </c>
      <c r="E73" s="354">
        <f>C73-D73</f>
        <v>0</v>
      </c>
      <c r="F73" s="384">
        <f>'BALANCE-REF'!$D534+'BALANCE-REF'!$D535+'BALANCE-REF'!$D536+'BALANCE-REF'!$D537+'BALANCE-REF'!$D540-('BALANCE-REF'!$E543-'BALANCE-REF'!$D543)</f>
        <v>0</v>
      </c>
      <c r="G73" s="386"/>
      <c r="H73" s="794"/>
      <c r="I73" s="794"/>
      <c r="J73" s="795"/>
    </row>
    <row r="74" spans="1:10" x14ac:dyDescent="0.2">
      <c r="A74" s="399" t="s">
        <v>20</v>
      </c>
      <c r="B74" s="523" t="s">
        <v>21</v>
      </c>
      <c r="C74" s="384">
        <f>'BALANCE-REF'!$H545+'BALANCE-REF'!$H546</f>
        <v>0</v>
      </c>
      <c r="D74" s="384">
        <f>'BALANCE-REF'!$I548-'BALANCE-REF'!$H548</f>
        <v>0</v>
      </c>
      <c r="E74" s="354">
        <f>C74-D74</f>
        <v>0</v>
      </c>
      <c r="F74" s="384">
        <f>'BALANCE-REF'!$D545+'BALANCE-REF'!$D546-('BALANCE-REF'!$E548-'BALANCE-REF'!$D548)</f>
        <v>0</v>
      </c>
      <c r="G74" s="390"/>
      <c r="H74" s="798"/>
      <c r="I74" s="798"/>
      <c r="J74" s="799"/>
    </row>
    <row r="75" spans="1:10" x14ac:dyDescent="0.2">
      <c r="A75" s="367" t="s">
        <v>50</v>
      </c>
      <c r="B75" s="520" t="s">
        <v>551</v>
      </c>
      <c r="C75" s="371">
        <f>'BALANCE-REF'!$H526+'BALANCE-REF'!$H529</f>
        <v>0</v>
      </c>
      <c r="D75" s="371"/>
      <c r="E75" s="353">
        <f>C75-D75</f>
        <v>0</v>
      </c>
      <c r="F75" s="371">
        <f>'BALANCE-REF'!$D526+'BALANCE-REF'!$D529</f>
        <v>0</v>
      </c>
      <c r="G75" s="215" t="s">
        <v>36</v>
      </c>
      <c r="H75" s="355" t="s">
        <v>254</v>
      </c>
      <c r="I75" s="356">
        <f>SUM(I76:I77,I83,I84,I88,I91,I93:I95,I99:I100,I103:I104,I115:I116)</f>
        <v>28795385306</v>
      </c>
      <c r="J75" s="356">
        <f>SUM(J76:J77,J83,J84,J88,J91,J93:J95,J99:J100,J103:J104,J115:J116)</f>
        <v>26028051345</v>
      </c>
    </row>
    <row r="76" spans="1:10" x14ac:dyDescent="0.2">
      <c r="A76" s="367" t="s">
        <v>52</v>
      </c>
      <c r="B76" s="520" t="s">
        <v>53</v>
      </c>
      <c r="C76" s="371">
        <f>'BALANCE-REF'!$H549</f>
        <v>80573155</v>
      </c>
      <c r="D76" s="371">
        <f>'BALANCE-REF'!$I558-'BALANCE-REF'!$H558</f>
        <v>0</v>
      </c>
      <c r="E76" s="353">
        <f t="shared" ref="E76:E87" si="3">C76-D76</f>
        <v>80573155</v>
      </c>
      <c r="F76" s="371">
        <f>'BALANCE-REF'!$D549-('BALANCE-REF'!$E558-'BALANCE-REF'!$D558)</f>
        <v>41034502</v>
      </c>
      <c r="G76" s="215" t="s">
        <v>61</v>
      </c>
      <c r="H76" s="381" t="s">
        <v>62</v>
      </c>
      <c r="I76" s="693">
        <f>'BALANCE-REF'!$H888</f>
        <v>0</v>
      </c>
      <c r="J76" s="693">
        <f>'BALANCE-REF'!$E888</f>
        <v>0</v>
      </c>
    </row>
    <row r="77" spans="1:10" x14ac:dyDescent="0.2">
      <c r="A77" s="367" t="s">
        <v>54</v>
      </c>
      <c r="B77" s="355" t="s">
        <v>468</v>
      </c>
      <c r="C77" s="353">
        <f>SUM(C78:C79)</f>
        <v>70987456</v>
      </c>
      <c r="D77" s="353">
        <f>SUM(D78:D79)</f>
        <v>0</v>
      </c>
      <c r="E77" s="353">
        <f t="shared" si="3"/>
        <v>70987456</v>
      </c>
      <c r="F77" s="353">
        <f>SUM(F78:F79)</f>
        <v>51962061</v>
      </c>
      <c r="G77" s="215" t="s">
        <v>63</v>
      </c>
      <c r="H77" s="355" t="s">
        <v>64</v>
      </c>
      <c r="I77" s="353">
        <f>SUM(I78:I82)</f>
        <v>616904096</v>
      </c>
      <c r="J77" s="353">
        <f>SUM(J78:J82)</f>
        <v>815804205</v>
      </c>
    </row>
    <row r="78" spans="1:10" x14ac:dyDescent="0.2">
      <c r="A78" s="394" t="s">
        <v>93</v>
      </c>
      <c r="B78" s="521" t="s">
        <v>253</v>
      </c>
      <c r="C78" s="384">
        <f>'BALANCE-REF'!$H561</f>
        <v>0</v>
      </c>
      <c r="D78" s="384">
        <f>'BALANCE-REF'!$I562</f>
        <v>0</v>
      </c>
      <c r="E78" s="354">
        <f t="shared" si="3"/>
        <v>0</v>
      </c>
      <c r="F78" s="384">
        <f>'BALANCE-REF'!$D561-'BALANCE-REF'!$E562</f>
        <v>0</v>
      </c>
      <c r="G78" s="402" t="s">
        <v>593</v>
      </c>
      <c r="H78" s="383" t="s">
        <v>598</v>
      </c>
      <c r="I78" s="384">
        <f>'BALANCE-REF'!$I895</f>
        <v>0</v>
      </c>
      <c r="J78" s="384">
        <f>'BALANCE-REF'!$E895</f>
        <v>0</v>
      </c>
    </row>
    <row r="79" spans="1:10" x14ac:dyDescent="0.2">
      <c r="A79" s="394" t="s">
        <v>250</v>
      </c>
      <c r="B79" s="521" t="s">
        <v>252</v>
      </c>
      <c r="C79" s="384">
        <f>'BALANCE-REF'!$H564</f>
        <v>70987456</v>
      </c>
      <c r="D79" s="384">
        <f>'BALANCE-REF'!$I576</f>
        <v>0</v>
      </c>
      <c r="E79" s="354">
        <f t="shared" si="3"/>
        <v>70987456</v>
      </c>
      <c r="F79" s="384">
        <f>'BALANCE-REF'!$D564-'BALANCE-REF'!$E576</f>
        <v>51962061</v>
      </c>
      <c r="G79" s="161" t="s">
        <v>594</v>
      </c>
      <c r="H79" s="383" t="s">
        <v>599</v>
      </c>
      <c r="I79" s="384">
        <f>'BALANCE-REF'!$I896</f>
        <v>616904096</v>
      </c>
      <c r="J79" s="384">
        <f>'BALANCE-REF'!$E896</f>
        <v>643833914</v>
      </c>
    </row>
    <row r="80" spans="1:10" x14ac:dyDescent="0.2">
      <c r="A80" s="367" t="s">
        <v>56</v>
      </c>
      <c r="B80" s="355" t="s">
        <v>1688</v>
      </c>
      <c r="C80" s="353">
        <f>SUM(C81:C82)</f>
        <v>4918764710</v>
      </c>
      <c r="D80" s="353">
        <f>SUM(D81:D82)</f>
        <v>1999452523</v>
      </c>
      <c r="E80" s="353">
        <f t="shared" si="3"/>
        <v>2919312187</v>
      </c>
      <c r="F80" s="353">
        <f>SUM(F81:F82)</f>
        <v>2673267007</v>
      </c>
      <c r="G80" s="161" t="s">
        <v>595</v>
      </c>
      <c r="H80" s="383" t="s">
        <v>600</v>
      </c>
      <c r="I80" s="384">
        <f>'BALANCE-REF'!$I897</f>
        <v>0</v>
      </c>
      <c r="J80" s="384">
        <f>'BALANCE-REF'!$E897</f>
        <v>0</v>
      </c>
    </row>
    <row r="81" spans="1:10" x14ac:dyDescent="0.2">
      <c r="A81" s="394" t="s">
        <v>94</v>
      </c>
      <c r="B81" s="521" t="s">
        <v>253</v>
      </c>
      <c r="C81" s="384">
        <f>'BALANCE-REF'!H583+'BALANCE-REF'!H586+'BALANCE-REF'!H587</f>
        <v>228038780</v>
      </c>
      <c r="D81" s="384">
        <f>'BALANCE-REF'!I588+'BALANCE-REF'!I589</f>
        <v>104053712</v>
      </c>
      <c r="E81" s="354">
        <f t="shared" si="3"/>
        <v>123985068</v>
      </c>
      <c r="F81" s="384">
        <f>'BALANCE-REF'!D583+'BALANCE-REF'!D586+'BALANCE-REF'!D587-('BALANCE-REF'!E588+'BALANCE-REF'!E589)</f>
        <v>95993744</v>
      </c>
      <c r="G81" s="161" t="s">
        <v>596</v>
      </c>
      <c r="H81" s="383" t="s">
        <v>601</v>
      </c>
      <c r="I81" s="384">
        <f>'BALANCE-REF'!$I898</f>
        <v>0</v>
      </c>
      <c r="J81" s="384">
        <f>'BALANCE-REF'!$E898</f>
        <v>0</v>
      </c>
    </row>
    <row r="82" spans="1:10" x14ac:dyDescent="0.2">
      <c r="A82" s="394" t="s">
        <v>267</v>
      </c>
      <c r="B82" s="521" t="s">
        <v>252</v>
      </c>
      <c r="C82" s="384">
        <f>'BALANCE-REF'!H591</f>
        <v>4690725930</v>
      </c>
      <c r="D82" s="384">
        <f>'BALANCE-REF'!I618+'BALANCE-REF'!I640</f>
        <v>1895398811</v>
      </c>
      <c r="E82" s="354">
        <f t="shared" si="3"/>
        <v>2795327119</v>
      </c>
      <c r="F82" s="384">
        <f>'BALANCE-REF'!D591-('BALANCE-REF'!E618+'BALANCE-REF'!E640)</f>
        <v>2577273263</v>
      </c>
      <c r="G82" s="161" t="s">
        <v>597</v>
      </c>
      <c r="H82" s="383" t="s">
        <v>602</v>
      </c>
      <c r="I82" s="384">
        <f>'BALANCE-REF'!$I899</f>
        <v>0</v>
      </c>
      <c r="J82" s="384">
        <f>'BALANCE-REF'!$E899</f>
        <v>171970291</v>
      </c>
    </row>
    <row r="83" spans="1:10" x14ac:dyDescent="0.2">
      <c r="A83" s="367" t="s">
        <v>58</v>
      </c>
      <c r="B83" s="355" t="s">
        <v>523</v>
      </c>
      <c r="C83" s="353">
        <f>SUM(C84:C85)</f>
        <v>0</v>
      </c>
      <c r="D83" s="353">
        <f>SUM(D84:D85)</f>
        <v>0</v>
      </c>
      <c r="E83" s="353">
        <f t="shared" si="3"/>
        <v>0</v>
      </c>
      <c r="F83" s="353">
        <f>SUM(F84:F85)</f>
        <v>0</v>
      </c>
      <c r="G83" s="215" t="s">
        <v>65</v>
      </c>
      <c r="H83" s="381" t="s">
        <v>255</v>
      </c>
      <c r="I83" s="371">
        <f>'BALANCE-REF'!$I900</f>
        <v>0</v>
      </c>
      <c r="J83" s="371">
        <f>'BALANCE-REF'!$E900</f>
        <v>0</v>
      </c>
    </row>
    <row r="84" spans="1:10" x14ac:dyDescent="0.2">
      <c r="A84" s="394" t="s">
        <v>95</v>
      </c>
      <c r="B84" s="521" t="s">
        <v>253</v>
      </c>
      <c r="C84" s="371">
        <f>'BALANCE-REF'!$H669+'BALANCE-REF'!$H672</f>
        <v>0</v>
      </c>
      <c r="D84" s="371">
        <f>'BALANCE-REF'!$I673-'BALANCE-REF'!$H673+'BALANCE-REF'!$I674-'BALANCE-REF'!$H674</f>
        <v>0</v>
      </c>
      <c r="E84" s="354">
        <f t="shared" si="3"/>
        <v>0</v>
      </c>
      <c r="F84" s="371">
        <f>'BALANCE-REF'!$D669+'BALANCE-REF'!$D672-('BALANCE-REF'!$E673-'BALANCE-REF'!$D673+'BALANCE-REF'!$E674-'BALANCE-REF'!$D674)</f>
        <v>0</v>
      </c>
      <c r="G84" s="215" t="s">
        <v>67</v>
      </c>
      <c r="H84" s="355" t="s">
        <v>1689</v>
      </c>
      <c r="I84" s="353">
        <f>SUM(I85:I87)</f>
        <v>908111689</v>
      </c>
      <c r="J84" s="353">
        <f>SUM(J85:J87)</f>
        <v>768864893</v>
      </c>
    </row>
    <row r="85" spans="1:10" x14ac:dyDescent="0.2">
      <c r="A85" s="394" t="s">
        <v>527</v>
      </c>
      <c r="B85" s="521" t="s">
        <v>252</v>
      </c>
      <c r="C85" s="384">
        <f>'BALANCE-REF'!$H676</f>
        <v>0</v>
      </c>
      <c r="D85" s="384">
        <f>'BALANCE-REF'!$I703-'BALANCE-REF'!$H703+'BALANCE-REF'!$I725-'BALANCE-REF'!$H725</f>
        <v>0</v>
      </c>
      <c r="E85" s="354">
        <f t="shared" si="3"/>
        <v>0</v>
      </c>
      <c r="F85" s="384">
        <f>'BALANCE-REF'!$D676-('BALANCE-REF'!$E703-'BALANCE-REF'!$D703+'BALANCE-REF'!$E725-'BALANCE-REF'!$D725)</f>
        <v>0</v>
      </c>
      <c r="G85" s="204" t="s">
        <v>256</v>
      </c>
      <c r="H85" s="383" t="s">
        <v>270</v>
      </c>
      <c r="I85" s="384">
        <f>'BALANCE-REF'!$I902</f>
        <v>908111689</v>
      </c>
      <c r="J85" s="384">
        <f>'BALANCE-REF'!$E902</f>
        <v>768864893</v>
      </c>
    </row>
    <row r="86" spans="1:10" x14ac:dyDescent="0.2">
      <c r="A86" s="394"/>
      <c r="B86" s="355" t="s">
        <v>1690</v>
      </c>
      <c r="C86" s="353">
        <f>SUM(C87,C89)</f>
        <v>60000000</v>
      </c>
      <c r="D86" s="353">
        <f>SUM(D87,D89)</f>
        <v>36000000</v>
      </c>
      <c r="E86" s="353">
        <f t="shared" si="3"/>
        <v>24000000</v>
      </c>
      <c r="F86" s="353">
        <f>SUM(F87,F89)</f>
        <v>36000000</v>
      </c>
      <c r="G86" s="204" t="s">
        <v>554</v>
      </c>
      <c r="H86" s="383" t="s">
        <v>555</v>
      </c>
      <c r="I86" s="384">
        <f>'BALANCE-REF'!$I903</f>
        <v>0</v>
      </c>
      <c r="J86" s="384">
        <f>'BALANCE-REF'!$E903</f>
        <v>0</v>
      </c>
    </row>
    <row r="87" spans="1:10" x14ac:dyDescent="0.2">
      <c r="A87" s="394" t="s">
        <v>96</v>
      </c>
      <c r="B87" s="521" t="s">
        <v>253</v>
      </c>
      <c r="C87" s="384">
        <f>'BALANCE-REF'!H753</f>
        <v>0</v>
      </c>
      <c r="D87" s="384">
        <f>'BALANCE-REF'!I754+'BALANCE-REF'!I755</f>
        <v>0</v>
      </c>
      <c r="E87" s="354">
        <f t="shared" si="3"/>
        <v>0</v>
      </c>
      <c r="F87" s="384">
        <f>'BALANCE-REF'!D753-('BALANCE-REF'!E754+'BALANCE-REF'!E755)</f>
        <v>0</v>
      </c>
      <c r="G87" s="204" t="s">
        <v>257</v>
      </c>
      <c r="H87" s="383" t="s">
        <v>155</v>
      </c>
      <c r="I87" s="384">
        <f>'BALANCE-REF'!$I904</f>
        <v>0</v>
      </c>
      <c r="J87" s="384">
        <f>'BALANCE-REF'!$E904</f>
        <v>0</v>
      </c>
    </row>
    <row r="88" spans="1:10" x14ac:dyDescent="0.2">
      <c r="A88" s="404"/>
      <c r="B88" s="792"/>
      <c r="C88" s="792"/>
      <c r="D88" s="792"/>
      <c r="E88" s="792"/>
      <c r="F88" s="793"/>
      <c r="G88" s="215" t="s">
        <v>69</v>
      </c>
      <c r="H88" s="355" t="s">
        <v>70</v>
      </c>
      <c r="I88" s="353">
        <f>SUM(I89:I90)</f>
        <v>0</v>
      </c>
      <c r="J88" s="353">
        <f>SUM(J89:J90)</f>
        <v>0</v>
      </c>
    </row>
    <row r="89" spans="1:10" ht="30" x14ac:dyDescent="0.2">
      <c r="A89" s="204" t="s">
        <v>529</v>
      </c>
      <c r="B89" s="383" t="s">
        <v>252</v>
      </c>
      <c r="C89" s="384">
        <f>'BALANCE-REF'!H757</f>
        <v>60000000</v>
      </c>
      <c r="D89" s="694">
        <f>'BALANCE-REF'!I782+'BALANCE-REF'!I804</f>
        <v>36000000</v>
      </c>
      <c r="E89" s="354">
        <f t="shared" ref="E89" si="4">C89-D89</f>
        <v>24000000</v>
      </c>
      <c r="F89" s="384">
        <f>'BALANCE-REF'!D757-('BALANCE-REF'!E782+'BALANCE-REF'!E804)</f>
        <v>36000000</v>
      </c>
      <c r="G89" s="204" t="s">
        <v>258</v>
      </c>
      <c r="H89" s="383" t="s">
        <v>271</v>
      </c>
      <c r="I89" s="384">
        <f>'BALANCE-REF'!$I906</f>
        <v>0</v>
      </c>
      <c r="J89" s="384">
        <f>'BALANCE-REF'!$E906</f>
        <v>0</v>
      </c>
    </row>
    <row r="90" spans="1:10" x14ac:dyDescent="0.2">
      <c r="A90" s="395"/>
      <c r="B90" s="817"/>
      <c r="C90" s="817"/>
      <c r="D90" s="817"/>
      <c r="E90" s="817"/>
      <c r="F90" s="818"/>
      <c r="G90" s="204" t="s">
        <v>556</v>
      </c>
      <c r="H90" s="383" t="s">
        <v>557</v>
      </c>
      <c r="I90" s="384">
        <f>'BALANCE-REF'!$I907</f>
        <v>0</v>
      </c>
      <c r="J90" s="384">
        <f>'BALANCE-REF'!$E907</f>
        <v>0</v>
      </c>
    </row>
    <row r="91" spans="1:10" x14ac:dyDescent="0.2">
      <c r="A91" s="215" t="s">
        <v>485</v>
      </c>
      <c r="B91" s="355" t="s">
        <v>1691</v>
      </c>
      <c r="C91" s="353">
        <f>SUM(C93:C95)</f>
        <v>0</v>
      </c>
      <c r="D91" s="353">
        <f>SUM(D93:D95)</f>
        <v>0</v>
      </c>
      <c r="E91" s="353">
        <f>C91-D91</f>
        <v>0</v>
      </c>
      <c r="F91" s="353">
        <f>SUM(F93:F95)</f>
        <v>0</v>
      </c>
      <c r="G91" s="215" t="s">
        <v>71</v>
      </c>
      <c r="H91" s="355" t="s">
        <v>1573</v>
      </c>
      <c r="I91" s="353">
        <f>I92</f>
        <v>0</v>
      </c>
      <c r="J91" s="353">
        <f>J92</f>
        <v>0</v>
      </c>
    </row>
    <row r="92" spans="1:10" x14ac:dyDescent="0.2">
      <c r="A92" s="404"/>
      <c r="B92" s="792"/>
      <c r="C92" s="792"/>
      <c r="D92" s="792"/>
      <c r="E92" s="792"/>
      <c r="F92" s="793"/>
      <c r="G92" s="204" t="s">
        <v>259</v>
      </c>
      <c r="H92" s="383" t="s">
        <v>272</v>
      </c>
      <c r="I92" s="384">
        <f>'BALANCE-REF'!$I914</f>
        <v>0</v>
      </c>
      <c r="J92" s="384">
        <f>'BALANCE-REF'!$E914</f>
        <v>0</v>
      </c>
    </row>
    <row r="93" spans="1:10" x14ac:dyDescent="0.2">
      <c r="A93" s="204" t="s">
        <v>483</v>
      </c>
      <c r="B93" s="383" t="s">
        <v>552</v>
      </c>
      <c r="C93" s="384">
        <f>'BALANCE-REF'!$H830+'BALANCE-REF'!$H838+'BALANCE-REF'!$H839</f>
        <v>0</v>
      </c>
      <c r="D93" s="384">
        <f>'BALANCE-REF'!$I841-'BALANCE-REF'!$H841+'BALANCE-REF'!$I842-'BALANCE-REF'!$H842</f>
        <v>0</v>
      </c>
      <c r="E93" s="354">
        <f>C93-D93</f>
        <v>0</v>
      </c>
      <c r="F93" s="384">
        <f>'BALANCE-REF'!$D830+'BALANCE-REF'!$D838+'BALANCE-REF'!$D839-('BALANCE-REF'!$E841-'BALANCE-REF'!$D841+'BALANCE-REF'!$E842-'BALANCE-REF'!$D842)</f>
        <v>0</v>
      </c>
      <c r="G93" s="215" t="s">
        <v>73</v>
      </c>
      <c r="H93" s="381" t="s">
        <v>133</v>
      </c>
      <c r="I93" s="371">
        <f>'BALANCE-REF'!$I915</f>
        <v>0</v>
      </c>
      <c r="J93" s="371">
        <f>'BALANCE-REF'!$E915</f>
        <v>0</v>
      </c>
    </row>
    <row r="94" spans="1:10" x14ac:dyDescent="0.2">
      <c r="A94" s="204" t="s">
        <v>481</v>
      </c>
      <c r="B94" s="383" t="s">
        <v>553</v>
      </c>
      <c r="C94" s="384">
        <f>'BALANCE-REF'!$H835+'BALANCE-REF'!$H838+'BALANCE-REF'!$H839</f>
        <v>0</v>
      </c>
      <c r="D94" s="384">
        <f>'BALANCE-REF'!$I841-'BALANCE-REF'!$H841+'BALANCE-REF'!$I842-'BALANCE-REF'!$H842</f>
        <v>0</v>
      </c>
      <c r="E94" s="354">
        <f>C94-D94</f>
        <v>0</v>
      </c>
      <c r="F94" s="384">
        <f>'BALANCE-REF'!$D835+'BALANCE-REF'!$D838+'BALANCE-REF'!$D839-('BALANCE-REF'!$E841-'BALANCE-REF'!$D841+'BALANCE-REF'!$E842-'BALANCE-REF'!$D842)</f>
        <v>0</v>
      </c>
      <c r="G94" s="215" t="s">
        <v>75</v>
      </c>
      <c r="H94" s="381" t="s">
        <v>76</v>
      </c>
      <c r="I94" s="371">
        <f>'BALANCE-REF'!$I917</f>
        <v>0</v>
      </c>
      <c r="J94" s="371">
        <f>'BALANCE-REF'!$E917</f>
        <v>0</v>
      </c>
    </row>
    <row r="95" spans="1:10" x14ac:dyDescent="0.2">
      <c r="A95" s="204" t="s">
        <v>480</v>
      </c>
      <c r="B95" s="383" t="s">
        <v>479</v>
      </c>
      <c r="C95" s="384">
        <f>'BALANCE-REF'!$H844+'BALANCE-REF'!$H845+'BALANCE-REF'!$H846+'BALANCE-REF'!$H847</f>
        <v>0</v>
      </c>
      <c r="D95" s="384">
        <f>'BALANCE-REF'!$I849-'BALANCE-REF'!$H849+'BALANCE-REF'!$I850-'BALANCE-REF'!$H850</f>
        <v>0</v>
      </c>
      <c r="E95" s="354">
        <f>C95-D95</f>
        <v>0</v>
      </c>
      <c r="F95" s="384">
        <f>'BALANCE-REF'!$D844+'BALANCE-REF'!$D845+'BALANCE-REF'!$D846+'BALANCE-REF'!$D847-('BALANCE-REF'!$E849-'BALANCE-REF'!$D849+'BALANCE-REF'!$E850-'BALANCE-REF'!$D850)</f>
        <v>0</v>
      </c>
      <c r="G95" s="215" t="s">
        <v>77</v>
      </c>
      <c r="H95" s="355" t="s">
        <v>78</v>
      </c>
      <c r="I95" s="353">
        <f>SUM(I96:I98)</f>
        <v>23698838626</v>
      </c>
      <c r="J95" s="353">
        <f>SUM(J96:J98)</f>
        <v>22051206626</v>
      </c>
    </row>
    <row r="96" spans="1:10" x14ac:dyDescent="0.2">
      <c r="A96" s="391"/>
      <c r="B96" s="785"/>
      <c r="C96" s="785"/>
      <c r="D96" s="785"/>
      <c r="E96" s="785"/>
      <c r="F96" s="786"/>
      <c r="G96" s="204" t="s">
        <v>260</v>
      </c>
      <c r="H96" s="383" t="s">
        <v>156</v>
      </c>
      <c r="I96" s="384">
        <f>'BALANCE-REF'!$I919</f>
        <v>3701193129</v>
      </c>
      <c r="J96" s="384">
        <f>'BALANCE-REF'!$E919</f>
        <v>3456537865</v>
      </c>
    </row>
    <row r="97" spans="1:11" x14ac:dyDescent="0.2">
      <c r="A97" s="378"/>
      <c r="B97" s="787"/>
      <c r="C97" s="787"/>
      <c r="D97" s="787"/>
      <c r="E97" s="787"/>
      <c r="F97" s="788"/>
      <c r="G97" s="204" t="s">
        <v>261</v>
      </c>
      <c r="H97" s="383" t="s">
        <v>157</v>
      </c>
      <c r="I97" s="384">
        <f>'BALANCE-REF'!$I920</f>
        <v>1111876812</v>
      </c>
      <c r="J97" s="384">
        <f>'BALANCE-REF'!$E920</f>
        <v>1111876812</v>
      </c>
    </row>
    <row r="98" spans="1:11" x14ac:dyDescent="0.2">
      <c r="A98" s="378"/>
      <c r="B98" s="787"/>
      <c r="C98" s="787"/>
      <c r="D98" s="787"/>
      <c r="E98" s="787"/>
      <c r="F98" s="788"/>
      <c r="G98" s="204" t="s">
        <v>262</v>
      </c>
      <c r="H98" s="383" t="s">
        <v>158</v>
      </c>
      <c r="I98" s="384">
        <f>'BALANCE-REF'!$I921</f>
        <v>18885768685</v>
      </c>
      <c r="J98" s="384">
        <f>'BALANCE-REF'!$E921</f>
        <v>17482791949</v>
      </c>
      <c r="K98" s="88"/>
    </row>
    <row r="99" spans="1:11" x14ac:dyDescent="0.2">
      <c r="A99" s="378"/>
      <c r="B99" s="787"/>
      <c r="C99" s="787"/>
      <c r="D99" s="787"/>
      <c r="E99" s="787"/>
      <c r="F99" s="788"/>
      <c r="G99" s="215" t="s">
        <v>79</v>
      </c>
      <c r="H99" s="381" t="s">
        <v>134</v>
      </c>
      <c r="I99" s="371">
        <f>'BALANCE-REF'!$I922</f>
        <v>0</v>
      </c>
      <c r="J99" s="371">
        <f>'BALANCE-REF'!$E922</f>
        <v>0</v>
      </c>
      <c r="K99" s="88"/>
    </row>
    <row r="100" spans="1:11" x14ac:dyDescent="0.2">
      <c r="A100" s="378"/>
      <c r="B100" s="787"/>
      <c r="C100" s="787"/>
      <c r="D100" s="787"/>
      <c r="E100" s="787"/>
      <c r="F100" s="788"/>
      <c r="G100" s="215" t="s">
        <v>80</v>
      </c>
      <c r="H100" s="355" t="s">
        <v>81</v>
      </c>
      <c r="I100" s="353">
        <f>SUM(I101:I102)</f>
        <v>375365000</v>
      </c>
      <c r="J100" s="353">
        <f>SUM(J101:J102)</f>
        <v>347486000</v>
      </c>
      <c r="K100" s="88"/>
    </row>
    <row r="101" spans="1:11" x14ac:dyDescent="0.2">
      <c r="A101" s="378"/>
      <c r="B101" s="787"/>
      <c r="C101" s="787"/>
      <c r="D101" s="787"/>
      <c r="E101" s="787"/>
      <c r="F101" s="788"/>
      <c r="G101" s="349" t="s">
        <v>263</v>
      </c>
      <c r="H101" s="383" t="s">
        <v>273</v>
      </c>
      <c r="I101" s="384">
        <f>'BALANCE-REF'!$I926</f>
        <v>375365000</v>
      </c>
      <c r="J101" s="384">
        <f>'BALANCE-REF'!$E926</f>
        <v>347486000</v>
      </c>
      <c r="K101" s="88"/>
    </row>
    <row r="102" spans="1:11" x14ac:dyDescent="0.2">
      <c r="A102" s="378"/>
      <c r="B102" s="787"/>
      <c r="C102" s="787"/>
      <c r="D102" s="787"/>
      <c r="E102" s="787"/>
      <c r="F102" s="788"/>
      <c r="G102" s="349" t="s">
        <v>90</v>
      </c>
      <c r="H102" s="383" t="s">
        <v>89</v>
      </c>
      <c r="I102" s="384">
        <f>'BALANCE-REF'!$I929</f>
        <v>0</v>
      </c>
      <c r="J102" s="384">
        <f>'BALANCE-REF'!$E929</f>
        <v>0</v>
      </c>
      <c r="K102" s="88"/>
    </row>
    <row r="103" spans="1:11" x14ac:dyDescent="0.2">
      <c r="A103" s="378"/>
      <c r="B103" s="787"/>
      <c r="C103" s="787"/>
      <c r="D103" s="787"/>
      <c r="E103" s="787"/>
      <c r="F103" s="788"/>
      <c r="G103" s="405" t="s">
        <v>82</v>
      </c>
      <c r="H103" s="381" t="s">
        <v>83</v>
      </c>
      <c r="I103" s="371">
        <f>'BALANCE-REF'!$I923</f>
        <v>2044689621</v>
      </c>
      <c r="J103" s="371">
        <f>'BALANCE-REF'!$E923</f>
        <v>2044689621</v>
      </c>
    </row>
    <row r="104" spans="1:11" x14ac:dyDescent="0.2">
      <c r="A104" s="378"/>
      <c r="B104" s="787"/>
      <c r="C104" s="787"/>
      <c r="D104" s="787"/>
      <c r="E104" s="787"/>
      <c r="F104" s="788"/>
      <c r="G104" s="405" t="s">
        <v>84</v>
      </c>
      <c r="H104" s="381" t="s">
        <v>274</v>
      </c>
      <c r="I104" s="371">
        <f>'BALANCE-REF'!$I933-'BALANCE-REF'!$H933</f>
        <v>0</v>
      </c>
      <c r="J104" s="371">
        <f>'BALANCE-REF'!$E933-'BALANCE-REF'!$D933</f>
        <v>0</v>
      </c>
    </row>
    <row r="105" spans="1:11" x14ac:dyDescent="0.2">
      <c r="A105" s="380"/>
      <c r="B105" s="789"/>
      <c r="C105" s="789"/>
      <c r="D105" s="789"/>
      <c r="E105" s="789"/>
      <c r="F105" s="790"/>
      <c r="G105" s="385"/>
      <c r="H105" s="785"/>
      <c r="I105" s="785"/>
      <c r="J105" s="786"/>
    </row>
    <row r="106" spans="1:11" x14ac:dyDescent="0.2">
      <c r="A106" s="215" t="s">
        <v>265</v>
      </c>
      <c r="B106" s="381" t="s">
        <v>112</v>
      </c>
      <c r="C106" s="371">
        <f>'BALANCE-REF'!$H532+'BALANCE-REF'!$H542+'BALANCE-REF'!$H547+'BALANCE-REF'!$H556+'BALANCE-REF'!$H840+'BALANCE-REF'!$H848</f>
        <v>0</v>
      </c>
      <c r="D106" s="371"/>
      <c r="E106" s="353">
        <f t="shared" ref="E106:E111" si="5">C106-D106</f>
        <v>0</v>
      </c>
      <c r="F106" s="371">
        <f>'BALANCE-REF'!$D532+'BALANCE-REF'!$D542+'BALANCE-REF'!$D547+'BALANCE-REF'!$D556+'BALANCE-REF'!$D840+'BALANCE-REF'!$D848</f>
        <v>0</v>
      </c>
      <c r="G106" s="393"/>
      <c r="H106" s="787"/>
      <c r="I106" s="787"/>
      <c r="J106" s="788"/>
    </row>
    <row r="107" spans="1:11" x14ac:dyDescent="0.2">
      <c r="A107" s="406" t="s">
        <v>478</v>
      </c>
      <c r="B107" s="526" t="s">
        <v>1692</v>
      </c>
      <c r="C107" s="363">
        <f>SUM(C109:C111)</f>
        <v>0</v>
      </c>
      <c r="D107" s="363">
        <f>SUM(D109:D111)</f>
        <v>0</v>
      </c>
      <c r="E107" s="353">
        <f t="shared" si="5"/>
        <v>0</v>
      </c>
      <c r="F107" s="363">
        <f>SUM(F109:F111)</f>
        <v>0</v>
      </c>
      <c r="G107" s="393"/>
      <c r="H107" s="787"/>
      <c r="I107" s="787"/>
      <c r="J107" s="788"/>
    </row>
    <row r="108" spans="1:11" x14ac:dyDescent="0.2">
      <c r="A108" s="161"/>
      <c r="B108" s="407" t="s">
        <v>239</v>
      </c>
      <c r="C108" s="403"/>
      <c r="D108" s="403"/>
      <c r="E108" s="354">
        <f t="shared" si="5"/>
        <v>0</v>
      </c>
      <c r="F108" s="403"/>
      <c r="G108" s="393"/>
      <c r="H108" s="787"/>
      <c r="I108" s="787"/>
      <c r="J108" s="788"/>
    </row>
    <row r="109" spans="1:11" s="26" customFormat="1" x14ac:dyDescent="0.2">
      <c r="A109" s="204" t="s">
        <v>558</v>
      </c>
      <c r="B109" s="383" t="s">
        <v>559</v>
      </c>
      <c r="C109" s="384">
        <f>'BALANCE-REF'!$H852</f>
        <v>0</v>
      </c>
      <c r="D109" s="384">
        <f>'BALANCE-REF'!$I875-'BALANCE-REF'!$H875+'BALANCE-REF'!$I881-'BALANCE-REF'!$H881</f>
        <v>0</v>
      </c>
      <c r="E109" s="354">
        <f>C109-D109</f>
        <v>0</v>
      </c>
      <c r="F109" s="384">
        <f>'BALANCE-REF'!$D852-('BALANCE-REF'!$E875-'BALANCE-REF'!$D875+'BALANCE-REF'!$E881-'BALANCE-REF'!$D881)</f>
        <v>0</v>
      </c>
      <c r="G109" s="393"/>
      <c r="H109" s="787"/>
      <c r="I109" s="787"/>
      <c r="J109" s="788"/>
    </row>
    <row r="110" spans="1:11" s="26" customFormat="1" x14ac:dyDescent="0.2">
      <c r="A110" s="204" t="s">
        <v>560</v>
      </c>
      <c r="B110" s="383" t="s">
        <v>562</v>
      </c>
      <c r="C110" s="384">
        <f>'BALANCE-REF'!$H863</f>
        <v>0</v>
      </c>
      <c r="D110" s="384">
        <f>'BALANCE-REF'!$I878-'BALANCE-REF'!$H878+'BALANCE-REF'!$I884-'BALANCE-REF'!$H884</f>
        <v>0</v>
      </c>
      <c r="E110" s="354">
        <f t="shared" si="5"/>
        <v>0</v>
      </c>
      <c r="F110" s="384">
        <f>'BALANCE-REF'!$D863-('BALANCE-REF'!$E878-'BALANCE-REF'!$D878+'BALANCE-REF'!$E884-'BALANCE-REF'!$D884)</f>
        <v>0</v>
      </c>
      <c r="G110" s="393"/>
      <c r="H110" s="787"/>
      <c r="I110" s="787"/>
      <c r="J110" s="788"/>
    </row>
    <row r="111" spans="1:11" x14ac:dyDescent="0.2">
      <c r="A111" s="204" t="s">
        <v>561</v>
      </c>
      <c r="B111" s="383" t="s">
        <v>563</v>
      </c>
      <c r="C111" s="384">
        <f>'BALANCE-REF'!$H868</f>
        <v>0</v>
      </c>
      <c r="D111" s="384">
        <f>'BALANCE-REF'!$I879-'BALANCE-REF'!$H879+'BALANCE-REF'!$I885-'BALANCE-REF'!$H885</f>
        <v>0</v>
      </c>
      <c r="E111" s="354">
        <f t="shared" si="5"/>
        <v>0</v>
      </c>
      <c r="F111" s="384">
        <f>'BALANCE-REF'!$D868-('BALANCE-REF'!$E879-'BALANCE-REF'!$D879+'BALANCE-REF'!$E885-'BALANCE-REF'!$D885)</f>
        <v>0</v>
      </c>
      <c r="G111" s="393"/>
      <c r="H111" s="787"/>
      <c r="I111" s="787"/>
      <c r="J111" s="788"/>
    </row>
    <row r="112" spans="1:11" x14ac:dyDescent="0.2">
      <c r="A112" s="385"/>
      <c r="B112" s="785"/>
      <c r="C112" s="785"/>
      <c r="D112" s="785"/>
      <c r="E112" s="785"/>
      <c r="F112" s="786"/>
      <c r="G112" s="393"/>
      <c r="H112" s="787"/>
      <c r="I112" s="787"/>
      <c r="J112" s="788"/>
    </row>
    <row r="113" spans="1:10" x14ac:dyDescent="0.2">
      <c r="A113" s="387"/>
      <c r="B113" s="789"/>
      <c r="C113" s="789"/>
      <c r="D113" s="789"/>
      <c r="E113" s="789"/>
      <c r="F113" s="790"/>
      <c r="G113" s="393"/>
      <c r="H113" s="787"/>
      <c r="I113" s="787"/>
      <c r="J113" s="788"/>
    </row>
    <row r="114" spans="1:10" x14ac:dyDescent="0.2">
      <c r="A114" s="215" t="s">
        <v>1693</v>
      </c>
      <c r="B114" s="355" t="s">
        <v>1694</v>
      </c>
      <c r="C114" s="356">
        <f>C115+C116</f>
        <v>0</v>
      </c>
      <c r="D114" s="356">
        <f>D115+D116</f>
        <v>0</v>
      </c>
      <c r="E114" s="356">
        <f>C114-D114</f>
        <v>0</v>
      </c>
      <c r="F114" s="356">
        <f>F115+F116</f>
        <v>0</v>
      </c>
      <c r="G114" s="387"/>
      <c r="H114" s="789"/>
      <c r="I114" s="789"/>
      <c r="J114" s="790"/>
    </row>
    <row r="115" spans="1:10" x14ac:dyDescent="0.2">
      <c r="A115" s="172" t="s">
        <v>581</v>
      </c>
      <c r="B115" s="408" t="s">
        <v>583</v>
      </c>
      <c r="C115" s="409">
        <f>'BALANCE-REF'!$H931</f>
        <v>0</v>
      </c>
      <c r="D115" s="409"/>
      <c r="E115" s="354">
        <f>C115-D115</f>
        <v>0</v>
      </c>
      <c r="F115" s="409">
        <f>'BALANCE-REF'!$D931</f>
        <v>0</v>
      </c>
      <c r="G115" s="215" t="s">
        <v>85</v>
      </c>
      <c r="H115" s="381" t="s">
        <v>1574</v>
      </c>
      <c r="I115" s="384">
        <f>IF(MN="Annuelle",0,IF((('BALANCE-REF'!$I1168+'BALANCE-REF'!$I1276+'BALANCE-REF'!$I1283+'BALANCE-REF'!$I1295+'BALANCE-REF'!$I1298+'BALANCE-REF'!$I1299+'BALANCE-REF'!$I1300+'BALANCE-REF'!$I1322)-('BALANCE-REF'!$H944+'BALANCE-REF'!$H1057+'BALANCE-REF'!$H1067+'BALANCE-REF'!$H1106+'BALANCE-REF'!$H1116+'BALANCE-REF'!$H1120+'BALANCE-REF'!$H1121+'BALANCE-REF'!$H1152))&gt;0,(('BALANCE-REF'!$I1168+'BALANCE-REF'!$I1276+'BALANCE-REF'!$I1283+'BALANCE-REF'!$I1295+'BALANCE-REF'!$I1298+'BALANCE-REF'!$I1299+'BALANCE-REF'!$I1300+'BALANCE-REF'!$I1322)-('BALANCE-REF'!$H944+'BALANCE-REF'!$H1057+'BALANCE-REF'!$H1067+'BALANCE-REF'!$H1106+'BALANCE-REF'!$H1116+'BALANCE-REF'!$H1120+'BALANCE-REF'!$H1121+'BALANCE-REF'!$H1152)),0))</f>
        <v>1151476274</v>
      </c>
      <c r="J115" s="384">
        <f>IF(MN="Annuelle",0,IF((('BALANCE-REF'!$E1168+'BALANCE-REF'!$E1276+'BALANCE-REF'!$E1283+'BALANCE-REF'!$E1295+'BALANCE-REF'!$E1298+'BALANCE-REF'!$E1299+'BALANCE-REF'!$E1300+'BALANCE-REF'!$E1322)-('BALANCE-REF'!$D944+'BALANCE-REF'!$D1057+'BALANCE-REF'!$D1067+'BALANCE-REF'!$D1106+'BALANCE-REF'!$D1116+'BALANCE-REF'!$D1120+'BALANCE-REF'!$D1121+'BALANCE-REF'!$D1152))&gt;0,(('BALANCE-REF'!$E1168+'BALANCE-REF'!$E1276+'BALANCE-REF'!$E1283+'BALANCE-REF'!$E1295+'BALANCE-REF'!$E1298+'BALANCE-REF'!$E1299+'BALANCE-REF'!$E1300+'BALANCE-REF'!$E1322)-('BALANCE-REF'!$D944+'BALANCE-REF'!$D1057+'BALANCE-REF'!$D1067+'BALANCE-REF'!$D1106+'BALANCE-REF'!$D1116+'BALANCE-REF'!$D1120+'BALANCE-REF'!$D1121+'BALANCE-REF'!$D1152)),0))</f>
        <v>0</v>
      </c>
    </row>
    <row r="116" spans="1:10" x14ac:dyDescent="0.2">
      <c r="A116" s="172" t="s">
        <v>582</v>
      </c>
      <c r="B116" s="408" t="s">
        <v>584</v>
      </c>
      <c r="C116" s="409">
        <f>'BALANCE-REF'!$H932</f>
        <v>0</v>
      </c>
      <c r="D116" s="409"/>
      <c r="E116" s="354">
        <f>C116-D116</f>
        <v>0</v>
      </c>
      <c r="F116" s="409">
        <f>'BALANCE-REF'!$D932</f>
        <v>0</v>
      </c>
      <c r="G116" s="215" t="s">
        <v>87</v>
      </c>
      <c r="H116" s="355" t="s">
        <v>1695</v>
      </c>
      <c r="I116" s="353">
        <f>SUM(I117:I118)</f>
        <v>0</v>
      </c>
      <c r="J116" s="353">
        <f>SUM(J117:J118)</f>
        <v>0</v>
      </c>
    </row>
    <row r="117" spans="1:10" x14ac:dyDescent="0.2">
      <c r="A117" s="391"/>
      <c r="B117" s="785"/>
      <c r="C117" s="785"/>
      <c r="D117" s="785"/>
      <c r="E117" s="785"/>
      <c r="F117" s="786"/>
      <c r="G117" s="204" t="s">
        <v>1696</v>
      </c>
      <c r="H117" s="519" t="s">
        <v>1697</v>
      </c>
      <c r="I117" s="353"/>
      <c r="J117" s="353"/>
    </row>
    <row r="118" spans="1:10" x14ac:dyDescent="0.2">
      <c r="A118" s="380"/>
      <c r="B118" s="789"/>
      <c r="C118" s="789"/>
      <c r="D118" s="789"/>
      <c r="E118" s="789"/>
      <c r="F118" s="790"/>
      <c r="G118" s="204" t="s">
        <v>264</v>
      </c>
      <c r="H118" s="383" t="s">
        <v>275</v>
      </c>
      <c r="I118" s="384" t="str">
        <f>IF(MN="Annuelle",(('BALANCE-REF'!$I1168+'BALANCE-REF'!$I1276+'BALANCE-REF'!$I1283+'BALANCE-REF'!$I1295+'BALANCE-REF'!$I1298+'BALANCE-REF'!$I1299+'BALANCE-REF'!$I1300+'BALANCE-REF'!$I1322)-('BALANCE-REF'!$H944+'BALANCE-REF'!$H1057+'BALANCE-REF'!$H1067+'BALANCE-REF'!$H1106+'BALANCE-REF'!$H1116+'BALANCE-REF'!$H1120+'BALANCE-REF'!$H1121+'BALANCE-REF'!$H1152)),"")</f>
        <v/>
      </c>
      <c r="J118" s="384" t="str">
        <f>IF(MN="Annuelle",(('BALANCE-REF'!$E1168+'BALANCE-REF'!$E1276+'BALANCE-REF'!$E1283+'BALANCE-REF'!$E1295+'BALANCE-REF'!$E1298+'BALANCE-REF'!$E1299+'BALANCE-REF'!$E1300+'BALANCE-REF'!$E1322)-('BALANCE-REF'!$D944+'BALANCE-REF'!$D1057+'BALANCE-REF'!$D1067+'BALANCE-REF'!$D1106+'BALANCE-REF'!$D1116+'BALANCE-REF'!$D1120+'BALANCE-REF'!$D1121+'BALANCE-REF'!$D1152)),"")</f>
        <v/>
      </c>
    </row>
    <row r="119" spans="1:10" x14ac:dyDescent="0.2">
      <c r="A119" s="215" t="s">
        <v>91</v>
      </c>
      <c r="B119" s="355" t="s">
        <v>268</v>
      </c>
      <c r="C119" s="409">
        <f>IF(MN="Annuelle",0,IF((('BALANCE-REF'!$I1168+'BALANCE-REF'!$I1276+'BALANCE-REF'!$I1283+'BALANCE-REF'!$I1295+'BALANCE-REF'!$I1298+'BALANCE-REF'!$I1299+'BALANCE-REF'!$I1300+'BALANCE-REF'!$I1322)-('BALANCE-REF'!$H944+'BALANCE-REF'!$H1057+'BALANCE-REF'!$H1067+'BALANCE-REF'!$H1106+'BALANCE-REF'!$H1116+'BALANCE-REF'!$H1120+'BALANCE-REF'!$H1121+'BALANCE-REF'!$H1152))&lt;0,-(('BALANCE-REF'!$I1168+'BALANCE-REF'!$I1276+'BALANCE-REF'!$I1283+'BALANCE-REF'!$I1295+'BALANCE-REF'!$I1298+'BALANCE-REF'!$I1299+'BALANCE-REF'!$I1300+'BALANCE-REF'!$I1322)-('BALANCE-REF'!$H944+'BALANCE-REF'!$H1057+'BALANCE-REF'!$H1067+'BALANCE-REF'!$H1106+'BALANCE-REF'!$H1116+'BALANCE-REF'!$H1120+'BALANCE-REF'!$H1121+'BALANCE-REF'!$H1152)),0))</f>
        <v>0</v>
      </c>
      <c r="D119" s="409"/>
      <c r="E119" s="356">
        <f>IFERROR(C119-D119,0)</f>
        <v>0</v>
      </c>
      <c r="F119" s="409">
        <f>IF(MN="Annuelle",0,IF((('BALANCE-REF'!$E1168+'BALANCE-REF'!$E1276+'BALANCE-REF'!$E1283+'BALANCE-REF'!$E1295+'BALANCE-REF'!$E1298+'BALANCE-REF'!$E1299+'BALANCE-REF'!$E1300+'BALANCE-REF'!$E1322)-('BALANCE-REF'!$D944+'BALANCE-REF'!$D1057+'BALANCE-REF'!$D1067+'BALANCE-REF'!$D1106+'BALANCE-REF'!$D1116+'BALANCE-REF'!$D1120+'BALANCE-REF'!$D1121+'BALANCE-REF'!$D1152))&lt;0,-(('BALANCE-REF'!$E1168+'BALANCE-REF'!$E1276+'BALANCE-REF'!$E1283+'BALANCE-REF'!$E1295+'BALANCE-REF'!$E1298+'BALANCE-REF'!$E1299+'BALANCE-REF'!$E1300+'BALANCE-REF'!$E1322)-('BALANCE-REF'!$D944+'BALANCE-REF'!$D1057+'BALANCE-REF'!$D1067+'BALANCE-REF'!$D1106+'BALANCE-REF'!$D1116+'BALANCE-REF'!$D1120+'BALANCE-REF'!$D1121+'BALANCE-REF'!$D1152)),0))</f>
        <v>0</v>
      </c>
      <c r="G119" s="385"/>
      <c r="H119" s="785"/>
      <c r="I119" s="785"/>
      <c r="J119" s="786"/>
    </row>
    <row r="120" spans="1:10" x14ac:dyDescent="0.2">
      <c r="A120" s="366"/>
      <c r="B120" s="800"/>
      <c r="C120" s="800"/>
      <c r="D120" s="800"/>
      <c r="E120" s="800"/>
      <c r="F120" s="801"/>
      <c r="G120" s="387"/>
      <c r="H120" s="789"/>
      <c r="I120" s="789"/>
      <c r="J120" s="790"/>
    </row>
    <row r="121" spans="1:10" x14ac:dyDescent="0.2">
      <c r="A121" s="215" t="s">
        <v>266</v>
      </c>
      <c r="B121" s="358" t="s">
        <v>269</v>
      </c>
      <c r="C121" s="359">
        <f>SUM(C8,C35,C52,C71,C114,C119)</f>
        <v>46930345817</v>
      </c>
      <c r="D121" s="359">
        <f>SUM(D8,D35,D52,D71,D114,D119)</f>
        <v>4254546029</v>
      </c>
      <c r="E121" s="359">
        <f>C121-D121</f>
        <v>42675799788</v>
      </c>
      <c r="F121" s="359">
        <f>SUM(F8,F35,F52,F71,F114,F119)</f>
        <v>42617326431</v>
      </c>
      <c r="G121" s="215" t="s">
        <v>1698</v>
      </c>
      <c r="H121" s="358" t="s">
        <v>1699</v>
      </c>
      <c r="I121" s="359">
        <f>SUM(I8,I35,I52,I71,I75)</f>
        <v>42675799647</v>
      </c>
      <c r="J121" s="359">
        <f>SUM(J8,J35,J52,J71,J75)</f>
        <v>40963905939</v>
      </c>
    </row>
    <row r="123" spans="1:10" x14ac:dyDescent="0.2">
      <c r="C123" s="676"/>
      <c r="I123" s="205"/>
    </row>
    <row r="124" spans="1:10" ht="24" x14ac:dyDescent="0.2">
      <c r="A124" s="814" t="s">
        <v>1781</v>
      </c>
      <c r="B124" s="815"/>
      <c r="C124" s="815"/>
      <c r="D124" s="816"/>
      <c r="E124" s="410"/>
      <c r="F124" s="368"/>
      <c r="G124" s="368"/>
      <c r="H124" s="368"/>
      <c r="I124" s="748">
        <f>I121-E121</f>
        <v>-141</v>
      </c>
      <c r="J124" s="368"/>
    </row>
    <row r="125" spans="1:10" ht="32" x14ac:dyDescent="0.2">
      <c r="A125" s="24" t="s">
        <v>188</v>
      </c>
      <c r="B125" s="24" t="s">
        <v>1003</v>
      </c>
      <c r="C125" s="206" t="str">
        <f>"NETS"&amp;" "&amp;C6</f>
        <v>NETS N</v>
      </c>
      <c r="D125" s="206" t="str">
        <f>"NETS"&amp;" "&amp;F6</f>
        <v>NETS N-1</v>
      </c>
    </row>
    <row r="126" spans="1:10" ht="16" x14ac:dyDescent="0.2">
      <c r="A126" s="360"/>
      <c r="B126" s="361" t="s">
        <v>1011</v>
      </c>
      <c r="C126" s="810"/>
      <c r="D126" s="811"/>
    </row>
    <row r="127" spans="1:10" x14ac:dyDescent="0.2">
      <c r="A127" s="360" t="s">
        <v>38</v>
      </c>
      <c r="B127" s="207" t="s">
        <v>1077</v>
      </c>
      <c r="C127" s="371"/>
      <c r="D127" s="371"/>
    </row>
    <row r="128" spans="1:10" x14ac:dyDescent="0.2">
      <c r="A128" s="411" t="s">
        <v>126</v>
      </c>
      <c r="B128" s="207" t="s">
        <v>1012</v>
      </c>
      <c r="C128" s="371"/>
      <c r="D128" s="371"/>
    </row>
    <row r="129" spans="1:4" ht="28" x14ac:dyDescent="0.2">
      <c r="A129" s="364" t="s">
        <v>39</v>
      </c>
      <c r="B129" s="207" t="s">
        <v>1013</v>
      </c>
      <c r="C129" s="371"/>
      <c r="D129" s="371"/>
    </row>
    <row r="130" spans="1:4" ht="28" x14ac:dyDescent="0.2">
      <c r="A130" s="364"/>
      <c r="B130" s="29" t="s">
        <v>1014</v>
      </c>
      <c r="C130" s="362"/>
      <c r="D130" s="362"/>
    </row>
    <row r="131" spans="1:4" x14ac:dyDescent="0.2">
      <c r="A131" s="412" t="s">
        <v>116</v>
      </c>
      <c r="B131" s="208" t="s">
        <v>1015</v>
      </c>
      <c r="C131" s="384"/>
      <c r="D131" s="384"/>
    </row>
    <row r="132" spans="1:4" x14ac:dyDescent="0.2">
      <c r="A132" s="412" t="s">
        <v>128</v>
      </c>
      <c r="B132" s="208" t="s">
        <v>1016</v>
      </c>
      <c r="C132" s="384"/>
      <c r="D132" s="384"/>
    </row>
    <row r="133" spans="1:4" x14ac:dyDescent="0.2">
      <c r="A133" s="413" t="s">
        <v>117</v>
      </c>
      <c r="B133" s="208" t="s">
        <v>1017</v>
      </c>
      <c r="C133" s="414"/>
      <c r="D133" s="414"/>
    </row>
    <row r="134" spans="1:4" x14ac:dyDescent="0.2">
      <c r="A134" s="412" t="s">
        <v>129</v>
      </c>
      <c r="B134" s="208" t="s">
        <v>1018</v>
      </c>
      <c r="C134" s="384"/>
      <c r="D134" s="384"/>
    </row>
    <row r="135" spans="1:4" x14ac:dyDescent="0.2">
      <c r="A135" s="415"/>
      <c r="B135" s="807"/>
      <c r="C135" s="808"/>
      <c r="D135" s="809"/>
    </row>
    <row r="136" spans="1:4" ht="16" x14ac:dyDescent="0.2">
      <c r="A136" s="416"/>
      <c r="B136" s="361" t="s">
        <v>1019</v>
      </c>
      <c r="C136" s="810"/>
      <c r="D136" s="811"/>
    </row>
    <row r="137" spans="1:4" x14ac:dyDescent="0.2">
      <c r="A137" s="364" t="s">
        <v>40</v>
      </c>
      <c r="B137" s="365" t="s">
        <v>1112</v>
      </c>
      <c r="C137" s="363">
        <f>SUM(C138:C140)</f>
        <v>0</v>
      </c>
      <c r="D137" s="363">
        <f>SUM(D138:D140)</f>
        <v>0</v>
      </c>
    </row>
    <row r="138" spans="1:4" x14ac:dyDescent="0.2">
      <c r="A138" s="412" t="s">
        <v>1020</v>
      </c>
      <c r="B138" s="417" t="s">
        <v>1021</v>
      </c>
      <c r="C138" s="384"/>
      <c r="D138" s="384"/>
    </row>
    <row r="139" spans="1:4" x14ac:dyDescent="0.2">
      <c r="A139" s="412" t="s">
        <v>1023</v>
      </c>
      <c r="B139" s="417" t="s">
        <v>1022</v>
      </c>
      <c r="C139" s="384"/>
      <c r="D139" s="384"/>
    </row>
    <row r="140" spans="1:4" x14ac:dyDescent="0.2">
      <c r="A140" s="412" t="s">
        <v>1024</v>
      </c>
      <c r="B140" s="417" t="s">
        <v>1028</v>
      </c>
      <c r="C140" s="384"/>
      <c r="D140" s="384"/>
    </row>
    <row r="141" spans="1:4" x14ac:dyDescent="0.2">
      <c r="A141" s="364" t="s">
        <v>1700</v>
      </c>
      <c r="B141" s="365" t="s">
        <v>1701</v>
      </c>
      <c r="C141" s="363">
        <f>SUM(C142:C144)</f>
        <v>0</v>
      </c>
      <c r="D141" s="363">
        <f>SUM(D142:D144)</f>
        <v>0</v>
      </c>
    </row>
    <row r="142" spans="1:4" x14ac:dyDescent="0.2">
      <c r="A142" s="412" t="s">
        <v>1025</v>
      </c>
      <c r="B142" s="417" t="s">
        <v>1021</v>
      </c>
      <c r="C142" s="384"/>
      <c r="D142" s="384"/>
    </row>
    <row r="143" spans="1:4" x14ac:dyDescent="0.2">
      <c r="A143" s="412" t="s">
        <v>1026</v>
      </c>
      <c r="B143" s="417" t="s">
        <v>1022</v>
      </c>
      <c r="C143" s="384"/>
      <c r="D143" s="384"/>
    </row>
    <row r="144" spans="1:4" x14ac:dyDescent="0.2">
      <c r="A144" s="412" t="s">
        <v>1027</v>
      </c>
      <c r="B144" s="417" t="s">
        <v>1028</v>
      </c>
      <c r="C144" s="384"/>
      <c r="D144" s="384"/>
    </row>
    <row r="145" spans="1:4" x14ac:dyDescent="0.2">
      <c r="A145" s="418"/>
      <c r="B145" s="419"/>
      <c r="C145" s="419"/>
      <c r="D145" s="420"/>
    </row>
    <row r="146" spans="1:4" x14ac:dyDescent="0.2">
      <c r="A146" s="421"/>
      <c r="B146" s="422" t="s">
        <v>1029</v>
      </c>
      <c r="C146" s="812"/>
      <c r="D146" s="813"/>
    </row>
    <row r="147" spans="1:4" x14ac:dyDescent="0.2">
      <c r="A147" s="418"/>
      <c r="B147" s="419"/>
      <c r="C147" s="419"/>
      <c r="D147" s="420"/>
    </row>
    <row r="148" spans="1:4" x14ac:dyDescent="0.2">
      <c r="A148" s="421"/>
      <c r="B148" s="422" t="s">
        <v>1702</v>
      </c>
      <c r="C148" s="363">
        <f>SUM(C149:C152)</f>
        <v>0</v>
      </c>
      <c r="D148" s="363">
        <f>SUM(D149:D152)</f>
        <v>0</v>
      </c>
    </row>
    <row r="149" spans="1:4" x14ac:dyDescent="0.2">
      <c r="A149" s="412" t="s">
        <v>1030</v>
      </c>
      <c r="B149" s="417" t="s">
        <v>1053</v>
      </c>
      <c r="C149" s="384"/>
      <c r="D149" s="384"/>
    </row>
    <row r="150" spans="1:4" x14ac:dyDescent="0.2">
      <c r="A150" s="412" t="s">
        <v>1031</v>
      </c>
      <c r="B150" s="417" t="s">
        <v>1054</v>
      </c>
      <c r="C150" s="384"/>
      <c r="D150" s="384"/>
    </row>
    <row r="151" spans="1:4" x14ac:dyDescent="0.2">
      <c r="A151" s="412" t="s">
        <v>1032</v>
      </c>
      <c r="B151" s="417" t="s">
        <v>1055</v>
      </c>
      <c r="C151" s="384"/>
      <c r="D151" s="384"/>
    </row>
    <row r="152" spans="1:4" x14ac:dyDescent="0.2">
      <c r="A152" s="412" t="s">
        <v>1033</v>
      </c>
      <c r="B152" s="417" t="s">
        <v>1056</v>
      </c>
      <c r="C152" s="384"/>
      <c r="D152" s="384"/>
    </row>
    <row r="153" spans="1:4" x14ac:dyDescent="0.2">
      <c r="A153" s="423"/>
      <c r="B153" s="424"/>
      <c r="C153" s="424"/>
      <c r="D153" s="425"/>
    </row>
    <row r="154" spans="1:4" x14ac:dyDescent="0.2">
      <c r="A154" s="364"/>
      <c r="B154" s="365" t="s">
        <v>1703</v>
      </c>
      <c r="C154" s="356">
        <f>SUM(C155:C156)</f>
        <v>0</v>
      </c>
      <c r="D154" s="356">
        <f>SUM(D155:D156)</f>
        <v>0</v>
      </c>
    </row>
    <row r="155" spans="1:4" x14ac:dyDescent="0.2">
      <c r="A155" s="412" t="s">
        <v>1034</v>
      </c>
      <c r="B155" s="417" t="s">
        <v>1057</v>
      </c>
      <c r="C155" s="384"/>
      <c r="D155" s="384"/>
    </row>
    <row r="156" spans="1:4" x14ac:dyDescent="0.2">
      <c r="A156" s="412" t="s">
        <v>1035</v>
      </c>
      <c r="B156" s="417" t="s">
        <v>1058</v>
      </c>
      <c r="C156" s="384"/>
      <c r="D156" s="384"/>
    </row>
    <row r="157" spans="1:4" x14ac:dyDescent="0.2">
      <c r="A157" s="804"/>
      <c r="B157" s="805"/>
      <c r="C157" s="805"/>
      <c r="D157" s="806"/>
    </row>
    <row r="158" spans="1:4" x14ac:dyDescent="0.2">
      <c r="A158" s="364"/>
      <c r="B158" s="365" t="s">
        <v>1704</v>
      </c>
      <c r="C158" s="356">
        <f>SUM(C159:C167)</f>
        <v>0</v>
      </c>
      <c r="D158" s="356">
        <f>SUM(D159:D167)</f>
        <v>0</v>
      </c>
    </row>
    <row r="159" spans="1:4" x14ac:dyDescent="0.2">
      <c r="A159" s="412" t="s">
        <v>1036</v>
      </c>
      <c r="B159" s="417" t="s">
        <v>1059</v>
      </c>
      <c r="C159" s="384"/>
      <c r="D159" s="384"/>
    </row>
    <row r="160" spans="1:4" x14ac:dyDescent="0.2">
      <c r="A160" s="412" t="s">
        <v>1037</v>
      </c>
      <c r="B160" s="417" t="s">
        <v>1060</v>
      </c>
      <c r="C160" s="384"/>
      <c r="D160" s="384"/>
    </row>
    <row r="161" spans="1:4" x14ac:dyDescent="0.2">
      <c r="A161" s="412" t="s">
        <v>1038</v>
      </c>
      <c r="B161" s="417" t="s">
        <v>1061</v>
      </c>
      <c r="C161" s="384"/>
      <c r="D161" s="384"/>
    </row>
    <row r="162" spans="1:4" x14ac:dyDescent="0.2">
      <c r="A162" s="412" t="s">
        <v>1039</v>
      </c>
      <c r="B162" s="417" t="s">
        <v>1062</v>
      </c>
      <c r="C162" s="384"/>
      <c r="D162" s="384"/>
    </row>
    <row r="163" spans="1:4" x14ac:dyDescent="0.2">
      <c r="A163" s="412" t="s">
        <v>1040</v>
      </c>
      <c r="B163" s="417" t="s">
        <v>1063</v>
      </c>
      <c r="C163" s="384"/>
      <c r="D163" s="384"/>
    </row>
    <row r="164" spans="1:4" x14ac:dyDescent="0.2">
      <c r="A164" s="412" t="s">
        <v>1041</v>
      </c>
      <c r="B164" s="417" t="s">
        <v>1064</v>
      </c>
      <c r="C164" s="384"/>
      <c r="D164" s="384"/>
    </row>
    <row r="165" spans="1:4" x14ac:dyDescent="0.2">
      <c r="A165" s="412" t="s">
        <v>1042</v>
      </c>
      <c r="B165" s="417" t="s">
        <v>1065</v>
      </c>
      <c r="C165" s="384"/>
      <c r="D165" s="384"/>
    </row>
    <row r="166" spans="1:4" x14ac:dyDescent="0.2">
      <c r="A166" s="412" t="s">
        <v>1043</v>
      </c>
      <c r="B166" s="417" t="s">
        <v>1066</v>
      </c>
      <c r="C166" s="384"/>
      <c r="D166" s="384"/>
    </row>
    <row r="167" spans="1:4" x14ac:dyDescent="0.2">
      <c r="A167" s="412" t="s">
        <v>1044</v>
      </c>
      <c r="B167" s="417" t="s">
        <v>1067</v>
      </c>
      <c r="C167" s="384"/>
      <c r="D167" s="384"/>
    </row>
    <row r="168" spans="1:4" x14ac:dyDescent="0.2">
      <c r="A168" s="426"/>
      <c r="B168" s="427"/>
      <c r="C168" s="427"/>
      <c r="D168" s="428"/>
    </row>
    <row r="169" spans="1:4" x14ac:dyDescent="0.2">
      <c r="A169" s="426"/>
      <c r="B169" s="427"/>
      <c r="C169" s="427"/>
      <c r="D169" s="428"/>
    </row>
    <row r="170" spans="1:4" x14ac:dyDescent="0.2">
      <c r="A170" s="364"/>
      <c r="B170" s="365" t="s">
        <v>1705</v>
      </c>
      <c r="C170" s="356">
        <f>SUM(C171:C172)</f>
        <v>0</v>
      </c>
      <c r="D170" s="356">
        <f>SUM(D171:D172)</f>
        <v>0</v>
      </c>
    </row>
    <row r="171" spans="1:4" x14ac:dyDescent="0.2">
      <c r="A171" s="411" t="s">
        <v>41</v>
      </c>
      <c r="B171" s="429" t="s">
        <v>1068</v>
      </c>
      <c r="C171" s="371"/>
      <c r="D171" s="371"/>
    </row>
    <row r="172" spans="1:4" x14ac:dyDescent="0.2">
      <c r="A172" s="411" t="s">
        <v>1045</v>
      </c>
      <c r="B172" s="429" t="s">
        <v>1069</v>
      </c>
      <c r="C172" s="371"/>
      <c r="D172" s="371"/>
    </row>
    <row r="173" spans="1:4" x14ac:dyDescent="0.2">
      <c r="A173" s="364"/>
      <c r="B173" s="365" t="s">
        <v>1706</v>
      </c>
      <c r="C173" s="356">
        <f>SUM(C174:C175,C177:C179,C181)</f>
        <v>0</v>
      </c>
      <c r="D173" s="356">
        <f>SUM(D174:D175,D177:D179,D181)</f>
        <v>0</v>
      </c>
    </row>
    <row r="174" spans="1:4" x14ac:dyDescent="0.2">
      <c r="A174" s="411" t="s">
        <v>1046</v>
      </c>
      <c r="B174" s="429" t="s">
        <v>1070</v>
      </c>
      <c r="C174" s="371"/>
      <c r="D174" s="371"/>
    </row>
    <row r="175" spans="1:4" x14ac:dyDescent="0.2">
      <c r="A175" s="411" t="s">
        <v>1047</v>
      </c>
      <c r="B175" s="429" t="s">
        <v>1071</v>
      </c>
      <c r="C175" s="371"/>
      <c r="D175" s="371"/>
    </row>
    <row r="176" spans="1:4" x14ac:dyDescent="0.2">
      <c r="A176" s="804" t="s">
        <v>1707</v>
      </c>
      <c r="B176" s="805"/>
      <c r="C176" s="805"/>
      <c r="D176" s="806"/>
    </row>
    <row r="177" spans="1:4" x14ac:dyDescent="0.2">
      <c r="A177" s="411" t="s">
        <v>1048</v>
      </c>
      <c r="B177" s="429" t="s">
        <v>1072</v>
      </c>
      <c r="C177" s="371"/>
      <c r="D177" s="371"/>
    </row>
    <row r="178" spans="1:4" x14ac:dyDescent="0.2">
      <c r="A178" s="411" t="s">
        <v>1049</v>
      </c>
      <c r="B178" s="429" t="s">
        <v>1073</v>
      </c>
      <c r="C178" s="371"/>
      <c r="D178" s="371"/>
    </row>
    <row r="179" spans="1:4" x14ac:dyDescent="0.2">
      <c r="A179" s="411" t="s">
        <v>1050</v>
      </c>
      <c r="B179" s="429" t="s">
        <v>1074</v>
      </c>
      <c r="C179" s="371"/>
      <c r="D179" s="371"/>
    </row>
    <row r="180" spans="1:4" x14ac:dyDescent="0.2">
      <c r="A180" s="804"/>
      <c r="B180" s="805"/>
      <c r="C180" s="805"/>
      <c r="D180" s="806"/>
    </row>
    <row r="181" spans="1:4" x14ac:dyDescent="0.2">
      <c r="A181" s="411" t="s">
        <v>1051</v>
      </c>
      <c r="B181" s="429" t="s">
        <v>1075</v>
      </c>
      <c r="C181" s="371"/>
      <c r="D181" s="371"/>
    </row>
    <row r="182" spans="1:4" x14ac:dyDescent="0.2">
      <c r="A182" s="426"/>
      <c r="B182" s="430"/>
      <c r="C182" s="430"/>
      <c r="D182" s="431"/>
    </row>
    <row r="183" spans="1:4" x14ac:dyDescent="0.2">
      <c r="A183" s="411" t="s">
        <v>1052</v>
      </c>
      <c r="B183" s="429" t="s">
        <v>1076</v>
      </c>
      <c r="C183" s="371"/>
      <c r="D183" s="371"/>
    </row>
  </sheetData>
  <sheetProtection selectLockedCells="1"/>
  <customSheetViews>
    <customSheetView guid="{2ECB5001-E624-4860-8EDC-E7BEEAA78E29}" scale="80" topLeftCell="A2">
      <selection activeCell="B13" sqref="B13"/>
      <pageMargins left="0.7" right="0.7" top="0.75" bottom="0.75" header="0.3" footer="0.3"/>
      <pageSetup paperSize="9" orientation="portrait"/>
    </customSheetView>
  </customSheetViews>
  <mergeCells count="40">
    <mergeCell ref="A1:J1"/>
    <mergeCell ref="A180:D180"/>
    <mergeCell ref="B135:D135"/>
    <mergeCell ref="C136:D136"/>
    <mergeCell ref="C146:D146"/>
    <mergeCell ref="A157:D157"/>
    <mergeCell ref="A176:D176"/>
    <mergeCell ref="B117:F118"/>
    <mergeCell ref="H119:J120"/>
    <mergeCell ref="B120:F120"/>
    <mergeCell ref="A124:D124"/>
    <mergeCell ref="C126:D126"/>
    <mergeCell ref="H73:J74"/>
    <mergeCell ref="B88:F88"/>
    <mergeCell ref="B90:F90"/>
    <mergeCell ref="B92:F92"/>
    <mergeCell ref="B38:F39"/>
    <mergeCell ref="H39:J39"/>
    <mergeCell ref="B96:F105"/>
    <mergeCell ref="H105:J114"/>
    <mergeCell ref="B112:F113"/>
    <mergeCell ref="B42:F43"/>
    <mergeCell ref="H45:J51"/>
    <mergeCell ref="B50:F51"/>
    <mergeCell ref="A53:F53"/>
    <mergeCell ref="H61:J70"/>
    <mergeCell ref="B70:F70"/>
    <mergeCell ref="B11:F16"/>
    <mergeCell ref="H14:J14"/>
    <mergeCell ref="H16:J16"/>
    <mergeCell ref="B22:F23"/>
    <mergeCell ref="H22:J34"/>
    <mergeCell ref="B33:F34"/>
    <mergeCell ref="A2:J2"/>
    <mergeCell ref="A3:J5"/>
    <mergeCell ref="A6:A7"/>
    <mergeCell ref="B6:B7"/>
    <mergeCell ref="C6:E6"/>
    <mergeCell ref="G6:G7"/>
    <mergeCell ref="H6:H7"/>
  </mergeCells>
  <conditionalFormatting sqref="A66:B70 C66:E69 G66:G70">
    <cfRule type="cellIs" dxfId="52" priority="7" operator="equal">
      <formula>"Bilan équilibré"</formula>
    </cfRule>
    <cfRule type="cellIs" dxfId="51" priority="8" operator="equal">
      <formula>"Bilan déséquilibré !!! Veuillez vérifier les données entrées."</formula>
    </cfRule>
  </conditionalFormatting>
  <conditionalFormatting sqref="A1:J1">
    <cfRule type="containsText" dxfId="50" priority="5" operator="containsText" text="Bilan non équilibré">
      <formula>NOT(ISERROR(SEARCH("Bilan non équilibré",A1)))</formula>
    </cfRule>
    <cfRule type="containsText" dxfId="49" priority="6" operator="containsText" text="Bilan équilibré">
      <formula>NOT(ISERROR(SEARCH("Bilan équilibré",A1)))</formula>
    </cfRule>
  </conditionalFormatting>
  <conditionalFormatting sqref="F66:F69">
    <cfRule type="cellIs" dxfId="48" priority="1" operator="equal">
      <formula>"Bilan équilibré"</formula>
    </cfRule>
    <cfRule type="cellIs" dxfId="47" priority="2" operator="equal">
      <formula>"Bilan déséquilibré !!! Veuillez vérifier les données entrées."</formula>
    </cfRule>
  </conditionalFormatting>
  <dataValidations disablePrompts="1" count="2">
    <dataValidation type="custom" allowBlank="1" showInputMessage="1" showErrorMessage="1" error="Saisie valable uniquement pour les états annuels" sqref="I118:J118">
      <formula1>MN&lt;&gt;"Mensuelle"</formula1>
    </dataValidation>
    <dataValidation type="custom" allowBlank="1" showInputMessage="1" showErrorMessage="1" error="Saisie valable uniquement pour les états infra annuels" sqref="D119">
      <formula1>MN&lt;&gt;"Annuelle"</formula1>
    </dataValidation>
  </dataValidations>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enableFormatConditionsCalculation="0">
    <tabColor theme="5" tint="0.39997558519241921"/>
  </sheetPr>
  <dimension ref="A1:AI203"/>
  <sheetViews>
    <sheetView showGridLines="0" zoomScale="80" zoomScaleNormal="80" zoomScalePageLayoutView="80" workbookViewId="0">
      <pane ySplit="6" topLeftCell="A7" activePane="bottomLeft" state="frozen"/>
      <selection activeCell="E218" sqref="E218:F218"/>
      <selection pane="bottomLeft" activeCell="C204" sqref="C204"/>
    </sheetView>
  </sheetViews>
  <sheetFormatPr baseColWidth="10" defaultColWidth="10.83203125" defaultRowHeight="15" x14ac:dyDescent="0.2"/>
  <cols>
    <col min="1" max="1" width="7" style="1" customWidth="1"/>
    <col min="2" max="2" width="67.5" style="1" customWidth="1"/>
    <col min="3" max="3" width="24" style="2" customWidth="1"/>
    <col min="4" max="4" width="23" style="2" customWidth="1"/>
    <col min="5" max="5" width="7.1640625" style="1" customWidth="1"/>
    <col min="6" max="6" width="66.5" style="1" customWidth="1"/>
    <col min="7" max="7" width="23.6640625" style="2" customWidth="1"/>
    <col min="8" max="8" width="24" style="2" customWidth="1"/>
    <col min="9" max="9" width="12.1640625" style="1" bestFit="1" customWidth="1"/>
    <col min="10" max="10" width="12.83203125" style="1" bestFit="1" customWidth="1"/>
    <col min="11" max="16384" width="10.83203125" style="1"/>
  </cols>
  <sheetData>
    <row r="1" spans="1:35" ht="36" customHeight="1" x14ac:dyDescent="0.2">
      <c r="A1" s="803" t="str">
        <f>IF(ROUND(C198-G198,0)&lt;&gt;0,"Compte Résultat non équilibré",IF(ROUND(C196+G196,0)=ROUND(ABS('Bilan et Hors Bilan'!I116),0),"Compte Résultat équilibré","Résultat du bilan différent de l'excédent ou déficit du compte de résultat"))</f>
        <v>Résultat du bilan différent de l'excédent ou déficit du compte de résultat</v>
      </c>
      <c r="B1" s="803"/>
      <c r="C1" s="803"/>
      <c r="D1" s="803"/>
      <c r="E1" s="803"/>
      <c r="F1" s="803"/>
      <c r="G1" s="803"/>
      <c r="H1" s="803"/>
      <c r="I1" s="515"/>
      <c r="J1" s="516"/>
    </row>
    <row r="2" spans="1:35" ht="23.25" customHeight="1" x14ac:dyDescent="0.3">
      <c r="A2" s="845" t="s">
        <v>1782</v>
      </c>
      <c r="B2" s="845"/>
      <c r="C2" s="845"/>
      <c r="D2" s="845"/>
      <c r="E2" s="845"/>
      <c r="F2" s="845"/>
      <c r="G2" s="845"/>
      <c r="H2" s="845"/>
      <c r="I2" s="23"/>
    </row>
    <row r="3" spans="1:35" x14ac:dyDescent="0.2">
      <c r="A3" s="846" t="str">
        <f>SOMMAIRE!D5</f>
        <v xml:space="preserve">ALLIANCE DE CREDIT ET D'EPARGNE  POUR LA PROMOTION </v>
      </c>
      <c r="B3" s="846"/>
      <c r="C3" s="846"/>
      <c r="D3" s="846"/>
      <c r="E3" s="846"/>
      <c r="F3" s="846"/>
      <c r="G3" s="846"/>
      <c r="H3" s="846"/>
    </row>
    <row r="4" spans="1:35" x14ac:dyDescent="0.2">
      <c r="A4" s="846"/>
      <c r="B4" s="846"/>
      <c r="C4" s="846"/>
      <c r="D4" s="846"/>
      <c r="E4" s="846"/>
      <c r="F4" s="846"/>
      <c r="G4" s="846"/>
      <c r="H4" s="846"/>
    </row>
    <row r="5" spans="1:35" x14ac:dyDescent="0.2">
      <c r="A5" s="846"/>
      <c r="B5" s="846"/>
      <c r="C5" s="846"/>
      <c r="D5" s="846"/>
      <c r="E5" s="846"/>
      <c r="F5" s="846"/>
      <c r="G5" s="846"/>
      <c r="H5" s="846"/>
    </row>
    <row r="6" spans="1:35" ht="32" x14ac:dyDescent="0.2">
      <c r="A6" s="432" t="s">
        <v>188</v>
      </c>
      <c r="B6" s="432" t="s">
        <v>189</v>
      </c>
      <c r="C6" s="432" t="str">
        <f>'Bilan et Hors Bilan'!C6:E6</f>
        <v>N</v>
      </c>
      <c r="D6" s="432" t="str">
        <f>'Bilan et Hors Bilan'!F6</f>
        <v>N-1</v>
      </c>
      <c r="E6" s="432" t="s">
        <v>188</v>
      </c>
      <c r="F6" s="432" t="s">
        <v>190</v>
      </c>
      <c r="G6" s="432" t="str">
        <f>C6</f>
        <v>N</v>
      </c>
      <c r="H6" s="432" t="str">
        <f>D6</f>
        <v>N-1</v>
      </c>
    </row>
    <row r="7" spans="1:35" x14ac:dyDescent="0.2">
      <c r="A7" s="433" t="s">
        <v>191</v>
      </c>
      <c r="B7" s="434" t="s">
        <v>276</v>
      </c>
      <c r="C7" s="435">
        <f>SUM(C8,C17,C21,C25,C27)</f>
        <v>322529536</v>
      </c>
      <c r="D7" s="435">
        <f>SUM(D8,D17,D21,D25,D27)</f>
        <v>0</v>
      </c>
      <c r="E7" s="433" t="s">
        <v>192</v>
      </c>
      <c r="F7" s="436" t="s">
        <v>541</v>
      </c>
      <c r="G7" s="437">
        <f>SUM(G8,G17,G21,G25,G27)</f>
        <v>42709050</v>
      </c>
      <c r="H7" s="513">
        <f>SUM(H8,H17,H21,H25,H27)</f>
        <v>0</v>
      </c>
      <c r="I7" s="514"/>
      <c r="J7" s="514"/>
      <c r="K7" s="514"/>
      <c r="L7" s="514"/>
      <c r="M7" s="514"/>
      <c r="N7" s="514"/>
      <c r="O7" s="514"/>
      <c r="P7" s="514"/>
      <c r="Q7" s="514"/>
      <c r="R7" s="514"/>
      <c r="S7" s="514"/>
      <c r="T7" s="514"/>
      <c r="U7" s="514"/>
      <c r="V7" s="514"/>
      <c r="W7" s="514"/>
      <c r="X7" s="514"/>
      <c r="Y7" s="514"/>
      <c r="Z7" s="514"/>
      <c r="AA7" s="514"/>
      <c r="AB7" s="514"/>
      <c r="AC7" s="514"/>
      <c r="AD7" s="514"/>
      <c r="AE7" s="514"/>
      <c r="AF7" s="514"/>
      <c r="AG7" s="514"/>
      <c r="AH7" s="514"/>
      <c r="AI7" s="514"/>
    </row>
    <row r="8" spans="1:35" ht="16" x14ac:dyDescent="0.2">
      <c r="A8" s="438" t="s">
        <v>1708</v>
      </c>
      <c r="B8" s="439" t="s">
        <v>277</v>
      </c>
      <c r="C8" s="440">
        <f>SUM(C9:C16)</f>
        <v>0</v>
      </c>
      <c r="D8" s="440">
        <f>SUM(D9:D16)</f>
        <v>0</v>
      </c>
      <c r="E8" s="438" t="s">
        <v>1709</v>
      </c>
      <c r="F8" s="439" t="s">
        <v>1710</v>
      </c>
      <c r="G8" s="440">
        <f>SUM(G9:G16)</f>
        <v>0</v>
      </c>
      <c r="H8" s="440">
        <f>SUM(H9:H16)</f>
        <v>0</v>
      </c>
    </row>
    <row r="9" spans="1:35" x14ac:dyDescent="0.2">
      <c r="A9" s="441" t="s">
        <v>603</v>
      </c>
      <c r="B9" s="442" t="s">
        <v>611</v>
      </c>
      <c r="C9" s="443">
        <f>'BALANCE-REF'!$H947+'BALANCE-REF'!$H955</f>
        <v>0</v>
      </c>
      <c r="D9" s="443">
        <f>'BALANCE-REF'!$D947+'BALANCE-REF'!$D955</f>
        <v>0</v>
      </c>
      <c r="E9" s="441" t="s">
        <v>699</v>
      </c>
      <c r="F9" s="442" t="s">
        <v>706</v>
      </c>
      <c r="G9" s="443">
        <f>H9+'BALANCE-REF'!$I1171+'BALANCE-REF'!$I1186</f>
        <v>0</v>
      </c>
      <c r="H9" s="443">
        <f>I9+'BALANCE-REF'!$E1171+'BALANCE-REF'!$E1186</f>
        <v>0</v>
      </c>
    </row>
    <row r="10" spans="1:35" x14ac:dyDescent="0.2">
      <c r="A10" s="441" t="s">
        <v>604</v>
      </c>
      <c r="B10" s="442" t="s">
        <v>612</v>
      </c>
      <c r="C10" s="443">
        <f>'BALANCE-REF'!$H948</f>
        <v>0</v>
      </c>
      <c r="D10" s="443">
        <f>'BALANCE-REF'!$D948</f>
        <v>0</v>
      </c>
      <c r="E10" s="441" t="s">
        <v>700</v>
      </c>
      <c r="F10" s="442" t="s">
        <v>707</v>
      </c>
      <c r="G10" s="443">
        <f>'BALANCE-REF'!$I1172</f>
        <v>0</v>
      </c>
      <c r="H10" s="696">
        <f>'BALANCE-REF'!$E1172</f>
        <v>0</v>
      </c>
    </row>
    <row r="11" spans="1:35" x14ac:dyDescent="0.2">
      <c r="A11" s="441" t="s">
        <v>605</v>
      </c>
      <c r="B11" s="442" t="s">
        <v>613</v>
      </c>
      <c r="C11" s="443">
        <f>'BALANCE-REF'!$H956</f>
        <v>0</v>
      </c>
      <c r="D11" s="443">
        <f>'BALANCE-REF'!$D956</f>
        <v>0</v>
      </c>
      <c r="E11" s="441" t="s">
        <v>701</v>
      </c>
      <c r="F11" s="442" t="s">
        <v>708</v>
      </c>
      <c r="G11" s="443">
        <f>'BALANCE-REF'!$I1187</f>
        <v>0</v>
      </c>
      <c r="H11" s="443">
        <f>'BALANCE-REF'!$E1187</f>
        <v>0</v>
      </c>
    </row>
    <row r="12" spans="1:35" x14ac:dyDescent="0.2">
      <c r="A12" s="441" t="s">
        <v>606</v>
      </c>
      <c r="B12" s="442" t="s">
        <v>614</v>
      </c>
      <c r="C12" s="443">
        <f>'BALANCE-REF'!$H949+'BALANCE-REF'!$H957</f>
        <v>0</v>
      </c>
      <c r="D12" s="443">
        <f>'BALANCE-REF'!$D949+'BALANCE-REF'!$D957</f>
        <v>0</v>
      </c>
      <c r="E12" s="441" t="s">
        <v>702</v>
      </c>
      <c r="F12" s="442" t="s">
        <v>614</v>
      </c>
      <c r="G12" s="443">
        <f>'BALANCE-REF'!$I1173+'BALANCE-REF'!$I1188</f>
        <v>0</v>
      </c>
      <c r="H12" s="443">
        <f>'BALANCE-REF'!$E1173+'BALANCE-REF'!$E1188</f>
        <v>0</v>
      </c>
    </row>
    <row r="13" spans="1:35" x14ac:dyDescent="0.2">
      <c r="A13" s="441" t="s">
        <v>607</v>
      </c>
      <c r="B13" s="442" t="s">
        <v>615</v>
      </c>
      <c r="C13" s="443">
        <f>'BALANCE-REF'!$H950+'BALANCE-REF'!$H958</f>
        <v>0</v>
      </c>
      <c r="D13" s="443">
        <f>'BALANCE-REF'!$D950+'BALANCE-REF'!$D958</f>
        <v>0</v>
      </c>
      <c r="E13" s="441" t="s">
        <v>703</v>
      </c>
      <c r="F13" s="442" t="s">
        <v>615</v>
      </c>
      <c r="G13" s="443">
        <f>'BALANCE-REF'!$I1174+'BALANCE-REF'!$I1189</f>
        <v>0</v>
      </c>
      <c r="H13" s="443">
        <f>'BALANCE-REF'!$E1174+'BALANCE-REF'!$E1189</f>
        <v>0</v>
      </c>
    </row>
    <row r="14" spans="1:35" x14ac:dyDescent="0.2">
      <c r="A14" s="441" t="s">
        <v>608</v>
      </c>
      <c r="B14" s="442" t="s">
        <v>616</v>
      </c>
      <c r="C14" s="443">
        <f>'BALANCE-REF'!$H951+'BALANCE-REF'!$H959</f>
        <v>0</v>
      </c>
      <c r="D14" s="443">
        <f>'BALANCE-REF'!$D951+'BALANCE-REF'!$D959</f>
        <v>0</v>
      </c>
      <c r="E14" s="441" t="s">
        <v>704</v>
      </c>
      <c r="F14" s="442" t="s">
        <v>616</v>
      </c>
      <c r="G14" s="443">
        <f>'BALANCE-REF'!$I1175+'BALANCE-REF'!$I1190</f>
        <v>0</v>
      </c>
      <c r="H14" s="443">
        <f>'BALANCE-REF'!$E1175+'BALANCE-REF'!$E1190</f>
        <v>0</v>
      </c>
      <c r="J14" s="514"/>
    </row>
    <row r="15" spans="1:35" x14ac:dyDescent="0.2">
      <c r="A15" s="441" t="s">
        <v>609</v>
      </c>
      <c r="B15" s="442" t="s">
        <v>617</v>
      </c>
      <c r="C15" s="443">
        <f>'BALANCE-REF'!$H952+'BALANCE-REF'!$H960</f>
        <v>0</v>
      </c>
      <c r="D15" s="443">
        <f>'BALANCE-REF'!$D952+'BALANCE-REF'!$D960</f>
        <v>0</v>
      </c>
      <c r="E15" s="441" t="s">
        <v>709</v>
      </c>
      <c r="F15" s="442" t="s">
        <v>617</v>
      </c>
      <c r="G15" s="443">
        <f>'BALANCE-REF'!$I1176+'BALANCE-REF'!$I1191</f>
        <v>0</v>
      </c>
      <c r="H15" s="443">
        <f>'BALANCE-REF'!$E1176+'BALANCE-REF'!$E1191</f>
        <v>0</v>
      </c>
    </row>
    <row r="16" spans="1:35" x14ac:dyDescent="0.2">
      <c r="A16" s="441" t="s">
        <v>610</v>
      </c>
      <c r="B16" s="442" t="s">
        <v>618</v>
      </c>
      <c r="C16" s="443">
        <f>'BALANCE-REF'!$H953+'BALANCE-REF'!$H961</f>
        <v>0</v>
      </c>
      <c r="D16" s="443">
        <f>'BALANCE-REF'!$D953+'BALANCE-REF'!$D961</f>
        <v>0</v>
      </c>
      <c r="E16" s="441" t="s">
        <v>705</v>
      </c>
      <c r="F16" s="442" t="s">
        <v>618</v>
      </c>
      <c r="G16" s="443">
        <f>'BALANCE-REF'!$I1177+'BALANCE-REF'!$I1192</f>
        <v>0</v>
      </c>
      <c r="H16" s="443">
        <f>'BALANCE-REF'!$E1177+'BALANCE-REF'!$E1192</f>
        <v>0</v>
      </c>
    </row>
    <row r="17" spans="1:8" ht="16" x14ac:dyDescent="0.2">
      <c r="A17" s="438" t="s">
        <v>1711</v>
      </c>
      <c r="B17" s="439" t="s">
        <v>1712</v>
      </c>
      <c r="C17" s="440">
        <f>SUM(C18:C20)</f>
        <v>0</v>
      </c>
      <c r="D17" s="440">
        <f>SUM(D18:D20)</f>
        <v>0</v>
      </c>
      <c r="E17" s="438" t="s">
        <v>1713</v>
      </c>
      <c r="F17" s="439" t="s">
        <v>1714</v>
      </c>
      <c r="G17" s="440">
        <f>SUM(G18:G20)</f>
        <v>42709050</v>
      </c>
      <c r="H17" s="440">
        <f>SUM(H18:H20)</f>
        <v>0</v>
      </c>
    </row>
    <row r="18" spans="1:8" x14ac:dyDescent="0.2">
      <c r="A18" s="441" t="s">
        <v>619</v>
      </c>
      <c r="B18" s="442" t="s">
        <v>622</v>
      </c>
      <c r="C18" s="443">
        <f>'BALANCE-REF'!$H963</f>
        <v>0</v>
      </c>
      <c r="D18" s="443">
        <f>'BALANCE-REF'!$D963</f>
        <v>0</v>
      </c>
      <c r="E18" s="441" t="s">
        <v>710</v>
      </c>
      <c r="F18" s="442" t="s">
        <v>712</v>
      </c>
      <c r="G18" s="443">
        <f>'BALANCE-REF'!$I1179</f>
        <v>42709050</v>
      </c>
      <c r="H18" s="443">
        <f>'BALANCE-REF'!$E1179</f>
        <v>0</v>
      </c>
    </row>
    <row r="19" spans="1:8" x14ac:dyDescent="0.2">
      <c r="A19" s="441" t="s">
        <v>620</v>
      </c>
      <c r="B19" s="442" t="s">
        <v>623</v>
      </c>
      <c r="C19" s="443">
        <f>'BALANCE-REF'!$H964</f>
        <v>0</v>
      </c>
      <c r="D19" s="443">
        <f>'BALANCE-REF'!$D964</f>
        <v>0</v>
      </c>
      <c r="E19" s="441" t="s">
        <v>1079</v>
      </c>
      <c r="F19" s="442" t="s">
        <v>713</v>
      </c>
      <c r="G19" s="443">
        <f>'BALANCE-REF'!$I1180</f>
        <v>0</v>
      </c>
      <c r="H19" s="443">
        <f>'BALANCE-REF'!$E1180</f>
        <v>0</v>
      </c>
    </row>
    <row r="20" spans="1:8" x14ac:dyDescent="0.2">
      <c r="A20" s="441" t="s">
        <v>621</v>
      </c>
      <c r="B20" s="442" t="s">
        <v>624</v>
      </c>
      <c r="C20" s="443">
        <f>'BALANCE-REF'!$H965</f>
        <v>0</v>
      </c>
      <c r="D20" s="443">
        <f>'BALANCE-REF'!$D965</f>
        <v>0</v>
      </c>
      <c r="E20" s="441" t="s">
        <v>1080</v>
      </c>
      <c r="F20" s="442" t="s">
        <v>714</v>
      </c>
      <c r="G20" s="443">
        <f>'BALANCE-REF'!$I1181</f>
        <v>0</v>
      </c>
      <c r="H20" s="443">
        <f>'BALANCE-REF'!$E1181</f>
        <v>0</v>
      </c>
    </row>
    <row r="21" spans="1:8" ht="16" x14ac:dyDescent="0.2">
      <c r="A21" s="438" t="s">
        <v>1715</v>
      </c>
      <c r="B21" s="439" t="s">
        <v>1716</v>
      </c>
      <c r="C21" s="440">
        <f>SUM(C22:C23)</f>
        <v>292888534</v>
      </c>
      <c r="D21" s="440">
        <f>SUM(D22:D23)</f>
        <v>0</v>
      </c>
      <c r="E21" s="438" t="s">
        <v>1717</v>
      </c>
      <c r="F21" s="439" t="s">
        <v>1718</v>
      </c>
      <c r="G21" s="440">
        <f>SUM(G22:G23)</f>
        <v>0</v>
      </c>
      <c r="H21" s="440">
        <f>SUM(H22:H23)</f>
        <v>0</v>
      </c>
    </row>
    <row r="22" spans="1:8" x14ac:dyDescent="0.2">
      <c r="A22" s="441" t="s">
        <v>625</v>
      </c>
      <c r="B22" s="442" t="s">
        <v>627</v>
      </c>
      <c r="C22" s="443">
        <f>'BALANCE-REF'!$H967</f>
        <v>21318602</v>
      </c>
      <c r="D22" s="443">
        <f>'BALANCE-REF'!$D967</f>
        <v>0</v>
      </c>
      <c r="E22" s="441" t="s">
        <v>1081</v>
      </c>
      <c r="F22" s="442" t="s">
        <v>715</v>
      </c>
      <c r="G22" s="443">
        <f>'BALANCE-REF'!$I1183</f>
        <v>0</v>
      </c>
      <c r="H22" s="443">
        <f>'BALANCE-REF'!$E1183</f>
        <v>0</v>
      </c>
    </row>
    <row r="23" spans="1:8" x14ac:dyDescent="0.2">
      <c r="A23" s="441" t="s">
        <v>626</v>
      </c>
      <c r="B23" s="442" t="s">
        <v>628</v>
      </c>
      <c r="C23" s="443">
        <f>'BALANCE-REF'!$H968</f>
        <v>271569932</v>
      </c>
      <c r="D23" s="443">
        <f>'BALANCE-REF'!$D968</f>
        <v>0</v>
      </c>
      <c r="E23" s="441" t="s">
        <v>711</v>
      </c>
      <c r="F23" s="442" t="s">
        <v>716</v>
      </c>
      <c r="G23" s="443">
        <f>'BALANCE-REF'!$I1184</f>
        <v>0</v>
      </c>
      <c r="H23" s="443">
        <f>'BALANCE-REF'!$E1184</f>
        <v>0</v>
      </c>
    </row>
    <row r="24" spans="1:8" ht="16" x14ac:dyDescent="0.2">
      <c r="A24" s="444"/>
      <c r="B24" s="835"/>
      <c r="C24" s="835"/>
      <c r="D24" s="836"/>
      <c r="E24" s="445"/>
      <c r="F24" s="833"/>
      <c r="G24" s="833"/>
      <c r="H24" s="834"/>
    </row>
    <row r="25" spans="1:8" ht="16" x14ac:dyDescent="0.2">
      <c r="A25" s="438" t="s">
        <v>1719</v>
      </c>
      <c r="B25" s="439" t="s">
        <v>278</v>
      </c>
      <c r="C25" s="440">
        <f>SUM(C26)</f>
        <v>0</v>
      </c>
      <c r="D25" s="440">
        <f>SUM(D26)</f>
        <v>0</v>
      </c>
      <c r="E25" s="438" t="s">
        <v>1720</v>
      </c>
      <c r="F25" s="439" t="s">
        <v>278</v>
      </c>
      <c r="G25" s="440">
        <f>SUM(G26)</f>
        <v>0</v>
      </c>
      <c r="H25" s="440">
        <f>SUM(H26)</f>
        <v>0</v>
      </c>
    </row>
    <row r="26" spans="1:8" x14ac:dyDescent="0.2">
      <c r="A26" s="441" t="s">
        <v>629</v>
      </c>
      <c r="B26" s="442" t="s">
        <v>630</v>
      </c>
      <c r="C26" s="443">
        <f>'BALANCE-REF'!$H970</f>
        <v>0</v>
      </c>
      <c r="D26" s="443">
        <f>'BALANCE-REF'!$D970</f>
        <v>0</v>
      </c>
      <c r="E26" s="441" t="s">
        <v>717</v>
      </c>
      <c r="F26" s="442" t="s">
        <v>630</v>
      </c>
      <c r="G26" s="443">
        <f>'BALANCE-REF'!$I1194</f>
        <v>0</v>
      </c>
      <c r="H26" s="443">
        <f>'BALANCE-REF'!$E1194</f>
        <v>0</v>
      </c>
    </row>
    <row r="27" spans="1:8" ht="16" x14ac:dyDescent="0.2">
      <c r="A27" s="438" t="s">
        <v>193</v>
      </c>
      <c r="B27" s="439" t="s">
        <v>159</v>
      </c>
      <c r="C27" s="446">
        <f>'BALANCE-REF'!$H971</f>
        <v>29641002</v>
      </c>
      <c r="D27" s="446">
        <f>'BALANCE-REF'!$D971</f>
        <v>0</v>
      </c>
      <c r="E27" s="447" t="s">
        <v>212</v>
      </c>
      <c r="F27" s="448" t="s">
        <v>159</v>
      </c>
      <c r="G27" s="449">
        <f>'BALANCE-REF'!$I1195</f>
        <v>0</v>
      </c>
      <c r="H27" s="449">
        <f>'BALANCE-REF'!$E1195</f>
        <v>0</v>
      </c>
    </row>
    <row r="28" spans="1:8" ht="16" x14ac:dyDescent="0.2">
      <c r="A28" s="450"/>
      <c r="B28" s="847"/>
      <c r="C28" s="847"/>
      <c r="D28" s="848"/>
      <c r="E28" s="451"/>
      <c r="F28" s="819"/>
      <c r="G28" s="819"/>
      <c r="H28" s="820"/>
    </row>
    <row r="29" spans="1:8" s="2" customFormat="1" ht="16" x14ac:dyDescent="0.2">
      <c r="A29" s="452"/>
      <c r="B29" s="849"/>
      <c r="C29" s="849"/>
      <c r="D29" s="850"/>
      <c r="E29" s="453"/>
      <c r="F29" s="821"/>
      <c r="G29" s="821"/>
      <c r="H29" s="822"/>
    </row>
    <row r="30" spans="1:8" x14ac:dyDescent="0.2">
      <c r="A30" s="433" t="s">
        <v>194</v>
      </c>
      <c r="B30" s="436" t="s">
        <v>279</v>
      </c>
      <c r="C30" s="437">
        <f>SUM(C31,C37:C39)</f>
        <v>36387027</v>
      </c>
      <c r="D30" s="437">
        <f>SUM(D31,D37:D39)</f>
        <v>0</v>
      </c>
      <c r="E30" s="433" t="s">
        <v>213</v>
      </c>
      <c r="F30" s="436" t="s">
        <v>1721</v>
      </c>
      <c r="G30" s="437">
        <f>SUM(G31,G37,G39)</f>
        <v>6927039156</v>
      </c>
      <c r="H30" s="437">
        <f>SUM(H31,H37,H39)</f>
        <v>0</v>
      </c>
    </row>
    <row r="31" spans="1:8" ht="16" x14ac:dyDescent="0.2">
      <c r="A31" s="438" t="s">
        <v>1722</v>
      </c>
      <c r="B31" s="439" t="s">
        <v>1723</v>
      </c>
      <c r="C31" s="440">
        <f>SUM(C32:C36)</f>
        <v>36387027</v>
      </c>
      <c r="D31" s="440">
        <f>SUM(D32:D36)</f>
        <v>0</v>
      </c>
      <c r="E31" s="438" t="s">
        <v>1724</v>
      </c>
      <c r="F31" s="439" t="s">
        <v>1725</v>
      </c>
      <c r="G31" s="440">
        <f>SUM(G32:G34)</f>
        <v>5583387916</v>
      </c>
      <c r="H31" s="440">
        <f>SUM(H32:H34)</f>
        <v>0</v>
      </c>
    </row>
    <row r="32" spans="1:8" x14ac:dyDescent="0.2">
      <c r="A32" s="441" t="s">
        <v>195</v>
      </c>
      <c r="B32" s="442" t="s">
        <v>277</v>
      </c>
      <c r="C32" s="443">
        <f>'BALANCE-REF'!$H974</f>
        <v>0</v>
      </c>
      <c r="D32" s="443">
        <f>'BALANCE-REF'!$D974</f>
        <v>0</v>
      </c>
      <c r="E32" s="441" t="s">
        <v>718</v>
      </c>
      <c r="F32" s="442" t="s">
        <v>795</v>
      </c>
      <c r="G32" s="443">
        <f>'BALANCE-REF'!$I1198</f>
        <v>441123119</v>
      </c>
      <c r="H32" s="696">
        <f>'BALANCE-REF'!$E1198</f>
        <v>0</v>
      </c>
    </row>
    <row r="33" spans="1:8" ht="16" x14ac:dyDescent="0.2">
      <c r="A33" s="441" t="s">
        <v>196</v>
      </c>
      <c r="B33" s="442" t="s">
        <v>281</v>
      </c>
      <c r="C33" s="443">
        <f>'BALANCE-REF'!$H975</f>
        <v>40107</v>
      </c>
      <c r="D33" s="443">
        <f>'BALANCE-REF'!$D975</f>
        <v>0</v>
      </c>
      <c r="E33" s="454" t="s">
        <v>719</v>
      </c>
      <c r="F33" s="455" t="s">
        <v>721</v>
      </c>
      <c r="G33" s="443">
        <f>'BALANCE-REF'!$I1199</f>
        <v>5068413585</v>
      </c>
      <c r="H33" s="696">
        <f>'BALANCE-REF'!$E1199</f>
        <v>0</v>
      </c>
    </row>
    <row r="34" spans="1:8" s="2" customFormat="1" ht="16" x14ac:dyDescent="0.2">
      <c r="A34" s="441" t="s">
        <v>197</v>
      </c>
      <c r="B34" s="442" t="s">
        <v>160</v>
      </c>
      <c r="C34" s="443">
        <f>'BALANCE-REF'!$H976</f>
        <v>144269</v>
      </c>
      <c r="D34" s="443">
        <f>'BALANCE-REF'!$D976</f>
        <v>0</v>
      </c>
      <c r="E34" s="454" t="s">
        <v>720</v>
      </c>
      <c r="F34" s="455" t="s">
        <v>722</v>
      </c>
      <c r="G34" s="443">
        <f>'BALANCE-REF'!$I1200</f>
        <v>73851212</v>
      </c>
      <c r="H34" s="696">
        <f>'BALANCE-REF'!$E1200</f>
        <v>0</v>
      </c>
    </row>
    <row r="35" spans="1:8" ht="16" x14ac:dyDescent="0.2">
      <c r="A35" s="441" t="s">
        <v>198</v>
      </c>
      <c r="B35" s="442" t="s">
        <v>282</v>
      </c>
      <c r="C35" s="443">
        <f>'BALANCE-REF'!$H977</f>
        <v>36202651</v>
      </c>
      <c r="D35" s="443">
        <f>'BALANCE-REF'!$D977</f>
        <v>0</v>
      </c>
      <c r="E35" s="456"/>
      <c r="F35" s="827"/>
      <c r="G35" s="827"/>
      <c r="H35" s="828"/>
    </row>
    <row r="36" spans="1:8" s="2" customFormat="1" ht="16" x14ac:dyDescent="0.2">
      <c r="A36" s="441" t="s">
        <v>199</v>
      </c>
      <c r="B36" s="442" t="s">
        <v>161</v>
      </c>
      <c r="C36" s="443">
        <f>'BALANCE-REF'!$H978</f>
        <v>0</v>
      </c>
      <c r="D36" s="443">
        <f>'BALANCE-REF'!$D978</f>
        <v>0</v>
      </c>
      <c r="E36" s="457"/>
      <c r="F36" s="829"/>
      <c r="G36" s="829"/>
      <c r="H36" s="830"/>
    </row>
    <row r="37" spans="1:8" s="2" customFormat="1" ht="16" x14ac:dyDescent="0.2">
      <c r="A37" s="438" t="s">
        <v>200</v>
      </c>
      <c r="B37" s="439" t="s">
        <v>203</v>
      </c>
      <c r="C37" s="446">
        <f>'BALANCE-REF'!$H979</f>
        <v>0</v>
      </c>
      <c r="D37" s="446">
        <f>'BALANCE-REF'!$D979</f>
        <v>0</v>
      </c>
      <c r="E37" s="438" t="s">
        <v>1726</v>
      </c>
      <c r="F37" s="439" t="s">
        <v>278</v>
      </c>
      <c r="G37" s="440">
        <f>SUM(G38)</f>
        <v>328706031</v>
      </c>
      <c r="H37" s="440">
        <f>SUM(H38)</f>
        <v>0</v>
      </c>
    </row>
    <row r="38" spans="1:8" s="2" customFormat="1" ht="16" x14ac:dyDescent="0.2">
      <c r="A38" s="438" t="s">
        <v>201</v>
      </c>
      <c r="B38" s="439" t="s">
        <v>278</v>
      </c>
      <c r="C38" s="446">
        <f>'BALANCE-REF'!$H980</f>
        <v>0</v>
      </c>
      <c r="D38" s="446">
        <f>'BALANCE-REF'!$D980</f>
        <v>0</v>
      </c>
      <c r="E38" s="454" t="s">
        <v>723</v>
      </c>
      <c r="F38" s="455" t="s">
        <v>724</v>
      </c>
      <c r="G38" s="443">
        <f>'BALANCE-REF'!$I1205</f>
        <v>328706031</v>
      </c>
      <c r="H38" s="696">
        <f>'BALANCE-REF'!$E1205</f>
        <v>0</v>
      </c>
    </row>
    <row r="39" spans="1:8" s="2" customFormat="1" ht="16" x14ac:dyDescent="0.2">
      <c r="A39" s="438" t="s">
        <v>202</v>
      </c>
      <c r="B39" s="439" t="s">
        <v>159</v>
      </c>
      <c r="C39" s="449">
        <f>'BALANCE-REF'!$H981</f>
        <v>0</v>
      </c>
      <c r="D39" s="449">
        <f>'BALANCE-REF'!$D981</f>
        <v>0</v>
      </c>
      <c r="E39" s="438" t="s">
        <v>214</v>
      </c>
      <c r="F39" s="439" t="s">
        <v>159</v>
      </c>
      <c r="G39" s="449">
        <f>'BALANCE-REF'!$I1206</f>
        <v>1014945209</v>
      </c>
      <c r="H39" s="697">
        <f>'BALANCE-REF'!$E1206</f>
        <v>0</v>
      </c>
    </row>
    <row r="40" spans="1:8" s="2" customFormat="1" ht="16" x14ac:dyDescent="0.2">
      <c r="A40" s="456"/>
      <c r="B40" s="827"/>
      <c r="C40" s="827"/>
      <c r="D40" s="828"/>
      <c r="E40" s="456"/>
      <c r="F40" s="827"/>
      <c r="G40" s="827"/>
      <c r="H40" s="828"/>
    </row>
    <row r="41" spans="1:8" s="2" customFormat="1" ht="16" x14ac:dyDescent="0.2">
      <c r="A41" s="457"/>
      <c r="B41" s="829"/>
      <c r="C41" s="829"/>
      <c r="D41" s="830"/>
      <c r="E41" s="457"/>
      <c r="F41" s="829"/>
      <c r="G41" s="829"/>
      <c r="H41" s="830"/>
    </row>
    <row r="42" spans="1:8" s="2" customFormat="1" ht="16" x14ac:dyDescent="0.2">
      <c r="A42" s="454"/>
      <c r="B42" s="439" t="s">
        <v>1727</v>
      </c>
      <c r="C42" s="440">
        <f>IF(G43-C43&gt;0,G43-C43,0)</f>
        <v>6610831643</v>
      </c>
      <c r="D42" s="440">
        <f>IF(H43-D43&gt;0,H43-D43,0)</f>
        <v>0</v>
      </c>
      <c r="E42" s="454"/>
      <c r="F42" s="439" t="s">
        <v>1728</v>
      </c>
      <c r="G42" s="440">
        <f>IF(C43-G43&gt;0,C43-G43,0)</f>
        <v>0</v>
      </c>
      <c r="H42" s="440">
        <f>IF(D43-H43&gt;0,D43-H43,0)</f>
        <v>0</v>
      </c>
    </row>
    <row r="43" spans="1:8" s="2" customFormat="1" ht="16" x14ac:dyDescent="0.2">
      <c r="A43" s="454"/>
      <c r="B43" s="458" t="s">
        <v>1729</v>
      </c>
      <c r="C43" s="440">
        <f>SUM(C7,C30)</f>
        <v>358916563</v>
      </c>
      <c r="D43" s="440">
        <f>SUM(D7,D30)</f>
        <v>0</v>
      </c>
      <c r="E43" s="454"/>
      <c r="F43" s="458" t="s">
        <v>1730</v>
      </c>
      <c r="G43" s="440">
        <f>SUM(G7,G30)</f>
        <v>6969748206</v>
      </c>
      <c r="H43" s="440">
        <f>SUM(H7,H30)</f>
        <v>0</v>
      </c>
    </row>
    <row r="44" spans="1:8" s="2" customFormat="1" x14ac:dyDescent="0.2">
      <c r="A44" s="433" t="s">
        <v>204</v>
      </c>
      <c r="B44" s="436" t="s">
        <v>210</v>
      </c>
      <c r="C44" s="437">
        <f>SUM(C45:C47)</f>
        <v>0</v>
      </c>
      <c r="D44" s="437">
        <f>SUM(D45:D47)</f>
        <v>0</v>
      </c>
      <c r="E44" s="433" t="s">
        <v>283</v>
      </c>
      <c r="F44" s="436" t="s">
        <v>1731</v>
      </c>
      <c r="G44" s="437">
        <f>SUM(G45:G48)</f>
        <v>0</v>
      </c>
      <c r="H44" s="437">
        <f>SUM(H45:H48)</f>
        <v>0</v>
      </c>
    </row>
    <row r="45" spans="1:8" s="2" customFormat="1" ht="16" x14ac:dyDescent="0.2">
      <c r="A45" s="438" t="s">
        <v>205</v>
      </c>
      <c r="B45" s="439" t="s">
        <v>631</v>
      </c>
      <c r="C45" s="449">
        <f>'BALANCE-REF'!$H985</f>
        <v>0</v>
      </c>
      <c r="D45" s="449">
        <f>'BALANCE-REF'!$D985</f>
        <v>0</v>
      </c>
      <c r="E45" s="459" t="s">
        <v>725</v>
      </c>
      <c r="F45" s="460" t="s">
        <v>727</v>
      </c>
      <c r="G45" s="449">
        <f>'BALANCE-REF'!$I1211</f>
        <v>0</v>
      </c>
      <c r="H45" s="697">
        <f>'BALANCE-REF'!$E1211</f>
        <v>0</v>
      </c>
    </row>
    <row r="46" spans="1:8" s="2" customFormat="1" ht="16" x14ac:dyDescent="0.2">
      <c r="A46" s="438" t="s">
        <v>206</v>
      </c>
      <c r="B46" s="439" t="s">
        <v>286</v>
      </c>
      <c r="C46" s="446">
        <f>'BALANCE-REF'!$H986</f>
        <v>0</v>
      </c>
      <c r="D46" s="446">
        <f>'BALANCE-REF'!$D986</f>
        <v>0</v>
      </c>
      <c r="E46" s="438" t="s">
        <v>726</v>
      </c>
      <c r="F46" s="460" t="s">
        <v>728</v>
      </c>
      <c r="G46" s="675"/>
      <c r="H46" s="697"/>
    </row>
    <row r="47" spans="1:8" s="2" customFormat="1" ht="16" x14ac:dyDescent="0.2">
      <c r="A47" s="438" t="s">
        <v>207</v>
      </c>
      <c r="B47" s="439" t="s">
        <v>159</v>
      </c>
      <c r="C47" s="446">
        <f>'BALANCE-REF'!$H987</f>
        <v>0</v>
      </c>
      <c r="D47" s="446">
        <f>'BALANCE-REF'!$D987</f>
        <v>0</v>
      </c>
      <c r="E47" s="438" t="s">
        <v>285</v>
      </c>
      <c r="F47" s="460" t="s">
        <v>180</v>
      </c>
      <c r="G47" s="449">
        <f>'BALANCE-REF'!$I1212</f>
        <v>0</v>
      </c>
      <c r="H47" s="697">
        <f>'BALANCE-REF'!$E1212</f>
        <v>0</v>
      </c>
    </row>
    <row r="48" spans="1:8" s="2" customFormat="1" ht="16" x14ac:dyDescent="0.2">
      <c r="A48" s="456"/>
      <c r="B48" s="827"/>
      <c r="C48" s="827"/>
      <c r="D48" s="828"/>
      <c r="E48" s="438" t="s">
        <v>287</v>
      </c>
      <c r="F48" s="460" t="s">
        <v>159</v>
      </c>
      <c r="G48" s="449">
        <f>'BALANCE-REF'!$I1213</f>
        <v>0</v>
      </c>
      <c r="H48" s="697">
        <f>'BALANCE-REF'!$E1213</f>
        <v>0</v>
      </c>
    </row>
    <row r="49" spans="1:8" s="2" customFormat="1" ht="16" x14ac:dyDescent="0.2">
      <c r="A49" s="457"/>
      <c r="B49" s="829"/>
      <c r="C49" s="829"/>
      <c r="D49" s="830"/>
      <c r="E49" s="433" t="s">
        <v>288</v>
      </c>
      <c r="F49" s="436" t="s">
        <v>289</v>
      </c>
      <c r="G49" s="437">
        <f>SUM(G50:G52)</f>
        <v>0</v>
      </c>
      <c r="H49" s="437">
        <f>SUM(H50:H52)</f>
        <v>0</v>
      </c>
    </row>
    <row r="50" spans="1:8" s="2" customFormat="1" x14ac:dyDescent="0.2">
      <c r="A50" s="433" t="s">
        <v>208</v>
      </c>
      <c r="B50" s="436" t="s">
        <v>211</v>
      </c>
      <c r="C50" s="437">
        <f>SUM(C51:C52)</f>
        <v>0</v>
      </c>
      <c r="D50" s="437">
        <f>SUM(D51:D52)</f>
        <v>0</v>
      </c>
      <c r="E50" s="461" t="s">
        <v>729</v>
      </c>
      <c r="F50" s="442" t="s">
        <v>745</v>
      </c>
      <c r="G50" s="443">
        <f>'BALANCE-REF'!$I1216</f>
        <v>0</v>
      </c>
      <c r="H50" s="443">
        <f>'BALANCE-REF'!$E1216</f>
        <v>0</v>
      </c>
    </row>
    <row r="51" spans="1:8" s="2" customFormat="1" ht="16" x14ac:dyDescent="0.2">
      <c r="A51" s="447" t="s">
        <v>632</v>
      </c>
      <c r="B51" s="448" t="s">
        <v>633</v>
      </c>
      <c r="C51" s="449">
        <f>'BALANCE-REF'!$H990</f>
        <v>0</v>
      </c>
      <c r="D51" s="449">
        <f>'BALANCE-REF'!$D990</f>
        <v>0</v>
      </c>
      <c r="E51" s="462" t="s">
        <v>730</v>
      </c>
      <c r="F51" s="455" t="s">
        <v>746</v>
      </c>
      <c r="G51" s="443">
        <f>'BALANCE-REF'!$I1218</f>
        <v>0</v>
      </c>
      <c r="H51" s="443">
        <f>'BALANCE-REF'!$E1218</f>
        <v>0</v>
      </c>
    </row>
    <row r="52" spans="1:8" ht="16" x14ac:dyDescent="0.2">
      <c r="A52" s="447" t="s">
        <v>634</v>
      </c>
      <c r="B52" s="448" t="s">
        <v>635</v>
      </c>
      <c r="C52" s="449">
        <f>'BALANCE-REF'!$H991</f>
        <v>0</v>
      </c>
      <c r="D52" s="449">
        <f>'BALANCE-REF'!$D991</f>
        <v>0</v>
      </c>
      <c r="E52" s="454" t="s">
        <v>731</v>
      </c>
      <c r="F52" s="455" t="s">
        <v>747</v>
      </c>
      <c r="G52" s="443">
        <f>'BALANCE-REF'!$I1220</f>
        <v>0</v>
      </c>
      <c r="H52" s="443">
        <f>'BALANCE-REF'!$E1220</f>
        <v>0</v>
      </c>
    </row>
    <row r="53" spans="1:8" s="2" customFormat="1" ht="16" x14ac:dyDescent="0.2">
      <c r="A53" s="451"/>
      <c r="B53" s="819"/>
      <c r="C53" s="819"/>
      <c r="D53" s="820"/>
      <c r="E53" s="463"/>
      <c r="F53" s="839"/>
      <c r="G53" s="839"/>
      <c r="H53" s="840"/>
    </row>
    <row r="54" spans="1:8" ht="16" x14ac:dyDescent="0.2">
      <c r="A54" s="453"/>
      <c r="B54" s="821"/>
      <c r="C54" s="821"/>
      <c r="D54" s="822"/>
      <c r="E54" s="464"/>
      <c r="F54" s="841"/>
      <c r="G54" s="841"/>
      <c r="H54" s="842"/>
    </row>
    <row r="55" spans="1:8" x14ac:dyDescent="0.2">
      <c r="A55" s="433" t="s">
        <v>564</v>
      </c>
      <c r="B55" s="436" t="s">
        <v>565</v>
      </c>
      <c r="C55" s="437">
        <f>SUM(C56,C61,C66)</f>
        <v>0</v>
      </c>
      <c r="D55" s="437">
        <f>SUM(D56,D61,D66)</f>
        <v>0</v>
      </c>
      <c r="E55" s="433" t="s">
        <v>732</v>
      </c>
      <c r="F55" s="436" t="s">
        <v>748</v>
      </c>
      <c r="G55" s="437">
        <f>SUM(G56,G61,G67)</f>
        <v>0</v>
      </c>
      <c r="H55" s="437">
        <f>SUM(H56,H61,H67)</f>
        <v>0</v>
      </c>
    </row>
    <row r="56" spans="1:8" ht="16" x14ac:dyDescent="0.2">
      <c r="A56" s="447" t="s">
        <v>1732</v>
      </c>
      <c r="B56" s="448" t="s">
        <v>1733</v>
      </c>
      <c r="C56" s="440">
        <f>SUM(C57:C60)</f>
        <v>0</v>
      </c>
      <c r="D56" s="440">
        <f>SUM(D57:D60)</f>
        <v>0</v>
      </c>
      <c r="E56" s="438" t="s">
        <v>1734</v>
      </c>
      <c r="F56" s="439" t="s">
        <v>1735</v>
      </c>
      <c r="G56" s="440">
        <f>SUM(G57:G60)</f>
        <v>0</v>
      </c>
      <c r="H56" s="440">
        <f>SUM(H57:H60)</f>
        <v>0</v>
      </c>
    </row>
    <row r="57" spans="1:8" ht="16" x14ac:dyDescent="0.2">
      <c r="A57" s="441" t="s">
        <v>636</v>
      </c>
      <c r="B57" s="442" t="s">
        <v>650</v>
      </c>
      <c r="C57" s="443">
        <f>'BALANCE-REF'!$H994+'BALANCE-REF'!$H1004+'BALANCE-REF'!$H1009</f>
        <v>0</v>
      </c>
      <c r="D57" s="443">
        <f>'BALANCE-REF'!$D994+'BALANCE-REF'!$D1004+'BALANCE-REF'!$D1009</f>
        <v>0</v>
      </c>
      <c r="E57" s="462" t="s">
        <v>733</v>
      </c>
      <c r="F57" s="455" t="s">
        <v>165</v>
      </c>
      <c r="G57" s="443">
        <f>'BALANCE-REF'!$I1223+'BALANCE-REF'!$I1233</f>
        <v>0</v>
      </c>
      <c r="H57" s="443">
        <f>'BALANCE-REF'!$E1223+'BALANCE-REF'!$E1233</f>
        <v>0</v>
      </c>
    </row>
    <row r="58" spans="1:8" x14ac:dyDescent="0.2">
      <c r="A58" s="441" t="s">
        <v>637</v>
      </c>
      <c r="B58" s="442" t="s">
        <v>649</v>
      </c>
      <c r="C58" s="443">
        <f>'BALANCE-REF'!$H995+'BALANCE-REF'!$H1005+'BALANCE-REF'!$H1010</f>
        <v>0</v>
      </c>
      <c r="D58" s="443">
        <f>'BALANCE-REF'!$D995+'BALANCE-REF'!$D1005+'BALANCE-REF'!$D1010</f>
        <v>0</v>
      </c>
      <c r="E58" s="465" t="s">
        <v>734</v>
      </c>
      <c r="F58" s="442" t="s">
        <v>749</v>
      </c>
      <c r="G58" s="443">
        <f>'BALANCE-REF'!$I1224+'BALANCE-REF'!$I1234+'BALANCE-REF'!$I1238</f>
        <v>0</v>
      </c>
      <c r="H58" s="443">
        <f>'BALANCE-REF'!$E1224+'BALANCE-REF'!$E1234+'BALANCE-REF'!$E1238</f>
        <v>0</v>
      </c>
    </row>
    <row r="59" spans="1:8" x14ac:dyDescent="0.2">
      <c r="A59" s="441" t="s">
        <v>638</v>
      </c>
      <c r="B59" s="442" t="s">
        <v>647</v>
      </c>
      <c r="C59" s="443">
        <f>'BALANCE-REF'!$H996+'BALANCE-REF'!$H1006+'BALANCE-REF'!$H1011</f>
        <v>0</v>
      </c>
      <c r="D59" s="443">
        <f>'BALANCE-REF'!$D996+'BALANCE-REF'!$D1006+'BALANCE-REF'!$D1011</f>
        <v>0</v>
      </c>
      <c r="E59" s="465" t="s">
        <v>735</v>
      </c>
      <c r="F59" s="442" t="s">
        <v>750</v>
      </c>
      <c r="G59" s="443">
        <f>'BALANCE-REF'!$I1225+'BALANCE-REF'!$I1235+'BALANCE-REF'!$I1239</f>
        <v>0</v>
      </c>
      <c r="H59" s="443">
        <f>'BALANCE-REF'!$E1225+'BALANCE-REF'!$E1235+'BALANCE-REF'!$E1239</f>
        <v>0</v>
      </c>
    </row>
    <row r="60" spans="1:8" x14ac:dyDescent="0.2">
      <c r="A60" s="441" t="s">
        <v>639</v>
      </c>
      <c r="B60" s="442" t="s">
        <v>648</v>
      </c>
      <c r="C60" s="443">
        <f>'BALANCE-REF'!$H997+'BALANCE-REF'!$H1007+'BALANCE-REF'!$H1012</f>
        <v>0</v>
      </c>
      <c r="D60" s="443">
        <f>'BALANCE-REF'!$D997+'BALANCE-REF'!$D1007+'BALANCE-REF'!$D1012</f>
        <v>0</v>
      </c>
      <c r="E60" s="465" t="s">
        <v>736</v>
      </c>
      <c r="F60" s="442" t="s">
        <v>751</v>
      </c>
      <c r="G60" s="443">
        <f>'BALANCE-REF'!$I1226+'BALANCE-REF'!$I1236+'BALANCE-REF'!$I1240</f>
        <v>0</v>
      </c>
      <c r="H60" s="443">
        <f>'BALANCE-REF'!$E1226+'BALANCE-REF'!$E1236+'BALANCE-REF'!$E1240</f>
        <v>0</v>
      </c>
    </row>
    <row r="61" spans="1:8" x14ac:dyDescent="0.2">
      <c r="A61" s="447" t="s">
        <v>1736</v>
      </c>
      <c r="B61" s="448" t="s">
        <v>1737</v>
      </c>
      <c r="C61" s="440">
        <f>SUM(C62:C65)</f>
        <v>0</v>
      </c>
      <c r="D61" s="440">
        <f>SUM(D62:D65)</f>
        <v>0</v>
      </c>
      <c r="E61" s="466" t="s">
        <v>1738</v>
      </c>
      <c r="F61" s="448" t="s">
        <v>1739</v>
      </c>
      <c r="G61" s="440">
        <f>SUM(G62:G66)</f>
        <v>0</v>
      </c>
      <c r="H61" s="440">
        <f>SUM(H62:H66)</f>
        <v>0</v>
      </c>
    </row>
    <row r="62" spans="1:8" x14ac:dyDescent="0.2">
      <c r="A62" s="441" t="s">
        <v>640</v>
      </c>
      <c r="B62" s="442" t="s">
        <v>650</v>
      </c>
      <c r="C62" s="443">
        <f>'BALANCE-REF'!$H999+'BALANCE-REF'!$H1004+'BALANCE-REF'!$H1008</f>
        <v>0</v>
      </c>
      <c r="D62" s="443">
        <f>'BALANCE-REF'!$D999+'BALANCE-REF'!$D1004+'BALANCE-REF'!$D1008</f>
        <v>0</v>
      </c>
      <c r="E62" s="465" t="s">
        <v>737</v>
      </c>
      <c r="F62" s="442" t="s">
        <v>165</v>
      </c>
      <c r="G62" s="443">
        <f>'BALANCE-REF'!$I1227+'BALANCE-REF'!$I1232+'BALANCE-REF'!$I1237</f>
        <v>0</v>
      </c>
      <c r="H62" s="443">
        <f>'BALANCE-REF'!$E1227+'BALANCE-REF'!$E1232+'BALANCE-REF'!$E1237</f>
        <v>0</v>
      </c>
    </row>
    <row r="63" spans="1:8" x14ac:dyDescent="0.2">
      <c r="A63" s="441" t="s">
        <v>641</v>
      </c>
      <c r="B63" s="442" t="s">
        <v>649</v>
      </c>
      <c r="C63" s="443">
        <f>'BALANCE-REF'!$H1000+'BALANCE-REF'!$H1005+'BALANCE-REF'!$H1010</f>
        <v>0</v>
      </c>
      <c r="D63" s="443">
        <f>'BALANCE-REF'!$D1000+'BALANCE-REF'!$D1005+'BALANCE-REF'!$D1010</f>
        <v>0</v>
      </c>
      <c r="E63" s="465" t="s">
        <v>738</v>
      </c>
      <c r="F63" s="442" t="s">
        <v>749</v>
      </c>
      <c r="G63" s="443">
        <f>'BALANCE-REF'!$I1229+'BALANCE-REF'!$I1234+'BALANCE-REF'!$I1238</f>
        <v>0</v>
      </c>
      <c r="H63" s="443">
        <f>'BALANCE-REF'!$E1229+'BALANCE-REF'!$E1234+'BALANCE-REF'!$E1238</f>
        <v>0</v>
      </c>
    </row>
    <row r="64" spans="1:8" x14ac:dyDescent="0.2">
      <c r="A64" s="441" t="s">
        <v>642</v>
      </c>
      <c r="B64" s="442" t="s">
        <v>647</v>
      </c>
      <c r="C64" s="443">
        <f>'BALANCE-REF'!$H1001+'BALANCE-REF'!$H1006+'BALANCE-REF'!$H1011</f>
        <v>0</v>
      </c>
      <c r="D64" s="443">
        <f>'BALANCE-REF'!$D1001+'BALANCE-REF'!$D1006+'BALANCE-REF'!$D1011</f>
        <v>0</v>
      </c>
      <c r="E64" s="465" t="s">
        <v>739</v>
      </c>
      <c r="F64" s="442" t="s">
        <v>750</v>
      </c>
      <c r="G64" s="443">
        <f>'BALANCE-REF'!$I1230+'BALANCE-REF'!$I1235+'BALANCE-REF'!$I1239</f>
        <v>0</v>
      </c>
      <c r="H64" s="443">
        <f>'BALANCE-REF'!$E1230+'BALANCE-REF'!$E1235+'BALANCE-REF'!$E1239</f>
        <v>0</v>
      </c>
    </row>
    <row r="65" spans="1:8" x14ac:dyDescent="0.2">
      <c r="A65" s="441" t="s">
        <v>651</v>
      </c>
      <c r="B65" s="467" t="s">
        <v>648</v>
      </c>
      <c r="C65" s="443">
        <f>'BALANCE-REF'!$H1002+'BALANCE-REF'!$H1007+'BALANCE-REF'!$H1012</f>
        <v>0</v>
      </c>
      <c r="D65" s="443">
        <f>'BALANCE-REF'!$D1002+'BALANCE-REF'!$D1007+'BALANCE-REF'!$D1012</f>
        <v>0</v>
      </c>
      <c r="E65" s="468"/>
      <c r="F65" s="843"/>
      <c r="G65" s="843"/>
      <c r="H65" s="844"/>
    </row>
    <row r="66" spans="1:8" x14ac:dyDescent="0.2">
      <c r="A66" s="447" t="s">
        <v>1740</v>
      </c>
      <c r="B66" s="448" t="s">
        <v>1741</v>
      </c>
      <c r="C66" s="440">
        <f>SUM(C67:C70)</f>
        <v>0</v>
      </c>
      <c r="D66" s="440">
        <f>SUM(D67:D70)</f>
        <v>0</v>
      </c>
      <c r="E66" s="465" t="s">
        <v>740</v>
      </c>
      <c r="F66" s="442" t="s">
        <v>751</v>
      </c>
      <c r="G66" s="443">
        <f>'BALANCE-REF'!$I1231+'BALANCE-REF'!$I1236+'BALANCE-REF'!$I1240</f>
        <v>0</v>
      </c>
      <c r="H66" s="443">
        <f>'BALANCE-REF'!$E1231+'BALANCE-REF'!$E1236+'BALANCE-REF'!$E1240</f>
        <v>0</v>
      </c>
    </row>
    <row r="67" spans="1:8" x14ac:dyDescent="0.2">
      <c r="A67" s="441" t="s">
        <v>643</v>
      </c>
      <c r="B67" s="442" t="s">
        <v>650</v>
      </c>
      <c r="C67" s="443">
        <f>'BALANCE-REF'!$H1019+'BALANCE-REF'!$H1024+'BALANCE-REF'!$H1029</f>
        <v>0</v>
      </c>
      <c r="D67" s="443">
        <f>'BALANCE-REF'!$D1019+'BALANCE-REF'!$D1024+'BALANCE-REF'!$D1029</f>
        <v>0</v>
      </c>
      <c r="E67" s="466" t="s">
        <v>1742</v>
      </c>
      <c r="F67" s="448" t="s">
        <v>1743</v>
      </c>
      <c r="G67" s="440">
        <f>SUM(G68:G71)</f>
        <v>0</v>
      </c>
      <c r="H67" s="440">
        <f>SUM(H68:H71)</f>
        <v>0</v>
      </c>
    </row>
    <row r="68" spans="1:8" x14ac:dyDescent="0.2">
      <c r="A68" s="441" t="s">
        <v>644</v>
      </c>
      <c r="B68" s="442" t="s">
        <v>649</v>
      </c>
      <c r="C68" s="443">
        <f>'BALANCE-REF'!$H1015+'BALANCE-REF'!$H1020+'BALANCE-REF'!$H1025+'BALANCE-REF'!$H1030</f>
        <v>0</v>
      </c>
      <c r="D68" s="443">
        <f>'BALANCE-REF'!$D1015+'BALANCE-REF'!$D1020+'BALANCE-REF'!$D1025+'BALANCE-REF'!$D1030</f>
        <v>0</v>
      </c>
      <c r="E68" s="465" t="s">
        <v>741</v>
      </c>
      <c r="F68" s="442" t="s">
        <v>165</v>
      </c>
      <c r="G68" s="443">
        <f>'BALANCE-REF'!$I1243+'BALANCE-REF'!$I1248</f>
        <v>0</v>
      </c>
      <c r="H68" s="443">
        <f>'BALANCE-REF'!$E1243+'BALANCE-REF'!$E1248</f>
        <v>0</v>
      </c>
    </row>
    <row r="69" spans="1:8" x14ac:dyDescent="0.2">
      <c r="A69" s="441" t="s">
        <v>645</v>
      </c>
      <c r="B69" s="442" t="s">
        <v>647</v>
      </c>
      <c r="C69" s="443">
        <f>'BALANCE-REF'!$H1016+'BALANCE-REF'!$H1021+'BALANCE-REF'!$H1026+'BALANCE-REF'!$H1031</f>
        <v>0</v>
      </c>
      <c r="D69" s="443">
        <f>'BALANCE-REF'!$D1016+'BALANCE-REF'!$D1021+'BALANCE-REF'!$D1026+'BALANCE-REF'!$D1031</f>
        <v>0</v>
      </c>
      <c r="E69" s="465" t="s">
        <v>742</v>
      </c>
      <c r="F69" s="442" t="s">
        <v>749</v>
      </c>
      <c r="G69" s="443">
        <f>'BALANCE-REF'!$I1244+'BALANCE-REF'!$I1249+'BALANCE-REF'!$I1253</f>
        <v>0</v>
      </c>
      <c r="H69" s="443">
        <f>'BALANCE-REF'!$E1244+'BALANCE-REF'!$E1249+'BALANCE-REF'!$E1253</f>
        <v>0</v>
      </c>
    </row>
    <row r="70" spans="1:8" x14ac:dyDescent="0.2">
      <c r="A70" s="441" t="s">
        <v>646</v>
      </c>
      <c r="B70" s="442" t="s">
        <v>648</v>
      </c>
      <c r="C70" s="443">
        <f>'BALANCE-REF'!$H1017+'BALANCE-REF'!$H1022+'BALANCE-REF'!$H1027+'BALANCE-REF'!$H1032</f>
        <v>0</v>
      </c>
      <c r="D70" s="443">
        <f>'BALANCE-REF'!$D1017+'BALANCE-REF'!$D1022+'BALANCE-REF'!$D1027+'BALANCE-REF'!$D1032</f>
        <v>0</v>
      </c>
      <c r="E70" s="465" t="s">
        <v>743</v>
      </c>
      <c r="F70" s="442" t="s">
        <v>750</v>
      </c>
      <c r="G70" s="443">
        <f>'BALANCE-REF'!$I1245+'BALANCE-REF'!$I1250+'BALANCE-REF'!$I1254</f>
        <v>0</v>
      </c>
      <c r="H70" s="443">
        <f>'BALANCE-REF'!$E1245+'BALANCE-REF'!$E1250+'BALANCE-REF'!$E1254</f>
        <v>0</v>
      </c>
    </row>
    <row r="71" spans="1:8" ht="16" x14ac:dyDescent="0.2">
      <c r="A71" s="433" t="s">
        <v>209</v>
      </c>
      <c r="B71" s="436" t="s">
        <v>652</v>
      </c>
      <c r="C71" s="446">
        <f>'BALANCE-REF'!$H1035</f>
        <v>0</v>
      </c>
      <c r="D71" s="446">
        <f>'BALANCE-REF'!$D1035</f>
        <v>0</v>
      </c>
      <c r="E71" s="465" t="s">
        <v>744</v>
      </c>
      <c r="F71" s="442" t="s">
        <v>751</v>
      </c>
      <c r="G71" s="443">
        <f>'BALANCE-REF'!$I1246+'BALANCE-REF'!$I1251+'BALANCE-REF'!$I1255</f>
        <v>0</v>
      </c>
      <c r="H71" s="443">
        <f>'BALANCE-REF'!$E1246+'BALANCE-REF'!$E1251+'BALANCE-REF'!$E1255</f>
        <v>0</v>
      </c>
    </row>
    <row r="72" spans="1:8" x14ac:dyDescent="0.2">
      <c r="A72" s="444"/>
      <c r="B72" s="835"/>
      <c r="C72" s="835"/>
      <c r="D72" s="836"/>
      <c r="E72" s="469"/>
      <c r="F72" s="837"/>
      <c r="G72" s="837"/>
      <c r="H72" s="838"/>
    </row>
    <row r="73" spans="1:8" x14ac:dyDescent="0.2">
      <c r="A73" s="433" t="s">
        <v>566</v>
      </c>
      <c r="B73" s="436" t="s">
        <v>568</v>
      </c>
      <c r="C73" s="437">
        <f>SUM(C74:C75)</f>
        <v>0</v>
      </c>
      <c r="D73" s="437">
        <f>SUM(D74:D75)</f>
        <v>0</v>
      </c>
      <c r="E73" s="433" t="s">
        <v>752</v>
      </c>
      <c r="F73" s="436" t="s">
        <v>755</v>
      </c>
      <c r="G73" s="437">
        <f>SUM(G74:G75)</f>
        <v>0</v>
      </c>
      <c r="H73" s="437">
        <f>SUM(H74:H75)</f>
        <v>0</v>
      </c>
    </row>
    <row r="74" spans="1:8" x14ac:dyDescent="0.2">
      <c r="A74" s="447" t="s">
        <v>653</v>
      </c>
      <c r="B74" s="448" t="s">
        <v>655</v>
      </c>
      <c r="C74" s="449">
        <f>'BALANCE-REF'!$H1039</f>
        <v>0</v>
      </c>
      <c r="D74" s="449">
        <f>'BALANCE-REF'!$D1039</f>
        <v>0</v>
      </c>
      <c r="E74" s="447" t="s">
        <v>753</v>
      </c>
      <c r="F74" s="448" t="s">
        <v>756</v>
      </c>
      <c r="G74" s="449">
        <f>'BALANCE-REF'!$I1257</f>
        <v>0</v>
      </c>
      <c r="H74" s="449">
        <f>'BALANCE-REF'!$E1257</f>
        <v>0</v>
      </c>
    </row>
    <row r="75" spans="1:8" x14ac:dyDescent="0.2">
      <c r="A75" s="447" t="s">
        <v>654</v>
      </c>
      <c r="B75" s="448" t="s">
        <v>656</v>
      </c>
      <c r="C75" s="449">
        <f>'BALANCE-REF'!$H1040</f>
        <v>0</v>
      </c>
      <c r="D75" s="449">
        <f>'BALANCE-REF'!$D1040</f>
        <v>0</v>
      </c>
      <c r="E75" s="447" t="s">
        <v>754</v>
      </c>
      <c r="F75" s="448" t="s">
        <v>656</v>
      </c>
      <c r="G75" s="449">
        <f>'BALANCE-REF'!$I1258</f>
        <v>0</v>
      </c>
      <c r="H75" s="449">
        <f>'BALANCE-REF'!$E1258</f>
        <v>0</v>
      </c>
    </row>
    <row r="76" spans="1:8" ht="16" x14ac:dyDescent="0.2">
      <c r="A76" s="470"/>
      <c r="B76" s="831"/>
      <c r="C76" s="831"/>
      <c r="D76" s="832"/>
      <c r="E76" s="445"/>
      <c r="F76" s="833"/>
      <c r="G76" s="833"/>
      <c r="H76" s="834"/>
    </row>
    <row r="77" spans="1:8" x14ac:dyDescent="0.2">
      <c r="A77" s="433" t="s">
        <v>567</v>
      </c>
      <c r="B77" s="436" t="s">
        <v>657</v>
      </c>
      <c r="C77" s="437">
        <f>SUM(C78:C81,C83:C84)</f>
        <v>0</v>
      </c>
      <c r="D77" s="437">
        <f>SUM(D78:D81,D83:D84)</f>
        <v>0</v>
      </c>
      <c r="E77" s="433" t="s">
        <v>757</v>
      </c>
      <c r="F77" s="436" t="s">
        <v>657</v>
      </c>
      <c r="G77" s="437">
        <f>SUM(G78:G84)</f>
        <v>747936</v>
      </c>
      <c r="H77" s="437">
        <f>SUM(H78:H84)</f>
        <v>0</v>
      </c>
    </row>
    <row r="78" spans="1:8" x14ac:dyDescent="0.2">
      <c r="A78" s="441" t="s">
        <v>758</v>
      </c>
      <c r="B78" s="471" t="s">
        <v>662</v>
      </c>
      <c r="C78" s="449">
        <f>'BALANCE-REF'!$H1043</f>
        <v>0</v>
      </c>
      <c r="D78" s="449">
        <f>'BALANCE-REF'!$D1043</f>
        <v>0</v>
      </c>
      <c r="E78" s="441" t="s">
        <v>761</v>
      </c>
      <c r="F78" s="442" t="s">
        <v>759</v>
      </c>
      <c r="G78" s="449">
        <f>'BALANCE-REF'!$I1261</f>
        <v>0</v>
      </c>
      <c r="H78" s="449">
        <f>'BALANCE-REF'!$E1261</f>
        <v>0</v>
      </c>
    </row>
    <row r="79" spans="1:8" ht="30" x14ac:dyDescent="0.2">
      <c r="A79" s="441" t="s">
        <v>658</v>
      </c>
      <c r="B79" s="471" t="s">
        <v>663</v>
      </c>
      <c r="C79" s="449">
        <f>'BALANCE-REF'!$H1044</f>
        <v>0</v>
      </c>
      <c r="D79" s="449">
        <f>'BALANCE-REF'!$D1044</f>
        <v>0</v>
      </c>
      <c r="E79" s="441" t="s">
        <v>762</v>
      </c>
      <c r="F79" s="442" t="s">
        <v>760</v>
      </c>
      <c r="G79" s="449">
        <f>'BALANCE-REF'!$I1262</f>
        <v>0</v>
      </c>
      <c r="H79" s="449">
        <f>'BALANCE-REF'!$E1262</f>
        <v>0</v>
      </c>
    </row>
    <row r="80" spans="1:8" x14ac:dyDescent="0.2">
      <c r="A80" s="441" t="s">
        <v>659</v>
      </c>
      <c r="B80" s="471" t="s">
        <v>664</v>
      </c>
      <c r="C80" s="449">
        <f>'BALANCE-REF'!$H1046</f>
        <v>0</v>
      </c>
      <c r="D80" s="449">
        <f>'BALANCE-REF'!$D1046</f>
        <v>0</v>
      </c>
      <c r="E80" s="441" t="s">
        <v>763</v>
      </c>
      <c r="F80" s="442" t="s">
        <v>765</v>
      </c>
      <c r="G80" s="449">
        <f>'BALANCE-REF'!$I1264</f>
        <v>0</v>
      </c>
      <c r="H80" s="449">
        <f>'BALANCE-REF'!$E1264</f>
        <v>0</v>
      </c>
    </row>
    <row r="81" spans="1:8" x14ac:dyDescent="0.2">
      <c r="A81" s="441" t="s">
        <v>660</v>
      </c>
      <c r="B81" s="471" t="s">
        <v>665</v>
      </c>
      <c r="C81" s="449">
        <f>'BALANCE-REF'!$H1047</f>
        <v>0</v>
      </c>
      <c r="D81" s="449">
        <f>'BALANCE-REF'!$D1047</f>
        <v>0</v>
      </c>
      <c r="E81" s="441" t="s">
        <v>764</v>
      </c>
      <c r="F81" s="442" t="s">
        <v>766</v>
      </c>
      <c r="G81" s="449">
        <f>'BALANCE-REF'!$I1265</f>
        <v>0</v>
      </c>
      <c r="H81" s="449">
        <f>'BALANCE-REF'!$E1265</f>
        <v>0</v>
      </c>
    </row>
    <row r="82" spans="1:8" x14ac:dyDescent="0.2">
      <c r="A82" s="444"/>
      <c r="B82" s="835"/>
      <c r="C82" s="835"/>
      <c r="D82" s="836"/>
      <c r="E82" s="441" t="s">
        <v>767</v>
      </c>
      <c r="F82" s="442" t="s">
        <v>770</v>
      </c>
      <c r="G82" s="449">
        <f>'BALANCE-REF'!$I1266</f>
        <v>0</v>
      </c>
      <c r="H82" s="449">
        <f>'BALANCE-REF'!$E1266</f>
        <v>0</v>
      </c>
    </row>
    <row r="83" spans="1:8" x14ac:dyDescent="0.2">
      <c r="A83" s="447" t="s">
        <v>569</v>
      </c>
      <c r="B83" s="448" t="s">
        <v>666</v>
      </c>
      <c r="C83" s="449">
        <f>'BALANCE-REF'!$H1048</f>
        <v>0</v>
      </c>
      <c r="D83" s="449">
        <f>'BALANCE-REF'!$D1048</f>
        <v>0</v>
      </c>
      <c r="E83" s="441" t="s">
        <v>768</v>
      </c>
      <c r="F83" s="442" t="s">
        <v>771</v>
      </c>
      <c r="G83" s="449">
        <f>'BALANCE-REF'!$I1267</f>
        <v>0</v>
      </c>
      <c r="H83" s="449">
        <f>'BALANCE-REF'!$E1267</f>
        <v>0</v>
      </c>
    </row>
    <row r="84" spans="1:8" x14ac:dyDescent="0.2">
      <c r="A84" s="447" t="s">
        <v>661</v>
      </c>
      <c r="B84" s="448" t="s">
        <v>667</v>
      </c>
      <c r="C84" s="449">
        <f>'BALANCE-REF'!$H1049</f>
        <v>0</v>
      </c>
      <c r="D84" s="449">
        <f>'BALANCE-REF'!$D1049</f>
        <v>0</v>
      </c>
      <c r="E84" s="441" t="s">
        <v>769</v>
      </c>
      <c r="F84" s="442" t="s">
        <v>772</v>
      </c>
      <c r="G84" s="449">
        <f>'BALANCE-REF'!$I1268</f>
        <v>747936</v>
      </c>
      <c r="H84" s="449">
        <f>'BALANCE-REF'!$E1268</f>
        <v>0</v>
      </c>
    </row>
    <row r="85" spans="1:8" ht="16" x14ac:dyDescent="0.2">
      <c r="A85" s="450"/>
      <c r="B85" s="472"/>
      <c r="C85" s="473"/>
      <c r="D85" s="474"/>
      <c r="E85" s="456"/>
      <c r="F85" s="833"/>
      <c r="G85" s="833"/>
      <c r="H85" s="834"/>
    </row>
    <row r="86" spans="1:8" ht="15.75" customHeight="1" x14ac:dyDescent="0.2">
      <c r="A86" s="441"/>
      <c r="B86" s="458" t="s">
        <v>1744</v>
      </c>
      <c r="C86" s="440">
        <f>SUM(C77,C73,C55,C50,C43)</f>
        <v>358916563</v>
      </c>
      <c r="D86" s="440">
        <f>SUM(D77,D73,D55,D50,D43)</f>
        <v>0</v>
      </c>
      <c r="E86" s="454"/>
      <c r="F86" s="458" t="s">
        <v>1745</v>
      </c>
      <c r="G86" s="440">
        <f>SUM(G77,G73,G55,G50,G43)</f>
        <v>6970496142</v>
      </c>
      <c r="H86" s="440">
        <f>SUM(H77,H73,H55,H50,H43)</f>
        <v>0</v>
      </c>
    </row>
    <row r="87" spans="1:8" ht="15.75" customHeight="1" x14ac:dyDescent="0.2">
      <c r="A87" s="452"/>
      <c r="B87" s="475"/>
      <c r="C87" s="476"/>
      <c r="D87" s="477"/>
      <c r="E87" s="433" t="s">
        <v>292</v>
      </c>
      <c r="F87" s="436" t="s">
        <v>1746</v>
      </c>
      <c r="G87" s="437">
        <f>SUM(G88:G89)</f>
        <v>0</v>
      </c>
      <c r="H87" s="437">
        <f>SUM(H88:H89)</f>
        <v>0</v>
      </c>
    </row>
    <row r="88" spans="1:8" ht="15.75" customHeight="1" x14ac:dyDescent="0.2">
      <c r="A88" s="433" t="s">
        <v>290</v>
      </c>
      <c r="B88" s="436" t="s">
        <v>1747</v>
      </c>
      <c r="C88" s="437">
        <f>SUM(C89:C90)</f>
        <v>34161174</v>
      </c>
      <c r="D88" s="437">
        <f>SUM(D89:D90)</f>
        <v>0</v>
      </c>
      <c r="E88" s="438" t="s">
        <v>773</v>
      </c>
      <c r="F88" s="439" t="s">
        <v>775</v>
      </c>
      <c r="G88" s="449">
        <f>'BALANCE-REF'!$I1270</f>
        <v>0</v>
      </c>
      <c r="H88" s="449">
        <f>'BALANCE-REF'!$E1270</f>
        <v>0</v>
      </c>
    </row>
    <row r="89" spans="1:8" ht="15.75" customHeight="1" x14ac:dyDescent="0.2">
      <c r="A89" s="447" t="s">
        <v>668</v>
      </c>
      <c r="B89" s="448" t="s">
        <v>670</v>
      </c>
      <c r="C89" s="449">
        <f>'BALANCE-REF'!$H1051</f>
        <v>0</v>
      </c>
      <c r="D89" s="449">
        <f>'BALANCE-REF'!$D1051</f>
        <v>0</v>
      </c>
      <c r="E89" s="438" t="s">
        <v>774</v>
      </c>
      <c r="F89" s="439" t="s">
        <v>776</v>
      </c>
      <c r="G89" s="449">
        <f>'BALANCE-REF'!$I1271</f>
        <v>0</v>
      </c>
      <c r="H89" s="449">
        <f>'BALANCE-REF'!$E1271</f>
        <v>0</v>
      </c>
    </row>
    <row r="90" spans="1:8" ht="16" x14ac:dyDescent="0.2">
      <c r="A90" s="447" t="s">
        <v>669</v>
      </c>
      <c r="B90" s="448" t="s">
        <v>671</v>
      </c>
      <c r="C90" s="449">
        <f>'BALANCE-REF'!$H1052</f>
        <v>34161174</v>
      </c>
      <c r="D90" s="449">
        <f>'BALANCE-REF'!$D1052</f>
        <v>0</v>
      </c>
      <c r="E90" s="456"/>
      <c r="F90" s="827"/>
      <c r="G90" s="827"/>
      <c r="H90" s="828"/>
    </row>
    <row r="91" spans="1:8" ht="16" x14ac:dyDescent="0.2">
      <c r="A91" s="444"/>
      <c r="B91" s="835"/>
      <c r="C91" s="835"/>
      <c r="D91" s="836"/>
      <c r="E91" s="457"/>
      <c r="F91" s="829"/>
      <c r="G91" s="829"/>
      <c r="H91" s="830"/>
    </row>
    <row r="92" spans="1:8" x14ac:dyDescent="0.2">
      <c r="A92" s="433" t="s">
        <v>294</v>
      </c>
      <c r="B92" s="436" t="s">
        <v>295</v>
      </c>
      <c r="C92" s="437">
        <f>SUM(C93:C95)</f>
        <v>0</v>
      </c>
      <c r="D92" s="437">
        <f>SUM(D93:D95)</f>
        <v>0</v>
      </c>
      <c r="E92" s="433" t="s">
        <v>296</v>
      </c>
      <c r="F92" s="436" t="s">
        <v>297</v>
      </c>
      <c r="G92" s="437">
        <f>SUM(G93:G95)</f>
        <v>0</v>
      </c>
      <c r="H92" s="437">
        <f>SUM(H93:H95)</f>
        <v>0</v>
      </c>
    </row>
    <row r="93" spans="1:8" ht="16" x14ac:dyDescent="0.2">
      <c r="A93" s="441" t="s">
        <v>298</v>
      </c>
      <c r="B93" s="442" t="s">
        <v>672</v>
      </c>
      <c r="C93" s="443">
        <f>'BALANCE-REF'!$H1054</f>
        <v>0</v>
      </c>
      <c r="D93" s="443">
        <f>'BALANCE-REF'!$D1054</f>
        <v>0</v>
      </c>
      <c r="E93" s="454" t="s">
        <v>299</v>
      </c>
      <c r="F93" s="455" t="s">
        <v>300</v>
      </c>
      <c r="G93" s="443">
        <f>'BALANCE-REF'!$I1273</f>
        <v>0</v>
      </c>
      <c r="H93" s="443">
        <f>'BALANCE-REF'!$E1273</f>
        <v>0</v>
      </c>
    </row>
    <row r="94" spans="1:8" ht="16" x14ac:dyDescent="0.2">
      <c r="A94" s="441" t="s">
        <v>301</v>
      </c>
      <c r="B94" s="442" t="s">
        <v>673</v>
      </c>
      <c r="C94" s="443">
        <f>'BALANCE-REF'!$H1055</f>
        <v>0</v>
      </c>
      <c r="D94" s="443">
        <f>'BALANCE-REF'!$D1055</f>
        <v>0</v>
      </c>
      <c r="E94" s="454" t="s">
        <v>302</v>
      </c>
      <c r="F94" s="455" t="s">
        <v>303</v>
      </c>
      <c r="G94" s="443">
        <f>'BALANCE-REF'!$I1274</f>
        <v>0</v>
      </c>
      <c r="H94" s="443">
        <f>'BALANCE-REF'!$E1274</f>
        <v>0</v>
      </c>
    </row>
    <row r="95" spans="1:8" ht="16" x14ac:dyDescent="0.2">
      <c r="A95" s="441" t="s">
        <v>304</v>
      </c>
      <c r="B95" s="442" t="s">
        <v>674</v>
      </c>
      <c r="C95" s="443">
        <f>'BALANCE-REF'!$H1056</f>
        <v>0</v>
      </c>
      <c r="D95" s="443">
        <f>'BALANCE-REF'!$D1056</f>
        <v>0</v>
      </c>
      <c r="E95" s="454" t="s">
        <v>305</v>
      </c>
      <c r="F95" s="455" t="s">
        <v>306</v>
      </c>
      <c r="G95" s="443">
        <f>'BALANCE-REF'!$I1275</f>
        <v>0</v>
      </c>
      <c r="H95" s="443">
        <f>'BALANCE-REF'!$E1275</f>
        <v>0</v>
      </c>
    </row>
    <row r="96" spans="1:8" ht="16" x14ac:dyDescent="0.2">
      <c r="A96" s="451"/>
      <c r="B96" s="819"/>
      <c r="C96" s="819"/>
      <c r="D96" s="820"/>
      <c r="E96" s="451"/>
      <c r="F96" s="819"/>
      <c r="G96" s="819"/>
      <c r="H96" s="820"/>
    </row>
    <row r="97" spans="1:10" ht="16" x14ac:dyDescent="0.2">
      <c r="A97" s="453"/>
      <c r="B97" s="821"/>
      <c r="C97" s="821"/>
      <c r="D97" s="822"/>
      <c r="E97" s="453"/>
      <c r="F97" s="821"/>
      <c r="G97" s="821"/>
      <c r="H97" s="822"/>
    </row>
    <row r="98" spans="1:10" ht="16" x14ac:dyDescent="0.2">
      <c r="A98" s="454"/>
      <c r="B98" s="439" t="s">
        <v>1748</v>
      </c>
      <c r="C98" s="440">
        <f>IF(SUM(G44,G49,G55,G73,G77,G87,G92)-SUM(C44,C50,C55,C71,C73,C77,C88,C92)&gt;0,SUM(G44,G49,G55,G73,G77,G87,G92)-SUM(C44,C50,C55,C71,C73,C77,C88,C92),0)</f>
        <v>0</v>
      </c>
      <c r="D98" s="440">
        <f>IF(SUM(H44,H49,H55,H73,H77,H87,H92)-SUM(D44,D50,D55,D71,D73,D77,D88,D92)&gt;0,SUM(H44,H49,H55,H73,H77,H87,H92)-SUM(D44,D50,D55,D71,D73,D77,D88,D92),0)</f>
        <v>0</v>
      </c>
      <c r="E98" s="454"/>
      <c r="F98" s="439" t="s">
        <v>1749</v>
      </c>
      <c r="G98" s="440">
        <f>IF(-SUM(G44,G49,G55,G73,G77,G87,G92)+SUM(C44,C50,C55,C71,C73,C77,C88,C92)&gt;0,-SUM(G44,G49,G55,G73,G77,G87,G92)+SUM(C44,C50,C55,C71,C73,C77,C88,C92),0)</f>
        <v>33413238</v>
      </c>
      <c r="H98" s="440">
        <f>IF(-SUM(H44,H49,H55,H73,H77,H87,H92)+SUM(D44,D50,D55,D71,D73,D77,D88,D92)&gt;0,-SUM(H44,H49,H55,H73,H77,H87,H92)+SUM(D44,D50,D55,D71,D73,D77,D88,D92),0)</f>
        <v>0</v>
      </c>
    </row>
    <row r="99" spans="1:10" ht="16" x14ac:dyDescent="0.2">
      <c r="A99" s="454"/>
      <c r="B99" s="458" t="s">
        <v>1749</v>
      </c>
      <c r="C99" s="440">
        <f>-G98</f>
        <v>-33413238</v>
      </c>
      <c r="D99" s="440">
        <f>-H98</f>
        <v>0</v>
      </c>
      <c r="E99" s="454"/>
      <c r="F99" s="458" t="s">
        <v>1748</v>
      </c>
      <c r="G99" s="440">
        <f>-C98</f>
        <v>0</v>
      </c>
      <c r="H99" s="440">
        <f>-D98</f>
        <v>0</v>
      </c>
    </row>
    <row r="100" spans="1:10" ht="16" x14ac:dyDescent="0.2">
      <c r="A100" s="478"/>
      <c r="B100" s="823"/>
      <c r="C100" s="823"/>
      <c r="D100" s="824"/>
      <c r="E100" s="456"/>
      <c r="F100" s="827"/>
      <c r="G100" s="827"/>
      <c r="H100" s="828"/>
    </row>
    <row r="101" spans="1:10" ht="16" x14ac:dyDescent="0.2">
      <c r="A101" s="479"/>
      <c r="B101" s="825"/>
      <c r="C101" s="825"/>
      <c r="D101" s="826"/>
      <c r="E101" s="457"/>
      <c r="F101" s="829"/>
      <c r="G101" s="829"/>
      <c r="H101" s="830"/>
    </row>
    <row r="102" spans="1:10" ht="16" x14ac:dyDescent="0.2">
      <c r="A102" s="462"/>
      <c r="B102" s="439" t="s">
        <v>1727</v>
      </c>
      <c r="C102" s="440">
        <f>C42</f>
        <v>6610831643</v>
      </c>
      <c r="D102" s="440">
        <f>D42</f>
        <v>0</v>
      </c>
      <c r="E102" s="454"/>
      <c r="F102" s="439" t="s">
        <v>1750</v>
      </c>
      <c r="G102" s="440">
        <f>G42</f>
        <v>0</v>
      </c>
      <c r="H102" s="440">
        <f>H42</f>
        <v>0</v>
      </c>
    </row>
    <row r="103" spans="1:10" ht="16" x14ac:dyDescent="0.2">
      <c r="A103" s="480"/>
      <c r="B103" s="851"/>
      <c r="C103" s="851"/>
      <c r="D103" s="852"/>
      <c r="E103" s="445"/>
      <c r="F103" s="833"/>
      <c r="G103" s="833"/>
      <c r="H103" s="834"/>
    </row>
    <row r="104" spans="1:10" ht="16" x14ac:dyDescent="0.2">
      <c r="A104" s="462"/>
      <c r="B104" s="439" t="s">
        <v>1748</v>
      </c>
      <c r="C104" s="440">
        <f>C98</f>
        <v>0</v>
      </c>
      <c r="D104" s="440">
        <f>D98</f>
        <v>0</v>
      </c>
      <c r="E104" s="454"/>
      <c r="F104" s="439" t="s">
        <v>1749</v>
      </c>
      <c r="G104" s="440">
        <f>G98</f>
        <v>33413238</v>
      </c>
      <c r="H104" s="440">
        <f>H98</f>
        <v>0</v>
      </c>
    </row>
    <row r="105" spans="1:10" ht="16" x14ac:dyDescent="0.2">
      <c r="A105" s="541"/>
      <c r="B105" s="823"/>
      <c r="C105" s="823"/>
      <c r="D105" s="824"/>
      <c r="E105" s="541"/>
      <c r="F105" s="823"/>
      <c r="G105" s="823"/>
      <c r="H105" s="824"/>
    </row>
    <row r="106" spans="1:10" ht="16" x14ac:dyDescent="0.2">
      <c r="A106" s="479"/>
      <c r="B106" s="825"/>
      <c r="C106" s="825"/>
      <c r="D106" s="826"/>
      <c r="E106" s="479"/>
      <c r="F106" s="825"/>
      <c r="G106" s="825"/>
      <c r="H106" s="826"/>
    </row>
    <row r="107" spans="1:10" ht="16" x14ac:dyDescent="0.2">
      <c r="A107" s="462"/>
      <c r="B107" s="481" t="s">
        <v>1751</v>
      </c>
      <c r="C107" s="440">
        <f>IF(SUM(C98,C99,C102)&gt;0,SUM(C98,C99,C102),0)</f>
        <v>6577418405</v>
      </c>
      <c r="D107" s="440">
        <f>IF(SUM(D98,D99,D102)&gt;0,SUM(D98,D99,D102),0)</f>
        <v>0</v>
      </c>
      <c r="E107" s="462"/>
      <c r="F107" s="481" t="s">
        <v>1752</v>
      </c>
      <c r="G107" s="440">
        <f>IF(SUM(G98,G99,G102)&gt;0,SUM(G98,G99,G102),0)</f>
        <v>33413238</v>
      </c>
      <c r="H107" s="440">
        <f>IF(SUM(H98,H99,H102)&gt;0,SUM(H98,H99,H102),0)</f>
        <v>0</v>
      </c>
    </row>
    <row r="108" spans="1:10" ht="16" x14ac:dyDescent="0.2">
      <c r="A108" s="480"/>
      <c r="B108" s="851"/>
      <c r="C108" s="851"/>
      <c r="D108" s="852"/>
      <c r="E108" s="480"/>
      <c r="F108" s="851"/>
      <c r="G108" s="851"/>
      <c r="H108" s="852"/>
    </row>
    <row r="109" spans="1:10" x14ac:dyDescent="0.2">
      <c r="A109" s="433"/>
      <c r="B109" s="436" t="s">
        <v>1753</v>
      </c>
      <c r="C109" s="437">
        <f>SUM(C110:C112)</f>
        <v>0</v>
      </c>
      <c r="D109" s="437">
        <f>SUM(D110:D112)</f>
        <v>0</v>
      </c>
      <c r="E109" s="433"/>
      <c r="F109" s="436" t="s">
        <v>1754</v>
      </c>
      <c r="G109" s="437">
        <f>SUM(G110:G111)</f>
        <v>0</v>
      </c>
      <c r="H109" s="437">
        <f>SUM(H110:H111)</f>
        <v>0</v>
      </c>
      <c r="J109" s="514"/>
    </row>
    <row r="110" spans="1:10" ht="16" x14ac:dyDescent="0.2">
      <c r="A110" s="438" t="s">
        <v>307</v>
      </c>
      <c r="B110" s="439" t="s">
        <v>163</v>
      </c>
      <c r="C110" s="449">
        <f>'BALANCE-REF'!$H1063+'BALANCE-REF'!$H1064-'BALANCE-REF'!$H1065</f>
        <v>0</v>
      </c>
      <c r="D110" s="449">
        <f>'BALANCE-REF'!$D1063+'BALANCE-REF'!$D1064-'BALANCE-REF'!$D1065</f>
        <v>0</v>
      </c>
      <c r="E110" s="454" t="s">
        <v>308</v>
      </c>
      <c r="F110" s="455" t="s">
        <v>794</v>
      </c>
      <c r="G110" s="443">
        <f>'BALANCE-REF'!$I1278</f>
        <v>0</v>
      </c>
      <c r="H110" s="443">
        <f>'BALANCE-REF'!$E1278</f>
        <v>0</v>
      </c>
    </row>
    <row r="111" spans="1:10" ht="16" x14ac:dyDescent="0.2">
      <c r="A111" s="438" t="s">
        <v>310</v>
      </c>
      <c r="B111" s="439" t="s">
        <v>162</v>
      </c>
      <c r="C111" s="482">
        <f>'BALANCE-REF'!$H1059</f>
        <v>0</v>
      </c>
      <c r="D111" s="482">
        <f>'BALANCE-REF'!$D1059</f>
        <v>0</v>
      </c>
      <c r="E111" s="454" t="s">
        <v>311</v>
      </c>
      <c r="F111" s="455" t="s">
        <v>182</v>
      </c>
      <c r="G111" s="443">
        <f>'BALANCE-REF'!$I1280-'BALANCE-REF'!$I1281</f>
        <v>0</v>
      </c>
      <c r="H111" s="443">
        <f>'BALANCE-REF'!$E1280-'BALANCE-REF'!$E1281</f>
        <v>0</v>
      </c>
    </row>
    <row r="112" spans="1:10" ht="16" x14ac:dyDescent="0.2">
      <c r="A112" s="438" t="s">
        <v>312</v>
      </c>
      <c r="B112" s="439" t="s">
        <v>164</v>
      </c>
      <c r="C112" s="449">
        <f>'BALANCE-REF'!$H1066</f>
        <v>0</v>
      </c>
      <c r="D112" s="449">
        <f>'BALANCE-REF'!$D1066</f>
        <v>0</v>
      </c>
      <c r="E112" s="478"/>
      <c r="F112" s="823"/>
      <c r="G112" s="823"/>
      <c r="H112" s="824"/>
    </row>
    <row r="113" spans="1:8" ht="16" x14ac:dyDescent="0.2">
      <c r="A113" s="478"/>
      <c r="B113" s="823"/>
      <c r="C113" s="823"/>
      <c r="D113" s="824"/>
      <c r="E113" s="483"/>
      <c r="F113" s="855"/>
      <c r="G113" s="855"/>
      <c r="H113" s="856"/>
    </row>
    <row r="114" spans="1:8" s="2" customFormat="1" ht="16" x14ac:dyDescent="0.2">
      <c r="A114" s="483"/>
      <c r="B114" s="855"/>
      <c r="C114" s="855"/>
      <c r="D114" s="856"/>
      <c r="E114" s="483"/>
      <c r="F114" s="855"/>
      <c r="G114" s="855"/>
      <c r="H114" s="856"/>
    </row>
    <row r="115" spans="1:8" s="2" customFormat="1" ht="16" x14ac:dyDescent="0.2">
      <c r="A115" s="479"/>
      <c r="B115" s="825"/>
      <c r="C115" s="825"/>
      <c r="D115" s="826"/>
      <c r="E115" s="479"/>
      <c r="F115" s="825"/>
      <c r="G115" s="825"/>
      <c r="H115" s="826"/>
    </row>
    <row r="116" spans="1:8" ht="16" x14ac:dyDescent="0.2">
      <c r="A116" s="462"/>
      <c r="B116" s="458" t="s">
        <v>1755</v>
      </c>
      <c r="C116" s="356">
        <f>SUM(C117,C122,C130,C170:C171,C179,C190,C192,C194)</f>
        <v>13755182912</v>
      </c>
      <c r="D116" s="356">
        <f>SUM(D117,D122,D130,D170:D171,D179,D190,D192,D194)</f>
        <v>0</v>
      </c>
      <c r="E116" s="462"/>
      <c r="F116" s="458" t="s">
        <v>1756</v>
      </c>
      <c r="G116" s="356">
        <f>SUM(G118,G135,G139,G170,G171,G179,G190,G192)</f>
        <v>8329240781</v>
      </c>
      <c r="H116" s="356">
        <f>SUM(H118,H135,H139,H170,H171,H179,H190,H192)</f>
        <v>0</v>
      </c>
    </row>
    <row r="117" spans="1:8" ht="16" x14ac:dyDescent="0.2">
      <c r="A117" s="484" t="s">
        <v>313</v>
      </c>
      <c r="B117" s="485" t="s">
        <v>314</v>
      </c>
      <c r="C117" s="437">
        <f>SUM(C118:C120)</f>
        <v>2820196750</v>
      </c>
      <c r="D117" s="437">
        <f>SUM(D118:D120)</f>
        <v>0</v>
      </c>
      <c r="E117" s="480"/>
      <c r="F117" s="851"/>
      <c r="G117" s="851"/>
      <c r="H117" s="852"/>
    </row>
    <row r="118" spans="1:8" ht="16" x14ac:dyDescent="0.2">
      <c r="A118" s="454" t="s">
        <v>315</v>
      </c>
      <c r="B118" s="455" t="s">
        <v>174</v>
      </c>
      <c r="C118" s="443">
        <f>'BALANCE-REF'!$H1117</f>
        <v>2355524481</v>
      </c>
      <c r="D118" s="443">
        <f>'BALANCE-REF'!$D1117</f>
        <v>0</v>
      </c>
      <c r="E118" s="433" t="s">
        <v>316</v>
      </c>
      <c r="F118" s="436" t="s">
        <v>181</v>
      </c>
      <c r="G118" s="437">
        <f>SUM(G119:G120,G122,G126,G127,G133)</f>
        <v>150748257</v>
      </c>
      <c r="H118" s="437">
        <f>SUM(H119:H120,H122,H126,H127,H133)</f>
        <v>0</v>
      </c>
    </row>
    <row r="119" spans="1:8" ht="16" x14ac:dyDescent="0.2">
      <c r="A119" s="454" t="s">
        <v>317</v>
      </c>
      <c r="B119" s="455" t="s">
        <v>175</v>
      </c>
      <c r="C119" s="443">
        <f>'BALANCE-REF'!$H1118</f>
        <v>437521782</v>
      </c>
      <c r="D119" s="443">
        <f>'BALANCE-REF'!$D1118</f>
        <v>0</v>
      </c>
      <c r="E119" s="459" t="s">
        <v>777</v>
      </c>
      <c r="F119" s="439" t="s">
        <v>778</v>
      </c>
      <c r="G119" s="443">
        <f>'BALANCE-REF'!$I1284</f>
        <v>0</v>
      </c>
      <c r="H119" s="443">
        <f>'BALANCE-REF'!$E1284</f>
        <v>0</v>
      </c>
    </row>
    <row r="120" spans="1:8" s="2" customFormat="1" ht="16" x14ac:dyDescent="0.2">
      <c r="A120" s="454" t="s">
        <v>1078</v>
      </c>
      <c r="B120" s="455" t="s">
        <v>1083</v>
      </c>
      <c r="C120" s="443">
        <f>'BALANCE-REF'!$H1119</f>
        <v>27150487</v>
      </c>
      <c r="D120" s="443">
        <f>'BALANCE-REF'!$D1119</f>
        <v>0</v>
      </c>
      <c r="E120" s="438" t="s">
        <v>319</v>
      </c>
      <c r="F120" s="439" t="s">
        <v>320</v>
      </c>
      <c r="G120" s="443">
        <f>'BALANCE-REF'!$I1285</f>
        <v>0</v>
      </c>
      <c r="H120" s="443">
        <f>'BALANCE-REF'!$E1285</f>
        <v>0</v>
      </c>
    </row>
    <row r="121" spans="1:8" ht="16" x14ac:dyDescent="0.2">
      <c r="A121" s="457"/>
      <c r="B121" s="486"/>
      <c r="C121" s="486"/>
      <c r="D121" s="487"/>
      <c r="E121" s="480"/>
      <c r="F121" s="851"/>
      <c r="G121" s="851"/>
      <c r="H121" s="852"/>
    </row>
    <row r="122" spans="1:8" ht="16" x14ac:dyDescent="0.2">
      <c r="A122" s="433" t="s">
        <v>675</v>
      </c>
      <c r="B122" s="436" t="s">
        <v>1757</v>
      </c>
      <c r="C122" s="437">
        <f>SUM(C123:C124,C129)</f>
        <v>118745245</v>
      </c>
      <c r="D122" s="437">
        <f>SUM(D123:D124,D129)</f>
        <v>0</v>
      </c>
      <c r="E122" s="459" t="s">
        <v>1758</v>
      </c>
      <c r="F122" s="488" t="s">
        <v>750</v>
      </c>
      <c r="G122" s="440">
        <f>SUM(G124:G125)</f>
        <v>36262000</v>
      </c>
      <c r="H122" s="440">
        <f>SUM(H124:H125)</f>
        <v>0</v>
      </c>
    </row>
    <row r="123" spans="1:8" ht="16" x14ac:dyDescent="0.2">
      <c r="A123" s="438" t="s">
        <v>321</v>
      </c>
      <c r="B123" s="439" t="s">
        <v>322</v>
      </c>
      <c r="C123" s="449">
        <f>'BALANCE-REF'!$H1108+'BALANCE-REF'!$H1109</f>
        <v>71490532</v>
      </c>
      <c r="D123" s="449">
        <f>'BALANCE-REF'!$D1108+'BALANCE-REF'!$D1109</f>
        <v>0</v>
      </c>
      <c r="E123" s="480"/>
      <c r="F123" s="851"/>
      <c r="G123" s="851"/>
      <c r="H123" s="852"/>
    </row>
    <row r="124" spans="1:8" ht="32" x14ac:dyDescent="0.2">
      <c r="A124" s="438" t="s">
        <v>1759</v>
      </c>
      <c r="B124" s="439" t="s">
        <v>1760</v>
      </c>
      <c r="C124" s="440">
        <f>SUM(C125:C128)</f>
        <v>12939212</v>
      </c>
      <c r="D124" s="440">
        <f>SUM(D125:D128)</f>
        <v>0</v>
      </c>
      <c r="E124" s="454" t="s">
        <v>323</v>
      </c>
      <c r="F124" s="455" t="s">
        <v>324</v>
      </c>
      <c r="G124" s="443">
        <f>'BALANCE-REF'!$I1287</f>
        <v>36262000</v>
      </c>
      <c r="H124" s="443">
        <f>'BALANCE-REF'!$E1287</f>
        <v>0</v>
      </c>
    </row>
    <row r="125" spans="1:8" ht="16" x14ac:dyDescent="0.2">
      <c r="A125" s="454" t="s">
        <v>676</v>
      </c>
      <c r="B125" s="455" t="s">
        <v>680</v>
      </c>
      <c r="C125" s="443">
        <f>'BALANCE-REF'!$H1111</f>
        <v>4502184</v>
      </c>
      <c r="D125" s="443">
        <f>'BALANCE-REF'!$D1111</f>
        <v>0</v>
      </c>
      <c r="E125" s="454" t="s">
        <v>327</v>
      </c>
      <c r="F125" s="455" t="s">
        <v>328</v>
      </c>
      <c r="G125" s="443">
        <f>'BALANCE-REF'!$I1288</f>
        <v>0</v>
      </c>
      <c r="H125" s="443">
        <f>'BALANCE-REF'!$E1288</f>
        <v>0</v>
      </c>
    </row>
    <row r="126" spans="1:8" ht="16" x14ac:dyDescent="0.2">
      <c r="A126" s="454" t="s">
        <v>677</v>
      </c>
      <c r="B126" s="455" t="s">
        <v>681</v>
      </c>
      <c r="C126" s="443">
        <f>'BALANCE-REF'!$H1112</f>
        <v>311000</v>
      </c>
      <c r="D126" s="443">
        <f>'BALANCE-REF'!$D1112</f>
        <v>0</v>
      </c>
      <c r="E126" s="438" t="s">
        <v>779</v>
      </c>
      <c r="F126" s="439" t="s">
        <v>780</v>
      </c>
      <c r="G126" s="449">
        <f>'BALANCE-REF'!$I1289</f>
        <v>27106211</v>
      </c>
      <c r="H126" s="449">
        <f>'BALANCE-REF'!$E1289</f>
        <v>0</v>
      </c>
    </row>
    <row r="127" spans="1:8" ht="16" x14ac:dyDescent="0.2">
      <c r="A127" s="454" t="s">
        <v>678</v>
      </c>
      <c r="B127" s="455" t="s">
        <v>682</v>
      </c>
      <c r="C127" s="443">
        <f>'BALANCE-REF'!$H1113</f>
        <v>2099668</v>
      </c>
      <c r="D127" s="443">
        <f>'BALANCE-REF'!$D1113</f>
        <v>0</v>
      </c>
      <c r="E127" s="438" t="s">
        <v>1761</v>
      </c>
      <c r="F127" s="439" t="s">
        <v>1762</v>
      </c>
      <c r="G127" s="440">
        <f>SUM(G128:G130)</f>
        <v>6351855</v>
      </c>
      <c r="H127" s="440">
        <f>SUM(H128:H130)</f>
        <v>0</v>
      </c>
    </row>
    <row r="128" spans="1:8" ht="16" x14ac:dyDescent="0.2">
      <c r="A128" s="454" t="s">
        <v>679</v>
      </c>
      <c r="B128" s="455" t="s">
        <v>683</v>
      </c>
      <c r="C128" s="443">
        <f>'BALANCE-REF'!$H1114</f>
        <v>6026360</v>
      </c>
      <c r="D128" s="443">
        <f>'BALANCE-REF'!$D1114</f>
        <v>0</v>
      </c>
      <c r="E128" s="454" t="s">
        <v>329</v>
      </c>
      <c r="F128" s="455" t="s">
        <v>1763</v>
      </c>
      <c r="G128" s="443">
        <f>'BALANCE-REF'!$I1291</f>
        <v>6351855</v>
      </c>
      <c r="H128" s="443">
        <f>'BALANCE-REF'!$E1291</f>
        <v>0</v>
      </c>
    </row>
    <row r="129" spans="1:8" ht="16" x14ac:dyDescent="0.2">
      <c r="A129" s="438" t="s">
        <v>325</v>
      </c>
      <c r="B129" s="439" t="s">
        <v>326</v>
      </c>
      <c r="C129" s="449">
        <f>'BALANCE-REF'!$H1115</f>
        <v>34315501</v>
      </c>
      <c r="D129" s="449">
        <f>'BALANCE-REF'!$D1115</f>
        <v>0</v>
      </c>
      <c r="E129" s="454" t="s">
        <v>330</v>
      </c>
      <c r="F129" s="455" t="s">
        <v>331</v>
      </c>
      <c r="G129" s="443">
        <f>'BALANCE-REF'!$I1292</f>
        <v>0</v>
      </c>
      <c r="H129" s="443">
        <f>'BALANCE-REF'!$E1292</f>
        <v>0</v>
      </c>
    </row>
    <row r="130" spans="1:8" ht="16" x14ac:dyDescent="0.2">
      <c r="A130" s="433" t="s">
        <v>332</v>
      </c>
      <c r="B130" s="436" t="s">
        <v>333</v>
      </c>
      <c r="C130" s="437">
        <f>SUM(C131,C142,C158)</f>
        <v>1194488569</v>
      </c>
      <c r="D130" s="437">
        <f>SUM(D131,D142,D158)</f>
        <v>0</v>
      </c>
      <c r="E130" s="454" t="s">
        <v>334</v>
      </c>
      <c r="F130" s="455" t="s">
        <v>183</v>
      </c>
      <c r="G130" s="443">
        <f>'BALANCE-REF'!$I1293</f>
        <v>0</v>
      </c>
      <c r="H130" s="443">
        <f>'BALANCE-REF'!$E1293</f>
        <v>0</v>
      </c>
    </row>
    <row r="131" spans="1:8" s="2" customFormat="1" ht="16" x14ac:dyDescent="0.2">
      <c r="A131" s="438" t="s">
        <v>1764</v>
      </c>
      <c r="B131" s="439" t="s">
        <v>1765</v>
      </c>
      <c r="C131" s="440">
        <f>SUM(C132:C140)</f>
        <v>314052049</v>
      </c>
      <c r="D131" s="440">
        <f>SUM(D132:D140)</f>
        <v>0</v>
      </c>
      <c r="E131" s="853"/>
      <c r="F131" s="839"/>
      <c r="G131" s="839"/>
      <c r="H131" s="840"/>
    </row>
    <row r="132" spans="1:8" s="2" customFormat="1" ht="16" x14ac:dyDescent="0.2">
      <c r="A132" s="454" t="s">
        <v>337</v>
      </c>
      <c r="B132" s="455" t="s">
        <v>338</v>
      </c>
      <c r="C132" s="443">
        <f>'BALANCE-REF'!$H1069</f>
        <v>0</v>
      </c>
      <c r="D132" s="443">
        <f>'BALANCE-REF'!$D1069</f>
        <v>0</v>
      </c>
      <c r="E132" s="854"/>
      <c r="F132" s="841"/>
      <c r="G132" s="841"/>
      <c r="H132" s="842"/>
    </row>
    <row r="133" spans="1:8" s="2" customFormat="1" ht="16" x14ac:dyDescent="0.2">
      <c r="A133" s="454" t="s">
        <v>339</v>
      </c>
      <c r="B133" s="455" t="s">
        <v>165</v>
      </c>
      <c r="C133" s="443">
        <f>'BALANCE-REF'!$H1070</f>
        <v>200550544</v>
      </c>
      <c r="D133" s="443">
        <f>'BALANCE-REF'!$D1070</f>
        <v>0</v>
      </c>
      <c r="E133" s="438" t="s">
        <v>335</v>
      </c>
      <c r="F133" s="439" t="s">
        <v>336</v>
      </c>
      <c r="G133" s="489">
        <f>'BALANCE-REF'!$I1294</f>
        <v>81028191</v>
      </c>
      <c r="H133" s="489">
        <f>'BALANCE-REF'!$E1294</f>
        <v>0</v>
      </c>
    </row>
    <row r="134" spans="1:8" s="2" customFormat="1" ht="16" x14ac:dyDescent="0.2">
      <c r="A134" s="454" t="s">
        <v>340</v>
      </c>
      <c r="B134" s="455" t="s">
        <v>166</v>
      </c>
      <c r="C134" s="443">
        <f>'BALANCE-REF'!$H1071</f>
        <v>0</v>
      </c>
      <c r="D134" s="443">
        <f>'BALANCE-REF'!$D1071</f>
        <v>0</v>
      </c>
      <c r="E134" s="445"/>
      <c r="F134" s="833"/>
      <c r="G134" s="833"/>
      <c r="H134" s="834"/>
    </row>
    <row r="135" spans="1:8" s="2" customFormat="1" ht="16" x14ac:dyDescent="0.2">
      <c r="A135" s="454" t="s">
        <v>341</v>
      </c>
      <c r="B135" s="455" t="s">
        <v>342</v>
      </c>
      <c r="C135" s="443">
        <f>'BALANCE-REF'!$H1072</f>
        <v>78776398</v>
      </c>
      <c r="D135" s="696">
        <f>'BALANCE-REF'!$D1072</f>
        <v>0</v>
      </c>
      <c r="E135" s="433" t="s">
        <v>781</v>
      </c>
      <c r="F135" s="436" t="s">
        <v>784</v>
      </c>
      <c r="G135" s="437">
        <f>SUM(G136:G137)</f>
        <v>0</v>
      </c>
      <c r="H135" s="437">
        <f>SUM(H136:H137)</f>
        <v>0</v>
      </c>
    </row>
    <row r="136" spans="1:8" s="2" customFormat="1" ht="16" x14ac:dyDescent="0.2">
      <c r="A136" s="454" t="s">
        <v>343</v>
      </c>
      <c r="B136" s="455" t="s">
        <v>167</v>
      </c>
      <c r="C136" s="443">
        <f>'BALANCE-REF'!$H1073</f>
        <v>16555612</v>
      </c>
      <c r="D136" s="443">
        <f>'BALANCE-REF'!$D1073</f>
        <v>0</v>
      </c>
      <c r="E136" s="454" t="s">
        <v>782</v>
      </c>
      <c r="F136" s="455" t="s">
        <v>786</v>
      </c>
      <c r="G136" s="443">
        <f>'BALANCE-REF'!$I1296</f>
        <v>0</v>
      </c>
      <c r="H136" s="443">
        <f>'BALANCE-REF'!$E1296</f>
        <v>0</v>
      </c>
    </row>
    <row r="137" spans="1:8" ht="16" x14ac:dyDescent="0.2">
      <c r="A137" s="480"/>
      <c r="B137" s="490"/>
      <c r="C137" s="491"/>
      <c r="D137" s="492"/>
      <c r="E137" s="454" t="s">
        <v>783</v>
      </c>
      <c r="F137" s="455" t="s">
        <v>785</v>
      </c>
      <c r="G137" s="443">
        <f>'BALANCE-REF'!$I1297</f>
        <v>0</v>
      </c>
      <c r="H137" s="443">
        <f>'BALANCE-REF'!$E1297</f>
        <v>0</v>
      </c>
    </row>
    <row r="138" spans="1:8" ht="16" x14ac:dyDescent="0.2">
      <c r="A138" s="454" t="s">
        <v>346</v>
      </c>
      <c r="B138" s="455" t="s">
        <v>168</v>
      </c>
      <c r="C138" s="443">
        <f>'BALANCE-REF'!$H1074</f>
        <v>8314095</v>
      </c>
      <c r="D138" s="443">
        <f>'BALANCE-REF'!$D1074</f>
        <v>0</v>
      </c>
      <c r="E138" s="480"/>
      <c r="F138" s="851"/>
      <c r="G138" s="851"/>
      <c r="H138" s="852"/>
    </row>
    <row r="139" spans="1:8" ht="16" x14ac:dyDescent="0.2">
      <c r="A139" s="454" t="s">
        <v>349</v>
      </c>
      <c r="B139" s="455" t="s">
        <v>350</v>
      </c>
      <c r="C139" s="443">
        <f>'BALANCE-REF'!$H1075</f>
        <v>9855400</v>
      </c>
      <c r="D139" s="696">
        <f>'BALANCE-REF'!$D1075</f>
        <v>0</v>
      </c>
      <c r="E139" s="433" t="s">
        <v>344</v>
      </c>
      <c r="F139" s="436" t="s">
        <v>345</v>
      </c>
      <c r="G139" s="493">
        <f>'BALANCE-REF'!$I1298</f>
        <v>20000000</v>
      </c>
      <c r="H139" s="493">
        <f>'BALANCE-REF'!$E1298</f>
        <v>0</v>
      </c>
    </row>
    <row r="140" spans="1:8" ht="16" x14ac:dyDescent="0.2">
      <c r="A140" s="454" t="s">
        <v>351</v>
      </c>
      <c r="B140" s="455" t="s">
        <v>150</v>
      </c>
      <c r="C140" s="443">
        <f>'BALANCE-REF'!$H1079-'BALANCE-REF'!$H1080</f>
        <v>0</v>
      </c>
      <c r="D140" s="443">
        <f>'BALANCE-REF'!$D1079-'BALANCE-REF'!$D1080</f>
        <v>0</v>
      </c>
      <c r="E140" s="478"/>
      <c r="F140" s="823"/>
      <c r="G140" s="823"/>
      <c r="H140" s="824"/>
    </row>
    <row r="141" spans="1:8" ht="16" x14ac:dyDescent="0.2">
      <c r="A141" s="480"/>
      <c r="B141" s="851"/>
      <c r="C141" s="851"/>
      <c r="D141" s="852"/>
      <c r="E141" s="483"/>
      <c r="F141" s="855"/>
      <c r="G141" s="855"/>
      <c r="H141" s="856"/>
    </row>
    <row r="142" spans="1:8" ht="16" x14ac:dyDescent="0.2">
      <c r="A142" s="438" t="s">
        <v>1766</v>
      </c>
      <c r="B142" s="439" t="s">
        <v>1767</v>
      </c>
      <c r="C142" s="440">
        <f>SUM(C143:C153)</f>
        <v>859059863</v>
      </c>
      <c r="D142" s="440">
        <f>SUM(D143:D153)</f>
        <v>0</v>
      </c>
      <c r="E142" s="483"/>
      <c r="F142" s="855"/>
      <c r="G142" s="855"/>
      <c r="H142" s="856"/>
    </row>
    <row r="143" spans="1:8" ht="16" x14ac:dyDescent="0.2">
      <c r="A143" s="454" t="s">
        <v>355</v>
      </c>
      <c r="B143" s="455" t="s">
        <v>356</v>
      </c>
      <c r="C143" s="443">
        <f>'BALANCE-REF'!$H1082</f>
        <v>193491777</v>
      </c>
      <c r="D143" s="443">
        <f>'BALANCE-REF'!$D1082</f>
        <v>0</v>
      </c>
      <c r="E143" s="483"/>
      <c r="F143" s="855"/>
      <c r="G143" s="855"/>
      <c r="H143" s="856"/>
    </row>
    <row r="144" spans="1:8" ht="16" x14ac:dyDescent="0.2">
      <c r="A144" s="454" t="s">
        <v>359</v>
      </c>
      <c r="B144" s="455" t="s">
        <v>169</v>
      </c>
      <c r="C144" s="443">
        <f>'BALANCE-REF'!$H1083</f>
        <v>59257597</v>
      </c>
      <c r="D144" s="443">
        <f>'BALANCE-REF'!$D1083</f>
        <v>0</v>
      </c>
      <c r="E144" s="483"/>
      <c r="F144" s="855"/>
      <c r="G144" s="855"/>
      <c r="H144" s="856"/>
    </row>
    <row r="145" spans="1:8" ht="16" x14ac:dyDescent="0.2">
      <c r="A145" s="454" t="s">
        <v>360</v>
      </c>
      <c r="B145" s="455" t="s">
        <v>170</v>
      </c>
      <c r="C145" s="443">
        <f>'BALANCE-REF'!$H1084</f>
        <v>88247182</v>
      </c>
      <c r="D145" s="443">
        <f>'BALANCE-REF'!$D1084</f>
        <v>0</v>
      </c>
      <c r="E145" s="483"/>
      <c r="F145" s="855"/>
      <c r="G145" s="855"/>
      <c r="H145" s="856"/>
    </row>
    <row r="146" spans="1:8" ht="16" x14ac:dyDescent="0.2">
      <c r="A146" s="454" t="s">
        <v>363</v>
      </c>
      <c r="B146" s="455" t="s">
        <v>171</v>
      </c>
      <c r="C146" s="443">
        <f>'BALANCE-REF'!$H1085</f>
        <v>29397560</v>
      </c>
      <c r="D146" s="443">
        <f>'BALANCE-REF'!$D1085</f>
        <v>0</v>
      </c>
      <c r="E146" s="483"/>
      <c r="F146" s="855"/>
      <c r="G146" s="855"/>
      <c r="H146" s="856"/>
    </row>
    <row r="147" spans="1:8" ht="16" x14ac:dyDescent="0.2">
      <c r="A147" s="480"/>
      <c r="B147" s="851"/>
      <c r="C147" s="851"/>
      <c r="D147" s="852"/>
      <c r="E147" s="483"/>
      <c r="F147" s="855"/>
      <c r="G147" s="855"/>
      <c r="H147" s="856"/>
    </row>
    <row r="148" spans="1:8" ht="16" x14ac:dyDescent="0.2">
      <c r="A148" s="454" t="s">
        <v>365</v>
      </c>
      <c r="B148" s="455" t="s">
        <v>366</v>
      </c>
      <c r="C148" s="443">
        <f>'BALANCE-REF'!$H1086</f>
        <v>0</v>
      </c>
      <c r="D148" s="443">
        <f>'BALANCE-REF'!$D1086</f>
        <v>0</v>
      </c>
      <c r="E148" s="483"/>
      <c r="F148" s="855"/>
      <c r="G148" s="855"/>
      <c r="H148" s="856"/>
    </row>
    <row r="149" spans="1:8" ht="16" x14ac:dyDescent="0.2">
      <c r="A149" s="480"/>
      <c r="B149" s="851"/>
      <c r="C149" s="851"/>
      <c r="D149" s="852"/>
      <c r="E149" s="483"/>
      <c r="F149" s="855"/>
      <c r="G149" s="855"/>
      <c r="H149" s="856"/>
    </row>
    <row r="150" spans="1:8" ht="16" x14ac:dyDescent="0.2">
      <c r="A150" s="454" t="s">
        <v>369</v>
      </c>
      <c r="B150" s="455" t="s">
        <v>172</v>
      </c>
      <c r="C150" s="443">
        <f>'BALANCE-REF'!$H1087</f>
        <v>41675094</v>
      </c>
      <c r="D150" s="696">
        <f>'BALANCE-REF'!$D1087</f>
        <v>0</v>
      </c>
      <c r="E150" s="483"/>
      <c r="F150" s="855"/>
      <c r="G150" s="855"/>
      <c r="H150" s="856"/>
    </row>
    <row r="151" spans="1:8" ht="16" x14ac:dyDescent="0.2">
      <c r="A151" s="454" t="s">
        <v>372</v>
      </c>
      <c r="B151" s="455" t="s">
        <v>373</v>
      </c>
      <c r="C151" s="443">
        <f>'BALANCE-REF'!$H1060</f>
        <v>298413558</v>
      </c>
      <c r="D151" s="696">
        <f>'BALANCE-REF'!$D1060</f>
        <v>0</v>
      </c>
      <c r="E151" s="483"/>
      <c r="F151" s="855"/>
      <c r="G151" s="855"/>
      <c r="H151" s="856"/>
    </row>
    <row r="152" spans="1:8" ht="16" x14ac:dyDescent="0.2">
      <c r="A152" s="454" t="s">
        <v>374</v>
      </c>
      <c r="B152" s="455" t="s">
        <v>375</v>
      </c>
      <c r="C152" s="443">
        <f>'BALANCE-REF'!$H1090</f>
        <v>148577095</v>
      </c>
      <c r="D152" s="696">
        <f>'BALANCE-REF'!$D1090</f>
        <v>0</v>
      </c>
      <c r="E152" s="483"/>
      <c r="F152" s="855"/>
      <c r="G152" s="855"/>
      <c r="H152" s="856"/>
    </row>
    <row r="153" spans="1:8" ht="16" x14ac:dyDescent="0.2">
      <c r="A153" s="454" t="s">
        <v>376</v>
      </c>
      <c r="B153" s="455" t="s">
        <v>150</v>
      </c>
      <c r="C153" s="443">
        <f>'BALANCE-REF'!$H1091-'BALANCE-REF'!$H1092</f>
        <v>0</v>
      </c>
      <c r="D153" s="696">
        <f>'BALANCE-REF'!$D1091-'BALANCE-REF'!$D1092</f>
        <v>0</v>
      </c>
      <c r="E153" s="483"/>
      <c r="F153" s="855"/>
      <c r="G153" s="855"/>
      <c r="H153" s="856"/>
    </row>
    <row r="154" spans="1:8" ht="16" x14ac:dyDescent="0.2">
      <c r="A154" s="494"/>
      <c r="B154" s="839"/>
      <c r="C154" s="839"/>
      <c r="D154" s="840"/>
      <c r="E154" s="483"/>
      <c r="F154" s="855"/>
      <c r="G154" s="855"/>
      <c r="H154" s="856"/>
    </row>
    <row r="155" spans="1:8" ht="16" x14ac:dyDescent="0.2">
      <c r="A155" s="495"/>
      <c r="B155" s="871"/>
      <c r="C155" s="871"/>
      <c r="D155" s="872"/>
      <c r="E155" s="483"/>
      <c r="F155" s="855"/>
      <c r="G155" s="855"/>
      <c r="H155" s="856"/>
    </row>
    <row r="156" spans="1:8" ht="16" x14ac:dyDescent="0.2">
      <c r="A156" s="495"/>
      <c r="B156" s="871"/>
      <c r="C156" s="871"/>
      <c r="D156" s="872"/>
      <c r="E156" s="483"/>
      <c r="F156" s="855"/>
      <c r="G156" s="855"/>
      <c r="H156" s="856"/>
    </row>
    <row r="157" spans="1:8" ht="16" x14ac:dyDescent="0.2">
      <c r="A157" s="496"/>
      <c r="B157" s="841"/>
      <c r="C157" s="841"/>
      <c r="D157" s="842"/>
      <c r="E157" s="483"/>
      <c r="F157" s="855"/>
      <c r="G157" s="855"/>
      <c r="H157" s="856"/>
    </row>
    <row r="158" spans="1:8" ht="16" x14ac:dyDescent="0.2">
      <c r="A158" s="438" t="s">
        <v>1768</v>
      </c>
      <c r="B158" s="439" t="s">
        <v>1769</v>
      </c>
      <c r="C158" s="440">
        <f>SUM(C159:C162,C165:C168)</f>
        <v>21376657</v>
      </c>
      <c r="D158" s="440">
        <f>SUM(D159:D162,D165:D168)</f>
        <v>0</v>
      </c>
      <c r="E158" s="483"/>
      <c r="F158" s="855"/>
      <c r="G158" s="855"/>
      <c r="H158" s="856"/>
    </row>
    <row r="159" spans="1:8" ht="16" x14ac:dyDescent="0.2">
      <c r="A159" s="454" t="s">
        <v>377</v>
      </c>
      <c r="B159" s="455" t="s">
        <v>378</v>
      </c>
      <c r="C159" s="443">
        <f>'BALANCE-REF'!$H1094</f>
        <v>0</v>
      </c>
      <c r="D159" s="443">
        <f>'BALANCE-REF'!$D1094</f>
        <v>0</v>
      </c>
      <c r="E159" s="483"/>
      <c r="F159" s="855"/>
      <c r="G159" s="855"/>
      <c r="H159" s="856"/>
    </row>
    <row r="160" spans="1:8" ht="16" x14ac:dyDescent="0.2">
      <c r="A160" s="454" t="s">
        <v>379</v>
      </c>
      <c r="B160" s="455" t="s">
        <v>380</v>
      </c>
      <c r="C160" s="443">
        <f>'BALANCE-REF'!$H1095</f>
        <v>0</v>
      </c>
      <c r="D160" s="443">
        <f>'BALANCE-REF'!$D1095</f>
        <v>0</v>
      </c>
      <c r="E160" s="483"/>
      <c r="F160" s="855"/>
      <c r="G160" s="855"/>
      <c r="H160" s="856"/>
    </row>
    <row r="161" spans="1:8" ht="16" x14ac:dyDescent="0.2">
      <c r="A161" s="454" t="s">
        <v>381</v>
      </c>
      <c r="B161" s="455" t="s">
        <v>382</v>
      </c>
      <c r="C161" s="443">
        <f>'BALANCE-REF'!$H1096</f>
        <v>20676657</v>
      </c>
      <c r="D161" s="696">
        <f>'BALANCE-REF'!$D1096</f>
        <v>0</v>
      </c>
      <c r="E161" s="483"/>
      <c r="F161" s="855"/>
      <c r="G161" s="855"/>
      <c r="H161" s="856"/>
    </row>
    <row r="162" spans="1:8" ht="16" x14ac:dyDescent="0.2">
      <c r="A162" s="454" t="s">
        <v>383</v>
      </c>
      <c r="B162" s="455" t="s">
        <v>384</v>
      </c>
      <c r="C162" s="443">
        <f>'BALANCE-REF'!$H1097</f>
        <v>0</v>
      </c>
      <c r="D162" s="443">
        <f>'BALANCE-REF'!$D1097</f>
        <v>0</v>
      </c>
      <c r="E162" s="483"/>
      <c r="F162" s="855"/>
      <c r="G162" s="855"/>
      <c r="H162" s="856"/>
    </row>
    <row r="163" spans="1:8" ht="16" x14ac:dyDescent="0.2">
      <c r="A163" s="454" t="s">
        <v>684</v>
      </c>
      <c r="B163" s="455" t="s">
        <v>688</v>
      </c>
      <c r="C163" s="443">
        <f>'BALANCE-REF'!$H1098</f>
        <v>0</v>
      </c>
      <c r="D163" s="443">
        <f>'BALANCE-REF'!$D1098</f>
        <v>0</v>
      </c>
      <c r="E163" s="483"/>
      <c r="F163" s="855"/>
      <c r="G163" s="855"/>
      <c r="H163" s="856"/>
    </row>
    <row r="164" spans="1:8" ht="16" x14ac:dyDescent="0.2">
      <c r="A164" s="454" t="s">
        <v>685</v>
      </c>
      <c r="B164" s="455" t="s">
        <v>689</v>
      </c>
      <c r="C164" s="443">
        <f>'BALANCE-REF'!$H1099</f>
        <v>0</v>
      </c>
      <c r="D164" s="443">
        <f>'BALANCE-REF'!$D1099</f>
        <v>0</v>
      </c>
      <c r="E164" s="483"/>
      <c r="F164" s="855"/>
      <c r="G164" s="855"/>
      <c r="H164" s="856"/>
    </row>
    <row r="165" spans="1:8" ht="16" x14ac:dyDescent="0.2">
      <c r="A165" s="454" t="s">
        <v>385</v>
      </c>
      <c r="B165" s="455" t="s">
        <v>173</v>
      </c>
      <c r="C165" s="443">
        <f>'BALANCE-REF'!$H1100</f>
        <v>0</v>
      </c>
      <c r="D165" s="443">
        <f>'BALANCE-REF'!$D1100</f>
        <v>0</v>
      </c>
      <c r="E165" s="483"/>
      <c r="F165" s="855"/>
      <c r="G165" s="855"/>
      <c r="H165" s="856"/>
    </row>
    <row r="166" spans="1:8" ht="16" x14ac:dyDescent="0.2">
      <c r="A166" s="454" t="s">
        <v>686</v>
      </c>
      <c r="B166" s="455" t="s">
        <v>690</v>
      </c>
      <c r="C166" s="443">
        <f>'BALANCE-REF'!$H1101</f>
        <v>0</v>
      </c>
      <c r="D166" s="443">
        <f>'BALANCE-REF'!$D1101</f>
        <v>0</v>
      </c>
      <c r="E166" s="483"/>
      <c r="F166" s="855"/>
      <c r="G166" s="855"/>
      <c r="H166" s="856"/>
    </row>
    <row r="167" spans="1:8" ht="16" x14ac:dyDescent="0.2">
      <c r="A167" s="454" t="s">
        <v>687</v>
      </c>
      <c r="B167" s="455" t="s">
        <v>691</v>
      </c>
      <c r="C167" s="443">
        <f>'BALANCE-REF'!$H1102</f>
        <v>0</v>
      </c>
      <c r="D167" s="443">
        <f>'BALANCE-REF'!$D1102</f>
        <v>0</v>
      </c>
      <c r="E167" s="483"/>
      <c r="F167" s="855"/>
      <c r="G167" s="855"/>
      <c r="H167" s="856"/>
    </row>
    <row r="168" spans="1:8" ht="16" x14ac:dyDescent="0.2">
      <c r="A168" s="454" t="s">
        <v>386</v>
      </c>
      <c r="B168" s="455" t="s">
        <v>387</v>
      </c>
      <c r="C168" s="443">
        <f>'BALANCE-REF'!$H1103</f>
        <v>700000</v>
      </c>
      <c r="D168" s="443">
        <f>'BALANCE-REF'!$D1103</f>
        <v>0</v>
      </c>
      <c r="E168" s="483"/>
      <c r="F168" s="855"/>
      <c r="G168" s="855"/>
      <c r="H168" s="856"/>
    </row>
    <row r="169" spans="1:8" ht="16" x14ac:dyDescent="0.2">
      <c r="A169" s="445"/>
      <c r="B169" s="833"/>
      <c r="C169" s="833"/>
      <c r="D169" s="834"/>
      <c r="E169" s="479"/>
      <c r="F169" s="825"/>
      <c r="G169" s="825"/>
      <c r="H169" s="826"/>
    </row>
    <row r="170" spans="1:8" x14ac:dyDescent="0.2">
      <c r="A170" s="433" t="s">
        <v>388</v>
      </c>
      <c r="B170" s="436" t="s">
        <v>389</v>
      </c>
      <c r="C170" s="493">
        <f>'BALANCE-REF'!$H1120</f>
        <v>0</v>
      </c>
      <c r="D170" s="493">
        <f>'BALANCE-REF'!$D1120</f>
        <v>0</v>
      </c>
      <c r="E170" s="433" t="s">
        <v>347</v>
      </c>
      <c r="F170" s="436" t="s">
        <v>348</v>
      </c>
      <c r="G170" s="493">
        <f>'BALANCE-REF'!$I1299</f>
        <v>0</v>
      </c>
      <c r="H170" s="493">
        <f>'BALANCE-REF'!$E1299</f>
        <v>0</v>
      </c>
    </row>
    <row r="171" spans="1:8" x14ac:dyDescent="0.2">
      <c r="A171" s="433" t="s">
        <v>390</v>
      </c>
      <c r="B171" s="436" t="s">
        <v>391</v>
      </c>
      <c r="C171" s="437">
        <f>SUM(C172:C177)</f>
        <v>486561283</v>
      </c>
      <c r="D171" s="437">
        <f>SUM(D172:D177)</f>
        <v>0</v>
      </c>
      <c r="E171" s="433" t="s">
        <v>352</v>
      </c>
      <c r="F171" s="436" t="s">
        <v>353</v>
      </c>
      <c r="G171" s="437">
        <f>SUM(G173,G175)</f>
        <v>0</v>
      </c>
      <c r="H171" s="437">
        <f>SUM(H173,H175)</f>
        <v>0</v>
      </c>
    </row>
    <row r="172" spans="1:8" ht="16" x14ac:dyDescent="0.2">
      <c r="A172" s="454" t="s">
        <v>392</v>
      </c>
      <c r="B172" s="455" t="s">
        <v>393</v>
      </c>
      <c r="C172" s="443">
        <f>'BALANCE-REF'!$H1129</f>
        <v>0</v>
      </c>
      <c r="D172" s="443">
        <f>'BALANCE-REF'!$D1129</f>
        <v>0</v>
      </c>
      <c r="E172" s="497"/>
      <c r="F172" s="859"/>
      <c r="G172" s="859"/>
      <c r="H172" s="860"/>
    </row>
    <row r="173" spans="1:8" ht="16" x14ac:dyDescent="0.2">
      <c r="A173" s="454" t="s">
        <v>394</v>
      </c>
      <c r="B173" s="455" t="s">
        <v>395</v>
      </c>
      <c r="C173" s="443">
        <f>'BALANCE-REF'!$H1123</f>
        <v>474561283</v>
      </c>
      <c r="D173" s="696">
        <f>'BALANCE-REF'!$D1123</f>
        <v>0</v>
      </c>
      <c r="E173" s="454" t="s">
        <v>354</v>
      </c>
      <c r="F173" s="455" t="s">
        <v>184</v>
      </c>
      <c r="G173" s="443">
        <f>'BALANCE-REF'!$I1301</f>
        <v>0</v>
      </c>
      <c r="H173" s="443">
        <f>'BALANCE-REF'!$E1301</f>
        <v>0</v>
      </c>
    </row>
    <row r="174" spans="1:8" ht="16" x14ac:dyDescent="0.2">
      <c r="A174" s="454" t="s">
        <v>692</v>
      </c>
      <c r="B174" s="455" t="s">
        <v>695</v>
      </c>
      <c r="C174" s="443">
        <f>'BALANCE-REF'!$H1126</f>
        <v>12000000</v>
      </c>
      <c r="D174" s="443">
        <f>'BALANCE-REF'!$D1126</f>
        <v>0</v>
      </c>
      <c r="E174" s="445"/>
      <c r="F174" s="833"/>
      <c r="G174" s="833"/>
      <c r="H174" s="834"/>
    </row>
    <row r="175" spans="1:8" ht="16" x14ac:dyDescent="0.2">
      <c r="A175" s="454" t="s">
        <v>396</v>
      </c>
      <c r="B175" s="455" t="s">
        <v>397</v>
      </c>
      <c r="C175" s="443">
        <f>'BALANCE-REF'!$H1131</f>
        <v>0</v>
      </c>
      <c r="D175" s="443">
        <f>'BALANCE-REF'!$D1131</f>
        <v>0</v>
      </c>
      <c r="E175" s="454" t="s">
        <v>357</v>
      </c>
      <c r="F175" s="455" t="s">
        <v>358</v>
      </c>
      <c r="G175" s="443">
        <f>'BALANCE-REF'!$I1302</f>
        <v>0</v>
      </c>
      <c r="H175" s="443">
        <f>'BALANCE-REF'!$E1302</f>
        <v>0</v>
      </c>
    </row>
    <row r="176" spans="1:8" ht="16" x14ac:dyDescent="0.2">
      <c r="A176" s="454" t="s">
        <v>693</v>
      </c>
      <c r="B176" s="455" t="s">
        <v>696</v>
      </c>
      <c r="C176" s="443">
        <f>'BALANCE-REF'!$H1139</f>
        <v>0</v>
      </c>
      <c r="D176" s="443">
        <f>'BALANCE-REF'!$D1139</f>
        <v>0</v>
      </c>
      <c r="E176" s="456"/>
      <c r="F176" s="827"/>
      <c r="G176" s="827"/>
      <c r="H176" s="828"/>
    </row>
    <row r="177" spans="1:8" ht="16" x14ac:dyDescent="0.2">
      <c r="A177" s="454" t="s">
        <v>694</v>
      </c>
      <c r="B177" s="455" t="s">
        <v>793</v>
      </c>
      <c r="C177" s="443">
        <f>'BALANCE-REF'!$H1137</f>
        <v>0</v>
      </c>
      <c r="D177" s="443">
        <f>'BALANCE-REF'!$D1137</f>
        <v>0</v>
      </c>
      <c r="E177" s="498"/>
      <c r="F177" s="861"/>
      <c r="G177" s="861"/>
      <c r="H177" s="862"/>
    </row>
    <row r="178" spans="1:8" ht="16" x14ac:dyDescent="0.2">
      <c r="A178" s="445"/>
      <c r="B178" s="833"/>
      <c r="C178" s="833"/>
      <c r="D178" s="834"/>
      <c r="E178" s="457"/>
      <c r="F178" s="829"/>
      <c r="G178" s="829"/>
      <c r="H178" s="830"/>
    </row>
    <row r="179" spans="1:8" x14ac:dyDescent="0.2">
      <c r="A179" s="433" t="s">
        <v>398</v>
      </c>
      <c r="B179" s="436" t="s">
        <v>399</v>
      </c>
      <c r="C179" s="437">
        <f>SUM(C180,C184:C188)</f>
        <v>9111157732</v>
      </c>
      <c r="D179" s="437">
        <f>SUM(D180,D184:D188)</f>
        <v>0</v>
      </c>
      <c r="E179" s="433" t="s">
        <v>361</v>
      </c>
      <c r="F179" s="436" t="s">
        <v>362</v>
      </c>
      <c r="G179" s="437">
        <f>SUM(G180,G184:G187)</f>
        <v>7603125770</v>
      </c>
      <c r="H179" s="437">
        <f>SUM(H180,H184:H187)</f>
        <v>0</v>
      </c>
    </row>
    <row r="180" spans="1:8" ht="16" x14ac:dyDescent="0.2">
      <c r="A180" s="499" t="s">
        <v>1770</v>
      </c>
      <c r="B180" s="439" t="s">
        <v>1771</v>
      </c>
      <c r="C180" s="500">
        <f>SUM(C181:C183)</f>
        <v>8055741098</v>
      </c>
      <c r="D180" s="500">
        <f>SUM(D181:D183)</f>
        <v>0</v>
      </c>
      <c r="E180" s="438" t="s">
        <v>1772</v>
      </c>
      <c r="F180" s="439" t="s">
        <v>1773</v>
      </c>
      <c r="G180" s="501">
        <f>SUM(G181:G183)</f>
        <v>7595998847</v>
      </c>
      <c r="H180" s="501">
        <f>SUM(H181:H183)</f>
        <v>0</v>
      </c>
    </row>
    <row r="181" spans="1:8" ht="16" x14ac:dyDescent="0.2">
      <c r="A181" s="454" t="s">
        <v>400</v>
      </c>
      <c r="B181" s="455" t="s">
        <v>176</v>
      </c>
      <c r="C181" s="443">
        <f>'BALANCE-REF'!$H1141</f>
        <v>1355405724</v>
      </c>
      <c r="D181" s="443">
        <f>'BALANCE-REF'!$D1141</f>
        <v>0</v>
      </c>
      <c r="E181" s="454" t="s">
        <v>787</v>
      </c>
      <c r="F181" s="502" t="s">
        <v>790</v>
      </c>
      <c r="G181" s="443">
        <f>'BALANCE-REF'!$I1313</f>
        <v>0</v>
      </c>
      <c r="H181" s="696">
        <f>'BALANCE-REF'!$E1313</f>
        <v>0</v>
      </c>
    </row>
    <row r="182" spans="1:8" ht="32" x14ac:dyDescent="0.2">
      <c r="A182" s="454" t="s">
        <v>401</v>
      </c>
      <c r="B182" s="455" t="s">
        <v>402</v>
      </c>
      <c r="C182" s="443">
        <f>'BALANCE-REF'!$H1144</f>
        <v>2731698503</v>
      </c>
      <c r="D182" s="696">
        <f>'BALANCE-REF'!$D1144</f>
        <v>0</v>
      </c>
      <c r="E182" s="454" t="s">
        <v>788</v>
      </c>
      <c r="F182" s="455" t="s">
        <v>791</v>
      </c>
      <c r="G182" s="443">
        <f>'BALANCE-REF'!$I1316</f>
        <v>7595998847</v>
      </c>
      <c r="H182" s="696">
        <f>'BALANCE-REF'!$E1316</f>
        <v>0</v>
      </c>
    </row>
    <row r="183" spans="1:8" ht="32" x14ac:dyDescent="0.2">
      <c r="A183" s="454" t="s">
        <v>403</v>
      </c>
      <c r="B183" s="455" t="s">
        <v>177</v>
      </c>
      <c r="C183" s="443">
        <f>'BALANCE-REF'!$H1145</f>
        <v>3968636871</v>
      </c>
      <c r="D183" s="696">
        <f>'BALANCE-REF'!$D1145</f>
        <v>0</v>
      </c>
      <c r="E183" s="454" t="s">
        <v>789</v>
      </c>
      <c r="F183" s="455" t="s">
        <v>792</v>
      </c>
      <c r="G183" s="443">
        <f>'BALANCE-REF'!$I1317</f>
        <v>0</v>
      </c>
      <c r="H183" s="696">
        <f>'BALANCE-REF'!$E1317</f>
        <v>0</v>
      </c>
    </row>
    <row r="184" spans="1:8" ht="16" x14ac:dyDescent="0.2">
      <c r="A184" s="438" t="s">
        <v>404</v>
      </c>
      <c r="B184" s="439" t="s">
        <v>405</v>
      </c>
      <c r="C184" s="449">
        <f>'BALANCE-REF'!$H1146</f>
        <v>56354110</v>
      </c>
      <c r="D184" s="697">
        <f>'BALANCE-REF'!$D1146</f>
        <v>0</v>
      </c>
      <c r="E184" s="454" t="s">
        <v>364</v>
      </c>
      <c r="F184" s="455" t="s">
        <v>185</v>
      </c>
      <c r="G184" s="443">
        <f>'BALANCE-REF'!$I1318</f>
        <v>0</v>
      </c>
      <c r="H184" s="696">
        <f>'BALANCE-REF'!$E1318</f>
        <v>0</v>
      </c>
    </row>
    <row r="185" spans="1:8" ht="16" x14ac:dyDescent="0.2">
      <c r="A185" s="438" t="s">
        <v>406</v>
      </c>
      <c r="B185" s="439" t="s">
        <v>178</v>
      </c>
      <c r="C185" s="449">
        <f>'BALANCE-REF'!$H1147</f>
        <v>166139762</v>
      </c>
      <c r="D185" s="449">
        <f>'BALANCE-REF'!$D1147</f>
        <v>0</v>
      </c>
      <c r="E185" s="454" t="s">
        <v>367</v>
      </c>
      <c r="F185" s="455" t="s">
        <v>186</v>
      </c>
      <c r="G185" s="443">
        <f>'BALANCE-REF'!$I1319</f>
        <v>7126923</v>
      </c>
      <c r="H185" s="696">
        <f>'BALANCE-REF'!$E1319</f>
        <v>0</v>
      </c>
    </row>
    <row r="186" spans="1:8" ht="16" x14ac:dyDescent="0.2">
      <c r="A186" s="438" t="s">
        <v>407</v>
      </c>
      <c r="B186" s="439" t="s">
        <v>408</v>
      </c>
      <c r="C186" s="449">
        <f>'BALANCE-REF'!$H1148</f>
        <v>0</v>
      </c>
      <c r="D186" s="449">
        <f>'BALANCE-REF'!$D1148</f>
        <v>0</v>
      </c>
      <c r="E186" s="454" t="s">
        <v>368</v>
      </c>
      <c r="F186" s="455" t="s">
        <v>187</v>
      </c>
      <c r="G186" s="443">
        <f>'BALANCE-REF'!$I1320</f>
        <v>0</v>
      </c>
      <c r="H186" s="696">
        <f>'BALANCE-REF'!$E1320</f>
        <v>0</v>
      </c>
    </row>
    <row r="187" spans="1:8" ht="16" x14ac:dyDescent="0.2">
      <c r="A187" s="438" t="s">
        <v>409</v>
      </c>
      <c r="B187" s="439" t="s">
        <v>410</v>
      </c>
      <c r="C187" s="449">
        <f>'BALANCE-REF'!$H1150</f>
        <v>832922762</v>
      </c>
      <c r="D187" s="697">
        <f>'BALANCE-REF'!$D1150</f>
        <v>0</v>
      </c>
      <c r="E187" s="454" t="s">
        <v>370</v>
      </c>
      <c r="F187" s="455" t="s">
        <v>371</v>
      </c>
      <c r="G187" s="443">
        <f>'BALANCE-REF'!$I1321</f>
        <v>0</v>
      </c>
      <c r="H187" s="696">
        <f>'BALANCE-REF'!$E1321</f>
        <v>0</v>
      </c>
    </row>
    <row r="188" spans="1:8" ht="16" x14ac:dyDescent="0.2">
      <c r="A188" s="438" t="s">
        <v>697</v>
      </c>
      <c r="B188" s="439" t="s">
        <v>698</v>
      </c>
      <c r="C188" s="449">
        <f>'BALANCE-REF'!$H1151</f>
        <v>0</v>
      </c>
      <c r="D188" s="449">
        <f>'BALANCE-REF'!$D1151</f>
        <v>0</v>
      </c>
      <c r="E188" s="456"/>
      <c r="F188" s="827"/>
      <c r="G188" s="827"/>
      <c r="H188" s="828"/>
    </row>
    <row r="189" spans="1:8" ht="16" x14ac:dyDescent="0.2">
      <c r="A189" s="445"/>
      <c r="B189" s="833"/>
      <c r="C189" s="833"/>
      <c r="D189" s="834"/>
      <c r="E189" s="457"/>
      <c r="F189" s="829"/>
      <c r="G189" s="829"/>
      <c r="H189" s="830"/>
    </row>
    <row r="190" spans="1:8" x14ac:dyDescent="0.2">
      <c r="A190" s="503" t="s">
        <v>411</v>
      </c>
      <c r="B190" s="437" t="s">
        <v>412</v>
      </c>
      <c r="C190" s="493">
        <f>'BALANCE-REF'!$H1153</f>
        <v>24033333</v>
      </c>
      <c r="D190" s="698">
        <f>'BALANCE-REF'!$D1153</f>
        <v>0</v>
      </c>
      <c r="E190" s="433" t="s">
        <v>413</v>
      </c>
      <c r="F190" s="436" t="s">
        <v>1082</v>
      </c>
      <c r="G190" s="493">
        <f>'BALANCE-REF'!$I1323</f>
        <v>383396463</v>
      </c>
      <c r="H190" s="698">
        <f>'BALANCE-REF'!$E1323</f>
        <v>0</v>
      </c>
    </row>
    <row r="191" spans="1:8" x14ac:dyDescent="0.2">
      <c r="A191" s="504"/>
      <c r="B191" s="863"/>
      <c r="C191" s="863"/>
      <c r="D191" s="864"/>
      <c r="E191" s="444"/>
      <c r="F191" s="505"/>
      <c r="G191" s="505"/>
      <c r="H191" s="506"/>
    </row>
    <row r="192" spans="1:8" x14ac:dyDescent="0.2">
      <c r="A192" s="433" t="s">
        <v>414</v>
      </c>
      <c r="B192" s="436" t="s">
        <v>415</v>
      </c>
      <c r="C192" s="493">
        <f>'BALANCE-REF'!$H1160</f>
        <v>0</v>
      </c>
      <c r="D192" s="493">
        <f>'BALANCE-REF'!$D1160</f>
        <v>0</v>
      </c>
      <c r="E192" s="433" t="s">
        <v>416</v>
      </c>
      <c r="F192" s="436" t="s">
        <v>417</v>
      </c>
      <c r="G192" s="493">
        <f>'BALANCE-REF'!$I1333</f>
        <v>171970291</v>
      </c>
      <c r="H192" s="493">
        <f>'BALANCE-REF'!$E1333</f>
        <v>0</v>
      </c>
    </row>
    <row r="193" spans="1:8" x14ac:dyDescent="0.2">
      <c r="A193" s="444"/>
      <c r="B193" s="835"/>
      <c r="C193" s="835"/>
      <c r="D193" s="836"/>
      <c r="E193" s="507"/>
      <c r="F193" s="865"/>
      <c r="G193" s="865"/>
      <c r="H193" s="866"/>
    </row>
    <row r="194" spans="1:8" x14ac:dyDescent="0.2">
      <c r="A194" s="433" t="s">
        <v>418</v>
      </c>
      <c r="B194" s="436" t="s">
        <v>179</v>
      </c>
      <c r="C194" s="493">
        <f>'BALANCE-REF'!$H1164</f>
        <v>0</v>
      </c>
      <c r="D194" s="493">
        <f>'BALANCE-REF'!$D1164</f>
        <v>0</v>
      </c>
      <c r="E194" s="508"/>
      <c r="F194" s="867"/>
      <c r="G194" s="867"/>
      <c r="H194" s="868"/>
    </row>
    <row r="195" spans="1:8" x14ac:dyDescent="0.2">
      <c r="A195" s="444"/>
      <c r="B195" s="835"/>
      <c r="C195" s="835"/>
      <c r="D195" s="836"/>
      <c r="E195" s="509"/>
      <c r="F195" s="869"/>
      <c r="G195" s="869"/>
      <c r="H195" s="870"/>
    </row>
    <row r="196" spans="1:8" x14ac:dyDescent="0.2">
      <c r="A196" s="433" t="s">
        <v>87</v>
      </c>
      <c r="B196" s="436" t="s">
        <v>1774</v>
      </c>
      <c r="C196" s="493">
        <f>IF((('BALANCE-REF'!$I1168+'BALANCE-REF'!$I1276+'BALANCE-REF'!$I1283+'BALANCE-REF'!$I1295+'BALANCE-REF'!$I1298+'BALANCE-REF'!$I1299+'BALANCE-REF'!$I1300+'BALANCE-REF'!$I1322)-('BALANCE-REF'!$H944+'BALANCE-REF'!$H1057+'BALANCE-REF'!$H1067+'BALANCE-REF'!$H1106+'BALANCE-REF'!$H1116+'BALANCE-REF'!$H1120+'BALANCE-REF'!$H1121+'BALANCE-REF'!$H1152))&gt;0,(('BALANCE-REF'!$I1168+'BALANCE-REF'!$I1276+'BALANCE-REF'!$I1283+'BALANCE-REF'!$I1295+'BALANCE-REF'!$I1298+'BALANCE-REF'!$I1299+'BALANCE-REF'!$I1300+'BALANCE-REF'!$I1322)-('BALANCE-REF'!$H944+'BALANCE-REF'!$H1057+'BALANCE-REF'!$H1067+'BALANCE-REF'!$H1106+'BALANCE-REF'!$H1116+'BALANCE-REF'!$H1120+'BALANCE-REF'!$H1121+'BALANCE-REF'!$H1152)),0)</f>
        <v>1151476274</v>
      </c>
      <c r="D196" s="698">
        <f>IF((('BALANCE-REF'!$I1168+'BALANCE-REF'!$I1276+'BALANCE-REF'!$I1283+'BALANCE-REF'!$I1295+'BALANCE-REF'!$I1298+'BALANCE-REF'!$I1299+'BALANCE-REF'!$I1300+'BALANCE-REF'!$I1322)-('BALANCE-REF'!$D944+'BALANCE-REF'!$D1057+'BALANCE-REF'!$D1067+'BALANCE-REF'!$D1106+'BALANCE-REF'!$D1116+'BALANCE-REF'!$D1120+'BALANCE-REF'!$D1121+'BALANCE-REF'!$D1152))&gt;0,(('BALANCE-REF'!$I1168+'BALANCE-REF'!$I1276+'BALANCE-REF'!$I1283+'BALANCE-REF'!$I1295+'BALANCE-REF'!$I1298+'BALANCE-REF'!$I1299+'BALANCE-REF'!$I1300+'BALANCE-REF'!$I1322)-('BALANCE-REF'!$D944+'BALANCE-REF'!$D1057+'BALANCE-REF'!$D1067+'BALANCE-REF'!$D1106+'BALANCE-REF'!$D1116+'BALANCE-REF'!$D1120+'BALANCE-REF'!$D1121+'BALANCE-REF'!$D1152)),0)</f>
        <v>15299736923</v>
      </c>
      <c r="E196" s="433" t="s">
        <v>87</v>
      </c>
      <c r="F196" s="436" t="s">
        <v>1775</v>
      </c>
      <c r="G196" s="493">
        <f>IF((('BALANCE-REF'!$I1168+'BALANCE-REF'!$I1276+'BALANCE-REF'!$I1283+'BALANCE-REF'!$I1295+'BALANCE-REF'!$I1298+'BALANCE-REF'!$I1299+'BALANCE-REF'!$I1300+'BALANCE-REF'!$I1322)-('BALANCE-REF'!$H944+'BALANCE-REF'!$H1057+'BALANCE-REF'!$H1067+'BALANCE-REF'!$H1106+'BALANCE-REF'!$H1116+'BALANCE-REF'!$H1120+'BALANCE-REF'!$H1121+'BALANCE-REF'!$H1152))&lt;0,-(('BALANCE-REF'!$I1168+'BALANCE-REF'!$I1276+'BALANCE-REF'!$I1283+'BALANCE-REF'!$I1295+'BALANCE-REF'!$I1298+'BALANCE-REF'!$I1299+'BALANCE-REF'!$I1300+'BALANCE-REF'!$I1322)-('BALANCE-REF'!$H944+'BALANCE-REF'!$H1057+'BALANCE-REF'!$H1067+'BALANCE-REF'!$H1106+'BALANCE-REF'!$H1116+'BALANCE-REF'!$H1120+'BALANCE-REF'!$H1121+'BALANCE-REF'!$H1152)),0)</f>
        <v>0</v>
      </c>
      <c r="H196" s="698">
        <f>IF((('BALANCE-REF'!$E1168+'BALANCE-REF'!$E1276+'BALANCE-REF'!$E1283+'BALANCE-REF'!$E1295+'BALANCE-REF'!$E1298+'BALANCE-REF'!$E1299+'BALANCE-REF'!$E1300+'BALANCE-REF'!$E1322)-('BALANCE-REF'!$H944+'BALANCE-REF'!$H1057+'BALANCE-REF'!$H1067+'BALANCE-REF'!$H1106+'BALANCE-REF'!$H1116+'BALANCE-REF'!$H1120+'BALANCE-REF'!$H1121+'BALANCE-REF'!$H1152))&lt;0,-(('BALANCE-REF'!$E1168+'BALANCE-REF'!$E1276+'BALANCE-REF'!$E1283+'BALANCE-REF'!$E1295+'BALANCE-REF'!$E1298+'BALANCE-REF'!$E1299+'BALANCE-REF'!$E1300+'BALANCE-REF'!$E1322)-('BALANCE-REF'!$H944+'BALANCE-REF'!$H1057+'BALANCE-REF'!$H1067+'BALANCE-REF'!$H1106+'BALANCE-REF'!$H1116+'BALANCE-REF'!$H1120+'BALANCE-REF'!$H1121+'BALANCE-REF'!$H1152)),0)</f>
        <v>14148260649</v>
      </c>
    </row>
    <row r="197" spans="1:8" x14ac:dyDescent="0.2">
      <c r="A197" s="444"/>
      <c r="B197" s="857"/>
      <c r="C197" s="857"/>
      <c r="D197" s="858"/>
      <c r="E197" s="444"/>
      <c r="F197" s="835"/>
      <c r="G197" s="835"/>
      <c r="H197" s="836"/>
    </row>
    <row r="198" spans="1:8" x14ac:dyDescent="0.2">
      <c r="A198" s="510" t="s">
        <v>1776</v>
      </c>
      <c r="B198" s="511" t="s">
        <v>1777</v>
      </c>
      <c r="C198" s="512">
        <f>SUM(C196,C194,C192,C190,C179,C171,C170,C130,C122,C117,C109,C92,C88,C77,C73,C71,C55,C50,C44,C30,C7)</f>
        <v>15299736923</v>
      </c>
      <c r="D198" s="512">
        <f>SUM(D196,D194,D192,D190,D179,D171,D170,D130,D122,D117,D109,D92,D88,D77,D73,D71,D55,D50,D44,D30,D7)</f>
        <v>15299736923</v>
      </c>
      <c r="E198" s="510" t="s">
        <v>1778</v>
      </c>
      <c r="F198" s="511" t="s">
        <v>1779</v>
      </c>
      <c r="G198" s="512">
        <f>SUM(G196,G192,G190,G179,G171,G170,G139,G135,G118,G109,G92,G87,G77,G73,G55,G49,G44,G30,G7)</f>
        <v>15299736923</v>
      </c>
      <c r="H198" s="512">
        <f>SUM(H196,H192,H190,H179,H171,H170,H139,H135,H118,H109,H92,H87,H77,H73,H55,H49,H44,H30,H7)</f>
        <v>14148260649</v>
      </c>
    </row>
    <row r="199" spans="1:8" x14ac:dyDescent="0.2">
      <c r="A199" s="3"/>
      <c r="B199" s="3"/>
      <c r="E199" s="3"/>
      <c r="F199" s="3"/>
    </row>
    <row r="200" spans="1:8" x14ac:dyDescent="0.2">
      <c r="A200" s="3"/>
      <c r="B200" s="3"/>
      <c r="C200" s="5"/>
      <c r="E200" s="3"/>
      <c r="F200" s="3"/>
    </row>
    <row r="201" spans="1:8" x14ac:dyDescent="0.2">
      <c r="A201" s="3"/>
      <c r="B201" s="3"/>
      <c r="D201" s="5"/>
      <c r="E201" s="3"/>
      <c r="F201" s="3"/>
    </row>
    <row r="202" spans="1:8" x14ac:dyDescent="0.2">
      <c r="A202" s="3"/>
      <c r="B202" s="3"/>
      <c r="C202" s="6"/>
      <c r="E202" s="3"/>
      <c r="F202" s="3"/>
    </row>
    <row r="203" spans="1:8" x14ac:dyDescent="0.2">
      <c r="A203" s="3"/>
      <c r="B203" s="3"/>
      <c r="E203" s="3"/>
      <c r="F203" s="3"/>
    </row>
  </sheetData>
  <sheetProtection selectLockedCells="1"/>
  <customSheetViews>
    <customSheetView guid="{2ECB5001-E624-4860-8EDC-E7BEEAA78E29}" topLeftCell="A4">
      <selection sqref="A1:H1"/>
      <pageMargins left="0.7" right="0.7" top="0.75" bottom="0.75" header="0.3" footer="0.3"/>
      <pageSetup paperSize="9" orientation="portrait"/>
    </customSheetView>
  </customSheetViews>
  <mergeCells count="61">
    <mergeCell ref="A1:H1"/>
    <mergeCell ref="B191:D191"/>
    <mergeCell ref="B193:D193"/>
    <mergeCell ref="F193:H195"/>
    <mergeCell ref="B195:D195"/>
    <mergeCell ref="F134:H134"/>
    <mergeCell ref="F138:H138"/>
    <mergeCell ref="F140:H169"/>
    <mergeCell ref="B141:D141"/>
    <mergeCell ref="B147:D147"/>
    <mergeCell ref="B149:D149"/>
    <mergeCell ref="B154:D157"/>
    <mergeCell ref="B169:D169"/>
    <mergeCell ref="F117:H117"/>
    <mergeCell ref="F121:H121"/>
    <mergeCell ref="F123:H123"/>
    <mergeCell ref="B197:D197"/>
    <mergeCell ref="F197:H197"/>
    <mergeCell ref="F172:H172"/>
    <mergeCell ref="F174:H174"/>
    <mergeCell ref="F176:H178"/>
    <mergeCell ref="B178:D178"/>
    <mergeCell ref="F188:H189"/>
    <mergeCell ref="B189:D189"/>
    <mergeCell ref="B103:D103"/>
    <mergeCell ref="F103:H103"/>
    <mergeCell ref="E131:E132"/>
    <mergeCell ref="F131:H132"/>
    <mergeCell ref="B106:D106"/>
    <mergeCell ref="F106:H106"/>
    <mergeCell ref="B108:D108"/>
    <mergeCell ref="F108:H108"/>
    <mergeCell ref="F112:H115"/>
    <mergeCell ref="B113:D115"/>
    <mergeCell ref="B105:D105"/>
    <mergeCell ref="F105:H105"/>
    <mergeCell ref="A2:H2"/>
    <mergeCell ref="A3:H5"/>
    <mergeCell ref="B24:D24"/>
    <mergeCell ref="F24:H24"/>
    <mergeCell ref="B28:D29"/>
    <mergeCell ref="F28:H29"/>
    <mergeCell ref="F35:H36"/>
    <mergeCell ref="B40:D41"/>
    <mergeCell ref="F40:H41"/>
    <mergeCell ref="B48:D49"/>
    <mergeCell ref="F72:H72"/>
    <mergeCell ref="B53:D54"/>
    <mergeCell ref="F53:H54"/>
    <mergeCell ref="F65:H65"/>
    <mergeCell ref="B72:D72"/>
    <mergeCell ref="B96:D97"/>
    <mergeCell ref="F96:H97"/>
    <mergeCell ref="B100:D101"/>
    <mergeCell ref="F100:H101"/>
    <mergeCell ref="B76:D76"/>
    <mergeCell ref="F76:H76"/>
    <mergeCell ref="B82:D82"/>
    <mergeCell ref="F85:H85"/>
    <mergeCell ref="F90:H91"/>
    <mergeCell ref="B91:D91"/>
  </mergeCells>
  <conditionalFormatting sqref="E86:H89">
    <cfRule type="cellIs" dxfId="46" priority="10" operator="equal">
      <formula>"Correct"</formula>
    </cfRule>
    <cfRule type="containsText" dxfId="45" priority="11" operator="containsText" text="Erreur">
      <formula>NOT(ISERROR(SEARCH("Erreur",E86)))</formula>
    </cfRule>
  </conditionalFormatting>
  <conditionalFormatting sqref="A1:J1">
    <cfRule type="containsText" dxfId="44" priority="8" operator="containsText" text="Compte Résultat non équilibré">
      <formula>NOT(ISERROR(SEARCH("Compte Résultat non équilibré",A1)))</formula>
    </cfRule>
    <cfRule type="containsText" dxfId="43" priority="9" operator="containsText" text="Compte Résultat equilibré">
      <formula>NOT(ISERROR(SEARCH("Compte Résultat equilibré",A1)))</formula>
    </cfRule>
  </conditionalFormatting>
  <conditionalFormatting sqref="B1:H1">
    <cfRule type="containsText" dxfId="42" priority="7" operator="containsText" text="Résultat du bilan différent de l'excedent ou déficit du compte de résultat">
      <formula>NOT(ISERROR(SEARCH("Résultat du bilan différent de l'excedent ou déficit du compte de résultat",B1)))</formula>
    </cfRule>
  </conditionalFormatting>
  <conditionalFormatting sqref="A1">
    <cfRule type="containsText" dxfId="41" priority="4" operator="containsText" text="Résultat du bilan différent de l'excédent ou déficit du compte de résultat">
      <formula>NOT(ISERROR(SEARCH("Résultat du bilan différent de l'excédent ou déficit du compte de résultat",A1)))</formula>
    </cfRule>
  </conditionalFormatting>
  <conditionalFormatting sqref="A1">
    <cfRule type="containsText" dxfId="40" priority="2" operator="containsText" text="Compte Résultat non équilibré">
      <formula>NOT(ISERROR(SEARCH("Compte Résultat non équilibré",A1)))</formula>
    </cfRule>
    <cfRule type="containsText" dxfId="39" priority="3" operator="containsText" text="Compte Résultat équilibré">
      <formula>NOT(ISERROR(SEARCH("Compte Résultat équilibré",A1)))</formula>
    </cfRule>
  </conditionalFormatting>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enableFormatConditionsCalculation="0">
    <tabColor theme="6" tint="-0.499984740745262"/>
  </sheetPr>
  <dimension ref="A2:M278"/>
  <sheetViews>
    <sheetView showGridLines="0" workbookViewId="0">
      <pane ySplit="2" topLeftCell="A3" activePane="bottomLeft" state="frozen"/>
      <selection activeCell="E218" sqref="E218:F218"/>
      <selection pane="bottomLeft" activeCell="C128" sqref="C128"/>
    </sheetView>
  </sheetViews>
  <sheetFormatPr baseColWidth="10" defaultColWidth="10.83203125" defaultRowHeight="15" x14ac:dyDescent="0.2"/>
  <cols>
    <col min="1" max="1" width="10.83203125" style="543"/>
    <col min="2" max="2" width="12.1640625" style="543" customWidth="1"/>
    <col min="3" max="3" width="53.1640625" style="543" customWidth="1"/>
    <col min="4" max="4" width="27" style="543" customWidth="1"/>
    <col min="5" max="5" width="14" style="543" customWidth="1"/>
    <col min="6" max="7" width="13.5" style="543" customWidth="1"/>
    <col min="8" max="8" width="14" style="543" customWidth="1"/>
    <col min="9" max="9" width="22.83203125" style="543" customWidth="1"/>
    <col min="10" max="10" width="16" style="543" customWidth="1"/>
    <col min="11" max="11" width="15.33203125" style="543" customWidth="1"/>
    <col min="12" max="12" width="10.83203125" style="543"/>
    <col min="13" max="13" width="31" style="543" customWidth="1"/>
    <col min="14" max="16384" width="10.83203125" style="543"/>
  </cols>
  <sheetData>
    <row r="2" spans="2:10" ht="19" x14ac:dyDescent="0.25">
      <c r="B2" s="971" t="s">
        <v>911</v>
      </c>
      <c r="C2" s="971"/>
      <c r="D2" s="971"/>
      <c r="E2" s="971"/>
      <c r="F2" s="971"/>
      <c r="G2" s="971"/>
      <c r="H2" s="971"/>
      <c r="I2" s="971"/>
      <c r="J2" s="971"/>
    </row>
    <row r="3" spans="2:10" x14ac:dyDescent="0.2">
      <c r="B3" s="30"/>
      <c r="C3" s="27"/>
      <c r="D3" s="130"/>
      <c r="E3" s="130"/>
    </row>
    <row r="4" spans="2:10" x14ac:dyDescent="0.2">
      <c r="B4" s="30"/>
      <c r="C4" s="27"/>
      <c r="D4" s="130"/>
      <c r="E4" s="130"/>
    </row>
    <row r="5" spans="2:10" ht="16" x14ac:dyDescent="0.2">
      <c r="B5" s="133" t="s">
        <v>1099</v>
      </c>
      <c r="C5" s="880" t="s">
        <v>880</v>
      </c>
      <c r="D5" s="880"/>
      <c r="E5" s="880"/>
      <c r="F5" s="31"/>
      <c r="G5" s="31"/>
      <c r="H5" s="31"/>
      <c r="I5" s="31"/>
      <c r="J5" s="31"/>
    </row>
    <row r="6" spans="2:10" x14ac:dyDescent="0.2">
      <c r="B6" s="131" t="s">
        <v>461</v>
      </c>
      <c r="C6" s="132" t="s">
        <v>874</v>
      </c>
      <c r="D6" s="169" t="s">
        <v>878</v>
      </c>
      <c r="E6" s="170" t="s">
        <v>877</v>
      </c>
      <c r="F6" s="32"/>
      <c r="G6" s="32"/>
      <c r="H6" s="32"/>
      <c r="I6" s="32"/>
      <c r="J6" s="32"/>
    </row>
    <row r="7" spans="2:10" x14ac:dyDescent="0.2">
      <c r="B7" s="33"/>
      <c r="C7" s="176" t="s">
        <v>435</v>
      </c>
      <c r="D7" s="316">
        <f>D8+D13+D17</f>
        <v>0</v>
      </c>
      <c r="E7" s="317">
        <f>E8+E13+E17</f>
        <v>0</v>
      </c>
      <c r="F7" s="34"/>
      <c r="G7" s="34"/>
      <c r="H7" s="34"/>
      <c r="I7" s="35"/>
      <c r="J7" s="35"/>
    </row>
    <row r="8" spans="2:10" ht="15" customHeight="1" x14ac:dyDescent="0.2">
      <c r="B8" s="36" t="s">
        <v>436</v>
      </c>
      <c r="C8" s="177" t="s">
        <v>437</v>
      </c>
      <c r="D8" s="318">
        <f>SUM(D9:D12)</f>
        <v>0</v>
      </c>
      <c r="E8" s="319">
        <f>SUM(E9:E12)</f>
        <v>0</v>
      </c>
      <c r="F8" s="37"/>
      <c r="G8" s="37"/>
      <c r="H8" s="37"/>
      <c r="I8" s="38"/>
      <c r="J8" s="38"/>
    </row>
    <row r="9" spans="2:10" x14ac:dyDescent="0.2">
      <c r="B9" s="39" t="s">
        <v>6</v>
      </c>
      <c r="C9" s="178" t="s">
        <v>131</v>
      </c>
      <c r="D9" s="156"/>
      <c r="E9" s="156"/>
      <c r="F9" s="37"/>
      <c r="G9" s="40"/>
      <c r="H9" s="40"/>
      <c r="I9" s="38"/>
      <c r="J9" s="38"/>
    </row>
    <row r="10" spans="2:10" x14ac:dyDescent="0.2">
      <c r="B10" s="39" t="s">
        <v>10</v>
      </c>
      <c r="C10" s="178" t="s">
        <v>105</v>
      </c>
      <c r="D10" s="156"/>
      <c r="E10" s="156"/>
      <c r="F10" s="37"/>
      <c r="G10" s="40"/>
      <c r="H10" s="40"/>
      <c r="I10" s="38"/>
      <c r="J10" s="38"/>
    </row>
    <row r="11" spans="2:10" ht="15" customHeight="1" x14ac:dyDescent="0.2">
      <c r="B11" s="41" t="s">
        <v>12</v>
      </c>
      <c r="C11" s="178" t="s">
        <v>474</v>
      </c>
      <c r="D11" s="156"/>
      <c r="E11" s="156"/>
      <c r="F11" s="37"/>
      <c r="G11" s="40"/>
      <c r="H11" s="40"/>
      <c r="I11" s="38"/>
      <c r="J11" s="38"/>
    </row>
    <row r="12" spans="2:10" ht="15" customHeight="1" x14ac:dyDescent="0.2">
      <c r="B12" s="39" t="s">
        <v>49</v>
      </c>
      <c r="C12" s="178" t="s">
        <v>438</v>
      </c>
      <c r="D12" s="156"/>
      <c r="E12" s="156"/>
      <c r="F12" s="37"/>
      <c r="G12" s="40"/>
      <c r="H12" s="40"/>
      <c r="I12" s="38"/>
      <c r="J12" s="38"/>
    </row>
    <row r="13" spans="2:10" ht="15" customHeight="1" x14ac:dyDescent="0.2">
      <c r="B13" s="42" t="s">
        <v>485</v>
      </c>
      <c r="C13" s="179" t="s">
        <v>484</v>
      </c>
      <c r="D13" s="320">
        <f>SUM(D14:D16)</f>
        <v>0</v>
      </c>
      <c r="E13" s="320">
        <f>SUM(E14:E16)</f>
        <v>0</v>
      </c>
      <c r="F13" s="37"/>
      <c r="G13" s="37"/>
      <c r="H13" s="37"/>
      <c r="I13" s="38"/>
      <c r="J13" s="38"/>
    </row>
    <row r="14" spans="2:10" x14ac:dyDescent="0.2">
      <c r="B14" s="39" t="s">
        <v>483</v>
      </c>
      <c r="C14" s="178" t="s">
        <v>482</v>
      </c>
      <c r="D14" s="156"/>
      <c r="E14" s="156"/>
      <c r="F14" s="37"/>
      <c r="G14" s="37"/>
      <c r="H14" s="37"/>
      <c r="I14" s="38"/>
      <c r="J14" s="38"/>
    </row>
    <row r="15" spans="2:10" x14ac:dyDescent="0.2">
      <c r="B15" s="39" t="s">
        <v>481</v>
      </c>
      <c r="C15" s="178" t="s">
        <v>475</v>
      </c>
      <c r="D15" s="156"/>
      <c r="E15" s="156"/>
      <c r="F15" s="37"/>
      <c r="G15" s="40"/>
      <c r="H15" s="40"/>
      <c r="I15" s="38"/>
      <c r="J15" s="38"/>
    </row>
    <row r="16" spans="2:10" x14ac:dyDescent="0.2">
      <c r="B16" s="39" t="s">
        <v>480</v>
      </c>
      <c r="C16" s="178" t="s">
        <v>479</v>
      </c>
      <c r="D16" s="156"/>
      <c r="E16" s="156"/>
      <c r="F16" s="37"/>
      <c r="G16" s="40"/>
      <c r="H16" s="40"/>
      <c r="I16" s="38"/>
      <c r="J16" s="38"/>
    </row>
    <row r="17" spans="2:10" ht="24" customHeight="1" x14ac:dyDescent="0.2">
      <c r="B17" s="42" t="s">
        <v>478</v>
      </c>
      <c r="C17" s="179" t="s">
        <v>477</v>
      </c>
      <c r="D17" s="106"/>
      <c r="E17" s="106"/>
      <c r="F17" s="37"/>
      <c r="G17" s="40"/>
      <c r="H17" s="40"/>
      <c r="I17" s="38"/>
      <c r="J17" s="38"/>
    </row>
    <row r="18" spans="2:10" x14ac:dyDescent="0.2">
      <c r="B18" s="39"/>
      <c r="C18" s="43" t="s">
        <v>216</v>
      </c>
      <c r="D18" s="321">
        <f>D19</f>
        <v>0</v>
      </c>
      <c r="E18" s="321">
        <f>E19</f>
        <v>0</v>
      </c>
      <c r="F18" s="37"/>
      <c r="G18" s="40"/>
      <c r="H18" s="40"/>
      <c r="I18" s="38"/>
      <c r="J18" s="38"/>
    </row>
    <row r="19" spans="2:10" x14ac:dyDescent="0.2">
      <c r="B19" s="42" t="s">
        <v>439</v>
      </c>
      <c r="C19" s="180" t="s">
        <v>476</v>
      </c>
      <c r="D19" s="322">
        <f>SUM(D20:D24)</f>
        <v>0</v>
      </c>
      <c r="E19" s="323">
        <f>SUM(E20:E24)</f>
        <v>0</v>
      </c>
      <c r="F19" s="37"/>
      <c r="G19" s="37"/>
      <c r="H19" s="37"/>
      <c r="I19" s="38"/>
      <c r="J19" s="38"/>
    </row>
    <row r="20" spans="2:10" x14ac:dyDescent="0.2">
      <c r="B20" s="41" t="s">
        <v>30</v>
      </c>
      <c r="C20" s="178" t="s">
        <v>221</v>
      </c>
      <c r="D20" s="156"/>
      <c r="E20" s="156"/>
      <c r="F20" s="37"/>
      <c r="G20" s="40"/>
      <c r="H20" s="40"/>
      <c r="I20" s="38"/>
      <c r="J20" s="38"/>
    </row>
    <row r="21" spans="2:10" x14ac:dyDescent="0.2">
      <c r="B21" s="39" t="s">
        <v>31</v>
      </c>
      <c r="C21" s="178" t="s">
        <v>143</v>
      </c>
      <c r="D21" s="156"/>
      <c r="E21" s="156"/>
      <c r="F21" s="37"/>
      <c r="G21" s="40"/>
      <c r="H21" s="40"/>
      <c r="I21" s="44"/>
      <c r="J21" s="44"/>
    </row>
    <row r="22" spans="2:10" x14ac:dyDescent="0.2">
      <c r="B22" s="39" t="s">
        <v>28</v>
      </c>
      <c r="C22" s="178" t="s">
        <v>440</v>
      </c>
      <c r="D22" s="156"/>
      <c r="E22" s="156"/>
    </row>
    <row r="23" spans="2:10" x14ac:dyDescent="0.2">
      <c r="B23" s="39" t="s">
        <v>33</v>
      </c>
      <c r="C23" s="178" t="s">
        <v>149</v>
      </c>
      <c r="D23" s="156"/>
      <c r="E23" s="156"/>
    </row>
    <row r="24" spans="2:10" x14ac:dyDescent="0.2">
      <c r="B24" s="45" t="s">
        <v>35</v>
      </c>
      <c r="C24" s="181" t="s">
        <v>238</v>
      </c>
      <c r="D24" s="157"/>
      <c r="E24" s="157"/>
    </row>
    <row r="27" spans="2:10" ht="16" x14ac:dyDescent="0.2">
      <c r="B27" s="133"/>
      <c r="C27" s="880" t="s">
        <v>879</v>
      </c>
      <c r="D27" s="880"/>
      <c r="E27" s="880"/>
      <c r="F27" s="880"/>
      <c r="G27" s="880"/>
    </row>
    <row r="28" spans="2:10" x14ac:dyDescent="0.2">
      <c r="B28" s="908" t="s">
        <v>874</v>
      </c>
      <c r="C28" s="909"/>
      <c r="D28" s="169" t="s">
        <v>487</v>
      </c>
      <c r="E28" s="170" t="s">
        <v>882</v>
      </c>
      <c r="F28" s="169" t="s">
        <v>878</v>
      </c>
      <c r="G28" s="170" t="s">
        <v>883</v>
      </c>
    </row>
    <row r="29" spans="2:10" x14ac:dyDescent="0.2">
      <c r="B29" s="891" t="s">
        <v>488</v>
      </c>
      <c r="C29" s="892"/>
      <c r="D29" s="324"/>
      <c r="E29" s="325">
        <f>SUM(E30:E32)</f>
        <v>0</v>
      </c>
      <c r="F29" s="324">
        <f>SUM(F30:F32)</f>
        <v>0</v>
      </c>
      <c r="G29" s="317"/>
    </row>
    <row r="30" spans="2:10" x14ac:dyDescent="0.2">
      <c r="B30" s="972" t="s">
        <v>489</v>
      </c>
      <c r="C30" s="973"/>
      <c r="D30" s="195"/>
      <c r="E30" s="196"/>
      <c r="F30" s="195"/>
      <c r="G30" s="326">
        <f t="shared" ref="G30:G36" si="0">E30-F30</f>
        <v>0</v>
      </c>
    </row>
    <row r="31" spans="2:10" x14ac:dyDescent="0.2">
      <c r="B31" s="895" t="s">
        <v>490</v>
      </c>
      <c r="C31" s="896"/>
      <c r="D31" s="104"/>
      <c r="E31" s="104"/>
      <c r="F31" s="104"/>
      <c r="G31" s="327">
        <f t="shared" si="0"/>
        <v>0</v>
      </c>
    </row>
    <row r="32" spans="2:10" x14ac:dyDescent="0.2">
      <c r="B32" s="895" t="s">
        <v>796</v>
      </c>
      <c r="C32" s="896"/>
      <c r="D32" s="104"/>
      <c r="E32" s="104"/>
      <c r="F32" s="104"/>
      <c r="G32" s="328">
        <f t="shared" si="0"/>
        <v>0</v>
      </c>
    </row>
    <row r="33" spans="1:8" x14ac:dyDescent="0.2">
      <c r="B33" s="937" t="s">
        <v>491</v>
      </c>
      <c r="C33" s="898"/>
      <c r="D33" s="105"/>
      <c r="E33" s="105"/>
      <c r="F33" s="105"/>
      <c r="G33" s="328">
        <f t="shared" si="0"/>
        <v>0</v>
      </c>
    </row>
    <row r="34" spans="1:8" x14ac:dyDescent="0.2">
      <c r="B34" s="897" t="s">
        <v>492</v>
      </c>
      <c r="C34" s="898"/>
      <c r="D34" s="105"/>
      <c r="E34" s="105"/>
      <c r="F34" s="105"/>
      <c r="G34" s="328">
        <f t="shared" si="0"/>
        <v>0</v>
      </c>
    </row>
    <row r="35" spans="1:8" ht="24" customHeight="1" x14ac:dyDescent="0.2">
      <c r="B35" s="897" t="s">
        <v>493</v>
      </c>
      <c r="C35" s="898"/>
      <c r="D35" s="106"/>
      <c r="E35" s="106"/>
      <c r="F35" s="106"/>
      <c r="G35" s="328">
        <f t="shared" si="0"/>
        <v>0</v>
      </c>
    </row>
    <row r="36" spans="1:8" x14ac:dyDescent="0.2">
      <c r="B36" s="899" t="s">
        <v>881</v>
      </c>
      <c r="C36" s="900"/>
      <c r="D36" s="198"/>
      <c r="E36" s="330">
        <f>SUM(E29,E33:E35)</f>
        <v>0</v>
      </c>
      <c r="F36" s="330">
        <f>SUM(F29,F33:F35)</f>
        <v>0</v>
      </c>
      <c r="G36" s="329">
        <f t="shared" si="0"/>
        <v>0</v>
      </c>
    </row>
    <row r="39" spans="1:8" ht="16" x14ac:dyDescent="0.2">
      <c r="B39" s="133"/>
      <c r="C39" s="880" t="s">
        <v>884</v>
      </c>
      <c r="D39" s="880"/>
      <c r="E39" s="880"/>
      <c r="F39" s="880"/>
      <c r="G39" s="31"/>
      <c r="H39" s="22"/>
    </row>
    <row r="40" spans="1:8" x14ac:dyDescent="0.2">
      <c r="B40" s="965" t="s">
        <v>885</v>
      </c>
      <c r="C40" s="967" t="s">
        <v>487</v>
      </c>
      <c r="D40" s="968" t="s">
        <v>886</v>
      </c>
      <c r="E40" s="963" t="s">
        <v>887</v>
      </c>
      <c r="F40" s="888"/>
      <c r="G40" s="32"/>
    </row>
    <row r="41" spans="1:8" ht="22" x14ac:dyDescent="0.2">
      <c r="A41" s="22"/>
      <c r="B41" s="966"/>
      <c r="C41" s="967"/>
      <c r="D41" s="969"/>
      <c r="E41" s="158" t="s">
        <v>888</v>
      </c>
      <c r="F41" s="552" t="s">
        <v>889</v>
      </c>
      <c r="G41" s="46"/>
    </row>
    <row r="42" spans="1:8" x14ac:dyDescent="0.2">
      <c r="B42" s="182"/>
      <c r="C42" s="517"/>
      <c r="D42" s="136"/>
      <c r="E42" s="136"/>
      <c r="F42" s="137"/>
      <c r="G42" s="47"/>
    </row>
    <row r="43" spans="1:8" x14ac:dyDescent="0.2">
      <c r="B43" s="183"/>
      <c r="C43" s="518"/>
      <c r="D43" s="104"/>
      <c r="E43" s="104"/>
      <c r="F43" s="154"/>
      <c r="G43" s="47"/>
    </row>
    <row r="44" spans="1:8" x14ac:dyDescent="0.2">
      <c r="B44" s="183"/>
      <c r="C44" s="518"/>
      <c r="D44" s="104"/>
      <c r="E44" s="104"/>
      <c r="F44" s="153"/>
      <c r="G44" s="47"/>
    </row>
    <row r="45" spans="1:8" x14ac:dyDescent="0.2">
      <c r="B45" s="184"/>
      <c r="C45" s="518"/>
      <c r="D45" s="104"/>
      <c r="E45" s="104"/>
      <c r="F45" s="153"/>
      <c r="G45" s="47"/>
    </row>
    <row r="46" spans="1:8" x14ac:dyDescent="0.2">
      <c r="B46" s="184"/>
      <c r="C46" s="518"/>
      <c r="D46" s="104"/>
      <c r="E46" s="104"/>
      <c r="F46" s="153"/>
      <c r="G46" s="47"/>
    </row>
    <row r="47" spans="1:8" x14ac:dyDescent="0.2">
      <c r="B47" s="184"/>
      <c r="C47" s="518"/>
      <c r="D47" s="104"/>
      <c r="E47" s="104"/>
      <c r="F47" s="153"/>
      <c r="G47" s="48"/>
    </row>
    <row r="48" spans="1:8" x14ac:dyDescent="0.2">
      <c r="B48" s="184"/>
      <c r="C48" s="518"/>
      <c r="D48" s="104"/>
      <c r="E48" s="104"/>
      <c r="F48" s="153"/>
      <c r="G48" s="47"/>
    </row>
    <row r="49" spans="2:8" x14ac:dyDescent="0.2">
      <c r="B49" s="184"/>
      <c r="C49" s="518"/>
      <c r="D49" s="104"/>
      <c r="E49" s="104"/>
      <c r="F49" s="153"/>
      <c r="G49" s="47"/>
    </row>
    <row r="50" spans="2:8" x14ac:dyDescent="0.2">
      <c r="B50" s="184"/>
      <c r="C50" s="518"/>
      <c r="D50" s="104"/>
      <c r="E50" s="104"/>
      <c r="F50" s="153"/>
      <c r="G50" s="47"/>
    </row>
    <row r="51" spans="2:8" x14ac:dyDescent="0.2">
      <c r="B51" s="183"/>
      <c r="C51" s="518"/>
      <c r="D51" s="104"/>
      <c r="E51" s="104"/>
      <c r="F51" s="153"/>
      <c r="G51" s="47"/>
    </row>
    <row r="52" spans="2:8" x14ac:dyDescent="0.2">
      <c r="B52" s="185"/>
      <c r="C52" s="550"/>
      <c r="D52" s="159"/>
      <c r="E52" s="159"/>
      <c r="F52" s="154"/>
      <c r="G52" s="47"/>
    </row>
    <row r="53" spans="2:8" x14ac:dyDescent="0.2">
      <c r="B53" s="905" t="s">
        <v>881</v>
      </c>
      <c r="C53" s="970"/>
      <c r="D53" s="331">
        <f>SUM(D42:D52)</f>
        <v>0</v>
      </c>
      <c r="E53" s="197"/>
      <c r="F53" s="331">
        <f>SUM(F42:F52)</f>
        <v>0</v>
      </c>
      <c r="G53" s="47"/>
    </row>
    <row r="56" spans="2:8" ht="16" x14ac:dyDescent="0.2">
      <c r="B56" s="133"/>
      <c r="C56" s="880" t="s">
        <v>890</v>
      </c>
      <c r="D56" s="880"/>
      <c r="E56" s="880"/>
      <c r="F56" s="880"/>
      <c r="G56" s="880"/>
      <c r="H56" s="880"/>
    </row>
    <row r="57" spans="2:8" x14ac:dyDescent="0.2">
      <c r="B57" s="955" t="s">
        <v>892</v>
      </c>
      <c r="C57" s="956"/>
      <c r="D57" s="959" t="s">
        <v>494</v>
      </c>
      <c r="E57" s="961" t="s">
        <v>891</v>
      </c>
      <c r="F57" s="963" t="s">
        <v>495</v>
      </c>
      <c r="G57" s="888"/>
      <c r="H57" s="964" t="s">
        <v>496</v>
      </c>
    </row>
    <row r="58" spans="2:8" x14ac:dyDescent="0.2">
      <c r="B58" s="957"/>
      <c r="C58" s="958"/>
      <c r="D58" s="960"/>
      <c r="E58" s="962"/>
      <c r="F58" s="144" t="s">
        <v>497</v>
      </c>
      <c r="G58" s="552" t="s">
        <v>498</v>
      </c>
      <c r="H58" s="886"/>
    </row>
    <row r="59" spans="2:8" x14ac:dyDescent="0.2">
      <c r="B59" s="878"/>
      <c r="C59" s="879"/>
      <c r="D59" s="136"/>
      <c r="E59" s="136"/>
      <c r="F59" s="148"/>
      <c r="G59" s="186"/>
      <c r="H59" s="186"/>
    </row>
    <row r="60" spans="2:8" x14ac:dyDescent="0.2">
      <c r="B60" s="953"/>
      <c r="C60" s="952"/>
      <c r="D60" s="156"/>
      <c r="E60" s="156"/>
      <c r="F60" s="187"/>
      <c r="G60" s="188"/>
      <c r="H60" s="188"/>
    </row>
    <row r="61" spans="2:8" x14ac:dyDescent="0.2">
      <c r="B61" s="953"/>
      <c r="C61" s="952"/>
      <c r="D61" s="156"/>
      <c r="E61" s="156"/>
      <c r="F61" s="187"/>
      <c r="G61" s="189"/>
      <c r="H61" s="189"/>
    </row>
    <row r="62" spans="2:8" x14ac:dyDescent="0.2">
      <c r="B62" s="951"/>
      <c r="C62" s="952"/>
      <c r="D62" s="156"/>
      <c r="E62" s="156"/>
      <c r="F62" s="187"/>
      <c r="G62" s="189"/>
      <c r="H62" s="189"/>
    </row>
    <row r="63" spans="2:8" x14ac:dyDescent="0.2">
      <c r="B63" s="951"/>
      <c r="C63" s="952"/>
      <c r="D63" s="156"/>
      <c r="E63" s="156"/>
      <c r="F63" s="187"/>
      <c r="G63" s="189"/>
      <c r="H63" s="189"/>
    </row>
    <row r="64" spans="2:8" x14ac:dyDescent="0.2">
      <c r="B64" s="951"/>
      <c r="C64" s="952"/>
      <c r="D64" s="156"/>
      <c r="E64" s="156"/>
      <c r="F64" s="187"/>
      <c r="G64" s="189"/>
      <c r="H64" s="189"/>
    </row>
    <row r="65" spans="2:11" x14ac:dyDescent="0.2">
      <c r="B65" s="951"/>
      <c r="C65" s="952"/>
      <c r="D65" s="156"/>
      <c r="E65" s="156"/>
      <c r="F65" s="187"/>
      <c r="G65" s="189"/>
      <c r="H65" s="189"/>
    </row>
    <row r="66" spans="2:11" x14ac:dyDescent="0.2">
      <c r="B66" s="951"/>
      <c r="C66" s="952"/>
      <c r="D66" s="156"/>
      <c r="E66" s="156"/>
      <c r="F66" s="187"/>
      <c r="G66" s="189"/>
      <c r="H66" s="189"/>
    </row>
    <row r="67" spans="2:11" x14ac:dyDescent="0.2">
      <c r="B67" s="951"/>
      <c r="C67" s="952"/>
      <c r="D67" s="156"/>
      <c r="E67" s="156"/>
      <c r="F67" s="187"/>
      <c r="G67" s="189"/>
      <c r="H67" s="189"/>
    </row>
    <row r="68" spans="2:11" x14ac:dyDescent="0.2">
      <c r="B68" s="953"/>
      <c r="C68" s="952"/>
      <c r="D68" s="156"/>
      <c r="E68" s="156"/>
      <c r="F68" s="187"/>
      <c r="G68" s="189"/>
      <c r="H68" s="189"/>
    </row>
    <row r="69" spans="2:11" x14ac:dyDescent="0.2">
      <c r="B69" s="904"/>
      <c r="C69" s="954"/>
      <c r="D69" s="159"/>
      <c r="E69" s="159"/>
      <c r="F69" s="160"/>
      <c r="G69" s="188"/>
      <c r="H69" s="188"/>
    </row>
    <row r="70" spans="2:11" x14ac:dyDescent="0.2">
      <c r="B70" s="905" t="s">
        <v>881</v>
      </c>
      <c r="C70" s="906"/>
      <c r="D70" s="907"/>
      <c r="E70" s="332">
        <f>SUM(E59:E69)</f>
        <v>0</v>
      </c>
      <c r="F70" s="49"/>
      <c r="G70" s="50"/>
      <c r="H70" s="50"/>
    </row>
    <row r="73" spans="2:11" ht="16" x14ac:dyDescent="0.2">
      <c r="B73" s="133"/>
      <c r="C73" s="880" t="s">
        <v>893</v>
      </c>
      <c r="D73" s="880"/>
      <c r="E73" s="880"/>
      <c r="F73" s="880"/>
      <c r="G73" s="880"/>
      <c r="H73" s="880"/>
      <c r="I73" s="880"/>
      <c r="J73" s="880"/>
      <c r="K73" s="880"/>
    </row>
    <row r="74" spans="2:11" x14ac:dyDescent="0.2">
      <c r="B74" s="933" t="s">
        <v>499</v>
      </c>
      <c r="C74" s="947"/>
      <c r="D74" s="949" t="s">
        <v>898</v>
      </c>
      <c r="E74" s="890"/>
      <c r="F74" s="890"/>
      <c r="G74" s="890"/>
      <c r="H74" s="890"/>
      <c r="I74" s="890"/>
      <c r="J74" s="890"/>
      <c r="K74" s="890" t="s">
        <v>500</v>
      </c>
    </row>
    <row r="75" spans="2:11" ht="22" x14ac:dyDescent="0.2">
      <c r="B75" s="887"/>
      <c r="C75" s="948"/>
      <c r="D75" s="546" t="s">
        <v>894</v>
      </c>
      <c r="E75" s="549" t="s">
        <v>895</v>
      </c>
      <c r="F75" s="545" t="s">
        <v>501</v>
      </c>
      <c r="G75" s="553" t="s">
        <v>896</v>
      </c>
      <c r="H75" s="545" t="s">
        <v>897</v>
      </c>
      <c r="I75" s="553" t="s">
        <v>502</v>
      </c>
      <c r="J75" s="545" t="s">
        <v>881</v>
      </c>
      <c r="K75" s="950"/>
    </row>
    <row r="76" spans="2:11" x14ac:dyDescent="0.2">
      <c r="B76" s="940" t="s">
        <v>503</v>
      </c>
      <c r="C76" s="941"/>
      <c r="D76" s="136"/>
      <c r="E76" s="136"/>
      <c r="F76" s="136"/>
      <c r="G76" s="137"/>
      <c r="H76" s="137"/>
      <c r="I76" s="137"/>
      <c r="J76" s="333">
        <f>SUM(D76:I76)</f>
        <v>0</v>
      </c>
      <c r="K76" s="137"/>
    </row>
    <row r="77" spans="2:11" ht="15" customHeight="1" x14ac:dyDescent="0.2">
      <c r="B77" s="940" t="s">
        <v>504</v>
      </c>
      <c r="C77" s="941"/>
      <c r="D77" s="104"/>
      <c r="E77" s="104"/>
      <c r="F77" s="104"/>
      <c r="G77" s="109"/>
      <c r="H77" s="109"/>
      <c r="I77" s="109"/>
      <c r="J77" s="327">
        <f>SUM(D77:I77)</f>
        <v>0</v>
      </c>
      <c r="K77" s="109"/>
    </row>
    <row r="78" spans="2:11" ht="15" customHeight="1" x14ac:dyDescent="0.2">
      <c r="B78" s="940" t="s">
        <v>505</v>
      </c>
      <c r="C78" s="941"/>
      <c r="D78" s="104"/>
      <c r="E78" s="104"/>
      <c r="F78" s="104"/>
      <c r="G78" s="110"/>
      <c r="H78" s="110"/>
      <c r="I78" s="110"/>
      <c r="J78" s="327">
        <f>SUM(D78:I78)</f>
        <v>0</v>
      </c>
      <c r="K78" s="110"/>
    </row>
    <row r="79" spans="2:11" ht="15" customHeight="1" x14ac:dyDescent="0.2">
      <c r="B79" s="940" t="s">
        <v>506</v>
      </c>
      <c r="C79" s="941"/>
      <c r="D79" s="104"/>
      <c r="E79" s="104"/>
      <c r="F79" s="104"/>
      <c r="G79" s="110"/>
      <c r="H79" s="110"/>
      <c r="I79" s="110"/>
      <c r="J79" s="327">
        <f>SUM(D79:I79)</f>
        <v>0</v>
      </c>
      <c r="K79" s="110"/>
    </row>
    <row r="80" spans="2:11" x14ac:dyDescent="0.2">
      <c r="B80" s="937" t="s">
        <v>432</v>
      </c>
      <c r="C80" s="898"/>
      <c r="D80" s="320">
        <f>SUM(D76:D79)</f>
        <v>0</v>
      </c>
      <c r="E80" s="320">
        <f t="shared" ref="E80:K80" si="1">SUM(E76:E79)</f>
        <v>0</v>
      </c>
      <c r="F80" s="320">
        <f t="shared" si="1"/>
        <v>0</v>
      </c>
      <c r="G80" s="320">
        <f t="shared" si="1"/>
        <v>0</v>
      </c>
      <c r="H80" s="320">
        <f t="shared" si="1"/>
        <v>0</v>
      </c>
      <c r="I80" s="320">
        <f t="shared" si="1"/>
        <v>0</v>
      </c>
      <c r="J80" s="320">
        <f t="shared" si="1"/>
        <v>0</v>
      </c>
      <c r="K80" s="320">
        <f t="shared" si="1"/>
        <v>0</v>
      </c>
    </row>
    <row r="81" spans="2:11" x14ac:dyDescent="0.2">
      <c r="B81" s="942" t="s">
        <v>507</v>
      </c>
      <c r="C81" s="896"/>
      <c r="D81" s="104"/>
      <c r="E81" s="104"/>
      <c r="F81" s="104"/>
      <c r="G81" s="110"/>
      <c r="H81" s="110"/>
      <c r="I81" s="110"/>
      <c r="J81" s="327">
        <f>SUM(D81:I81)</f>
        <v>0</v>
      </c>
      <c r="K81" s="110"/>
    </row>
    <row r="82" spans="2:11" x14ac:dyDescent="0.2">
      <c r="B82" s="943" t="s">
        <v>508</v>
      </c>
      <c r="C82" s="944"/>
      <c r="D82" s="111"/>
      <c r="E82" s="111"/>
      <c r="F82" s="111"/>
      <c r="G82" s="109"/>
      <c r="H82" s="109"/>
      <c r="I82" s="109"/>
      <c r="J82" s="327">
        <f>SUM(D82:I82)</f>
        <v>0</v>
      </c>
      <c r="K82" s="109"/>
    </row>
    <row r="83" spans="2:11" x14ac:dyDescent="0.2">
      <c r="B83" s="945" t="s">
        <v>432</v>
      </c>
      <c r="C83" s="946"/>
      <c r="D83" s="334">
        <f>SUM(D81:D82)</f>
        <v>0</v>
      </c>
      <c r="E83" s="334">
        <f t="shared" ref="E83:K83" si="2">SUM(E81:E82)</f>
        <v>0</v>
      </c>
      <c r="F83" s="334">
        <f t="shared" si="2"/>
        <v>0</v>
      </c>
      <c r="G83" s="334">
        <f t="shared" si="2"/>
        <v>0</v>
      </c>
      <c r="H83" s="334">
        <f t="shared" si="2"/>
        <v>0</v>
      </c>
      <c r="I83" s="334">
        <f t="shared" si="2"/>
        <v>0</v>
      </c>
      <c r="J83" s="334">
        <f t="shared" si="2"/>
        <v>0</v>
      </c>
      <c r="K83" s="334">
        <f t="shared" si="2"/>
        <v>0</v>
      </c>
    </row>
    <row r="86" spans="2:11" ht="16" x14ac:dyDescent="0.2">
      <c r="B86" s="133"/>
      <c r="C86" s="880" t="s">
        <v>899</v>
      </c>
      <c r="D86" s="880"/>
      <c r="E86" s="880"/>
      <c r="F86" s="880"/>
      <c r="G86" s="880"/>
      <c r="H86" s="880"/>
      <c r="I86" s="31"/>
      <c r="J86" s="31"/>
      <c r="K86" s="31"/>
    </row>
    <row r="87" spans="2:11" x14ac:dyDescent="0.2">
      <c r="B87" s="933" t="s">
        <v>441</v>
      </c>
      <c r="C87" s="934"/>
      <c r="D87" s="547" t="s">
        <v>442</v>
      </c>
      <c r="E87" s="134" t="s">
        <v>443</v>
      </c>
      <c r="F87" s="134" t="s">
        <v>444</v>
      </c>
      <c r="G87" s="134" t="s">
        <v>445</v>
      </c>
      <c r="H87" s="135" t="s">
        <v>446</v>
      </c>
      <c r="I87" s="51"/>
      <c r="J87" s="32"/>
      <c r="K87" s="32"/>
    </row>
    <row r="88" spans="2:11" ht="22" x14ac:dyDescent="0.2">
      <c r="B88" s="887"/>
      <c r="C88" s="888"/>
      <c r="D88" s="52" t="s">
        <v>509</v>
      </c>
      <c r="E88" s="53" t="s">
        <v>510</v>
      </c>
      <c r="F88" s="545" t="s">
        <v>447</v>
      </c>
      <c r="G88" s="553" t="s">
        <v>448</v>
      </c>
      <c r="H88" s="54" t="s">
        <v>449</v>
      </c>
      <c r="I88" s="55"/>
      <c r="J88" s="32"/>
      <c r="K88" s="32"/>
    </row>
    <row r="89" spans="2:11" ht="15" customHeight="1" x14ac:dyDescent="0.2">
      <c r="B89" s="935" t="s">
        <v>450</v>
      </c>
      <c r="C89" s="936"/>
      <c r="D89" s="107"/>
      <c r="E89" s="107"/>
      <c r="F89" s="336">
        <f>D89-E89</f>
        <v>0</v>
      </c>
      <c r="G89" s="108"/>
      <c r="H89" s="338">
        <f>F89-G89</f>
        <v>0</v>
      </c>
      <c r="I89" s="56"/>
      <c r="J89" s="47"/>
      <c r="K89" s="47"/>
    </row>
    <row r="90" spans="2:11" ht="8.25" hidden="1" customHeight="1" x14ac:dyDescent="0.2">
      <c r="B90" s="57"/>
      <c r="C90" s="58"/>
      <c r="D90" s="59"/>
      <c r="E90" s="59"/>
      <c r="F90" s="337"/>
      <c r="G90" s="60"/>
      <c r="H90" s="339"/>
      <c r="I90" s="56"/>
      <c r="J90" s="47"/>
      <c r="K90" s="47"/>
    </row>
    <row r="91" spans="2:11" ht="15" customHeight="1" x14ac:dyDescent="0.2">
      <c r="B91" s="897" t="s">
        <v>451</v>
      </c>
      <c r="C91" s="898"/>
      <c r="D91" s="104"/>
      <c r="E91" s="104"/>
      <c r="F91" s="336">
        <f>D91-E91</f>
        <v>0</v>
      </c>
      <c r="G91" s="110"/>
      <c r="H91" s="338">
        <f>F91-G91</f>
        <v>0</v>
      </c>
      <c r="I91" s="56"/>
      <c r="J91" s="47"/>
      <c r="K91" s="47"/>
    </row>
    <row r="92" spans="2:11" ht="15" customHeight="1" x14ac:dyDescent="0.2">
      <c r="B92" s="937" t="s">
        <v>452</v>
      </c>
      <c r="C92" s="898"/>
      <c r="D92" s="104"/>
      <c r="E92" s="104"/>
      <c r="F92" s="336">
        <f>D92-E92</f>
        <v>0</v>
      </c>
      <c r="G92" s="110"/>
      <c r="H92" s="338">
        <f>F92-G92</f>
        <v>0</v>
      </c>
      <c r="I92" s="56"/>
      <c r="J92" s="47"/>
      <c r="K92" s="47"/>
    </row>
    <row r="93" spans="2:11" ht="7.5" hidden="1" customHeight="1" x14ac:dyDescent="0.2">
      <c r="B93" s="938"/>
      <c r="C93" s="939"/>
      <c r="D93" s="59"/>
      <c r="E93" s="59"/>
      <c r="F93" s="59"/>
      <c r="G93" s="61"/>
      <c r="H93" s="62"/>
      <c r="I93" s="56"/>
      <c r="J93" s="47"/>
      <c r="K93" s="47"/>
    </row>
    <row r="94" spans="2:11" x14ac:dyDescent="0.2">
      <c r="B94" s="931" t="s">
        <v>881</v>
      </c>
      <c r="C94" s="932"/>
      <c r="D94" s="335">
        <f>SUM(D89:D92)</f>
        <v>0</v>
      </c>
      <c r="E94" s="335">
        <f>SUM(E89:E92)</f>
        <v>0</v>
      </c>
      <c r="F94" s="335">
        <f>D94-E94</f>
        <v>0</v>
      </c>
      <c r="G94" s="335">
        <f>SUM(G89:G92)</f>
        <v>0</v>
      </c>
      <c r="H94" s="335">
        <f>F94-G94</f>
        <v>0</v>
      </c>
      <c r="I94" s="63"/>
      <c r="J94" s="64"/>
      <c r="K94" s="64"/>
    </row>
    <row r="97" spans="2:7" ht="16" x14ac:dyDescent="0.2">
      <c r="B97" s="133" t="s">
        <v>904</v>
      </c>
      <c r="C97" s="923" t="s">
        <v>1100</v>
      </c>
      <c r="D97" s="923"/>
      <c r="E97" s="31"/>
      <c r="G97" s="65"/>
    </row>
    <row r="98" spans="2:7" x14ac:dyDescent="0.2">
      <c r="B98" s="908" t="s">
        <v>874</v>
      </c>
      <c r="C98" s="924"/>
      <c r="D98" s="138" t="s">
        <v>900</v>
      </c>
      <c r="E98" s="32"/>
    </row>
    <row r="99" spans="2:7" ht="15" customHeight="1" x14ac:dyDescent="0.2">
      <c r="B99" s="925" t="s">
        <v>511</v>
      </c>
      <c r="C99" s="926"/>
      <c r="D99" s="112"/>
      <c r="E99" s="66"/>
    </row>
    <row r="100" spans="2:7" ht="15" customHeight="1" x14ac:dyDescent="0.2">
      <c r="B100" s="927" t="s">
        <v>512</v>
      </c>
      <c r="C100" s="928"/>
      <c r="D100" s="113"/>
      <c r="E100" s="67"/>
    </row>
    <row r="101" spans="2:7" ht="24" customHeight="1" x14ac:dyDescent="0.2">
      <c r="B101" s="929" t="s">
        <v>513</v>
      </c>
      <c r="C101" s="930"/>
      <c r="D101" s="114"/>
      <c r="E101" s="37"/>
    </row>
    <row r="102" spans="2:7" ht="15" customHeight="1" x14ac:dyDescent="0.2">
      <c r="B102" s="929" t="s">
        <v>453</v>
      </c>
      <c r="C102" s="930"/>
      <c r="D102" s="114"/>
      <c r="E102" s="37"/>
    </row>
    <row r="103" spans="2:7" ht="15" customHeight="1" x14ac:dyDescent="0.2">
      <c r="B103" s="929" t="s">
        <v>514</v>
      </c>
      <c r="C103" s="930"/>
      <c r="D103" s="114"/>
      <c r="E103" s="37"/>
    </row>
    <row r="104" spans="2:7" ht="15" customHeight="1" x14ac:dyDescent="0.2">
      <c r="B104" s="929" t="s">
        <v>515</v>
      </c>
      <c r="C104" s="930"/>
      <c r="D104" s="114"/>
      <c r="E104" s="37"/>
    </row>
    <row r="105" spans="2:7" ht="15" customHeight="1" x14ac:dyDescent="0.2">
      <c r="B105" s="929" t="s">
        <v>454</v>
      </c>
      <c r="C105" s="930"/>
      <c r="D105" s="115"/>
      <c r="E105" s="47"/>
    </row>
    <row r="106" spans="2:7" ht="15" customHeight="1" x14ac:dyDescent="0.2">
      <c r="B106" s="927" t="s">
        <v>455</v>
      </c>
      <c r="C106" s="928"/>
      <c r="D106" s="114"/>
      <c r="E106" s="37"/>
    </row>
    <row r="107" spans="2:7" ht="15" customHeight="1" x14ac:dyDescent="0.2">
      <c r="B107" s="919" t="s">
        <v>516</v>
      </c>
      <c r="C107" s="920"/>
      <c r="D107" s="114"/>
      <c r="E107" s="37"/>
    </row>
    <row r="108" spans="2:7" ht="15" customHeight="1" x14ac:dyDescent="0.2">
      <c r="B108" s="919" t="s">
        <v>456</v>
      </c>
      <c r="C108" s="920"/>
      <c r="D108" s="114"/>
      <c r="E108" s="37"/>
    </row>
    <row r="109" spans="2:7" ht="15" customHeight="1" x14ac:dyDescent="0.2">
      <c r="B109" s="919" t="s">
        <v>517</v>
      </c>
      <c r="C109" s="920"/>
      <c r="D109" s="116"/>
      <c r="E109" s="47"/>
    </row>
    <row r="110" spans="2:7" ht="15" customHeight="1" x14ac:dyDescent="0.2">
      <c r="B110" s="929" t="s">
        <v>901</v>
      </c>
      <c r="C110" s="930"/>
      <c r="D110" s="117"/>
      <c r="E110" s="66"/>
    </row>
    <row r="111" spans="2:7" ht="22.5" customHeight="1" x14ac:dyDescent="0.2">
      <c r="B111" s="929" t="s">
        <v>902</v>
      </c>
      <c r="C111" s="930"/>
      <c r="D111" s="118"/>
      <c r="E111" s="68"/>
    </row>
    <row r="112" spans="2:7" ht="15" customHeight="1" x14ac:dyDescent="0.2">
      <c r="B112" s="929" t="s">
        <v>518</v>
      </c>
      <c r="C112" s="930"/>
      <c r="D112" s="114"/>
      <c r="E112" s="37"/>
    </row>
    <row r="113" spans="2:10" ht="24.75" customHeight="1" x14ac:dyDescent="0.2">
      <c r="B113" s="927" t="s">
        <v>903</v>
      </c>
      <c r="C113" s="928"/>
      <c r="D113" s="114"/>
      <c r="E113" s="37"/>
    </row>
    <row r="114" spans="2:10" ht="15" customHeight="1" x14ac:dyDescent="0.2">
      <c r="B114" s="919" t="s">
        <v>457</v>
      </c>
      <c r="C114" s="920"/>
      <c r="D114" s="114"/>
      <c r="E114" s="37"/>
    </row>
    <row r="115" spans="2:10" ht="15" customHeight="1" x14ac:dyDescent="0.2">
      <c r="B115" s="921" t="s">
        <v>458</v>
      </c>
      <c r="C115" s="922"/>
      <c r="D115" s="119"/>
      <c r="E115" s="37"/>
    </row>
    <row r="118" spans="2:10" ht="16" x14ac:dyDescent="0.2">
      <c r="B118" s="133" t="s">
        <v>905</v>
      </c>
      <c r="C118" s="923" t="s">
        <v>1101</v>
      </c>
      <c r="D118" s="923"/>
    </row>
    <row r="119" spans="2:10" x14ac:dyDescent="0.2">
      <c r="B119" s="908" t="s">
        <v>874</v>
      </c>
      <c r="C119" s="924"/>
      <c r="D119" s="138" t="s">
        <v>900</v>
      </c>
    </row>
    <row r="120" spans="2:10" x14ac:dyDescent="0.2">
      <c r="B120" s="925" t="s">
        <v>1097</v>
      </c>
      <c r="C120" s="926"/>
      <c r="D120" s="112"/>
    </row>
    <row r="121" spans="2:10" x14ac:dyDescent="0.2">
      <c r="B121" s="927" t="s">
        <v>519</v>
      </c>
      <c r="C121" s="928"/>
      <c r="D121" s="113"/>
    </row>
    <row r="122" spans="2:10" x14ac:dyDescent="0.2">
      <c r="B122" s="912" t="s">
        <v>432</v>
      </c>
      <c r="C122" s="913"/>
      <c r="D122" s="340">
        <f>SUM(D120:D121)</f>
        <v>0</v>
      </c>
    </row>
    <row r="123" spans="2:10" x14ac:dyDescent="0.2">
      <c r="D123" s="69"/>
    </row>
    <row r="125" spans="2:10" ht="16" x14ac:dyDescent="0.2">
      <c r="B125" s="133"/>
      <c r="C125" s="914" t="s">
        <v>1891</v>
      </c>
      <c r="D125" s="914"/>
      <c r="E125" s="914"/>
      <c r="F125" s="914"/>
      <c r="G125" s="914"/>
      <c r="H125" s="31"/>
    </row>
    <row r="126" spans="2:10" ht="23.25" customHeight="1" x14ac:dyDescent="0.2">
      <c r="B126" s="158" t="s">
        <v>1892</v>
      </c>
      <c r="C126" s="52" t="s">
        <v>520</v>
      </c>
      <c r="D126" s="562" t="s">
        <v>1893</v>
      </c>
      <c r="E126" s="545" t="s">
        <v>1894</v>
      </c>
      <c r="F126" s="545" t="s">
        <v>1895</v>
      </c>
      <c r="G126" s="545" t="s">
        <v>1896</v>
      </c>
      <c r="H126" s="545" t="s">
        <v>521</v>
      </c>
      <c r="I126" s="32"/>
      <c r="J126" s="32"/>
    </row>
    <row r="127" spans="2:10" x14ac:dyDescent="0.2">
      <c r="B127" s="563"/>
      <c r="C127" s="559"/>
      <c r="D127" s="565"/>
      <c r="E127" s="568"/>
      <c r="F127" s="142"/>
      <c r="G127" s="142"/>
      <c r="H127" s="143"/>
      <c r="I127" s="47"/>
      <c r="J127" s="47"/>
    </row>
    <row r="128" spans="2:10" x14ac:dyDescent="0.2">
      <c r="B128" s="183"/>
      <c r="C128" s="560"/>
      <c r="D128" s="566"/>
      <c r="E128" s="557"/>
      <c r="F128" s="120"/>
      <c r="G128" s="120"/>
      <c r="H128" s="120"/>
      <c r="I128" s="47"/>
      <c r="J128" s="47"/>
    </row>
    <row r="129" spans="2:10" x14ac:dyDescent="0.2">
      <c r="B129" s="183"/>
      <c r="C129" s="560"/>
      <c r="D129" s="566"/>
      <c r="E129" s="557"/>
      <c r="F129" s="120"/>
      <c r="G129" s="120"/>
      <c r="H129" s="120"/>
      <c r="I129" s="47"/>
      <c r="J129" s="47"/>
    </row>
    <row r="130" spans="2:10" x14ac:dyDescent="0.2">
      <c r="B130" s="184"/>
      <c r="C130" s="560"/>
      <c r="D130" s="566"/>
      <c r="E130" s="557"/>
      <c r="F130" s="120"/>
      <c r="G130" s="120"/>
      <c r="H130" s="120"/>
      <c r="I130" s="47"/>
      <c r="J130" s="47"/>
    </row>
    <row r="131" spans="2:10" x14ac:dyDescent="0.2">
      <c r="B131" s="184"/>
      <c r="C131" s="560"/>
      <c r="D131" s="566"/>
      <c r="E131" s="557"/>
      <c r="F131" s="120"/>
      <c r="G131" s="120"/>
      <c r="H131" s="120"/>
      <c r="I131" s="47"/>
      <c r="J131" s="47"/>
    </row>
    <row r="132" spans="2:10" x14ac:dyDescent="0.2">
      <c r="B132" s="184"/>
      <c r="C132" s="560"/>
      <c r="D132" s="566"/>
      <c r="E132" s="557"/>
      <c r="F132" s="120"/>
      <c r="G132" s="120"/>
      <c r="H132" s="120"/>
      <c r="I132" s="47"/>
      <c r="J132" s="47"/>
    </row>
    <row r="133" spans="2:10" x14ac:dyDescent="0.2">
      <c r="B133" s="184"/>
      <c r="C133" s="560"/>
      <c r="D133" s="566"/>
      <c r="E133" s="557"/>
      <c r="F133" s="120"/>
      <c r="G133" s="120"/>
      <c r="H133" s="120"/>
      <c r="I133" s="47"/>
      <c r="J133" s="47"/>
    </row>
    <row r="134" spans="2:10" x14ac:dyDescent="0.2">
      <c r="B134" s="184"/>
      <c r="C134" s="560"/>
      <c r="D134" s="566"/>
      <c r="E134" s="557"/>
      <c r="F134" s="120"/>
      <c r="G134" s="120"/>
      <c r="H134" s="120"/>
      <c r="I134" s="47"/>
      <c r="J134" s="47"/>
    </row>
    <row r="135" spans="2:10" x14ac:dyDescent="0.2">
      <c r="B135" s="184"/>
      <c r="C135" s="560"/>
      <c r="D135" s="566"/>
      <c r="E135" s="557"/>
      <c r="F135" s="121"/>
      <c r="G135" s="121"/>
      <c r="H135" s="121"/>
      <c r="I135" s="47"/>
      <c r="J135" s="47"/>
    </row>
    <row r="136" spans="2:10" x14ac:dyDescent="0.2">
      <c r="B136" s="183"/>
      <c r="C136" s="560"/>
      <c r="D136" s="566"/>
      <c r="E136" s="557"/>
      <c r="F136" s="121"/>
      <c r="G136" s="121"/>
      <c r="H136" s="121"/>
      <c r="I136" s="47"/>
      <c r="J136" s="47"/>
    </row>
    <row r="137" spans="2:10" x14ac:dyDescent="0.2">
      <c r="B137" s="183"/>
      <c r="C137" s="560"/>
      <c r="D137" s="566"/>
      <c r="E137" s="557"/>
      <c r="F137" s="121"/>
      <c r="G137" s="121"/>
      <c r="H137" s="121"/>
      <c r="I137" s="47"/>
      <c r="J137" s="47"/>
    </row>
    <row r="138" spans="2:10" x14ac:dyDescent="0.2">
      <c r="B138" s="183"/>
      <c r="C138" s="560"/>
      <c r="D138" s="566"/>
      <c r="E138" s="557"/>
      <c r="F138" s="121"/>
      <c r="G138" s="121"/>
      <c r="H138" s="121"/>
      <c r="I138" s="47"/>
      <c r="J138" s="47"/>
    </row>
    <row r="139" spans="2:10" x14ac:dyDescent="0.2">
      <c r="B139" s="183"/>
      <c r="C139" s="560"/>
      <c r="D139" s="566"/>
      <c r="E139" s="557"/>
      <c r="F139" s="121"/>
      <c r="G139" s="121"/>
      <c r="H139" s="121"/>
      <c r="I139" s="47"/>
      <c r="J139" s="47"/>
    </row>
    <row r="140" spans="2:10" x14ac:dyDescent="0.2">
      <c r="B140" s="183"/>
      <c r="C140" s="560"/>
      <c r="D140" s="566"/>
      <c r="E140" s="557"/>
      <c r="F140" s="121"/>
      <c r="G140" s="121"/>
      <c r="H140" s="121"/>
      <c r="I140" s="47"/>
      <c r="J140" s="47"/>
    </row>
    <row r="141" spans="2:10" x14ac:dyDescent="0.2">
      <c r="B141" s="183"/>
      <c r="C141" s="560"/>
      <c r="D141" s="566"/>
      <c r="E141" s="557"/>
      <c r="F141" s="121"/>
      <c r="G141" s="121"/>
      <c r="H141" s="121"/>
      <c r="I141" s="47"/>
      <c r="J141" s="47"/>
    </row>
    <row r="142" spans="2:10" x14ac:dyDescent="0.2">
      <c r="B142" s="183"/>
      <c r="C142" s="560"/>
      <c r="D142" s="566"/>
      <c r="E142" s="557"/>
      <c r="F142" s="121"/>
      <c r="G142" s="121"/>
      <c r="H142" s="121"/>
      <c r="I142" s="47"/>
      <c r="J142" s="47"/>
    </row>
    <row r="143" spans="2:10" x14ac:dyDescent="0.2">
      <c r="B143" s="183"/>
      <c r="C143" s="560"/>
      <c r="D143" s="566"/>
      <c r="E143" s="557"/>
      <c r="F143" s="121"/>
      <c r="G143" s="121"/>
      <c r="H143" s="121"/>
      <c r="I143" s="47"/>
      <c r="J143" s="47"/>
    </row>
    <row r="144" spans="2:10" x14ac:dyDescent="0.2">
      <c r="B144" s="183"/>
      <c r="C144" s="560"/>
      <c r="D144" s="566"/>
      <c r="E144" s="557"/>
      <c r="F144" s="121"/>
      <c r="G144" s="121"/>
      <c r="H144" s="121"/>
      <c r="I144" s="47"/>
      <c r="J144" s="47"/>
    </row>
    <row r="145" spans="2:10" x14ac:dyDescent="0.2">
      <c r="B145" s="183"/>
      <c r="C145" s="560"/>
      <c r="D145" s="566"/>
      <c r="E145" s="557"/>
      <c r="F145" s="121"/>
      <c r="G145" s="121"/>
      <c r="H145" s="121"/>
      <c r="I145" s="47"/>
      <c r="J145" s="47"/>
    </row>
    <row r="146" spans="2:10" x14ac:dyDescent="0.2">
      <c r="B146" s="183"/>
      <c r="C146" s="560"/>
      <c r="D146" s="566"/>
      <c r="E146" s="557"/>
      <c r="F146" s="121"/>
      <c r="G146" s="121"/>
      <c r="H146" s="121"/>
      <c r="I146" s="47"/>
      <c r="J146" s="47"/>
    </row>
    <row r="147" spans="2:10" x14ac:dyDescent="0.2">
      <c r="B147" s="183"/>
      <c r="C147" s="560"/>
      <c r="D147" s="566"/>
      <c r="E147" s="557"/>
      <c r="F147" s="121"/>
      <c r="G147" s="121"/>
      <c r="H147" s="121"/>
      <c r="I147" s="47"/>
      <c r="J147" s="47"/>
    </row>
    <row r="148" spans="2:10" x14ac:dyDescent="0.2">
      <c r="B148" s="183"/>
      <c r="C148" s="560"/>
      <c r="D148" s="566"/>
      <c r="E148" s="557"/>
      <c r="F148" s="121"/>
      <c r="G148" s="121"/>
      <c r="H148" s="121"/>
      <c r="I148" s="47"/>
      <c r="J148" s="47"/>
    </row>
    <row r="149" spans="2:10" x14ac:dyDescent="0.2">
      <c r="B149" s="183"/>
      <c r="C149" s="560"/>
      <c r="D149" s="566"/>
      <c r="E149" s="557"/>
      <c r="F149" s="121"/>
      <c r="G149" s="121"/>
      <c r="H149" s="121"/>
      <c r="I149" s="47"/>
      <c r="J149" s="47"/>
    </row>
    <row r="150" spans="2:10" x14ac:dyDescent="0.2">
      <c r="B150" s="183"/>
      <c r="C150" s="560"/>
      <c r="D150" s="566"/>
      <c r="E150" s="557"/>
      <c r="F150" s="121"/>
      <c r="G150" s="121"/>
      <c r="H150" s="121"/>
      <c r="I150" s="47"/>
      <c r="J150" s="47"/>
    </row>
    <row r="151" spans="2:10" x14ac:dyDescent="0.2">
      <c r="B151" s="183"/>
      <c r="C151" s="560"/>
      <c r="D151" s="566"/>
      <c r="E151" s="557"/>
      <c r="F151" s="121"/>
      <c r="G151" s="121"/>
      <c r="H151" s="121"/>
      <c r="I151" s="47"/>
      <c r="J151" s="47"/>
    </row>
    <row r="152" spans="2:10" x14ac:dyDescent="0.2">
      <c r="B152" s="183"/>
      <c r="C152" s="560"/>
      <c r="D152" s="566"/>
      <c r="E152" s="557"/>
      <c r="F152" s="121"/>
      <c r="G152" s="121"/>
      <c r="H152" s="121"/>
      <c r="I152" s="47"/>
      <c r="J152" s="47"/>
    </row>
    <row r="153" spans="2:10" x14ac:dyDescent="0.2">
      <c r="B153" s="183"/>
      <c r="C153" s="560"/>
      <c r="D153" s="566"/>
      <c r="E153" s="557"/>
      <c r="F153" s="121"/>
      <c r="G153" s="121"/>
      <c r="H153" s="121"/>
      <c r="I153" s="47"/>
      <c r="J153" s="47"/>
    </row>
    <row r="154" spans="2:10" x14ac:dyDescent="0.2">
      <c r="B154" s="183"/>
      <c r="C154" s="560"/>
      <c r="D154" s="566"/>
      <c r="E154" s="557"/>
      <c r="F154" s="121"/>
      <c r="G154" s="121"/>
      <c r="H154" s="121"/>
      <c r="I154" s="47"/>
      <c r="J154" s="47"/>
    </row>
    <row r="155" spans="2:10" x14ac:dyDescent="0.2">
      <c r="B155" s="183"/>
      <c r="C155" s="560"/>
      <c r="D155" s="566"/>
      <c r="E155" s="557"/>
      <c r="F155" s="121"/>
      <c r="G155" s="121"/>
      <c r="H155" s="121"/>
      <c r="I155" s="47"/>
      <c r="J155" s="47"/>
    </row>
    <row r="156" spans="2:10" x14ac:dyDescent="0.2">
      <c r="B156" s="183"/>
      <c r="C156" s="560"/>
      <c r="D156" s="566"/>
      <c r="E156" s="557"/>
      <c r="F156" s="121"/>
      <c r="G156" s="121"/>
      <c r="H156" s="121"/>
      <c r="I156" s="47"/>
      <c r="J156" s="47"/>
    </row>
    <row r="157" spans="2:10" x14ac:dyDescent="0.2">
      <c r="B157" s="183"/>
      <c r="C157" s="560"/>
      <c r="D157" s="566"/>
      <c r="E157" s="557"/>
      <c r="F157" s="121"/>
      <c r="G157" s="121"/>
      <c r="H157" s="121"/>
      <c r="I157" s="47"/>
      <c r="J157" s="47"/>
    </row>
    <row r="158" spans="2:10" x14ac:dyDescent="0.2">
      <c r="B158" s="183"/>
      <c r="C158" s="560"/>
      <c r="D158" s="566"/>
      <c r="E158" s="557"/>
      <c r="F158" s="121"/>
      <c r="G158" s="121"/>
      <c r="H158" s="121"/>
      <c r="I158" s="47"/>
      <c r="J158" s="47"/>
    </row>
    <row r="159" spans="2:10" x14ac:dyDescent="0.2">
      <c r="B159" s="183"/>
      <c r="C159" s="560"/>
      <c r="D159" s="566"/>
      <c r="E159" s="557"/>
      <c r="F159" s="121"/>
      <c r="G159" s="121"/>
      <c r="H159" s="121"/>
      <c r="I159" s="47"/>
      <c r="J159" s="47"/>
    </row>
    <row r="160" spans="2:10" x14ac:dyDescent="0.2">
      <c r="B160" s="183"/>
      <c r="C160" s="560"/>
      <c r="D160" s="566"/>
      <c r="E160" s="557"/>
      <c r="F160" s="121"/>
      <c r="G160" s="121"/>
      <c r="H160" s="121"/>
      <c r="I160" s="47"/>
      <c r="J160" s="47"/>
    </row>
    <row r="161" spans="2:10" x14ac:dyDescent="0.2">
      <c r="B161" s="183"/>
      <c r="C161" s="560"/>
      <c r="D161" s="566"/>
      <c r="E161" s="557"/>
      <c r="F161" s="121"/>
      <c r="G161" s="121"/>
      <c r="H161" s="121"/>
      <c r="I161" s="47"/>
      <c r="J161" s="47"/>
    </row>
    <row r="162" spans="2:10" x14ac:dyDescent="0.2">
      <c r="B162" s="183"/>
      <c r="C162" s="560"/>
      <c r="D162" s="566"/>
      <c r="E162" s="557"/>
      <c r="F162" s="121"/>
      <c r="G162" s="121"/>
      <c r="H162" s="121"/>
      <c r="I162" s="47"/>
      <c r="J162" s="47"/>
    </row>
    <row r="163" spans="2:10" x14ac:dyDescent="0.2">
      <c r="B163" s="183"/>
      <c r="C163" s="560"/>
      <c r="D163" s="566"/>
      <c r="E163" s="557"/>
      <c r="F163" s="121"/>
      <c r="G163" s="121"/>
      <c r="H163" s="121"/>
      <c r="I163" s="47"/>
      <c r="J163" s="47"/>
    </row>
    <row r="164" spans="2:10" x14ac:dyDescent="0.2">
      <c r="B164" s="183"/>
      <c r="C164" s="560"/>
      <c r="D164" s="566"/>
      <c r="E164" s="557"/>
      <c r="F164" s="121"/>
      <c r="G164" s="121"/>
      <c r="H164" s="121"/>
      <c r="I164" s="47"/>
      <c r="J164" s="47"/>
    </row>
    <row r="165" spans="2:10" x14ac:dyDescent="0.2">
      <c r="B165" s="183"/>
      <c r="C165" s="560"/>
      <c r="D165" s="566"/>
      <c r="E165" s="557"/>
      <c r="F165" s="121"/>
      <c r="G165" s="121"/>
      <c r="H165" s="121"/>
      <c r="I165" s="47"/>
      <c r="J165" s="47"/>
    </row>
    <row r="166" spans="2:10" x14ac:dyDescent="0.2">
      <c r="B166" s="183"/>
      <c r="C166" s="560"/>
      <c r="D166" s="566"/>
      <c r="E166" s="557"/>
      <c r="F166" s="121"/>
      <c r="G166" s="121"/>
      <c r="H166" s="121"/>
      <c r="I166" s="47"/>
      <c r="J166" s="47"/>
    </row>
    <row r="167" spans="2:10" x14ac:dyDescent="0.2">
      <c r="B167" s="183"/>
      <c r="C167" s="560"/>
      <c r="D167" s="566"/>
      <c r="E167" s="557"/>
      <c r="F167" s="121"/>
      <c r="G167" s="121"/>
      <c r="H167" s="121"/>
      <c r="I167" s="47"/>
      <c r="J167" s="47"/>
    </row>
    <row r="168" spans="2:10" x14ac:dyDescent="0.2">
      <c r="B168" s="183"/>
      <c r="C168" s="560"/>
      <c r="D168" s="566"/>
      <c r="E168" s="557"/>
      <c r="F168" s="121"/>
      <c r="G168" s="121"/>
      <c r="H168" s="121"/>
      <c r="I168" s="47"/>
      <c r="J168" s="47"/>
    </row>
    <row r="169" spans="2:10" x14ac:dyDescent="0.2">
      <c r="B169" s="183"/>
      <c r="C169" s="560"/>
      <c r="D169" s="566"/>
      <c r="E169" s="557"/>
      <c r="F169" s="121"/>
      <c r="G169" s="121"/>
      <c r="H169" s="121"/>
      <c r="I169" s="47"/>
      <c r="J169" s="47"/>
    </row>
    <row r="170" spans="2:10" x14ac:dyDescent="0.2">
      <c r="B170" s="183"/>
      <c r="C170" s="560"/>
      <c r="D170" s="566"/>
      <c r="E170" s="557"/>
      <c r="F170" s="121"/>
      <c r="G170" s="121"/>
      <c r="H170" s="121"/>
      <c r="I170" s="47"/>
      <c r="J170" s="47"/>
    </row>
    <row r="171" spans="2:10" x14ac:dyDescent="0.2">
      <c r="B171" s="183"/>
      <c r="C171" s="560"/>
      <c r="D171" s="566"/>
      <c r="E171" s="557"/>
      <c r="F171" s="121"/>
      <c r="G171" s="121"/>
      <c r="H171" s="121"/>
      <c r="I171" s="47"/>
      <c r="J171" s="47"/>
    </row>
    <row r="172" spans="2:10" x14ac:dyDescent="0.2">
      <c r="B172" s="183"/>
      <c r="C172" s="560"/>
      <c r="D172" s="566"/>
      <c r="E172" s="557"/>
      <c r="F172" s="121"/>
      <c r="G172" s="121"/>
      <c r="H172" s="121"/>
      <c r="I172" s="47"/>
      <c r="J172" s="47"/>
    </row>
    <row r="173" spans="2:10" x14ac:dyDescent="0.2">
      <c r="B173" s="183"/>
      <c r="C173" s="560"/>
      <c r="D173" s="566"/>
      <c r="E173" s="557"/>
      <c r="F173" s="121"/>
      <c r="G173" s="121"/>
      <c r="H173" s="121"/>
      <c r="I173" s="47"/>
      <c r="J173" s="47"/>
    </row>
    <row r="174" spans="2:10" x14ac:dyDescent="0.2">
      <c r="B174" s="183"/>
      <c r="C174" s="560"/>
      <c r="D174" s="566"/>
      <c r="E174" s="557"/>
      <c r="F174" s="121"/>
      <c r="G174" s="121"/>
      <c r="H174" s="121"/>
      <c r="I174" s="47"/>
      <c r="J174" s="47"/>
    </row>
    <row r="175" spans="2:10" x14ac:dyDescent="0.2">
      <c r="B175" s="183"/>
      <c r="C175" s="560"/>
      <c r="D175" s="566"/>
      <c r="E175" s="557"/>
      <c r="F175" s="121"/>
      <c r="G175" s="121"/>
      <c r="H175" s="121"/>
      <c r="I175" s="47"/>
      <c r="J175" s="47"/>
    </row>
    <row r="176" spans="2:10" x14ac:dyDescent="0.2">
      <c r="B176" s="564"/>
      <c r="C176" s="561"/>
      <c r="D176" s="567"/>
      <c r="E176" s="557"/>
      <c r="F176" s="121"/>
      <c r="G176" s="121"/>
      <c r="H176" s="121"/>
      <c r="I176" s="47"/>
      <c r="J176" s="47"/>
    </row>
    <row r="177" spans="2:13" x14ac:dyDescent="0.2">
      <c r="B177" s="905" t="s">
        <v>881</v>
      </c>
      <c r="C177" s="906"/>
      <c r="D177" s="907"/>
      <c r="E177" s="544">
        <f>SUM(E127:E176)</f>
        <v>0</v>
      </c>
      <c r="F177" s="199">
        <f>SUM(F127:F176)</f>
        <v>0</v>
      </c>
      <c r="G177" s="200">
        <f>SUM(G127:G176)</f>
        <v>0</v>
      </c>
      <c r="H177" s="341">
        <f>SUM(H127:H176)</f>
        <v>0</v>
      </c>
      <c r="I177" s="70"/>
      <c r="J177" s="70"/>
    </row>
    <row r="180" spans="2:13" ht="16" x14ac:dyDescent="0.2">
      <c r="B180" s="133"/>
      <c r="C180" s="915" t="s">
        <v>1102</v>
      </c>
      <c r="D180" s="915"/>
      <c r="E180" s="915"/>
      <c r="F180" s="915"/>
      <c r="G180" s="915"/>
      <c r="H180" s="915"/>
      <c r="I180" s="915"/>
      <c r="J180" s="915"/>
      <c r="K180" s="915"/>
      <c r="L180" s="915"/>
      <c r="M180" s="915"/>
    </row>
    <row r="181" spans="2:13" ht="23.25" customHeight="1" x14ac:dyDescent="0.2">
      <c r="B181" s="916" t="s">
        <v>520</v>
      </c>
      <c r="C181" s="917"/>
      <c r="D181" s="918"/>
      <c r="E181" s="144" t="s">
        <v>906</v>
      </c>
      <c r="F181" s="916" t="s">
        <v>520</v>
      </c>
      <c r="G181" s="917"/>
      <c r="H181" s="918"/>
      <c r="I181" s="144" t="s">
        <v>906</v>
      </c>
      <c r="J181" s="916" t="s">
        <v>520</v>
      </c>
      <c r="K181" s="917"/>
      <c r="L181" s="918"/>
      <c r="M181" s="144" t="s">
        <v>906</v>
      </c>
    </row>
    <row r="182" spans="2:13" x14ac:dyDescent="0.2">
      <c r="B182" s="878"/>
      <c r="C182" s="911"/>
      <c r="D182" s="879"/>
      <c r="E182" s="145"/>
      <c r="F182" s="878"/>
      <c r="G182" s="911"/>
      <c r="H182" s="879"/>
      <c r="I182" s="145"/>
      <c r="J182" s="878"/>
      <c r="K182" s="911"/>
      <c r="L182" s="879"/>
      <c r="M182" s="145"/>
    </row>
    <row r="183" spans="2:13" x14ac:dyDescent="0.2">
      <c r="B183" s="876"/>
      <c r="C183" s="910"/>
      <c r="D183" s="877"/>
      <c r="E183" s="146"/>
      <c r="F183" s="876"/>
      <c r="G183" s="910"/>
      <c r="H183" s="877"/>
      <c r="I183" s="146"/>
      <c r="J183" s="876"/>
      <c r="K183" s="910"/>
      <c r="L183" s="877"/>
      <c r="M183" s="146"/>
    </row>
    <row r="184" spans="2:13" x14ac:dyDescent="0.2">
      <c r="B184" s="876"/>
      <c r="C184" s="910"/>
      <c r="D184" s="877"/>
      <c r="E184" s="146"/>
      <c r="F184" s="876"/>
      <c r="G184" s="910"/>
      <c r="H184" s="877"/>
      <c r="I184" s="146"/>
      <c r="J184" s="876"/>
      <c r="K184" s="910"/>
      <c r="L184" s="877"/>
      <c r="M184" s="146"/>
    </row>
    <row r="185" spans="2:13" x14ac:dyDescent="0.2">
      <c r="B185" s="876"/>
      <c r="C185" s="910"/>
      <c r="D185" s="877"/>
      <c r="E185" s="146"/>
      <c r="F185" s="876"/>
      <c r="G185" s="910"/>
      <c r="H185" s="877"/>
      <c r="I185" s="146"/>
      <c r="J185" s="876"/>
      <c r="K185" s="910"/>
      <c r="L185" s="877"/>
      <c r="M185" s="146"/>
    </row>
    <row r="186" spans="2:13" x14ac:dyDescent="0.2">
      <c r="B186" s="876"/>
      <c r="C186" s="910"/>
      <c r="D186" s="877"/>
      <c r="E186" s="146"/>
      <c r="F186" s="876"/>
      <c r="G186" s="910"/>
      <c r="H186" s="877"/>
      <c r="I186" s="146"/>
      <c r="J186" s="876"/>
      <c r="K186" s="910"/>
      <c r="L186" s="877"/>
      <c r="M186" s="146"/>
    </row>
    <row r="187" spans="2:13" x14ac:dyDescent="0.2">
      <c r="B187" s="876"/>
      <c r="C187" s="910"/>
      <c r="D187" s="877"/>
      <c r="E187" s="146"/>
      <c r="F187" s="876"/>
      <c r="G187" s="910"/>
      <c r="H187" s="877"/>
      <c r="I187" s="146"/>
      <c r="J187" s="876"/>
      <c r="K187" s="910"/>
      <c r="L187" s="877"/>
      <c r="M187" s="146"/>
    </row>
    <row r="188" spans="2:13" x14ac:dyDescent="0.2">
      <c r="B188" s="876"/>
      <c r="C188" s="910"/>
      <c r="D188" s="877"/>
      <c r="E188" s="146"/>
      <c r="F188" s="876"/>
      <c r="G188" s="910"/>
      <c r="H188" s="877"/>
      <c r="I188" s="146"/>
      <c r="J188" s="876"/>
      <c r="K188" s="910"/>
      <c r="L188" s="877"/>
      <c r="M188" s="146"/>
    </row>
    <row r="189" spans="2:13" x14ac:dyDescent="0.2">
      <c r="B189" s="876"/>
      <c r="C189" s="910"/>
      <c r="D189" s="877"/>
      <c r="E189" s="146"/>
      <c r="F189" s="876"/>
      <c r="G189" s="910"/>
      <c r="H189" s="877"/>
      <c r="I189" s="146"/>
      <c r="J189" s="876"/>
      <c r="K189" s="910"/>
      <c r="L189" s="877"/>
      <c r="M189" s="146"/>
    </row>
    <row r="190" spans="2:13" x14ac:dyDescent="0.2">
      <c r="B190" s="876"/>
      <c r="C190" s="910"/>
      <c r="D190" s="877"/>
      <c r="E190" s="146"/>
      <c r="F190" s="876"/>
      <c r="G190" s="910"/>
      <c r="H190" s="877"/>
      <c r="I190" s="146"/>
      <c r="J190" s="876"/>
      <c r="K190" s="910"/>
      <c r="L190" s="877"/>
      <c r="M190" s="146"/>
    </row>
    <row r="191" spans="2:13" x14ac:dyDescent="0.2">
      <c r="B191" s="876"/>
      <c r="C191" s="910"/>
      <c r="D191" s="877"/>
      <c r="E191" s="146"/>
      <c r="F191" s="876"/>
      <c r="G191" s="910"/>
      <c r="H191" s="877"/>
      <c r="I191" s="146"/>
      <c r="J191" s="876"/>
      <c r="K191" s="910"/>
      <c r="L191" s="877"/>
      <c r="M191" s="146"/>
    </row>
    <row r="192" spans="2:13" x14ac:dyDescent="0.2">
      <c r="B192" s="876"/>
      <c r="C192" s="910"/>
      <c r="D192" s="877"/>
      <c r="E192" s="146"/>
      <c r="F192" s="876"/>
      <c r="G192" s="910"/>
      <c r="H192" s="877"/>
      <c r="I192" s="146"/>
      <c r="J192" s="876"/>
      <c r="K192" s="910"/>
      <c r="L192" s="877"/>
      <c r="M192" s="146"/>
    </row>
    <row r="193" spans="2:13" x14ac:dyDescent="0.2">
      <c r="B193" s="876"/>
      <c r="C193" s="910"/>
      <c r="D193" s="877"/>
      <c r="E193" s="146"/>
      <c r="F193" s="876"/>
      <c r="G193" s="910"/>
      <c r="H193" s="877"/>
      <c r="I193" s="146"/>
      <c r="J193" s="876"/>
      <c r="K193" s="910"/>
      <c r="L193" s="877"/>
      <c r="M193" s="146"/>
    </row>
    <row r="194" spans="2:13" x14ac:dyDescent="0.2">
      <c r="B194" s="876"/>
      <c r="C194" s="910"/>
      <c r="D194" s="877"/>
      <c r="E194" s="104"/>
      <c r="F194" s="876"/>
      <c r="G194" s="910"/>
      <c r="H194" s="877"/>
      <c r="I194" s="104"/>
      <c r="J194" s="876"/>
      <c r="K194" s="910"/>
      <c r="L194" s="877"/>
      <c r="M194" s="104"/>
    </row>
    <row r="195" spans="2:13" x14ac:dyDescent="0.2">
      <c r="B195" s="876"/>
      <c r="C195" s="910"/>
      <c r="D195" s="877"/>
      <c r="E195" s="104"/>
      <c r="F195" s="876"/>
      <c r="G195" s="910"/>
      <c r="H195" s="877"/>
      <c r="I195" s="104"/>
      <c r="J195" s="876"/>
      <c r="K195" s="910"/>
      <c r="L195" s="877"/>
      <c r="M195" s="104"/>
    </row>
    <row r="196" spans="2:13" x14ac:dyDescent="0.2">
      <c r="B196" s="876"/>
      <c r="C196" s="910"/>
      <c r="D196" s="877"/>
      <c r="E196" s="104"/>
      <c r="F196" s="876"/>
      <c r="G196" s="910"/>
      <c r="H196" s="877"/>
      <c r="I196" s="104"/>
      <c r="J196" s="876"/>
      <c r="K196" s="910"/>
      <c r="L196" s="877"/>
      <c r="M196" s="104"/>
    </row>
    <row r="197" spans="2:13" x14ac:dyDescent="0.2">
      <c r="B197" s="876"/>
      <c r="C197" s="910"/>
      <c r="D197" s="877"/>
      <c r="E197" s="104"/>
      <c r="F197" s="876"/>
      <c r="G197" s="910"/>
      <c r="H197" s="877"/>
      <c r="I197" s="104"/>
      <c r="J197" s="876"/>
      <c r="K197" s="910"/>
      <c r="L197" s="877"/>
      <c r="M197" s="104"/>
    </row>
    <row r="198" spans="2:13" x14ac:dyDescent="0.2">
      <c r="B198" s="876"/>
      <c r="C198" s="910"/>
      <c r="D198" s="877"/>
      <c r="E198" s="104"/>
      <c r="F198" s="876"/>
      <c r="G198" s="910"/>
      <c r="H198" s="877"/>
      <c r="I198" s="104"/>
      <c r="J198" s="876"/>
      <c r="K198" s="910"/>
      <c r="L198" s="877"/>
      <c r="M198" s="104"/>
    </row>
    <row r="199" spans="2:13" x14ac:dyDescent="0.2">
      <c r="B199" s="876"/>
      <c r="C199" s="910"/>
      <c r="D199" s="877"/>
      <c r="E199" s="104"/>
      <c r="F199" s="876"/>
      <c r="G199" s="910"/>
      <c r="H199" s="877"/>
      <c r="I199" s="104"/>
      <c r="J199" s="876"/>
      <c r="K199" s="910"/>
      <c r="L199" s="877"/>
      <c r="M199" s="104"/>
    </row>
    <row r="200" spans="2:13" x14ac:dyDescent="0.2">
      <c r="B200" s="876"/>
      <c r="C200" s="910"/>
      <c r="D200" s="877"/>
      <c r="E200" s="104"/>
      <c r="F200" s="876"/>
      <c r="G200" s="910"/>
      <c r="H200" s="877"/>
      <c r="I200" s="104"/>
      <c r="J200" s="876"/>
      <c r="K200" s="910"/>
      <c r="L200" s="877"/>
      <c r="M200" s="104"/>
    </row>
    <row r="201" spans="2:13" x14ac:dyDescent="0.2">
      <c r="B201" s="876"/>
      <c r="C201" s="910"/>
      <c r="D201" s="877"/>
      <c r="E201" s="104"/>
      <c r="F201" s="876"/>
      <c r="G201" s="910"/>
      <c r="H201" s="877"/>
      <c r="I201" s="104"/>
      <c r="J201" s="876"/>
      <c r="K201" s="910"/>
      <c r="L201" s="877"/>
      <c r="M201" s="104"/>
    </row>
    <row r="202" spans="2:13" x14ac:dyDescent="0.2">
      <c r="B202" s="901"/>
      <c r="C202" s="902"/>
      <c r="D202" s="903"/>
      <c r="E202" s="147"/>
      <c r="F202" s="904"/>
      <c r="G202" s="902"/>
      <c r="H202" s="903"/>
      <c r="I202" s="147"/>
      <c r="J202" s="901"/>
      <c r="K202" s="902"/>
      <c r="L202" s="903"/>
      <c r="M202" s="147"/>
    </row>
    <row r="203" spans="2:13" x14ac:dyDescent="0.2">
      <c r="B203" s="905" t="s">
        <v>881</v>
      </c>
      <c r="C203" s="906"/>
      <c r="D203" s="907"/>
      <c r="E203" s="335">
        <f>SUM(E182:E202,I182:I202,M182:M202)</f>
        <v>0</v>
      </c>
      <c r="F203" s="140"/>
    </row>
    <row r="206" spans="2:13" ht="16" x14ac:dyDescent="0.2">
      <c r="B206" s="133"/>
      <c r="C206" s="880" t="s">
        <v>907</v>
      </c>
      <c r="D206" s="880"/>
      <c r="E206" s="880"/>
      <c r="F206" s="880"/>
      <c r="G206" s="880"/>
    </row>
    <row r="207" spans="2:13" x14ac:dyDescent="0.2">
      <c r="B207" s="908" t="s">
        <v>874</v>
      </c>
      <c r="C207" s="909"/>
      <c r="D207" s="548" t="s">
        <v>1093</v>
      </c>
      <c r="E207" s="131" t="s">
        <v>1094</v>
      </c>
      <c r="F207" s="548" t="s">
        <v>1095</v>
      </c>
      <c r="G207" s="131" t="s">
        <v>1096</v>
      </c>
    </row>
    <row r="208" spans="2:13" x14ac:dyDescent="0.2">
      <c r="B208" s="891" t="s">
        <v>433</v>
      </c>
      <c r="C208" s="892"/>
      <c r="D208" s="122"/>
      <c r="E208" s="123"/>
      <c r="F208" s="122"/>
      <c r="G208" s="342">
        <f>SUM(D208:F208)</f>
        <v>0</v>
      </c>
    </row>
    <row r="209" spans="2:7" ht="7.5" hidden="1" customHeight="1" x14ac:dyDescent="0.2">
      <c r="B209" s="893"/>
      <c r="C209" s="894"/>
      <c r="D209" s="164"/>
      <c r="E209" s="165"/>
      <c r="F209" s="164"/>
      <c r="G209" s="343"/>
    </row>
    <row r="210" spans="2:7" x14ac:dyDescent="0.2">
      <c r="B210" s="895" t="s">
        <v>434</v>
      </c>
      <c r="C210" s="896"/>
      <c r="D210" s="120"/>
      <c r="E210" s="120"/>
      <c r="F210" s="120"/>
      <c r="G210" s="327">
        <f>SUM(D210:F210)</f>
        <v>0</v>
      </c>
    </row>
    <row r="211" spans="2:7" x14ac:dyDescent="0.2">
      <c r="B211" s="895" t="s">
        <v>522</v>
      </c>
      <c r="C211" s="896"/>
      <c r="D211" s="120"/>
      <c r="E211" s="120"/>
      <c r="F211" s="120"/>
      <c r="G211" s="327">
        <f>SUM(D211:F211)</f>
        <v>0</v>
      </c>
    </row>
    <row r="212" spans="2:7" ht="6" hidden="1" customHeight="1" x14ac:dyDescent="0.2">
      <c r="B212" s="897"/>
      <c r="C212" s="898"/>
      <c r="D212" s="124"/>
      <c r="E212" s="124"/>
      <c r="F212" s="124"/>
      <c r="G212" s="344"/>
    </row>
    <row r="213" spans="2:7" x14ac:dyDescent="0.2">
      <c r="B213" s="899" t="s">
        <v>881</v>
      </c>
      <c r="C213" s="900"/>
      <c r="D213" s="330">
        <f>D210</f>
        <v>0</v>
      </c>
      <c r="E213" s="330">
        <f>E210</f>
        <v>0</v>
      </c>
      <c r="F213" s="330">
        <f>F210</f>
        <v>0</v>
      </c>
      <c r="G213" s="330">
        <f>G210</f>
        <v>0</v>
      </c>
    </row>
    <row r="216" spans="2:7" ht="16" x14ac:dyDescent="0.2">
      <c r="B216" s="133"/>
      <c r="C216" s="880" t="s">
        <v>908</v>
      </c>
      <c r="D216" s="880"/>
      <c r="E216" s="880"/>
      <c r="F216" s="880"/>
      <c r="G216" s="31"/>
    </row>
    <row r="217" spans="2:7" x14ac:dyDescent="0.2">
      <c r="B217" s="545" t="s">
        <v>461</v>
      </c>
      <c r="C217" s="548" t="s">
        <v>137</v>
      </c>
      <c r="D217" s="548" t="s">
        <v>462</v>
      </c>
      <c r="E217" s="548" t="s">
        <v>570</v>
      </c>
      <c r="F217" s="548" t="s">
        <v>486</v>
      </c>
    </row>
    <row r="218" spans="2:7" x14ac:dyDescent="0.2">
      <c r="B218" s="71" t="s">
        <v>249</v>
      </c>
      <c r="C218" s="177" t="s">
        <v>251</v>
      </c>
      <c r="D218" s="319">
        <f>D219+D220</f>
        <v>0</v>
      </c>
      <c r="E218" s="319">
        <f>E219+E220</f>
        <v>0</v>
      </c>
      <c r="F218" s="319">
        <f>D218-E218</f>
        <v>0</v>
      </c>
    </row>
    <row r="219" spans="2:7" x14ac:dyDescent="0.2">
      <c r="B219" s="39" t="s">
        <v>18</v>
      </c>
      <c r="C219" s="178" t="s">
        <v>19</v>
      </c>
      <c r="D219" s="106"/>
      <c r="E219" s="106"/>
      <c r="F219" s="319">
        <f t="shared" ref="F219:F241" si="3">D219-E219</f>
        <v>0</v>
      </c>
    </row>
    <row r="220" spans="2:7" x14ac:dyDescent="0.2">
      <c r="B220" s="39" t="s">
        <v>20</v>
      </c>
      <c r="C220" s="178" t="s">
        <v>21</v>
      </c>
      <c r="D220" s="106"/>
      <c r="E220" s="106"/>
      <c r="F220" s="319">
        <f t="shared" si="3"/>
        <v>0</v>
      </c>
    </row>
    <row r="221" spans="2:7" x14ac:dyDescent="0.2">
      <c r="B221" s="36" t="s">
        <v>52</v>
      </c>
      <c r="C221" s="177" t="s">
        <v>467</v>
      </c>
      <c r="D221" s="106"/>
      <c r="E221" s="106"/>
      <c r="F221" s="319">
        <f t="shared" si="3"/>
        <v>0</v>
      </c>
    </row>
    <row r="222" spans="2:7" x14ac:dyDescent="0.2">
      <c r="B222" s="36" t="s">
        <v>54</v>
      </c>
      <c r="C222" s="177" t="s">
        <v>468</v>
      </c>
      <c r="D222" s="319">
        <f>SUM(D223:D224)</f>
        <v>0</v>
      </c>
      <c r="E222" s="319">
        <f>SUM(E223:E224)</f>
        <v>0</v>
      </c>
      <c r="F222" s="319">
        <f t="shared" si="3"/>
        <v>0</v>
      </c>
    </row>
    <row r="223" spans="2:7" x14ac:dyDescent="0.2">
      <c r="B223" s="39" t="s">
        <v>93</v>
      </c>
      <c r="C223" s="178" t="s">
        <v>253</v>
      </c>
      <c r="D223" s="106"/>
      <c r="E223" s="106"/>
      <c r="F223" s="320">
        <f t="shared" si="3"/>
        <v>0</v>
      </c>
    </row>
    <row r="224" spans="2:7" x14ac:dyDescent="0.2">
      <c r="B224" s="39" t="s">
        <v>250</v>
      </c>
      <c r="C224" s="178" t="s">
        <v>252</v>
      </c>
      <c r="D224" s="106"/>
      <c r="E224" s="106"/>
      <c r="F224" s="320">
        <f t="shared" si="3"/>
        <v>0</v>
      </c>
    </row>
    <row r="225" spans="2:6" x14ac:dyDescent="0.2">
      <c r="B225" s="36" t="s">
        <v>56</v>
      </c>
      <c r="C225" s="177" t="s">
        <v>469</v>
      </c>
      <c r="D225" s="319">
        <f>SUM(D226:D231)</f>
        <v>0</v>
      </c>
      <c r="E225" s="319">
        <f>SUM(E226:E231)</f>
        <v>0</v>
      </c>
      <c r="F225" s="319">
        <f t="shared" si="3"/>
        <v>0</v>
      </c>
    </row>
    <row r="226" spans="2:6" x14ac:dyDescent="0.2">
      <c r="B226" s="39" t="s">
        <v>94</v>
      </c>
      <c r="C226" s="178" t="s">
        <v>253</v>
      </c>
      <c r="D226" s="105"/>
      <c r="E226" s="105"/>
      <c r="F226" s="320">
        <f t="shared" si="3"/>
        <v>0</v>
      </c>
    </row>
    <row r="227" spans="2:6" x14ac:dyDescent="0.2">
      <c r="B227" s="39" t="s">
        <v>463</v>
      </c>
      <c r="C227" s="178" t="s">
        <v>470</v>
      </c>
      <c r="D227" s="105"/>
      <c r="E227" s="105"/>
      <c r="F227" s="320">
        <f t="shared" si="3"/>
        <v>0</v>
      </c>
    </row>
    <row r="228" spans="2:6" x14ac:dyDescent="0.2">
      <c r="B228" s="39" t="s">
        <v>464</v>
      </c>
      <c r="C228" s="178" t="s">
        <v>471</v>
      </c>
      <c r="D228" s="105"/>
      <c r="E228" s="105"/>
      <c r="F228" s="320">
        <f t="shared" si="3"/>
        <v>0</v>
      </c>
    </row>
    <row r="229" spans="2:6" x14ac:dyDescent="0.2">
      <c r="B229" s="39" t="s">
        <v>465</v>
      </c>
      <c r="C229" s="178" t="s">
        <v>472</v>
      </c>
      <c r="D229" s="105"/>
      <c r="E229" s="105"/>
      <c r="F229" s="320">
        <f t="shared" si="3"/>
        <v>0</v>
      </c>
    </row>
    <row r="230" spans="2:6" x14ac:dyDescent="0.2">
      <c r="B230" s="39" t="s">
        <v>466</v>
      </c>
      <c r="C230" s="178" t="s">
        <v>473</v>
      </c>
      <c r="D230" s="105"/>
      <c r="E230" s="105"/>
      <c r="F230" s="320">
        <f t="shared" si="3"/>
        <v>0</v>
      </c>
    </row>
    <row r="231" spans="2:6" x14ac:dyDescent="0.2">
      <c r="B231" s="39" t="s">
        <v>267</v>
      </c>
      <c r="C231" s="178" t="s">
        <v>252</v>
      </c>
      <c r="D231" s="105"/>
      <c r="E231" s="105"/>
      <c r="F231" s="320">
        <f t="shared" si="3"/>
        <v>0</v>
      </c>
    </row>
    <row r="232" spans="2:6" x14ac:dyDescent="0.2">
      <c r="B232" s="36" t="s">
        <v>58</v>
      </c>
      <c r="C232" s="177" t="s">
        <v>523</v>
      </c>
      <c r="D232" s="319">
        <f>SUM(D233:D240)</f>
        <v>0</v>
      </c>
      <c r="E232" s="319">
        <f>SUM(E233:E240)</f>
        <v>0</v>
      </c>
      <c r="F232" s="319">
        <f t="shared" si="3"/>
        <v>0</v>
      </c>
    </row>
    <row r="233" spans="2:6" x14ac:dyDescent="0.2">
      <c r="B233" s="39" t="s">
        <v>95</v>
      </c>
      <c r="C233" s="178" t="s">
        <v>253</v>
      </c>
      <c r="D233" s="105"/>
      <c r="E233" s="105"/>
      <c r="F233" s="320">
        <f t="shared" si="3"/>
        <v>0</v>
      </c>
    </row>
    <row r="234" spans="2:6" x14ac:dyDescent="0.2">
      <c r="B234" s="39" t="s">
        <v>524</v>
      </c>
      <c r="C234" s="178" t="s">
        <v>470</v>
      </c>
      <c r="D234" s="105"/>
      <c r="E234" s="105"/>
      <c r="F234" s="320">
        <f t="shared" si="3"/>
        <v>0</v>
      </c>
    </row>
    <row r="235" spans="2:6" x14ac:dyDescent="0.2">
      <c r="B235" s="39" t="s">
        <v>525</v>
      </c>
      <c r="C235" s="178" t="s">
        <v>471</v>
      </c>
      <c r="D235" s="105"/>
      <c r="E235" s="105"/>
      <c r="F235" s="320">
        <f t="shared" si="3"/>
        <v>0</v>
      </c>
    </row>
    <row r="236" spans="2:6" x14ac:dyDescent="0.2">
      <c r="B236" s="39" t="s">
        <v>526</v>
      </c>
      <c r="C236" s="178" t="s">
        <v>473</v>
      </c>
      <c r="D236" s="105"/>
      <c r="E236" s="105"/>
      <c r="F236" s="320">
        <f t="shared" si="3"/>
        <v>0</v>
      </c>
    </row>
    <row r="237" spans="2:6" x14ac:dyDescent="0.2">
      <c r="B237" s="39" t="s">
        <v>527</v>
      </c>
      <c r="C237" s="178" t="s">
        <v>252</v>
      </c>
      <c r="D237" s="105"/>
      <c r="E237" s="105"/>
      <c r="F237" s="320">
        <f t="shared" si="3"/>
        <v>0</v>
      </c>
    </row>
    <row r="238" spans="2:6" x14ac:dyDescent="0.2">
      <c r="B238" s="39"/>
      <c r="C238" s="178" t="s">
        <v>528</v>
      </c>
      <c r="D238" s="105"/>
      <c r="E238" s="105"/>
      <c r="F238" s="320">
        <f t="shared" si="3"/>
        <v>0</v>
      </c>
    </row>
    <row r="239" spans="2:6" x14ac:dyDescent="0.2">
      <c r="B239" s="39" t="s">
        <v>96</v>
      </c>
      <c r="C239" s="178" t="s">
        <v>253</v>
      </c>
      <c r="D239" s="105"/>
      <c r="E239" s="105"/>
      <c r="F239" s="320">
        <f t="shared" si="3"/>
        <v>0</v>
      </c>
    </row>
    <row r="240" spans="2:6" x14ac:dyDescent="0.2">
      <c r="B240" s="72" t="s">
        <v>529</v>
      </c>
      <c r="C240" s="181" t="s">
        <v>252</v>
      </c>
      <c r="D240" s="105"/>
      <c r="E240" s="105"/>
      <c r="F240" s="320">
        <f t="shared" si="3"/>
        <v>0</v>
      </c>
    </row>
    <row r="241" spans="2:6" x14ac:dyDescent="0.2">
      <c r="D241" s="345">
        <f>D218+D222+D225+D232</f>
        <v>0</v>
      </c>
      <c r="E241" s="345">
        <f>E218+E222+E225+E232</f>
        <v>0</v>
      </c>
      <c r="F241" s="345">
        <f t="shared" si="3"/>
        <v>0</v>
      </c>
    </row>
    <row r="245" spans="2:6" ht="16" x14ac:dyDescent="0.2">
      <c r="B245" s="133"/>
      <c r="C245" s="880" t="s">
        <v>909</v>
      </c>
      <c r="D245" s="880"/>
      <c r="E245" s="880"/>
      <c r="F245" s="31"/>
    </row>
    <row r="246" spans="2:6" x14ac:dyDescent="0.2">
      <c r="B246" s="545" t="s">
        <v>461</v>
      </c>
      <c r="C246" s="548" t="s">
        <v>137</v>
      </c>
      <c r="D246" s="73" t="s">
        <v>419</v>
      </c>
      <c r="E246" s="74" t="s">
        <v>420</v>
      </c>
      <c r="F246" s="46"/>
    </row>
    <row r="247" spans="2:6" x14ac:dyDescent="0.2">
      <c r="B247" s="75"/>
      <c r="C247" s="190" t="s">
        <v>421</v>
      </c>
      <c r="D247" s="76"/>
      <c r="E247" s="76"/>
      <c r="F247" s="67"/>
    </row>
    <row r="248" spans="2:6" x14ac:dyDescent="0.2">
      <c r="B248" s="77" t="s">
        <v>87</v>
      </c>
      <c r="C248" s="191" t="s">
        <v>422</v>
      </c>
      <c r="D248" s="125"/>
      <c r="E248" s="125"/>
      <c r="F248" s="47"/>
    </row>
    <row r="249" spans="2:6" x14ac:dyDescent="0.2">
      <c r="B249" s="39" t="s">
        <v>84</v>
      </c>
      <c r="C249" s="178" t="s">
        <v>423</v>
      </c>
      <c r="D249" s="125"/>
      <c r="E249" s="105"/>
      <c r="F249" s="47"/>
    </row>
    <row r="250" spans="2:6" x14ac:dyDescent="0.2">
      <c r="B250" s="78">
        <v>770</v>
      </c>
      <c r="C250" s="192" t="s">
        <v>424</v>
      </c>
      <c r="D250" s="126"/>
      <c r="E250" s="126"/>
      <c r="F250" s="67"/>
    </row>
    <row r="251" spans="2:6" x14ac:dyDescent="0.2">
      <c r="B251" s="79"/>
      <c r="C251" s="193" t="s">
        <v>425</v>
      </c>
      <c r="D251" s="80"/>
      <c r="E251" s="80"/>
      <c r="F251" s="47"/>
    </row>
    <row r="252" spans="2:6" x14ac:dyDescent="0.2">
      <c r="B252" s="71">
        <v>772</v>
      </c>
      <c r="C252" s="194" t="s">
        <v>138</v>
      </c>
      <c r="D252" s="127"/>
      <c r="E252" s="127"/>
      <c r="F252" s="67"/>
    </row>
    <row r="253" spans="2:6" x14ac:dyDescent="0.2">
      <c r="B253" s="39">
        <v>773</v>
      </c>
      <c r="C253" s="178" t="s">
        <v>530</v>
      </c>
      <c r="D253" s="105"/>
      <c r="E253" s="105"/>
      <c r="F253" s="47"/>
    </row>
    <row r="254" spans="2:6" x14ac:dyDescent="0.2">
      <c r="B254" s="39">
        <v>774</v>
      </c>
      <c r="C254" s="178" t="s">
        <v>158</v>
      </c>
      <c r="D254" s="105"/>
      <c r="E254" s="105"/>
      <c r="F254" s="47"/>
    </row>
    <row r="255" spans="2:6" x14ac:dyDescent="0.2">
      <c r="B255" s="39">
        <v>776</v>
      </c>
      <c r="C255" s="178" t="s">
        <v>426</v>
      </c>
      <c r="D255" s="105"/>
      <c r="E255" s="105"/>
      <c r="F255" s="47"/>
    </row>
    <row r="256" spans="2:6" x14ac:dyDescent="0.2">
      <c r="B256" s="72">
        <v>777</v>
      </c>
      <c r="C256" s="181" t="s">
        <v>427</v>
      </c>
      <c r="D256" s="128"/>
      <c r="E256" s="128"/>
      <c r="F256" s="47"/>
    </row>
    <row r="257" spans="2:11" x14ac:dyDescent="0.2">
      <c r="B257" s="79"/>
      <c r="C257" s="193" t="s">
        <v>428</v>
      </c>
      <c r="D257" s="80"/>
      <c r="E257" s="80"/>
      <c r="F257" s="47"/>
    </row>
    <row r="258" spans="2:11" x14ac:dyDescent="0.2">
      <c r="B258" s="77">
        <v>776</v>
      </c>
      <c r="C258" s="191" t="s">
        <v>429</v>
      </c>
      <c r="D258" s="125"/>
      <c r="E258" s="125"/>
      <c r="F258" s="56"/>
    </row>
    <row r="259" spans="2:11" x14ac:dyDescent="0.2">
      <c r="B259" s="36">
        <v>778</v>
      </c>
      <c r="C259" s="177" t="s">
        <v>430</v>
      </c>
      <c r="D259" s="129"/>
      <c r="E259" s="129"/>
      <c r="F259" s="141"/>
      <c r="G259" s="22"/>
    </row>
    <row r="260" spans="2:11" x14ac:dyDescent="0.2">
      <c r="B260" s="72">
        <v>779</v>
      </c>
      <c r="C260" s="181" t="s">
        <v>431</v>
      </c>
      <c r="D260" s="128"/>
      <c r="E260" s="128"/>
      <c r="F260" s="47"/>
    </row>
    <row r="263" spans="2:11" ht="16" x14ac:dyDescent="0.2">
      <c r="B263" s="133"/>
      <c r="C263" s="880" t="s">
        <v>910</v>
      </c>
      <c r="D263" s="880"/>
      <c r="E263" s="880"/>
      <c r="F263" s="880"/>
      <c r="G263" s="880"/>
      <c r="H263" s="880"/>
      <c r="I263" s="880"/>
      <c r="J263" s="880"/>
      <c r="K263" s="880"/>
    </row>
    <row r="264" spans="2:11" x14ac:dyDescent="0.2">
      <c r="B264" s="881" t="s">
        <v>531</v>
      </c>
      <c r="C264" s="882"/>
      <c r="D264" s="885" t="s">
        <v>532</v>
      </c>
      <c r="E264" s="887" t="s">
        <v>533</v>
      </c>
      <c r="F264" s="888"/>
      <c r="G264" s="887" t="s">
        <v>534</v>
      </c>
      <c r="H264" s="888"/>
      <c r="I264" s="889" t="s">
        <v>535</v>
      </c>
      <c r="J264" s="889" t="s">
        <v>1110</v>
      </c>
      <c r="K264" s="889" t="s">
        <v>536</v>
      </c>
    </row>
    <row r="265" spans="2:11" ht="19.5" customHeight="1" x14ac:dyDescent="0.2">
      <c r="B265" s="883"/>
      <c r="C265" s="884"/>
      <c r="D265" s="886"/>
      <c r="E265" s="155" t="s">
        <v>537</v>
      </c>
      <c r="F265" s="551" t="s">
        <v>538</v>
      </c>
      <c r="G265" s="144" t="s">
        <v>539</v>
      </c>
      <c r="H265" s="144" t="s">
        <v>540</v>
      </c>
      <c r="I265" s="890"/>
      <c r="J265" s="890"/>
      <c r="K265" s="890"/>
    </row>
    <row r="266" spans="2:11" x14ac:dyDescent="0.2">
      <c r="B266" s="878"/>
      <c r="C266" s="879"/>
      <c r="D266" s="151"/>
      <c r="E266" s="152"/>
      <c r="F266" s="150"/>
      <c r="G266" s="152"/>
      <c r="H266" s="152"/>
      <c r="I266" s="149"/>
      <c r="J266" s="149"/>
      <c r="K266" s="346">
        <f>J266-I266</f>
        <v>0</v>
      </c>
    </row>
    <row r="267" spans="2:11" x14ac:dyDescent="0.2">
      <c r="B267" s="876"/>
      <c r="C267" s="877"/>
      <c r="D267" s="151"/>
      <c r="E267" s="152"/>
      <c r="F267" s="150"/>
      <c r="G267" s="152"/>
      <c r="H267" s="152"/>
      <c r="I267" s="149"/>
      <c r="J267" s="149"/>
      <c r="K267" s="347">
        <f t="shared" ref="K267:K278" si="4">J267-I267</f>
        <v>0</v>
      </c>
    </row>
    <row r="268" spans="2:11" x14ac:dyDescent="0.2">
      <c r="B268" s="876"/>
      <c r="C268" s="877"/>
      <c r="D268" s="151"/>
      <c r="E268" s="152"/>
      <c r="F268" s="150"/>
      <c r="G268" s="152"/>
      <c r="H268" s="152"/>
      <c r="I268" s="149"/>
      <c r="J268" s="149"/>
      <c r="K268" s="346">
        <f t="shared" si="4"/>
        <v>0</v>
      </c>
    </row>
    <row r="269" spans="2:11" x14ac:dyDescent="0.2">
      <c r="B269" s="876"/>
      <c r="C269" s="877"/>
      <c r="D269" s="151"/>
      <c r="E269" s="152"/>
      <c r="F269" s="150"/>
      <c r="G269" s="152"/>
      <c r="H269" s="152"/>
      <c r="I269" s="149"/>
      <c r="J269" s="149"/>
      <c r="K269" s="346">
        <f t="shared" si="4"/>
        <v>0</v>
      </c>
    </row>
    <row r="270" spans="2:11" x14ac:dyDescent="0.2">
      <c r="B270" s="876"/>
      <c r="C270" s="877"/>
      <c r="D270" s="151"/>
      <c r="E270" s="152"/>
      <c r="F270" s="150"/>
      <c r="G270" s="152"/>
      <c r="H270" s="152"/>
      <c r="I270" s="149"/>
      <c r="J270" s="149"/>
      <c r="K270" s="346">
        <f t="shared" si="4"/>
        <v>0</v>
      </c>
    </row>
    <row r="271" spans="2:11" x14ac:dyDescent="0.2">
      <c r="B271" s="876"/>
      <c r="C271" s="877"/>
      <c r="D271" s="151"/>
      <c r="E271" s="152"/>
      <c r="F271" s="150"/>
      <c r="G271" s="152"/>
      <c r="H271" s="152"/>
      <c r="I271" s="149"/>
      <c r="J271" s="149"/>
      <c r="K271" s="346">
        <f t="shared" si="4"/>
        <v>0</v>
      </c>
    </row>
    <row r="272" spans="2:11" x14ac:dyDescent="0.2">
      <c r="B272" s="876"/>
      <c r="C272" s="877"/>
      <c r="D272" s="151"/>
      <c r="E272" s="152"/>
      <c r="F272" s="150"/>
      <c r="G272" s="152"/>
      <c r="H272" s="152"/>
      <c r="I272" s="149"/>
      <c r="J272" s="149"/>
      <c r="K272" s="346">
        <f t="shared" si="4"/>
        <v>0</v>
      </c>
    </row>
    <row r="273" spans="2:11" x14ac:dyDescent="0.2">
      <c r="B273" s="876"/>
      <c r="C273" s="877"/>
      <c r="D273" s="151"/>
      <c r="E273" s="152"/>
      <c r="F273" s="150"/>
      <c r="G273" s="152"/>
      <c r="H273" s="152"/>
      <c r="I273" s="149"/>
      <c r="J273" s="149"/>
      <c r="K273" s="346">
        <f t="shared" si="4"/>
        <v>0</v>
      </c>
    </row>
    <row r="274" spans="2:11" x14ac:dyDescent="0.2">
      <c r="B274" s="876"/>
      <c r="C274" s="877"/>
      <c r="D274" s="151"/>
      <c r="E274" s="152"/>
      <c r="F274" s="150"/>
      <c r="G274" s="152"/>
      <c r="H274" s="152"/>
      <c r="I274" s="149"/>
      <c r="J274" s="149"/>
      <c r="K274" s="346">
        <f t="shared" si="4"/>
        <v>0</v>
      </c>
    </row>
    <row r="275" spans="2:11" x14ac:dyDescent="0.2">
      <c r="B275" s="876"/>
      <c r="C275" s="877"/>
      <c r="D275" s="151"/>
      <c r="E275" s="152"/>
      <c r="F275" s="150"/>
      <c r="G275" s="152"/>
      <c r="H275" s="152"/>
      <c r="I275" s="149"/>
      <c r="J275" s="149"/>
      <c r="K275" s="346">
        <f t="shared" si="4"/>
        <v>0</v>
      </c>
    </row>
    <row r="276" spans="2:11" x14ac:dyDescent="0.2">
      <c r="B276" s="876"/>
      <c r="C276" s="877"/>
      <c r="D276" s="151"/>
      <c r="E276" s="152"/>
      <c r="F276" s="150"/>
      <c r="G276" s="152"/>
      <c r="H276" s="152"/>
      <c r="I276" s="149"/>
      <c r="J276" s="149"/>
      <c r="K276" s="346">
        <f t="shared" si="4"/>
        <v>0</v>
      </c>
    </row>
    <row r="277" spans="2:11" x14ac:dyDescent="0.2">
      <c r="B277" s="876"/>
      <c r="C277" s="877"/>
      <c r="D277" s="151"/>
      <c r="E277" s="152"/>
      <c r="F277" s="150"/>
      <c r="G277" s="152"/>
      <c r="H277" s="152"/>
      <c r="I277" s="149"/>
      <c r="J277" s="149"/>
      <c r="K277" s="346">
        <f t="shared" si="4"/>
        <v>0</v>
      </c>
    </row>
    <row r="278" spans="2:11" x14ac:dyDescent="0.2">
      <c r="B278" s="873" t="s">
        <v>881</v>
      </c>
      <c r="C278" s="874"/>
      <c r="D278" s="874"/>
      <c r="E278" s="874"/>
      <c r="F278" s="874"/>
      <c r="G278" s="874"/>
      <c r="H278" s="875"/>
      <c r="I278" s="345">
        <f>SUM(I266:I277)</f>
        <v>0</v>
      </c>
      <c r="J278" s="345">
        <f>SUM(J266:J277)</f>
        <v>0</v>
      </c>
      <c r="K278" s="348">
        <f t="shared" si="4"/>
        <v>0</v>
      </c>
    </row>
  </sheetData>
  <sheetProtection selectLockedCells="1"/>
  <mergeCells count="180">
    <mergeCell ref="B31:C31"/>
    <mergeCell ref="B32:C32"/>
    <mergeCell ref="B33:C33"/>
    <mergeCell ref="B34:C34"/>
    <mergeCell ref="B35:C35"/>
    <mergeCell ref="B36:C36"/>
    <mergeCell ref="B2:J2"/>
    <mergeCell ref="C5:E5"/>
    <mergeCell ref="C27:G27"/>
    <mergeCell ref="B28:C28"/>
    <mergeCell ref="B29:C29"/>
    <mergeCell ref="B30:C30"/>
    <mergeCell ref="C56:H56"/>
    <mergeCell ref="B57:C58"/>
    <mergeCell ref="D57:D58"/>
    <mergeCell ref="E57:E58"/>
    <mergeCell ref="F57:G57"/>
    <mergeCell ref="H57:H58"/>
    <mergeCell ref="C39:F39"/>
    <mergeCell ref="B40:B41"/>
    <mergeCell ref="C40:C41"/>
    <mergeCell ref="D40:D41"/>
    <mergeCell ref="E40:F40"/>
    <mergeCell ref="B53:C53"/>
    <mergeCell ref="B65:C65"/>
    <mergeCell ref="B66:C66"/>
    <mergeCell ref="B67:C67"/>
    <mergeCell ref="B68:C68"/>
    <mergeCell ref="B69:C69"/>
    <mergeCell ref="B70:D70"/>
    <mergeCell ref="B59:C59"/>
    <mergeCell ref="B60:C60"/>
    <mergeCell ref="B61:C61"/>
    <mergeCell ref="B62:C62"/>
    <mergeCell ref="B63:C63"/>
    <mergeCell ref="B64:C64"/>
    <mergeCell ref="B78:C78"/>
    <mergeCell ref="B79:C79"/>
    <mergeCell ref="B80:C80"/>
    <mergeCell ref="B81:C81"/>
    <mergeCell ref="B82:C82"/>
    <mergeCell ref="B83:C83"/>
    <mergeCell ref="C73:K73"/>
    <mergeCell ref="B74:C75"/>
    <mergeCell ref="D74:J74"/>
    <mergeCell ref="K74:K75"/>
    <mergeCell ref="B76:C76"/>
    <mergeCell ref="B77:C77"/>
    <mergeCell ref="B94:C94"/>
    <mergeCell ref="C97:D97"/>
    <mergeCell ref="B98:C98"/>
    <mergeCell ref="B99:C99"/>
    <mergeCell ref="B100:C100"/>
    <mergeCell ref="B101:C101"/>
    <mergeCell ref="C86:H86"/>
    <mergeCell ref="B87:C88"/>
    <mergeCell ref="B89:C89"/>
    <mergeCell ref="B91:C91"/>
    <mergeCell ref="B92:C92"/>
    <mergeCell ref="B93:C93"/>
    <mergeCell ref="B108:C108"/>
    <mergeCell ref="B109:C109"/>
    <mergeCell ref="B110:C110"/>
    <mergeCell ref="B111:C111"/>
    <mergeCell ref="B112:C112"/>
    <mergeCell ref="B113:C113"/>
    <mergeCell ref="B102:C102"/>
    <mergeCell ref="B103:C103"/>
    <mergeCell ref="B104:C104"/>
    <mergeCell ref="B105:C105"/>
    <mergeCell ref="B106:C106"/>
    <mergeCell ref="B107:C107"/>
    <mergeCell ref="B122:C122"/>
    <mergeCell ref="C125:G125"/>
    <mergeCell ref="B177:D177"/>
    <mergeCell ref="C180:M180"/>
    <mergeCell ref="B181:D181"/>
    <mergeCell ref="F181:H181"/>
    <mergeCell ref="J181:L181"/>
    <mergeCell ref="B114:C114"/>
    <mergeCell ref="B115:C115"/>
    <mergeCell ref="C118:D118"/>
    <mergeCell ref="B119:C119"/>
    <mergeCell ref="B120:C120"/>
    <mergeCell ref="B121:C121"/>
    <mergeCell ref="B184:D184"/>
    <mergeCell ref="F184:H184"/>
    <mergeCell ref="J184:L184"/>
    <mergeCell ref="B185:D185"/>
    <mergeCell ref="F185:H185"/>
    <mergeCell ref="J185:L185"/>
    <mergeCell ref="B182:D182"/>
    <mergeCell ref="F182:H182"/>
    <mergeCell ref="J182:L182"/>
    <mergeCell ref="B183:D183"/>
    <mergeCell ref="F183:H183"/>
    <mergeCell ref="J183:L183"/>
    <mergeCell ref="B188:D188"/>
    <mergeCell ref="F188:H188"/>
    <mergeCell ref="J188:L188"/>
    <mergeCell ref="B189:D189"/>
    <mergeCell ref="F189:H189"/>
    <mergeCell ref="J189:L189"/>
    <mergeCell ref="B186:D186"/>
    <mergeCell ref="F186:H186"/>
    <mergeCell ref="J186:L186"/>
    <mergeCell ref="B187:D187"/>
    <mergeCell ref="F187:H187"/>
    <mergeCell ref="J187:L187"/>
    <mergeCell ref="B192:D192"/>
    <mergeCell ref="F192:H192"/>
    <mergeCell ref="J192:L192"/>
    <mergeCell ref="B193:D193"/>
    <mergeCell ref="F193:H193"/>
    <mergeCell ref="J193:L193"/>
    <mergeCell ref="B190:D190"/>
    <mergeCell ref="F190:H190"/>
    <mergeCell ref="J190:L190"/>
    <mergeCell ref="B191:D191"/>
    <mergeCell ref="F191:H191"/>
    <mergeCell ref="J191:L191"/>
    <mergeCell ref="B196:D196"/>
    <mergeCell ref="F196:H196"/>
    <mergeCell ref="J196:L196"/>
    <mergeCell ref="B197:D197"/>
    <mergeCell ref="F197:H197"/>
    <mergeCell ref="J197:L197"/>
    <mergeCell ref="B194:D194"/>
    <mergeCell ref="F194:H194"/>
    <mergeCell ref="J194:L194"/>
    <mergeCell ref="B195:D195"/>
    <mergeCell ref="F195:H195"/>
    <mergeCell ref="J195:L195"/>
    <mergeCell ref="B200:D200"/>
    <mergeCell ref="F200:H200"/>
    <mergeCell ref="J200:L200"/>
    <mergeCell ref="B201:D201"/>
    <mergeCell ref="F201:H201"/>
    <mergeCell ref="J201:L201"/>
    <mergeCell ref="B198:D198"/>
    <mergeCell ref="F198:H198"/>
    <mergeCell ref="J198:L198"/>
    <mergeCell ref="B199:D199"/>
    <mergeCell ref="F199:H199"/>
    <mergeCell ref="J199:L199"/>
    <mergeCell ref="B208:C208"/>
    <mergeCell ref="B209:C209"/>
    <mergeCell ref="B210:C210"/>
    <mergeCell ref="B211:C211"/>
    <mergeCell ref="B212:C212"/>
    <mergeCell ref="B213:C213"/>
    <mergeCell ref="B202:D202"/>
    <mergeCell ref="F202:H202"/>
    <mergeCell ref="J202:L202"/>
    <mergeCell ref="B203:D203"/>
    <mergeCell ref="C206:G206"/>
    <mergeCell ref="B207:C207"/>
    <mergeCell ref="C216:F216"/>
    <mergeCell ref="C245:E245"/>
    <mergeCell ref="C263:K263"/>
    <mergeCell ref="B264:C265"/>
    <mergeCell ref="D264:D265"/>
    <mergeCell ref="E264:F264"/>
    <mergeCell ref="G264:H264"/>
    <mergeCell ref="I264:I265"/>
    <mergeCell ref="J264:J265"/>
    <mergeCell ref="K264:K265"/>
    <mergeCell ref="B278:H278"/>
    <mergeCell ref="B272:C272"/>
    <mergeCell ref="B273:C273"/>
    <mergeCell ref="B274:C274"/>
    <mergeCell ref="B275:C275"/>
    <mergeCell ref="B276:C276"/>
    <mergeCell ref="B277:C277"/>
    <mergeCell ref="B266:C266"/>
    <mergeCell ref="B267:C267"/>
    <mergeCell ref="B268:C268"/>
    <mergeCell ref="B269:C269"/>
    <mergeCell ref="B270:C270"/>
    <mergeCell ref="B271:C27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7" tint="0.39997558519241921"/>
  </sheetPr>
  <dimension ref="A1:D115"/>
  <sheetViews>
    <sheetView showGridLines="0" workbookViewId="0">
      <pane ySplit="1" topLeftCell="A34" activePane="bottomLeft" state="frozen"/>
      <selection activeCell="C183" sqref="C183"/>
      <selection pane="bottomLeft" activeCell="D115" sqref="D115"/>
    </sheetView>
  </sheetViews>
  <sheetFormatPr baseColWidth="10" defaultColWidth="10.83203125" defaultRowHeight="15" x14ac:dyDescent="0.2"/>
  <cols>
    <col min="1" max="1" width="9.6640625" style="81" customWidth="1"/>
    <col min="2" max="2" width="98.5" style="717" customWidth="1"/>
    <col min="3" max="4" width="29.5" style="717" customWidth="1"/>
    <col min="5" max="16384" width="10.83203125" style="717"/>
  </cols>
  <sheetData>
    <row r="1" spans="1:4" ht="30" x14ac:dyDescent="0.2">
      <c r="A1" s="216" t="s">
        <v>1502</v>
      </c>
      <c r="B1" s="683" t="s">
        <v>2888</v>
      </c>
      <c r="C1" s="686" t="str">
        <f>'Ratio prudentiel'!C6</f>
        <v>Montant N-1</v>
      </c>
      <c r="D1" s="686" t="str">
        <f>'Ratio prudentiel'!D6</f>
        <v>Montant N</v>
      </c>
    </row>
    <row r="2" spans="1:4" ht="15" customHeight="1" x14ac:dyDescent="0.45">
      <c r="A2" s="572"/>
      <c r="B2" s="572"/>
      <c r="C2" s="572"/>
      <c r="D2" s="572"/>
    </row>
    <row r="3" spans="1:4" ht="15" customHeight="1" x14ac:dyDescent="0.2">
      <c r="A3" s="974" t="s">
        <v>1501</v>
      </c>
      <c r="B3" s="974"/>
      <c r="C3" s="974"/>
      <c r="D3" s="974"/>
    </row>
    <row r="4" spans="1:4" ht="15" customHeight="1" x14ac:dyDescent="0.2">
      <c r="A4" s="233"/>
      <c r="B4" s="221"/>
      <c r="C4" s="309"/>
      <c r="D4" s="309"/>
    </row>
    <row r="5" spans="1:4" ht="30" x14ac:dyDescent="0.2">
      <c r="A5" s="216" t="s">
        <v>1502</v>
      </c>
      <c r="B5" s="681" t="s">
        <v>1503</v>
      </c>
      <c r="C5" s="218"/>
      <c r="D5" s="218"/>
    </row>
    <row r="6" spans="1:4" ht="15" customHeight="1" x14ac:dyDescent="0.2">
      <c r="A6" s="233"/>
      <c r="B6" s="221"/>
      <c r="C6" s="309"/>
      <c r="D6" s="309"/>
    </row>
    <row r="7" spans="1:4" ht="15" customHeight="1" x14ac:dyDescent="0.2">
      <c r="A7" s="237" t="s">
        <v>23</v>
      </c>
      <c r="B7" s="238" t="s">
        <v>1505</v>
      </c>
      <c r="C7" s="529"/>
      <c r="D7" s="529"/>
    </row>
    <row r="8" spans="1:4" ht="15" customHeight="1" x14ac:dyDescent="0.2">
      <c r="A8" s="237" t="s">
        <v>42</v>
      </c>
      <c r="B8" s="238" t="s">
        <v>1506</v>
      </c>
      <c r="C8" s="529"/>
      <c r="D8" s="529"/>
    </row>
    <row r="9" spans="1:4" ht="15" customHeight="1" x14ac:dyDescent="0.2">
      <c r="A9" s="237" t="s">
        <v>26</v>
      </c>
      <c r="B9" s="238" t="s">
        <v>1507</v>
      </c>
      <c r="C9" s="529"/>
      <c r="D9" s="529"/>
    </row>
    <row r="10" spans="1:4" ht="15" customHeight="1" x14ac:dyDescent="0.2">
      <c r="A10" s="237" t="s">
        <v>31</v>
      </c>
      <c r="B10" s="238" t="s">
        <v>1508</v>
      </c>
      <c r="C10" s="529"/>
      <c r="D10" s="529"/>
    </row>
    <row r="11" spans="1:4" ht="15" customHeight="1" x14ac:dyDescent="0.2">
      <c r="A11" s="237" t="s">
        <v>28</v>
      </c>
      <c r="B11" s="238" t="s">
        <v>1509</v>
      </c>
      <c r="C11" s="529"/>
      <c r="D11" s="529"/>
    </row>
    <row r="12" spans="1:4" ht="15" customHeight="1" x14ac:dyDescent="0.2">
      <c r="A12" s="237" t="s">
        <v>43</v>
      </c>
      <c r="B12" s="238" t="s">
        <v>1510</v>
      </c>
      <c r="C12" s="529"/>
      <c r="D12" s="529"/>
    </row>
    <row r="13" spans="1:4" ht="15" customHeight="1" x14ac:dyDescent="0.2">
      <c r="A13" s="237" t="s">
        <v>32</v>
      </c>
      <c r="B13" s="238" t="s">
        <v>1511</v>
      </c>
      <c r="C13" s="529"/>
      <c r="D13" s="529"/>
    </row>
    <row r="14" spans="1:4" ht="15" customHeight="1" x14ac:dyDescent="0.2">
      <c r="A14" s="237" t="s">
        <v>33</v>
      </c>
      <c r="B14" s="238" t="s">
        <v>1512</v>
      </c>
      <c r="C14" s="529"/>
      <c r="D14" s="529"/>
    </row>
    <row r="15" spans="1:4" ht="15" customHeight="1" x14ac:dyDescent="0.2">
      <c r="A15" s="237" t="s">
        <v>35</v>
      </c>
      <c r="B15" s="238" t="s">
        <v>1513</v>
      </c>
      <c r="C15" s="529"/>
      <c r="D15" s="529"/>
    </row>
    <row r="16" spans="1:4" ht="15" customHeight="1" x14ac:dyDescent="0.2">
      <c r="A16" s="233"/>
      <c r="B16" s="221"/>
      <c r="C16" s="309"/>
      <c r="D16" s="309"/>
    </row>
    <row r="17" spans="1:4" ht="15" customHeight="1" x14ac:dyDescent="0.2">
      <c r="A17" s="240"/>
      <c r="B17" s="681" t="s">
        <v>1514</v>
      </c>
      <c r="C17" s="536"/>
      <c r="D17" s="536"/>
    </row>
    <row r="18" spans="1:4" ht="15" customHeight="1" x14ac:dyDescent="0.2">
      <c r="A18" s="233"/>
      <c r="B18" s="221"/>
      <c r="C18" s="309"/>
      <c r="D18" s="309"/>
    </row>
    <row r="19" spans="1:4" ht="15" customHeight="1" x14ac:dyDescent="0.2">
      <c r="A19" s="237" t="s">
        <v>44</v>
      </c>
      <c r="B19" s="238" t="s">
        <v>45</v>
      </c>
      <c r="C19" s="529"/>
      <c r="D19" s="529"/>
    </row>
    <row r="20" spans="1:4" ht="15" customHeight="1" x14ac:dyDescent="0.2">
      <c r="A20" s="237" t="s">
        <v>46</v>
      </c>
      <c r="B20" s="238" t="s">
        <v>1515</v>
      </c>
      <c r="C20" s="529"/>
      <c r="D20" s="529"/>
    </row>
    <row r="21" spans="1:4" ht="15" customHeight="1" x14ac:dyDescent="0.2">
      <c r="A21" s="237" t="s">
        <v>47</v>
      </c>
      <c r="B21" s="238" t="s">
        <v>48</v>
      </c>
      <c r="C21" s="529"/>
      <c r="D21" s="529"/>
    </row>
    <row r="22" spans="1:4" ht="15" customHeight="1" x14ac:dyDescent="0.2">
      <c r="A22" s="241" t="s">
        <v>231</v>
      </c>
      <c r="B22" s="242" t="s">
        <v>804</v>
      </c>
      <c r="C22" s="529"/>
      <c r="D22" s="529"/>
    </row>
    <row r="23" spans="1:4" ht="15" customHeight="1" x14ac:dyDescent="0.2">
      <c r="A23" s="234" t="s">
        <v>10</v>
      </c>
      <c r="B23" s="235" t="s">
        <v>1517</v>
      </c>
      <c r="C23" s="529"/>
      <c r="D23" s="529"/>
    </row>
    <row r="24" spans="1:4" ht="15" customHeight="1" x14ac:dyDescent="0.2"/>
    <row r="25" spans="1:4" ht="15" customHeight="1" x14ac:dyDescent="0.2">
      <c r="A25" s="974" t="s">
        <v>1520</v>
      </c>
      <c r="B25" s="974"/>
      <c r="C25" s="974"/>
      <c r="D25" s="974"/>
    </row>
    <row r="26" spans="1:4" ht="15" customHeight="1" x14ac:dyDescent="0.2">
      <c r="A26" s="233"/>
      <c r="B26" s="221"/>
      <c r="C26" s="309"/>
      <c r="D26" s="309"/>
    </row>
    <row r="27" spans="1:4" ht="30" x14ac:dyDescent="0.2">
      <c r="A27" s="216" t="s">
        <v>1502</v>
      </c>
      <c r="B27" s="681" t="s">
        <v>1521</v>
      </c>
      <c r="C27" s="218"/>
      <c r="D27" s="218"/>
    </row>
    <row r="28" spans="1:4" ht="15" customHeight="1" x14ac:dyDescent="0.2">
      <c r="A28" s="233"/>
      <c r="B28" s="221"/>
      <c r="C28" s="309"/>
      <c r="D28" s="309"/>
    </row>
    <row r="29" spans="1:4" ht="15" customHeight="1" x14ac:dyDescent="0.2">
      <c r="A29" s="243"/>
      <c r="B29" s="221" t="s">
        <v>60</v>
      </c>
      <c r="C29" s="529"/>
      <c r="D29" s="529"/>
    </row>
    <row r="30" spans="1:4" ht="15" customHeight="1" x14ac:dyDescent="0.2">
      <c r="A30" s="233"/>
      <c r="B30" s="221"/>
      <c r="C30" s="309"/>
      <c r="D30" s="309"/>
    </row>
    <row r="31" spans="1:4" ht="15" customHeight="1" x14ac:dyDescent="0.2">
      <c r="A31" s="240"/>
      <c r="B31" s="681" t="s">
        <v>1523</v>
      </c>
      <c r="C31" s="536"/>
      <c r="D31" s="536"/>
    </row>
    <row r="32" spans="1:4" ht="15" customHeight="1" x14ac:dyDescent="0.2">
      <c r="A32" s="233"/>
      <c r="B32" s="221"/>
      <c r="C32" s="309"/>
      <c r="D32" s="309"/>
    </row>
    <row r="33" spans="1:4" ht="15.75" customHeight="1" x14ac:dyDescent="0.2">
      <c r="A33" s="243"/>
      <c r="B33" s="221" t="s">
        <v>99</v>
      </c>
      <c r="C33" s="529"/>
      <c r="D33" s="529"/>
    </row>
    <row r="34" spans="1:4" ht="15.75" customHeight="1" x14ac:dyDescent="0.2">
      <c r="A34" s="243"/>
      <c r="B34" s="221" t="s">
        <v>100</v>
      </c>
      <c r="C34" s="529"/>
      <c r="D34" s="529"/>
    </row>
    <row r="36" spans="1:4" ht="19" x14ac:dyDescent="0.2">
      <c r="A36" s="974" t="s">
        <v>1528</v>
      </c>
      <c r="B36" s="974"/>
      <c r="C36" s="974"/>
      <c r="D36" s="974"/>
    </row>
    <row r="37" spans="1:4" ht="15" customHeight="1" x14ac:dyDescent="0.2">
      <c r="A37" s="233"/>
      <c r="B37" s="221"/>
      <c r="C37" s="309"/>
      <c r="D37" s="309"/>
    </row>
    <row r="38" spans="1:4" ht="30" x14ac:dyDescent="0.2">
      <c r="A38" s="216" t="s">
        <v>1502</v>
      </c>
      <c r="B38" s="681" t="s">
        <v>1521</v>
      </c>
      <c r="C38" s="218"/>
      <c r="D38" s="218"/>
    </row>
    <row r="39" spans="1:4" ht="15" customHeight="1" x14ac:dyDescent="0.2">
      <c r="A39" s="233"/>
      <c r="B39" s="221"/>
      <c r="C39" s="309"/>
      <c r="D39" s="309"/>
    </row>
    <row r="40" spans="1:4" ht="15.75" customHeight="1" x14ac:dyDescent="0.2">
      <c r="A40" s="251"/>
      <c r="B40" s="252" t="s">
        <v>101</v>
      </c>
      <c r="C40" s="308"/>
      <c r="D40" s="308"/>
    </row>
    <row r="41" spans="1:4" x14ac:dyDescent="0.2">
      <c r="C41" s="82"/>
      <c r="D41" s="82"/>
    </row>
    <row r="42" spans="1:4" ht="19" x14ac:dyDescent="0.2">
      <c r="A42" s="974" t="s">
        <v>1673</v>
      </c>
      <c r="B42" s="974"/>
      <c r="C42" s="974"/>
      <c r="D42" s="974"/>
    </row>
    <row r="43" spans="1:4" ht="15" customHeight="1" x14ac:dyDescent="0.2">
      <c r="A43" s="233"/>
      <c r="B43" s="221"/>
      <c r="C43" s="309"/>
      <c r="D43" s="309"/>
    </row>
    <row r="44" spans="1:4" ht="30" x14ac:dyDescent="0.2">
      <c r="A44" s="216" t="s">
        <v>1502</v>
      </c>
      <c r="B44" s="681" t="s">
        <v>1529</v>
      </c>
      <c r="C44" s="218"/>
      <c r="D44" s="218"/>
    </row>
    <row r="45" spans="1:4" ht="15" customHeight="1" x14ac:dyDescent="0.2">
      <c r="A45" s="233"/>
      <c r="B45" s="221"/>
      <c r="C45" s="309"/>
      <c r="D45" s="309"/>
    </row>
    <row r="46" spans="1:4" ht="15.75" customHeight="1" x14ac:dyDescent="0.2">
      <c r="A46" s="234" t="s">
        <v>6</v>
      </c>
      <c r="B46" s="235" t="s">
        <v>131</v>
      </c>
      <c r="C46" s="529"/>
      <c r="D46" s="529"/>
    </row>
    <row r="47" spans="1:4" ht="15.75" customHeight="1" x14ac:dyDescent="0.2">
      <c r="A47" s="234" t="s">
        <v>10</v>
      </c>
      <c r="B47" s="235" t="s">
        <v>105</v>
      </c>
      <c r="C47" s="529"/>
      <c r="D47" s="529"/>
    </row>
    <row r="48" spans="1:4" ht="15" customHeight="1" x14ac:dyDescent="0.2">
      <c r="A48" s="234" t="s">
        <v>12</v>
      </c>
      <c r="B48" s="235" t="s">
        <v>13</v>
      </c>
      <c r="C48" s="529"/>
      <c r="D48" s="529"/>
    </row>
    <row r="49" spans="1:4" ht="15" customHeight="1" x14ac:dyDescent="0.2">
      <c r="A49" s="233"/>
      <c r="B49" s="221"/>
      <c r="C49" s="309"/>
      <c r="D49" s="309"/>
    </row>
    <row r="50" spans="1:4" ht="15" customHeight="1" x14ac:dyDescent="0.2">
      <c r="A50" s="240"/>
      <c r="B50" s="681" t="s">
        <v>1541</v>
      </c>
      <c r="C50" s="536"/>
      <c r="D50" s="536"/>
    </row>
    <row r="51" spans="1:4" ht="15" customHeight="1" x14ac:dyDescent="0.2">
      <c r="A51" s="233"/>
      <c r="B51" s="221"/>
      <c r="C51" s="309"/>
      <c r="D51" s="309"/>
    </row>
    <row r="52" spans="1:4" ht="15" customHeight="1" x14ac:dyDescent="0.2">
      <c r="A52" s="237" t="s">
        <v>23</v>
      </c>
      <c r="B52" s="238" t="s">
        <v>1505</v>
      </c>
      <c r="C52" s="529"/>
      <c r="D52" s="529"/>
    </row>
    <row r="53" spans="1:4" ht="15.75" customHeight="1" x14ac:dyDescent="0.2">
      <c r="A53" s="243" t="s">
        <v>118</v>
      </c>
      <c r="B53" s="221" t="s">
        <v>146</v>
      </c>
      <c r="C53" s="529"/>
      <c r="D53" s="529"/>
    </row>
    <row r="54" spans="1:4" ht="15.75" customHeight="1" x14ac:dyDescent="0.2">
      <c r="A54" s="234" t="s">
        <v>42</v>
      </c>
      <c r="B54" s="235" t="s">
        <v>119</v>
      </c>
      <c r="C54" s="529"/>
      <c r="D54" s="529"/>
    </row>
    <row r="55" spans="1:4" ht="15.75" customHeight="1" x14ac:dyDescent="0.2">
      <c r="A55" s="243" t="s">
        <v>31</v>
      </c>
      <c r="B55" s="238" t="s">
        <v>1544</v>
      </c>
      <c r="C55" s="529"/>
      <c r="D55" s="529"/>
    </row>
    <row r="56" spans="1:4" ht="15.75" customHeight="1" x14ac:dyDescent="0.2">
      <c r="A56" s="243" t="s">
        <v>26</v>
      </c>
      <c r="B56" s="238" t="s">
        <v>27</v>
      </c>
      <c r="C56" s="529"/>
      <c r="D56" s="529"/>
    </row>
    <row r="57" spans="1:4" ht="15.75" customHeight="1" x14ac:dyDescent="0.2">
      <c r="A57" s="243" t="s">
        <v>43</v>
      </c>
      <c r="B57" s="238" t="s">
        <v>237</v>
      </c>
      <c r="C57" s="529"/>
      <c r="D57" s="529"/>
    </row>
    <row r="58" spans="1:4" ht="15.75" customHeight="1" x14ac:dyDescent="0.2">
      <c r="A58" s="243" t="s">
        <v>126</v>
      </c>
      <c r="B58" s="221" t="s">
        <v>1012</v>
      </c>
      <c r="C58" s="529"/>
      <c r="D58" s="529"/>
    </row>
    <row r="59" spans="1:4" ht="15.75" customHeight="1" x14ac:dyDescent="0.2">
      <c r="A59" s="243" t="s">
        <v>127</v>
      </c>
      <c r="B59" s="221" t="s">
        <v>1014</v>
      </c>
      <c r="C59" s="529"/>
      <c r="D59" s="529"/>
    </row>
    <row r="60" spans="1:4" ht="15.75" customHeight="1" x14ac:dyDescent="0.2">
      <c r="A60" s="243" t="s">
        <v>128</v>
      </c>
      <c r="B60" s="221" t="s">
        <v>1550</v>
      </c>
      <c r="C60" s="529"/>
      <c r="D60" s="529"/>
    </row>
    <row r="61" spans="1:4" ht="15.75" customHeight="1" x14ac:dyDescent="0.2">
      <c r="A61" s="243" t="s">
        <v>129</v>
      </c>
      <c r="B61" s="221" t="s">
        <v>1551</v>
      </c>
      <c r="C61" s="529"/>
      <c r="D61" s="529"/>
    </row>
    <row r="63" spans="1:4" ht="19" x14ac:dyDescent="0.2">
      <c r="A63" s="974" t="s">
        <v>1552</v>
      </c>
      <c r="B63" s="974"/>
      <c r="C63" s="974"/>
      <c r="D63" s="974"/>
    </row>
    <row r="64" spans="1:4" ht="15" customHeight="1" x14ac:dyDescent="0.2">
      <c r="A64" s="233"/>
      <c r="B64" s="221"/>
      <c r="C64" s="309"/>
      <c r="D64" s="309"/>
    </row>
    <row r="65" spans="1:4" ht="30" x14ac:dyDescent="0.2">
      <c r="A65" s="216" t="s">
        <v>1502</v>
      </c>
      <c r="B65" s="682" t="s">
        <v>1553</v>
      </c>
      <c r="C65" s="218"/>
      <c r="D65" s="218"/>
    </row>
    <row r="66" spans="1:4" ht="15" customHeight="1" x14ac:dyDescent="0.2">
      <c r="A66" s="233"/>
      <c r="B66" s="221"/>
      <c r="C66" s="309"/>
      <c r="D66" s="309"/>
    </row>
    <row r="67" spans="1:4" ht="15.75" customHeight="1" x14ac:dyDescent="0.2">
      <c r="A67" s="259"/>
      <c r="B67" s="252" t="s">
        <v>130</v>
      </c>
      <c r="C67" s="529"/>
      <c r="D67" s="529"/>
    </row>
    <row r="69" spans="1:4" ht="19" x14ac:dyDescent="0.2">
      <c r="A69" s="974" t="s">
        <v>1624</v>
      </c>
      <c r="B69" s="974"/>
      <c r="C69" s="974"/>
      <c r="D69" s="974"/>
    </row>
    <row r="70" spans="1:4" ht="15" customHeight="1" x14ac:dyDescent="0.2">
      <c r="A70" s="233"/>
      <c r="B70" s="221"/>
      <c r="C70" s="309"/>
      <c r="D70" s="309"/>
    </row>
    <row r="71" spans="1:4" s="707" customFormat="1" ht="15.75" customHeight="1" x14ac:dyDescent="0.2">
      <c r="A71" s="706" t="s">
        <v>1485</v>
      </c>
      <c r="B71" s="279" t="s">
        <v>1791</v>
      </c>
      <c r="C71" s="218"/>
      <c r="D71" s="218"/>
    </row>
    <row r="72" spans="1:4" s="707" customFormat="1" ht="15.75" customHeight="1" x14ac:dyDescent="0.2">
      <c r="A72" s="708"/>
      <c r="B72" s="528" t="s">
        <v>1794</v>
      </c>
      <c r="C72" s="529"/>
      <c r="D72" s="529"/>
    </row>
    <row r="73" spans="1:4" s="707" customFormat="1" ht="15.75" customHeight="1" x14ac:dyDescent="0.2">
      <c r="A73" s="708"/>
      <c r="B73" s="528" t="s">
        <v>1792</v>
      </c>
      <c r="C73" s="529"/>
      <c r="D73" s="529"/>
    </row>
    <row r="74" spans="1:4" s="707" customFormat="1" ht="15.75" customHeight="1" x14ac:dyDescent="0.2">
      <c r="A74" s="708"/>
      <c r="B74" s="528" t="s">
        <v>1793</v>
      </c>
      <c r="C74" s="529"/>
      <c r="D74" s="529"/>
    </row>
    <row r="75" spans="1:4" s="707" customFormat="1" ht="15.75" customHeight="1" x14ac:dyDescent="0.2"/>
    <row r="76" spans="1:4" ht="19" x14ac:dyDescent="0.2">
      <c r="A76" s="974" t="s">
        <v>1640</v>
      </c>
      <c r="B76" s="974"/>
      <c r="C76" s="974"/>
      <c r="D76" s="974"/>
    </row>
    <row r="77" spans="1:4" ht="15" customHeight="1" x14ac:dyDescent="0.2">
      <c r="A77" s="233"/>
      <c r="B77" s="221"/>
      <c r="C77" s="309"/>
      <c r="D77" s="309"/>
    </row>
    <row r="78" spans="1:4" s="707" customFormat="1" ht="15.75" customHeight="1" x14ac:dyDescent="0.2">
      <c r="A78" s="706" t="s">
        <v>1485</v>
      </c>
      <c r="B78" s="279" t="s">
        <v>1641</v>
      </c>
      <c r="C78" s="218"/>
      <c r="D78" s="218"/>
    </row>
    <row r="79" spans="1:4" s="707" customFormat="1" ht="15.75" customHeight="1" x14ac:dyDescent="0.2">
      <c r="A79" s="709"/>
      <c r="B79" s="709" t="s">
        <v>1642</v>
      </c>
      <c r="C79" s="529"/>
      <c r="D79" s="529"/>
    </row>
    <row r="80" spans="1:4" ht="15" customHeight="1" x14ac:dyDescent="0.2">
      <c r="A80" s="233"/>
      <c r="B80" s="221"/>
      <c r="C80" s="309"/>
      <c r="D80" s="309"/>
    </row>
    <row r="81" spans="1:4" s="707" customFormat="1" ht="15.75" customHeight="1" x14ac:dyDescent="0.2">
      <c r="A81" s="706"/>
      <c r="B81" s="279" t="s">
        <v>1645</v>
      </c>
      <c r="C81" s="710"/>
      <c r="D81" s="710"/>
    </row>
    <row r="82" spans="1:4" ht="15" customHeight="1" x14ac:dyDescent="0.2">
      <c r="A82" s="233"/>
      <c r="B82" s="221"/>
      <c r="C82" s="309"/>
      <c r="D82" s="309"/>
    </row>
    <row r="83" spans="1:4" s="707" customFormat="1" ht="15.75" customHeight="1" x14ac:dyDescent="0.2">
      <c r="A83" s="709"/>
      <c r="B83" s="709" t="s">
        <v>798</v>
      </c>
      <c r="C83" s="529"/>
      <c r="D83" s="529"/>
    </row>
    <row r="84" spans="1:4" s="707" customFormat="1" ht="15.75" customHeight="1" x14ac:dyDescent="0.2">
      <c r="A84" s="711"/>
      <c r="B84" s="711"/>
      <c r="C84" s="711"/>
      <c r="D84" s="711"/>
    </row>
    <row r="85" spans="1:4" s="707" customFormat="1" ht="15.75" customHeight="1" x14ac:dyDescent="0.2">
      <c r="A85" s="711"/>
      <c r="B85" s="711"/>
      <c r="C85" s="711"/>
      <c r="D85" s="711"/>
    </row>
    <row r="86" spans="1:4" ht="19" x14ac:dyDescent="0.2">
      <c r="A86" s="974" t="s">
        <v>1646</v>
      </c>
      <c r="B86" s="974"/>
      <c r="C86" s="974"/>
      <c r="D86" s="974"/>
    </row>
    <row r="87" spans="1:4" ht="15" customHeight="1" x14ac:dyDescent="0.2">
      <c r="A87" s="233"/>
      <c r="B87" s="221"/>
      <c r="C87" s="309"/>
      <c r="D87" s="309"/>
    </row>
    <row r="88" spans="1:4" s="707" customFormat="1" ht="15.75" customHeight="1" x14ac:dyDescent="0.2">
      <c r="A88" s="706" t="s">
        <v>1485</v>
      </c>
      <c r="B88" s="279" t="s">
        <v>1648</v>
      </c>
      <c r="C88" s="218"/>
      <c r="D88" s="218"/>
    </row>
    <row r="89" spans="1:4" ht="15" customHeight="1" x14ac:dyDescent="0.2">
      <c r="A89" s="233"/>
      <c r="B89" s="221"/>
      <c r="C89" s="309"/>
      <c r="D89" s="309"/>
    </row>
    <row r="90" spans="1:4" s="707" customFormat="1" ht="15.75" customHeight="1" x14ac:dyDescent="0.2">
      <c r="A90" s="709"/>
      <c r="B90" s="709" t="s">
        <v>799</v>
      </c>
      <c r="C90" s="529"/>
      <c r="D90" s="529"/>
    </row>
    <row r="91" spans="1:4" s="707" customFormat="1" ht="15.75" customHeight="1" x14ac:dyDescent="0.2">
      <c r="A91" s="711"/>
      <c r="B91" s="711"/>
      <c r="C91" s="711"/>
      <c r="D91" s="711"/>
    </row>
    <row r="92" spans="1:4" ht="19" x14ac:dyDescent="0.2">
      <c r="A92" s="974" t="s">
        <v>1649</v>
      </c>
      <c r="B92" s="974"/>
      <c r="C92" s="974"/>
      <c r="D92" s="974"/>
    </row>
    <row r="93" spans="1:4" ht="15" customHeight="1" x14ac:dyDescent="0.2">
      <c r="A93" s="233"/>
      <c r="B93" s="221"/>
      <c r="C93" s="309"/>
      <c r="D93" s="309"/>
    </row>
    <row r="94" spans="1:4" s="707" customFormat="1" ht="15.75" customHeight="1" x14ac:dyDescent="0.2">
      <c r="A94" s="706"/>
      <c r="B94" s="279" t="s">
        <v>1651</v>
      </c>
      <c r="C94" s="218"/>
      <c r="D94" s="218"/>
    </row>
    <row r="95" spans="1:4" ht="15" customHeight="1" x14ac:dyDescent="0.2">
      <c r="A95" s="233"/>
      <c r="B95" s="221"/>
      <c r="C95" s="309"/>
      <c r="D95" s="309"/>
    </row>
    <row r="96" spans="1:4" s="707" customFormat="1" ht="15.75" customHeight="1" x14ac:dyDescent="0.2">
      <c r="A96" s="709"/>
      <c r="B96" s="709" t="s">
        <v>1652</v>
      </c>
      <c r="C96" s="529"/>
      <c r="D96" s="529"/>
    </row>
    <row r="97" spans="1:4" s="707" customFormat="1" ht="15.75" customHeight="1" x14ac:dyDescent="0.2">
      <c r="A97" s="711"/>
      <c r="B97" s="711"/>
      <c r="C97" s="711"/>
      <c r="D97" s="711"/>
    </row>
    <row r="98" spans="1:4" ht="19" x14ac:dyDescent="0.2">
      <c r="A98" s="974" t="s">
        <v>1655</v>
      </c>
      <c r="B98" s="974"/>
      <c r="C98" s="974"/>
      <c r="D98" s="974"/>
    </row>
    <row r="99" spans="1:4" ht="15" customHeight="1" x14ac:dyDescent="0.2">
      <c r="A99" s="233"/>
      <c r="B99" s="221"/>
      <c r="C99" s="309"/>
      <c r="D99" s="309"/>
    </row>
    <row r="100" spans="1:4" s="707" customFormat="1" ht="15.75" customHeight="1" x14ac:dyDescent="0.2">
      <c r="A100" s="706" t="s">
        <v>1485</v>
      </c>
      <c r="B100" s="279" t="s">
        <v>1656</v>
      </c>
      <c r="C100" s="218"/>
      <c r="D100" s="218"/>
    </row>
    <row r="101" spans="1:4" s="707" customFormat="1" ht="15.75" customHeight="1" x14ac:dyDescent="0.2">
      <c r="A101" s="709"/>
      <c r="B101" s="709" t="s">
        <v>800</v>
      </c>
      <c r="C101" s="529"/>
      <c r="D101" s="529"/>
    </row>
    <row r="102" spans="1:4" ht="15" customHeight="1" x14ac:dyDescent="0.2">
      <c r="A102" s="233"/>
      <c r="B102" s="221"/>
      <c r="C102" s="309"/>
      <c r="D102" s="309"/>
    </row>
    <row r="103" spans="1:4" s="707" customFormat="1" ht="15.75" customHeight="1" x14ac:dyDescent="0.2">
      <c r="A103" s="706"/>
      <c r="B103" s="279" t="s">
        <v>1657</v>
      </c>
      <c r="C103" s="712"/>
      <c r="D103" s="712"/>
    </row>
    <row r="104" spans="1:4" ht="15" customHeight="1" x14ac:dyDescent="0.2">
      <c r="A104" s="233"/>
      <c r="B104" s="221"/>
      <c r="C104" s="309"/>
      <c r="D104" s="309"/>
    </row>
    <row r="105" spans="1:4" s="707" customFormat="1" ht="15.75" customHeight="1" x14ac:dyDescent="0.2">
      <c r="A105" s="709"/>
      <c r="B105" s="304" t="s">
        <v>801</v>
      </c>
      <c r="C105" s="529"/>
      <c r="D105" s="529"/>
    </row>
    <row r="106" spans="1:4" s="707" customFormat="1" ht="15.75" customHeight="1" x14ac:dyDescent="0.2"/>
    <row r="107" spans="1:4" ht="19" x14ac:dyDescent="0.2">
      <c r="A107" s="974" t="s">
        <v>1658</v>
      </c>
      <c r="B107" s="974"/>
      <c r="C107" s="974"/>
      <c r="D107" s="974"/>
    </row>
    <row r="108" spans="1:4" ht="15" customHeight="1" x14ac:dyDescent="0.2">
      <c r="A108" s="233"/>
      <c r="B108" s="221"/>
      <c r="C108" s="309"/>
      <c r="D108" s="309"/>
    </row>
    <row r="109" spans="1:4" s="707" customFormat="1" ht="15.75" customHeight="1" x14ac:dyDescent="0.2">
      <c r="A109" s="706" t="s">
        <v>1485</v>
      </c>
      <c r="B109" s="279" t="s">
        <v>1659</v>
      </c>
      <c r="C109" s="218"/>
      <c r="D109" s="218"/>
    </row>
    <row r="110" spans="1:4" ht="15" customHeight="1" x14ac:dyDescent="0.2">
      <c r="A110" s="233"/>
      <c r="B110" s="221"/>
      <c r="C110" s="309"/>
      <c r="D110" s="309"/>
    </row>
    <row r="111" spans="1:4" s="707" customFormat="1" ht="15.75" customHeight="1" x14ac:dyDescent="0.2">
      <c r="A111" s="709"/>
      <c r="B111" s="709" t="s">
        <v>802</v>
      </c>
      <c r="C111" s="529"/>
      <c r="D111" s="529"/>
    </row>
    <row r="112" spans="1:4" ht="15" customHeight="1" x14ac:dyDescent="0.2">
      <c r="A112" s="233"/>
      <c r="B112" s="221"/>
      <c r="C112" s="309"/>
      <c r="D112" s="309"/>
    </row>
    <row r="113" spans="1:4" s="707" customFormat="1" ht="15.75" customHeight="1" x14ac:dyDescent="0.2">
      <c r="A113" s="706"/>
      <c r="B113" s="279" t="s">
        <v>1660</v>
      </c>
      <c r="C113" s="712"/>
      <c r="D113" s="712"/>
    </row>
    <row r="114" spans="1:4" ht="15" customHeight="1" x14ac:dyDescent="0.2">
      <c r="A114" s="233"/>
      <c r="B114" s="221"/>
      <c r="C114" s="309"/>
      <c r="D114" s="309"/>
    </row>
    <row r="115" spans="1:4" s="707" customFormat="1" ht="15.75" customHeight="1" x14ac:dyDescent="0.2">
      <c r="A115" s="709"/>
      <c r="B115" s="709" t="s">
        <v>803</v>
      </c>
      <c r="C115" s="529"/>
      <c r="D115" s="529"/>
    </row>
  </sheetData>
  <sheetProtection selectLockedCells="1"/>
  <mergeCells count="11">
    <mergeCell ref="A107:D107"/>
    <mergeCell ref="A69:D69"/>
    <mergeCell ref="A76:D76"/>
    <mergeCell ref="A86:D86"/>
    <mergeCell ref="A92:D92"/>
    <mergeCell ref="A98:D98"/>
    <mergeCell ref="A3:D3"/>
    <mergeCell ref="A25:D25"/>
    <mergeCell ref="A36:D36"/>
    <mergeCell ref="A42:D42"/>
    <mergeCell ref="A63:D63"/>
  </mergeCells>
  <conditionalFormatting sqref="C7:D15 C29:D29 C40:D40 C67:D67 C19:D23 C53:D55 C46:D47 C33:D34 C58:D61">
    <cfRule type="cellIs" dxfId="38" priority="5" operator="equal">
      <formula>""</formula>
    </cfRule>
  </conditionalFormatting>
  <conditionalFormatting sqref="C115:D115 C79:D79 C83:D83 C96:D96 C101:D101 C105:D105 C111:D111 C90:D90 C72:D74">
    <cfRule type="cellIs" dxfId="37" priority="4" operator="equal">
      <formula>""</formula>
    </cfRule>
  </conditionalFormatting>
  <conditionalFormatting sqref="C48:D48">
    <cfRule type="cellIs" dxfId="36" priority="3" operator="equal">
      <formula>""</formula>
    </cfRule>
  </conditionalFormatting>
  <conditionalFormatting sqref="C56:D57">
    <cfRule type="cellIs" dxfId="35" priority="2" operator="equal">
      <formula>""</formula>
    </cfRule>
  </conditionalFormatting>
  <conditionalFormatting sqref="C52:D52">
    <cfRule type="cellIs" dxfId="34" priority="1" operator="equal">
      <formula>""</formula>
    </cfRule>
  </conditionalFormatting>
  <printOptions gridLines="1"/>
  <pageMargins left="0.7" right="0.7" top="0.75" bottom="0.75" header="0.3" footer="0.3"/>
  <pageSetup paperSize="9" orientation="portrait" horizontalDpi="4294967292" verticalDpi="429496729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7" tint="0.39997558519241921"/>
  </sheetPr>
  <dimension ref="A1:K351"/>
  <sheetViews>
    <sheetView showGridLines="0" zoomScale="75" zoomScaleNormal="75" zoomScalePageLayoutView="75" workbookViewId="0">
      <pane ySplit="1" topLeftCell="A160" activePane="bottomLeft" state="frozen"/>
      <selection activeCell="C183" sqref="C183"/>
      <selection pane="bottomLeft" activeCell="B164" sqref="B164"/>
    </sheetView>
  </sheetViews>
  <sheetFormatPr baseColWidth="10" defaultColWidth="10.83203125" defaultRowHeight="15" x14ac:dyDescent="0.2"/>
  <cols>
    <col min="1" max="1" width="9.6640625" style="81" customWidth="1"/>
    <col min="2" max="2" width="98.5" style="717" customWidth="1"/>
    <col min="3" max="4" width="29.5" style="717" customWidth="1"/>
    <col min="5" max="6" width="25.33203125" style="717" customWidth="1"/>
    <col min="7" max="7" width="13.5" style="717" customWidth="1"/>
    <col min="8" max="8" width="33.5" style="717" customWidth="1"/>
    <col min="9" max="9" width="10.83203125" style="10"/>
    <col min="10" max="16384" width="10.83203125" style="717"/>
  </cols>
  <sheetData>
    <row r="1" spans="1:11" s="23" customFormat="1" ht="42.75" customHeight="1" x14ac:dyDescent="0.3">
      <c r="A1" s="975" t="s">
        <v>1111</v>
      </c>
      <c r="B1" s="976"/>
      <c r="C1" s="976"/>
      <c r="D1" s="976"/>
      <c r="E1" s="976"/>
      <c r="F1" s="976"/>
      <c r="G1" s="976"/>
      <c r="H1" s="976"/>
      <c r="I1" s="314"/>
      <c r="J1" s="163"/>
      <c r="K1" s="163"/>
    </row>
    <row r="2" spans="1:11" s="23" customFormat="1" ht="16.5" customHeight="1" x14ac:dyDescent="0.45">
      <c r="A2" s="572" t="str">
        <f>IF(I2&gt;0,TEXT(I2,"00")&amp;"  cellule(s) n'ont pas été renseignée(s) !","")</f>
        <v/>
      </c>
      <c r="B2" s="572"/>
      <c r="C2" s="572"/>
      <c r="D2" s="572"/>
      <c r="E2" s="572"/>
      <c r="F2" s="572"/>
      <c r="G2" s="572"/>
      <c r="H2" s="572"/>
      <c r="I2" s="311">
        <f>SUM(I5:I401)</f>
        <v>0</v>
      </c>
    </row>
    <row r="3" spans="1:11" ht="15" customHeight="1" x14ac:dyDescent="0.45">
      <c r="A3" s="572"/>
      <c r="B3" s="572"/>
      <c r="C3" s="572"/>
      <c r="D3" s="572"/>
      <c r="E3" s="572"/>
      <c r="F3" s="572"/>
      <c r="G3" s="572"/>
      <c r="H3" s="572"/>
    </row>
    <row r="4" spans="1:11" ht="15" customHeight="1" x14ac:dyDescent="0.2">
      <c r="A4" s="977" t="s">
        <v>1483</v>
      </c>
      <c r="B4" s="977"/>
      <c r="C4" s="977"/>
      <c r="D4" s="977"/>
      <c r="E4" s="977"/>
      <c r="F4" s="977"/>
      <c r="G4" s="977"/>
      <c r="H4" s="977"/>
    </row>
    <row r="5" spans="1:11" ht="15" customHeight="1" x14ac:dyDescent="0.2">
      <c r="A5" s="978" t="s">
        <v>1484</v>
      </c>
      <c r="B5" s="978"/>
      <c r="C5" s="978"/>
      <c r="D5" s="978"/>
      <c r="E5" s="573"/>
      <c r="F5" s="573"/>
      <c r="G5" s="573"/>
      <c r="H5" s="573"/>
    </row>
    <row r="6" spans="1:11" ht="30" x14ac:dyDescent="0.2">
      <c r="A6" s="216" t="s">
        <v>1485</v>
      </c>
      <c r="B6" s="217" t="s">
        <v>1486</v>
      </c>
      <c r="C6" s="218" t="str">
        <f>"Montant"&amp;" "&amp;IF(SOMMAIRE!$I2="Mensuelle","M-1",IF(SOMMAIRE!$I2="Trimestrielle","T-1","N-1"))</f>
        <v>Montant N-1</v>
      </c>
      <c r="D6" s="218" t="str">
        <f>"Montant"&amp;" "&amp;IF(SOMMAIRE!$I2="Mensuelle","M",IF(SOMMAIRE!$I2="Trimestrielle","T","N"))</f>
        <v>Montant N</v>
      </c>
      <c r="E6" s="218" t="str">
        <f>"Résultat"&amp;" "&amp;IF(SOMMAIRE!$I2="Mensuelle","M-1",IF(SOMMAIRE!$I2="Trimestrielle","T-1","N-1"))</f>
        <v>Résultat N-1</v>
      </c>
      <c r="F6" s="218" t="str">
        <f>"Résultat"&amp;" "&amp;IF(SOMMAIRE!$I2="Mensuelle","M",IF(SOMMAIRE!$I2="Trimestrielle","T","N"))</f>
        <v>Résultat N</v>
      </c>
      <c r="G6" s="219" t="s">
        <v>1488</v>
      </c>
      <c r="H6" s="218" t="s">
        <v>1489</v>
      </c>
    </row>
    <row r="7" spans="1:11" ht="15" customHeight="1" x14ac:dyDescent="0.2">
      <c r="A7" s="574"/>
      <c r="B7" s="575"/>
      <c r="C7" s="576"/>
      <c r="D7" s="576"/>
      <c r="E7" s="979">
        <f>IF(C41&lt;&gt;0,C28/C41,0)</f>
        <v>1.0382294531759853</v>
      </c>
      <c r="F7" s="982">
        <f>IF(D41&lt;&gt;0,D28/D41,0)</f>
        <v>0.92499195190545536</v>
      </c>
      <c r="G7" s="985" t="s">
        <v>1490</v>
      </c>
      <c r="H7" s="988" t="str">
        <f>IF(D41&lt;&gt;0,IF(F7&gt;200%,"La norme n'est pas respectée","La norme est respectée"),"")</f>
        <v>La norme est respectée</v>
      </c>
    </row>
    <row r="8" spans="1:11" ht="15" customHeight="1" x14ac:dyDescent="0.2">
      <c r="A8" s="220" t="s">
        <v>0</v>
      </c>
      <c r="B8" s="221" t="s">
        <v>225</v>
      </c>
      <c r="C8" s="539">
        <f>'Bilan et Hors Bilan'!F17</f>
        <v>4811931177</v>
      </c>
      <c r="D8" s="539">
        <f>'Bilan et Hors Bilan'!E17</f>
        <v>1825537119</v>
      </c>
      <c r="E8" s="980"/>
      <c r="F8" s="983"/>
      <c r="G8" s="986"/>
      <c r="H8" s="989"/>
      <c r="I8" s="312">
        <f>IF(ISBLANK(D8),1,0)</f>
        <v>0</v>
      </c>
    </row>
    <row r="9" spans="1:11" ht="15" customHeight="1" x14ac:dyDescent="0.2">
      <c r="A9" s="220" t="s">
        <v>1</v>
      </c>
      <c r="B9" s="221" t="s">
        <v>1491</v>
      </c>
      <c r="C9" s="612">
        <f>'Bilan et Hors Bilan'!F18</f>
        <v>0</v>
      </c>
      <c r="D9" s="539">
        <f>'Bilan et Hors Bilan'!E18</f>
        <v>0</v>
      </c>
      <c r="E9" s="980"/>
      <c r="F9" s="983"/>
      <c r="G9" s="986"/>
      <c r="H9" s="989"/>
      <c r="I9" s="312">
        <f t="shared" ref="I9:I19" si="0">IF(ISBLANK(D9),1,0)</f>
        <v>0</v>
      </c>
    </row>
    <row r="10" spans="1:11" ht="15" customHeight="1" x14ac:dyDescent="0.2">
      <c r="A10" s="220" t="s">
        <v>2</v>
      </c>
      <c r="B10" s="221" t="s">
        <v>4</v>
      </c>
      <c r="C10" s="612">
        <f>'Bilan et Hors Bilan'!F24</f>
        <v>0</v>
      </c>
      <c r="D10" s="539">
        <f>'Bilan et Hors Bilan'!E24</f>
        <v>0</v>
      </c>
      <c r="E10" s="980"/>
      <c r="F10" s="983"/>
      <c r="G10" s="986"/>
      <c r="H10" s="989"/>
      <c r="I10" s="312">
        <f t="shared" si="0"/>
        <v>0</v>
      </c>
    </row>
    <row r="11" spans="1:11" ht="15" customHeight="1" x14ac:dyDescent="0.2">
      <c r="A11" s="220" t="s">
        <v>3</v>
      </c>
      <c r="B11" s="221" t="s">
        <v>5</v>
      </c>
      <c r="C11" s="612">
        <f>'Bilan et Hors Bilan'!F28</f>
        <v>0</v>
      </c>
      <c r="D11" s="539">
        <f>'Bilan et Hors Bilan'!E28</f>
        <v>0</v>
      </c>
      <c r="E11" s="980"/>
      <c r="F11" s="983"/>
      <c r="G11" s="986"/>
      <c r="H11" s="989"/>
      <c r="I11" s="312">
        <f t="shared" si="0"/>
        <v>0</v>
      </c>
    </row>
    <row r="12" spans="1:11" ht="15" customHeight="1" x14ac:dyDescent="0.2">
      <c r="A12" s="220" t="s">
        <v>6</v>
      </c>
      <c r="B12" s="221" t="s">
        <v>7</v>
      </c>
      <c r="C12" s="612">
        <f>'Bilan et Hors Bilan'!F36</f>
        <v>5266343228</v>
      </c>
      <c r="D12" s="539">
        <f>'Bilan et Hors Bilan'!E36</f>
        <v>6175413143</v>
      </c>
      <c r="E12" s="980"/>
      <c r="F12" s="983"/>
      <c r="G12" s="986"/>
      <c r="H12" s="989"/>
      <c r="I12" s="312">
        <f t="shared" si="0"/>
        <v>0</v>
      </c>
    </row>
    <row r="13" spans="1:11" ht="15" customHeight="1" x14ac:dyDescent="0.2">
      <c r="A13" s="222" t="s">
        <v>8</v>
      </c>
      <c r="B13" s="221" t="s">
        <v>9</v>
      </c>
      <c r="C13" s="612">
        <f>'Bilan et Hors Bilan'!F37</f>
        <v>0</v>
      </c>
      <c r="D13" s="539">
        <f>'Bilan et Hors Bilan'!E37</f>
        <v>0</v>
      </c>
      <c r="E13" s="980"/>
      <c r="F13" s="983"/>
      <c r="G13" s="986"/>
      <c r="H13" s="989"/>
      <c r="I13" s="312">
        <f t="shared" si="0"/>
        <v>0</v>
      </c>
    </row>
    <row r="14" spans="1:11" ht="15" customHeight="1" x14ac:dyDescent="0.2">
      <c r="A14" s="220" t="s">
        <v>10</v>
      </c>
      <c r="B14" s="221" t="s">
        <v>11</v>
      </c>
      <c r="C14" s="612">
        <f>'Bilan et Hors Bilan'!F40</f>
        <v>28314514224</v>
      </c>
      <c r="D14" s="539">
        <f>'Bilan et Hors Bilan'!E40</f>
        <v>30005918022</v>
      </c>
      <c r="E14" s="980"/>
      <c r="F14" s="983"/>
      <c r="G14" s="986"/>
      <c r="H14" s="989"/>
      <c r="I14" s="312">
        <f t="shared" si="0"/>
        <v>0</v>
      </c>
    </row>
    <row r="15" spans="1:11" ht="15" customHeight="1" x14ac:dyDescent="0.2">
      <c r="A15" s="220" t="s">
        <v>12</v>
      </c>
      <c r="B15" s="221" t="s">
        <v>13</v>
      </c>
      <c r="C15" s="612">
        <f>'Bilan et Hors Bilan'!F41</f>
        <v>124650628</v>
      </c>
      <c r="D15" s="612">
        <f>'Bilan et Hors Bilan'!C41</f>
        <v>301912477</v>
      </c>
      <c r="E15" s="980"/>
      <c r="F15" s="983"/>
      <c r="G15" s="986"/>
      <c r="H15" s="989"/>
      <c r="I15" s="312">
        <f t="shared" si="0"/>
        <v>0</v>
      </c>
    </row>
    <row r="16" spans="1:11" ht="15" customHeight="1" x14ac:dyDescent="0.2">
      <c r="A16" s="220" t="s">
        <v>14</v>
      </c>
      <c r="B16" s="221" t="s">
        <v>15</v>
      </c>
      <c r="C16" s="612">
        <f>'Bilan et Hors Bilan'!F45</f>
        <v>514215490</v>
      </c>
      <c r="D16" s="539">
        <f>'Bilan et Hors Bilan'!E45</f>
        <v>393550965</v>
      </c>
      <c r="E16" s="980"/>
      <c r="F16" s="983"/>
      <c r="G16" s="986"/>
      <c r="H16" s="989"/>
      <c r="I16" s="312">
        <f t="shared" si="0"/>
        <v>0</v>
      </c>
    </row>
    <row r="17" spans="1:9" ht="15" customHeight="1" x14ac:dyDescent="0.2">
      <c r="A17" s="220" t="s">
        <v>16</v>
      </c>
      <c r="B17" s="221" t="s">
        <v>17</v>
      </c>
      <c r="C17" s="612">
        <f>'Bilan et Hors Bilan'!F54</f>
        <v>0</v>
      </c>
      <c r="D17" s="539">
        <f>'Bilan et Hors Bilan'!E54</f>
        <v>0</v>
      </c>
      <c r="E17" s="980"/>
      <c r="F17" s="983"/>
      <c r="G17" s="986"/>
      <c r="H17" s="989"/>
      <c r="I17" s="312">
        <f t="shared" si="0"/>
        <v>0</v>
      </c>
    </row>
    <row r="18" spans="1:9" ht="15" customHeight="1" x14ac:dyDescent="0.2">
      <c r="A18" s="220" t="s">
        <v>18</v>
      </c>
      <c r="B18" s="221" t="s">
        <v>19</v>
      </c>
      <c r="C18" s="612">
        <f>'Bilan et Hors Bilan'!F73</f>
        <v>0</v>
      </c>
      <c r="D18" s="539">
        <f>'Bilan et Hors Bilan'!E73</f>
        <v>0</v>
      </c>
      <c r="E18" s="980"/>
      <c r="F18" s="983"/>
      <c r="G18" s="986"/>
      <c r="H18" s="989"/>
      <c r="I18" s="312">
        <f t="shared" si="0"/>
        <v>0</v>
      </c>
    </row>
    <row r="19" spans="1:9" ht="15" customHeight="1" x14ac:dyDescent="0.2">
      <c r="A19" s="220" t="s">
        <v>20</v>
      </c>
      <c r="B19" s="221" t="s">
        <v>21</v>
      </c>
      <c r="C19" s="612">
        <f>'Bilan et Hors Bilan'!F74</f>
        <v>0</v>
      </c>
      <c r="D19" s="539">
        <f>'Bilan et Hors Bilan'!E74</f>
        <v>0</v>
      </c>
      <c r="E19" s="980"/>
      <c r="F19" s="983"/>
      <c r="G19" s="986"/>
      <c r="H19" s="989"/>
      <c r="I19" s="312">
        <f t="shared" si="0"/>
        <v>0</v>
      </c>
    </row>
    <row r="20" spans="1:9" ht="15" customHeight="1" x14ac:dyDescent="0.2">
      <c r="A20" s="721" t="s">
        <v>43</v>
      </c>
      <c r="B20" s="722" t="s">
        <v>3879</v>
      </c>
      <c r="C20" s="612">
        <f>-'Bilan et Hors Bilan'!J40</f>
        <v>-2547925462</v>
      </c>
      <c r="D20" s="539">
        <f>-'Bilan et Hors Bilan'!I40</f>
        <v>-2883582770</v>
      </c>
      <c r="E20" s="980"/>
      <c r="F20" s="983"/>
      <c r="G20" s="986"/>
      <c r="H20" s="989"/>
      <c r="I20" s="312"/>
    </row>
    <row r="21" spans="1:9" ht="15" customHeight="1" x14ac:dyDescent="0.2">
      <c r="A21" s="223"/>
      <c r="B21" s="224" t="s">
        <v>1492</v>
      </c>
      <c r="C21" s="613">
        <f>SUM(C8:C20)</f>
        <v>36483729285</v>
      </c>
      <c r="D21" s="616">
        <f>SUM(D8:D20)</f>
        <v>35818748956</v>
      </c>
      <c r="E21" s="980"/>
      <c r="F21" s="983"/>
      <c r="G21" s="986"/>
      <c r="H21" s="989"/>
    </row>
    <row r="22" spans="1:9" ht="15" customHeight="1" x14ac:dyDescent="0.2">
      <c r="A22" s="223"/>
      <c r="B22" s="225" t="s">
        <v>1493</v>
      </c>
      <c r="C22" s="613"/>
      <c r="D22" s="616"/>
      <c r="E22" s="980"/>
      <c r="F22" s="983"/>
      <c r="G22" s="986"/>
      <c r="H22" s="989"/>
    </row>
    <row r="23" spans="1:9" ht="15" customHeight="1" x14ac:dyDescent="0.2">
      <c r="A23" s="220" t="s">
        <v>38</v>
      </c>
      <c r="B23" s="221" t="s">
        <v>1077</v>
      </c>
      <c r="C23" s="612">
        <f>'Bilan et Hors Bilan'!D127</f>
        <v>0</v>
      </c>
      <c r="D23" s="539">
        <f>'Bilan et Hors Bilan'!C127</f>
        <v>0</v>
      </c>
      <c r="E23" s="980"/>
      <c r="F23" s="983"/>
      <c r="G23" s="986"/>
      <c r="H23" s="989"/>
      <c r="I23" s="312">
        <f>IF(ISBLANK(D23),1,0)</f>
        <v>0</v>
      </c>
    </row>
    <row r="24" spans="1:9" ht="15" customHeight="1" x14ac:dyDescent="0.2">
      <c r="A24" s="220" t="s">
        <v>39</v>
      </c>
      <c r="B24" s="221" t="s">
        <v>1013</v>
      </c>
      <c r="C24" s="612">
        <f>'Bilan et Hors Bilan'!D129</f>
        <v>0</v>
      </c>
      <c r="D24" s="539">
        <f>'Bilan et Hors Bilan'!C129</f>
        <v>0</v>
      </c>
      <c r="E24" s="980"/>
      <c r="F24" s="983"/>
      <c r="G24" s="986"/>
      <c r="H24" s="989"/>
      <c r="I24" s="312">
        <f>IF(ISBLANK(D24),1,0)</f>
        <v>0</v>
      </c>
    </row>
    <row r="25" spans="1:9" ht="15" customHeight="1" x14ac:dyDescent="0.2">
      <c r="A25" s="220" t="s">
        <v>40</v>
      </c>
      <c r="B25" s="226" t="s">
        <v>1112</v>
      </c>
      <c r="C25" s="612">
        <f>'Bilan et Hors Bilan'!D137</f>
        <v>0</v>
      </c>
      <c r="D25" s="539">
        <f>'Bilan et Hors Bilan'!C137</f>
        <v>0</v>
      </c>
      <c r="E25" s="980"/>
      <c r="F25" s="983"/>
      <c r="G25" s="986"/>
      <c r="H25" s="989"/>
      <c r="I25" s="312">
        <f>IF(ISBLANK(D25),1,0)</f>
        <v>0</v>
      </c>
    </row>
    <row r="26" spans="1:9" ht="15" customHeight="1" x14ac:dyDescent="0.2">
      <c r="A26" s="220" t="s">
        <v>41</v>
      </c>
      <c r="B26" s="221" t="s">
        <v>1068</v>
      </c>
      <c r="C26" s="612">
        <f>'Bilan et Hors Bilan'!D171</f>
        <v>0</v>
      </c>
      <c r="D26" s="539">
        <f>'Bilan et Hors Bilan'!C171</f>
        <v>0</v>
      </c>
      <c r="E26" s="980"/>
      <c r="F26" s="983"/>
      <c r="G26" s="986"/>
      <c r="H26" s="989"/>
      <c r="I26" s="312">
        <f>IF(ISBLANK(D26),1,0)</f>
        <v>0</v>
      </c>
    </row>
    <row r="27" spans="1:9" ht="15" customHeight="1" x14ac:dyDescent="0.2">
      <c r="A27" s="223"/>
      <c r="B27" s="224" t="s">
        <v>1494</v>
      </c>
      <c r="C27" s="613">
        <f>SUM(C23:C26)</f>
        <v>0</v>
      </c>
      <c r="D27" s="616">
        <f>SUM(D23:D26)</f>
        <v>0</v>
      </c>
      <c r="E27" s="980"/>
      <c r="F27" s="983"/>
      <c r="G27" s="986"/>
      <c r="H27" s="989"/>
    </row>
    <row r="28" spans="1:9" ht="15" customHeight="1" x14ac:dyDescent="0.2">
      <c r="A28" s="227"/>
      <c r="B28" s="228" t="s">
        <v>1495</v>
      </c>
      <c r="C28" s="614">
        <f>C21+C27</f>
        <v>36483729285</v>
      </c>
      <c r="D28" s="617">
        <f>D21+D27</f>
        <v>35818748956</v>
      </c>
      <c r="E28" s="980"/>
      <c r="F28" s="983"/>
      <c r="G28" s="986"/>
      <c r="H28" s="989"/>
    </row>
    <row r="29" spans="1:9" ht="15" customHeight="1" x14ac:dyDescent="0.2">
      <c r="A29" s="229"/>
      <c r="B29" s="230" t="s">
        <v>1496</v>
      </c>
      <c r="C29" s="615"/>
      <c r="D29" s="618"/>
      <c r="E29" s="980"/>
      <c r="F29" s="983"/>
      <c r="G29" s="986"/>
      <c r="H29" s="989"/>
    </row>
    <row r="30" spans="1:9" ht="15" customHeight="1" x14ac:dyDescent="0.2">
      <c r="A30" s="222" t="s">
        <v>22</v>
      </c>
      <c r="B30" s="221" t="s">
        <v>221</v>
      </c>
      <c r="C30" s="612">
        <f>'Bilan et Hors Bilan'!J9</f>
        <v>137211920</v>
      </c>
      <c r="D30" s="539">
        <f>'Bilan et Hors Bilan'!I9</f>
        <v>1959573</v>
      </c>
      <c r="E30" s="980"/>
      <c r="F30" s="983"/>
      <c r="G30" s="986"/>
      <c r="H30" s="989"/>
      <c r="I30" s="312">
        <f t="shared" ref="I30:I40" si="1">IF(ISBLANK(D30),1,0)</f>
        <v>0</v>
      </c>
    </row>
    <row r="31" spans="1:9" ht="15" customHeight="1" x14ac:dyDescent="0.2">
      <c r="A31" s="222" t="s">
        <v>23</v>
      </c>
      <c r="B31" s="221" t="s">
        <v>1497</v>
      </c>
      <c r="C31" s="612">
        <f>'Bilan et Hors Bilan'!J10</f>
        <v>0</v>
      </c>
      <c r="D31" s="539">
        <f>'Bilan et Hors Bilan'!I10</f>
        <v>0</v>
      </c>
      <c r="E31" s="980"/>
      <c r="F31" s="983"/>
      <c r="G31" s="986"/>
      <c r="H31" s="989"/>
      <c r="I31" s="312">
        <f t="shared" si="1"/>
        <v>0</v>
      </c>
    </row>
    <row r="32" spans="1:9" ht="15" customHeight="1" x14ac:dyDescent="0.2">
      <c r="A32" s="220" t="s">
        <v>24</v>
      </c>
      <c r="B32" s="221" t="s">
        <v>25</v>
      </c>
      <c r="C32" s="612">
        <f>'Bilan et Hors Bilan'!J15</f>
        <v>4624446679</v>
      </c>
      <c r="D32" s="539">
        <f>'Bilan et Hors Bilan'!I15</f>
        <v>4788509500</v>
      </c>
      <c r="E32" s="980"/>
      <c r="F32" s="983"/>
      <c r="G32" s="986"/>
      <c r="H32" s="989"/>
      <c r="I32" s="312">
        <f t="shared" si="1"/>
        <v>0</v>
      </c>
    </row>
    <row r="33" spans="1:9" ht="15" customHeight="1" x14ac:dyDescent="0.2">
      <c r="A33" s="220" t="s">
        <v>26</v>
      </c>
      <c r="B33" s="221" t="s">
        <v>27</v>
      </c>
      <c r="C33" s="612">
        <f>'Bilan et Hors Bilan'!J19</f>
        <v>0</v>
      </c>
      <c r="D33" s="539">
        <f>'Bilan et Hors Bilan'!I19</f>
        <v>0</v>
      </c>
      <c r="E33" s="980"/>
      <c r="F33" s="983"/>
      <c r="G33" s="986"/>
      <c r="H33" s="989"/>
      <c r="I33" s="312">
        <f t="shared" si="1"/>
        <v>0</v>
      </c>
    </row>
    <row r="34" spans="1:9" ht="15" customHeight="1" x14ac:dyDescent="0.2">
      <c r="A34" s="220" t="s">
        <v>28</v>
      </c>
      <c r="B34" s="221" t="s">
        <v>29</v>
      </c>
      <c r="C34" s="612">
        <f>'Bilan et Hors Bilan'!J38</f>
        <v>463540418</v>
      </c>
      <c r="D34" s="539">
        <f>'Bilan et Hors Bilan'!I38</f>
        <v>486923252</v>
      </c>
      <c r="E34" s="980"/>
      <c r="F34" s="983"/>
      <c r="G34" s="986"/>
      <c r="H34" s="989"/>
      <c r="I34" s="312">
        <f t="shared" si="1"/>
        <v>0</v>
      </c>
    </row>
    <row r="35" spans="1:9" ht="15" customHeight="1" x14ac:dyDescent="0.2">
      <c r="A35" s="220" t="s">
        <v>30</v>
      </c>
      <c r="B35" s="221" t="s">
        <v>221</v>
      </c>
      <c r="C35" s="612">
        <f>'Bilan et Hors Bilan'!J36</f>
        <v>3762684728</v>
      </c>
      <c r="D35" s="539">
        <f>'Bilan et Hors Bilan'!I36</f>
        <v>4359998003</v>
      </c>
      <c r="E35" s="980"/>
      <c r="F35" s="983"/>
      <c r="G35" s="986"/>
      <c r="H35" s="989"/>
      <c r="I35" s="312">
        <f t="shared" si="1"/>
        <v>0</v>
      </c>
    </row>
    <row r="36" spans="1:9" ht="15" customHeight="1" x14ac:dyDescent="0.2">
      <c r="A36" s="220" t="s">
        <v>31</v>
      </c>
      <c r="B36" s="221" t="s">
        <v>1498</v>
      </c>
      <c r="C36" s="612">
        <f>'Bilan et Hors Bilan'!J37</f>
        <v>124398459</v>
      </c>
      <c r="D36" s="539">
        <f>'Bilan et Hors Bilan'!I37</f>
        <v>290533128</v>
      </c>
      <c r="E36" s="980"/>
      <c r="F36" s="983"/>
      <c r="G36" s="986"/>
      <c r="H36" s="989"/>
      <c r="I36" s="312">
        <f t="shared" si="1"/>
        <v>0</v>
      </c>
    </row>
    <row r="37" spans="1:9" ht="15" customHeight="1" x14ac:dyDescent="0.2">
      <c r="A37" s="220" t="s">
        <v>32</v>
      </c>
      <c r="B37" s="221" t="s">
        <v>1499</v>
      </c>
      <c r="C37" s="612">
        <f>'Bilan et Hors Bilan'!J41</f>
        <v>0</v>
      </c>
      <c r="D37" s="539">
        <f>'Bilan et Hors Bilan'!I41</f>
        <v>0</v>
      </c>
      <c r="E37" s="980"/>
      <c r="F37" s="983"/>
      <c r="G37" s="986"/>
      <c r="H37" s="989"/>
      <c r="I37" s="312">
        <f t="shared" si="1"/>
        <v>0</v>
      </c>
    </row>
    <row r="38" spans="1:9" ht="15" customHeight="1" x14ac:dyDescent="0.2">
      <c r="A38" s="220" t="s">
        <v>33</v>
      </c>
      <c r="B38" s="221" t="s">
        <v>34</v>
      </c>
      <c r="C38" s="612">
        <f>'Bilan et Hors Bilan'!J42</f>
        <v>0</v>
      </c>
      <c r="D38" s="539">
        <f>'Bilan et Hors Bilan'!I42</f>
        <v>0</v>
      </c>
      <c r="E38" s="980"/>
      <c r="F38" s="983"/>
      <c r="G38" s="986"/>
      <c r="H38" s="989"/>
      <c r="I38" s="312">
        <f t="shared" si="1"/>
        <v>0</v>
      </c>
    </row>
    <row r="39" spans="1:9" ht="15" customHeight="1" x14ac:dyDescent="0.2">
      <c r="A39" s="220" t="s">
        <v>35</v>
      </c>
      <c r="B39" s="221" t="s">
        <v>238</v>
      </c>
      <c r="C39" s="612">
        <f>'Bilan et Hors Bilan'!J43</f>
        <v>0</v>
      </c>
      <c r="D39" s="539">
        <f>'Bilan et Hors Bilan'!I43</f>
        <v>0</v>
      </c>
      <c r="E39" s="980"/>
      <c r="F39" s="983"/>
      <c r="G39" s="986"/>
      <c r="H39" s="989"/>
      <c r="I39" s="312">
        <f t="shared" si="1"/>
        <v>0</v>
      </c>
    </row>
    <row r="40" spans="1:9" ht="15" customHeight="1" x14ac:dyDescent="0.2">
      <c r="A40" s="220" t="s">
        <v>36</v>
      </c>
      <c r="B40" s="221" t="s">
        <v>37</v>
      </c>
      <c r="C40" s="612">
        <f>'Bilan et Hors Bilan'!J75</f>
        <v>26028051345</v>
      </c>
      <c r="D40" s="539">
        <f>'Bilan et Hors Bilan'!I75</f>
        <v>28795385306</v>
      </c>
      <c r="E40" s="980"/>
      <c r="F40" s="983"/>
      <c r="G40" s="986"/>
      <c r="H40" s="989"/>
      <c r="I40" s="312">
        <f t="shared" si="1"/>
        <v>0</v>
      </c>
    </row>
    <row r="41" spans="1:9" ht="15" customHeight="1" thickBot="1" x14ac:dyDescent="0.25">
      <c r="A41" s="231"/>
      <c r="B41" s="228" t="s">
        <v>1500</v>
      </c>
      <c r="C41" s="614">
        <f>SUM(C30:C40)</f>
        <v>35140333549</v>
      </c>
      <c r="D41" s="617">
        <f>SUM(D30:D40)</f>
        <v>38723308762</v>
      </c>
      <c r="E41" s="981"/>
      <c r="F41" s="984"/>
      <c r="G41" s="987"/>
      <c r="H41" s="990"/>
      <c r="I41" s="312"/>
    </row>
    <row r="42" spans="1:9" ht="15" customHeight="1" x14ac:dyDescent="0.2"/>
    <row r="43" spans="1:9" ht="15" customHeight="1" x14ac:dyDescent="0.2">
      <c r="A43" s="977" t="s">
        <v>1501</v>
      </c>
      <c r="B43" s="977"/>
      <c r="C43" s="977"/>
      <c r="D43" s="977"/>
      <c r="E43" s="977"/>
      <c r="F43" s="977"/>
      <c r="G43" s="977"/>
      <c r="H43" s="977"/>
    </row>
    <row r="44" spans="1:9" x14ac:dyDescent="0.2">
      <c r="A44" s="978" t="s">
        <v>1484</v>
      </c>
      <c r="B44" s="978"/>
      <c r="C44" s="978"/>
      <c r="D44" s="978"/>
      <c r="E44" s="573"/>
      <c r="F44" s="573"/>
      <c r="G44" s="573"/>
      <c r="H44" s="573"/>
    </row>
    <row r="45" spans="1:9" ht="15" customHeight="1" x14ac:dyDescent="0.2">
      <c r="A45" s="216" t="s">
        <v>1502</v>
      </c>
      <c r="B45" s="232" t="s">
        <v>1503</v>
      </c>
      <c r="C45" s="218" t="str">
        <f>C$6</f>
        <v>Montant N-1</v>
      </c>
      <c r="D45" s="218" t="str">
        <f>D$6</f>
        <v>Montant N</v>
      </c>
      <c r="E45" s="218" t="str">
        <f>E$6</f>
        <v>Résultat N-1</v>
      </c>
      <c r="F45" s="218" t="str">
        <f>F$6</f>
        <v>Résultat N</v>
      </c>
      <c r="G45" s="219" t="s">
        <v>1488</v>
      </c>
      <c r="H45" s="218" t="s">
        <v>1489</v>
      </c>
    </row>
    <row r="46" spans="1:9" ht="15" customHeight="1" x14ac:dyDescent="0.2">
      <c r="A46" s="233"/>
      <c r="B46" s="221"/>
      <c r="C46" s="309"/>
      <c r="D46" s="309"/>
      <c r="E46" s="979">
        <f>IF(C74&lt;&gt;0,C57/C74,0)</f>
        <v>7.9342226756966401</v>
      </c>
      <c r="F46" s="982">
        <f>IF(D74&lt;&gt;0,D57/D74,0)</f>
        <v>8.3117387698163068</v>
      </c>
      <c r="G46" s="985" t="s">
        <v>1504</v>
      </c>
      <c r="H46" s="988" t="str">
        <f>IF(D74&lt;&gt;0,IF(F46&lt;100%,"La norme n'est pas respectée","La norme est respectée"),"")</f>
        <v>La norme est respectée</v>
      </c>
    </row>
    <row r="47" spans="1:9" ht="15" customHeight="1" x14ac:dyDescent="0.2">
      <c r="A47" s="234" t="s">
        <v>36</v>
      </c>
      <c r="B47" s="235" t="s">
        <v>37</v>
      </c>
      <c r="C47" s="310">
        <f>C40</f>
        <v>26028051345</v>
      </c>
      <c r="D47" s="310">
        <f>D40</f>
        <v>28795385306</v>
      </c>
      <c r="E47" s="980"/>
      <c r="F47" s="983"/>
      <c r="G47" s="986"/>
      <c r="H47" s="989"/>
      <c r="I47" s="312"/>
    </row>
    <row r="48" spans="1:9" ht="15" customHeight="1" x14ac:dyDescent="0.2">
      <c r="A48" s="237" t="s">
        <v>23</v>
      </c>
      <c r="B48" s="238" t="s">
        <v>1505</v>
      </c>
      <c r="C48" s="529">
        <f>Retraitement!C7</f>
        <v>0</v>
      </c>
      <c r="D48" s="529">
        <f>Retraitement!D7</f>
        <v>0</v>
      </c>
      <c r="E48" s="980"/>
      <c r="F48" s="983"/>
      <c r="G48" s="986"/>
      <c r="H48" s="989"/>
      <c r="I48" s="312">
        <f t="shared" ref="I48:I62" si="2">IF(ISBLANK(D48),1,0)</f>
        <v>0</v>
      </c>
    </row>
    <row r="49" spans="1:9" ht="15" customHeight="1" x14ac:dyDescent="0.2">
      <c r="A49" s="237" t="s">
        <v>42</v>
      </c>
      <c r="B49" s="238" t="s">
        <v>1506</v>
      </c>
      <c r="C49" s="529">
        <f>Retraitement!C8</f>
        <v>0</v>
      </c>
      <c r="D49" s="529">
        <f>Retraitement!D8</f>
        <v>0</v>
      </c>
      <c r="E49" s="980"/>
      <c r="F49" s="983"/>
      <c r="G49" s="986"/>
      <c r="H49" s="989"/>
      <c r="I49" s="312">
        <f t="shared" si="2"/>
        <v>0</v>
      </c>
    </row>
    <row r="50" spans="1:9" ht="15" customHeight="1" x14ac:dyDescent="0.2">
      <c r="A50" s="237" t="s">
        <v>26</v>
      </c>
      <c r="B50" s="238" t="s">
        <v>1507</v>
      </c>
      <c r="C50" s="529">
        <f>Retraitement!C9</f>
        <v>0</v>
      </c>
      <c r="D50" s="529">
        <f>Retraitement!D9</f>
        <v>0</v>
      </c>
      <c r="E50" s="980"/>
      <c r="F50" s="983"/>
      <c r="G50" s="986"/>
      <c r="H50" s="989"/>
      <c r="I50" s="312">
        <f t="shared" si="2"/>
        <v>0</v>
      </c>
    </row>
    <row r="51" spans="1:9" ht="15" customHeight="1" x14ac:dyDescent="0.2">
      <c r="A51" s="237" t="s">
        <v>31</v>
      </c>
      <c r="B51" s="238" t="s">
        <v>1508</v>
      </c>
      <c r="C51" s="529">
        <f>Retraitement!C10</f>
        <v>0</v>
      </c>
      <c r="D51" s="529">
        <f>Retraitement!D10</f>
        <v>0</v>
      </c>
      <c r="E51" s="980"/>
      <c r="F51" s="983"/>
      <c r="G51" s="986"/>
      <c r="H51" s="989"/>
      <c r="I51" s="312">
        <f t="shared" si="2"/>
        <v>0</v>
      </c>
    </row>
    <row r="52" spans="1:9" ht="15" customHeight="1" x14ac:dyDescent="0.2">
      <c r="A52" s="237" t="s">
        <v>28</v>
      </c>
      <c r="B52" s="238" t="s">
        <v>1509</v>
      </c>
      <c r="C52" s="529">
        <f>Retraitement!C11</f>
        <v>0</v>
      </c>
      <c r="D52" s="529">
        <f>Retraitement!D11</f>
        <v>0</v>
      </c>
      <c r="E52" s="980"/>
      <c r="F52" s="983"/>
      <c r="G52" s="986"/>
      <c r="H52" s="989"/>
      <c r="I52" s="312">
        <f t="shared" si="2"/>
        <v>0</v>
      </c>
    </row>
    <row r="53" spans="1:9" ht="15" customHeight="1" x14ac:dyDescent="0.2">
      <c r="A53" s="237" t="s">
        <v>43</v>
      </c>
      <c r="B53" s="238" t="s">
        <v>1510</v>
      </c>
      <c r="C53" s="529">
        <f>Retraitement!C12</f>
        <v>0</v>
      </c>
      <c r="D53" s="529">
        <f>Retraitement!D12</f>
        <v>0</v>
      </c>
      <c r="E53" s="980"/>
      <c r="F53" s="983"/>
      <c r="G53" s="986"/>
      <c r="H53" s="989"/>
      <c r="I53" s="312">
        <f t="shared" si="2"/>
        <v>0</v>
      </c>
    </row>
    <row r="54" spans="1:9" ht="15" customHeight="1" x14ac:dyDescent="0.2">
      <c r="A54" s="237" t="s">
        <v>32</v>
      </c>
      <c r="B54" s="238" t="s">
        <v>1511</v>
      </c>
      <c r="C54" s="529">
        <f>Retraitement!C13</f>
        <v>0</v>
      </c>
      <c r="D54" s="529">
        <f>Retraitement!D13</f>
        <v>0</v>
      </c>
      <c r="E54" s="980"/>
      <c r="F54" s="983"/>
      <c r="G54" s="986"/>
      <c r="H54" s="989"/>
      <c r="I54" s="312">
        <f t="shared" si="2"/>
        <v>0</v>
      </c>
    </row>
    <row r="55" spans="1:9" ht="15" customHeight="1" x14ac:dyDescent="0.2">
      <c r="A55" s="237" t="s">
        <v>33</v>
      </c>
      <c r="B55" s="238" t="s">
        <v>1512</v>
      </c>
      <c r="C55" s="529">
        <f>Retraitement!C14</f>
        <v>0</v>
      </c>
      <c r="D55" s="529">
        <f>Retraitement!D14</f>
        <v>0</v>
      </c>
      <c r="E55" s="980"/>
      <c r="F55" s="983"/>
      <c r="G55" s="986"/>
      <c r="H55" s="989"/>
      <c r="I55" s="312">
        <f t="shared" si="2"/>
        <v>0</v>
      </c>
    </row>
    <row r="56" spans="1:9" ht="15" customHeight="1" x14ac:dyDescent="0.2">
      <c r="A56" s="237" t="s">
        <v>35</v>
      </c>
      <c r="B56" s="238" t="s">
        <v>1513</v>
      </c>
      <c r="C56" s="529">
        <f>Retraitement!C15</f>
        <v>0</v>
      </c>
      <c r="D56" s="529">
        <f>Retraitement!D15</f>
        <v>0</v>
      </c>
      <c r="E56" s="980"/>
      <c r="F56" s="983"/>
      <c r="G56" s="986"/>
      <c r="H56" s="989"/>
      <c r="I56" s="312">
        <f t="shared" si="2"/>
        <v>0</v>
      </c>
    </row>
    <row r="57" spans="1:9" ht="15" customHeight="1" x14ac:dyDescent="0.2">
      <c r="A57" s="228"/>
      <c r="B57" s="228" t="s">
        <v>1495</v>
      </c>
      <c r="C57" s="239">
        <f>SUM(C46:C56)</f>
        <v>26028051345</v>
      </c>
      <c r="D57" s="239">
        <f>SUM(D46:D56)</f>
        <v>28795385306</v>
      </c>
      <c r="E57" s="980"/>
      <c r="F57" s="983"/>
      <c r="G57" s="986"/>
      <c r="H57" s="989"/>
      <c r="I57" s="312"/>
    </row>
    <row r="58" spans="1:9" ht="15" customHeight="1" x14ac:dyDescent="0.2">
      <c r="A58" s="240"/>
      <c r="B58" s="232" t="s">
        <v>1514</v>
      </c>
      <c r="C58" s="536"/>
      <c r="D58" s="536"/>
      <c r="E58" s="980"/>
      <c r="F58" s="983"/>
      <c r="G58" s="986"/>
      <c r="H58" s="989"/>
      <c r="I58" s="312"/>
    </row>
    <row r="59" spans="1:9" ht="15" customHeight="1" x14ac:dyDescent="0.2">
      <c r="A59" s="237" t="s">
        <v>44</v>
      </c>
      <c r="B59" s="238" t="s">
        <v>45</v>
      </c>
      <c r="C59" s="529">
        <f>Retraitement!C19</f>
        <v>0</v>
      </c>
      <c r="D59" s="529">
        <f>Retraitement!D19</f>
        <v>0</v>
      </c>
      <c r="E59" s="980"/>
      <c r="F59" s="983"/>
      <c r="G59" s="986"/>
      <c r="H59" s="989"/>
      <c r="I59" s="312">
        <f t="shared" si="2"/>
        <v>0</v>
      </c>
    </row>
    <row r="60" spans="1:9" ht="15" customHeight="1" x14ac:dyDescent="0.2">
      <c r="A60" s="237" t="s">
        <v>46</v>
      </c>
      <c r="B60" s="238" t="s">
        <v>1515</v>
      </c>
      <c r="C60" s="529">
        <f>Retraitement!C20</f>
        <v>0</v>
      </c>
      <c r="D60" s="529">
        <f>Retraitement!D20</f>
        <v>0</v>
      </c>
      <c r="E60" s="980"/>
      <c r="F60" s="983"/>
      <c r="G60" s="986"/>
      <c r="H60" s="989"/>
      <c r="I60" s="312">
        <f t="shared" si="2"/>
        <v>0</v>
      </c>
    </row>
    <row r="61" spans="1:9" ht="15" customHeight="1" x14ac:dyDescent="0.2">
      <c r="A61" s="237" t="s">
        <v>47</v>
      </c>
      <c r="B61" s="238" t="s">
        <v>48</v>
      </c>
      <c r="C61" s="529">
        <f>Retraitement!C21</f>
        <v>0</v>
      </c>
      <c r="D61" s="529">
        <f>Retraitement!D21</f>
        <v>0</v>
      </c>
      <c r="E61" s="980"/>
      <c r="F61" s="983"/>
      <c r="G61" s="986"/>
      <c r="H61" s="989"/>
      <c r="I61" s="312">
        <f t="shared" si="2"/>
        <v>0</v>
      </c>
    </row>
    <row r="62" spans="1:9" ht="15" customHeight="1" x14ac:dyDescent="0.2">
      <c r="A62" s="241" t="s">
        <v>231</v>
      </c>
      <c r="B62" s="242" t="s">
        <v>804</v>
      </c>
      <c r="C62" s="529">
        <f>Retraitement!C22</f>
        <v>0</v>
      </c>
      <c r="D62" s="529">
        <f>Retraitement!D22</f>
        <v>0</v>
      </c>
      <c r="E62" s="980"/>
      <c r="F62" s="983"/>
      <c r="G62" s="986"/>
      <c r="H62" s="989"/>
      <c r="I62" s="312">
        <f t="shared" si="2"/>
        <v>0</v>
      </c>
    </row>
    <row r="63" spans="1:9" ht="15" customHeight="1" x14ac:dyDescent="0.2">
      <c r="A63" s="234" t="s">
        <v>3</v>
      </c>
      <c r="B63" s="235" t="s">
        <v>1516</v>
      </c>
      <c r="C63" s="310">
        <f>C11</f>
        <v>0</v>
      </c>
      <c r="D63" s="310">
        <f>D11</f>
        <v>0</v>
      </c>
      <c r="E63" s="980"/>
      <c r="F63" s="983"/>
      <c r="G63" s="986"/>
      <c r="H63" s="989"/>
    </row>
    <row r="64" spans="1:9" ht="15" customHeight="1" x14ac:dyDescent="0.2">
      <c r="A64" s="234" t="s">
        <v>10</v>
      </c>
      <c r="B64" s="235" t="s">
        <v>1517</v>
      </c>
      <c r="C64" s="529">
        <f>Retraitement!C23</f>
        <v>0</v>
      </c>
      <c r="D64" s="529">
        <f>Retraitement!D23</f>
        <v>0</v>
      </c>
      <c r="E64" s="980"/>
      <c r="F64" s="983"/>
      <c r="G64" s="986"/>
      <c r="H64" s="989"/>
    </row>
    <row r="65" spans="1:9" ht="15" customHeight="1" x14ac:dyDescent="0.2">
      <c r="A65" s="234" t="s">
        <v>12</v>
      </c>
      <c r="B65" s="235" t="s">
        <v>474</v>
      </c>
      <c r="C65" s="310">
        <f>Retraitement!C48</f>
        <v>0</v>
      </c>
      <c r="D65" s="310">
        <f>Retraitement!D48</f>
        <v>0</v>
      </c>
      <c r="E65" s="980"/>
      <c r="F65" s="983"/>
      <c r="G65" s="986"/>
      <c r="H65" s="989"/>
    </row>
    <row r="66" spans="1:9" ht="15" customHeight="1" x14ac:dyDescent="0.2">
      <c r="A66" s="234" t="s">
        <v>49</v>
      </c>
      <c r="B66" s="235" t="s">
        <v>1518</v>
      </c>
      <c r="C66" s="310">
        <f>C16</f>
        <v>514215490</v>
      </c>
      <c r="D66" s="310">
        <f>D16</f>
        <v>393550965</v>
      </c>
      <c r="E66" s="980"/>
      <c r="F66" s="983"/>
      <c r="G66" s="986"/>
      <c r="H66" s="989"/>
    </row>
    <row r="67" spans="1:9" ht="15" customHeight="1" x14ac:dyDescent="0.2">
      <c r="A67" s="234" t="s">
        <v>18</v>
      </c>
      <c r="B67" s="235" t="s">
        <v>19</v>
      </c>
      <c r="C67" s="310">
        <f>C18</f>
        <v>0</v>
      </c>
      <c r="D67" s="310">
        <f>D18</f>
        <v>0</v>
      </c>
      <c r="E67" s="980"/>
      <c r="F67" s="983"/>
      <c r="G67" s="986"/>
      <c r="H67" s="989"/>
    </row>
    <row r="68" spans="1:9" ht="15" customHeight="1" x14ac:dyDescent="0.2">
      <c r="A68" s="234" t="s">
        <v>20</v>
      </c>
      <c r="B68" s="235" t="s">
        <v>1519</v>
      </c>
      <c r="C68" s="310">
        <f>C19</f>
        <v>0</v>
      </c>
      <c r="D68" s="310">
        <f>D19</f>
        <v>0</v>
      </c>
      <c r="E68" s="980"/>
      <c r="F68" s="983"/>
      <c r="G68" s="986"/>
      <c r="H68" s="989"/>
    </row>
    <row r="69" spans="1:9" ht="15" customHeight="1" x14ac:dyDescent="0.2">
      <c r="A69" s="243" t="s">
        <v>50</v>
      </c>
      <c r="B69" s="221" t="s">
        <v>51</v>
      </c>
      <c r="C69" s="539">
        <f>'Bilan et Hors Bilan'!F75</f>
        <v>0</v>
      </c>
      <c r="D69" s="539">
        <f>'Bilan et Hors Bilan'!E75</f>
        <v>0</v>
      </c>
      <c r="E69" s="980"/>
      <c r="F69" s="983"/>
      <c r="G69" s="986"/>
      <c r="H69" s="989"/>
      <c r="I69" s="312">
        <f>IF(ISBLANK(D69),1,0)</f>
        <v>0</v>
      </c>
    </row>
    <row r="70" spans="1:9" ht="15" customHeight="1" x14ac:dyDescent="0.2">
      <c r="A70" s="243" t="s">
        <v>52</v>
      </c>
      <c r="B70" s="221" t="s">
        <v>53</v>
      </c>
      <c r="C70" s="539">
        <f>'Bilan et Hors Bilan'!F76</f>
        <v>41034502</v>
      </c>
      <c r="D70" s="539">
        <f>'Bilan et Hors Bilan'!E76</f>
        <v>80573155</v>
      </c>
      <c r="E70" s="980"/>
      <c r="F70" s="983"/>
      <c r="G70" s="986"/>
      <c r="H70" s="989"/>
      <c r="I70" s="312">
        <f>IF(ISBLANK(D70),1,0)</f>
        <v>0</v>
      </c>
    </row>
    <row r="71" spans="1:9" ht="15" customHeight="1" x14ac:dyDescent="0.2">
      <c r="A71" s="243" t="s">
        <v>54</v>
      </c>
      <c r="B71" s="221" t="s">
        <v>55</v>
      </c>
      <c r="C71" s="539">
        <f>'Bilan et Hors Bilan'!F77</f>
        <v>51962061</v>
      </c>
      <c r="D71" s="539">
        <f>'Bilan et Hors Bilan'!E77</f>
        <v>70987456</v>
      </c>
      <c r="E71" s="980"/>
      <c r="F71" s="983"/>
      <c r="G71" s="986"/>
      <c r="H71" s="989"/>
      <c r="I71" s="312">
        <f>IF(ISBLANK(D71),1,0)</f>
        <v>0</v>
      </c>
    </row>
    <row r="72" spans="1:9" ht="15" customHeight="1" x14ac:dyDescent="0.2">
      <c r="A72" s="243" t="s">
        <v>56</v>
      </c>
      <c r="B72" s="221" t="s">
        <v>57</v>
      </c>
      <c r="C72" s="539">
        <f>'Bilan et Hors Bilan'!F80</f>
        <v>2673267007</v>
      </c>
      <c r="D72" s="539">
        <f>'Bilan et Hors Bilan'!E80</f>
        <v>2919312187</v>
      </c>
      <c r="E72" s="980"/>
      <c r="F72" s="983"/>
      <c r="G72" s="986"/>
      <c r="H72" s="989"/>
      <c r="I72" s="312">
        <f>IF(ISBLANK(D72),1,0)</f>
        <v>0</v>
      </c>
    </row>
    <row r="73" spans="1:9" ht="15" customHeight="1" x14ac:dyDescent="0.2">
      <c r="A73" s="243" t="s">
        <v>58</v>
      </c>
      <c r="B73" s="221" t="s">
        <v>59</v>
      </c>
      <c r="C73" s="539">
        <f>'Bilan et Hors Bilan'!F83</f>
        <v>0</v>
      </c>
      <c r="D73" s="539">
        <f>'Bilan et Hors Bilan'!E83</f>
        <v>0</v>
      </c>
      <c r="E73" s="980"/>
      <c r="F73" s="983"/>
      <c r="G73" s="986"/>
      <c r="H73" s="989"/>
      <c r="I73" s="312">
        <f>IF(ISBLANK(D73),1,0)</f>
        <v>0</v>
      </c>
    </row>
    <row r="74" spans="1:9" ht="15" customHeight="1" x14ac:dyDescent="0.2">
      <c r="A74" s="243"/>
      <c r="B74" s="228" t="s">
        <v>1500</v>
      </c>
      <c r="C74" s="239">
        <f>SUM(C58:C73)</f>
        <v>3280479060</v>
      </c>
      <c r="D74" s="239">
        <f>SUM(D58:D73)</f>
        <v>3464423763</v>
      </c>
      <c r="E74" s="981"/>
      <c r="F74" s="984"/>
      <c r="G74" s="987"/>
      <c r="H74" s="990"/>
      <c r="I74" s="312"/>
    </row>
    <row r="75" spans="1:9" ht="15" customHeight="1" x14ac:dyDescent="0.2"/>
    <row r="76" spans="1:9" ht="15" customHeight="1" x14ac:dyDescent="0.2">
      <c r="A76" s="977" t="s">
        <v>1520</v>
      </c>
      <c r="B76" s="977"/>
      <c r="C76" s="977"/>
      <c r="D76" s="977"/>
      <c r="E76" s="977"/>
      <c r="F76" s="977"/>
      <c r="G76" s="977"/>
      <c r="H76" s="977"/>
    </row>
    <row r="77" spans="1:9" ht="15" customHeight="1" x14ac:dyDescent="0.2">
      <c r="A77" s="978" t="s">
        <v>1484</v>
      </c>
      <c r="B77" s="978"/>
      <c r="C77" s="978"/>
      <c r="D77" s="978"/>
      <c r="E77" s="573"/>
      <c r="F77" s="573"/>
      <c r="G77" s="573"/>
      <c r="H77" s="573"/>
    </row>
    <row r="78" spans="1:9" ht="15" customHeight="1" x14ac:dyDescent="0.2">
      <c r="A78" s="216" t="s">
        <v>1502</v>
      </c>
      <c r="B78" s="232" t="s">
        <v>1521</v>
      </c>
      <c r="C78" s="218" t="str">
        <f>C$6</f>
        <v>Montant N-1</v>
      </c>
      <c r="D78" s="218" t="str">
        <f>D$6</f>
        <v>Montant N</v>
      </c>
      <c r="E78" s="218" t="str">
        <f>E$6</f>
        <v>Résultat N-1</v>
      </c>
      <c r="F78" s="218" t="str">
        <f>F$6</f>
        <v>Résultat N</v>
      </c>
      <c r="G78" s="219" t="s">
        <v>1488</v>
      </c>
      <c r="H78" s="218" t="s">
        <v>1489</v>
      </c>
    </row>
    <row r="79" spans="1:9" ht="15" customHeight="1" x14ac:dyDescent="0.2">
      <c r="A79" s="577"/>
      <c r="B79" s="578"/>
      <c r="C79" s="579"/>
      <c r="D79" s="579"/>
      <c r="E79" s="979">
        <f>IF(C111&lt;&gt;0,C81/C111,0)</f>
        <v>0</v>
      </c>
      <c r="F79" s="982">
        <f>IF(D111&lt;&gt;0,D81/D111,0)</f>
        <v>0</v>
      </c>
      <c r="G79" s="985" t="s">
        <v>1522</v>
      </c>
      <c r="H79" s="988" t="str">
        <f>IF(D111&lt;&gt;0,IF(F79&gt;10%,"La norme n'est pas respectée","La norme est respectée"),"")</f>
        <v>La norme est respectée</v>
      </c>
    </row>
    <row r="80" spans="1:9" ht="15" customHeight="1" x14ac:dyDescent="0.2">
      <c r="A80" s="243"/>
      <c r="B80" s="221" t="s">
        <v>60</v>
      </c>
      <c r="C80" s="529">
        <f>Retraitement!C29</f>
        <v>0</v>
      </c>
      <c r="D80" s="529">
        <f>Retraitement!D29</f>
        <v>0</v>
      </c>
      <c r="E80" s="980"/>
      <c r="F80" s="983"/>
      <c r="G80" s="986"/>
      <c r="H80" s="989"/>
      <c r="I80" s="312">
        <f>IF(ISBLANK(D80),1,0)</f>
        <v>0</v>
      </c>
    </row>
    <row r="81" spans="1:9" ht="15" customHeight="1" x14ac:dyDescent="0.2">
      <c r="A81" s="227"/>
      <c r="B81" s="228" t="s">
        <v>1495</v>
      </c>
      <c r="C81" s="244">
        <f>C80</f>
        <v>0</v>
      </c>
      <c r="D81" s="244">
        <f>D80</f>
        <v>0</v>
      </c>
      <c r="E81" s="980"/>
      <c r="F81" s="983"/>
      <c r="G81" s="986"/>
      <c r="H81" s="989"/>
    </row>
    <row r="82" spans="1:9" ht="15" customHeight="1" x14ac:dyDescent="0.2">
      <c r="A82" s="240"/>
      <c r="B82" s="232" t="s">
        <v>1523</v>
      </c>
      <c r="C82" s="536"/>
      <c r="D82" s="536"/>
      <c r="E82" s="980"/>
      <c r="F82" s="983"/>
      <c r="G82" s="986"/>
      <c r="H82" s="989"/>
    </row>
    <row r="83" spans="1:9" ht="15" customHeight="1" x14ac:dyDescent="0.2">
      <c r="A83" s="243" t="s">
        <v>61</v>
      </c>
      <c r="B83" s="221" t="s">
        <v>62</v>
      </c>
      <c r="C83" s="539">
        <f>'Bilan et Hors Bilan'!J76</f>
        <v>0</v>
      </c>
      <c r="D83" s="539">
        <f>'Bilan et Hors Bilan'!I76</f>
        <v>0</v>
      </c>
      <c r="E83" s="980"/>
      <c r="F83" s="983"/>
      <c r="G83" s="986"/>
      <c r="H83" s="989"/>
      <c r="I83" s="312">
        <f t="shared" ref="I83:I110" si="3">IF(ISBLANK(D83),1,0)</f>
        <v>0</v>
      </c>
    </row>
    <row r="84" spans="1:9" ht="15" customHeight="1" x14ac:dyDescent="0.2">
      <c r="A84" s="243" t="s">
        <v>63</v>
      </c>
      <c r="B84" s="221" t="s">
        <v>64</v>
      </c>
      <c r="C84" s="539">
        <f>'Bilan et Hors Bilan'!J77</f>
        <v>815804205</v>
      </c>
      <c r="D84" s="539">
        <f>'Bilan et Hors Bilan'!I77</f>
        <v>616904096</v>
      </c>
      <c r="E84" s="980"/>
      <c r="F84" s="983"/>
      <c r="G84" s="986"/>
      <c r="H84" s="989"/>
      <c r="I84" s="312">
        <f t="shared" si="3"/>
        <v>0</v>
      </c>
    </row>
    <row r="85" spans="1:9" ht="15" customHeight="1" x14ac:dyDescent="0.2">
      <c r="A85" s="243" t="s">
        <v>65</v>
      </c>
      <c r="B85" s="221" t="s">
        <v>66</v>
      </c>
      <c r="C85" s="539">
        <f>'Bilan et Hors Bilan'!J83</f>
        <v>0</v>
      </c>
      <c r="D85" s="539">
        <f>'Bilan et Hors Bilan'!I83</f>
        <v>0</v>
      </c>
      <c r="E85" s="980"/>
      <c r="F85" s="983"/>
      <c r="G85" s="986"/>
      <c r="H85" s="989"/>
      <c r="I85" s="312">
        <f t="shared" si="3"/>
        <v>0</v>
      </c>
    </row>
    <row r="86" spans="1:9" ht="15" customHeight="1" x14ac:dyDescent="0.2">
      <c r="A86" s="243" t="s">
        <v>67</v>
      </c>
      <c r="B86" s="221" t="s">
        <v>68</v>
      </c>
      <c r="C86" s="539">
        <f>'Bilan et Hors Bilan'!J84</f>
        <v>768864893</v>
      </c>
      <c r="D86" s="539">
        <f>'Bilan et Hors Bilan'!I84</f>
        <v>908111689</v>
      </c>
      <c r="E86" s="980"/>
      <c r="F86" s="983"/>
      <c r="G86" s="986"/>
      <c r="H86" s="989"/>
      <c r="I86" s="312">
        <f t="shared" si="3"/>
        <v>0</v>
      </c>
    </row>
    <row r="87" spans="1:9" ht="15" customHeight="1" x14ac:dyDescent="0.2">
      <c r="A87" s="243" t="s">
        <v>69</v>
      </c>
      <c r="B87" s="221" t="s">
        <v>70</v>
      </c>
      <c r="C87" s="539">
        <f>'Bilan et Hors Bilan'!J88</f>
        <v>0</v>
      </c>
      <c r="D87" s="539">
        <f>'Bilan et Hors Bilan'!I88</f>
        <v>0</v>
      </c>
      <c r="E87" s="980"/>
      <c r="F87" s="983"/>
      <c r="G87" s="986"/>
      <c r="H87" s="989"/>
      <c r="I87" s="312">
        <f t="shared" si="3"/>
        <v>0</v>
      </c>
    </row>
    <row r="88" spans="1:9" ht="15" customHeight="1" x14ac:dyDescent="0.2">
      <c r="A88" s="243" t="s">
        <v>71</v>
      </c>
      <c r="B88" s="221" t="s">
        <v>72</v>
      </c>
      <c r="C88" s="539">
        <f>'Bilan et Hors Bilan'!J91</f>
        <v>0</v>
      </c>
      <c r="D88" s="539">
        <f>'Bilan et Hors Bilan'!I91</f>
        <v>0</v>
      </c>
      <c r="E88" s="980"/>
      <c r="F88" s="983"/>
      <c r="G88" s="986"/>
      <c r="H88" s="989"/>
      <c r="I88" s="312">
        <f t="shared" si="3"/>
        <v>0</v>
      </c>
    </row>
    <row r="89" spans="1:9" ht="15" customHeight="1" x14ac:dyDescent="0.2">
      <c r="A89" s="243" t="s">
        <v>73</v>
      </c>
      <c r="B89" s="221" t="s">
        <v>1524</v>
      </c>
      <c r="C89" s="539">
        <f>'Bilan et Hors Bilan'!J93</f>
        <v>0</v>
      </c>
      <c r="D89" s="539">
        <f>'Bilan et Hors Bilan'!I93</f>
        <v>0</v>
      </c>
      <c r="E89" s="980"/>
      <c r="F89" s="983"/>
      <c r="G89" s="986"/>
      <c r="H89" s="989"/>
      <c r="I89" s="312">
        <f t="shared" si="3"/>
        <v>0</v>
      </c>
    </row>
    <row r="90" spans="1:9" ht="15" customHeight="1" x14ac:dyDescent="0.2">
      <c r="A90" s="243" t="s">
        <v>75</v>
      </c>
      <c r="B90" s="221" t="s">
        <v>76</v>
      </c>
      <c r="C90" s="539">
        <f>'Bilan et Hors Bilan'!J94</f>
        <v>0</v>
      </c>
      <c r="D90" s="539">
        <f>'Bilan et Hors Bilan'!I94</f>
        <v>0</v>
      </c>
      <c r="E90" s="980"/>
      <c r="F90" s="983"/>
      <c r="G90" s="986"/>
      <c r="H90" s="989"/>
      <c r="I90" s="312">
        <f t="shared" si="3"/>
        <v>0</v>
      </c>
    </row>
    <row r="91" spans="1:9" ht="15" customHeight="1" x14ac:dyDescent="0.2">
      <c r="A91" s="243" t="s">
        <v>77</v>
      </c>
      <c r="B91" s="221" t="s">
        <v>78</v>
      </c>
      <c r="C91" s="539">
        <f>'Bilan et Hors Bilan'!J95</f>
        <v>22051206626</v>
      </c>
      <c r="D91" s="539">
        <f>'Bilan et Hors Bilan'!I95</f>
        <v>23698838626</v>
      </c>
      <c r="E91" s="980"/>
      <c r="F91" s="983"/>
      <c r="G91" s="986"/>
      <c r="H91" s="989"/>
      <c r="I91" s="312">
        <f t="shared" si="3"/>
        <v>0</v>
      </c>
    </row>
    <row r="92" spans="1:9" ht="15" customHeight="1" x14ac:dyDescent="0.2">
      <c r="A92" s="243" t="s">
        <v>79</v>
      </c>
      <c r="B92" s="221" t="s">
        <v>134</v>
      </c>
      <c r="C92" s="539">
        <f>'Bilan et Hors Bilan'!J99</f>
        <v>0</v>
      </c>
      <c r="D92" s="539">
        <f>'Bilan et Hors Bilan'!I99</f>
        <v>0</v>
      </c>
      <c r="E92" s="980"/>
      <c r="F92" s="983"/>
      <c r="G92" s="986"/>
      <c r="H92" s="989"/>
      <c r="I92" s="312">
        <f t="shared" si="3"/>
        <v>0</v>
      </c>
    </row>
    <row r="93" spans="1:9" ht="15" customHeight="1" x14ac:dyDescent="0.2">
      <c r="A93" s="243" t="s">
        <v>80</v>
      </c>
      <c r="B93" s="221" t="s">
        <v>81</v>
      </c>
      <c r="C93" s="539">
        <f>'Bilan et Hors Bilan'!J100</f>
        <v>347486000</v>
      </c>
      <c r="D93" s="539">
        <f>'Bilan et Hors Bilan'!I100</f>
        <v>375365000</v>
      </c>
      <c r="E93" s="980"/>
      <c r="F93" s="983"/>
      <c r="G93" s="986"/>
      <c r="H93" s="989"/>
      <c r="I93" s="312">
        <f t="shared" si="3"/>
        <v>0</v>
      </c>
    </row>
    <row r="94" spans="1:9" ht="15.75" customHeight="1" x14ac:dyDescent="0.2">
      <c r="A94" s="243" t="s">
        <v>82</v>
      </c>
      <c r="B94" s="221" t="s">
        <v>83</v>
      </c>
      <c r="C94" s="539">
        <f>'Bilan et Hors Bilan'!J103</f>
        <v>2044689621</v>
      </c>
      <c r="D94" s="539">
        <f>'Bilan et Hors Bilan'!I103</f>
        <v>2044689621</v>
      </c>
      <c r="E94" s="980"/>
      <c r="F94" s="983"/>
      <c r="G94" s="986"/>
      <c r="H94" s="989"/>
      <c r="I94" s="312">
        <f t="shared" si="3"/>
        <v>0</v>
      </c>
    </row>
    <row r="95" spans="1:9" ht="15.75" customHeight="1" x14ac:dyDescent="0.2">
      <c r="A95" s="243" t="s">
        <v>84</v>
      </c>
      <c r="B95" s="221" t="s">
        <v>135</v>
      </c>
      <c r="C95" s="539">
        <f>IF('Bilan et Hors Bilan'!J104&gt;0,'Bilan et Hors Bilan'!J104,0)</f>
        <v>0</v>
      </c>
      <c r="D95" s="539">
        <f>IF('Bilan et Hors Bilan'!I104&gt;0,'Bilan et Hors Bilan'!I104,0)</f>
        <v>0</v>
      </c>
      <c r="E95" s="980"/>
      <c r="F95" s="983"/>
      <c r="G95" s="986"/>
      <c r="H95" s="989"/>
      <c r="I95" s="312">
        <f t="shared" si="3"/>
        <v>0</v>
      </c>
    </row>
    <row r="96" spans="1:9" ht="15.75" customHeight="1" x14ac:dyDescent="0.2">
      <c r="A96" s="243" t="s">
        <v>85</v>
      </c>
      <c r="B96" s="221" t="s">
        <v>86</v>
      </c>
      <c r="C96" s="539">
        <f>'Bilan et Hors Bilan'!I115</f>
        <v>1151476274</v>
      </c>
      <c r="D96" s="539">
        <f>'Bilan et Hors Bilan'!J115</f>
        <v>0</v>
      </c>
      <c r="E96" s="980"/>
      <c r="F96" s="983"/>
      <c r="G96" s="986"/>
      <c r="H96" s="989"/>
      <c r="I96" s="312">
        <f t="shared" si="3"/>
        <v>0</v>
      </c>
    </row>
    <row r="97" spans="1:9" ht="15.75" customHeight="1" x14ac:dyDescent="0.2">
      <c r="A97" s="243" t="s">
        <v>87</v>
      </c>
      <c r="B97" s="221" t="s">
        <v>88</v>
      </c>
      <c r="C97" s="539">
        <f>IF('Bilan et Hors Bilan'!J116&gt;0,'Bilan et Hors Bilan'!J116,0)</f>
        <v>0</v>
      </c>
      <c r="D97" s="539">
        <f>IF('Bilan et Hors Bilan'!I116&gt;0,'Bilan et Hors Bilan'!I116,0)</f>
        <v>0</v>
      </c>
      <c r="E97" s="980"/>
      <c r="F97" s="983"/>
      <c r="G97" s="986"/>
      <c r="H97" s="989"/>
      <c r="I97" s="312">
        <f t="shared" si="3"/>
        <v>0</v>
      </c>
    </row>
    <row r="98" spans="1:9" ht="15.75" customHeight="1" x14ac:dyDescent="0.2">
      <c r="A98" s="245"/>
      <c r="B98" s="224" t="s">
        <v>1525</v>
      </c>
      <c r="C98" s="253">
        <f>SUM(C83:C97)</f>
        <v>27179527619</v>
      </c>
      <c r="D98" s="253">
        <f>SUM(D83:D97)</f>
        <v>27643909032</v>
      </c>
      <c r="E98" s="980"/>
      <c r="F98" s="983"/>
      <c r="G98" s="986"/>
      <c r="H98" s="989"/>
      <c r="I98" s="312"/>
    </row>
    <row r="99" spans="1:9" ht="15.75" customHeight="1" x14ac:dyDescent="0.2">
      <c r="A99" s="245"/>
      <c r="B99" s="224" t="s">
        <v>1526</v>
      </c>
      <c r="C99" s="253">
        <f>SUM(C100:C102,C109:C110)+ABS(C107)+ABS(C108)</f>
        <v>95993744</v>
      </c>
      <c r="D99" s="253">
        <f>SUM(D100:D102,D109:D110)+ABS(D107)+ABS(D108)</f>
        <v>123985068</v>
      </c>
      <c r="E99" s="980"/>
      <c r="F99" s="983"/>
      <c r="G99" s="986"/>
      <c r="H99" s="989"/>
      <c r="I99" s="312"/>
    </row>
    <row r="100" spans="1:9" ht="15.75" customHeight="1" x14ac:dyDescent="0.2">
      <c r="A100" s="243" t="s">
        <v>90</v>
      </c>
      <c r="B100" s="221" t="s">
        <v>89</v>
      </c>
      <c r="C100" s="539">
        <f>'Bilan et Hors Bilan'!J102</f>
        <v>0</v>
      </c>
      <c r="D100" s="539">
        <f>'Bilan et Hors Bilan'!I102</f>
        <v>0</v>
      </c>
      <c r="E100" s="980"/>
      <c r="F100" s="983"/>
      <c r="G100" s="986"/>
      <c r="H100" s="989"/>
      <c r="I100" s="312">
        <f t="shared" si="3"/>
        <v>0</v>
      </c>
    </row>
    <row r="101" spans="1:9" ht="15.75" customHeight="1" x14ac:dyDescent="0.2">
      <c r="A101" s="243" t="s">
        <v>91</v>
      </c>
      <c r="B101" s="221" t="s">
        <v>92</v>
      </c>
      <c r="C101" s="539">
        <f>'Bilan et Hors Bilan'!F119</f>
        <v>0</v>
      </c>
      <c r="D101" s="539">
        <f>'Bilan et Hors Bilan'!E119</f>
        <v>0</v>
      </c>
      <c r="E101" s="980"/>
      <c r="F101" s="983"/>
      <c r="G101" s="986"/>
      <c r="H101" s="989"/>
      <c r="I101" s="312">
        <f t="shared" si="3"/>
        <v>0</v>
      </c>
    </row>
    <row r="102" spans="1:9" ht="15.75" customHeight="1" x14ac:dyDescent="0.2">
      <c r="A102" s="246"/>
      <c r="B102" s="225" t="s">
        <v>1527</v>
      </c>
      <c r="C102" s="247">
        <f>SUM(C103:C106)</f>
        <v>95993744</v>
      </c>
      <c r="D102" s="247">
        <f>SUM(D103:D106)</f>
        <v>123985068</v>
      </c>
      <c r="E102" s="980"/>
      <c r="F102" s="983"/>
      <c r="G102" s="986"/>
      <c r="H102" s="989"/>
      <c r="I102" s="312"/>
    </row>
    <row r="103" spans="1:9" ht="15.75" customHeight="1" x14ac:dyDescent="0.2">
      <c r="A103" s="243" t="s">
        <v>93</v>
      </c>
      <c r="B103" s="248" t="s">
        <v>253</v>
      </c>
      <c r="C103" s="539">
        <f>'Bilan et Hors Bilan'!F78</f>
        <v>0</v>
      </c>
      <c r="D103" s="539">
        <f>'Bilan et Hors Bilan'!E78</f>
        <v>0</v>
      </c>
      <c r="E103" s="980"/>
      <c r="F103" s="983"/>
      <c r="G103" s="986"/>
      <c r="H103" s="989"/>
      <c r="I103" s="312">
        <f t="shared" si="3"/>
        <v>0</v>
      </c>
    </row>
    <row r="104" spans="1:9" ht="15.75" customHeight="1" x14ac:dyDescent="0.2">
      <c r="A104" s="243" t="s">
        <v>94</v>
      </c>
      <c r="B104" s="248" t="s">
        <v>253</v>
      </c>
      <c r="C104" s="539">
        <f>'Bilan et Hors Bilan'!F81</f>
        <v>95993744</v>
      </c>
      <c r="D104" s="539">
        <f>'Bilan et Hors Bilan'!E81</f>
        <v>123985068</v>
      </c>
      <c r="E104" s="980"/>
      <c r="F104" s="983"/>
      <c r="G104" s="986"/>
      <c r="H104" s="989"/>
      <c r="I104" s="312">
        <f t="shared" si="3"/>
        <v>0</v>
      </c>
    </row>
    <row r="105" spans="1:9" ht="15.75" customHeight="1" x14ac:dyDescent="0.2">
      <c r="A105" s="243" t="s">
        <v>95</v>
      </c>
      <c r="B105" s="248" t="s">
        <v>253</v>
      </c>
      <c r="C105" s="539">
        <f>'Bilan et Hors Bilan'!F84</f>
        <v>0</v>
      </c>
      <c r="D105" s="539">
        <f>'Bilan et Hors Bilan'!E84</f>
        <v>0</v>
      </c>
      <c r="E105" s="980"/>
      <c r="F105" s="983"/>
      <c r="G105" s="986"/>
      <c r="H105" s="989"/>
      <c r="I105" s="312">
        <f t="shared" si="3"/>
        <v>0</v>
      </c>
    </row>
    <row r="106" spans="1:9" ht="15.75" customHeight="1" x14ac:dyDescent="0.2">
      <c r="A106" s="243" t="s">
        <v>96</v>
      </c>
      <c r="B106" s="248" t="s">
        <v>253</v>
      </c>
      <c r="C106" s="539">
        <f>'Bilan et Hors Bilan'!F87</f>
        <v>0</v>
      </c>
      <c r="D106" s="539">
        <f>'Bilan et Hors Bilan'!E87</f>
        <v>0</v>
      </c>
      <c r="E106" s="980"/>
      <c r="F106" s="983"/>
      <c r="G106" s="986"/>
      <c r="H106" s="989"/>
      <c r="I106" s="312">
        <f t="shared" si="3"/>
        <v>0</v>
      </c>
    </row>
    <row r="107" spans="1:9" ht="15.75" customHeight="1" x14ac:dyDescent="0.2">
      <c r="A107" s="243" t="s">
        <v>84</v>
      </c>
      <c r="B107" s="221" t="s">
        <v>97</v>
      </c>
      <c r="C107" s="539">
        <f>IF('Bilan et Hors Bilan'!J104&lt;0,-'Bilan et Hors Bilan'!J104,0)</f>
        <v>0</v>
      </c>
      <c r="D107" s="539">
        <f>IF('Bilan et Hors Bilan'!I104&lt;0,-'Bilan et Hors Bilan'!I104,0)</f>
        <v>0</v>
      </c>
      <c r="E107" s="980"/>
      <c r="F107" s="983"/>
      <c r="G107" s="986"/>
      <c r="H107" s="989"/>
      <c r="I107" s="312">
        <f t="shared" si="3"/>
        <v>0</v>
      </c>
    </row>
    <row r="108" spans="1:9" ht="15.75" customHeight="1" x14ac:dyDescent="0.2">
      <c r="A108" s="243" t="s">
        <v>87</v>
      </c>
      <c r="B108" s="221" t="s">
        <v>98</v>
      </c>
      <c r="C108" s="539">
        <f>IF('Bilan et Hors Bilan'!J116&lt;0,-'Bilan et Hors Bilan'!J116,0)</f>
        <v>0</v>
      </c>
      <c r="D108" s="539">
        <f>IF('Bilan et Hors Bilan'!I116&lt;0,-'Bilan et Hors Bilan'!I116,0)</f>
        <v>0</v>
      </c>
      <c r="E108" s="980"/>
      <c r="F108" s="983"/>
      <c r="G108" s="986"/>
      <c r="H108" s="989"/>
      <c r="I108" s="312">
        <f t="shared" si="3"/>
        <v>0</v>
      </c>
    </row>
    <row r="109" spans="1:9" ht="15.75" customHeight="1" x14ac:dyDescent="0.2">
      <c r="A109" s="243"/>
      <c r="B109" s="221" t="s">
        <v>99</v>
      </c>
      <c r="C109" s="529">
        <f>Retraitement!C33</f>
        <v>0</v>
      </c>
      <c r="D109" s="529">
        <f>Retraitement!D33</f>
        <v>0</v>
      </c>
      <c r="E109" s="980"/>
      <c r="F109" s="983"/>
      <c r="G109" s="986"/>
      <c r="H109" s="989"/>
      <c r="I109" s="312">
        <f t="shared" si="3"/>
        <v>0</v>
      </c>
    </row>
    <row r="110" spans="1:9" ht="15.75" customHeight="1" x14ac:dyDescent="0.2">
      <c r="A110" s="243"/>
      <c r="B110" s="221" t="s">
        <v>100</v>
      </c>
      <c r="C110" s="529">
        <f>Retraitement!C34</f>
        <v>0</v>
      </c>
      <c r="D110" s="529">
        <f>Retraitement!D34</f>
        <v>0</v>
      </c>
      <c r="E110" s="980"/>
      <c r="F110" s="983"/>
      <c r="G110" s="986"/>
      <c r="H110" s="989"/>
      <c r="I110" s="312">
        <f t="shared" si="3"/>
        <v>0</v>
      </c>
    </row>
    <row r="111" spans="1:9" ht="16" x14ac:dyDescent="0.2">
      <c r="A111" s="249"/>
      <c r="B111" s="250" t="s">
        <v>1500</v>
      </c>
      <c r="C111" s="239">
        <f>C98-C99</f>
        <v>27083533875</v>
      </c>
      <c r="D111" s="239">
        <f>D98-D99</f>
        <v>27519923964</v>
      </c>
      <c r="E111" s="981"/>
      <c r="F111" s="984"/>
      <c r="G111" s="987"/>
      <c r="H111" s="990"/>
      <c r="I111" s="312"/>
    </row>
    <row r="113" spans="1:9" ht="19" x14ac:dyDescent="0.2">
      <c r="A113" s="977" t="s">
        <v>1528</v>
      </c>
      <c r="B113" s="977"/>
      <c r="C113" s="977"/>
      <c r="D113" s="977"/>
      <c r="E113" s="977"/>
      <c r="F113" s="977"/>
      <c r="G113" s="977"/>
      <c r="H113" s="977"/>
    </row>
    <row r="114" spans="1:9" x14ac:dyDescent="0.2">
      <c r="A114" s="978" t="s">
        <v>1484</v>
      </c>
      <c r="B114" s="978"/>
      <c r="C114" s="978"/>
      <c r="D114" s="978"/>
      <c r="E114" s="573"/>
      <c r="F114" s="573"/>
      <c r="G114" s="573"/>
      <c r="H114" s="573"/>
    </row>
    <row r="115" spans="1:9" ht="15" customHeight="1" x14ac:dyDescent="0.2">
      <c r="A115" s="216" t="s">
        <v>1502</v>
      </c>
      <c r="B115" s="232" t="s">
        <v>1521</v>
      </c>
      <c r="C115" s="218" t="str">
        <f>C$6</f>
        <v>Montant N-1</v>
      </c>
      <c r="D115" s="218" t="str">
        <f>D$6</f>
        <v>Montant N</v>
      </c>
      <c r="E115" s="218" t="str">
        <f>E$6</f>
        <v>Résultat N-1</v>
      </c>
      <c r="F115" s="218" t="str">
        <f>F$6</f>
        <v>Résultat N</v>
      </c>
      <c r="G115" s="219" t="s">
        <v>1488</v>
      </c>
      <c r="H115" s="218" t="s">
        <v>1489</v>
      </c>
    </row>
    <row r="116" spans="1:9" ht="15.75" customHeight="1" x14ac:dyDescent="0.2">
      <c r="A116" s="580"/>
      <c r="B116" s="581"/>
      <c r="C116" s="582"/>
      <c r="D116" s="582"/>
      <c r="E116" s="979">
        <f>IF(C148&lt;&gt;0,C118/C148,0)</f>
        <v>0</v>
      </c>
      <c r="F116" s="982">
        <f>IF(D148&lt;&gt;0,D118/D148,0)</f>
        <v>0</v>
      </c>
      <c r="G116" s="985" t="s">
        <v>1522</v>
      </c>
      <c r="H116" s="988" t="str">
        <f>IF(D148&lt;&gt;0,IF(F116&gt;10%,"La norme n'est pas respectée","La norme est respectée"),"")</f>
        <v>La norme est respectée</v>
      </c>
    </row>
    <row r="117" spans="1:9" ht="15" customHeight="1" x14ac:dyDescent="0.2">
      <c r="A117" s="251"/>
      <c r="B117" s="252" t="s">
        <v>101</v>
      </c>
      <c r="C117" s="308">
        <f>Retraitement!C40</f>
        <v>0</v>
      </c>
      <c r="D117" s="308">
        <f>Retraitement!D40</f>
        <v>0</v>
      </c>
      <c r="E117" s="980"/>
      <c r="F117" s="983"/>
      <c r="G117" s="986"/>
      <c r="H117" s="989"/>
      <c r="I117" s="312">
        <f>IF(ISBLANK(D117),1,0)</f>
        <v>0</v>
      </c>
    </row>
    <row r="118" spans="1:9" ht="15" customHeight="1" x14ac:dyDescent="0.2">
      <c r="A118" s="228"/>
      <c r="B118" s="228" t="s">
        <v>1495</v>
      </c>
      <c r="C118" s="244">
        <f>C117</f>
        <v>0</v>
      </c>
      <c r="D118" s="244">
        <f>D117</f>
        <v>0</v>
      </c>
      <c r="E118" s="980"/>
      <c r="F118" s="983"/>
      <c r="G118" s="986"/>
      <c r="H118" s="989"/>
    </row>
    <row r="119" spans="1:9" ht="15" customHeight="1" x14ac:dyDescent="0.2">
      <c r="A119" s="232"/>
      <c r="B119" s="232" t="s">
        <v>1523</v>
      </c>
      <c r="C119" s="240"/>
      <c r="D119" s="240"/>
      <c r="E119" s="980"/>
      <c r="F119" s="983"/>
      <c r="G119" s="986"/>
      <c r="H119" s="989"/>
    </row>
    <row r="120" spans="1:9" ht="15" customHeight="1" x14ac:dyDescent="0.2">
      <c r="A120" s="234" t="s">
        <v>61</v>
      </c>
      <c r="B120" s="235" t="s">
        <v>62</v>
      </c>
      <c r="C120" s="236">
        <f>C83</f>
        <v>0</v>
      </c>
      <c r="D120" s="236">
        <f>D83</f>
        <v>0</v>
      </c>
      <c r="E120" s="980"/>
      <c r="F120" s="983"/>
      <c r="G120" s="986"/>
      <c r="H120" s="989"/>
    </row>
    <row r="121" spans="1:9" ht="15" customHeight="1" x14ac:dyDescent="0.2">
      <c r="A121" s="234" t="s">
        <v>63</v>
      </c>
      <c r="B121" s="235" t="s">
        <v>64</v>
      </c>
      <c r="C121" s="236">
        <f t="shared" ref="C121:D134" si="4">C84</f>
        <v>815804205</v>
      </c>
      <c r="D121" s="236">
        <f t="shared" si="4"/>
        <v>616904096</v>
      </c>
      <c r="E121" s="980"/>
      <c r="F121" s="983"/>
      <c r="G121" s="986"/>
      <c r="H121" s="989"/>
    </row>
    <row r="122" spans="1:9" ht="15" customHeight="1" x14ac:dyDescent="0.2">
      <c r="A122" s="234" t="s">
        <v>65</v>
      </c>
      <c r="B122" s="235" t="s">
        <v>66</v>
      </c>
      <c r="C122" s="236">
        <f t="shared" si="4"/>
        <v>0</v>
      </c>
      <c r="D122" s="236">
        <f t="shared" si="4"/>
        <v>0</v>
      </c>
      <c r="E122" s="980"/>
      <c r="F122" s="983"/>
      <c r="G122" s="986"/>
      <c r="H122" s="989"/>
    </row>
    <row r="123" spans="1:9" ht="15" customHeight="1" x14ac:dyDescent="0.2">
      <c r="A123" s="234" t="s">
        <v>67</v>
      </c>
      <c r="B123" s="235" t="s">
        <v>68</v>
      </c>
      <c r="C123" s="236">
        <f t="shared" si="4"/>
        <v>768864893</v>
      </c>
      <c r="D123" s="236">
        <f t="shared" si="4"/>
        <v>908111689</v>
      </c>
      <c r="E123" s="980"/>
      <c r="F123" s="983"/>
      <c r="G123" s="986"/>
      <c r="H123" s="989"/>
    </row>
    <row r="124" spans="1:9" ht="15" customHeight="1" x14ac:dyDescent="0.2">
      <c r="A124" s="234" t="s">
        <v>69</v>
      </c>
      <c r="B124" s="235" t="s">
        <v>70</v>
      </c>
      <c r="C124" s="236">
        <f t="shared" si="4"/>
        <v>0</v>
      </c>
      <c r="D124" s="236">
        <f t="shared" si="4"/>
        <v>0</v>
      </c>
      <c r="E124" s="980"/>
      <c r="F124" s="983"/>
      <c r="G124" s="986"/>
      <c r="H124" s="989"/>
    </row>
    <row r="125" spans="1:9" ht="15" customHeight="1" x14ac:dyDescent="0.2">
      <c r="A125" s="234" t="s">
        <v>71</v>
      </c>
      <c r="B125" s="235" t="s">
        <v>72</v>
      </c>
      <c r="C125" s="236">
        <f t="shared" si="4"/>
        <v>0</v>
      </c>
      <c r="D125" s="236">
        <f t="shared" si="4"/>
        <v>0</v>
      </c>
      <c r="E125" s="980"/>
      <c r="F125" s="983"/>
      <c r="G125" s="986"/>
      <c r="H125" s="989"/>
    </row>
    <row r="126" spans="1:9" ht="15" customHeight="1" x14ac:dyDescent="0.2">
      <c r="A126" s="234" t="s">
        <v>73</v>
      </c>
      <c r="B126" s="235" t="s">
        <v>74</v>
      </c>
      <c r="C126" s="236">
        <f t="shared" si="4"/>
        <v>0</v>
      </c>
      <c r="D126" s="236">
        <f t="shared" si="4"/>
        <v>0</v>
      </c>
      <c r="E126" s="980"/>
      <c r="F126" s="983"/>
      <c r="G126" s="986"/>
      <c r="H126" s="989"/>
    </row>
    <row r="127" spans="1:9" ht="15" customHeight="1" x14ac:dyDescent="0.2">
      <c r="A127" s="234" t="s">
        <v>75</v>
      </c>
      <c r="B127" s="235" t="s">
        <v>76</v>
      </c>
      <c r="C127" s="236">
        <f t="shared" si="4"/>
        <v>0</v>
      </c>
      <c r="D127" s="236">
        <f t="shared" si="4"/>
        <v>0</v>
      </c>
      <c r="E127" s="980"/>
      <c r="F127" s="983"/>
      <c r="G127" s="986"/>
      <c r="H127" s="989"/>
    </row>
    <row r="128" spans="1:9" ht="15" customHeight="1" x14ac:dyDescent="0.2">
      <c r="A128" s="234" t="s">
        <v>77</v>
      </c>
      <c r="B128" s="235" t="s">
        <v>78</v>
      </c>
      <c r="C128" s="236">
        <f t="shared" si="4"/>
        <v>22051206626</v>
      </c>
      <c r="D128" s="236">
        <f t="shared" si="4"/>
        <v>23698838626</v>
      </c>
      <c r="E128" s="980"/>
      <c r="F128" s="983"/>
      <c r="G128" s="986"/>
      <c r="H128" s="989"/>
    </row>
    <row r="129" spans="1:8" s="717" customFormat="1" ht="15" customHeight="1" x14ac:dyDescent="0.2">
      <c r="A129" s="234" t="s">
        <v>79</v>
      </c>
      <c r="B129" s="235" t="s">
        <v>134</v>
      </c>
      <c r="C129" s="236">
        <f t="shared" si="4"/>
        <v>0</v>
      </c>
      <c r="D129" s="236">
        <f t="shared" si="4"/>
        <v>0</v>
      </c>
      <c r="E129" s="980"/>
      <c r="F129" s="983"/>
      <c r="G129" s="986"/>
      <c r="H129" s="989"/>
    </row>
    <row r="130" spans="1:8" s="10" customFormat="1" ht="15" customHeight="1" x14ac:dyDescent="0.2">
      <c r="A130" s="234" t="s">
        <v>80</v>
      </c>
      <c r="B130" s="235" t="s">
        <v>81</v>
      </c>
      <c r="C130" s="236">
        <f t="shared" si="4"/>
        <v>347486000</v>
      </c>
      <c r="D130" s="236">
        <f t="shared" si="4"/>
        <v>375365000</v>
      </c>
      <c r="E130" s="980"/>
      <c r="F130" s="983"/>
      <c r="G130" s="986"/>
      <c r="H130" s="989"/>
    </row>
    <row r="131" spans="1:8" s="10" customFormat="1" ht="15" customHeight="1" x14ac:dyDescent="0.2">
      <c r="A131" s="234" t="s">
        <v>82</v>
      </c>
      <c r="B131" s="235" t="s">
        <v>83</v>
      </c>
      <c r="C131" s="236">
        <f t="shared" si="4"/>
        <v>2044689621</v>
      </c>
      <c r="D131" s="236">
        <f t="shared" si="4"/>
        <v>2044689621</v>
      </c>
      <c r="E131" s="980"/>
      <c r="F131" s="983"/>
      <c r="G131" s="986"/>
      <c r="H131" s="989"/>
    </row>
    <row r="132" spans="1:8" s="10" customFormat="1" ht="15" customHeight="1" x14ac:dyDescent="0.2">
      <c r="A132" s="234" t="s">
        <v>84</v>
      </c>
      <c r="B132" s="235" t="s">
        <v>135</v>
      </c>
      <c r="C132" s="236">
        <f t="shared" si="4"/>
        <v>0</v>
      </c>
      <c r="D132" s="236">
        <f t="shared" si="4"/>
        <v>0</v>
      </c>
      <c r="E132" s="980"/>
      <c r="F132" s="983"/>
      <c r="G132" s="986"/>
      <c r="H132" s="989"/>
    </row>
    <row r="133" spans="1:8" s="10" customFormat="1" ht="15" customHeight="1" x14ac:dyDescent="0.2">
      <c r="A133" s="234" t="s">
        <v>85</v>
      </c>
      <c r="B133" s="235" t="s">
        <v>86</v>
      </c>
      <c r="C133" s="236">
        <f t="shared" si="4"/>
        <v>1151476274</v>
      </c>
      <c r="D133" s="236">
        <f t="shared" si="4"/>
        <v>0</v>
      </c>
      <c r="E133" s="980"/>
      <c r="F133" s="983"/>
      <c r="G133" s="986"/>
      <c r="H133" s="989"/>
    </row>
    <row r="134" spans="1:8" s="10" customFormat="1" ht="15" customHeight="1" x14ac:dyDescent="0.2">
      <c r="A134" s="234" t="s">
        <v>87</v>
      </c>
      <c r="B134" s="235" t="s">
        <v>88</v>
      </c>
      <c r="C134" s="236">
        <f t="shared" si="4"/>
        <v>0</v>
      </c>
      <c r="D134" s="236">
        <f t="shared" si="4"/>
        <v>0</v>
      </c>
      <c r="E134" s="980"/>
      <c r="F134" s="983"/>
      <c r="G134" s="986"/>
      <c r="H134" s="989"/>
    </row>
    <row r="135" spans="1:8" s="10" customFormat="1" ht="15" customHeight="1" x14ac:dyDescent="0.2">
      <c r="A135" s="245"/>
      <c r="B135" s="224" t="s">
        <v>1525</v>
      </c>
      <c r="C135" s="253">
        <f>SUM(C120:C134)</f>
        <v>27179527619</v>
      </c>
      <c r="D135" s="253">
        <f>SUM(D120:D134)</f>
        <v>27643909032</v>
      </c>
      <c r="E135" s="980"/>
      <c r="F135" s="983"/>
      <c r="G135" s="986"/>
      <c r="H135" s="989"/>
    </row>
    <row r="136" spans="1:8" s="10" customFormat="1" ht="15" customHeight="1" x14ac:dyDescent="0.2">
      <c r="A136" s="245"/>
      <c r="B136" s="224" t="s">
        <v>1526</v>
      </c>
      <c r="C136" s="253">
        <f>SUM(C137:C139,C146:C147)+ABS(C144)+ABS(C145)</f>
        <v>95993744</v>
      </c>
      <c r="D136" s="253">
        <f>SUM(D137:D139,D146:D147)+ABS(D144)+ABS(D145)</f>
        <v>123985068</v>
      </c>
      <c r="E136" s="980"/>
      <c r="F136" s="983"/>
      <c r="G136" s="986"/>
      <c r="H136" s="989"/>
    </row>
    <row r="137" spans="1:8" s="10" customFormat="1" ht="15" customHeight="1" x14ac:dyDescent="0.2">
      <c r="A137" s="234" t="s">
        <v>90</v>
      </c>
      <c r="B137" s="235" t="s">
        <v>89</v>
      </c>
      <c r="C137" s="236">
        <f>C100</f>
        <v>0</v>
      </c>
      <c r="D137" s="236">
        <f t="shared" ref="D137:D145" si="5">D100</f>
        <v>0</v>
      </c>
      <c r="E137" s="980"/>
      <c r="F137" s="983"/>
      <c r="G137" s="986"/>
      <c r="H137" s="989"/>
    </row>
    <row r="138" spans="1:8" s="10" customFormat="1" ht="15.75" customHeight="1" x14ac:dyDescent="0.2">
      <c r="A138" s="234" t="s">
        <v>91</v>
      </c>
      <c r="B138" s="235" t="s">
        <v>92</v>
      </c>
      <c r="C138" s="236">
        <f>C101</f>
        <v>0</v>
      </c>
      <c r="D138" s="236">
        <f t="shared" si="5"/>
        <v>0</v>
      </c>
      <c r="E138" s="980"/>
      <c r="F138" s="983"/>
      <c r="G138" s="986"/>
      <c r="H138" s="989"/>
    </row>
    <row r="139" spans="1:8" s="10" customFormat="1" ht="15" customHeight="1" x14ac:dyDescent="0.2">
      <c r="A139" s="254"/>
      <c r="B139" s="255" t="s">
        <v>1527</v>
      </c>
      <c r="C139" s="254">
        <f>SUM(C140:C143)</f>
        <v>95993744</v>
      </c>
      <c r="D139" s="254">
        <f>SUM(D140:D143)</f>
        <v>123985068</v>
      </c>
      <c r="E139" s="980"/>
      <c r="F139" s="983"/>
      <c r="G139" s="986"/>
      <c r="H139" s="989"/>
    </row>
    <row r="140" spans="1:8" s="10" customFormat="1" ht="15" customHeight="1" x14ac:dyDescent="0.2">
      <c r="A140" s="234" t="s">
        <v>93</v>
      </c>
      <c r="B140" s="256" t="s">
        <v>253</v>
      </c>
      <c r="C140" s="236">
        <f t="shared" ref="C140:C147" si="6">C103</f>
        <v>0</v>
      </c>
      <c r="D140" s="236">
        <f t="shared" si="5"/>
        <v>0</v>
      </c>
      <c r="E140" s="980"/>
      <c r="F140" s="983"/>
      <c r="G140" s="986"/>
      <c r="H140" s="989"/>
    </row>
    <row r="141" spans="1:8" s="10" customFormat="1" ht="15" customHeight="1" x14ac:dyDescent="0.2">
      <c r="A141" s="234" t="s">
        <v>94</v>
      </c>
      <c r="B141" s="256" t="s">
        <v>253</v>
      </c>
      <c r="C141" s="236">
        <f t="shared" si="6"/>
        <v>95993744</v>
      </c>
      <c r="D141" s="236">
        <f t="shared" si="5"/>
        <v>123985068</v>
      </c>
      <c r="E141" s="980"/>
      <c r="F141" s="983"/>
      <c r="G141" s="986"/>
      <c r="H141" s="989"/>
    </row>
    <row r="142" spans="1:8" s="10" customFormat="1" ht="15" customHeight="1" x14ac:dyDescent="0.2">
      <c r="A142" s="234" t="s">
        <v>95</v>
      </c>
      <c r="B142" s="256" t="s">
        <v>253</v>
      </c>
      <c r="C142" s="236">
        <f t="shared" si="6"/>
        <v>0</v>
      </c>
      <c r="D142" s="236">
        <f t="shared" si="5"/>
        <v>0</v>
      </c>
      <c r="E142" s="980"/>
      <c r="F142" s="983"/>
      <c r="G142" s="986"/>
      <c r="H142" s="989"/>
    </row>
    <row r="143" spans="1:8" s="10" customFormat="1" ht="15" customHeight="1" x14ac:dyDescent="0.2">
      <c r="A143" s="234" t="s">
        <v>96</v>
      </c>
      <c r="B143" s="256" t="s">
        <v>253</v>
      </c>
      <c r="C143" s="236">
        <f t="shared" si="6"/>
        <v>0</v>
      </c>
      <c r="D143" s="236">
        <f t="shared" si="5"/>
        <v>0</v>
      </c>
      <c r="E143" s="980"/>
      <c r="F143" s="983"/>
      <c r="G143" s="986"/>
      <c r="H143" s="989"/>
    </row>
    <row r="144" spans="1:8" s="10" customFormat="1" ht="15" customHeight="1" x14ac:dyDescent="0.2">
      <c r="A144" s="234" t="s">
        <v>84</v>
      </c>
      <c r="B144" s="235" t="s">
        <v>97</v>
      </c>
      <c r="C144" s="236">
        <f t="shared" si="6"/>
        <v>0</v>
      </c>
      <c r="D144" s="236">
        <f t="shared" si="5"/>
        <v>0</v>
      </c>
      <c r="E144" s="980"/>
      <c r="F144" s="983"/>
      <c r="G144" s="986"/>
      <c r="H144" s="989"/>
    </row>
    <row r="145" spans="1:9" s="10" customFormat="1" ht="15" customHeight="1" x14ac:dyDescent="0.2">
      <c r="A145" s="234" t="s">
        <v>87</v>
      </c>
      <c r="B145" s="235" t="s">
        <v>98</v>
      </c>
      <c r="C145" s="236">
        <f t="shared" si="6"/>
        <v>0</v>
      </c>
      <c r="D145" s="236">
        <f t="shared" si="5"/>
        <v>0</v>
      </c>
      <c r="E145" s="980"/>
      <c r="F145" s="983"/>
      <c r="G145" s="986"/>
      <c r="H145" s="989"/>
    </row>
    <row r="146" spans="1:9" ht="15" customHeight="1" x14ac:dyDescent="0.2">
      <c r="A146" s="234"/>
      <c r="B146" s="235" t="s">
        <v>99</v>
      </c>
      <c r="C146" s="236">
        <f t="shared" si="6"/>
        <v>0</v>
      </c>
      <c r="D146" s="236">
        <f>D109</f>
        <v>0</v>
      </c>
      <c r="E146" s="980"/>
      <c r="F146" s="983"/>
      <c r="G146" s="986"/>
      <c r="H146" s="989"/>
    </row>
    <row r="147" spans="1:9" ht="15" customHeight="1" x14ac:dyDescent="0.2">
      <c r="A147" s="234"/>
      <c r="B147" s="235" t="s">
        <v>100</v>
      </c>
      <c r="C147" s="236">
        <f t="shared" si="6"/>
        <v>0</v>
      </c>
      <c r="D147" s="236">
        <f>D110</f>
        <v>0</v>
      </c>
      <c r="E147" s="980"/>
      <c r="F147" s="983"/>
      <c r="G147" s="986"/>
      <c r="H147" s="989"/>
    </row>
    <row r="148" spans="1:9" x14ac:dyDescent="0.2">
      <c r="A148" s="227"/>
      <c r="B148" s="228" t="s">
        <v>1500</v>
      </c>
      <c r="C148" s="239">
        <f>C135-C136</f>
        <v>27083533875</v>
      </c>
      <c r="D148" s="239">
        <f>D135-D136</f>
        <v>27519923964</v>
      </c>
      <c r="E148" s="981"/>
      <c r="F148" s="984"/>
      <c r="G148" s="987"/>
      <c r="H148" s="990"/>
    </row>
    <row r="149" spans="1:9" x14ac:dyDescent="0.2">
      <c r="C149" s="82"/>
      <c r="D149" s="82"/>
    </row>
    <row r="150" spans="1:9" ht="19" x14ac:dyDescent="0.2">
      <c r="A150" s="977" t="s">
        <v>1673</v>
      </c>
      <c r="B150" s="977"/>
      <c r="C150" s="977"/>
      <c r="D150" s="977"/>
      <c r="E150" s="977"/>
      <c r="F150" s="977"/>
      <c r="G150" s="977"/>
      <c r="H150" s="977"/>
    </row>
    <row r="151" spans="1:9" x14ac:dyDescent="0.2">
      <c r="A151" s="978" t="s">
        <v>1484</v>
      </c>
      <c r="B151" s="978"/>
      <c r="C151" s="978"/>
      <c r="D151" s="978"/>
      <c r="E151" s="573"/>
      <c r="F151" s="573"/>
      <c r="G151" s="573"/>
      <c r="H151" s="573"/>
    </row>
    <row r="152" spans="1:9" ht="15" customHeight="1" x14ac:dyDescent="0.2">
      <c r="A152" s="216" t="s">
        <v>1502</v>
      </c>
      <c r="B152" s="232" t="s">
        <v>1529</v>
      </c>
      <c r="C152" s="218" t="str">
        <f>C$6</f>
        <v>Montant N-1</v>
      </c>
      <c r="D152" s="218" t="str">
        <f>D$6</f>
        <v>Montant N</v>
      </c>
      <c r="E152" s="218" t="str">
        <f>E$6</f>
        <v>Résultat N-1</v>
      </c>
      <c r="F152" s="218" t="str">
        <f>F$6</f>
        <v>Résultat N</v>
      </c>
      <c r="G152" s="219" t="s">
        <v>1488</v>
      </c>
      <c r="H152" s="218" t="s">
        <v>1489</v>
      </c>
    </row>
    <row r="153" spans="1:9" ht="15.75" customHeight="1" x14ac:dyDescent="0.2">
      <c r="A153" s="577"/>
      <c r="B153" s="578"/>
      <c r="C153" s="579"/>
      <c r="D153" s="579"/>
      <c r="E153" s="979">
        <f>IF(C200&lt;&gt;0,C176/C200,0)</f>
        <v>0.77575350107143004</v>
      </c>
      <c r="F153" s="982">
        <f>IF(D200&lt;&gt;0,D176/D200,0)</f>
        <v>0.4980575298630327</v>
      </c>
      <c r="G153" s="985" t="s">
        <v>1530</v>
      </c>
      <c r="H153" s="988" t="str">
        <f>IF(D200&lt;&gt;0,IF(F153&lt;100%,"La norme n'est pas respectée","La norme est respectée"),"")</f>
        <v>La norme n'est pas respectée</v>
      </c>
    </row>
    <row r="154" spans="1:9" ht="15" customHeight="1" x14ac:dyDescent="0.2">
      <c r="A154" s="243" t="s">
        <v>102</v>
      </c>
      <c r="B154" s="221" t="s">
        <v>103</v>
      </c>
      <c r="C154" s="539">
        <f>'Bilan et Hors Bilan'!F9</f>
        <v>213648511</v>
      </c>
      <c r="D154" s="539">
        <f>'Bilan et Hors Bilan'!E9</f>
        <v>230431366</v>
      </c>
      <c r="E154" s="980"/>
      <c r="F154" s="983"/>
      <c r="G154" s="986"/>
      <c r="H154" s="989"/>
      <c r="I154" s="312">
        <f>IF(ISBLANK(D154),1,0)</f>
        <v>0</v>
      </c>
    </row>
    <row r="155" spans="1:9" ht="15.75" customHeight="1" x14ac:dyDescent="0.2">
      <c r="A155" s="234" t="s">
        <v>0</v>
      </c>
      <c r="B155" s="235" t="s">
        <v>225</v>
      </c>
      <c r="C155" s="236">
        <f>C8</f>
        <v>4811931177</v>
      </c>
      <c r="D155" s="236">
        <f>D8</f>
        <v>1825537119</v>
      </c>
      <c r="E155" s="980"/>
      <c r="F155" s="983"/>
      <c r="G155" s="986"/>
      <c r="H155" s="989"/>
    </row>
    <row r="156" spans="1:9" ht="15" customHeight="1" x14ac:dyDescent="0.2">
      <c r="A156" s="243" t="s">
        <v>47</v>
      </c>
      <c r="B156" s="238" t="s">
        <v>1531</v>
      </c>
      <c r="C156" s="539">
        <f>'Bilan et Hors Bilan'!F21</f>
        <v>0</v>
      </c>
      <c r="D156" s="539">
        <f>'Bilan et Hors Bilan'!E21</f>
        <v>0</v>
      </c>
      <c r="E156" s="980"/>
      <c r="F156" s="983"/>
      <c r="G156" s="986"/>
      <c r="H156" s="989"/>
      <c r="I156" s="312">
        <f>IF(ISBLANK(D156),1,0)</f>
        <v>0</v>
      </c>
    </row>
    <row r="157" spans="1:9" ht="15.75" customHeight="1" x14ac:dyDescent="0.2">
      <c r="A157" s="234" t="s">
        <v>1</v>
      </c>
      <c r="B157" s="235" t="s">
        <v>1532</v>
      </c>
      <c r="C157" s="236">
        <f>C9</f>
        <v>0</v>
      </c>
      <c r="D157" s="236">
        <f>D9</f>
        <v>0</v>
      </c>
      <c r="E157" s="980"/>
      <c r="F157" s="983"/>
      <c r="G157" s="986"/>
      <c r="H157" s="989"/>
    </row>
    <row r="158" spans="1:9" ht="15.75" customHeight="1" x14ac:dyDescent="0.2">
      <c r="A158" s="243" t="s">
        <v>104</v>
      </c>
      <c r="B158" s="221" t="s">
        <v>1533</v>
      </c>
      <c r="C158" s="539">
        <f>'Bilan et Hors Bilan'!F25</f>
        <v>0</v>
      </c>
      <c r="D158" s="539">
        <f>'Bilan et Hors Bilan'!E25</f>
        <v>0</v>
      </c>
      <c r="E158" s="980"/>
      <c r="F158" s="983"/>
      <c r="G158" s="986"/>
      <c r="H158" s="989"/>
      <c r="I158" s="312">
        <f>IF(ISBLANK(D158),1,0)</f>
        <v>0</v>
      </c>
    </row>
    <row r="159" spans="1:9" ht="15" customHeight="1" x14ac:dyDescent="0.2">
      <c r="A159" s="234" t="s">
        <v>6</v>
      </c>
      <c r="B159" s="235" t="s">
        <v>131</v>
      </c>
      <c r="C159" s="529">
        <f>Retraitement!C46</f>
        <v>0</v>
      </c>
      <c r="D159" s="529">
        <f>Retraitement!D46</f>
        <v>0</v>
      </c>
      <c r="E159" s="980"/>
      <c r="F159" s="983"/>
      <c r="G159" s="986"/>
      <c r="H159" s="989"/>
    </row>
    <row r="160" spans="1:9" ht="15.75" customHeight="1" x14ac:dyDescent="0.2">
      <c r="A160" s="234" t="s">
        <v>8</v>
      </c>
      <c r="B160" s="235" t="s">
        <v>1534</v>
      </c>
      <c r="C160" s="236">
        <f>C13</f>
        <v>0</v>
      </c>
      <c r="D160" s="236">
        <f>D13</f>
        <v>0</v>
      </c>
      <c r="E160" s="980"/>
      <c r="F160" s="983"/>
      <c r="G160" s="986"/>
      <c r="H160" s="989"/>
    </row>
    <row r="161" spans="1:9" ht="15" customHeight="1" x14ac:dyDescent="0.2">
      <c r="A161" s="234" t="s">
        <v>10</v>
      </c>
      <c r="B161" s="235" t="s">
        <v>105</v>
      </c>
      <c r="C161" s="529">
        <f>Retraitement!C47</f>
        <v>0</v>
      </c>
      <c r="D161" s="529">
        <f>Retraitement!D47</f>
        <v>0</v>
      </c>
      <c r="E161" s="980"/>
      <c r="F161" s="983"/>
      <c r="G161" s="986"/>
      <c r="H161" s="989"/>
    </row>
    <row r="162" spans="1:9" ht="15" customHeight="1" x14ac:dyDescent="0.2">
      <c r="A162" s="234" t="s">
        <v>12</v>
      </c>
      <c r="B162" s="235" t="s">
        <v>13</v>
      </c>
      <c r="C162" s="529">
        <f>Retraitement!C48</f>
        <v>0</v>
      </c>
      <c r="D162" s="529">
        <f>Retraitement!D48</f>
        <v>0</v>
      </c>
      <c r="E162" s="980"/>
      <c r="F162" s="983"/>
      <c r="G162" s="986"/>
      <c r="H162" s="989"/>
    </row>
    <row r="163" spans="1:9" ht="15.75" customHeight="1" x14ac:dyDescent="0.2">
      <c r="A163" s="234" t="s">
        <v>16</v>
      </c>
      <c r="B163" s="235" t="s">
        <v>17</v>
      </c>
      <c r="C163" s="236">
        <f>C17</f>
        <v>0</v>
      </c>
      <c r="D163" s="236">
        <f>D17</f>
        <v>0</v>
      </c>
      <c r="E163" s="980"/>
      <c r="F163" s="983"/>
      <c r="G163" s="986"/>
      <c r="H163" s="989"/>
    </row>
    <row r="164" spans="1:9" ht="15.75" customHeight="1" x14ac:dyDescent="0.2">
      <c r="A164" s="243" t="s">
        <v>106</v>
      </c>
      <c r="B164" s="221" t="s">
        <v>107</v>
      </c>
      <c r="C164" s="539">
        <f>'Bilan et Hors Bilan'!F55</f>
        <v>0</v>
      </c>
      <c r="D164" s="539">
        <f>'Bilan et Hors Bilan'!E55</f>
        <v>0</v>
      </c>
      <c r="E164" s="980"/>
      <c r="F164" s="983"/>
      <c r="G164" s="986"/>
      <c r="H164" s="989"/>
      <c r="I164" s="312">
        <f>IF(ISBLANK(D164),1,0)</f>
        <v>0</v>
      </c>
    </row>
    <row r="165" spans="1:9" ht="15.75" customHeight="1" x14ac:dyDescent="0.2">
      <c r="A165" s="243" t="s">
        <v>108</v>
      </c>
      <c r="B165" s="221" t="s">
        <v>109</v>
      </c>
      <c r="C165" s="539">
        <f>'Bilan et Hors Bilan'!F60</f>
        <v>227984224</v>
      </c>
      <c r="D165" s="539">
        <f>'Bilan et Hors Bilan'!E60</f>
        <v>227792908</v>
      </c>
      <c r="E165" s="980"/>
      <c r="F165" s="983"/>
      <c r="G165" s="986"/>
      <c r="H165" s="989"/>
      <c r="I165" s="312">
        <f>IF(ISBLANK(D165),1,0)</f>
        <v>0</v>
      </c>
    </row>
    <row r="166" spans="1:9" ht="15" customHeight="1" x14ac:dyDescent="0.2">
      <c r="A166" s="243" t="s">
        <v>110</v>
      </c>
      <c r="B166" s="221" t="s">
        <v>111</v>
      </c>
      <c r="C166" s="539">
        <f>'Bilan et Hors Bilan'!F62</f>
        <v>0</v>
      </c>
      <c r="D166" s="539">
        <f>'Bilan et Hors Bilan'!E62</f>
        <v>0</v>
      </c>
      <c r="E166" s="980"/>
      <c r="F166" s="983"/>
      <c r="G166" s="986"/>
      <c r="H166" s="989"/>
      <c r="I166" s="312">
        <f>IF(ISBLANK(D166),1,0)</f>
        <v>0</v>
      </c>
    </row>
    <row r="167" spans="1:9" ht="15.75" customHeight="1" x14ac:dyDescent="0.2">
      <c r="A167" s="257"/>
      <c r="B167" s="225" t="s">
        <v>112</v>
      </c>
      <c r="C167" s="247">
        <f>SUM(C168:C170)</f>
        <v>286991752</v>
      </c>
      <c r="D167" s="247">
        <f>SUM(D168:D170)</f>
        <v>384382018</v>
      </c>
      <c r="E167" s="980"/>
      <c r="F167" s="983"/>
      <c r="G167" s="986"/>
      <c r="H167" s="989"/>
    </row>
    <row r="168" spans="1:9" ht="15.75" customHeight="1" x14ac:dyDescent="0.2">
      <c r="A168" s="243" t="s">
        <v>113</v>
      </c>
      <c r="B168" s="258" t="s">
        <v>112</v>
      </c>
      <c r="C168" s="539">
        <f>'Bilan et Hors Bilan'!F27</f>
        <v>95978957</v>
      </c>
      <c r="D168" s="539">
        <f>'Bilan et Hors Bilan'!E27</f>
        <v>0</v>
      </c>
      <c r="E168" s="980"/>
      <c r="F168" s="983"/>
      <c r="G168" s="987"/>
      <c r="H168" s="990"/>
      <c r="I168" s="312">
        <f>IF(ISBLANK(D168),1,0)</f>
        <v>0</v>
      </c>
    </row>
    <row r="169" spans="1:9" ht="15.75" customHeight="1" x14ac:dyDescent="0.2">
      <c r="A169" s="243" t="s">
        <v>114</v>
      </c>
      <c r="B169" s="258" t="s">
        <v>112</v>
      </c>
      <c r="C169" s="539">
        <f>'Bilan et Hors Bilan'!F44</f>
        <v>191012795</v>
      </c>
      <c r="D169" s="539">
        <f>'Bilan et Hors Bilan'!E44</f>
        <v>384382018</v>
      </c>
      <c r="E169" s="980"/>
      <c r="F169" s="983"/>
      <c r="G169" s="985" t="s">
        <v>1535</v>
      </c>
      <c r="H169" s="988" t="str">
        <f>IF(D200&lt;&gt;0,IF(F153&lt;80%,"La norme n'est pas respectée","La norme est respectée"),"")</f>
        <v>La norme n'est pas respectée</v>
      </c>
      <c r="I169" s="312">
        <f>IF(ISBLANK(D169),1,0)</f>
        <v>0</v>
      </c>
    </row>
    <row r="170" spans="1:9" ht="15" customHeight="1" x14ac:dyDescent="0.2">
      <c r="A170" s="243" t="s">
        <v>115</v>
      </c>
      <c r="B170" s="258" t="s">
        <v>112</v>
      </c>
      <c r="C170" s="539">
        <f>'Bilan et Hors Bilan'!F61</f>
        <v>0</v>
      </c>
      <c r="D170" s="539">
        <f>'Bilan et Hors Bilan'!E61</f>
        <v>0</v>
      </c>
      <c r="E170" s="980"/>
      <c r="F170" s="983"/>
      <c r="G170" s="986"/>
      <c r="H170" s="989"/>
      <c r="I170" s="312">
        <f>IF(ISBLANK(D170),1,0)</f>
        <v>0</v>
      </c>
    </row>
    <row r="171" spans="1:9" ht="15" customHeight="1" x14ac:dyDescent="0.2">
      <c r="A171" s="257"/>
      <c r="B171" s="225" t="s">
        <v>1536</v>
      </c>
      <c r="C171" s="247">
        <f>SUM(C172:C175)</f>
        <v>0</v>
      </c>
      <c r="D171" s="247">
        <f>SUM(D172:D175)</f>
        <v>0</v>
      </c>
      <c r="E171" s="980"/>
      <c r="F171" s="983"/>
      <c r="G171" s="986"/>
      <c r="H171" s="989"/>
    </row>
    <row r="172" spans="1:9" ht="15" customHeight="1" x14ac:dyDescent="0.2">
      <c r="A172" s="234" t="s">
        <v>38</v>
      </c>
      <c r="B172" s="235" t="s">
        <v>1537</v>
      </c>
      <c r="C172" s="236">
        <f>C23</f>
        <v>0</v>
      </c>
      <c r="D172" s="236">
        <f>D23</f>
        <v>0</v>
      </c>
      <c r="E172" s="980"/>
      <c r="F172" s="983"/>
      <c r="G172" s="986"/>
      <c r="H172" s="989"/>
    </row>
    <row r="173" spans="1:9" ht="15.75" customHeight="1" x14ac:dyDescent="0.2">
      <c r="A173" s="234" t="s">
        <v>39</v>
      </c>
      <c r="B173" s="235" t="s">
        <v>1538</v>
      </c>
      <c r="C173" s="236">
        <f>C24</f>
        <v>0</v>
      </c>
      <c r="D173" s="236">
        <f>D24</f>
        <v>0</v>
      </c>
      <c r="E173" s="980"/>
      <c r="F173" s="983"/>
      <c r="G173" s="986"/>
      <c r="H173" s="989"/>
    </row>
    <row r="174" spans="1:9" ht="15.75" customHeight="1" x14ac:dyDescent="0.2">
      <c r="A174" s="243" t="s">
        <v>116</v>
      </c>
      <c r="B174" s="221" t="s">
        <v>1539</v>
      </c>
      <c r="C174" s="539">
        <f>'Bilan et Hors Bilan'!D131</f>
        <v>0</v>
      </c>
      <c r="D174" s="539">
        <f>'Bilan et Hors Bilan'!C131</f>
        <v>0</v>
      </c>
      <c r="E174" s="980"/>
      <c r="F174" s="983"/>
      <c r="G174" s="986"/>
      <c r="H174" s="989"/>
      <c r="I174" s="312">
        <f>IF(ISBLANK(D174),1,0)</f>
        <v>0</v>
      </c>
    </row>
    <row r="175" spans="1:9" ht="15" customHeight="1" x14ac:dyDescent="0.2">
      <c r="A175" s="243" t="s">
        <v>117</v>
      </c>
      <c r="B175" s="221" t="s">
        <v>1540</v>
      </c>
      <c r="C175" s="539">
        <f>'Bilan et Hors Bilan'!D133</f>
        <v>0</v>
      </c>
      <c r="D175" s="539">
        <f>'Bilan et Hors Bilan'!C133</f>
        <v>0</v>
      </c>
      <c r="E175" s="980"/>
      <c r="F175" s="983"/>
      <c r="G175" s="986"/>
      <c r="H175" s="989"/>
      <c r="I175" s="312">
        <f>IF(ISBLANK(D175),1,0)</f>
        <v>0</v>
      </c>
    </row>
    <row r="176" spans="1:9" ht="15" customHeight="1" x14ac:dyDescent="0.2">
      <c r="A176" s="249"/>
      <c r="B176" s="250" t="s">
        <v>1495</v>
      </c>
      <c r="C176" s="239">
        <f>SUM(C154:C167,C171)</f>
        <v>5540555664</v>
      </c>
      <c r="D176" s="239">
        <f>SUM(D154:D167,D171)</f>
        <v>2668143411</v>
      </c>
      <c r="E176" s="980"/>
      <c r="F176" s="983"/>
      <c r="G176" s="986"/>
      <c r="H176" s="989"/>
    </row>
    <row r="177" spans="1:9" ht="15" customHeight="1" x14ac:dyDescent="0.2">
      <c r="A177" s="240"/>
      <c r="B177" s="232" t="s">
        <v>1541</v>
      </c>
      <c r="C177" s="536"/>
      <c r="D177" s="536"/>
      <c r="E177" s="980"/>
      <c r="F177" s="983"/>
      <c r="G177" s="986"/>
      <c r="H177" s="989"/>
    </row>
    <row r="178" spans="1:9" ht="15" customHeight="1" x14ac:dyDescent="0.2">
      <c r="A178" s="234" t="s">
        <v>22</v>
      </c>
      <c r="B178" s="235" t="s">
        <v>1542</v>
      </c>
      <c r="C178" s="236">
        <f>C30</f>
        <v>137211920</v>
      </c>
      <c r="D178" s="236">
        <f>D30</f>
        <v>1959573</v>
      </c>
      <c r="E178" s="980"/>
      <c r="F178" s="983"/>
      <c r="G178" s="986"/>
      <c r="H178" s="989"/>
    </row>
    <row r="179" spans="1:9" ht="15.75" customHeight="1" x14ac:dyDescent="0.2">
      <c r="A179" s="243" t="s">
        <v>23</v>
      </c>
      <c r="B179" s="221" t="s">
        <v>1543</v>
      </c>
      <c r="C179" s="529">
        <f>Retraitement!C52</f>
        <v>0</v>
      </c>
      <c r="D179" s="529">
        <f>Retraitement!D52</f>
        <v>0</v>
      </c>
      <c r="E179" s="980"/>
      <c r="F179" s="983"/>
      <c r="G179" s="986"/>
      <c r="H179" s="989"/>
    </row>
    <row r="180" spans="1:9" ht="15.75" customHeight="1" x14ac:dyDescent="0.2">
      <c r="A180" s="243" t="s">
        <v>118</v>
      </c>
      <c r="B180" s="221" t="s">
        <v>146</v>
      </c>
      <c r="C180" s="529">
        <f>Retraitement!C53</f>
        <v>0</v>
      </c>
      <c r="D180" s="529">
        <f>Retraitement!D53</f>
        <v>0</v>
      </c>
      <c r="E180" s="980"/>
      <c r="F180" s="983"/>
      <c r="G180" s="986"/>
      <c r="H180" s="989"/>
      <c r="I180" s="312">
        <f>IF(ISBLANK(D180),1,0)</f>
        <v>0</v>
      </c>
    </row>
    <row r="181" spans="1:9" ht="15" customHeight="1" x14ac:dyDescent="0.2">
      <c r="A181" s="234" t="s">
        <v>42</v>
      </c>
      <c r="B181" s="235" t="s">
        <v>119</v>
      </c>
      <c r="C181" s="529">
        <f>Retraitement!C54</f>
        <v>0</v>
      </c>
      <c r="D181" s="529">
        <f>Retraitement!D54</f>
        <v>0</v>
      </c>
      <c r="E181" s="980"/>
      <c r="F181" s="983"/>
      <c r="G181" s="986"/>
      <c r="H181" s="989"/>
    </row>
    <row r="182" spans="1:9" ht="15" customHeight="1" x14ac:dyDescent="0.2">
      <c r="A182" s="234" t="s">
        <v>26</v>
      </c>
      <c r="B182" s="235" t="s">
        <v>27</v>
      </c>
      <c r="C182" s="529">
        <f>Retraitement!C$56</f>
        <v>0</v>
      </c>
      <c r="D182" s="529">
        <f>Retraitement!D$56</f>
        <v>0</v>
      </c>
      <c r="E182" s="980"/>
      <c r="F182" s="983"/>
      <c r="G182" s="986"/>
      <c r="H182" s="989"/>
    </row>
    <row r="183" spans="1:9" ht="15.75" customHeight="1" x14ac:dyDescent="0.2">
      <c r="A183" s="234" t="s">
        <v>30</v>
      </c>
      <c r="B183" s="235" t="s">
        <v>221</v>
      </c>
      <c r="C183" s="236">
        <f>C35</f>
        <v>3762684728</v>
      </c>
      <c r="D183" s="236">
        <f>D35</f>
        <v>4359998003</v>
      </c>
      <c r="E183" s="980"/>
      <c r="F183" s="983"/>
      <c r="G183" s="986"/>
      <c r="H183" s="989"/>
    </row>
    <row r="184" spans="1:9" ht="15" customHeight="1" x14ac:dyDescent="0.2">
      <c r="A184" s="243" t="s">
        <v>31</v>
      </c>
      <c r="B184" s="238" t="s">
        <v>1544</v>
      </c>
      <c r="C184" s="529">
        <f>Retraitement!C55</f>
        <v>0</v>
      </c>
      <c r="D184" s="529">
        <f>Retraitement!D55</f>
        <v>0</v>
      </c>
      <c r="E184" s="980"/>
      <c r="F184" s="983"/>
      <c r="G184" s="987"/>
      <c r="H184" s="990"/>
      <c r="I184" s="312">
        <f>IF(ISBLANK(D184),1,0)</f>
        <v>0</v>
      </c>
    </row>
    <row r="185" spans="1:9" ht="15" customHeight="1" x14ac:dyDescent="0.2">
      <c r="A185" s="234" t="s">
        <v>28</v>
      </c>
      <c r="B185" s="235" t="s">
        <v>29</v>
      </c>
      <c r="C185" s="236">
        <f>C34</f>
        <v>463540418</v>
      </c>
      <c r="D185" s="236">
        <f>D34</f>
        <v>486923252</v>
      </c>
      <c r="E185" s="980"/>
      <c r="F185" s="983"/>
      <c r="G185" s="985" t="s">
        <v>1545</v>
      </c>
      <c r="H185" s="988" t="str">
        <f>IF(D200&lt;&gt;0,IF(F153&lt;60%,"La norme n'est pas respectée","La norme est respectée"),"")</f>
        <v>La norme n'est pas respectée</v>
      </c>
    </row>
    <row r="186" spans="1:9" ht="15" customHeight="1" x14ac:dyDescent="0.2">
      <c r="A186" s="243" t="s">
        <v>43</v>
      </c>
      <c r="B186" s="238" t="s">
        <v>237</v>
      </c>
      <c r="C186" s="529">
        <f>Retraitement!C$57</f>
        <v>0</v>
      </c>
      <c r="D186" s="529">
        <f>Retraitement!D$57</f>
        <v>0</v>
      </c>
      <c r="E186" s="980"/>
      <c r="F186" s="983"/>
      <c r="G186" s="986"/>
      <c r="H186" s="989"/>
    </row>
    <row r="187" spans="1:9" ht="15" customHeight="1" x14ac:dyDescent="0.2">
      <c r="A187" s="234" t="s">
        <v>32</v>
      </c>
      <c r="B187" s="235" t="s">
        <v>145</v>
      </c>
      <c r="C187" s="236">
        <f t="shared" ref="C187:D189" si="7">C37</f>
        <v>0</v>
      </c>
      <c r="D187" s="236">
        <f t="shared" si="7"/>
        <v>0</v>
      </c>
      <c r="E187" s="980"/>
      <c r="F187" s="983"/>
      <c r="G187" s="986"/>
      <c r="H187" s="989"/>
    </row>
    <row r="188" spans="1:9" ht="15" customHeight="1" x14ac:dyDescent="0.2">
      <c r="A188" s="234" t="s">
        <v>33</v>
      </c>
      <c r="B188" s="235" t="s">
        <v>1546</v>
      </c>
      <c r="C188" s="236">
        <f t="shared" si="7"/>
        <v>0</v>
      </c>
      <c r="D188" s="236">
        <f t="shared" si="7"/>
        <v>0</v>
      </c>
      <c r="E188" s="980"/>
      <c r="F188" s="983"/>
      <c r="G188" s="986"/>
      <c r="H188" s="989"/>
    </row>
    <row r="189" spans="1:9" ht="15.75" customHeight="1" x14ac:dyDescent="0.2">
      <c r="A189" s="234" t="s">
        <v>35</v>
      </c>
      <c r="B189" s="235" t="s">
        <v>1547</v>
      </c>
      <c r="C189" s="236">
        <f t="shared" si="7"/>
        <v>0</v>
      </c>
      <c r="D189" s="236">
        <f t="shared" si="7"/>
        <v>0</v>
      </c>
      <c r="E189" s="980"/>
      <c r="F189" s="983"/>
      <c r="G189" s="986"/>
      <c r="H189" s="989"/>
    </row>
    <row r="190" spans="1:9" ht="15.75" customHeight="1" x14ac:dyDescent="0.2">
      <c r="A190" s="243" t="s">
        <v>120</v>
      </c>
      <c r="B190" s="238" t="s">
        <v>122</v>
      </c>
      <c r="C190" s="539">
        <f>'Bilan et Hors Bilan'!J53</f>
        <v>0</v>
      </c>
      <c r="D190" s="539">
        <f>'Bilan et Hors Bilan'!I53</f>
        <v>0</v>
      </c>
      <c r="E190" s="980"/>
      <c r="F190" s="983"/>
      <c r="G190" s="986"/>
      <c r="H190" s="989"/>
      <c r="I190" s="312">
        <f>IF(ISBLANK(D190),1,0)</f>
        <v>0</v>
      </c>
    </row>
    <row r="191" spans="1:9" ht="15" customHeight="1" x14ac:dyDescent="0.2">
      <c r="A191" s="243" t="s">
        <v>121</v>
      </c>
      <c r="B191" s="238" t="s">
        <v>123</v>
      </c>
      <c r="C191" s="539">
        <f>'Bilan et Hors Bilan'!J54</f>
        <v>2718446003</v>
      </c>
      <c r="D191" s="539">
        <f>'Bilan et Hors Bilan'!I54</f>
        <v>454719422</v>
      </c>
      <c r="E191" s="980"/>
      <c r="F191" s="983"/>
      <c r="G191" s="986"/>
      <c r="H191" s="989"/>
      <c r="I191" s="312">
        <f>IF(ISBLANK(D191),1,0)</f>
        <v>0</v>
      </c>
    </row>
    <row r="192" spans="1:9" ht="15.75" customHeight="1" x14ac:dyDescent="0.2">
      <c r="A192" s="260"/>
      <c r="B192" s="225" t="s">
        <v>1548</v>
      </c>
      <c r="C192" s="247">
        <f>SUM(C193:C194)</f>
        <v>60276981</v>
      </c>
      <c r="D192" s="247">
        <f>SUM(D193:D194)</f>
        <v>53498581</v>
      </c>
      <c r="E192" s="980"/>
      <c r="F192" s="983"/>
      <c r="G192" s="986"/>
      <c r="H192" s="989"/>
    </row>
    <row r="193" spans="1:9" ht="15.75" customHeight="1" x14ac:dyDescent="0.2">
      <c r="A193" s="243" t="s">
        <v>124</v>
      </c>
      <c r="B193" s="221" t="s">
        <v>140</v>
      </c>
      <c r="C193" s="539">
        <f>'Bilan et Hors Bilan'!J21</f>
        <v>60276981</v>
      </c>
      <c r="D193" s="539">
        <f>'Bilan et Hors Bilan'!I21</f>
        <v>53498581</v>
      </c>
      <c r="E193" s="980"/>
      <c r="F193" s="983"/>
      <c r="G193" s="986"/>
      <c r="H193" s="989"/>
    </row>
    <row r="194" spans="1:9" ht="15" customHeight="1" x14ac:dyDescent="0.2">
      <c r="A194" s="243" t="s">
        <v>125</v>
      </c>
      <c r="B194" s="221" t="s">
        <v>140</v>
      </c>
      <c r="C194" s="539">
        <f>'Bilan et Hors Bilan'!J44</f>
        <v>0</v>
      </c>
      <c r="D194" s="539">
        <f>'Bilan et Hors Bilan'!I44</f>
        <v>0</v>
      </c>
      <c r="E194" s="980"/>
      <c r="F194" s="983"/>
      <c r="G194" s="986"/>
      <c r="H194" s="989"/>
    </row>
    <row r="195" spans="1:9" ht="15.75" customHeight="1" x14ac:dyDescent="0.2">
      <c r="A195" s="260"/>
      <c r="B195" s="225" t="s">
        <v>1549</v>
      </c>
      <c r="C195" s="247">
        <f>SUM(C196:C199)</f>
        <v>0</v>
      </c>
      <c r="D195" s="247">
        <f>SUM(D196:D199)</f>
        <v>0</v>
      </c>
      <c r="E195" s="980"/>
      <c r="F195" s="983"/>
      <c r="G195" s="986"/>
      <c r="H195" s="989"/>
    </row>
    <row r="196" spans="1:9" ht="15.75" customHeight="1" x14ac:dyDescent="0.2">
      <c r="A196" s="243" t="s">
        <v>126</v>
      </c>
      <c r="B196" s="221" t="s">
        <v>1012</v>
      </c>
      <c r="C196" s="529">
        <f>Retraitement!C58</f>
        <v>0</v>
      </c>
      <c r="D196" s="529">
        <f>Retraitement!D58</f>
        <v>0</v>
      </c>
      <c r="E196" s="980"/>
      <c r="F196" s="983"/>
      <c r="G196" s="986"/>
      <c r="H196" s="989"/>
      <c r="I196" s="312">
        <f>IF(ISBLANK(D196),1,0)</f>
        <v>0</v>
      </c>
    </row>
    <row r="197" spans="1:9" ht="15.75" customHeight="1" x14ac:dyDescent="0.2">
      <c r="A197" s="243" t="s">
        <v>127</v>
      </c>
      <c r="B197" s="221" t="s">
        <v>1014</v>
      </c>
      <c r="C197" s="529">
        <f>Retraitement!C59</f>
        <v>0</v>
      </c>
      <c r="D197" s="529">
        <f>Retraitement!D59</f>
        <v>0</v>
      </c>
      <c r="E197" s="980"/>
      <c r="F197" s="983"/>
      <c r="G197" s="986"/>
      <c r="H197" s="989"/>
      <c r="I197" s="312">
        <f>IF(ISBLANK(D197),1,0)</f>
        <v>0</v>
      </c>
    </row>
    <row r="198" spans="1:9" ht="15.75" customHeight="1" x14ac:dyDescent="0.2">
      <c r="A198" s="243" t="s">
        <v>128</v>
      </c>
      <c r="B198" s="221" t="s">
        <v>1550</v>
      </c>
      <c r="C198" s="529">
        <f>Retraitement!C60</f>
        <v>0</v>
      </c>
      <c r="D198" s="529">
        <f>Retraitement!D60</f>
        <v>0</v>
      </c>
      <c r="E198" s="980"/>
      <c r="F198" s="983"/>
      <c r="G198" s="986"/>
      <c r="H198" s="989"/>
      <c r="I198" s="312">
        <f>IF(ISBLANK(D198),1,0)</f>
        <v>0</v>
      </c>
    </row>
    <row r="199" spans="1:9" ht="15" customHeight="1" x14ac:dyDescent="0.2">
      <c r="A199" s="243" t="s">
        <v>129</v>
      </c>
      <c r="B199" s="221" t="s">
        <v>1551</v>
      </c>
      <c r="C199" s="529">
        <f>Retraitement!C61</f>
        <v>0</v>
      </c>
      <c r="D199" s="529">
        <f>Retraitement!D61</f>
        <v>0</v>
      </c>
      <c r="E199" s="980"/>
      <c r="F199" s="983"/>
      <c r="G199" s="986"/>
      <c r="H199" s="989"/>
      <c r="I199" s="312">
        <f>IF(ISBLANK(D199),1,0)</f>
        <v>0</v>
      </c>
    </row>
    <row r="200" spans="1:9" x14ac:dyDescent="0.2">
      <c r="A200" s="227"/>
      <c r="B200" s="250" t="s">
        <v>1500</v>
      </c>
      <c r="C200" s="239">
        <f>SUM(C178:C192,C195)</f>
        <v>7142160050</v>
      </c>
      <c r="D200" s="239">
        <f>SUM(D178:D192,D195)</f>
        <v>5357098831</v>
      </c>
      <c r="E200" s="981"/>
      <c r="F200" s="984"/>
      <c r="G200" s="987"/>
      <c r="H200" s="990"/>
    </row>
    <row r="202" spans="1:9" ht="19" x14ac:dyDescent="0.2">
      <c r="A202" s="977" t="s">
        <v>1552</v>
      </c>
      <c r="B202" s="977"/>
      <c r="C202" s="977"/>
      <c r="D202" s="977"/>
      <c r="E202" s="977"/>
      <c r="F202" s="977"/>
      <c r="G202" s="977"/>
      <c r="H202" s="977"/>
    </row>
    <row r="203" spans="1:9" x14ac:dyDescent="0.2">
      <c r="A203" s="978" t="s">
        <v>1484</v>
      </c>
      <c r="B203" s="978"/>
      <c r="C203" s="978"/>
      <c r="D203" s="978"/>
      <c r="E203" s="573"/>
      <c r="F203" s="573"/>
      <c r="G203" s="573"/>
      <c r="H203" s="573"/>
    </row>
    <row r="204" spans="1:9" ht="15" customHeight="1" x14ac:dyDescent="0.2">
      <c r="A204" s="216" t="s">
        <v>1502</v>
      </c>
      <c r="B204" s="217" t="s">
        <v>1553</v>
      </c>
      <c r="C204" s="218" t="str">
        <f>C$6</f>
        <v>Montant N-1</v>
      </c>
      <c r="D204" s="218" t="str">
        <f>D$6</f>
        <v>Montant N</v>
      </c>
      <c r="E204" s="218" t="str">
        <f>E$6</f>
        <v>Résultat N-1</v>
      </c>
      <c r="F204" s="218" t="str">
        <f>F$6</f>
        <v>Résultat N</v>
      </c>
      <c r="G204" s="219" t="s">
        <v>1488</v>
      </c>
      <c r="H204" s="218" t="s">
        <v>1489</v>
      </c>
    </row>
    <row r="205" spans="1:9" ht="15.75" customHeight="1" x14ac:dyDescent="0.2">
      <c r="A205" s="577"/>
      <c r="B205" s="578"/>
      <c r="C205" s="579"/>
      <c r="D205" s="579"/>
      <c r="E205" s="979">
        <f>IF(C225&lt;&gt;0,C207/C225,0)</f>
        <v>0</v>
      </c>
      <c r="F205" s="982">
        <f>IF(D225&lt;&gt;0,D207/D225,0)</f>
        <v>0</v>
      </c>
      <c r="G205" s="985" t="s">
        <v>1554</v>
      </c>
      <c r="H205" s="988" t="str">
        <f>IF(D225&lt;&gt;0,IF(F205&gt;5%,"La norme n'est pas respectée","La norme est respectée"),"")</f>
        <v>La norme est respectée</v>
      </c>
    </row>
    <row r="206" spans="1:9" ht="15" customHeight="1" x14ac:dyDescent="0.2">
      <c r="A206" s="259"/>
      <c r="B206" s="252" t="s">
        <v>130</v>
      </c>
      <c r="C206" s="529">
        <f>Retraitement!C67</f>
        <v>0</v>
      </c>
      <c r="D206" s="529">
        <f>Retraitement!D67</f>
        <v>0</v>
      </c>
      <c r="E206" s="980"/>
      <c r="F206" s="983"/>
      <c r="G206" s="986"/>
      <c r="H206" s="989"/>
      <c r="I206" s="312">
        <f>IF(ISBLANK(D206),1,0)</f>
        <v>0</v>
      </c>
    </row>
    <row r="207" spans="1:9" ht="30" customHeight="1" x14ac:dyDescent="0.2">
      <c r="A207" s="227"/>
      <c r="B207" s="228" t="s">
        <v>1495</v>
      </c>
      <c r="C207" s="244">
        <f>C206</f>
        <v>0</v>
      </c>
      <c r="D207" s="244">
        <f>D206</f>
        <v>0</v>
      </c>
      <c r="E207" s="980"/>
      <c r="F207" s="983"/>
      <c r="G207" s="986"/>
      <c r="H207" s="989"/>
    </row>
    <row r="208" spans="1:9" ht="15" customHeight="1" x14ac:dyDescent="0.2">
      <c r="A208" s="261"/>
      <c r="B208" s="217" t="s">
        <v>1555</v>
      </c>
      <c r="C208" s="537"/>
      <c r="D208" s="537"/>
      <c r="E208" s="980"/>
      <c r="F208" s="983"/>
      <c r="G208" s="986"/>
      <c r="H208" s="989"/>
    </row>
    <row r="209" spans="1:8" s="717" customFormat="1" ht="15" customHeight="1" x14ac:dyDescent="0.2">
      <c r="A209" s="234" t="s">
        <v>0</v>
      </c>
      <c r="B209" s="262" t="s">
        <v>225</v>
      </c>
      <c r="C209" s="236">
        <f>C8</f>
        <v>4811931177</v>
      </c>
      <c r="D209" s="236">
        <f>D8</f>
        <v>1825537119</v>
      </c>
      <c r="E209" s="980"/>
      <c r="F209" s="983"/>
      <c r="G209" s="986"/>
      <c r="H209" s="989"/>
    </row>
    <row r="210" spans="1:8" s="10" customFormat="1" ht="15" customHeight="1" x14ac:dyDescent="0.2">
      <c r="A210" s="234" t="s">
        <v>2</v>
      </c>
      <c r="B210" s="262" t="s">
        <v>4</v>
      </c>
      <c r="C210" s="236">
        <f t="shared" ref="C210:D219" si="8">C10</f>
        <v>0</v>
      </c>
      <c r="D210" s="236">
        <f t="shared" si="8"/>
        <v>0</v>
      </c>
      <c r="E210" s="980"/>
      <c r="F210" s="983"/>
      <c r="G210" s="986"/>
      <c r="H210" s="989"/>
    </row>
    <row r="211" spans="1:8" s="10" customFormat="1" ht="15" customHeight="1" x14ac:dyDescent="0.2">
      <c r="A211" s="234" t="s">
        <v>3</v>
      </c>
      <c r="B211" s="262" t="s">
        <v>5</v>
      </c>
      <c r="C211" s="236">
        <f t="shared" si="8"/>
        <v>0</v>
      </c>
      <c r="D211" s="236">
        <f t="shared" si="8"/>
        <v>0</v>
      </c>
      <c r="E211" s="980"/>
      <c r="F211" s="983"/>
      <c r="G211" s="986"/>
      <c r="H211" s="989"/>
    </row>
    <row r="212" spans="1:8" s="10" customFormat="1" ht="15" customHeight="1" x14ac:dyDescent="0.2">
      <c r="A212" s="234" t="s">
        <v>6</v>
      </c>
      <c r="B212" s="262" t="s">
        <v>131</v>
      </c>
      <c r="C212" s="236">
        <f t="shared" si="8"/>
        <v>5266343228</v>
      </c>
      <c r="D212" s="236">
        <f t="shared" si="8"/>
        <v>6175413143</v>
      </c>
      <c r="E212" s="980"/>
      <c r="F212" s="983"/>
      <c r="G212" s="986"/>
      <c r="H212" s="989"/>
    </row>
    <row r="213" spans="1:8" s="10" customFormat="1" ht="15" customHeight="1" x14ac:dyDescent="0.2">
      <c r="A213" s="234" t="s">
        <v>8</v>
      </c>
      <c r="B213" s="262" t="s">
        <v>1556</v>
      </c>
      <c r="C213" s="236">
        <f t="shared" si="8"/>
        <v>0</v>
      </c>
      <c r="D213" s="236">
        <f t="shared" si="8"/>
        <v>0</v>
      </c>
      <c r="E213" s="980"/>
      <c r="F213" s="983"/>
      <c r="G213" s="986"/>
      <c r="H213" s="989"/>
    </row>
    <row r="214" spans="1:8" s="10" customFormat="1" ht="15" customHeight="1" x14ac:dyDescent="0.2">
      <c r="A214" s="234" t="s">
        <v>10</v>
      </c>
      <c r="B214" s="262" t="s">
        <v>1557</v>
      </c>
      <c r="C214" s="236">
        <f t="shared" si="8"/>
        <v>28314514224</v>
      </c>
      <c r="D214" s="236">
        <f t="shared" si="8"/>
        <v>30005918022</v>
      </c>
      <c r="E214" s="980"/>
      <c r="F214" s="983"/>
      <c r="G214" s="986"/>
      <c r="H214" s="989"/>
    </row>
    <row r="215" spans="1:8" s="10" customFormat="1" ht="15" customHeight="1" x14ac:dyDescent="0.2">
      <c r="A215" s="234" t="s">
        <v>12</v>
      </c>
      <c r="B215" s="262" t="s">
        <v>1558</v>
      </c>
      <c r="C215" s="236">
        <f t="shared" si="8"/>
        <v>124650628</v>
      </c>
      <c r="D215" s="236">
        <f t="shared" si="8"/>
        <v>301912477</v>
      </c>
      <c r="E215" s="980"/>
      <c r="F215" s="983"/>
      <c r="G215" s="986"/>
      <c r="H215" s="989"/>
    </row>
    <row r="216" spans="1:8" s="10" customFormat="1" ht="15" customHeight="1" x14ac:dyDescent="0.2">
      <c r="A216" s="234" t="s">
        <v>49</v>
      </c>
      <c r="B216" s="262" t="s">
        <v>1559</v>
      </c>
      <c r="C216" s="236">
        <f t="shared" si="8"/>
        <v>514215490</v>
      </c>
      <c r="D216" s="236">
        <f t="shared" si="8"/>
        <v>393550965</v>
      </c>
      <c r="E216" s="980"/>
      <c r="F216" s="983"/>
      <c r="G216" s="986"/>
      <c r="H216" s="989"/>
    </row>
    <row r="217" spans="1:8" s="10" customFormat="1" ht="15" customHeight="1" x14ac:dyDescent="0.2">
      <c r="A217" s="234" t="s">
        <v>16</v>
      </c>
      <c r="B217" s="262" t="s">
        <v>1560</v>
      </c>
      <c r="C217" s="236">
        <f t="shared" si="8"/>
        <v>0</v>
      </c>
      <c r="D217" s="236">
        <f t="shared" si="8"/>
        <v>0</v>
      </c>
      <c r="E217" s="980"/>
      <c r="F217" s="983"/>
      <c r="G217" s="986"/>
      <c r="H217" s="989"/>
    </row>
    <row r="218" spans="1:8" s="10" customFormat="1" ht="15" customHeight="1" x14ac:dyDescent="0.2">
      <c r="A218" s="234" t="s">
        <v>18</v>
      </c>
      <c r="B218" s="262" t="s">
        <v>19</v>
      </c>
      <c r="C218" s="236">
        <f t="shared" si="8"/>
        <v>0</v>
      </c>
      <c r="D218" s="236">
        <f t="shared" si="8"/>
        <v>0</v>
      </c>
      <c r="E218" s="980"/>
      <c r="F218" s="983"/>
      <c r="G218" s="986"/>
      <c r="H218" s="989"/>
    </row>
    <row r="219" spans="1:8" s="10" customFormat="1" ht="15" customHeight="1" x14ac:dyDescent="0.2">
      <c r="A219" s="234" t="s">
        <v>20</v>
      </c>
      <c r="B219" s="262" t="s">
        <v>21</v>
      </c>
      <c r="C219" s="236">
        <f t="shared" si="8"/>
        <v>0</v>
      </c>
      <c r="D219" s="236">
        <f t="shared" si="8"/>
        <v>0</v>
      </c>
      <c r="E219" s="980"/>
      <c r="F219" s="983"/>
      <c r="G219" s="986"/>
      <c r="H219" s="989"/>
    </row>
    <row r="220" spans="1:8" s="10" customFormat="1" ht="15" customHeight="1" x14ac:dyDescent="0.2">
      <c r="A220" s="263"/>
      <c r="B220" s="264" t="s">
        <v>1561</v>
      </c>
      <c r="C220" s="538">
        <f>SUM(C221:C224)</f>
        <v>0</v>
      </c>
      <c r="D220" s="538">
        <f>SUM(D221:D224)</f>
        <v>0</v>
      </c>
      <c r="E220" s="980"/>
      <c r="F220" s="983"/>
      <c r="G220" s="986"/>
      <c r="H220" s="989"/>
    </row>
    <row r="221" spans="1:8" s="10" customFormat="1" ht="15" customHeight="1" x14ac:dyDescent="0.2">
      <c r="A221" s="234" t="s">
        <v>38</v>
      </c>
      <c r="B221" s="262" t="s">
        <v>1077</v>
      </c>
      <c r="C221" s="236">
        <f t="shared" ref="C221:D224" si="9">C23</f>
        <v>0</v>
      </c>
      <c r="D221" s="236">
        <f t="shared" si="9"/>
        <v>0</v>
      </c>
      <c r="E221" s="980"/>
      <c r="F221" s="983"/>
      <c r="G221" s="986"/>
      <c r="H221" s="989"/>
    </row>
    <row r="222" spans="1:8" s="10" customFormat="1" ht="15" customHeight="1" x14ac:dyDescent="0.2">
      <c r="A222" s="234" t="s">
        <v>39</v>
      </c>
      <c r="B222" s="262" t="s">
        <v>1013</v>
      </c>
      <c r="C222" s="236">
        <f t="shared" si="9"/>
        <v>0</v>
      </c>
      <c r="D222" s="236">
        <f t="shared" si="9"/>
        <v>0</v>
      </c>
      <c r="E222" s="980"/>
      <c r="F222" s="983"/>
      <c r="G222" s="986"/>
      <c r="H222" s="989"/>
    </row>
    <row r="223" spans="1:8" s="10" customFormat="1" ht="15" customHeight="1" x14ac:dyDescent="0.2">
      <c r="A223" s="234" t="s">
        <v>40</v>
      </c>
      <c r="B223" s="262" t="s">
        <v>1112</v>
      </c>
      <c r="C223" s="236">
        <f t="shared" si="9"/>
        <v>0</v>
      </c>
      <c r="D223" s="236">
        <f t="shared" si="9"/>
        <v>0</v>
      </c>
      <c r="E223" s="980"/>
      <c r="F223" s="983"/>
      <c r="G223" s="986"/>
      <c r="H223" s="989"/>
    </row>
    <row r="224" spans="1:8" s="10" customFormat="1" ht="15" customHeight="1" x14ac:dyDescent="0.2">
      <c r="A224" s="234" t="s">
        <v>41</v>
      </c>
      <c r="B224" s="262" t="s">
        <v>1068</v>
      </c>
      <c r="C224" s="236">
        <f t="shared" si="9"/>
        <v>0</v>
      </c>
      <c r="D224" s="236">
        <f t="shared" si="9"/>
        <v>0</v>
      </c>
      <c r="E224" s="980"/>
      <c r="F224" s="983"/>
      <c r="G224" s="986"/>
      <c r="H224" s="989"/>
    </row>
    <row r="225" spans="1:9" s="10" customFormat="1" x14ac:dyDescent="0.2">
      <c r="A225" s="249"/>
      <c r="B225" s="250" t="s">
        <v>1500</v>
      </c>
      <c r="C225" s="239">
        <f>SUM(C209:C220)</f>
        <v>39031654747</v>
      </c>
      <c r="D225" s="239">
        <f>SUM(D209:D220)</f>
        <v>38702331726</v>
      </c>
      <c r="E225" s="981"/>
      <c r="F225" s="984"/>
      <c r="G225" s="987"/>
      <c r="H225" s="990"/>
    </row>
    <row r="227" spans="1:9" ht="19" x14ac:dyDescent="0.2">
      <c r="A227" s="977" t="s">
        <v>1562</v>
      </c>
      <c r="B227" s="977"/>
      <c r="C227" s="977"/>
      <c r="D227" s="977"/>
      <c r="E227" s="977"/>
      <c r="F227" s="977"/>
      <c r="G227" s="977"/>
      <c r="H227" s="977"/>
    </row>
    <row r="228" spans="1:9" x14ac:dyDescent="0.2">
      <c r="A228" s="573" t="s">
        <v>1563</v>
      </c>
      <c r="B228" s="573"/>
      <c r="C228" s="573"/>
      <c r="D228" s="573"/>
      <c r="E228" s="573"/>
      <c r="F228" s="573"/>
      <c r="G228" s="573"/>
      <c r="H228" s="573"/>
    </row>
    <row r="229" spans="1:9" ht="30" x14ac:dyDescent="0.2">
      <c r="A229" s="216" t="s">
        <v>1502</v>
      </c>
      <c r="B229" s="232"/>
      <c r="C229" s="218" t="str">
        <f>C$6</f>
        <v>Montant N-1</v>
      </c>
      <c r="D229" s="218" t="str">
        <f>D$6</f>
        <v>Montant N</v>
      </c>
      <c r="E229" s="218" t="str">
        <f>E$6</f>
        <v>Résultat N-1</v>
      </c>
      <c r="F229" s="218" t="str">
        <f>F$6</f>
        <v>Résultat N</v>
      </c>
      <c r="G229" s="219" t="s">
        <v>1488</v>
      </c>
      <c r="H229" s="218" t="s">
        <v>1489</v>
      </c>
    </row>
    <row r="230" spans="1:9" ht="15" customHeight="1" x14ac:dyDescent="0.2">
      <c r="A230" s="265"/>
      <c r="B230" s="266" t="s">
        <v>1564</v>
      </c>
      <c r="C230" s="267">
        <f>SUM(C231:C232)</f>
        <v>0</v>
      </c>
      <c r="D230" s="267">
        <f>SUM(D231:D232)</f>
        <v>0</v>
      </c>
      <c r="E230" s="994">
        <f>C230*15%</f>
        <v>0</v>
      </c>
      <c r="F230" s="997">
        <f>D230*15%</f>
        <v>0</v>
      </c>
      <c r="G230" s="268">
        <f>0.15*D230</f>
        <v>0</v>
      </c>
      <c r="H230" s="988" t="str">
        <f>IF(D230&lt;&gt;0,IF(F230&lt;G230,"La norme n'est pas respectée","La norme est respectée"),"")</f>
        <v/>
      </c>
    </row>
    <row r="231" spans="1:9" ht="15" customHeight="1" x14ac:dyDescent="0.2">
      <c r="A231" s="269" t="s">
        <v>87</v>
      </c>
      <c r="B231" s="270" t="s">
        <v>1487</v>
      </c>
      <c r="C231" s="271">
        <f>C97</f>
        <v>0</v>
      </c>
      <c r="D231" s="271">
        <f>D97</f>
        <v>0</v>
      </c>
      <c r="E231" s="995"/>
      <c r="F231" s="998"/>
      <c r="G231" s="1000" t="s">
        <v>1565</v>
      </c>
      <c r="H231" s="989"/>
    </row>
    <row r="232" spans="1:9" ht="15.75" customHeight="1" x14ac:dyDescent="0.2">
      <c r="A232" s="234" t="s">
        <v>84</v>
      </c>
      <c r="B232" s="262" t="s">
        <v>1566</v>
      </c>
      <c r="C232" s="271">
        <f>-C107</f>
        <v>0</v>
      </c>
      <c r="D232" s="271">
        <f>-D107</f>
        <v>0</v>
      </c>
      <c r="E232" s="995"/>
      <c r="F232" s="998"/>
      <c r="G232" s="1000"/>
      <c r="H232" s="989"/>
    </row>
    <row r="233" spans="1:9" ht="16" x14ac:dyDescent="0.2">
      <c r="A233" s="243" t="s">
        <v>260</v>
      </c>
      <c r="B233" s="221" t="s">
        <v>132</v>
      </c>
      <c r="C233" s="539">
        <f>'Bilan et Hors Bilan'!J96</f>
        <v>3456537865</v>
      </c>
      <c r="D233" s="539">
        <f>'Bilan et Hors Bilan'!I96</f>
        <v>3701193129</v>
      </c>
      <c r="E233" s="996"/>
      <c r="F233" s="999"/>
      <c r="G233" s="1001"/>
      <c r="H233" s="990"/>
      <c r="I233" s="312">
        <f>IF(ISBLANK(D233),1,0)</f>
        <v>0</v>
      </c>
    </row>
    <row r="235" spans="1:9" ht="19" x14ac:dyDescent="0.2">
      <c r="A235" s="977" t="s">
        <v>1567</v>
      </c>
      <c r="B235" s="977"/>
      <c r="C235" s="977"/>
      <c r="D235" s="977"/>
      <c r="E235" s="977"/>
      <c r="F235" s="977"/>
      <c r="G235" s="977"/>
      <c r="H235" s="977"/>
    </row>
    <row r="236" spans="1:9" x14ac:dyDescent="0.2">
      <c r="A236" s="978" t="s">
        <v>1484</v>
      </c>
      <c r="B236" s="978"/>
      <c r="C236" s="978"/>
      <c r="D236" s="978"/>
      <c r="E236" s="573"/>
      <c r="F236" s="573"/>
      <c r="G236" s="573"/>
      <c r="H236" s="573"/>
    </row>
    <row r="237" spans="1:9" ht="15" customHeight="1" x14ac:dyDescent="0.2">
      <c r="A237" s="216" t="s">
        <v>1485</v>
      </c>
      <c r="B237" s="217" t="s">
        <v>1568</v>
      </c>
      <c r="C237" s="218" t="str">
        <f>C$6</f>
        <v>Montant N-1</v>
      </c>
      <c r="D237" s="218" t="str">
        <f>D$6</f>
        <v>Montant N</v>
      </c>
      <c r="E237" s="218" t="str">
        <f>E$6</f>
        <v>Résultat N-1</v>
      </c>
      <c r="F237" s="218" t="str">
        <f>F$6</f>
        <v>Résultat N</v>
      </c>
      <c r="G237" s="219" t="s">
        <v>1488</v>
      </c>
      <c r="H237" s="218" t="s">
        <v>1489</v>
      </c>
    </row>
    <row r="238" spans="1:9" ht="15" customHeight="1" x14ac:dyDescent="0.2">
      <c r="A238" s="577"/>
      <c r="B238" s="578"/>
      <c r="C238" s="579"/>
      <c r="D238" s="579"/>
      <c r="E238" s="979">
        <f>IF(C270&lt;&gt;0,C267/C270,0)</f>
        <v>0.63550523092643696</v>
      </c>
      <c r="F238" s="982">
        <f>IF(D270&lt;&gt;0,D267/D270,0)</f>
        <v>0.64486018072796192</v>
      </c>
      <c r="G238" s="985" t="s">
        <v>1569</v>
      </c>
      <c r="H238" s="988" t="str">
        <f>IF(D270&lt;&gt;0,IF(F238&lt;15%,"La norme n'est pas respectée","La norme est respectée"),"")</f>
        <v>La norme est respectée</v>
      </c>
    </row>
    <row r="239" spans="1:9" ht="15" customHeight="1" x14ac:dyDescent="0.2">
      <c r="A239" s="234" t="s">
        <v>61</v>
      </c>
      <c r="B239" s="262" t="s">
        <v>1570</v>
      </c>
      <c r="C239" s="236">
        <f>C83</f>
        <v>0</v>
      </c>
      <c r="D239" s="236">
        <f>D83</f>
        <v>0</v>
      </c>
      <c r="E239" s="980"/>
      <c r="F239" s="983"/>
      <c r="G239" s="986"/>
      <c r="H239" s="989"/>
    </row>
    <row r="240" spans="1:9" ht="15" customHeight="1" x14ac:dyDescent="0.2">
      <c r="A240" s="234" t="s">
        <v>63</v>
      </c>
      <c r="B240" s="262" t="s">
        <v>1571</v>
      </c>
      <c r="C240" s="236">
        <f t="shared" ref="C240:D253" si="10">C84</f>
        <v>815804205</v>
      </c>
      <c r="D240" s="236">
        <f t="shared" si="10"/>
        <v>616904096</v>
      </c>
      <c r="E240" s="980"/>
      <c r="F240" s="983"/>
      <c r="G240" s="986"/>
      <c r="H240" s="989"/>
    </row>
    <row r="241" spans="1:8" s="717" customFormat="1" ht="15" customHeight="1" x14ac:dyDescent="0.2">
      <c r="A241" s="234" t="s">
        <v>65</v>
      </c>
      <c r="B241" s="262" t="s">
        <v>66</v>
      </c>
      <c r="C241" s="236">
        <f t="shared" si="10"/>
        <v>0</v>
      </c>
      <c r="D241" s="236">
        <f t="shared" si="10"/>
        <v>0</v>
      </c>
      <c r="E241" s="980"/>
      <c r="F241" s="983"/>
      <c r="G241" s="986"/>
      <c r="H241" s="989"/>
    </row>
    <row r="242" spans="1:8" s="10" customFormat="1" ht="15" customHeight="1" x14ac:dyDescent="0.2">
      <c r="A242" s="234" t="s">
        <v>67</v>
      </c>
      <c r="B242" s="262" t="s">
        <v>1572</v>
      </c>
      <c r="C242" s="236">
        <f t="shared" si="10"/>
        <v>768864893</v>
      </c>
      <c r="D242" s="236">
        <f t="shared" si="10"/>
        <v>908111689</v>
      </c>
      <c r="E242" s="980"/>
      <c r="F242" s="983"/>
      <c r="G242" s="986"/>
      <c r="H242" s="989"/>
    </row>
    <row r="243" spans="1:8" s="10" customFormat="1" ht="15" customHeight="1" x14ac:dyDescent="0.2">
      <c r="A243" s="234" t="s">
        <v>69</v>
      </c>
      <c r="B243" s="262" t="s">
        <v>70</v>
      </c>
      <c r="C243" s="236">
        <f t="shared" si="10"/>
        <v>0</v>
      </c>
      <c r="D243" s="236">
        <f t="shared" si="10"/>
        <v>0</v>
      </c>
      <c r="E243" s="980"/>
      <c r="F243" s="983"/>
      <c r="G243" s="986"/>
      <c r="H243" s="989"/>
    </row>
    <row r="244" spans="1:8" s="10" customFormat="1" ht="15" customHeight="1" x14ac:dyDescent="0.2">
      <c r="A244" s="234" t="s">
        <v>71</v>
      </c>
      <c r="B244" s="262" t="s">
        <v>1573</v>
      </c>
      <c r="C244" s="236">
        <f t="shared" si="10"/>
        <v>0</v>
      </c>
      <c r="D244" s="236">
        <f t="shared" si="10"/>
        <v>0</v>
      </c>
      <c r="E244" s="980"/>
      <c r="F244" s="983"/>
      <c r="G244" s="986"/>
      <c r="H244" s="989"/>
    </row>
    <row r="245" spans="1:8" s="10" customFormat="1" ht="15" customHeight="1" x14ac:dyDescent="0.2">
      <c r="A245" s="234" t="s">
        <v>73</v>
      </c>
      <c r="B245" s="262" t="s">
        <v>133</v>
      </c>
      <c r="C245" s="236">
        <f t="shared" si="10"/>
        <v>0</v>
      </c>
      <c r="D245" s="236">
        <f t="shared" si="10"/>
        <v>0</v>
      </c>
      <c r="E245" s="980"/>
      <c r="F245" s="983"/>
      <c r="G245" s="986"/>
      <c r="H245" s="989"/>
    </row>
    <row r="246" spans="1:8" s="10" customFormat="1" ht="15" customHeight="1" x14ac:dyDescent="0.2">
      <c r="A246" s="234" t="s">
        <v>75</v>
      </c>
      <c r="B246" s="262" t="s">
        <v>76</v>
      </c>
      <c r="C246" s="236">
        <f t="shared" si="10"/>
        <v>0</v>
      </c>
      <c r="D246" s="236">
        <f t="shared" si="10"/>
        <v>0</v>
      </c>
      <c r="E246" s="980"/>
      <c r="F246" s="983"/>
      <c r="G246" s="986"/>
      <c r="H246" s="989"/>
    </row>
    <row r="247" spans="1:8" s="10" customFormat="1" ht="15" customHeight="1" x14ac:dyDescent="0.2">
      <c r="A247" s="234" t="s">
        <v>77</v>
      </c>
      <c r="B247" s="262" t="s">
        <v>78</v>
      </c>
      <c r="C247" s="236">
        <f t="shared" si="10"/>
        <v>22051206626</v>
      </c>
      <c r="D247" s="236">
        <f t="shared" si="10"/>
        <v>23698838626</v>
      </c>
      <c r="E247" s="980"/>
      <c r="F247" s="983"/>
      <c r="G247" s="986"/>
      <c r="H247" s="989"/>
    </row>
    <row r="248" spans="1:8" s="10" customFormat="1" ht="15" customHeight="1" x14ac:dyDescent="0.2">
      <c r="A248" s="234" t="s">
        <v>79</v>
      </c>
      <c r="B248" s="262" t="s">
        <v>134</v>
      </c>
      <c r="C248" s="236">
        <f t="shared" si="10"/>
        <v>0</v>
      </c>
      <c r="D248" s="236">
        <f t="shared" si="10"/>
        <v>0</v>
      </c>
      <c r="E248" s="980"/>
      <c r="F248" s="983"/>
      <c r="G248" s="986"/>
      <c r="H248" s="989"/>
    </row>
    <row r="249" spans="1:8" s="10" customFormat="1" ht="15" customHeight="1" x14ac:dyDescent="0.2">
      <c r="A249" s="234" t="s">
        <v>80</v>
      </c>
      <c r="B249" s="262" t="s">
        <v>81</v>
      </c>
      <c r="C249" s="236">
        <f t="shared" si="10"/>
        <v>347486000</v>
      </c>
      <c r="D249" s="236">
        <f t="shared" si="10"/>
        <v>375365000</v>
      </c>
      <c r="E249" s="980"/>
      <c r="F249" s="983"/>
      <c r="G249" s="986"/>
      <c r="H249" s="989"/>
    </row>
    <row r="250" spans="1:8" s="10" customFormat="1" ht="15" customHeight="1" x14ac:dyDescent="0.2">
      <c r="A250" s="234" t="s">
        <v>82</v>
      </c>
      <c r="B250" s="262" t="s">
        <v>83</v>
      </c>
      <c r="C250" s="236">
        <f t="shared" si="10"/>
        <v>2044689621</v>
      </c>
      <c r="D250" s="236">
        <f t="shared" si="10"/>
        <v>2044689621</v>
      </c>
      <c r="E250" s="980"/>
      <c r="F250" s="983"/>
      <c r="G250" s="986"/>
      <c r="H250" s="989"/>
    </row>
    <row r="251" spans="1:8" s="10" customFormat="1" ht="15" customHeight="1" x14ac:dyDescent="0.2">
      <c r="A251" s="234" t="s">
        <v>84</v>
      </c>
      <c r="B251" s="262" t="s">
        <v>135</v>
      </c>
      <c r="C251" s="236">
        <f t="shared" si="10"/>
        <v>0</v>
      </c>
      <c r="D251" s="236">
        <f t="shared" si="10"/>
        <v>0</v>
      </c>
      <c r="E251" s="980"/>
      <c r="F251" s="983"/>
      <c r="G251" s="986"/>
      <c r="H251" s="989"/>
    </row>
    <row r="252" spans="1:8" s="10" customFormat="1" ht="15" customHeight="1" x14ac:dyDescent="0.2">
      <c r="A252" s="234" t="s">
        <v>85</v>
      </c>
      <c r="B252" s="262" t="s">
        <v>1574</v>
      </c>
      <c r="C252" s="236">
        <f t="shared" si="10"/>
        <v>1151476274</v>
      </c>
      <c r="D252" s="236">
        <f t="shared" si="10"/>
        <v>0</v>
      </c>
      <c r="E252" s="980"/>
      <c r="F252" s="983"/>
      <c r="G252" s="986"/>
      <c r="H252" s="989"/>
    </row>
    <row r="253" spans="1:8" s="10" customFormat="1" ht="15" customHeight="1" x14ac:dyDescent="0.2">
      <c r="A253" s="234" t="s">
        <v>87</v>
      </c>
      <c r="B253" s="262" t="s">
        <v>88</v>
      </c>
      <c r="C253" s="236">
        <f t="shared" si="10"/>
        <v>0</v>
      </c>
      <c r="D253" s="236">
        <f t="shared" si="10"/>
        <v>0</v>
      </c>
      <c r="E253" s="980"/>
      <c r="F253" s="983"/>
      <c r="G253" s="986"/>
      <c r="H253" s="989"/>
    </row>
    <row r="254" spans="1:8" s="10" customFormat="1" ht="15" customHeight="1" x14ac:dyDescent="0.2">
      <c r="A254" s="272"/>
      <c r="B254" s="225" t="s">
        <v>1492</v>
      </c>
      <c r="C254" s="247">
        <f>SUM(C239:C253)</f>
        <v>27179527619</v>
      </c>
      <c r="D254" s="247">
        <f>SUM(D239:D253)</f>
        <v>27643909032</v>
      </c>
      <c r="E254" s="980"/>
      <c r="F254" s="983"/>
      <c r="G254" s="986"/>
      <c r="H254" s="989"/>
    </row>
    <row r="255" spans="1:8" s="10" customFormat="1" ht="15" customHeight="1" x14ac:dyDescent="0.2">
      <c r="A255" s="246"/>
      <c r="B255" s="225" t="s">
        <v>1526</v>
      </c>
      <c r="C255" s="273">
        <f>SUM(C256:C258,C265:C266)+ABS(C263)+ABS(C264)</f>
        <v>95993744</v>
      </c>
      <c r="D255" s="273">
        <f>SUM(D256:D258,D265:D266)+ABS(D263)+ABS(D264)</f>
        <v>123985068</v>
      </c>
      <c r="E255" s="980"/>
      <c r="F255" s="983"/>
      <c r="G255" s="986"/>
      <c r="H255" s="989"/>
    </row>
    <row r="256" spans="1:8" s="10" customFormat="1" ht="15" customHeight="1" x14ac:dyDescent="0.2">
      <c r="A256" s="234" t="s">
        <v>90</v>
      </c>
      <c r="B256" s="262" t="s">
        <v>89</v>
      </c>
      <c r="C256" s="236">
        <f>C100</f>
        <v>0</v>
      </c>
      <c r="D256" s="236">
        <f>D100</f>
        <v>0</v>
      </c>
      <c r="E256" s="980"/>
      <c r="F256" s="983"/>
      <c r="G256" s="986"/>
      <c r="H256" s="989"/>
    </row>
    <row r="257" spans="1:9" s="10" customFormat="1" ht="15" customHeight="1" x14ac:dyDescent="0.2">
      <c r="A257" s="234" t="s">
        <v>91</v>
      </c>
      <c r="B257" s="262" t="s">
        <v>1575</v>
      </c>
      <c r="C257" s="236">
        <f>C101</f>
        <v>0</v>
      </c>
      <c r="D257" s="236">
        <f>D101</f>
        <v>0</v>
      </c>
      <c r="E257" s="980"/>
      <c r="F257" s="983"/>
      <c r="G257" s="986"/>
      <c r="H257" s="989"/>
    </row>
    <row r="258" spans="1:9" ht="15" customHeight="1" x14ac:dyDescent="0.2">
      <c r="A258" s="260"/>
      <c r="B258" s="225" t="s">
        <v>1576</v>
      </c>
      <c r="C258" s="247">
        <f>SUM(C259:C262)</f>
        <v>95993744</v>
      </c>
      <c r="D258" s="247">
        <f>SUM(D259:D262)</f>
        <v>123985068</v>
      </c>
      <c r="E258" s="980"/>
      <c r="F258" s="983"/>
      <c r="G258" s="986"/>
      <c r="H258" s="989"/>
    </row>
    <row r="259" spans="1:9" ht="15" customHeight="1" x14ac:dyDescent="0.2">
      <c r="A259" s="234" t="s">
        <v>93</v>
      </c>
      <c r="B259" s="274" t="s">
        <v>253</v>
      </c>
      <c r="C259" s="236">
        <f>C103</f>
        <v>0</v>
      </c>
      <c r="D259" s="236">
        <f>D103</f>
        <v>0</v>
      </c>
      <c r="E259" s="980"/>
      <c r="F259" s="983"/>
      <c r="G259" s="986"/>
      <c r="H259" s="989"/>
    </row>
    <row r="260" spans="1:9" ht="15" customHeight="1" x14ac:dyDescent="0.2">
      <c r="A260" s="234" t="s">
        <v>94</v>
      </c>
      <c r="B260" s="274" t="s">
        <v>253</v>
      </c>
      <c r="C260" s="236">
        <f t="shared" ref="C260:D266" si="11">C104</f>
        <v>95993744</v>
      </c>
      <c r="D260" s="236">
        <f t="shared" si="11"/>
        <v>123985068</v>
      </c>
      <c r="E260" s="980"/>
      <c r="F260" s="983"/>
      <c r="G260" s="986"/>
      <c r="H260" s="989"/>
    </row>
    <row r="261" spans="1:9" ht="15" customHeight="1" x14ac:dyDescent="0.2">
      <c r="A261" s="234" t="s">
        <v>95</v>
      </c>
      <c r="B261" s="274" t="s">
        <v>253</v>
      </c>
      <c r="C261" s="236">
        <f t="shared" si="11"/>
        <v>0</v>
      </c>
      <c r="D261" s="236">
        <f t="shared" si="11"/>
        <v>0</v>
      </c>
      <c r="E261" s="980"/>
      <c r="F261" s="983"/>
      <c r="G261" s="986"/>
      <c r="H261" s="989"/>
    </row>
    <row r="262" spans="1:9" ht="15" customHeight="1" x14ac:dyDescent="0.2">
      <c r="A262" s="234" t="s">
        <v>96</v>
      </c>
      <c r="B262" s="274" t="s">
        <v>253</v>
      </c>
      <c r="C262" s="236">
        <f t="shared" si="11"/>
        <v>0</v>
      </c>
      <c r="D262" s="236">
        <f t="shared" si="11"/>
        <v>0</v>
      </c>
      <c r="E262" s="980"/>
      <c r="F262" s="983"/>
      <c r="G262" s="986"/>
      <c r="H262" s="989"/>
    </row>
    <row r="263" spans="1:9" ht="15" customHeight="1" x14ac:dyDescent="0.2">
      <c r="A263" s="234" t="s">
        <v>84</v>
      </c>
      <c r="B263" s="262" t="s">
        <v>97</v>
      </c>
      <c r="C263" s="236">
        <f t="shared" si="11"/>
        <v>0</v>
      </c>
      <c r="D263" s="236">
        <f t="shared" si="11"/>
        <v>0</v>
      </c>
      <c r="E263" s="980"/>
      <c r="F263" s="983"/>
      <c r="G263" s="986"/>
      <c r="H263" s="989"/>
    </row>
    <row r="264" spans="1:9" ht="15" customHeight="1" x14ac:dyDescent="0.2">
      <c r="A264" s="234" t="s">
        <v>87</v>
      </c>
      <c r="B264" s="262" t="s">
        <v>98</v>
      </c>
      <c r="C264" s="236">
        <f t="shared" si="11"/>
        <v>0</v>
      </c>
      <c r="D264" s="236">
        <f t="shared" si="11"/>
        <v>0</v>
      </c>
      <c r="E264" s="980"/>
      <c r="F264" s="983"/>
      <c r="G264" s="986"/>
      <c r="H264" s="989"/>
    </row>
    <row r="265" spans="1:9" ht="15" customHeight="1" x14ac:dyDescent="0.2">
      <c r="A265" s="234"/>
      <c r="B265" s="262" t="s">
        <v>1577</v>
      </c>
      <c r="C265" s="236">
        <f t="shared" si="11"/>
        <v>0</v>
      </c>
      <c r="D265" s="236">
        <f t="shared" si="11"/>
        <v>0</v>
      </c>
      <c r="E265" s="980"/>
      <c r="F265" s="983"/>
      <c r="G265" s="986"/>
      <c r="H265" s="989"/>
    </row>
    <row r="266" spans="1:9" ht="15" customHeight="1" x14ac:dyDescent="0.2">
      <c r="A266" s="234"/>
      <c r="B266" s="262" t="s">
        <v>100</v>
      </c>
      <c r="C266" s="236">
        <f t="shared" si="11"/>
        <v>0</v>
      </c>
      <c r="D266" s="236">
        <f t="shared" si="11"/>
        <v>0</v>
      </c>
      <c r="E266" s="980"/>
      <c r="F266" s="983"/>
      <c r="G266" s="986"/>
      <c r="H266" s="989"/>
    </row>
    <row r="267" spans="1:9" ht="15" customHeight="1" x14ac:dyDescent="0.2">
      <c r="A267" s="249"/>
      <c r="B267" s="250" t="s">
        <v>1495</v>
      </c>
      <c r="C267" s="239">
        <f>C254-C255</f>
        <v>27083533875</v>
      </c>
      <c r="D267" s="239">
        <f>D254-D255</f>
        <v>27519923964</v>
      </c>
      <c r="E267" s="980"/>
      <c r="F267" s="983"/>
      <c r="G267" s="986"/>
      <c r="H267" s="989"/>
    </row>
    <row r="268" spans="1:9" ht="15.75" customHeight="1" x14ac:dyDescent="0.2">
      <c r="A268" s="261"/>
      <c r="B268" s="217" t="s">
        <v>1578</v>
      </c>
      <c r="C268" s="537"/>
      <c r="D268" s="537"/>
      <c r="E268" s="980"/>
      <c r="F268" s="983"/>
      <c r="G268" s="986"/>
      <c r="H268" s="989"/>
    </row>
    <row r="269" spans="1:9" ht="15" customHeight="1" x14ac:dyDescent="0.2">
      <c r="A269" s="259" t="s">
        <v>266</v>
      </c>
      <c r="B269" s="252" t="s">
        <v>136</v>
      </c>
      <c r="C269" s="539">
        <f>'Bilan et Hors Bilan'!F121</f>
        <v>42617326431</v>
      </c>
      <c r="D269" s="539">
        <f>'Bilan et Hors Bilan'!E121</f>
        <v>42675799788</v>
      </c>
      <c r="E269" s="980"/>
      <c r="F269" s="983"/>
      <c r="G269" s="986"/>
      <c r="H269" s="989"/>
      <c r="I269" s="312">
        <f>IF(ISBLANK(D269),1,0)</f>
        <v>0</v>
      </c>
    </row>
    <row r="270" spans="1:9" x14ac:dyDescent="0.2">
      <c r="A270" s="249"/>
      <c r="B270" s="250" t="s">
        <v>1500</v>
      </c>
      <c r="C270" s="239">
        <f>C269</f>
        <v>42617326431</v>
      </c>
      <c r="D270" s="239">
        <f>D269</f>
        <v>42675799788</v>
      </c>
      <c r="E270" s="981"/>
      <c r="F270" s="984"/>
      <c r="G270" s="987"/>
      <c r="H270" s="990"/>
    </row>
    <row r="272" spans="1:9" ht="19" x14ac:dyDescent="0.2">
      <c r="A272" s="977" t="s">
        <v>1579</v>
      </c>
      <c r="B272" s="977"/>
      <c r="C272" s="977"/>
      <c r="D272" s="977"/>
      <c r="E272" s="977"/>
      <c r="F272" s="977"/>
      <c r="G272" s="977"/>
      <c r="H272" s="977"/>
    </row>
    <row r="273" spans="1:9" x14ac:dyDescent="0.2">
      <c r="A273" s="978" t="s">
        <v>1484</v>
      </c>
      <c r="B273" s="978"/>
      <c r="C273" s="978"/>
      <c r="D273" s="978"/>
      <c r="E273" s="573"/>
      <c r="F273" s="573"/>
      <c r="G273" s="573"/>
      <c r="H273" s="573"/>
    </row>
    <row r="274" spans="1:9" ht="15" customHeight="1" x14ac:dyDescent="0.2">
      <c r="A274" s="216" t="s">
        <v>1485</v>
      </c>
      <c r="B274" s="217" t="s">
        <v>1580</v>
      </c>
      <c r="C274" s="218" t="str">
        <f>C$6</f>
        <v>Montant N-1</v>
      </c>
      <c r="D274" s="218" t="str">
        <f>D$6</f>
        <v>Montant N</v>
      </c>
      <c r="E274" s="218" t="str">
        <f>E$6</f>
        <v>Résultat N-1</v>
      </c>
      <c r="F274" s="218" t="str">
        <f>F$6</f>
        <v>Résultat N</v>
      </c>
      <c r="G274" s="219" t="s">
        <v>1488</v>
      </c>
      <c r="H274" s="218" t="s">
        <v>1489</v>
      </c>
    </row>
    <row r="275" spans="1:9" ht="15.75" customHeight="1" x14ac:dyDescent="0.2">
      <c r="A275" s="577"/>
      <c r="B275" s="578"/>
      <c r="C275" s="579"/>
      <c r="D275" s="579"/>
      <c r="E275" s="979">
        <f>IF(C307&lt;&gt;0,C277/C307,0)</f>
        <v>0</v>
      </c>
      <c r="F275" s="982">
        <f>IF(D307&lt;&gt;0,D277/D307,0)</f>
        <v>0</v>
      </c>
      <c r="G275" s="985" t="s">
        <v>1581</v>
      </c>
      <c r="H275" s="988" t="str">
        <f>IF(D307&lt;&gt;0,IF(F275&gt;25%,"La norme n'est pas respectée","La norme est respectée"),"")</f>
        <v>La norme est respectée</v>
      </c>
    </row>
    <row r="276" spans="1:9" ht="15" customHeight="1" x14ac:dyDescent="0.2">
      <c r="A276" s="243" t="s">
        <v>18</v>
      </c>
      <c r="B276" s="221" t="s">
        <v>1582</v>
      </c>
      <c r="C276" s="539">
        <f>'Bilan et Hors Bilan'!F73</f>
        <v>0</v>
      </c>
      <c r="D276" s="539">
        <f>'Bilan et Hors Bilan'!E73</f>
        <v>0</v>
      </c>
      <c r="E276" s="980"/>
      <c r="F276" s="983"/>
      <c r="G276" s="986"/>
      <c r="H276" s="989"/>
      <c r="I276" s="312">
        <f>IF(ISBLANK(D276),1,0)</f>
        <v>0</v>
      </c>
    </row>
    <row r="277" spans="1:9" ht="15" customHeight="1" x14ac:dyDescent="0.2">
      <c r="A277" s="227"/>
      <c r="B277" s="228" t="s">
        <v>1495</v>
      </c>
      <c r="C277" s="244">
        <f>C276</f>
        <v>0</v>
      </c>
      <c r="D277" s="244">
        <f>D276</f>
        <v>0</v>
      </c>
      <c r="E277" s="980"/>
      <c r="F277" s="983"/>
      <c r="G277" s="986"/>
      <c r="H277" s="989"/>
    </row>
    <row r="278" spans="1:9" ht="15" customHeight="1" x14ac:dyDescent="0.2">
      <c r="A278" s="261"/>
      <c r="B278" s="217" t="s">
        <v>1583</v>
      </c>
      <c r="C278" s="537"/>
      <c r="D278" s="537"/>
      <c r="E278" s="980"/>
      <c r="F278" s="983"/>
      <c r="G278" s="986"/>
      <c r="H278" s="989"/>
    </row>
    <row r="279" spans="1:9" ht="15" customHeight="1" x14ac:dyDescent="0.2">
      <c r="A279" s="234" t="s">
        <v>61</v>
      </c>
      <c r="B279" s="262" t="s">
        <v>1570</v>
      </c>
      <c r="C279" s="236">
        <f>C83</f>
        <v>0</v>
      </c>
      <c r="D279" s="236">
        <f>D83</f>
        <v>0</v>
      </c>
      <c r="E279" s="980"/>
      <c r="F279" s="983"/>
      <c r="G279" s="986"/>
      <c r="H279" s="989"/>
    </row>
    <row r="280" spans="1:9" ht="15" customHeight="1" x14ac:dyDescent="0.2">
      <c r="A280" s="234" t="s">
        <v>63</v>
      </c>
      <c r="B280" s="262" t="s">
        <v>1571</v>
      </c>
      <c r="C280" s="236">
        <f t="shared" ref="C280:D293" si="12">C84</f>
        <v>815804205</v>
      </c>
      <c r="D280" s="236">
        <f t="shared" si="12"/>
        <v>616904096</v>
      </c>
      <c r="E280" s="980"/>
      <c r="F280" s="983"/>
      <c r="G280" s="986"/>
      <c r="H280" s="989"/>
    </row>
    <row r="281" spans="1:9" ht="15" customHeight="1" x14ac:dyDescent="0.2">
      <c r="A281" s="234" t="s">
        <v>65</v>
      </c>
      <c r="B281" s="262" t="s">
        <v>66</v>
      </c>
      <c r="C281" s="236">
        <f t="shared" si="12"/>
        <v>0</v>
      </c>
      <c r="D281" s="236">
        <f t="shared" si="12"/>
        <v>0</v>
      </c>
      <c r="E281" s="980"/>
      <c r="F281" s="983"/>
      <c r="G281" s="986"/>
      <c r="H281" s="989"/>
    </row>
    <row r="282" spans="1:9" ht="15" customHeight="1" x14ac:dyDescent="0.2">
      <c r="A282" s="234" t="s">
        <v>67</v>
      </c>
      <c r="B282" s="262" t="s">
        <v>1572</v>
      </c>
      <c r="C282" s="236">
        <f t="shared" si="12"/>
        <v>768864893</v>
      </c>
      <c r="D282" s="236">
        <f t="shared" si="12"/>
        <v>908111689</v>
      </c>
      <c r="E282" s="980"/>
      <c r="F282" s="983"/>
      <c r="G282" s="986"/>
      <c r="H282" s="989"/>
    </row>
    <row r="283" spans="1:9" ht="15" customHeight="1" x14ac:dyDescent="0.2">
      <c r="A283" s="234" t="s">
        <v>69</v>
      </c>
      <c r="B283" s="262" t="s">
        <v>70</v>
      </c>
      <c r="C283" s="236">
        <f t="shared" si="12"/>
        <v>0</v>
      </c>
      <c r="D283" s="236">
        <f t="shared" si="12"/>
        <v>0</v>
      </c>
      <c r="E283" s="980"/>
      <c r="F283" s="983"/>
      <c r="G283" s="986"/>
      <c r="H283" s="989"/>
    </row>
    <row r="284" spans="1:9" ht="15" customHeight="1" x14ac:dyDescent="0.2">
      <c r="A284" s="234" t="s">
        <v>71</v>
      </c>
      <c r="B284" s="262" t="s">
        <v>1573</v>
      </c>
      <c r="C284" s="236">
        <f t="shared" si="12"/>
        <v>0</v>
      </c>
      <c r="D284" s="236">
        <f t="shared" si="12"/>
        <v>0</v>
      </c>
      <c r="E284" s="980"/>
      <c r="F284" s="983"/>
      <c r="G284" s="986"/>
      <c r="H284" s="989"/>
    </row>
    <row r="285" spans="1:9" ht="15" customHeight="1" x14ac:dyDescent="0.2">
      <c r="A285" s="234" t="s">
        <v>73</v>
      </c>
      <c r="B285" s="262" t="s">
        <v>133</v>
      </c>
      <c r="C285" s="236">
        <f t="shared" si="12"/>
        <v>0</v>
      </c>
      <c r="D285" s="236">
        <f t="shared" si="12"/>
        <v>0</v>
      </c>
      <c r="E285" s="980"/>
      <c r="F285" s="983"/>
      <c r="G285" s="986"/>
      <c r="H285" s="989"/>
    </row>
    <row r="286" spans="1:9" ht="15" customHeight="1" x14ac:dyDescent="0.2">
      <c r="A286" s="234" t="s">
        <v>75</v>
      </c>
      <c r="B286" s="262" t="s">
        <v>76</v>
      </c>
      <c r="C286" s="236">
        <f t="shared" si="12"/>
        <v>0</v>
      </c>
      <c r="D286" s="236">
        <f t="shared" si="12"/>
        <v>0</v>
      </c>
      <c r="E286" s="980"/>
      <c r="F286" s="983"/>
      <c r="G286" s="986"/>
      <c r="H286" s="989"/>
    </row>
    <row r="287" spans="1:9" ht="15" customHeight="1" x14ac:dyDescent="0.2">
      <c r="A287" s="234" t="s">
        <v>77</v>
      </c>
      <c r="B287" s="262" t="s">
        <v>78</v>
      </c>
      <c r="C287" s="236">
        <f t="shared" si="12"/>
        <v>22051206626</v>
      </c>
      <c r="D287" s="236">
        <f t="shared" si="12"/>
        <v>23698838626</v>
      </c>
      <c r="E287" s="980"/>
      <c r="F287" s="983"/>
      <c r="G287" s="986"/>
      <c r="H287" s="989"/>
    </row>
    <row r="288" spans="1:9" ht="15" customHeight="1" x14ac:dyDescent="0.2">
      <c r="A288" s="234" t="s">
        <v>79</v>
      </c>
      <c r="B288" s="262" t="s">
        <v>134</v>
      </c>
      <c r="C288" s="236">
        <f t="shared" si="12"/>
        <v>0</v>
      </c>
      <c r="D288" s="236">
        <f t="shared" si="12"/>
        <v>0</v>
      </c>
      <c r="E288" s="980"/>
      <c r="F288" s="983"/>
      <c r="G288" s="986"/>
      <c r="H288" s="989"/>
    </row>
    <row r="289" spans="1:8" s="717" customFormat="1" ht="15" customHeight="1" x14ac:dyDescent="0.2">
      <c r="A289" s="234" t="s">
        <v>80</v>
      </c>
      <c r="B289" s="262" t="s">
        <v>81</v>
      </c>
      <c r="C289" s="236">
        <f t="shared" si="12"/>
        <v>347486000</v>
      </c>
      <c r="D289" s="236">
        <f t="shared" si="12"/>
        <v>375365000</v>
      </c>
      <c r="E289" s="980"/>
      <c r="F289" s="983"/>
      <c r="G289" s="986"/>
      <c r="H289" s="989"/>
    </row>
    <row r="290" spans="1:8" s="10" customFormat="1" ht="15" customHeight="1" x14ac:dyDescent="0.2">
      <c r="A290" s="234" t="s">
        <v>82</v>
      </c>
      <c r="B290" s="262" t="s">
        <v>83</v>
      </c>
      <c r="C290" s="236">
        <f t="shared" si="12"/>
        <v>2044689621</v>
      </c>
      <c r="D290" s="236">
        <f t="shared" si="12"/>
        <v>2044689621</v>
      </c>
      <c r="E290" s="980"/>
      <c r="F290" s="983"/>
      <c r="G290" s="986"/>
      <c r="H290" s="989"/>
    </row>
    <row r="291" spans="1:8" s="10" customFormat="1" ht="15" customHeight="1" x14ac:dyDescent="0.2">
      <c r="A291" s="234" t="s">
        <v>84</v>
      </c>
      <c r="B291" s="262" t="s">
        <v>135</v>
      </c>
      <c r="C291" s="236">
        <f t="shared" si="12"/>
        <v>0</v>
      </c>
      <c r="D291" s="236">
        <f t="shared" si="12"/>
        <v>0</v>
      </c>
      <c r="E291" s="980"/>
      <c r="F291" s="983"/>
      <c r="G291" s="986"/>
      <c r="H291" s="989"/>
    </row>
    <row r="292" spans="1:8" s="10" customFormat="1" ht="15" customHeight="1" x14ac:dyDescent="0.2">
      <c r="A292" s="234" t="s">
        <v>85</v>
      </c>
      <c r="B292" s="262" t="s">
        <v>1574</v>
      </c>
      <c r="C292" s="236">
        <f t="shared" si="12"/>
        <v>1151476274</v>
      </c>
      <c r="D292" s="236">
        <f t="shared" si="12"/>
        <v>0</v>
      </c>
      <c r="E292" s="980"/>
      <c r="F292" s="983"/>
      <c r="G292" s="986"/>
      <c r="H292" s="989"/>
    </row>
    <row r="293" spans="1:8" s="10" customFormat="1" ht="15" customHeight="1" x14ac:dyDescent="0.2">
      <c r="A293" s="234" t="s">
        <v>87</v>
      </c>
      <c r="B293" s="262" t="s">
        <v>88</v>
      </c>
      <c r="C293" s="236">
        <f t="shared" si="12"/>
        <v>0</v>
      </c>
      <c r="D293" s="236">
        <f t="shared" si="12"/>
        <v>0</v>
      </c>
      <c r="E293" s="980"/>
      <c r="F293" s="983"/>
      <c r="G293" s="986"/>
      <c r="H293" s="989"/>
    </row>
    <row r="294" spans="1:8" s="10" customFormat="1" ht="15" customHeight="1" x14ac:dyDescent="0.2">
      <c r="A294" s="260"/>
      <c r="B294" s="225" t="s">
        <v>1492</v>
      </c>
      <c r="C294" s="247">
        <f>SUM(C279:C293)</f>
        <v>27179527619</v>
      </c>
      <c r="D294" s="247">
        <f>SUM(D279:D293)</f>
        <v>27643909032</v>
      </c>
      <c r="E294" s="980"/>
      <c r="F294" s="983"/>
      <c r="G294" s="986"/>
      <c r="H294" s="989"/>
    </row>
    <row r="295" spans="1:8" s="10" customFormat="1" ht="15" customHeight="1" x14ac:dyDescent="0.2">
      <c r="A295" s="260"/>
      <c r="B295" s="225" t="s">
        <v>1526</v>
      </c>
      <c r="C295" s="273">
        <f>SUM(C296:C298,C305:C306)+ABS(C303)+ABS(C304)</f>
        <v>95993744</v>
      </c>
      <c r="D295" s="273">
        <f>SUM(D296:D298,D305:D306)+ABS(D303)+ABS(D304)</f>
        <v>123985068</v>
      </c>
      <c r="E295" s="980"/>
      <c r="F295" s="983"/>
      <c r="G295" s="986"/>
      <c r="H295" s="989"/>
    </row>
    <row r="296" spans="1:8" s="10" customFormat="1" ht="15" customHeight="1" x14ac:dyDescent="0.2">
      <c r="A296" s="234" t="s">
        <v>90</v>
      </c>
      <c r="B296" s="262" t="s">
        <v>89</v>
      </c>
      <c r="C296" s="236">
        <f>C100</f>
        <v>0</v>
      </c>
      <c r="D296" s="236">
        <f>D100</f>
        <v>0</v>
      </c>
      <c r="E296" s="980"/>
      <c r="F296" s="983"/>
      <c r="G296" s="986"/>
      <c r="H296" s="989"/>
    </row>
    <row r="297" spans="1:8" s="10" customFormat="1" ht="15" customHeight="1" x14ac:dyDescent="0.2">
      <c r="A297" s="234" t="s">
        <v>91</v>
      </c>
      <c r="B297" s="262" t="s">
        <v>1575</v>
      </c>
      <c r="C297" s="236">
        <f>C101</f>
        <v>0</v>
      </c>
      <c r="D297" s="236">
        <f>D101</f>
        <v>0</v>
      </c>
      <c r="E297" s="980"/>
      <c r="F297" s="983"/>
      <c r="G297" s="986"/>
      <c r="H297" s="989"/>
    </row>
    <row r="298" spans="1:8" s="10" customFormat="1" ht="15" customHeight="1" x14ac:dyDescent="0.2">
      <c r="A298" s="260"/>
      <c r="B298" s="225" t="s">
        <v>1576</v>
      </c>
      <c r="C298" s="247">
        <f>SUM(C299:C302)</f>
        <v>95993744</v>
      </c>
      <c r="D298" s="247">
        <f>SUM(D299:D302)</f>
        <v>123985068</v>
      </c>
      <c r="E298" s="980"/>
      <c r="F298" s="983"/>
      <c r="G298" s="986"/>
      <c r="H298" s="989"/>
    </row>
    <row r="299" spans="1:8" s="10" customFormat="1" ht="15" customHeight="1" x14ac:dyDescent="0.2">
      <c r="A299" s="234" t="s">
        <v>93</v>
      </c>
      <c r="B299" s="262" t="s">
        <v>253</v>
      </c>
      <c r="C299" s="236">
        <f>C103</f>
        <v>0</v>
      </c>
      <c r="D299" s="236">
        <f>D103</f>
        <v>0</v>
      </c>
      <c r="E299" s="980"/>
      <c r="F299" s="983"/>
      <c r="G299" s="986"/>
      <c r="H299" s="989"/>
    </row>
    <row r="300" spans="1:8" s="10" customFormat="1" ht="15" customHeight="1" x14ac:dyDescent="0.2">
      <c r="A300" s="234" t="s">
        <v>94</v>
      </c>
      <c r="B300" s="262" t="s">
        <v>253</v>
      </c>
      <c r="C300" s="236">
        <f t="shared" ref="C300:D306" si="13">C104</f>
        <v>95993744</v>
      </c>
      <c r="D300" s="236">
        <f t="shared" si="13"/>
        <v>123985068</v>
      </c>
      <c r="E300" s="980"/>
      <c r="F300" s="983"/>
      <c r="G300" s="986"/>
      <c r="H300" s="989"/>
    </row>
    <row r="301" spans="1:8" s="10" customFormat="1" ht="15" customHeight="1" x14ac:dyDescent="0.2">
      <c r="A301" s="234" t="s">
        <v>95</v>
      </c>
      <c r="B301" s="262" t="s">
        <v>253</v>
      </c>
      <c r="C301" s="236">
        <f t="shared" si="13"/>
        <v>0</v>
      </c>
      <c r="D301" s="236">
        <f t="shared" si="13"/>
        <v>0</v>
      </c>
      <c r="E301" s="980"/>
      <c r="F301" s="983"/>
      <c r="G301" s="986"/>
      <c r="H301" s="989"/>
    </row>
    <row r="302" spans="1:8" s="10" customFormat="1" ht="15" customHeight="1" x14ac:dyDescent="0.2">
      <c r="A302" s="234" t="s">
        <v>96</v>
      </c>
      <c r="B302" s="262" t="s">
        <v>253</v>
      </c>
      <c r="C302" s="236">
        <f t="shared" si="13"/>
        <v>0</v>
      </c>
      <c r="D302" s="236">
        <f t="shared" si="13"/>
        <v>0</v>
      </c>
      <c r="E302" s="980"/>
      <c r="F302" s="983"/>
      <c r="G302" s="986"/>
      <c r="H302" s="989"/>
    </row>
    <row r="303" spans="1:8" s="10" customFormat="1" ht="15" customHeight="1" x14ac:dyDescent="0.2">
      <c r="A303" s="234" t="s">
        <v>84</v>
      </c>
      <c r="B303" s="262" t="s">
        <v>97</v>
      </c>
      <c r="C303" s="236">
        <f t="shared" si="13"/>
        <v>0</v>
      </c>
      <c r="D303" s="236">
        <f t="shared" si="13"/>
        <v>0</v>
      </c>
      <c r="E303" s="980"/>
      <c r="F303" s="983"/>
      <c r="G303" s="986"/>
      <c r="H303" s="989"/>
    </row>
    <row r="304" spans="1:8" s="10" customFormat="1" ht="15" customHeight="1" x14ac:dyDescent="0.2">
      <c r="A304" s="234" t="s">
        <v>87</v>
      </c>
      <c r="B304" s="262" t="s">
        <v>98</v>
      </c>
      <c r="C304" s="236">
        <f t="shared" si="13"/>
        <v>0</v>
      </c>
      <c r="D304" s="236">
        <f t="shared" si="13"/>
        <v>0</v>
      </c>
      <c r="E304" s="980"/>
      <c r="F304" s="983"/>
      <c r="G304" s="986"/>
      <c r="H304" s="989"/>
    </row>
    <row r="305" spans="1:9" s="10" customFormat="1" ht="15" customHeight="1" x14ac:dyDescent="0.2">
      <c r="A305" s="234"/>
      <c r="B305" s="262" t="s">
        <v>1577</v>
      </c>
      <c r="C305" s="236">
        <f t="shared" si="13"/>
        <v>0</v>
      </c>
      <c r="D305" s="236">
        <f t="shared" si="13"/>
        <v>0</v>
      </c>
      <c r="E305" s="980"/>
      <c r="F305" s="983"/>
      <c r="G305" s="986"/>
      <c r="H305" s="989"/>
    </row>
    <row r="306" spans="1:9" ht="15" customHeight="1" x14ac:dyDescent="0.2">
      <c r="A306" s="234"/>
      <c r="B306" s="262" t="s">
        <v>100</v>
      </c>
      <c r="C306" s="236">
        <f t="shared" si="13"/>
        <v>0</v>
      </c>
      <c r="D306" s="236">
        <f t="shared" si="13"/>
        <v>0</v>
      </c>
      <c r="E306" s="980"/>
      <c r="F306" s="983"/>
      <c r="G306" s="986"/>
      <c r="H306" s="989"/>
    </row>
    <row r="307" spans="1:9" x14ac:dyDescent="0.2">
      <c r="A307" s="249"/>
      <c r="B307" s="250" t="s">
        <v>1500</v>
      </c>
      <c r="C307" s="239">
        <f>C294-C295</f>
        <v>27083533875</v>
      </c>
      <c r="D307" s="239">
        <f>D294-D295</f>
        <v>27519923964</v>
      </c>
      <c r="E307" s="981"/>
      <c r="F307" s="984"/>
      <c r="G307" s="987"/>
      <c r="H307" s="990"/>
    </row>
    <row r="309" spans="1:9" ht="19" x14ac:dyDescent="0.2">
      <c r="A309" s="977" t="s">
        <v>1584</v>
      </c>
      <c r="B309" s="977"/>
      <c r="C309" s="977"/>
      <c r="D309" s="977"/>
      <c r="E309" s="977"/>
      <c r="F309" s="977"/>
      <c r="G309" s="977"/>
      <c r="H309" s="977"/>
    </row>
    <row r="310" spans="1:9" x14ac:dyDescent="0.2">
      <c r="A310" s="978" t="s">
        <v>1484</v>
      </c>
      <c r="B310" s="978"/>
      <c r="C310" s="978"/>
      <c r="D310" s="978"/>
      <c r="E310" s="573"/>
      <c r="F310" s="573"/>
      <c r="G310" s="573"/>
      <c r="H310" s="573"/>
    </row>
    <row r="311" spans="1:9" ht="15" customHeight="1" x14ac:dyDescent="0.2">
      <c r="A311" s="216" t="s">
        <v>1485</v>
      </c>
      <c r="B311" s="217" t="s">
        <v>1585</v>
      </c>
      <c r="C311" s="218" t="str">
        <f>C$6</f>
        <v>Montant N-1</v>
      </c>
      <c r="D311" s="218" t="str">
        <f>D$6</f>
        <v>Montant N</v>
      </c>
      <c r="E311" s="218" t="str">
        <f>E$6</f>
        <v>Résultat N-1</v>
      </c>
      <c r="F311" s="218" t="str">
        <f>F$6</f>
        <v>Résultat N</v>
      </c>
      <c r="G311" s="219" t="s">
        <v>1488</v>
      </c>
      <c r="H311" s="218" t="s">
        <v>1489</v>
      </c>
    </row>
    <row r="312" spans="1:9" ht="15.75" customHeight="1" x14ac:dyDescent="0.2">
      <c r="A312" s="234" t="s">
        <v>93</v>
      </c>
      <c r="B312" s="275" t="s">
        <v>1586</v>
      </c>
      <c r="C312" s="236">
        <f>C103</f>
        <v>0</v>
      </c>
      <c r="D312" s="236">
        <f>D103</f>
        <v>0</v>
      </c>
      <c r="E312" s="979">
        <f>IF(C351&lt;&gt;0,C321/C351,0)</f>
        <v>0.10195231836229496</v>
      </c>
      <c r="F312" s="982">
        <f>IF(D351&lt;&gt;0,D321/D351,0)</f>
        <v>0.10953153965625542</v>
      </c>
      <c r="G312" s="991" t="s">
        <v>1587</v>
      </c>
      <c r="H312" s="988" t="str">
        <f>IF(D351&lt;&gt;0,IF(F312&gt;100%,"La norme n'est pas respectée","La norme est respectée"),"")</f>
        <v>La norme est respectée</v>
      </c>
    </row>
    <row r="313" spans="1:9" ht="15.75" customHeight="1" x14ac:dyDescent="0.2">
      <c r="A313" s="276" t="s">
        <v>250</v>
      </c>
      <c r="B313" s="277" t="s">
        <v>805</v>
      </c>
      <c r="C313" s="539">
        <f>'Bilan et Hors Bilan'!F79</f>
        <v>51962061</v>
      </c>
      <c r="D313" s="539">
        <f>'Bilan et Hors Bilan'!E79</f>
        <v>70987456</v>
      </c>
      <c r="E313" s="980"/>
      <c r="F313" s="983"/>
      <c r="G313" s="992"/>
      <c r="H313" s="989"/>
      <c r="I313" s="312">
        <f>IF(ISBLANK(D313),1,0)</f>
        <v>0</v>
      </c>
    </row>
    <row r="314" spans="1:9" ht="15.75" customHeight="1" x14ac:dyDescent="0.2">
      <c r="A314" s="276" t="s">
        <v>94</v>
      </c>
      <c r="B314" s="277" t="s">
        <v>1588</v>
      </c>
      <c r="C314" s="539">
        <f>'Bilan et Hors Bilan'!F81</f>
        <v>95993744</v>
      </c>
      <c r="D314" s="539">
        <f>'Bilan et Hors Bilan'!E81</f>
        <v>123985068</v>
      </c>
      <c r="E314" s="980"/>
      <c r="F314" s="983"/>
      <c r="G314" s="992"/>
      <c r="H314" s="989"/>
      <c r="I314" s="312">
        <f>IF(ISBLANK(D314),1,0)</f>
        <v>0</v>
      </c>
    </row>
    <row r="315" spans="1:9" ht="15" customHeight="1" x14ac:dyDescent="0.2">
      <c r="A315" s="276" t="s">
        <v>267</v>
      </c>
      <c r="B315" s="277" t="s">
        <v>806</v>
      </c>
      <c r="C315" s="539">
        <f>'Bilan et Hors Bilan'!F82</f>
        <v>2577273263</v>
      </c>
      <c r="D315" s="539">
        <f>'Bilan et Hors Bilan'!E82</f>
        <v>2795327119</v>
      </c>
      <c r="E315" s="980"/>
      <c r="F315" s="983"/>
      <c r="G315" s="992"/>
      <c r="H315" s="989"/>
      <c r="I315" s="312">
        <f>IF(ISBLANK(D315),1,0)</f>
        <v>0</v>
      </c>
    </row>
    <row r="316" spans="1:9" ht="15.75" customHeight="1" x14ac:dyDescent="0.2">
      <c r="A316" s="234" t="s">
        <v>95</v>
      </c>
      <c r="B316" s="275" t="s">
        <v>1589</v>
      </c>
      <c r="C316" s="236">
        <f>C105</f>
        <v>0</v>
      </c>
      <c r="D316" s="236">
        <f>D105</f>
        <v>0</v>
      </c>
      <c r="E316" s="980"/>
      <c r="F316" s="983"/>
      <c r="G316" s="992"/>
      <c r="H316" s="989"/>
    </row>
    <row r="317" spans="1:9" ht="30" customHeight="1" x14ac:dyDescent="0.2">
      <c r="A317" s="276" t="s">
        <v>527</v>
      </c>
      <c r="B317" s="277" t="s">
        <v>807</v>
      </c>
      <c r="C317" s="539">
        <f>'Bilan et Hors Bilan'!F85</f>
        <v>0</v>
      </c>
      <c r="D317" s="539">
        <f>'Bilan et Hors Bilan'!E85</f>
        <v>0</v>
      </c>
      <c r="E317" s="980"/>
      <c r="F317" s="983"/>
      <c r="G317" s="992"/>
      <c r="H317" s="989"/>
      <c r="I317" s="312">
        <f>IF(ISBLANK(D317),1,0)</f>
        <v>0</v>
      </c>
    </row>
    <row r="318" spans="1:9" ht="26.25" customHeight="1" x14ac:dyDescent="0.2">
      <c r="A318" s="276" t="s">
        <v>96</v>
      </c>
      <c r="B318" s="315" t="s">
        <v>1590</v>
      </c>
      <c r="C318" s="539">
        <f>'Bilan et Hors Bilan'!F87</f>
        <v>0</v>
      </c>
      <c r="D318" s="539">
        <f>'Bilan et Hors Bilan'!E87</f>
        <v>0</v>
      </c>
      <c r="E318" s="980"/>
      <c r="F318" s="983"/>
      <c r="G318" s="992"/>
      <c r="H318" s="989"/>
      <c r="I318" s="312">
        <f>IF(ISBLANK(D318),1,0)</f>
        <v>0</v>
      </c>
    </row>
    <row r="319" spans="1:9" ht="15" customHeight="1" x14ac:dyDescent="0.2">
      <c r="A319" s="276" t="s">
        <v>529</v>
      </c>
      <c r="B319" s="315" t="s">
        <v>1591</v>
      </c>
      <c r="C319" s="539">
        <f>'Bilan et Hors Bilan'!F89</f>
        <v>36000000</v>
      </c>
      <c r="D319" s="539">
        <f>'Bilan et Hors Bilan'!E89</f>
        <v>24000000</v>
      </c>
      <c r="E319" s="980"/>
      <c r="F319" s="983"/>
      <c r="G319" s="992"/>
      <c r="H319" s="989"/>
      <c r="I319" s="312">
        <f>IF(ISBLANK(D319),1,0)</f>
        <v>0</v>
      </c>
    </row>
    <row r="320" spans="1:9" ht="15" customHeight="1" x14ac:dyDescent="0.2">
      <c r="A320" s="234" t="s">
        <v>18</v>
      </c>
      <c r="B320" s="262" t="s">
        <v>1582</v>
      </c>
      <c r="C320" s="236">
        <f>C276</f>
        <v>0</v>
      </c>
      <c r="D320" s="236">
        <f>D276</f>
        <v>0</v>
      </c>
      <c r="E320" s="980"/>
      <c r="F320" s="983"/>
      <c r="G320" s="992"/>
      <c r="H320" s="989"/>
    </row>
    <row r="321" spans="1:8" s="717" customFormat="1" ht="15" customHeight="1" x14ac:dyDescent="0.2">
      <c r="A321" s="239"/>
      <c r="B321" s="228" t="s">
        <v>1495</v>
      </c>
      <c r="C321" s="239">
        <f>SUM(C312:C320)</f>
        <v>2761229068</v>
      </c>
      <c r="D321" s="239">
        <f>SUM(D312:D320)</f>
        <v>3014299643</v>
      </c>
      <c r="E321" s="980"/>
      <c r="F321" s="983"/>
      <c r="G321" s="992"/>
      <c r="H321" s="989"/>
    </row>
    <row r="322" spans="1:8" s="10" customFormat="1" ht="15" customHeight="1" x14ac:dyDescent="0.2">
      <c r="A322" s="261"/>
      <c r="B322" s="217" t="s">
        <v>1583</v>
      </c>
      <c r="C322" s="537"/>
      <c r="D322" s="537"/>
      <c r="E322" s="980"/>
      <c r="F322" s="983"/>
      <c r="G322" s="992"/>
      <c r="H322" s="989"/>
    </row>
    <row r="323" spans="1:8" s="10" customFormat="1" ht="15" customHeight="1" x14ac:dyDescent="0.2">
      <c r="A323" s="234" t="s">
        <v>61</v>
      </c>
      <c r="B323" s="235" t="s">
        <v>1570</v>
      </c>
      <c r="C323" s="236">
        <f>C83</f>
        <v>0</v>
      </c>
      <c r="D323" s="236">
        <f>D83</f>
        <v>0</v>
      </c>
      <c r="E323" s="980"/>
      <c r="F323" s="983"/>
      <c r="G323" s="992"/>
      <c r="H323" s="989"/>
    </row>
    <row r="324" spans="1:8" s="10" customFormat="1" ht="15" customHeight="1" x14ac:dyDescent="0.2">
      <c r="A324" s="234" t="s">
        <v>63</v>
      </c>
      <c r="B324" s="235" t="s">
        <v>1571</v>
      </c>
      <c r="C324" s="236">
        <f t="shared" ref="C324:D337" si="14">C84</f>
        <v>815804205</v>
      </c>
      <c r="D324" s="236">
        <f t="shared" si="14"/>
        <v>616904096</v>
      </c>
      <c r="E324" s="980"/>
      <c r="F324" s="983"/>
      <c r="G324" s="992"/>
      <c r="H324" s="989"/>
    </row>
    <row r="325" spans="1:8" s="10" customFormat="1" ht="15" customHeight="1" x14ac:dyDescent="0.2">
      <c r="A325" s="234" t="s">
        <v>65</v>
      </c>
      <c r="B325" s="235" t="s">
        <v>66</v>
      </c>
      <c r="C325" s="236">
        <f t="shared" si="14"/>
        <v>0</v>
      </c>
      <c r="D325" s="236">
        <f t="shared" si="14"/>
        <v>0</v>
      </c>
      <c r="E325" s="980"/>
      <c r="F325" s="983"/>
      <c r="G325" s="992"/>
      <c r="H325" s="989"/>
    </row>
    <row r="326" spans="1:8" s="10" customFormat="1" ht="15" customHeight="1" x14ac:dyDescent="0.2">
      <c r="A326" s="234" t="s">
        <v>67</v>
      </c>
      <c r="B326" s="235" t="s">
        <v>1572</v>
      </c>
      <c r="C326" s="236">
        <f t="shared" si="14"/>
        <v>768864893</v>
      </c>
      <c r="D326" s="236">
        <f t="shared" si="14"/>
        <v>908111689</v>
      </c>
      <c r="E326" s="980"/>
      <c r="F326" s="983"/>
      <c r="G326" s="992"/>
      <c r="H326" s="989"/>
    </row>
    <row r="327" spans="1:8" s="10" customFormat="1" ht="15" customHeight="1" x14ac:dyDescent="0.2">
      <c r="A327" s="234" t="s">
        <v>69</v>
      </c>
      <c r="B327" s="235" t="s">
        <v>70</v>
      </c>
      <c r="C327" s="236">
        <f t="shared" si="14"/>
        <v>0</v>
      </c>
      <c r="D327" s="236">
        <f t="shared" si="14"/>
        <v>0</v>
      </c>
      <c r="E327" s="980"/>
      <c r="F327" s="983"/>
      <c r="G327" s="992"/>
      <c r="H327" s="989"/>
    </row>
    <row r="328" spans="1:8" s="10" customFormat="1" ht="15" customHeight="1" x14ac:dyDescent="0.2">
      <c r="A328" s="234" t="s">
        <v>71</v>
      </c>
      <c r="B328" s="235" t="s">
        <v>1573</v>
      </c>
      <c r="C328" s="236">
        <f t="shared" si="14"/>
        <v>0</v>
      </c>
      <c r="D328" s="236">
        <f t="shared" si="14"/>
        <v>0</v>
      </c>
      <c r="E328" s="980"/>
      <c r="F328" s="983"/>
      <c r="G328" s="992"/>
      <c r="H328" s="989"/>
    </row>
    <row r="329" spans="1:8" s="10" customFormat="1" ht="15" customHeight="1" x14ac:dyDescent="0.2">
      <c r="A329" s="234" t="s">
        <v>73</v>
      </c>
      <c r="B329" s="235" t="s">
        <v>133</v>
      </c>
      <c r="C329" s="236">
        <f t="shared" si="14"/>
        <v>0</v>
      </c>
      <c r="D329" s="236">
        <f t="shared" si="14"/>
        <v>0</v>
      </c>
      <c r="E329" s="980"/>
      <c r="F329" s="983"/>
      <c r="G329" s="992"/>
      <c r="H329" s="989"/>
    </row>
    <row r="330" spans="1:8" s="10" customFormat="1" ht="15" customHeight="1" x14ac:dyDescent="0.2">
      <c r="A330" s="234" t="s">
        <v>75</v>
      </c>
      <c r="B330" s="235" t="s">
        <v>76</v>
      </c>
      <c r="C330" s="236">
        <f t="shared" si="14"/>
        <v>0</v>
      </c>
      <c r="D330" s="236">
        <f t="shared" si="14"/>
        <v>0</v>
      </c>
      <c r="E330" s="980"/>
      <c r="F330" s="983"/>
      <c r="G330" s="992"/>
      <c r="H330" s="989"/>
    </row>
    <row r="331" spans="1:8" s="10" customFormat="1" ht="15" customHeight="1" x14ac:dyDescent="0.2">
      <c r="A331" s="234" t="s">
        <v>77</v>
      </c>
      <c r="B331" s="235" t="s">
        <v>78</v>
      </c>
      <c r="C331" s="236">
        <f t="shared" si="14"/>
        <v>22051206626</v>
      </c>
      <c r="D331" s="236">
        <f t="shared" si="14"/>
        <v>23698838626</v>
      </c>
      <c r="E331" s="980"/>
      <c r="F331" s="983"/>
      <c r="G331" s="992"/>
      <c r="H331" s="989"/>
    </row>
    <row r="332" spans="1:8" s="10" customFormat="1" ht="15" customHeight="1" x14ac:dyDescent="0.2">
      <c r="A332" s="234" t="s">
        <v>79</v>
      </c>
      <c r="B332" s="235" t="s">
        <v>134</v>
      </c>
      <c r="C332" s="236">
        <f t="shared" si="14"/>
        <v>0</v>
      </c>
      <c r="D332" s="236">
        <f t="shared" si="14"/>
        <v>0</v>
      </c>
      <c r="E332" s="980"/>
      <c r="F332" s="983"/>
      <c r="G332" s="992"/>
      <c r="H332" s="989"/>
    </row>
    <row r="333" spans="1:8" s="10" customFormat="1" ht="15" customHeight="1" x14ac:dyDescent="0.2">
      <c r="A333" s="234" t="s">
        <v>80</v>
      </c>
      <c r="B333" s="235" t="s">
        <v>81</v>
      </c>
      <c r="C333" s="236">
        <f t="shared" si="14"/>
        <v>347486000</v>
      </c>
      <c r="D333" s="236">
        <f t="shared" si="14"/>
        <v>375365000</v>
      </c>
      <c r="E333" s="980"/>
      <c r="F333" s="983"/>
      <c r="G333" s="992"/>
      <c r="H333" s="989"/>
    </row>
    <row r="334" spans="1:8" s="10" customFormat="1" ht="15" customHeight="1" x14ac:dyDescent="0.2">
      <c r="A334" s="234" t="s">
        <v>82</v>
      </c>
      <c r="B334" s="235" t="s">
        <v>83</v>
      </c>
      <c r="C334" s="236">
        <f t="shared" si="14"/>
        <v>2044689621</v>
      </c>
      <c r="D334" s="236">
        <f t="shared" si="14"/>
        <v>2044689621</v>
      </c>
      <c r="E334" s="980"/>
      <c r="F334" s="983"/>
      <c r="G334" s="992"/>
      <c r="H334" s="989"/>
    </row>
    <row r="335" spans="1:8" s="10" customFormat="1" ht="15" customHeight="1" x14ac:dyDescent="0.2">
      <c r="A335" s="234" t="s">
        <v>84</v>
      </c>
      <c r="B335" s="235" t="s">
        <v>135</v>
      </c>
      <c r="C335" s="236">
        <f t="shared" si="14"/>
        <v>0</v>
      </c>
      <c r="D335" s="236">
        <f t="shared" si="14"/>
        <v>0</v>
      </c>
      <c r="E335" s="980"/>
      <c r="F335" s="983"/>
      <c r="G335" s="992"/>
      <c r="H335" s="989"/>
    </row>
    <row r="336" spans="1:8" s="10" customFormat="1" ht="15" customHeight="1" x14ac:dyDescent="0.2">
      <c r="A336" s="234" t="s">
        <v>85</v>
      </c>
      <c r="B336" s="235" t="s">
        <v>1574</v>
      </c>
      <c r="C336" s="236">
        <f t="shared" si="14"/>
        <v>1151476274</v>
      </c>
      <c r="D336" s="236">
        <f t="shared" si="14"/>
        <v>0</v>
      </c>
      <c r="E336" s="980"/>
      <c r="F336" s="983"/>
      <c r="G336" s="992"/>
      <c r="H336" s="989"/>
    </row>
    <row r="337" spans="1:8" s="10" customFormat="1" ht="15" customHeight="1" x14ac:dyDescent="0.2">
      <c r="A337" s="234" t="s">
        <v>87</v>
      </c>
      <c r="B337" s="235" t="s">
        <v>88</v>
      </c>
      <c r="C337" s="236">
        <f t="shared" si="14"/>
        <v>0</v>
      </c>
      <c r="D337" s="236">
        <f t="shared" si="14"/>
        <v>0</v>
      </c>
      <c r="E337" s="980"/>
      <c r="F337" s="983"/>
      <c r="G337" s="992"/>
      <c r="H337" s="989"/>
    </row>
    <row r="338" spans="1:8" s="10" customFormat="1" ht="15" customHeight="1" x14ac:dyDescent="0.2">
      <c r="A338" s="260"/>
      <c r="B338" s="225" t="s">
        <v>1492</v>
      </c>
      <c r="C338" s="247">
        <f>SUM(C323:C337)</f>
        <v>27179527619</v>
      </c>
      <c r="D338" s="247">
        <f>SUM(D323:D337)</f>
        <v>27643909032</v>
      </c>
      <c r="E338" s="980"/>
      <c r="F338" s="983"/>
      <c r="G338" s="992"/>
      <c r="H338" s="989"/>
    </row>
    <row r="339" spans="1:8" s="10" customFormat="1" ht="15" customHeight="1" x14ac:dyDescent="0.2">
      <c r="A339" s="260"/>
      <c r="B339" s="225" t="s">
        <v>1526</v>
      </c>
      <c r="C339" s="247">
        <f>SUM(C340:C342,C349:C350)+ABS(C347)+ABS(C348)</f>
        <v>95993744</v>
      </c>
      <c r="D339" s="247">
        <f>SUM(D340:D342,D349:D350)+ABS(D347)+ABS(D348)</f>
        <v>123985068</v>
      </c>
      <c r="E339" s="980"/>
      <c r="F339" s="983"/>
      <c r="G339" s="992"/>
      <c r="H339" s="989"/>
    </row>
    <row r="340" spans="1:8" s="10" customFormat="1" ht="15" customHeight="1" x14ac:dyDescent="0.2">
      <c r="A340" s="234" t="s">
        <v>90</v>
      </c>
      <c r="B340" s="235" t="s">
        <v>89</v>
      </c>
      <c r="C340" s="236">
        <f>C100</f>
        <v>0</v>
      </c>
      <c r="D340" s="236">
        <f>D100</f>
        <v>0</v>
      </c>
      <c r="E340" s="980"/>
      <c r="F340" s="983"/>
      <c r="G340" s="992"/>
      <c r="H340" s="989"/>
    </row>
    <row r="341" spans="1:8" s="10" customFormat="1" ht="15" customHeight="1" x14ac:dyDescent="0.2">
      <c r="A341" s="234" t="s">
        <v>91</v>
      </c>
      <c r="B341" s="235" t="s">
        <v>1575</v>
      </c>
      <c r="C341" s="236">
        <f>C101</f>
        <v>0</v>
      </c>
      <c r="D341" s="236">
        <f>D101</f>
        <v>0</v>
      </c>
      <c r="E341" s="980"/>
      <c r="F341" s="983"/>
      <c r="G341" s="992"/>
      <c r="H341" s="989"/>
    </row>
    <row r="342" spans="1:8" s="10" customFormat="1" ht="15" customHeight="1" x14ac:dyDescent="0.2">
      <c r="A342" s="260"/>
      <c r="B342" s="225" t="s">
        <v>1576</v>
      </c>
      <c r="C342" s="247">
        <f>SUM(C343:C346)</f>
        <v>95993744</v>
      </c>
      <c r="D342" s="247">
        <f>SUM(D343:D346)</f>
        <v>123985068</v>
      </c>
      <c r="E342" s="980"/>
      <c r="F342" s="983"/>
      <c r="G342" s="992"/>
      <c r="H342" s="989"/>
    </row>
    <row r="343" spans="1:8" s="10" customFormat="1" ht="15" customHeight="1" x14ac:dyDescent="0.2">
      <c r="A343" s="234" t="s">
        <v>93</v>
      </c>
      <c r="B343" s="275" t="s">
        <v>1586</v>
      </c>
      <c r="C343" s="236">
        <f>C103</f>
        <v>0</v>
      </c>
      <c r="D343" s="236">
        <f>D103</f>
        <v>0</v>
      </c>
      <c r="E343" s="980"/>
      <c r="F343" s="983"/>
      <c r="G343" s="992"/>
      <c r="H343" s="989"/>
    </row>
    <row r="344" spans="1:8" s="10" customFormat="1" ht="15" customHeight="1" x14ac:dyDescent="0.2">
      <c r="A344" s="234" t="s">
        <v>94</v>
      </c>
      <c r="B344" s="275" t="s">
        <v>1592</v>
      </c>
      <c r="C344" s="236">
        <f t="shared" ref="C344:D350" si="15">C104</f>
        <v>95993744</v>
      </c>
      <c r="D344" s="236">
        <f t="shared" si="15"/>
        <v>123985068</v>
      </c>
      <c r="E344" s="980"/>
      <c r="F344" s="983"/>
      <c r="G344" s="992"/>
      <c r="H344" s="989"/>
    </row>
    <row r="345" spans="1:8" s="10" customFormat="1" ht="15" customHeight="1" x14ac:dyDescent="0.2">
      <c r="A345" s="234" t="s">
        <v>95</v>
      </c>
      <c r="B345" s="275" t="s">
        <v>1589</v>
      </c>
      <c r="C345" s="236">
        <f t="shared" si="15"/>
        <v>0</v>
      </c>
      <c r="D345" s="236">
        <f t="shared" si="15"/>
        <v>0</v>
      </c>
      <c r="E345" s="980"/>
      <c r="F345" s="983"/>
      <c r="G345" s="992"/>
      <c r="H345" s="989"/>
    </row>
    <row r="346" spans="1:8" s="10" customFormat="1" ht="15" customHeight="1" x14ac:dyDescent="0.2">
      <c r="A346" s="234" t="s">
        <v>96</v>
      </c>
      <c r="B346" s="275" t="s">
        <v>1593</v>
      </c>
      <c r="C346" s="236">
        <f t="shared" si="15"/>
        <v>0</v>
      </c>
      <c r="D346" s="236">
        <f t="shared" si="15"/>
        <v>0</v>
      </c>
      <c r="E346" s="980"/>
      <c r="F346" s="983"/>
      <c r="G346" s="992"/>
      <c r="H346" s="989"/>
    </row>
    <row r="347" spans="1:8" s="10" customFormat="1" ht="15" customHeight="1" x14ac:dyDescent="0.2">
      <c r="A347" s="234" t="s">
        <v>84</v>
      </c>
      <c r="B347" s="235" t="s">
        <v>97</v>
      </c>
      <c r="C347" s="236">
        <f t="shared" si="15"/>
        <v>0</v>
      </c>
      <c r="D347" s="236">
        <f t="shared" si="15"/>
        <v>0</v>
      </c>
      <c r="E347" s="980"/>
      <c r="F347" s="983"/>
      <c r="G347" s="992"/>
      <c r="H347" s="989"/>
    </row>
    <row r="348" spans="1:8" s="10" customFormat="1" ht="15" customHeight="1" x14ac:dyDescent="0.2">
      <c r="A348" s="234" t="s">
        <v>87</v>
      </c>
      <c r="B348" s="235" t="s">
        <v>98</v>
      </c>
      <c r="C348" s="236">
        <f t="shared" si="15"/>
        <v>0</v>
      </c>
      <c r="D348" s="236">
        <f t="shared" si="15"/>
        <v>0</v>
      </c>
      <c r="E348" s="980"/>
      <c r="F348" s="983"/>
      <c r="G348" s="992"/>
      <c r="H348" s="989"/>
    </row>
    <row r="349" spans="1:8" s="10" customFormat="1" ht="15" customHeight="1" x14ac:dyDescent="0.2">
      <c r="A349" s="234"/>
      <c r="B349" s="235" t="s">
        <v>1577</v>
      </c>
      <c r="C349" s="236">
        <f t="shared" si="15"/>
        <v>0</v>
      </c>
      <c r="D349" s="236">
        <f t="shared" si="15"/>
        <v>0</v>
      </c>
      <c r="E349" s="980"/>
      <c r="F349" s="983"/>
      <c r="G349" s="992"/>
      <c r="H349" s="989"/>
    </row>
    <row r="350" spans="1:8" s="10" customFormat="1" ht="15" customHeight="1" x14ac:dyDescent="0.2">
      <c r="A350" s="234"/>
      <c r="B350" s="235" t="s">
        <v>100</v>
      </c>
      <c r="C350" s="236">
        <f t="shared" si="15"/>
        <v>0</v>
      </c>
      <c r="D350" s="236">
        <f t="shared" si="15"/>
        <v>0</v>
      </c>
      <c r="E350" s="980"/>
      <c r="F350" s="983"/>
      <c r="G350" s="992"/>
      <c r="H350" s="989"/>
    </row>
    <row r="351" spans="1:8" s="10" customFormat="1" x14ac:dyDescent="0.2">
      <c r="A351" s="249"/>
      <c r="B351" s="250" t="s">
        <v>1500</v>
      </c>
      <c r="C351" s="239">
        <f>C338-C339</f>
        <v>27083533875</v>
      </c>
      <c r="D351" s="239">
        <f>D338-D339</f>
        <v>27519923964</v>
      </c>
      <c r="E351" s="981"/>
      <c r="F351" s="984"/>
      <c r="G351" s="993"/>
      <c r="H351" s="990"/>
    </row>
  </sheetData>
  <sheetProtection selectLockedCells="1"/>
  <mergeCells count="64">
    <mergeCell ref="A272:H272"/>
    <mergeCell ref="A273:D273"/>
    <mergeCell ref="E275:E307"/>
    <mergeCell ref="F275:F307"/>
    <mergeCell ref="G275:G307"/>
    <mergeCell ref="H275:H307"/>
    <mergeCell ref="A202:H202"/>
    <mergeCell ref="H205:H225"/>
    <mergeCell ref="A227:H227"/>
    <mergeCell ref="E230:E233"/>
    <mergeCell ref="F230:F233"/>
    <mergeCell ref="H230:H233"/>
    <mergeCell ref="G231:G233"/>
    <mergeCell ref="A309:H309"/>
    <mergeCell ref="A310:D310"/>
    <mergeCell ref="E312:E351"/>
    <mergeCell ref="F312:F351"/>
    <mergeCell ref="G312:G351"/>
    <mergeCell ref="H312:H351"/>
    <mergeCell ref="A235:H235"/>
    <mergeCell ref="A236:D236"/>
    <mergeCell ref="E238:E270"/>
    <mergeCell ref="F238:F270"/>
    <mergeCell ref="A203:D203"/>
    <mergeCell ref="E205:E225"/>
    <mergeCell ref="F205:F225"/>
    <mergeCell ref="G205:G225"/>
    <mergeCell ref="G238:G270"/>
    <mergeCell ref="H238:H270"/>
    <mergeCell ref="A150:H150"/>
    <mergeCell ref="A151:D151"/>
    <mergeCell ref="E153:E200"/>
    <mergeCell ref="F153:F200"/>
    <mergeCell ref="G153:G168"/>
    <mergeCell ref="H153:H168"/>
    <mergeCell ref="G169:G184"/>
    <mergeCell ref="H169:H184"/>
    <mergeCell ref="G185:G200"/>
    <mergeCell ref="H185:H200"/>
    <mergeCell ref="A113:H113"/>
    <mergeCell ref="A114:D114"/>
    <mergeCell ref="E116:E148"/>
    <mergeCell ref="F116:F148"/>
    <mergeCell ref="G116:G148"/>
    <mergeCell ref="H116:H148"/>
    <mergeCell ref="A76:H76"/>
    <mergeCell ref="A77:D77"/>
    <mergeCell ref="E79:E111"/>
    <mergeCell ref="F79:F111"/>
    <mergeCell ref="G79:G111"/>
    <mergeCell ref="H79:H111"/>
    <mergeCell ref="A43:H43"/>
    <mergeCell ref="A44:D44"/>
    <mergeCell ref="E46:E74"/>
    <mergeCell ref="F46:F74"/>
    <mergeCell ref="G46:G74"/>
    <mergeCell ref="H46:H74"/>
    <mergeCell ref="A1:H1"/>
    <mergeCell ref="A4:H4"/>
    <mergeCell ref="A5:D5"/>
    <mergeCell ref="E7:E41"/>
    <mergeCell ref="F7:F41"/>
    <mergeCell ref="G7:G41"/>
    <mergeCell ref="H7:H41"/>
  </mergeCells>
  <conditionalFormatting sqref="E7:F7">
    <cfRule type="cellIs" dxfId="33" priority="17" operator="greaterThan">
      <formula>2</formula>
    </cfRule>
  </conditionalFormatting>
  <conditionalFormatting sqref="E46:F46">
    <cfRule type="cellIs" dxfId="32" priority="16" operator="lessThan">
      <formula>1</formula>
    </cfRule>
  </conditionalFormatting>
  <conditionalFormatting sqref="E79:F79 E116:F116">
    <cfRule type="cellIs" dxfId="31" priority="15" operator="greaterThan">
      <formula>0.1</formula>
    </cfRule>
  </conditionalFormatting>
  <conditionalFormatting sqref="E153:F153">
    <cfRule type="cellIs" dxfId="30" priority="14" operator="lessThan">
      <formula>100%</formula>
    </cfRule>
  </conditionalFormatting>
  <conditionalFormatting sqref="E205:F205">
    <cfRule type="cellIs" dxfId="29" priority="13" operator="greaterThan">
      <formula>0.05</formula>
    </cfRule>
  </conditionalFormatting>
  <conditionalFormatting sqref="E238:F238">
    <cfRule type="cellIs" dxfId="28" priority="12" operator="lessThan">
      <formula>0.15</formula>
    </cfRule>
  </conditionalFormatting>
  <conditionalFormatting sqref="E275:F275">
    <cfRule type="cellIs" dxfId="27" priority="11" operator="greaterThan">
      <formula>0.25</formula>
    </cfRule>
  </conditionalFormatting>
  <conditionalFormatting sqref="E312:F312">
    <cfRule type="cellIs" dxfId="26" priority="10" operator="greaterThan">
      <formula>1</formula>
    </cfRule>
  </conditionalFormatting>
  <conditionalFormatting sqref="E230:F230">
    <cfRule type="cellIs" dxfId="25" priority="9" operator="lessThan">
      <formula>C230*0.15</formula>
    </cfRule>
  </conditionalFormatting>
  <conditionalFormatting sqref="H153 H169 H185 H7 H46 H79 H116 H205 H230 H238 H312 H275">
    <cfRule type="cellIs" dxfId="24" priority="8" operator="equal">
      <formula>"La norme n'est pas respectée"</formula>
    </cfRule>
  </conditionalFormatting>
  <conditionalFormatting sqref="C23:D26 C30:D40 C69:D73 C190:D191 C193:D194 C233:D233 C269:D269 C276:D276 C313:D315 C317:D319 C154:D154 C156:D156 C164:D166 C168:D170 C174:D175 C100:D101 C48:D56 C59:D62 C64:D64 C80:D80 C103:D110 C117:D117 C158:D159 C161:D161 C180:D181 C184:D184 C206:D206 C83:D97 C196:D199 C8:D19">
    <cfRule type="cellIs" dxfId="23" priority="7" operator="equal">
      <formula>""</formula>
    </cfRule>
  </conditionalFormatting>
  <conditionalFormatting sqref="A2">
    <cfRule type="cellIs" dxfId="22" priority="6" operator="equal">
      <formula>"ESTVIDE(A3)==FAUX"</formula>
    </cfRule>
  </conditionalFormatting>
  <conditionalFormatting sqref="C162:D162">
    <cfRule type="cellIs" dxfId="21" priority="5" operator="equal">
      <formula>""</formula>
    </cfRule>
  </conditionalFormatting>
  <conditionalFormatting sqref="C182:D182">
    <cfRule type="cellIs" dxfId="20" priority="4" operator="equal">
      <formula>""</formula>
    </cfRule>
  </conditionalFormatting>
  <conditionalFormatting sqref="C20:D20">
    <cfRule type="cellIs" dxfId="19" priority="3" operator="equal">
      <formula>""</formula>
    </cfRule>
  </conditionalFormatting>
  <conditionalFormatting sqref="C179:D179">
    <cfRule type="cellIs" dxfId="18" priority="2" operator="equal">
      <formula>""</formula>
    </cfRule>
  </conditionalFormatting>
  <conditionalFormatting sqref="C186:D186">
    <cfRule type="cellIs" dxfId="17" priority="1" operator="equal">
      <formula>""</formula>
    </cfRule>
  </conditionalFormatting>
  <printOptions gridLines="1"/>
  <pageMargins left="0.7" right="0.7" top="0.75" bottom="0.75" header="0.3" footer="0.3"/>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13</vt:i4>
      </vt:variant>
    </vt:vector>
  </HeadingPairs>
  <TitlesOfParts>
    <vt:vector size="13" baseType="lpstr">
      <vt:lpstr>SOMMAIRE</vt:lpstr>
      <vt:lpstr>BALANCE-REF</vt:lpstr>
      <vt:lpstr>BALANCE_P-1</vt:lpstr>
      <vt:lpstr>BALANCE_P</vt:lpstr>
      <vt:lpstr>Bilan et Hors Bilan</vt:lpstr>
      <vt:lpstr>Compte Résultat et Soldes Inter</vt:lpstr>
      <vt:lpstr>Annexes 4</vt:lpstr>
      <vt:lpstr>Retraitement</vt:lpstr>
      <vt:lpstr>Ratio prudentiel</vt:lpstr>
      <vt:lpstr>Indicateurs Financiers</vt:lpstr>
      <vt:lpstr>Instruction 18</vt:lpstr>
      <vt:lpstr>ETAT DES 50 PLUS GROS CLIENTS</vt:lpstr>
      <vt:lpstr>Feuil1</vt:lpstr>
    </vt:vector>
  </TitlesOfParts>
  <Manager>Amadou Lamine Kebe;+221775243147;amadoulamine1@gmail.com</Manager>
  <Company>DRS-SFD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Amadou Lamine kebe</dc:creator>
  <dc:description>Amadou Lamine Kebe;+221775243147;amadoulamine1@gmail.com</dc:description>
  <cp:lastModifiedBy>Utilisateur de Microsoft Office</cp:lastModifiedBy>
  <cp:lastPrinted>2011-07-12T09:14:49Z</cp:lastPrinted>
  <dcterms:created xsi:type="dcterms:W3CDTF">2010-11-05T09:29:45Z</dcterms:created>
  <dcterms:modified xsi:type="dcterms:W3CDTF">2015-12-03T16:14:18Z</dcterms:modified>
</cp:coreProperties>
</file>